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drawings/drawing4.xml" ContentType="application/vnd.openxmlformats-officedocument.drawing+xml"/>
  <Override PartName="/xl/ctrlProps/ctrlProp20.xml" ContentType="application/vnd.ms-excel.controlproperties+xml"/>
  <Override PartName="/xl/ctrlProps/ctrlProp21.xml" ContentType="application/vnd.ms-excel.controlproperties+xml"/>
  <Override PartName="/xl/drawings/drawing5.xml" ContentType="application/vnd.openxmlformats-officedocument.drawing+xml"/>
  <Override PartName="/xl/charts/chart1.xml" ContentType="application/vnd.openxmlformats-officedocument.drawingml.chart+xml"/>
  <Override PartName="/xl/drawings/drawing6.xml" ContentType="application/vnd.openxmlformats-officedocument.drawing+xml"/>
  <Override PartName="/xl/ctrlProps/ctrlProp22.xml" ContentType="application/vnd.ms-excel.controlproperties+xml"/>
  <Override PartName="/xl/ctrlProps/ctrlProp23.xml" ContentType="application/vnd.ms-excel.controlproperties+xml"/>
  <Override PartName="/xl/drawings/drawing7.xml" ContentType="application/vnd.openxmlformats-officedocument.drawing+xml"/>
  <Override PartName="/xl/ctrlProps/ctrlProp2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300" windowWidth="12240" windowHeight="7710" tabRatio="805" activeTab="3"/>
  </bookViews>
  <sheets>
    <sheet name="Gen" sheetId="1" r:id="rId1"/>
    <sheet name="Récap" sheetId="16" r:id="rId2"/>
    <sheet name="Profil" sheetId="12" r:id="rId3"/>
    <sheet name="BL" sheetId="2" r:id="rId4"/>
    <sheet name="CR" sheetId="3" r:id="rId5"/>
    <sheet name="Tâches protocolaires" sheetId="15" r:id="rId6"/>
    <sheet name="Gouvernes" sheetId="4" r:id="rId7"/>
    <sheet name="Alt. TBO" sheetId="18" r:id="rId8"/>
    <sheet name="Insp. corros°" sheetId="6" r:id="rId9"/>
    <sheet name="Pesée" sheetId="7" r:id="rId10"/>
    <sheet name="Vol de contrôle" sheetId="8" r:id="rId11"/>
    <sheet name="Test ATC" sheetId="13" r:id="rId12"/>
    <sheet name="APRS" sheetId="9" r:id="rId13"/>
    <sheet name="Livrets" sheetId="10" r:id="rId14"/>
    <sheet name="Carnet" sheetId="11" r:id="rId15"/>
  </sheets>
  <functionGroups builtInGroupCount="17"/>
  <definedNames>
    <definedName name="_xlnm.Print_Titles" localSheetId="3">BL!$1:$6</definedName>
    <definedName name="_xlnm.Print_Titles" localSheetId="4">CR!$1:$6</definedName>
    <definedName name="_xlnm.Print_Titles" localSheetId="5">'Tâches protocolaires'!$1:$6</definedName>
    <definedName name="_xlnm.Print_Titles" localSheetId="10">'Vol de contrôle'!$1:$6</definedName>
    <definedName name="Print_Area" localSheetId="7">'Alt. TBO'!$B$1:$Y$64</definedName>
    <definedName name="Print_Area" localSheetId="12">APRS!$A$1:$BA$47</definedName>
    <definedName name="Print_Area" localSheetId="3">BL!$B$1:$Y$180</definedName>
    <definedName name="Print_Area" localSheetId="4">CR!$B$1:$Y$470</definedName>
    <definedName name="Print_Area" localSheetId="6">Gouvernes!$A:$X</definedName>
    <definedName name="Print_Area" localSheetId="13">Livrets!$A$1:$BA$144</definedName>
    <definedName name="Print_Area" localSheetId="9">Pesée!$A:$X</definedName>
    <definedName name="Print_Area" localSheetId="5">'Tâches protocolaires'!$B:$Y</definedName>
    <definedName name="Print_Area" localSheetId="11">'Test ATC'!$A:$X</definedName>
    <definedName name="Print_Area" localSheetId="10">'Vol de contrôle'!$A:$X</definedName>
    <definedName name="Print_Titles" localSheetId="7">'Alt. TBO'!$1:$6</definedName>
    <definedName name="Print_Titles" localSheetId="3">BL!$1:$6</definedName>
    <definedName name="Print_Titles" localSheetId="4">CR!$1:$6</definedName>
    <definedName name="Print_Titles" localSheetId="6">Gouvernes!$1:$6</definedName>
    <definedName name="Print_Titles" localSheetId="5">'Tâches protocolaires'!$1:$6</definedName>
    <definedName name="Print_Titles" localSheetId="11">'Test ATC'!$1:$6</definedName>
    <definedName name="Print_Titles" localSheetId="10">'Vol de contrôle'!$1:$6</definedName>
    <definedName name="_xlnm.Print_Area" localSheetId="7">'Alt. TBO'!$B:$Y</definedName>
    <definedName name="_xlnm.Print_Area" localSheetId="12">APRS!$A$1:$BA$47</definedName>
    <definedName name="_xlnm.Print_Area" localSheetId="3">BL!$B$1:$Y$180</definedName>
    <definedName name="_xlnm.Print_Area" localSheetId="4">CR!$B:$Y</definedName>
    <definedName name="_xlnm.Print_Area" localSheetId="6">Gouvernes!$A:$X</definedName>
    <definedName name="_xlnm.Print_Area" localSheetId="8">'Insp. corros°'!$A:$X</definedName>
    <definedName name="_xlnm.Print_Area" localSheetId="9">Pesée!$A:$X</definedName>
    <definedName name="_xlnm.Print_Area" localSheetId="5">'Tâches protocolaires'!$B:$Y</definedName>
  </definedNames>
  <calcPr calcId="145621"/>
</workbook>
</file>

<file path=xl/calcChain.xml><?xml version="1.0" encoding="utf-8"?>
<calcChain xmlns="http://schemas.openxmlformats.org/spreadsheetml/2006/main">
  <c r="W289" i="3" l="1"/>
  <c r="P289" i="3"/>
  <c r="G289" i="3"/>
  <c r="W286" i="3"/>
  <c r="P286" i="3"/>
  <c r="G286" i="3"/>
  <c r="W283" i="3"/>
  <c r="P283" i="3"/>
  <c r="G283" i="3"/>
  <c r="W280" i="3"/>
  <c r="P280" i="3"/>
  <c r="G280" i="3"/>
  <c r="W277" i="3"/>
  <c r="P277" i="3"/>
  <c r="G277" i="3"/>
  <c r="W274" i="3"/>
  <c r="P274" i="3"/>
  <c r="G274" i="3"/>
  <c r="W271" i="3"/>
  <c r="P271" i="3"/>
  <c r="G271" i="3"/>
  <c r="W268" i="3"/>
  <c r="P268" i="3"/>
  <c r="G268" i="3"/>
  <c r="W265" i="3"/>
  <c r="P265" i="3"/>
  <c r="G265" i="3"/>
  <c r="W262" i="3"/>
  <c r="P262" i="3"/>
  <c r="G262" i="3"/>
  <c r="W259" i="3"/>
  <c r="P259" i="3"/>
  <c r="G259" i="3"/>
  <c r="W256" i="3"/>
  <c r="P256" i="3"/>
  <c r="G256" i="3"/>
  <c r="W253" i="3"/>
  <c r="P253" i="3"/>
  <c r="G253" i="3"/>
  <c r="W250" i="3"/>
  <c r="P250" i="3"/>
  <c r="G250" i="3"/>
  <c r="W247" i="3"/>
  <c r="P247" i="3"/>
  <c r="G247" i="3"/>
  <c r="W244" i="3"/>
  <c r="P244" i="3"/>
  <c r="G244" i="3"/>
  <c r="W231" i="3"/>
  <c r="P231" i="3"/>
  <c r="G231" i="3"/>
  <c r="W228" i="3"/>
  <c r="P228" i="3"/>
  <c r="G228" i="3"/>
  <c r="W225" i="3"/>
  <c r="P225" i="3"/>
  <c r="G225" i="3"/>
  <c r="W222" i="3"/>
  <c r="P222" i="3"/>
  <c r="G222" i="3"/>
  <c r="W219" i="3"/>
  <c r="P219" i="3"/>
  <c r="G219" i="3"/>
  <c r="W216" i="3"/>
  <c r="P216" i="3"/>
  <c r="G216" i="3"/>
  <c r="W213" i="3"/>
  <c r="P213" i="3"/>
  <c r="G213" i="3"/>
  <c r="W210" i="3"/>
  <c r="P210" i="3"/>
  <c r="G210" i="3"/>
  <c r="W207" i="3"/>
  <c r="P207" i="3"/>
  <c r="G207" i="3"/>
  <c r="W204" i="3"/>
  <c r="P204" i="3"/>
  <c r="G204" i="3"/>
  <c r="W201" i="3"/>
  <c r="P201" i="3"/>
  <c r="G201" i="3"/>
  <c r="W198" i="3"/>
  <c r="P198" i="3"/>
  <c r="G198" i="3"/>
  <c r="W195" i="3"/>
  <c r="P195" i="3"/>
  <c r="G195" i="3"/>
  <c r="W192" i="3"/>
  <c r="P192" i="3"/>
  <c r="G192" i="3"/>
  <c r="W189" i="3"/>
  <c r="P189" i="3"/>
  <c r="G189" i="3"/>
  <c r="A76" i="10" l="1"/>
  <c r="A27" i="10"/>
  <c r="A124" i="10"/>
  <c r="AL143" i="10"/>
  <c r="AL95" i="10"/>
  <c r="AL47" i="10"/>
  <c r="AL46" i="9"/>
  <c r="P8" i="2" l="1"/>
  <c r="U8" i="2" l="1"/>
  <c r="I8" i="2"/>
  <c r="B8" i="2"/>
  <c r="R1" i="3" l="1"/>
  <c r="R1" i="18" l="1"/>
  <c r="H11" i="3"/>
  <c r="E11" i="3"/>
  <c r="M11" i="3"/>
  <c r="H11" i="2"/>
  <c r="R1" i="2"/>
  <c r="A80" i="10" l="1"/>
  <c r="A31" i="9"/>
  <c r="A31" i="10"/>
  <c r="A128" i="10"/>
  <c r="B16" i="2"/>
  <c r="N16" i="2"/>
  <c r="B15" i="2"/>
  <c r="M11" i="4" s="1"/>
  <c r="AX31" i="9" l="1"/>
  <c r="N63" i="7" l="1"/>
  <c r="N62" i="7" l="1"/>
  <c r="O60" i="7" l="1"/>
  <c r="O59" i="7"/>
  <c r="R60" i="7"/>
  <c r="R59" i="7"/>
  <c r="R58" i="7"/>
  <c r="R57" i="7"/>
  <c r="R56" i="7"/>
  <c r="R55" i="7"/>
  <c r="R54" i="7"/>
  <c r="A23" i="7"/>
  <c r="A19" i="7"/>
  <c r="B16" i="7"/>
  <c r="B14" i="7"/>
  <c r="E9" i="7" l="1"/>
  <c r="E8" i="7"/>
  <c r="E68" i="7" s="1"/>
  <c r="R129" i="18" l="1"/>
  <c r="O195" i="18"/>
  <c r="O128" i="18"/>
  <c r="R65" i="18"/>
  <c r="AZ70" i="18"/>
  <c r="AY70" i="18"/>
  <c r="AX70" i="18"/>
  <c r="AW70" i="18"/>
  <c r="AZ69" i="18"/>
  <c r="AY69" i="18"/>
  <c r="AX69" i="18"/>
  <c r="AW69" i="18"/>
  <c r="AZ68" i="18"/>
  <c r="AY68" i="18"/>
  <c r="AX68" i="18"/>
  <c r="AW68" i="18"/>
  <c r="AZ67" i="18"/>
  <c r="AY67" i="18"/>
  <c r="AX67" i="18"/>
  <c r="AW67" i="18"/>
  <c r="AY66" i="18"/>
  <c r="AZ66" i="18" s="1"/>
  <c r="AW66" i="18"/>
  <c r="AX66" i="18" s="1"/>
  <c r="B62" i="18"/>
  <c r="B61" i="18"/>
  <c r="Q23" i="18"/>
  <c r="Q22" i="18"/>
  <c r="Q21" i="18"/>
  <c r="W19" i="18"/>
  <c r="O19" i="18"/>
  <c r="O45" i="18" s="1"/>
  <c r="F19" i="18"/>
  <c r="AB7" i="18"/>
  <c r="I64" i="18"/>
  <c r="Q20" i="18" l="1"/>
  <c r="A9" i="15"/>
  <c r="Q139" i="2"/>
  <c r="Q138" i="2"/>
  <c r="Q137" i="2"/>
  <c r="W135" i="2"/>
  <c r="O135" i="2"/>
  <c r="F135" i="2"/>
  <c r="A13" i="15" l="1"/>
  <c r="A17" i="15" l="1"/>
  <c r="A21" i="15" s="1"/>
  <c r="A25" i="15" l="1"/>
  <c r="A29" i="15" l="1"/>
  <c r="A33" i="15" l="1"/>
  <c r="A37" i="15" s="1"/>
  <c r="A41" i="15" l="1"/>
  <c r="A45" i="15" l="1"/>
  <c r="A49" i="15" l="1"/>
  <c r="A53" i="15" s="1"/>
  <c r="A57" i="15" l="1"/>
  <c r="A61" i="15" l="1"/>
  <c r="A70" i="15" s="1"/>
  <c r="A74" i="15" s="1"/>
  <c r="A78" i="15" l="1"/>
  <c r="A82" i="15" l="1"/>
  <c r="A86" i="15" l="1"/>
  <c r="A90" i="15" l="1"/>
  <c r="A94" i="15" l="1"/>
  <c r="A98" i="15" s="1"/>
  <c r="A102" i="15" l="1"/>
  <c r="A106" i="15" s="1"/>
  <c r="A110" i="15" s="1"/>
  <c r="A114" i="15" s="1"/>
  <c r="A118" i="15" s="1"/>
  <c r="A128" i="15" s="1"/>
  <c r="A132" i="15" l="1"/>
  <c r="A136" i="15" s="1"/>
  <c r="A140" i="15" s="1"/>
  <c r="A144" i="15" s="1"/>
  <c r="A148" i="15" s="1"/>
  <c r="A152" i="15" s="1"/>
  <c r="A156" i="15" s="1"/>
  <c r="A160" i="15" s="1"/>
  <c r="A164" i="15" s="1"/>
  <c r="A168" i="15" s="1"/>
  <c r="A172" i="15" s="1"/>
  <c r="A176" i="15" s="1"/>
  <c r="A186" i="15" s="1"/>
  <c r="A190" i="15" s="1"/>
  <c r="A194" i="15" s="1"/>
  <c r="A198" i="15" s="1"/>
  <c r="A202" i="15" s="1"/>
  <c r="A206" i="15" s="1"/>
  <c r="A210" i="15" s="1"/>
  <c r="A214" i="15" s="1"/>
  <c r="A218" i="15" s="1"/>
  <c r="A222" i="15" s="1"/>
  <c r="A226" i="15" s="1"/>
  <c r="A230" i="15" s="1"/>
  <c r="A234" i="15" s="1"/>
  <c r="A244" i="15" s="1"/>
  <c r="A248" i="15" s="1"/>
  <c r="A252" i="15" s="1"/>
  <c r="A256" i="15" s="1"/>
  <c r="A260" i="15" s="1"/>
  <c r="A264" i="15" s="1"/>
  <c r="A268" i="15" s="1"/>
  <c r="A272" i="15" s="1"/>
  <c r="A276" i="15" s="1"/>
  <c r="A280" i="15" s="1"/>
  <c r="A284" i="15" s="1"/>
  <c r="A288" i="15" s="1"/>
  <c r="A292" i="15" s="1"/>
  <c r="A302" i="15" s="1"/>
  <c r="A306" i="15" s="1"/>
  <c r="A310" i="15" s="1"/>
  <c r="A314" i="15" s="1"/>
  <c r="A318" i="15" s="1"/>
  <c r="A322" i="15" s="1"/>
  <c r="A326" i="15" s="1"/>
  <c r="A330" i="15" s="1"/>
  <c r="A334" i="15" s="1"/>
  <c r="A338" i="15" s="1"/>
  <c r="A342" i="15" s="1"/>
  <c r="A346" i="15" s="1"/>
  <c r="A350" i="15" s="1"/>
  <c r="A360" i="15" s="1"/>
  <c r="A364" i="15" s="1"/>
  <c r="A368" i="15" s="1"/>
  <c r="A372" i="15" s="1"/>
  <c r="A376" i="15" s="1"/>
  <c r="A380" i="15" s="1"/>
  <c r="A384" i="15" s="1"/>
  <c r="A388" i="15" s="1"/>
  <c r="A392" i="15" s="1"/>
  <c r="A396" i="15" s="1"/>
  <c r="A400" i="15" s="1"/>
  <c r="A404" i="15" s="1"/>
  <c r="A408" i="15" s="1"/>
  <c r="A418" i="15" s="1"/>
  <c r="A422" i="15" s="1"/>
  <c r="A426" i="15" s="1"/>
  <c r="A430" i="15" s="1"/>
  <c r="A434" i="15" s="1"/>
  <c r="A438" i="15" s="1"/>
  <c r="A442" i="15" s="1"/>
  <c r="A446" i="15" s="1"/>
  <c r="A450" i="15" s="1"/>
  <c r="A454" i="15" s="1"/>
  <c r="A458" i="15" s="1"/>
  <c r="A462" i="15" s="1"/>
  <c r="A466" i="15" s="1"/>
  <c r="A476" i="15" s="1"/>
  <c r="A480" i="15" s="1"/>
  <c r="A484" i="15" s="1"/>
  <c r="A488" i="15" s="1"/>
  <c r="A492" i="15" s="1"/>
  <c r="A496" i="15" s="1"/>
  <c r="A500" i="15" s="1"/>
  <c r="A504" i="15" s="1"/>
  <c r="A508" i="15" s="1"/>
  <c r="A512" i="15" s="1"/>
  <c r="A516" i="15" s="1"/>
  <c r="A520" i="15" s="1"/>
  <c r="A524" i="15" s="1"/>
  <c r="A534" i="15" s="1"/>
  <c r="A538" i="15" s="1"/>
  <c r="A542" i="15" s="1"/>
  <c r="A546" i="15" s="1"/>
  <c r="A550" i="15" s="1"/>
  <c r="A554" i="15" s="1"/>
  <c r="A558" i="15" s="1"/>
  <c r="A562" i="15" s="1"/>
  <c r="A566" i="15" s="1"/>
  <c r="A570" i="15" s="1"/>
  <c r="A574" i="15" s="1"/>
  <c r="A578" i="15" s="1"/>
  <c r="A582" i="15" s="1"/>
  <c r="A592" i="15" s="1"/>
  <c r="A596" i="15" s="1"/>
  <c r="A600" i="15" s="1"/>
  <c r="A604" i="15" s="1"/>
  <c r="A608" i="15" s="1"/>
  <c r="A612" i="15" s="1"/>
  <c r="A616" i="15" s="1"/>
  <c r="A620" i="15" s="1"/>
  <c r="A624" i="15" s="1"/>
  <c r="A628" i="15" s="1"/>
  <c r="A632" i="15" s="1"/>
  <c r="A636" i="15" s="1"/>
  <c r="A640" i="15" s="1"/>
  <c r="A650" i="15" s="1"/>
  <c r="A654" i="15" s="1"/>
  <c r="A658" i="15" s="1"/>
  <c r="A662" i="15" s="1"/>
  <c r="A666" i="15" s="1"/>
  <c r="A670" i="15" s="1"/>
  <c r="A674" i="15" s="1"/>
  <c r="A678" i="15" s="1"/>
  <c r="A682" i="15" s="1"/>
  <c r="A686" i="15" s="1"/>
  <c r="A690" i="15" s="1"/>
  <c r="A694" i="15" s="1"/>
  <c r="A698" i="15" s="1"/>
  <c r="A708" i="15" s="1"/>
  <c r="A712" i="15" s="1"/>
  <c r="A716" i="15" s="1"/>
  <c r="A720" i="15" s="1"/>
  <c r="A724" i="15" s="1"/>
  <c r="A728" i="15" s="1"/>
  <c r="A732" i="15" s="1"/>
  <c r="A736" i="15" s="1"/>
  <c r="A740" i="15" s="1"/>
  <c r="A744" i="15" s="1"/>
  <c r="A748" i="15" s="1"/>
  <c r="A752" i="15" s="1"/>
  <c r="A756" i="15" s="1"/>
  <c r="A766" i="15" s="1"/>
  <c r="A770" i="15" s="1"/>
  <c r="A774" i="15" s="1"/>
  <c r="A778" i="15" s="1"/>
  <c r="A782" i="15" s="1"/>
  <c r="A786" i="15" s="1"/>
  <c r="A790" i="15" s="1"/>
  <c r="A794" i="15" s="1"/>
  <c r="A798" i="15" s="1"/>
  <c r="A802" i="15" s="1"/>
  <c r="A806" i="15" s="1"/>
  <c r="A810" i="15" s="1"/>
  <c r="A814" i="15" s="1"/>
  <c r="A824" i="15" s="1"/>
  <c r="A828" i="15" s="1"/>
  <c r="A832" i="15" s="1"/>
  <c r="A836" i="15" s="1"/>
  <c r="A840" i="15" s="1"/>
  <c r="A844" i="15" s="1"/>
  <c r="A848" i="15" s="1"/>
  <c r="A852" i="15" s="1"/>
  <c r="A856" i="15" s="1"/>
  <c r="A860" i="15" s="1"/>
  <c r="A864" i="15" s="1"/>
  <c r="A868" i="15" s="1"/>
  <c r="A872" i="15" s="1"/>
  <c r="A882" i="15" s="1"/>
  <c r="A886" i="15" s="1"/>
  <c r="A890" i="15" s="1"/>
  <c r="A894" i="15" s="1"/>
  <c r="A898" i="15" s="1"/>
  <c r="A902" i="15" s="1"/>
  <c r="A906" i="15" s="1"/>
  <c r="A910" i="15" s="1"/>
  <c r="A914" i="15" s="1"/>
  <c r="A918" i="15" s="1"/>
  <c r="A922" i="15" s="1"/>
  <c r="A926" i="15" s="1"/>
  <c r="A930" i="15" s="1"/>
  <c r="A940" i="15" s="1"/>
  <c r="A944" i="15" s="1"/>
  <c r="A948" i="15" s="1"/>
  <c r="A952" i="15" s="1"/>
  <c r="A956" i="15" s="1"/>
  <c r="A960" i="15" s="1"/>
  <c r="A964" i="15" s="1"/>
  <c r="A968" i="15" s="1"/>
  <c r="A972" i="15" s="1"/>
  <c r="A976" i="15" s="1"/>
  <c r="A980" i="15" s="1"/>
  <c r="A984" i="15" s="1"/>
  <c r="A988" i="15" s="1"/>
  <c r="A998" i="15" s="1"/>
  <c r="A1002" i="15" s="1"/>
  <c r="A1006" i="15" s="1"/>
  <c r="A1010" i="15" s="1"/>
  <c r="A1014" i="15" s="1"/>
  <c r="A1018" i="15" s="1"/>
  <c r="A1022" i="15" s="1"/>
  <c r="A1026" i="15" s="1"/>
  <c r="A1030" i="15" s="1"/>
  <c r="A1034" i="15" s="1"/>
  <c r="A1038" i="15" s="1"/>
  <c r="A1042" i="15" s="1"/>
  <c r="A1046" i="15" s="1"/>
  <c r="A1056" i="15" s="1"/>
  <c r="A1060" i="15" s="1"/>
  <c r="A1064" i="15" s="1"/>
  <c r="A1068" i="15" s="1"/>
  <c r="A1072" i="15" s="1"/>
  <c r="A1076" i="15" s="1"/>
  <c r="A1080" i="15" s="1"/>
  <c r="A1084" i="15" s="1"/>
  <c r="A1088" i="15" s="1"/>
  <c r="A1092" i="15" s="1"/>
  <c r="A1096" i="15" s="1"/>
  <c r="A1100" i="15" s="1"/>
  <c r="A1104" i="15" s="1"/>
  <c r="A1114" i="15" s="1"/>
  <c r="A1118" i="15" s="1"/>
  <c r="A1122" i="15" s="1"/>
  <c r="A1126" i="15" s="1"/>
  <c r="A1130" i="15" s="1"/>
  <c r="A1134" i="15" s="1"/>
  <c r="A1138" i="15" s="1"/>
  <c r="A1142" i="15" s="1"/>
  <c r="A1146" i="15" s="1"/>
  <c r="A1150" i="15" s="1"/>
  <c r="A1154" i="15" s="1"/>
  <c r="A1158" i="15" s="1"/>
  <c r="A1162" i="15" s="1"/>
  <c r="B17" i="3" l="1"/>
  <c r="B16" i="3"/>
  <c r="L6" i="11" l="1"/>
  <c r="L5" i="11"/>
  <c r="L4" i="11"/>
  <c r="L3" i="11"/>
  <c r="L2" i="11"/>
  <c r="L1" i="11"/>
  <c r="AV142" i="10"/>
  <c r="A138" i="10"/>
  <c r="A136" i="10"/>
  <c r="AX128" i="10"/>
  <c r="AO110" i="10"/>
  <c r="AV94" i="10"/>
  <c r="A90" i="10"/>
  <c r="A88" i="10"/>
  <c r="AX80" i="10"/>
  <c r="AO62" i="10"/>
  <c r="AV46" i="10"/>
  <c r="A41" i="10"/>
  <c r="A39" i="10"/>
  <c r="AX31" i="10"/>
  <c r="AO13" i="10"/>
  <c r="AE45" i="9"/>
  <c r="AE142" i="10" s="1"/>
  <c r="AE143" i="10" s="1"/>
  <c r="L142" i="10"/>
  <c r="AR31" i="9"/>
  <c r="AR128" i="10" s="1"/>
  <c r="AK31" i="9"/>
  <c r="AK128" i="10" s="1"/>
  <c r="AD31" i="9"/>
  <c r="AD128" i="10" s="1"/>
  <c r="A120" i="8"/>
  <c r="A127" i="7"/>
  <c r="U58" i="7"/>
  <c r="U57" i="7"/>
  <c r="U56" i="7"/>
  <c r="U55" i="7"/>
  <c r="U54" i="7"/>
  <c r="O46" i="7"/>
  <c r="U53" i="7" s="1"/>
  <c r="U44" i="7"/>
  <c r="P44" i="7"/>
  <c r="U43" i="7"/>
  <c r="P43" i="7"/>
  <c r="U42" i="7"/>
  <c r="P42" i="7"/>
  <c r="U41" i="7"/>
  <c r="P41" i="7"/>
  <c r="U40" i="7"/>
  <c r="P40" i="7"/>
  <c r="U39" i="7"/>
  <c r="P39" i="7"/>
  <c r="E38" i="7"/>
  <c r="O38" i="7" s="1"/>
  <c r="V32" i="7"/>
  <c r="L32" i="7"/>
  <c r="J38" i="7" s="1"/>
  <c r="J46" i="7" s="1"/>
  <c r="R53" i="7" s="1"/>
  <c r="M68" i="7"/>
  <c r="K8" i="7"/>
  <c r="T68" i="7" s="1"/>
  <c r="Z2" i="6"/>
  <c r="Z1" i="6"/>
  <c r="T464" i="3"/>
  <c r="N464" i="3"/>
  <c r="H464" i="3"/>
  <c r="B464" i="3"/>
  <c r="Y1" i="6"/>
  <c r="B122" i="3"/>
  <c r="B180" i="3" s="1"/>
  <c r="B238" i="3" s="1"/>
  <c r="B470" i="3" s="1"/>
  <c r="AB123" i="2"/>
  <c r="E118" i="2"/>
  <c r="O9" i="8"/>
  <c r="O354" i="3"/>
  <c r="G128" i="2"/>
  <c r="G12" i="18" s="1"/>
  <c r="F131" i="2"/>
  <c r="F15" i="18" s="1"/>
  <c r="U60" i="7"/>
  <c r="U59" i="7"/>
  <c r="K63" i="7"/>
  <c r="A53" i="7"/>
  <c r="F63" i="7"/>
  <c r="A55" i="7"/>
  <c r="V29" i="7" l="1"/>
  <c r="N63" i="6"/>
  <c r="O412" i="3"/>
  <c r="AE46" i="9"/>
  <c r="L46" i="10"/>
  <c r="L94" i="10"/>
  <c r="AE46" i="10"/>
  <c r="AE47" i="10" s="1"/>
  <c r="AE94" i="10"/>
  <c r="AE95" i="10" s="1"/>
  <c r="AR31" i="10"/>
  <c r="R3" i="7"/>
  <c r="AK31" i="10"/>
  <c r="AK80" i="10"/>
  <c r="AR80" i="10"/>
  <c r="AD31" i="10"/>
  <c r="AD80" i="10"/>
  <c r="F13" i="9"/>
  <c r="F110" i="10" s="1"/>
  <c r="E46" i="7"/>
  <c r="P53" i="7" s="1"/>
  <c r="F132" i="2"/>
  <c r="F16" i="18" s="1"/>
  <c r="O122" i="2"/>
  <c r="L13" i="9"/>
  <c r="K9" i="8"/>
  <c r="W131" i="2"/>
  <c r="W15" i="18" s="1"/>
  <c r="C63" i="7"/>
  <c r="U61" i="7"/>
  <c r="R61" i="7" s="1"/>
  <c r="AE96" i="10"/>
  <c r="N63" i="8"/>
  <c r="AE144" i="10"/>
  <c r="AE48" i="10"/>
  <c r="AO3" i="9"/>
  <c r="N120" i="8"/>
  <c r="N64" i="7"/>
  <c r="O470" i="3"/>
  <c r="O296" i="3"/>
  <c r="N127" i="7"/>
  <c r="O180" i="3"/>
  <c r="O64" i="3"/>
  <c r="AE47" i="9"/>
  <c r="O122" i="3"/>
  <c r="O238" i="3"/>
  <c r="AO9" i="9"/>
  <c r="Q1" i="6"/>
  <c r="O64" i="2"/>
  <c r="R1" i="15"/>
  <c r="Q1" i="4"/>
  <c r="N64" i="4" s="1"/>
  <c r="I180" i="2"/>
  <c r="Q1" i="13"/>
  <c r="N63" i="13" s="1"/>
  <c r="O1226" i="15" l="1"/>
  <c r="O738" i="15"/>
  <c r="O250" i="15"/>
  <c r="O1165" i="15"/>
  <c r="O921" i="15"/>
  <c r="O677" i="15"/>
  <c r="O433" i="15"/>
  <c r="O189" i="15"/>
  <c r="O1104" i="15"/>
  <c r="O860" i="15"/>
  <c r="O616" i="15"/>
  <c r="O372" i="15"/>
  <c r="O128" i="15"/>
  <c r="O1043" i="15"/>
  <c r="O799" i="15"/>
  <c r="O555" i="15"/>
  <c r="O311" i="15"/>
  <c r="O67" i="15"/>
  <c r="O982" i="15"/>
  <c r="O494" i="15"/>
  <c r="F13" i="10"/>
  <c r="F62" i="10"/>
  <c r="P61" i="7"/>
  <c r="A13" i="9"/>
  <c r="D9" i="8"/>
  <c r="O131" i="2"/>
  <c r="O15" i="18" s="1"/>
  <c r="AO52" i="10"/>
  <c r="AO100" i="10"/>
  <c r="AO3" i="10"/>
  <c r="T31" i="9"/>
  <c r="AO58" i="10"/>
  <c r="AO106" i="10"/>
  <c r="AO9" i="10"/>
  <c r="O161" i="2"/>
  <c r="Q136" i="2"/>
  <c r="L62" i="10"/>
  <c r="L110" i="10"/>
  <c r="L13" i="10"/>
  <c r="T80" i="10" l="1"/>
  <c r="T128" i="10"/>
  <c r="T31" i="10"/>
  <c r="A110" i="10"/>
  <c r="A13" i="10"/>
  <c r="A62" i="10"/>
  <c r="A3" i="11" l="1"/>
  <c r="K506" i="11" l="1"/>
  <c r="D506" i="11"/>
  <c r="H505" i="11"/>
  <c r="C505" i="11"/>
  <c r="G504" i="11"/>
  <c r="B504" i="11"/>
  <c r="F503" i="11"/>
  <c r="K502" i="11"/>
  <c r="D502" i="11"/>
  <c r="H501" i="11"/>
  <c r="C501" i="11"/>
  <c r="G500" i="11"/>
  <c r="B500" i="11"/>
  <c r="F499" i="11"/>
  <c r="K498" i="11"/>
  <c r="D498" i="11"/>
  <c r="H497" i="11"/>
  <c r="C497" i="11"/>
  <c r="G496" i="11"/>
  <c r="B496" i="11"/>
  <c r="F495" i="11"/>
  <c r="K494" i="11"/>
  <c r="D494" i="11"/>
  <c r="H493" i="11"/>
  <c r="C493" i="11"/>
  <c r="G492" i="11"/>
  <c r="B492" i="11"/>
  <c r="F491" i="11"/>
  <c r="K490" i="11"/>
  <c r="D490" i="11"/>
  <c r="H489" i="11"/>
  <c r="C489" i="11"/>
  <c r="G488" i="11"/>
  <c r="B488" i="11"/>
  <c r="F487" i="11"/>
  <c r="K486" i="11"/>
  <c r="D486" i="11"/>
  <c r="H485" i="11"/>
  <c r="C485" i="11"/>
  <c r="G484" i="11"/>
  <c r="B484" i="11"/>
  <c r="F483" i="11"/>
  <c r="K482" i="11"/>
  <c r="D482" i="11"/>
  <c r="H481" i="11"/>
  <c r="C481" i="11"/>
  <c r="G480" i="11"/>
  <c r="B480" i="11"/>
  <c r="F479" i="11"/>
  <c r="K478" i="11"/>
  <c r="D478" i="11"/>
  <c r="H477" i="11"/>
  <c r="C477" i="11"/>
  <c r="G476" i="11"/>
  <c r="B476" i="11"/>
  <c r="F475" i="11"/>
  <c r="K474" i="11"/>
  <c r="D474" i="11"/>
  <c r="H473" i="11"/>
  <c r="C473" i="11"/>
  <c r="G472" i="11"/>
  <c r="B472" i="11"/>
  <c r="F471" i="11"/>
  <c r="K470" i="11"/>
  <c r="D470" i="11"/>
  <c r="H469" i="11"/>
  <c r="C469" i="11"/>
  <c r="G468" i="11"/>
  <c r="B468" i="11"/>
  <c r="F467" i="11"/>
  <c r="K466" i="11"/>
  <c r="D466" i="11"/>
  <c r="H465" i="11"/>
  <c r="C465" i="11"/>
  <c r="G464" i="11"/>
  <c r="B464" i="11"/>
  <c r="F463" i="11"/>
  <c r="K462" i="11"/>
  <c r="D462" i="11"/>
  <c r="H461" i="11"/>
  <c r="C461" i="11"/>
  <c r="G460" i="11"/>
  <c r="B460" i="11"/>
  <c r="F459" i="11"/>
  <c r="K458" i="11"/>
  <c r="H506" i="11"/>
  <c r="C506" i="11"/>
  <c r="G505" i="11"/>
  <c r="B505" i="11"/>
  <c r="F504" i="11"/>
  <c r="K503" i="11"/>
  <c r="D503" i="11"/>
  <c r="H502" i="11"/>
  <c r="C502" i="11"/>
  <c r="G501" i="11"/>
  <c r="B501" i="11"/>
  <c r="F500" i="11"/>
  <c r="K499" i="11"/>
  <c r="D499" i="11"/>
  <c r="H498" i="11"/>
  <c r="C498" i="11"/>
  <c r="G497" i="11"/>
  <c r="B497" i="11"/>
  <c r="F496" i="11"/>
  <c r="K495" i="11"/>
  <c r="D495" i="11"/>
  <c r="H494" i="11"/>
  <c r="C494" i="11"/>
  <c r="G493" i="11"/>
  <c r="B493" i="11"/>
  <c r="F492" i="11"/>
  <c r="K491" i="11"/>
  <c r="D491" i="11"/>
  <c r="H490" i="11"/>
  <c r="C490" i="11"/>
  <c r="G489" i="11"/>
  <c r="B489" i="11"/>
  <c r="F488" i="11"/>
  <c r="K487" i="11"/>
  <c r="D487" i="11"/>
  <c r="H486" i="11"/>
  <c r="C486" i="11"/>
  <c r="G485" i="11"/>
  <c r="B485" i="11"/>
  <c r="F484" i="11"/>
  <c r="K483" i="11"/>
  <c r="D483" i="11"/>
  <c r="H482" i="11"/>
  <c r="C482" i="11"/>
  <c r="G481" i="11"/>
  <c r="B481" i="11"/>
  <c r="F480" i="11"/>
  <c r="K479" i="11"/>
  <c r="D479" i="11"/>
  <c r="H478" i="11"/>
  <c r="C478" i="11"/>
  <c r="G477" i="11"/>
  <c r="B477" i="11"/>
  <c r="F476" i="11"/>
  <c r="K475" i="11"/>
  <c r="D475" i="11"/>
  <c r="H474" i="11"/>
  <c r="C474" i="11"/>
  <c r="G473" i="11"/>
  <c r="B473" i="11"/>
  <c r="F472" i="11"/>
  <c r="K471" i="11"/>
  <c r="D471" i="11"/>
  <c r="H470" i="11"/>
  <c r="C470" i="11"/>
  <c r="G469" i="11"/>
  <c r="B469" i="11"/>
  <c r="F468" i="11"/>
  <c r="K467" i="11"/>
  <c r="D467" i="11"/>
  <c r="H466" i="11"/>
  <c r="C466" i="11"/>
  <c r="G465" i="11"/>
  <c r="B465" i="11"/>
  <c r="F464" i="11"/>
  <c r="K463" i="11"/>
  <c r="D463" i="11"/>
  <c r="H462" i="11"/>
  <c r="C462" i="11"/>
  <c r="G461" i="11"/>
  <c r="B461" i="11"/>
  <c r="F460" i="11"/>
  <c r="K459" i="11"/>
  <c r="F506" i="11"/>
  <c r="K505" i="11"/>
  <c r="D505" i="11"/>
  <c r="H504" i="11"/>
  <c r="C504" i="11"/>
  <c r="G503" i="11"/>
  <c r="B503" i="11"/>
  <c r="F502" i="11"/>
  <c r="K501" i="11"/>
  <c r="D501" i="11"/>
  <c r="H500" i="11"/>
  <c r="C500" i="11"/>
  <c r="G499" i="11"/>
  <c r="B499" i="11"/>
  <c r="F498" i="11"/>
  <c r="K497" i="11"/>
  <c r="D497" i="11"/>
  <c r="H496" i="11"/>
  <c r="C496" i="11"/>
  <c r="G495" i="11"/>
  <c r="B495" i="11"/>
  <c r="F494" i="11"/>
  <c r="K493" i="11"/>
  <c r="D493" i="11"/>
  <c r="H492" i="11"/>
  <c r="C492" i="11"/>
  <c r="G491" i="11"/>
  <c r="B491" i="11"/>
  <c r="F490" i="11"/>
  <c r="K489" i="11"/>
  <c r="D489" i="11"/>
  <c r="H488" i="11"/>
  <c r="C488" i="11"/>
  <c r="G487" i="11"/>
  <c r="B487" i="11"/>
  <c r="F486" i="11"/>
  <c r="K485" i="11"/>
  <c r="D485" i="11"/>
  <c r="H484" i="11"/>
  <c r="C484" i="11"/>
  <c r="G483" i="11"/>
  <c r="B483" i="11"/>
  <c r="F482" i="11"/>
  <c r="K481" i="11"/>
  <c r="D481" i="11"/>
  <c r="H480" i="11"/>
  <c r="C480" i="11"/>
  <c r="G479" i="11"/>
  <c r="B479" i="11"/>
  <c r="F478" i="11"/>
  <c r="K477" i="11"/>
  <c r="D477" i="11"/>
  <c r="H476" i="11"/>
  <c r="C476" i="11"/>
  <c r="G475" i="11"/>
  <c r="B475" i="11"/>
  <c r="F474" i="11"/>
  <c r="K473" i="11"/>
  <c r="D473" i="11"/>
  <c r="H472" i="11"/>
  <c r="C472" i="11"/>
  <c r="G471" i="11"/>
  <c r="B471" i="11"/>
  <c r="F470" i="11"/>
  <c r="K469" i="11"/>
  <c r="D469" i="11"/>
  <c r="H468" i="11"/>
  <c r="C468" i="11"/>
  <c r="G467" i="11"/>
  <c r="B467" i="11"/>
  <c r="F466" i="11"/>
  <c r="K465" i="11"/>
  <c r="D465" i="11"/>
  <c r="H464" i="11"/>
  <c r="C464" i="11"/>
  <c r="G463" i="11"/>
  <c r="B463" i="11"/>
  <c r="F462" i="11"/>
  <c r="K461" i="11"/>
  <c r="D461" i="11"/>
  <c r="H460" i="11"/>
  <c r="C460" i="11"/>
  <c r="G459" i="11"/>
  <c r="B459" i="11"/>
  <c r="F458" i="11"/>
  <c r="G506" i="11"/>
  <c r="D504" i="11"/>
  <c r="B502" i="11"/>
  <c r="H499" i="11"/>
  <c r="F497" i="11"/>
  <c r="C495" i="11"/>
  <c r="K492" i="11"/>
  <c r="G490" i="11"/>
  <c r="D488" i="11"/>
  <c r="B486" i="11"/>
  <c r="H483" i="11"/>
  <c r="F481" i="11"/>
  <c r="C479" i="11"/>
  <c r="K476" i="11"/>
  <c r="G474" i="11"/>
  <c r="D472" i="11"/>
  <c r="B470" i="11"/>
  <c r="H467" i="11"/>
  <c r="F465" i="11"/>
  <c r="C463" i="11"/>
  <c r="K460" i="11"/>
  <c r="C459" i="11"/>
  <c r="C458" i="11"/>
  <c r="G457" i="11"/>
  <c r="B457" i="11"/>
  <c r="F456" i="11"/>
  <c r="K455" i="11"/>
  <c r="D455" i="11"/>
  <c r="H454" i="11"/>
  <c r="C454" i="11"/>
  <c r="G453" i="11"/>
  <c r="B453" i="11"/>
  <c r="F452" i="11"/>
  <c r="K451" i="11"/>
  <c r="D451" i="11"/>
  <c r="H450" i="11"/>
  <c r="C450" i="11"/>
  <c r="G449" i="11"/>
  <c r="B449" i="11"/>
  <c r="F448" i="11"/>
  <c r="K447" i="11"/>
  <c r="D447" i="11"/>
  <c r="H446" i="11"/>
  <c r="C446" i="11"/>
  <c r="G445" i="11"/>
  <c r="B445" i="11"/>
  <c r="F444" i="11"/>
  <c r="K443" i="11"/>
  <c r="D443" i="11"/>
  <c r="H442" i="11"/>
  <c r="C442" i="11"/>
  <c r="G441" i="11"/>
  <c r="B441" i="11"/>
  <c r="F440" i="11"/>
  <c r="K439" i="11"/>
  <c r="D439" i="11"/>
  <c r="H438" i="11"/>
  <c r="C438" i="11"/>
  <c r="G437" i="11"/>
  <c r="B437" i="11"/>
  <c r="F436" i="11"/>
  <c r="K435" i="11"/>
  <c r="D435" i="11"/>
  <c r="H434" i="11"/>
  <c r="C434" i="11"/>
  <c r="G433" i="11"/>
  <c r="B433" i="11"/>
  <c r="F432" i="11"/>
  <c r="K431" i="11"/>
  <c r="D431" i="11"/>
  <c r="H430" i="11"/>
  <c r="C430" i="11"/>
  <c r="G429" i="11"/>
  <c r="B429" i="11"/>
  <c r="F428" i="11"/>
  <c r="K427" i="11"/>
  <c r="D427" i="11"/>
  <c r="H426" i="11"/>
  <c r="C426" i="11"/>
  <c r="G425" i="11"/>
  <c r="B425" i="11"/>
  <c r="F424" i="11"/>
  <c r="K423" i="11"/>
  <c r="D423" i="11"/>
  <c r="H422" i="11"/>
  <c r="B506" i="11"/>
  <c r="H503" i="11"/>
  <c r="F501" i="11"/>
  <c r="C499" i="11"/>
  <c r="K496" i="11"/>
  <c r="G494" i="11"/>
  <c r="D492" i="11"/>
  <c r="B490" i="11"/>
  <c r="H487" i="11"/>
  <c r="F485" i="11"/>
  <c r="C483" i="11"/>
  <c r="K480" i="11"/>
  <c r="G478" i="11"/>
  <c r="D476" i="11"/>
  <c r="B474" i="11"/>
  <c r="H471" i="11"/>
  <c r="F469" i="11"/>
  <c r="C467" i="11"/>
  <c r="K464" i="11"/>
  <c r="G462" i="11"/>
  <c r="D460" i="11"/>
  <c r="H458" i="11"/>
  <c r="B458" i="11"/>
  <c r="F457" i="11"/>
  <c r="K456" i="11"/>
  <c r="D456" i="11"/>
  <c r="H455" i="11"/>
  <c r="C455" i="11"/>
  <c r="G454" i="11"/>
  <c r="B454" i="11"/>
  <c r="F453" i="11"/>
  <c r="K452" i="11"/>
  <c r="D452" i="11"/>
  <c r="H451" i="11"/>
  <c r="C451" i="11"/>
  <c r="G450" i="11"/>
  <c r="B450" i="11"/>
  <c r="F449" i="11"/>
  <c r="K448" i="11"/>
  <c r="D448" i="11"/>
  <c r="H447" i="11"/>
  <c r="C447" i="11"/>
  <c r="G446" i="11"/>
  <c r="B446" i="11"/>
  <c r="F445" i="11"/>
  <c r="K444" i="11"/>
  <c r="D444" i="11"/>
  <c r="H443" i="11"/>
  <c r="C443" i="11"/>
  <c r="G442" i="11"/>
  <c r="B442" i="11"/>
  <c r="F441" i="11"/>
  <c r="K440" i="11"/>
  <c r="D440" i="11"/>
  <c r="H439" i="11"/>
  <c r="C439" i="11"/>
  <c r="G438" i="11"/>
  <c r="B438" i="11"/>
  <c r="F437" i="11"/>
  <c r="K436" i="11"/>
  <c r="D436" i="11"/>
  <c r="H435" i="11"/>
  <c r="C435" i="11"/>
  <c r="G434" i="11"/>
  <c r="B434" i="11"/>
  <c r="F433" i="11"/>
  <c r="K432" i="11"/>
  <c r="D432" i="11"/>
  <c r="H431" i="11"/>
  <c r="C431" i="11"/>
  <c r="G430" i="11"/>
  <c r="B430" i="11"/>
  <c r="F429" i="11"/>
  <c r="K428" i="11"/>
  <c r="D428" i="11"/>
  <c r="H427" i="11"/>
  <c r="C427" i="11"/>
  <c r="G426" i="11"/>
  <c r="B426" i="11"/>
  <c r="F425" i="11"/>
  <c r="K424" i="11"/>
  <c r="D424" i="11"/>
  <c r="H423" i="11"/>
  <c r="C423" i="11"/>
  <c r="G422" i="11"/>
  <c r="K504" i="11"/>
  <c r="G502" i="11"/>
  <c r="D500" i="11"/>
  <c r="B498" i="11"/>
  <c r="H495" i="11"/>
  <c r="F493" i="11"/>
  <c r="C491" i="11"/>
  <c r="K488" i="11"/>
  <c r="G486" i="11"/>
  <c r="D484" i="11"/>
  <c r="B482" i="11"/>
  <c r="H479" i="11"/>
  <c r="F477" i="11"/>
  <c r="C475" i="11"/>
  <c r="K472" i="11"/>
  <c r="G470" i="11"/>
  <c r="D468" i="11"/>
  <c r="B466" i="11"/>
  <c r="H463" i="11"/>
  <c r="F461" i="11"/>
  <c r="D459" i="11"/>
  <c r="D458" i="11"/>
  <c r="H457" i="11"/>
  <c r="C457" i="11"/>
  <c r="G456" i="11"/>
  <c r="B456" i="11"/>
  <c r="F455" i="11"/>
  <c r="K454" i="11"/>
  <c r="D454" i="11"/>
  <c r="H453" i="11"/>
  <c r="C453" i="11"/>
  <c r="G452" i="11"/>
  <c r="B452" i="11"/>
  <c r="F451" i="11"/>
  <c r="K450" i="11"/>
  <c r="D450" i="11"/>
  <c r="H449" i="11"/>
  <c r="C449" i="11"/>
  <c r="G448" i="11"/>
  <c r="B448" i="11"/>
  <c r="F447" i="11"/>
  <c r="K446" i="11"/>
  <c r="D446" i="11"/>
  <c r="H445" i="11"/>
  <c r="C445" i="11"/>
  <c r="G444" i="11"/>
  <c r="B444" i="11"/>
  <c r="F443" i="11"/>
  <c r="K442" i="11"/>
  <c r="D442" i="11"/>
  <c r="H441" i="11"/>
  <c r="C441" i="11"/>
  <c r="G440" i="11"/>
  <c r="B440" i="11"/>
  <c r="F439" i="11"/>
  <c r="K438" i="11"/>
  <c r="D438" i="11"/>
  <c r="H437" i="11"/>
  <c r="C437" i="11"/>
  <c r="G436" i="11"/>
  <c r="B436" i="11"/>
  <c r="F435" i="11"/>
  <c r="K434" i="11"/>
  <c r="D434" i="11"/>
  <c r="H433" i="11"/>
  <c r="C433" i="11"/>
  <c r="G432" i="11"/>
  <c r="B432" i="11"/>
  <c r="F431" i="11"/>
  <c r="K430" i="11"/>
  <c r="D430" i="11"/>
  <c r="H429" i="11"/>
  <c r="C429" i="11"/>
  <c r="G428" i="11"/>
  <c r="B428" i="11"/>
  <c r="F427" i="11"/>
  <c r="K426" i="11"/>
  <c r="D426" i="11"/>
  <c r="H425" i="11"/>
  <c r="C425" i="11"/>
  <c r="G424" i="11"/>
  <c r="B424" i="11"/>
  <c r="F423" i="11"/>
  <c r="K422" i="11"/>
  <c r="D422" i="11"/>
  <c r="F505" i="11"/>
  <c r="D496" i="11"/>
  <c r="C487" i="11"/>
  <c r="B478" i="11"/>
  <c r="K468" i="11"/>
  <c r="H459" i="11"/>
  <c r="H456" i="11"/>
  <c r="F454" i="11"/>
  <c r="C452" i="11"/>
  <c r="K449" i="11"/>
  <c r="G447" i="11"/>
  <c r="D445" i="11"/>
  <c r="B443" i="11"/>
  <c r="H440" i="11"/>
  <c r="F438" i="11"/>
  <c r="C436" i="11"/>
  <c r="K433" i="11"/>
  <c r="G431" i="11"/>
  <c r="D429" i="11"/>
  <c r="B427" i="11"/>
  <c r="H424" i="11"/>
  <c r="F422" i="11"/>
  <c r="H421" i="11"/>
  <c r="C421" i="11"/>
  <c r="G420" i="11"/>
  <c r="B420" i="11"/>
  <c r="F419" i="11"/>
  <c r="K418" i="11"/>
  <c r="D418" i="11"/>
  <c r="H417" i="11"/>
  <c r="C417" i="11"/>
  <c r="G416" i="11"/>
  <c r="B416" i="11"/>
  <c r="F415" i="11"/>
  <c r="K414" i="11"/>
  <c r="D414" i="11"/>
  <c r="H413" i="11"/>
  <c r="C413" i="11"/>
  <c r="G412" i="11"/>
  <c r="B412" i="11"/>
  <c r="F411" i="11"/>
  <c r="K410" i="11"/>
  <c r="D410" i="11"/>
  <c r="H409" i="11"/>
  <c r="C409" i="11"/>
  <c r="G408" i="11"/>
  <c r="B408" i="11"/>
  <c r="F407" i="11"/>
  <c r="K406" i="11"/>
  <c r="D406" i="11"/>
  <c r="H405" i="11"/>
  <c r="C405" i="11"/>
  <c r="G404" i="11"/>
  <c r="B404" i="11"/>
  <c r="F403" i="11"/>
  <c r="K402" i="11"/>
  <c r="D402" i="11"/>
  <c r="H401" i="11"/>
  <c r="C401" i="11"/>
  <c r="G400" i="11"/>
  <c r="B400" i="11"/>
  <c r="F399" i="11"/>
  <c r="K398" i="11"/>
  <c r="D398" i="11"/>
  <c r="H397" i="11"/>
  <c r="C397" i="11"/>
  <c r="G396" i="11"/>
  <c r="B396" i="11"/>
  <c r="F395" i="11"/>
  <c r="K394" i="11"/>
  <c r="D394" i="11"/>
  <c r="H393" i="11"/>
  <c r="C393" i="11"/>
  <c r="G392" i="11"/>
  <c r="B392" i="11"/>
  <c r="F391" i="11"/>
  <c r="K390" i="11"/>
  <c r="D390" i="11"/>
  <c r="H389" i="11"/>
  <c r="C389" i="11"/>
  <c r="G388" i="11"/>
  <c r="B388" i="11"/>
  <c r="F387" i="11"/>
  <c r="K386" i="11"/>
  <c r="D386" i="11"/>
  <c r="H385" i="11"/>
  <c r="C503" i="11"/>
  <c r="B494" i="11"/>
  <c r="K484" i="11"/>
  <c r="H475" i="11"/>
  <c r="G466" i="11"/>
  <c r="G458" i="11"/>
  <c r="C456" i="11"/>
  <c r="K453" i="11"/>
  <c r="G451" i="11"/>
  <c r="D449" i="11"/>
  <c r="B447" i="11"/>
  <c r="H444" i="11"/>
  <c r="F442" i="11"/>
  <c r="C440" i="11"/>
  <c r="K437" i="11"/>
  <c r="G435" i="11"/>
  <c r="D433" i="11"/>
  <c r="B431" i="11"/>
  <c r="H428" i="11"/>
  <c r="F426" i="11"/>
  <c r="C424" i="11"/>
  <c r="C422" i="11"/>
  <c r="G421" i="11"/>
  <c r="B421" i="11"/>
  <c r="F420" i="11"/>
  <c r="K419" i="11"/>
  <c r="D419" i="11"/>
  <c r="H418" i="11"/>
  <c r="C418" i="11"/>
  <c r="G417" i="11"/>
  <c r="B417" i="11"/>
  <c r="F416" i="11"/>
  <c r="K415" i="11"/>
  <c r="D415" i="11"/>
  <c r="H414" i="11"/>
  <c r="C414" i="11"/>
  <c r="G413" i="11"/>
  <c r="B413" i="11"/>
  <c r="F412" i="11"/>
  <c r="K411" i="11"/>
  <c r="D411" i="11"/>
  <c r="H410" i="11"/>
  <c r="C410" i="11"/>
  <c r="G409" i="11"/>
  <c r="B409" i="11"/>
  <c r="F408" i="11"/>
  <c r="K407" i="11"/>
  <c r="D407" i="11"/>
  <c r="H406" i="11"/>
  <c r="C406" i="11"/>
  <c r="G405" i="11"/>
  <c r="B405" i="11"/>
  <c r="F404" i="11"/>
  <c r="K403" i="11"/>
  <c r="D403" i="11"/>
  <c r="H402" i="11"/>
  <c r="C402" i="11"/>
  <c r="G401" i="11"/>
  <c r="B401" i="11"/>
  <c r="F400" i="11"/>
  <c r="K399" i="11"/>
  <c r="D399" i="11"/>
  <c r="H398" i="11"/>
  <c r="C398" i="11"/>
  <c r="G397" i="11"/>
  <c r="B397" i="11"/>
  <c r="F396" i="11"/>
  <c r="K395" i="11"/>
  <c r="D395" i="11"/>
  <c r="H394" i="11"/>
  <c r="C394" i="11"/>
  <c r="G393" i="11"/>
  <c r="B393" i="11"/>
  <c r="F392" i="11"/>
  <c r="K391" i="11"/>
  <c r="D391" i="11"/>
  <c r="H390" i="11"/>
  <c r="C390" i="11"/>
  <c r="G389" i="11"/>
  <c r="B389" i="11"/>
  <c r="F388" i="11"/>
  <c r="K387" i="11"/>
  <c r="D387" i="11"/>
  <c r="H386" i="11"/>
  <c r="C386" i="11"/>
  <c r="G498" i="11"/>
  <c r="F489" i="11"/>
  <c r="D480" i="11"/>
  <c r="C471" i="11"/>
  <c r="B462" i="11"/>
  <c r="D457" i="11"/>
  <c r="B455" i="11"/>
  <c r="H452" i="11"/>
  <c r="F450" i="11"/>
  <c r="C448" i="11"/>
  <c r="K445" i="11"/>
  <c r="G443" i="11"/>
  <c r="D441" i="11"/>
  <c r="B439" i="11"/>
  <c r="H436" i="11"/>
  <c r="F434" i="11"/>
  <c r="C432" i="11"/>
  <c r="K429" i="11"/>
  <c r="G427" i="11"/>
  <c r="D425" i="11"/>
  <c r="B423" i="11"/>
  <c r="K421" i="11"/>
  <c r="D421" i="11"/>
  <c r="H420" i="11"/>
  <c r="C420" i="11"/>
  <c r="G419" i="11"/>
  <c r="B419" i="11"/>
  <c r="F418" i="11"/>
  <c r="K417" i="11"/>
  <c r="D417" i="11"/>
  <c r="H416" i="11"/>
  <c r="C416" i="11"/>
  <c r="G415" i="11"/>
  <c r="B415" i="11"/>
  <c r="F414" i="11"/>
  <c r="K413" i="11"/>
  <c r="D413" i="11"/>
  <c r="H412" i="11"/>
  <c r="C412" i="11"/>
  <c r="G411" i="11"/>
  <c r="B411" i="11"/>
  <c r="F410" i="11"/>
  <c r="K409" i="11"/>
  <c r="D409" i="11"/>
  <c r="H408" i="11"/>
  <c r="C408" i="11"/>
  <c r="G407" i="11"/>
  <c r="B407" i="11"/>
  <c r="F406" i="11"/>
  <c r="K405" i="11"/>
  <c r="D405" i="11"/>
  <c r="H404" i="11"/>
  <c r="C404" i="11"/>
  <c r="G403" i="11"/>
  <c r="B403" i="11"/>
  <c r="F402" i="11"/>
  <c r="K401" i="11"/>
  <c r="D401" i="11"/>
  <c r="H400" i="11"/>
  <c r="C400" i="11"/>
  <c r="G399" i="11"/>
  <c r="B399" i="11"/>
  <c r="F398" i="11"/>
  <c r="K397" i="11"/>
  <c r="D397" i="11"/>
  <c r="H396" i="11"/>
  <c r="C396" i="11"/>
  <c r="G395" i="11"/>
  <c r="B395" i="11"/>
  <c r="F394" i="11"/>
  <c r="K393" i="11"/>
  <c r="D393" i="11"/>
  <c r="H392" i="11"/>
  <c r="C392" i="11"/>
  <c r="G391" i="11"/>
  <c r="B391" i="11"/>
  <c r="F390" i="11"/>
  <c r="K389" i="11"/>
  <c r="D389" i="11"/>
  <c r="H388" i="11"/>
  <c r="C388" i="11"/>
  <c r="G387" i="11"/>
  <c r="B387" i="11"/>
  <c r="F386" i="11"/>
  <c r="K385" i="11"/>
  <c r="K500" i="11"/>
  <c r="D464" i="11"/>
  <c r="B451" i="11"/>
  <c r="K441" i="11"/>
  <c r="H432" i="11"/>
  <c r="G423" i="11"/>
  <c r="D420" i="11"/>
  <c r="B418" i="11"/>
  <c r="H415" i="11"/>
  <c r="F413" i="11"/>
  <c r="C411" i="11"/>
  <c r="K408" i="11"/>
  <c r="G406" i="11"/>
  <c r="D404" i="11"/>
  <c r="B402" i="11"/>
  <c r="H399" i="11"/>
  <c r="F397" i="11"/>
  <c r="C395" i="11"/>
  <c r="K392" i="11"/>
  <c r="G390" i="11"/>
  <c r="D388" i="11"/>
  <c r="B386" i="11"/>
  <c r="C385" i="11"/>
  <c r="G384" i="11"/>
  <c r="B384" i="11"/>
  <c r="F383" i="11"/>
  <c r="K382" i="11"/>
  <c r="D382" i="11"/>
  <c r="H381" i="11"/>
  <c r="C381" i="11"/>
  <c r="G380" i="11"/>
  <c r="B380" i="11"/>
  <c r="F379" i="11"/>
  <c r="K378" i="11"/>
  <c r="D378" i="11"/>
  <c r="H377" i="11"/>
  <c r="C377" i="11"/>
  <c r="G376" i="11"/>
  <c r="B376" i="11"/>
  <c r="F375" i="11"/>
  <c r="K374" i="11"/>
  <c r="D374" i="11"/>
  <c r="H373" i="11"/>
  <c r="C373" i="11"/>
  <c r="G372" i="11"/>
  <c r="B372" i="11"/>
  <c r="F371" i="11"/>
  <c r="K370" i="11"/>
  <c r="D370" i="11"/>
  <c r="H369" i="11"/>
  <c r="C369" i="11"/>
  <c r="G368" i="11"/>
  <c r="B368" i="11"/>
  <c r="F367" i="11"/>
  <c r="K366" i="11"/>
  <c r="D366" i="11"/>
  <c r="H365" i="11"/>
  <c r="C365" i="11"/>
  <c r="G364" i="11"/>
  <c r="B364" i="11"/>
  <c r="F363" i="11"/>
  <c r="K362" i="11"/>
  <c r="D362" i="11"/>
  <c r="H361" i="11"/>
  <c r="C361" i="11"/>
  <c r="G360" i="11"/>
  <c r="B360" i="11"/>
  <c r="F359" i="11"/>
  <c r="K358" i="11"/>
  <c r="D358" i="11"/>
  <c r="H357" i="11"/>
  <c r="C357" i="11"/>
  <c r="G356" i="11"/>
  <c r="B356" i="11"/>
  <c r="F355" i="11"/>
  <c r="K354" i="11"/>
  <c r="D354" i="11"/>
  <c r="H353" i="11"/>
  <c r="C353" i="11"/>
  <c r="G352" i="11"/>
  <c r="B352" i="11"/>
  <c r="F351" i="11"/>
  <c r="K350" i="11"/>
  <c r="D350" i="11"/>
  <c r="H349" i="11"/>
  <c r="C349" i="11"/>
  <c r="G348" i="11"/>
  <c r="B348" i="11"/>
  <c r="F347" i="11"/>
  <c r="K346" i="11"/>
  <c r="D346" i="11"/>
  <c r="H345" i="11"/>
  <c r="C345" i="11"/>
  <c r="G344" i="11"/>
  <c r="B344" i="11"/>
  <c r="F343" i="11"/>
  <c r="K342" i="11"/>
  <c r="D342" i="11"/>
  <c r="H341" i="11"/>
  <c r="C341" i="11"/>
  <c r="G340" i="11"/>
  <c r="B340" i="11"/>
  <c r="F339" i="11"/>
  <c r="K338" i="11"/>
  <c r="D338" i="11"/>
  <c r="H337" i="11"/>
  <c r="C337" i="11"/>
  <c r="G336" i="11"/>
  <c r="B336" i="11"/>
  <c r="F335" i="11"/>
  <c r="K334" i="11"/>
  <c r="D334" i="11"/>
  <c r="H333" i="11"/>
  <c r="C333" i="11"/>
  <c r="G332" i="11"/>
  <c r="B332" i="11"/>
  <c r="F331" i="11"/>
  <c r="K330" i="11"/>
  <c r="D330" i="11"/>
  <c r="H329" i="11"/>
  <c r="C329" i="11"/>
  <c r="G328" i="11"/>
  <c r="B328" i="11"/>
  <c r="F327" i="11"/>
  <c r="K326" i="11"/>
  <c r="D326" i="11"/>
  <c r="H325" i="11"/>
  <c r="C325" i="11"/>
  <c r="G324" i="11"/>
  <c r="B324" i="11"/>
  <c r="F323" i="11"/>
  <c r="K322" i="11"/>
  <c r="D322" i="11"/>
  <c r="H321" i="11"/>
  <c r="C321" i="11"/>
  <c r="G320" i="11"/>
  <c r="B320" i="11"/>
  <c r="F319" i="11"/>
  <c r="K318" i="11"/>
  <c r="D318" i="11"/>
  <c r="H317" i="11"/>
  <c r="C317" i="11"/>
  <c r="G316" i="11"/>
  <c r="B316" i="11"/>
  <c r="F315" i="11"/>
  <c r="K314" i="11"/>
  <c r="D314" i="11"/>
  <c r="H313" i="11"/>
  <c r="C313" i="11"/>
  <c r="G312" i="11"/>
  <c r="B312" i="11"/>
  <c r="F311" i="11"/>
  <c r="K310" i="11"/>
  <c r="D310" i="11"/>
  <c r="H309" i="11"/>
  <c r="C309" i="11"/>
  <c r="G308" i="11"/>
  <c r="B308" i="11"/>
  <c r="F307" i="11"/>
  <c r="K306" i="11"/>
  <c r="D306" i="11"/>
  <c r="H305" i="11"/>
  <c r="C305" i="11"/>
  <c r="G304" i="11"/>
  <c r="B304" i="11"/>
  <c r="F303" i="11"/>
  <c r="K302" i="11"/>
  <c r="D302" i="11"/>
  <c r="H301" i="11"/>
  <c r="C301" i="11"/>
  <c r="H491" i="11"/>
  <c r="K457" i="11"/>
  <c r="H448" i="11"/>
  <c r="G439" i="11"/>
  <c r="F430" i="11"/>
  <c r="B422" i="11"/>
  <c r="H419" i="11"/>
  <c r="F417" i="11"/>
  <c r="C415" i="11"/>
  <c r="K412" i="11"/>
  <c r="G410" i="11"/>
  <c r="D408" i="11"/>
  <c r="B406" i="11"/>
  <c r="H403" i="11"/>
  <c r="F401" i="11"/>
  <c r="C399" i="11"/>
  <c r="K396" i="11"/>
  <c r="G394" i="11"/>
  <c r="D392" i="11"/>
  <c r="B390" i="11"/>
  <c r="H387" i="11"/>
  <c r="G385" i="11"/>
  <c r="B385" i="11"/>
  <c r="F384" i="11"/>
  <c r="K383" i="11"/>
  <c r="D383" i="11"/>
  <c r="H382" i="11"/>
  <c r="C382" i="11"/>
  <c r="G381" i="11"/>
  <c r="B381" i="11"/>
  <c r="F380" i="11"/>
  <c r="K379" i="11"/>
  <c r="D379" i="11"/>
  <c r="H378" i="11"/>
  <c r="C378" i="11"/>
  <c r="G377" i="11"/>
  <c r="B377" i="11"/>
  <c r="F376" i="11"/>
  <c r="K375" i="11"/>
  <c r="D375" i="11"/>
  <c r="H374" i="11"/>
  <c r="C374" i="11"/>
  <c r="G373" i="11"/>
  <c r="B373" i="11"/>
  <c r="F372" i="11"/>
  <c r="K371" i="11"/>
  <c r="D371" i="11"/>
  <c r="H370" i="11"/>
  <c r="C370" i="11"/>
  <c r="G369" i="11"/>
  <c r="B369" i="11"/>
  <c r="F368" i="11"/>
  <c r="K367" i="11"/>
  <c r="D367" i="11"/>
  <c r="H366" i="11"/>
  <c r="C366" i="11"/>
  <c r="G365" i="11"/>
  <c r="B365" i="11"/>
  <c r="F364" i="11"/>
  <c r="K363" i="11"/>
  <c r="D363" i="11"/>
  <c r="H362" i="11"/>
  <c r="C362" i="11"/>
  <c r="G361" i="11"/>
  <c r="B361" i="11"/>
  <c r="F360" i="11"/>
  <c r="K359" i="11"/>
  <c r="D359" i="11"/>
  <c r="H358" i="11"/>
  <c r="C358" i="11"/>
  <c r="G357" i="11"/>
  <c r="B357" i="11"/>
  <c r="F356" i="11"/>
  <c r="K355" i="11"/>
  <c r="D355" i="11"/>
  <c r="H354" i="11"/>
  <c r="C354" i="11"/>
  <c r="G353" i="11"/>
  <c r="B353" i="11"/>
  <c r="F352" i="11"/>
  <c r="K351" i="11"/>
  <c r="D351" i="11"/>
  <c r="H350" i="11"/>
  <c r="C350" i="11"/>
  <c r="G349" i="11"/>
  <c r="B349" i="11"/>
  <c r="F348" i="11"/>
  <c r="K347" i="11"/>
  <c r="D347" i="11"/>
  <c r="H346" i="11"/>
  <c r="C346" i="11"/>
  <c r="G345" i="11"/>
  <c r="B345" i="11"/>
  <c r="F344" i="11"/>
  <c r="K343" i="11"/>
  <c r="D343" i="11"/>
  <c r="H342" i="11"/>
  <c r="C342" i="11"/>
  <c r="G341" i="11"/>
  <c r="B341" i="11"/>
  <c r="F340" i="11"/>
  <c r="K339" i="11"/>
  <c r="D339" i="11"/>
  <c r="H338" i="11"/>
  <c r="C338" i="11"/>
  <c r="G337" i="11"/>
  <c r="B337" i="11"/>
  <c r="F336" i="11"/>
  <c r="K335" i="11"/>
  <c r="D335" i="11"/>
  <c r="H334" i="11"/>
  <c r="C334" i="11"/>
  <c r="G333" i="11"/>
  <c r="B333" i="11"/>
  <c r="F332" i="11"/>
  <c r="K331" i="11"/>
  <c r="D331" i="11"/>
  <c r="H330" i="11"/>
  <c r="C330" i="11"/>
  <c r="G329" i="11"/>
  <c r="B329" i="11"/>
  <c r="F328" i="11"/>
  <c r="K327" i="11"/>
  <c r="D327" i="11"/>
  <c r="H326" i="11"/>
  <c r="C326" i="11"/>
  <c r="G325" i="11"/>
  <c r="B325" i="11"/>
  <c r="F324" i="11"/>
  <c r="K323" i="11"/>
  <c r="D323" i="11"/>
  <c r="H322" i="11"/>
  <c r="C322" i="11"/>
  <c r="G321" i="11"/>
  <c r="B321" i="11"/>
  <c r="F320" i="11"/>
  <c r="K319" i="11"/>
  <c r="D319" i="11"/>
  <c r="H318" i="11"/>
  <c r="C318" i="11"/>
  <c r="G317" i="11"/>
  <c r="B317" i="11"/>
  <c r="F316" i="11"/>
  <c r="K315" i="11"/>
  <c r="D315" i="11"/>
  <c r="H314" i="11"/>
  <c r="C314" i="11"/>
  <c r="G313" i="11"/>
  <c r="B313" i="11"/>
  <c r="F312" i="11"/>
  <c r="K311" i="11"/>
  <c r="D311" i="11"/>
  <c r="H310" i="11"/>
  <c r="C310" i="11"/>
  <c r="G309" i="11"/>
  <c r="B309" i="11"/>
  <c r="F308" i="11"/>
  <c r="K307" i="11"/>
  <c r="D307" i="11"/>
  <c r="H306" i="11"/>
  <c r="C306" i="11"/>
  <c r="G305" i="11"/>
  <c r="B305" i="11"/>
  <c r="F304" i="11"/>
  <c r="K303" i="11"/>
  <c r="D303" i="11"/>
  <c r="H302" i="11"/>
  <c r="C302" i="11"/>
  <c r="G301" i="11"/>
  <c r="B301" i="11"/>
  <c r="F473" i="11"/>
  <c r="D453" i="11"/>
  <c r="C444" i="11"/>
  <c r="B435" i="11"/>
  <c r="K425" i="11"/>
  <c r="K420" i="11"/>
  <c r="G418" i="11"/>
  <c r="D416" i="11"/>
  <c r="B414" i="11"/>
  <c r="H411" i="11"/>
  <c r="F409" i="11"/>
  <c r="C407" i="11"/>
  <c r="K404" i="11"/>
  <c r="G402" i="11"/>
  <c r="D400" i="11"/>
  <c r="B398" i="11"/>
  <c r="H395" i="11"/>
  <c r="F393" i="11"/>
  <c r="C391" i="11"/>
  <c r="K388" i="11"/>
  <c r="G386" i="11"/>
  <c r="D385" i="11"/>
  <c r="H384" i="11"/>
  <c r="C384" i="11"/>
  <c r="G383" i="11"/>
  <c r="B383" i="11"/>
  <c r="F382" i="11"/>
  <c r="K381" i="11"/>
  <c r="D381" i="11"/>
  <c r="H380" i="11"/>
  <c r="C380" i="11"/>
  <c r="G379" i="11"/>
  <c r="B379" i="11"/>
  <c r="F378" i="11"/>
  <c r="K377" i="11"/>
  <c r="D377" i="11"/>
  <c r="H376" i="11"/>
  <c r="C376" i="11"/>
  <c r="G375" i="11"/>
  <c r="B375" i="11"/>
  <c r="F374" i="11"/>
  <c r="K373" i="11"/>
  <c r="D373" i="11"/>
  <c r="H372" i="11"/>
  <c r="C372" i="11"/>
  <c r="G371" i="11"/>
  <c r="B371" i="11"/>
  <c r="F370" i="11"/>
  <c r="K369" i="11"/>
  <c r="D369" i="11"/>
  <c r="H368" i="11"/>
  <c r="C368" i="11"/>
  <c r="G367" i="11"/>
  <c r="B367" i="11"/>
  <c r="F366" i="11"/>
  <c r="K365" i="11"/>
  <c r="D365" i="11"/>
  <c r="H364" i="11"/>
  <c r="C364" i="11"/>
  <c r="G363" i="11"/>
  <c r="B363" i="11"/>
  <c r="F362" i="11"/>
  <c r="K361" i="11"/>
  <c r="D361" i="11"/>
  <c r="H360" i="11"/>
  <c r="C360" i="11"/>
  <c r="G359" i="11"/>
  <c r="B359" i="11"/>
  <c r="F358" i="11"/>
  <c r="K357" i="11"/>
  <c r="D357" i="11"/>
  <c r="H356" i="11"/>
  <c r="C356" i="11"/>
  <c r="G355" i="11"/>
  <c r="B355" i="11"/>
  <c r="F354" i="11"/>
  <c r="K353" i="11"/>
  <c r="D353" i="11"/>
  <c r="H352" i="11"/>
  <c r="C352" i="11"/>
  <c r="G351" i="11"/>
  <c r="B351" i="11"/>
  <c r="F350" i="11"/>
  <c r="K349" i="11"/>
  <c r="D349" i="11"/>
  <c r="H348" i="11"/>
  <c r="C348" i="11"/>
  <c r="G347" i="11"/>
  <c r="B347" i="11"/>
  <c r="F346" i="11"/>
  <c r="K345" i="11"/>
  <c r="D345" i="11"/>
  <c r="H344" i="11"/>
  <c r="C344" i="11"/>
  <c r="G343" i="11"/>
  <c r="B343" i="11"/>
  <c r="F342" i="11"/>
  <c r="K341" i="11"/>
  <c r="D341" i="11"/>
  <c r="H340" i="11"/>
  <c r="C340" i="11"/>
  <c r="G339" i="11"/>
  <c r="B339" i="11"/>
  <c r="F338" i="11"/>
  <c r="K337" i="11"/>
  <c r="D337" i="11"/>
  <c r="H336" i="11"/>
  <c r="C336" i="11"/>
  <c r="G335" i="11"/>
  <c r="B335" i="11"/>
  <c r="F334" i="11"/>
  <c r="K333" i="11"/>
  <c r="D333" i="11"/>
  <c r="H332" i="11"/>
  <c r="C332" i="11"/>
  <c r="G331" i="11"/>
  <c r="B331" i="11"/>
  <c r="F330" i="11"/>
  <c r="K329" i="11"/>
  <c r="D329" i="11"/>
  <c r="H328" i="11"/>
  <c r="C328" i="11"/>
  <c r="G327" i="11"/>
  <c r="B327" i="11"/>
  <c r="F326" i="11"/>
  <c r="K325" i="11"/>
  <c r="D325" i="11"/>
  <c r="H324" i="11"/>
  <c r="C324" i="11"/>
  <c r="G323" i="11"/>
  <c r="B323" i="11"/>
  <c r="F322" i="11"/>
  <c r="K321" i="11"/>
  <c r="D321" i="11"/>
  <c r="H320" i="11"/>
  <c r="C320" i="11"/>
  <c r="G319" i="11"/>
  <c r="B319" i="11"/>
  <c r="F318" i="11"/>
  <c r="K317" i="11"/>
  <c r="D317" i="11"/>
  <c r="H316" i="11"/>
  <c r="C316" i="11"/>
  <c r="G315" i="11"/>
  <c r="B315" i="11"/>
  <c r="F314" i="11"/>
  <c r="K313" i="11"/>
  <c r="D313" i="11"/>
  <c r="H312" i="11"/>
  <c r="C312" i="11"/>
  <c r="G311" i="11"/>
  <c r="B311" i="11"/>
  <c r="F310" i="11"/>
  <c r="K309" i="11"/>
  <c r="D309" i="11"/>
  <c r="H308" i="11"/>
  <c r="C308" i="11"/>
  <c r="G307" i="11"/>
  <c r="B307" i="11"/>
  <c r="F306" i="11"/>
  <c r="K305" i="11"/>
  <c r="D305" i="11"/>
  <c r="H304" i="11"/>
  <c r="C304" i="11"/>
  <c r="G303" i="11"/>
  <c r="B303" i="11"/>
  <c r="F302" i="11"/>
  <c r="K301" i="11"/>
  <c r="D301" i="11"/>
  <c r="H300" i="11"/>
  <c r="G482" i="11"/>
  <c r="C428" i="11"/>
  <c r="G414" i="11"/>
  <c r="F405" i="11"/>
  <c r="D396" i="11"/>
  <c r="C387" i="11"/>
  <c r="H383" i="11"/>
  <c r="F381" i="11"/>
  <c r="C379" i="11"/>
  <c r="K376" i="11"/>
  <c r="G374" i="11"/>
  <c r="D372" i="11"/>
  <c r="B370" i="11"/>
  <c r="H367" i="11"/>
  <c r="F365" i="11"/>
  <c r="C363" i="11"/>
  <c r="K360" i="11"/>
  <c r="G358" i="11"/>
  <c r="D356" i="11"/>
  <c r="B354" i="11"/>
  <c r="H351" i="11"/>
  <c r="F349" i="11"/>
  <c r="C347" i="11"/>
  <c r="K344" i="11"/>
  <c r="G342" i="11"/>
  <c r="D340" i="11"/>
  <c r="B338" i="11"/>
  <c r="H335" i="11"/>
  <c r="F333" i="11"/>
  <c r="C331" i="11"/>
  <c r="K328" i="11"/>
  <c r="G326" i="11"/>
  <c r="D324" i="11"/>
  <c r="B322" i="11"/>
  <c r="H319" i="11"/>
  <c r="F317" i="11"/>
  <c r="C315" i="11"/>
  <c r="K312" i="11"/>
  <c r="G310" i="11"/>
  <c r="D308" i="11"/>
  <c r="B306" i="11"/>
  <c r="H303" i="11"/>
  <c r="F301" i="11"/>
  <c r="D300" i="11"/>
  <c r="H299" i="11"/>
  <c r="C299" i="11"/>
  <c r="G298" i="11"/>
  <c r="B298" i="11"/>
  <c r="F297" i="11"/>
  <c r="K296" i="11"/>
  <c r="D296" i="11"/>
  <c r="H295" i="11"/>
  <c r="C295" i="11"/>
  <c r="G294" i="11"/>
  <c r="B294" i="11"/>
  <c r="F293" i="11"/>
  <c r="K292" i="11"/>
  <c r="D292" i="11"/>
  <c r="H291" i="11"/>
  <c r="C291" i="11"/>
  <c r="G290" i="11"/>
  <c r="B290" i="11"/>
  <c r="F289" i="11"/>
  <c r="K288" i="11"/>
  <c r="D288" i="11"/>
  <c r="H287" i="11"/>
  <c r="C287" i="11"/>
  <c r="G286" i="11"/>
  <c r="B286" i="11"/>
  <c r="F285" i="11"/>
  <c r="K284" i="11"/>
  <c r="D284" i="11"/>
  <c r="H283" i="11"/>
  <c r="C283" i="11"/>
  <c r="G282" i="11"/>
  <c r="B282" i="11"/>
  <c r="F281" i="11"/>
  <c r="K280" i="11"/>
  <c r="D280" i="11"/>
  <c r="H279" i="11"/>
  <c r="C279" i="11"/>
  <c r="G278" i="11"/>
  <c r="B278" i="11"/>
  <c r="F277" i="11"/>
  <c r="K276" i="11"/>
  <c r="D276" i="11"/>
  <c r="H275" i="11"/>
  <c r="C275" i="11"/>
  <c r="G274" i="11"/>
  <c r="B274" i="11"/>
  <c r="F273" i="11"/>
  <c r="K272" i="11"/>
  <c r="D272" i="11"/>
  <c r="H271" i="11"/>
  <c r="C271" i="11"/>
  <c r="G270" i="11"/>
  <c r="B270" i="11"/>
  <c r="F269" i="11"/>
  <c r="K268" i="11"/>
  <c r="D268" i="11"/>
  <c r="H267" i="11"/>
  <c r="C267" i="11"/>
  <c r="G266" i="11"/>
  <c r="B266" i="11"/>
  <c r="F265" i="11"/>
  <c r="K264" i="11"/>
  <c r="D264" i="11"/>
  <c r="H263" i="11"/>
  <c r="C263" i="11"/>
  <c r="G262" i="11"/>
  <c r="B262" i="11"/>
  <c r="F261" i="11"/>
  <c r="K260" i="11"/>
  <c r="D260" i="11"/>
  <c r="H259" i="11"/>
  <c r="C259" i="11"/>
  <c r="G258" i="11"/>
  <c r="B258" i="11"/>
  <c r="F257" i="11"/>
  <c r="K256" i="11"/>
  <c r="D256" i="11"/>
  <c r="H255" i="11"/>
  <c r="C255" i="11"/>
  <c r="G254" i="11"/>
  <c r="B254" i="11"/>
  <c r="F253" i="11"/>
  <c r="K252" i="11"/>
  <c r="D252" i="11"/>
  <c r="H251" i="11"/>
  <c r="C251" i="11"/>
  <c r="G250" i="11"/>
  <c r="B250" i="11"/>
  <c r="F249" i="11"/>
  <c r="K248" i="11"/>
  <c r="D248" i="11"/>
  <c r="H247" i="11"/>
  <c r="C247" i="11"/>
  <c r="G246" i="11"/>
  <c r="B246" i="11"/>
  <c r="F245" i="11"/>
  <c r="K244" i="11"/>
  <c r="D244" i="11"/>
  <c r="H243" i="11"/>
  <c r="C243" i="11"/>
  <c r="G242" i="11"/>
  <c r="B242" i="11"/>
  <c r="F241" i="11"/>
  <c r="K240" i="11"/>
  <c r="D240" i="11"/>
  <c r="H239" i="11"/>
  <c r="C239" i="11"/>
  <c r="G238" i="11"/>
  <c r="B238" i="11"/>
  <c r="F237" i="11"/>
  <c r="K236" i="11"/>
  <c r="D236" i="11"/>
  <c r="H235" i="11"/>
  <c r="C235" i="11"/>
  <c r="G234" i="11"/>
  <c r="B234" i="11"/>
  <c r="F233" i="11"/>
  <c r="K232" i="11"/>
  <c r="D232" i="11"/>
  <c r="H231" i="11"/>
  <c r="C231" i="11"/>
  <c r="G230" i="11"/>
  <c r="B230" i="11"/>
  <c r="F229" i="11"/>
  <c r="G455" i="11"/>
  <c r="F421" i="11"/>
  <c r="D412" i="11"/>
  <c r="C403" i="11"/>
  <c r="B394" i="11"/>
  <c r="F385" i="11"/>
  <c r="C383" i="11"/>
  <c r="K380" i="11"/>
  <c r="G378" i="11"/>
  <c r="D376" i="11"/>
  <c r="B374" i="11"/>
  <c r="H371" i="11"/>
  <c r="F369" i="11"/>
  <c r="C367" i="11"/>
  <c r="K364" i="11"/>
  <c r="G362" i="11"/>
  <c r="D360" i="11"/>
  <c r="B358" i="11"/>
  <c r="H355" i="11"/>
  <c r="F353" i="11"/>
  <c r="C351" i="11"/>
  <c r="K348" i="11"/>
  <c r="G346" i="11"/>
  <c r="D344" i="11"/>
  <c r="B342" i="11"/>
  <c r="H339" i="11"/>
  <c r="F337" i="11"/>
  <c r="C335" i="11"/>
  <c r="K332" i="11"/>
  <c r="G330" i="11"/>
  <c r="D328" i="11"/>
  <c r="B326" i="11"/>
  <c r="H323" i="11"/>
  <c r="F321" i="11"/>
  <c r="C319" i="11"/>
  <c r="K316" i="11"/>
  <c r="G314" i="11"/>
  <c r="D312" i="11"/>
  <c r="B310" i="11"/>
  <c r="H307" i="11"/>
  <c r="F305" i="11"/>
  <c r="C303" i="11"/>
  <c r="K300" i="11"/>
  <c r="C300" i="11"/>
  <c r="G299" i="11"/>
  <c r="B299" i="11"/>
  <c r="F298" i="11"/>
  <c r="K297" i="11"/>
  <c r="D297" i="11"/>
  <c r="H296" i="11"/>
  <c r="C296" i="11"/>
  <c r="G295" i="11"/>
  <c r="B295" i="11"/>
  <c r="F294" i="11"/>
  <c r="K293" i="11"/>
  <c r="D293" i="11"/>
  <c r="H292" i="11"/>
  <c r="C292" i="11"/>
  <c r="G291" i="11"/>
  <c r="B291" i="11"/>
  <c r="F290" i="11"/>
  <c r="K289" i="11"/>
  <c r="D289" i="11"/>
  <c r="H288" i="11"/>
  <c r="C288" i="11"/>
  <c r="G287" i="11"/>
  <c r="B287" i="11"/>
  <c r="F286" i="11"/>
  <c r="K285" i="11"/>
  <c r="D285" i="11"/>
  <c r="H284" i="11"/>
  <c r="C284" i="11"/>
  <c r="G283" i="11"/>
  <c r="B283" i="11"/>
  <c r="F282" i="11"/>
  <c r="K281" i="11"/>
  <c r="D281" i="11"/>
  <c r="H280" i="11"/>
  <c r="C280" i="11"/>
  <c r="G279" i="11"/>
  <c r="B279" i="11"/>
  <c r="F278" i="11"/>
  <c r="K277" i="11"/>
  <c r="D277" i="11"/>
  <c r="H276" i="11"/>
  <c r="C276" i="11"/>
  <c r="G275" i="11"/>
  <c r="B275" i="11"/>
  <c r="F274" i="11"/>
  <c r="K273" i="11"/>
  <c r="D273" i="11"/>
  <c r="H272" i="11"/>
  <c r="C272" i="11"/>
  <c r="G271" i="11"/>
  <c r="B271" i="11"/>
  <c r="F270" i="11"/>
  <c r="K269" i="11"/>
  <c r="D269" i="11"/>
  <c r="H268" i="11"/>
  <c r="C268" i="11"/>
  <c r="G267" i="11"/>
  <c r="B267" i="11"/>
  <c r="F266" i="11"/>
  <c r="K265" i="11"/>
  <c r="D265" i="11"/>
  <c r="H264" i="11"/>
  <c r="C264" i="11"/>
  <c r="G263" i="11"/>
  <c r="B263" i="11"/>
  <c r="F262" i="11"/>
  <c r="K261" i="11"/>
  <c r="D261" i="11"/>
  <c r="H260" i="11"/>
  <c r="C260" i="11"/>
  <c r="G259" i="11"/>
  <c r="B259" i="11"/>
  <c r="F258" i="11"/>
  <c r="K257" i="11"/>
  <c r="D257" i="11"/>
  <c r="H256" i="11"/>
  <c r="C256" i="11"/>
  <c r="G255" i="11"/>
  <c r="B255" i="11"/>
  <c r="F254" i="11"/>
  <c r="K253" i="11"/>
  <c r="D253" i="11"/>
  <c r="H252" i="11"/>
  <c r="C252" i="11"/>
  <c r="G251" i="11"/>
  <c r="B251" i="11"/>
  <c r="F250" i="11"/>
  <c r="K249" i="11"/>
  <c r="D249" i="11"/>
  <c r="H248" i="11"/>
  <c r="C248" i="11"/>
  <c r="G247" i="11"/>
  <c r="B247" i="11"/>
  <c r="F246" i="11"/>
  <c r="K245" i="11"/>
  <c r="D245" i="11"/>
  <c r="H244" i="11"/>
  <c r="C244" i="11"/>
  <c r="G243" i="11"/>
  <c r="B243" i="11"/>
  <c r="F242" i="11"/>
  <c r="K241" i="11"/>
  <c r="D241" i="11"/>
  <c r="H240" i="11"/>
  <c r="C240" i="11"/>
  <c r="G239" i="11"/>
  <c r="B239" i="11"/>
  <c r="F238" i="11"/>
  <c r="K237" i="11"/>
  <c r="D237" i="11"/>
  <c r="H236" i="11"/>
  <c r="C236" i="11"/>
  <c r="G235" i="11"/>
  <c r="B235" i="11"/>
  <c r="F234" i="11"/>
  <c r="K233" i="11"/>
  <c r="D233" i="11"/>
  <c r="H232" i="11"/>
  <c r="C232" i="11"/>
  <c r="G231" i="11"/>
  <c r="B231" i="11"/>
  <c r="F230" i="11"/>
  <c r="K229" i="11"/>
  <c r="D229" i="11"/>
  <c r="H228" i="11"/>
  <c r="C228" i="11"/>
  <c r="G227" i="11"/>
  <c r="B227" i="11"/>
  <c r="D437" i="11"/>
  <c r="K416" i="11"/>
  <c r="H407" i="11"/>
  <c r="G398" i="11"/>
  <c r="F389" i="11"/>
  <c r="D384" i="11"/>
  <c r="B382" i="11"/>
  <c r="H379" i="11"/>
  <c r="F377" i="11"/>
  <c r="C375" i="11"/>
  <c r="K372" i="11"/>
  <c r="G370" i="11"/>
  <c r="D368" i="11"/>
  <c r="B366" i="11"/>
  <c r="H363" i="11"/>
  <c r="F361" i="11"/>
  <c r="C359" i="11"/>
  <c r="K356" i="11"/>
  <c r="G354" i="11"/>
  <c r="D352" i="11"/>
  <c r="B350" i="11"/>
  <c r="H347" i="11"/>
  <c r="F345" i="11"/>
  <c r="C343" i="11"/>
  <c r="K340" i="11"/>
  <c r="G338" i="11"/>
  <c r="D336" i="11"/>
  <c r="B334" i="11"/>
  <c r="H331" i="11"/>
  <c r="F329" i="11"/>
  <c r="C327" i="11"/>
  <c r="K324" i="11"/>
  <c r="G322" i="11"/>
  <c r="D320" i="11"/>
  <c r="B318" i="11"/>
  <c r="H315" i="11"/>
  <c r="F313" i="11"/>
  <c r="C311" i="11"/>
  <c r="K308" i="11"/>
  <c r="G306" i="11"/>
  <c r="D304" i="11"/>
  <c r="B302" i="11"/>
  <c r="F300" i="11"/>
  <c r="K299" i="11"/>
  <c r="D299" i="11"/>
  <c r="H298" i="11"/>
  <c r="C298" i="11"/>
  <c r="G297" i="11"/>
  <c r="B297" i="11"/>
  <c r="F296" i="11"/>
  <c r="K295" i="11"/>
  <c r="D295" i="11"/>
  <c r="H294" i="11"/>
  <c r="C294" i="11"/>
  <c r="G293" i="11"/>
  <c r="B293" i="11"/>
  <c r="F292" i="11"/>
  <c r="K291" i="11"/>
  <c r="D291" i="11"/>
  <c r="H290" i="11"/>
  <c r="C290" i="11"/>
  <c r="G289" i="11"/>
  <c r="B289" i="11"/>
  <c r="F288" i="11"/>
  <c r="K287" i="11"/>
  <c r="D287" i="11"/>
  <c r="H286" i="11"/>
  <c r="C286" i="11"/>
  <c r="G285" i="11"/>
  <c r="B285" i="11"/>
  <c r="F284" i="11"/>
  <c r="K283" i="11"/>
  <c r="D283" i="11"/>
  <c r="H282" i="11"/>
  <c r="C282" i="11"/>
  <c r="G281" i="11"/>
  <c r="B281" i="11"/>
  <c r="F280" i="11"/>
  <c r="K279" i="11"/>
  <c r="D279" i="11"/>
  <c r="H278" i="11"/>
  <c r="C278" i="11"/>
  <c r="G277" i="11"/>
  <c r="B277" i="11"/>
  <c r="F276" i="11"/>
  <c r="K275" i="11"/>
  <c r="D275" i="11"/>
  <c r="H274" i="11"/>
  <c r="C274" i="11"/>
  <c r="G273" i="11"/>
  <c r="B273" i="11"/>
  <c r="F272" i="11"/>
  <c r="K271" i="11"/>
  <c r="D271" i="11"/>
  <c r="H270" i="11"/>
  <c r="C270" i="11"/>
  <c r="G269" i="11"/>
  <c r="B269" i="11"/>
  <c r="F268" i="11"/>
  <c r="K267" i="11"/>
  <c r="D267" i="11"/>
  <c r="H266" i="11"/>
  <c r="C266" i="11"/>
  <c r="G265" i="11"/>
  <c r="B265" i="11"/>
  <c r="F264" i="11"/>
  <c r="K263" i="11"/>
  <c r="D263" i="11"/>
  <c r="H262" i="11"/>
  <c r="C262" i="11"/>
  <c r="G261" i="11"/>
  <c r="B261" i="11"/>
  <c r="F260" i="11"/>
  <c r="K259" i="11"/>
  <c r="D259" i="11"/>
  <c r="H258" i="11"/>
  <c r="C258" i="11"/>
  <c r="G257" i="11"/>
  <c r="B257" i="11"/>
  <c r="F256" i="11"/>
  <c r="K255" i="11"/>
  <c r="D255" i="11"/>
  <c r="H254" i="11"/>
  <c r="C254" i="11"/>
  <c r="G253" i="11"/>
  <c r="B253" i="11"/>
  <c r="F252" i="11"/>
  <c r="K251" i="11"/>
  <c r="D251" i="11"/>
  <c r="H250" i="11"/>
  <c r="C250" i="11"/>
  <c r="G249" i="11"/>
  <c r="B249" i="11"/>
  <c r="F248" i="11"/>
  <c r="K247" i="11"/>
  <c r="D247" i="11"/>
  <c r="H246" i="11"/>
  <c r="C246" i="11"/>
  <c r="G245" i="11"/>
  <c r="B245" i="11"/>
  <c r="F244" i="11"/>
  <c r="K243" i="11"/>
  <c r="D243" i="11"/>
  <c r="H242" i="11"/>
  <c r="C242" i="11"/>
  <c r="G241" i="11"/>
  <c r="B241" i="11"/>
  <c r="F240" i="11"/>
  <c r="K239" i="11"/>
  <c r="D239" i="11"/>
  <c r="H238" i="11"/>
  <c r="C238" i="11"/>
  <c r="G237" i="11"/>
  <c r="B237" i="11"/>
  <c r="F236" i="11"/>
  <c r="K235" i="11"/>
  <c r="D235" i="11"/>
  <c r="H234" i="11"/>
  <c r="C234" i="11"/>
  <c r="G233" i="11"/>
  <c r="B233" i="11"/>
  <c r="F232" i="11"/>
  <c r="K231" i="11"/>
  <c r="D231" i="11"/>
  <c r="H230" i="11"/>
  <c r="C230" i="11"/>
  <c r="G229" i="11"/>
  <c r="B229" i="11"/>
  <c r="F228" i="11"/>
  <c r="K227" i="11"/>
  <c r="F446" i="11"/>
  <c r="H391" i="11"/>
  <c r="B378" i="11"/>
  <c r="K368" i="11"/>
  <c r="H359" i="11"/>
  <c r="G350" i="11"/>
  <c r="F341" i="11"/>
  <c r="D332" i="11"/>
  <c r="C323" i="11"/>
  <c r="B314" i="11"/>
  <c r="K304" i="11"/>
  <c r="F299" i="11"/>
  <c r="C297" i="11"/>
  <c r="K294" i="11"/>
  <c r="G292" i="11"/>
  <c r="D290" i="11"/>
  <c r="B288" i="11"/>
  <c r="H285" i="11"/>
  <c r="F283" i="11"/>
  <c r="C281" i="11"/>
  <c r="K278" i="11"/>
  <c r="G276" i="11"/>
  <c r="D274" i="11"/>
  <c r="B272" i="11"/>
  <c r="H269" i="11"/>
  <c r="F267" i="11"/>
  <c r="C265" i="11"/>
  <c r="K262" i="11"/>
  <c r="G260" i="11"/>
  <c r="D258" i="11"/>
  <c r="B256" i="11"/>
  <c r="H253" i="11"/>
  <c r="F251" i="11"/>
  <c r="C249" i="11"/>
  <c r="K246" i="11"/>
  <c r="G244" i="11"/>
  <c r="D242" i="11"/>
  <c r="B240" i="11"/>
  <c r="H237" i="11"/>
  <c r="F235" i="11"/>
  <c r="C233" i="11"/>
  <c r="K230" i="11"/>
  <c r="K228" i="11"/>
  <c r="H227" i="11"/>
  <c r="K226" i="11"/>
  <c r="D226" i="11"/>
  <c r="H225" i="11"/>
  <c r="C225" i="11"/>
  <c r="G224" i="11"/>
  <c r="B224" i="11"/>
  <c r="F223" i="11"/>
  <c r="K222" i="11"/>
  <c r="D222" i="11"/>
  <c r="H221" i="11"/>
  <c r="C221" i="11"/>
  <c r="G220" i="11"/>
  <c r="B220" i="11"/>
  <c r="F219" i="11"/>
  <c r="K218" i="11"/>
  <c r="D218" i="11"/>
  <c r="H217" i="11"/>
  <c r="C217" i="11"/>
  <c r="G216" i="11"/>
  <c r="B216" i="11"/>
  <c r="F215" i="11"/>
  <c r="K214" i="11"/>
  <c r="D214" i="11"/>
  <c r="H213" i="11"/>
  <c r="C213" i="11"/>
  <c r="G212" i="11"/>
  <c r="B212" i="11"/>
  <c r="F211" i="11"/>
  <c r="K210" i="11"/>
  <c r="D210" i="11"/>
  <c r="H209" i="11"/>
  <c r="C209" i="11"/>
  <c r="G208" i="11"/>
  <c r="B208" i="11"/>
  <c r="F207" i="11"/>
  <c r="K206" i="11"/>
  <c r="D206" i="11"/>
  <c r="H205" i="11"/>
  <c r="C205" i="11"/>
  <c r="G204" i="11"/>
  <c r="B204" i="11"/>
  <c r="F203" i="11"/>
  <c r="K202" i="11"/>
  <c r="D202" i="11"/>
  <c r="H201" i="11"/>
  <c r="C201" i="11"/>
  <c r="G200" i="11"/>
  <c r="B200" i="11"/>
  <c r="F199" i="11"/>
  <c r="K198" i="11"/>
  <c r="D198" i="11"/>
  <c r="H197" i="11"/>
  <c r="C197" i="11"/>
  <c r="G196" i="11"/>
  <c r="B196" i="11"/>
  <c r="F195" i="11"/>
  <c r="K194" i="11"/>
  <c r="D194" i="11"/>
  <c r="H193" i="11"/>
  <c r="C193" i="11"/>
  <c r="G192" i="11"/>
  <c r="B192" i="11"/>
  <c r="F191" i="11"/>
  <c r="K190" i="11"/>
  <c r="D190" i="11"/>
  <c r="H189" i="11"/>
  <c r="C189" i="11"/>
  <c r="G188" i="11"/>
  <c r="B188" i="11"/>
  <c r="F187" i="11"/>
  <c r="K186" i="11"/>
  <c r="D186" i="11"/>
  <c r="H185" i="11"/>
  <c r="C185" i="11"/>
  <c r="G184" i="11"/>
  <c r="B184" i="11"/>
  <c r="F183" i="11"/>
  <c r="K182" i="11"/>
  <c r="D182" i="11"/>
  <c r="H181" i="11"/>
  <c r="C181" i="11"/>
  <c r="G180" i="11"/>
  <c r="B180" i="11"/>
  <c r="F179" i="11"/>
  <c r="K178" i="11"/>
  <c r="D178" i="11"/>
  <c r="H177" i="11"/>
  <c r="C177" i="11"/>
  <c r="G176" i="11"/>
  <c r="B176" i="11"/>
  <c r="F175" i="11"/>
  <c r="K174" i="11"/>
  <c r="D174" i="11"/>
  <c r="H173" i="11"/>
  <c r="C173" i="11"/>
  <c r="G172" i="11"/>
  <c r="B172" i="11"/>
  <c r="F171" i="11"/>
  <c r="K170" i="11"/>
  <c r="D170" i="11"/>
  <c r="H169" i="11"/>
  <c r="C169" i="11"/>
  <c r="G168" i="11"/>
  <c r="B168" i="11"/>
  <c r="F167" i="11"/>
  <c r="K166" i="11"/>
  <c r="D166" i="11"/>
  <c r="H165" i="11"/>
  <c r="C165" i="11"/>
  <c r="G164" i="11"/>
  <c r="B164" i="11"/>
  <c r="F163" i="11"/>
  <c r="K162" i="11"/>
  <c r="D162" i="11"/>
  <c r="H161" i="11"/>
  <c r="C161" i="11"/>
  <c r="G160" i="11"/>
  <c r="B160" i="11"/>
  <c r="F159" i="11"/>
  <c r="K158" i="11"/>
  <c r="D158" i="11"/>
  <c r="H157" i="11"/>
  <c r="C157" i="11"/>
  <c r="G156" i="11"/>
  <c r="B156" i="11"/>
  <c r="F155" i="11"/>
  <c r="C419" i="11"/>
  <c r="K384" i="11"/>
  <c r="H375" i="11"/>
  <c r="G366" i="11"/>
  <c r="F357" i="11"/>
  <c r="D348" i="11"/>
  <c r="C339" i="11"/>
  <c r="B330" i="11"/>
  <c r="K320" i="11"/>
  <c r="H311" i="11"/>
  <c r="G302" i="11"/>
  <c r="K298" i="11"/>
  <c r="G296" i="11"/>
  <c r="D294" i="11"/>
  <c r="B292" i="11"/>
  <c r="H289" i="11"/>
  <c r="F287" i="11"/>
  <c r="C285" i="11"/>
  <c r="K282" i="11"/>
  <c r="G280" i="11"/>
  <c r="D278" i="11"/>
  <c r="B276" i="11"/>
  <c r="H273" i="11"/>
  <c r="F271" i="11"/>
  <c r="C269" i="11"/>
  <c r="K266" i="11"/>
  <c r="G264" i="11"/>
  <c r="D262" i="11"/>
  <c r="B260" i="11"/>
  <c r="H257" i="11"/>
  <c r="F255" i="11"/>
  <c r="C253" i="11"/>
  <c r="K250" i="11"/>
  <c r="G248" i="11"/>
  <c r="D246" i="11"/>
  <c r="B244" i="11"/>
  <c r="H241" i="11"/>
  <c r="F239" i="11"/>
  <c r="C237" i="11"/>
  <c r="K234" i="11"/>
  <c r="G232" i="11"/>
  <c r="D230" i="11"/>
  <c r="G228" i="11"/>
  <c r="F227" i="11"/>
  <c r="H226" i="11"/>
  <c r="C226" i="11"/>
  <c r="G225" i="11"/>
  <c r="B225" i="11"/>
  <c r="F224" i="11"/>
  <c r="K223" i="11"/>
  <c r="D223" i="11"/>
  <c r="H222" i="11"/>
  <c r="C222" i="11"/>
  <c r="G221" i="11"/>
  <c r="B221" i="11"/>
  <c r="F220" i="11"/>
  <c r="K219" i="11"/>
  <c r="D219" i="11"/>
  <c r="H218" i="11"/>
  <c r="C218" i="11"/>
  <c r="G217" i="11"/>
  <c r="B217" i="11"/>
  <c r="F216" i="11"/>
  <c r="K215" i="11"/>
  <c r="D215" i="11"/>
  <c r="H214" i="11"/>
  <c r="C214" i="11"/>
  <c r="G213" i="11"/>
  <c r="B213" i="11"/>
  <c r="F212" i="11"/>
  <c r="K211" i="11"/>
  <c r="D211" i="11"/>
  <c r="H210" i="11"/>
  <c r="C210" i="11"/>
  <c r="G209" i="11"/>
  <c r="B209" i="11"/>
  <c r="F208" i="11"/>
  <c r="K207" i="11"/>
  <c r="D207" i="11"/>
  <c r="H206" i="11"/>
  <c r="C206" i="11"/>
  <c r="G205" i="11"/>
  <c r="B205" i="11"/>
  <c r="F204" i="11"/>
  <c r="K203" i="11"/>
  <c r="D203" i="11"/>
  <c r="H202" i="11"/>
  <c r="C202" i="11"/>
  <c r="G201" i="11"/>
  <c r="B201" i="11"/>
  <c r="F200" i="11"/>
  <c r="K199" i="11"/>
  <c r="D199" i="11"/>
  <c r="H198" i="11"/>
  <c r="C198" i="11"/>
  <c r="G197" i="11"/>
  <c r="B197" i="11"/>
  <c r="F196" i="11"/>
  <c r="K195" i="11"/>
  <c r="D195" i="11"/>
  <c r="H194" i="11"/>
  <c r="C194" i="11"/>
  <c r="G193" i="11"/>
  <c r="B193" i="11"/>
  <c r="F192" i="11"/>
  <c r="K191" i="11"/>
  <c r="D191" i="11"/>
  <c r="H190" i="11"/>
  <c r="C190" i="11"/>
  <c r="G189" i="11"/>
  <c r="B189" i="11"/>
  <c r="F188" i="11"/>
  <c r="K187" i="11"/>
  <c r="D187" i="11"/>
  <c r="H186" i="11"/>
  <c r="C186" i="11"/>
  <c r="G185" i="11"/>
  <c r="B185" i="11"/>
  <c r="F184" i="11"/>
  <c r="K183" i="11"/>
  <c r="D183" i="11"/>
  <c r="H182" i="11"/>
  <c r="C182" i="11"/>
  <c r="G181" i="11"/>
  <c r="B181" i="11"/>
  <c r="F180" i="11"/>
  <c r="K179" i="11"/>
  <c r="D179" i="11"/>
  <c r="H178" i="11"/>
  <c r="C178" i="11"/>
  <c r="G177" i="11"/>
  <c r="B177" i="11"/>
  <c r="F176" i="11"/>
  <c r="K175" i="11"/>
  <c r="D175" i="11"/>
  <c r="H174" i="11"/>
  <c r="C174" i="11"/>
  <c r="G173" i="11"/>
  <c r="B173" i="11"/>
  <c r="F172" i="11"/>
  <c r="K171" i="11"/>
  <c r="D171" i="11"/>
  <c r="H170" i="11"/>
  <c r="C170" i="11"/>
  <c r="G169" i="11"/>
  <c r="B169" i="11"/>
  <c r="F168" i="11"/>
  <c r="K167" i="11"/>
  <c r="D167" i="11"/>
  <c r="H166" i="11"/>
  <c r="C166" i="11"/>
  <c r="G165" i="11"/>
  <c r="B165" i="11"/>
  <c r="F164" i="11"/>
  <c r="K163" i="11"/>
  <c r="D163" i="11"/>
  <c r="H162" i="11"/>
  <c r="C162" i="11"/>
  <c r="G161" i="11"/>
  <c r="B161" i="11"/>
  <c r="F160" i="11"/>
  <c r="K159" i="11"/>
  <c r="D159" i="11"/>
  <c r="H158" i="11"/>
  <c r="C158" i="11"/>
  <c r="G157" i="11"/>
  <c r="B157" i="11"/>
  <c r="F156" i="11"/>
  <c r="K155" i="11"/>
  <c r="D155" i="11"/>
  <c r="K400" i="11"/>
  <c r="D380" i="11"/>
  <c r="C371" i="11"/>
  <c r="B362" i="11"/>
  <c r="K352" i="11"/>
  <c r="H343" i="11"/>
  <c r="G334" i="11"/>
  <c r="F325" i="11"/>
  <c r="D316" i="11"/>
  <c r="C307" i="11"/>
  <c r="B300" i="11"/>
  <c r="H297" i="11"/>
  <c r="F295" i="11"/>
  <c r="C293" i="11"/>
  <c r="K290" i="11"/>
  <c r="G288" i="11"/>
  <c r="D286" i="11"/>
  <c r="B284" i="11"/>
  <c r="H281" i="11"/>
  <c r="F279" i="11"/>
  <c r="C277" i="11"/>
  <c r="K274" i="11"/>
  <c r="G272" i="11"/>
  <c r="D270" i="11"/>
  <c r="B268" i="11"/>
  <c r="H265" i="11"/>
  <c r="F263" i="11"/>
  <c r="C261" i="11"/>
  <c r="K258" i="11"/>
  <c r="G256" i="11"/>
  <c r="D254" i="11"/>
  <c r="B252" i="11"/>
  <c r="H249" i="11"/>
  <c r="F247" i="11"/>
  <c r="C245" i="11"/>
  <c r="K242" i="11"/>
  <c r="G240" i="11"/>
  <c r="D238" i="11"/>
  <c r="B236" i="11"/>
  <c r="H233" i="11"/>
  <c r="F231" i="11"/>
  <c r="C229" i="11"/>
  <c r="B228" i="11"/>
  <c r="C227" i="11"/>
  <c r="F226" i="11"/>
  <c r="K225" i="11"/>
  <c r="D225" i="11"/>
  <c r="H224" i="11"/>
  <c r="C224" i="11"/>
  <c r="G223" i="11"/>
  <c r="B223" i="11"/>
  <c r="F222" i="11"/>
  <c r="K221" i="11"/>
  <c r="D221" i="11"/>
  <c r="H220" i="11"/>
  <c r="C220" i="11"/>
  <c r="G219" i="11"/>
  <c r="B219" i="11"/>
  <c r="F218" i="11"/>
  <c r="K217" i="11"/>
  <c r="D217" i="11"/>
  <c r="H216" i="11"/>
  <c r="C216" i="11"/>
  <c r="G215" i="11"/>
  <c r="B215" i="11"/>
  <c r="F214" i="11"/>
  <c r="K213" i="11"/>
  <c r="D213" i="11"/>
  <c r="H212" i="11"/>
  <c r="C212" i="11"/>
  <c r="G211" i="11"/>
  <c r="B211" i="11"/>
  <c r="F210" i="11"/>
  <c r="K209" i="11"/>
  <c r="D209" i="11"/>
  <c r="H208" i="11"/>
  <c r="C208" i="11"/>
  <c r="G207" i="11"/>
  <c r="B207" i="11"/>
  <c r="F206" i="11"/>
  <c r="K205" i="11"/>
  <c r="D205" i="11"/>
  <c r="H204" i="11"/>
  <c r="C204" i="11"/>
  <c r="G203" i="11"/>
  <c r="B203" i="11"/>
  <c r="F202" i="11"/>
  <c r="K201" i="11"/>
  <c r="D201" i="11"/>
  <c r="H200" i="11"/>
  <c r="C200" i="11"/>
  <c r="G199" i="11"/>
  <c r="B199" i="11"/>
  <c r="F198" i="11"/>
  <c r="K197" i="11"/>
  <c r="D197" i="11"/>
  <c r="H196" i="11"/>
  <c r="C196" i="11"/>
  <c r="G195" i="11"/>
  <c r="B195" i="11"/>
  <c r="F194" i="11"/>
  <c r="K193" i="11"/>
  <c r="D193" i="11"/>
  <c r="H192" i="11"/>
  <c r="C192" i="11"/>
  <c r="G191" i="11"/>
  <c r="B191" i="11"/>
  <c r="F190" i="11"/>
  <c r="K189" i="11"/>
  <c r="D189" i="11"/>
  <c r="H188" i="11"/>
  <c r="C188" i="11"/>
  <c r="G187" i="11"/>
  <c r="B187" i="11"/>
  <c r="F186" i="11"/>
  <c r="K185" i="11"/>
  <c r="D185" i="11"/>
  <c r="H184" i="11"/>
  <c r="C184" i="11"/>
  <c r="G183" i="11"/>
  <c r="B183" i="11"/>
  <c r="F182" i="11"/>
  <c r="K181" i="11"/>
  <c r="D181" i="11"/>
  <c r="H180" i="11"/>
  <c r="C180" i="11"/>
  <c r="G179" i="11"/>
  <c r="B179" i="11"/>
  <c r="F178" i="11"/>
  <c r="K177" i="11"/>
  <c r="D177" i="11"/>
  <c r="H176" i="11"/>
  <c r="C176" i="11"/>
  <c r="G175" i="11"/>
  <c r="B175" i="11"/>
  <c r="F174" i="11"/>
  <c r="K173" i="11"/>
  <c r="D173" i="11"/>
  <c r="H172" i="11"/>
  <c r="C172" i="11"/>
  <c r="G171" i="11"/>
  <c r="B171" i="11"/>
  <c r="F170" i="11"/>
  <c r="K169" i="11"/>
  <c r="D169" i="11"/>
  <c r="H168" i="11"/>
  <c r="C168" i="11"/>
  <c r="G167" i="11"/>
  <c r="B167" i="11"/>
  <c r="F166" i="11"/>
  <c r="K165" i="11"/>
  <c r="D165" i="11"/>
  <c r="H164" i="11"/>
  <c r="C164" i="11"/>
  <c r="G163" i="11"/>
  <c r="B163" i="11"/>
  <c r="F162" i="11"/>
  <c r="K161" i="11"/>
  <c r="D161" i="11"/>
  <c r="H160" i="11"/>
  <c r="C160" i="11"/>
  <c r="G159" i="11"/>
  <c r="B159" i="11"/>
  <c r="F158" i="11"/>
  <c r="K157" i="11"/>
  <c r="D157" i="11"/>
  <c r="H156" i="11"/>
  <c r="C156" i="11"/>
  <c r="G155" i="11"/>
  <c r="B155" i="11"/>
  <c r="B410" i="11"/>
  <c r="C355" i="11"/>
  <c r="G318" i="11"/>
  <c r="B296" i="11"/>
  <c r="K286" i="11"/>
  <c r="H277" i="11"/>
  <c r="G268" i="11"/>
  <c r="F259" i="11"/>
  <c r="D250" i="11"/>
  <c r="C241" i="11"/>
  <c r="B232" i="11"/>
  <c r="G226" i="11"/>
  <c r="D224" i="11"/>
  <c r="B222" i="11"/>
  <c r="H219" i="11"/>
  <c r="F217" i="11"/>
  <c r="C215" i="11"/>
  <c r="K212" i="11"/>
  <c r="G210" i="11"/>
  <c r="D208" i="11"/>
  <c r="B206" i="11"/>
  <c r="H203" i="11"/>
  <c r="F201" i="11"/>
  <c r="C199" i="11"/>
  <c r="K196" i="11"/>
  <c r="G194" i="11"/>
  <c r="D192" i="11"/>
  <c r="B190" i="11"/>
  <c r="H187" i="11"/>
  <c r="F185" i="11"/>
  <c r="C183" i="11"/>
  <c r="K180" i="11"/>
  <c r="G178" i="11"/>
  <c r="D176" i="11"/>
  <c r="B174" i="11"/>
  <c r="H171" i="11"/>
  <c r="F169" i="11"/>
  <c r="C167" i="11"/>
  <c r="K164" i="11"/>
  <c r="G162" i="11"/>
  <c r="D160" i="11"/>
  <c r="B158" i="11"/>
  <c r="H155" i="11"/>
  <c r="G154" i="11"/>
  <c r="B154" i="11"/>
  <c r="F153" i="11"/>
  <c r="K152" i="11"/>
  <c r="D152" i="11"/>
  <c r="H151" i="11"/>
  <c r="C151" i="11"/>
  <c r="G150" i="11"/>
  <c r="B150" i="11"/>
  <c r="F149" i="11"/>
  <c r="K148" i="11"/>
  <c r="D148" i="11"/>
  <c r="H147" i="11"/>
  <c r="C147" i="11"/>
  <c r="G146" i="11"/>
  <c r="B146" i="11"/>
  <c r="F145" i="11"/>
  <c r="K144" i="11"/>
  <c r="D144" i="11"/>
  <c r="H143" i="11"/>
  <c r="C143" i="11"/>
  <c r="G142" i="11"/>
  <c r="B142" i="11"/>
  <c r="F141" i="11"/>
  <c r="K140" i="11"/>
  <c r="D140" i="11"/>
  <c r="H139" i="11"/>
  <c r="C139" i="11"/>
  <c r="G138" i="11"/>
  <c r="B138" i="11"/>
  <c r="F137" i="11"/>
  <c r="K136" i="11"/>
  <c r="D136" i="11"/>
  <c r="H135" i="11"/>
  <c r="C135" i="11"/>
  <c r="G134" i="11"/>
  <c r="B134" i="11"/>
  <c r="F133" i="11"/>
  <c r="K132" i="11"/>
  <c r="D132" i="11"/>
  <c r="H131" i="11"/>
  <c r="C131" i="11"/>
  <c r="G130" i="11"/>
  <c r="B130" i="11"/>
  <c r="F129" i="11"/>
  <c r="K128" i="11"/>
  <c r="D128" i="11"/>
  <c r="H127" i="11"/>
  <c r="C127" i="11"/>
  <c r="G126" i="11"/>
  <c r="B126" i="11"/>
  <c r="F125" i="11"/>
  <c r="K124" i="11"/>
  <c r="D124" i="11"/>
  <c r="H123" i="11"/>
  <c r="C123" i="11"/>
  <c r="G122" i="11"/>
  <c r="B122" i="11"/>
  <c r="F121" i="11"/>
  <c r="K120" i="11"/>
  <c r="D120" i="11"/>
  <c r="H119" i="11"/>
  <c r="C119" i="11"/>
  <c r="G118" i="11"/>
  <c r="B118" i="11"/>
  <c r="F117" i="11"/>
  <c r="K116" i="11"/>
  <c r="D116" i="11"/>
  <c r="H115" i="11"/>
  <c r="C115" i="11"/>
  <c r="G114" i="11"/>
  <c r="B114" i="11"/>
  <c r="F113" i="11"/>
  <c r="K112" i="11"/>
  <c r="D112" i="11"/>
  <c r="H111" i="11"/>
  <c r="C111" i="11"/>
  <c r="G110" i="11"/>
  <c r="B110" i="11"/>
  <c r="F109" i="11"/>
  <c r="K108" i="11"/>
  <c r="D108" i="11"/>
  <c r="H107" i="11"/>
  <c r="C107" i="11"/>
  <c r="G106" i="11"/>
  <c r="B106" i="11"/>
  <c r="F105" i="11"/>
  <c r="K104" i="11"/>
  <c r="D104" i="11"/>
  <c r="H103" i="11"/>
  <c r="C103" i="11"/>
  <c r="G102" i="11"/>
  <c r="B102" i="11"/>
  <c r="F101" i="11"/>
  <c r="K100" i="11"/>
  <c r="D100" i="11"/>
  <c r="H99" i="11"/>
  <c r="C99" i="11"/>
  <c r="G98" i="11"/>
  <c r="B98" i="11"/>
  <c r="F97" i="11"/>
  <c r="K96" i="11"/>
  <c r="D96" i="11"/>
  <c r="H95" i="11"/>
  <c r="C95" i="11"/>
  <c r="G94" i="11"/>
  <c r="B94" i="11"/>
  <c r="F93" i="11"/>
  <c r="K92" i="11"/>
  <c r="D92" i="11"/>
  <c r="H91" i="11"/>
  <c r="C91" i="11"/>
  <c r="G90" i="11"/>
  <c r="B90" i="11"/>
  <c r="F89" i="11"/>
  <c r="K88" i="11"/>
  <c r="D88" i="11"/>
  <c r="H87" i="11"/>
  <c r="C87" i="11"/>
  <c r="G86" i="11"/>
  <c r="B86" i="11"/>
  <c r="F85" i="11"/>
  <c r="K84" i="11"/>
  <c r="D84" i="11"/>
  <c r="H83" i="11"/>
  <c r="C83" i="11"/>
  <c r="G82" i="11"/>
  <c r="B82" i="11"/>
  <c r="F81" i="11"/>
  <c r="K80" i="11"/>
  <c r="D80" i="11"/>
  <c r="H79" i="11"/>
  <c r="C79" i="11"/>
  <c r="G78" i="11"/>
  <c r="B78" i="11"/>
  <c r="F77" i="11"/>
  <c r="K76" i="11"/>
  <c r="D76" i="11"/>
  <c r="H75" i="11"/>
  <c r="C75" i="11"/>
  <c r="G74" i="11"/>
  <c r="B74" i="11"/>
  <c r="F73" i="11"/>
  <c r="K72" i="11"/>
  <c r="D72" i="11"/>
  <c r="H71" i="11"/>
  <c r="C71" i="11"/>
  <c r="G70" i="11"/>
  <c r="B70" i="11"/>
  <c r="F69" i="11"/>
  <c r="K68" i="11"/>
  <c r="D68" i="11"/>
  <c r="H67" i="11"/>
  <c r="C67" i="11"/>
  <c r="G66" i="11"/>
  <c r="B66" i="11"/>
  <c r="F65" i="11"/>
  <c r="K64" i="11"/>
  <c r="D64" i="11"/>
  <c r="H63" i="11"/>
  <c r="C63" i="11"/>
  <c r="G62" i="11"/>
  <c r="B62" i="11"/>
  <c r="F61" i="11"/>
  <c r="K60" i="11"/>
  <c r="D60" i="11"/>
  <c r="H59" i="11"/>
  <c r="C59" i="11"/>
  <c r="G58" i="11"/>
  <c r="B58" i="11"/>
  <c r="F57" i="11"/>
  <c r="K56" i="11"/>
  <c r="D56" i="11"/>
  <c r="H55" i="11"/>
  <c r="C55" i="11"/>
  <c r="G54" i="11"/>
  <c r="B54" i="11"/>
  <c r="F53" i="11"/>
  <c r="K52" i="11"/>
  <c r="D52" i="11"/>
  <c r="H51" i="11"/>
  <c r="C51" i="11"/>
  <c r="G50" i="11"/>
  <c r="B50" i="11"/>
  <c r="F49" i="11"/>
  <c r="K48" i="11"/>
  <c r="D48" i="11"/>
  <c r="H47" i="11"/>
  <c r="C47" i="11"/>
  <c r="G46" i="11"/>
  <c r="B46" i="11"/>
  <c r="F45" i="11"/>
  <c r="K44" i="11"/>
  <c r="D44" i="11"/>
  <c r="H43" i="11"/>
  <c r="C43" i="11"/>
  <c r="G42" i="11"/>
  <c r="B42" i="11"/>
  <c r="F41" i="11"/>
  <c r="K40" i="11"/>
  <c r="D40" i="11"/>
  <c r="H39" i="11"/>
  <c r="C39" i="11"/>
  <c r="G38" i="11"/>
  <c r="B38" i="11"/>
  <c r="F37" i="11"/>
  <c r="K36" i="11"/>
  <c r="D36" i="11"/>
  <c r="H35" i="11"/>
  <c r="C35" i="11"/>
  <c r="G34" i="11"/>
  <c r="B34" i="11"/>
  <c r="F33" i="11"/>
  <c r="K32" i="11"/>
  <c r="D32" i="11"/>
  <c r="H31" i="11"/>
  <c r="C31" i="11"/>
  <c r="G30" i="11"/>
  <c r="B30" i="11"/>
  <c r="F29" i="11"/>
  <c r="K28" i="11"/>
  <c r="D28" i="11"/>
  <c r="H27" i="11"/>
  <c r="C27" i="11"/>
  <c r="G26" i="11"/>
  <c r="B26" i="11"/>
  <c r="F25" i="11"/>
  <c r="K24" i="11"/>
  <c r="D24" i="11"/>
  <c r="H23" i="11"/>
  <c r="C23" i="11"/>
  <c r="G22" i="11"/>
  <c r="B22" i="11"/>
  <c r="F21" i="11"/>
  <c r="K20" i="11"/>
  <c r="D20" i="11"/>
  <c r="H19" i="11"/>
  <c r="C19" i="11"/>
  <c r="G18" i="11"/>
  <c r="B18" i="11"/>
  <c r="F17" i="11"/>
  <c r="K16" i="11"/>
  <c r="D16" i="11"/>
  <c r="H15" i="11"/>
  <c r="C15" i="11"/>
  <c r="G14" i="11"/>
  <c r="B14" i="11"/>
  <c r="F13" i="11"/>
  <c r="K12" i="11"/>
  <c r="D12" i="11"/>
  <c r="H11" i="11"/>
  <c r="C11" i="11"/>
  <c r="G10" i="11"/>
  <c r="B10" i="11"/>
  <c r="F9" i="11"/>
  <c r="K8" i="11"/>
  <c r="D8" i="11"/>
  <c r="H7" i="11"/>
  <c r="C7" i="11"/>
  <c r="H6" i="11"/>
  <c r="C6" i="11"/>
  <c r="H5" i="11"/>
  <c r="C5" i="11"/>
  <c r="H4" i="11"/>
  <c r="C4" i="11"/>
  <c r="G382" i="11"/>
  <c r="B346" i="11"/>
  <c r="F309" i="11"/>
  <c r="H293" i="11"/>
  <c r="G284" i="11"/>
  <c r="F275" i="11"/>
  <c r="D266" i="11"/>
  <c r="C257" i="11"/>
  <c r="B248" i="11"/>
  <c r="K238" i="11"/>
  <c r="H229" i="11"/>
  <c r="B226" i="11"/>
  <c r="H223" i="11"/>
  <c r="F221" i="11"/>
  <c r="C219" i="11"/>
  <c r="K216" i="11"/>
  <c r="G214" i="11"/>
  <c r="D212" i="11"/>
  <c r="B210" i="11"/>
  <c r="H207" i="11"/>
  <c r="F205" i="11"/>
  <c r="C203" i="11"/>
  <c r="K200" i="11"/>
  <c r="G198" i="11"/>
  <c r="D196" i="11"/>
  <c r="B194" i="11"/>
  <c r="H191" i="11"/>
  <c r="F189" i="11"/>
  <c r="C187" i="11"/>
  <c r="K184" i="11"/>
  <c r="G182" i="11"/>
  <c r="D180" i="11"/>
  <c r="B178" i="11"/>
  <c r="H175" i="11"/>
  <c r="F173" i="11"/>
  <c r="C171" i="11"/>
  <c r="K168" i="11"/>
  <c r="G166" i="11"/>
  <c r="D164" i="11"/>
  <c r="B162" i="11"/>
  <c r="H159" i="11"/>
  <c r="F157" i="11"/>
  <c r="C155" i="11"/>
  <c r="F154" i="11"/>
  <c r="K153" i="11"/>
  <c r="D153" i="11"/>
  <c r="H152" i="11"/>
  <c r="C152" i="11"/>
  <c r="G151" i="11"/>
  <c r="B151" i="11"/>
  <c r="F150" i="11"/>
  <c r="K149" i="11"/>
  <c r="D149" i="11"/>
  <c r="H148" i="11"/>
  <c r="C148" i="11"/>
  <c r="G147" i="11"/>
  <c r="B147" i="11"/>
  <c r="F146" i="11"/>
  <c r="K145" i="11"/>
  <c r="D145" i="11"/>
  <c r="H144" i="11"/>
  <c r="C144" i="11"/>
  <c r="G143" i="11"/>
  <c r="B143" i="11"/>
  <c r="F142" i="11"/>
  <c r="K141" i="11"/>
  <c r="D141" i="11"/>
  <c r="H140" i="11"/>
  <c r="C140" i="11"/>
  <c r="G139" i="11"/>
  <c r="B139" i="11"/>
  <c r="F138" i="11"/>
  <c r="K137" i="11"/>
  <c r="D137" i="11"/>
  <c r="H136" i="11"/>
  <c r="C136" i="11"/>
  <c r="G135" i="11"/>
  <c r="B135" i="11"/>
  <c r="F134" i="11"/>
  <c r="K133" i="11"/>
  <c r="D133" i="11"/>
  <c r="H132" i="11"/>
  <c r="C132" i="11"/>
  <c r="G131" i="11"/>
  <c r="B131" i="11"/>
  <c r="F130" i="11"/>
  <c r="K129" i="11"/>
  <c r="D129" i="11"/>
  <c r="H128" i="11"/>
  <c r="C128" i="11"/>
  <c r="G127" i="11"/>
  <c r="B127" i="11"/>
  <c r="F126" i="11"/>
  <c r="K125" i="11"/>
  <c r="D125" i="11"/>
  <c r="H124" i="11"/>
  <c r="C124" i="11"/>
  <c r="G123" i="11"/>
  <c r="B123" i="11"/>
  <c r="F122" i="11"/>
  <c r="K121" i="11"/>
  <c r="D121" i="11"/>
  <c r="H120" i="11"/>
  <c r="C120" i="11"/>
  <c r="G119" i="11"/>
  <c r="B119" i="11"/>
  <c r="F118" i="11"/>
  <c r="K117" i="11"/>
  <c r="D117" i="11"/>
  <c r="H116" i="11"/>
  <c r="C116" i="11"/>
  <c r="G115" i="11"/>
  <c r="B115" i="11"/>
  <c r="F114" i="11"/>
  <c r="K113" i="11"/>
  <c r="D113" i="11"/>
  <c r="H112" i="11"/>
  <c r="C112" i="11"/>
  <c r="G111" i="11"/>
  <c r="B111" i="11"/>
  <c r="F110" i="11"/>
  <c r="K109" i="11"/>
  <c r="D109" i="11"/>
  <c r="H108" i="11"/>
  <c r="C108" i="11"/>
  <c r="G107" i="11"/>
  <c r="B107" i="11"/>
  <c r="F106" i="11"/>
  <c r="K105" i="11"/>
  <c r="D105" i="11"/>
  <c r="H104" i="11"/>
  <c r="C104" i="11"/>
  <c r="G103" i="11"/>
  <c r="B103" i="11"/>
  <c r="F102" i="11"/>
  <c r="K101" i="11"/>
  <c r="D101" i="11"/>
  <c r="H100" i="11"/>
  <c r="C100" i="11"/>
  <c r="G99" i="11"/>
  <c r="B99" i="11"/>
  <c r="F98" i="11"/>
  <c r="K97" i="11"/>
  <c r="D97" i="11"/>
  <c r="H96" i="11"/>
  <c r="C96" i="11"/>
  <c r="G95" i="11"/>
  <c r="B95" i="11"/>
  <c r="F94" i="11"/>
  <c r="K93" i="11"/>
  <c r="D93" i="11"/>
  <c r="H92" i="11"/>
  <c r="C92" i="11"/>
  <c r="G91" i="11"/>
  <c r="B91" i="11"/>
  <c r="F90" i="11"/>
  <c r="K89" i="11"/>
  <c r="D89" i="11"/>
  <c r="H88" i="11"/>
  <c r="C88" i="11"/>
  <c r="G87" i="11"/>
  <c r="B87" i="11"/>
  <c r="F86" i="11"/>
  <c r="K85" i="11"/>
  <c r="D85" i="11"/>
  <c r="H84" i="11"/>
  <c r="C84" i="11"/>
  <c r="G83" i="11"/>
  <c r="B83" i="11"/>
  <c r="F82" i="11"/>
  <c r="K81" i="11"/>
  <c r="D81" i="11"/>
  <c r="H80" i="11"/>
  <c r="C80" i="11"/>
  <c r="G79" i="11"/>
  <c r="B79" i="11"/>
  <c r="F78" i="11"/>
  <c r="K77" i="11"/>
  <c r="D77" i="11"/>
  <c r="H76" i="11"/>
  <c r="C76" i="11"/>
  <c r="G75" i="11"/>
  <c r="B75" i="11"/>
  <c r="F74" i="11"/>
  <c r="K73" i="11"/>
  <c r="D73" i="11"/>
  <c r="H72" i="11"/>
  <c r="C72" i="11"/>
  <c r="G71" i="11"/>
  <c r="B71" i="11"/>
  <c r="F70" i="11"/>
  <c r="K69" i="11"/>
  <c r="D69" i="11"/>
  <c r="H68" i="11"/>
  <c r="C68" i="11"/>
  <c r="G67" i="11"/>
  <c r="B67" i="11"/>
  <c r="F66" i="11"/>
  <c r="K65" i="11"/>
  <c r="D65" i="11"/>
  <c r="H64" i="11"/>
  <c r="C64" i="11"/>
  <c r="G63" i="11"/>
  <c r="B63" i="11"/>
  <c r="F62" i="11"/>
  <c r="K61" i="11"/>
  <c r="D61" i="11"/>
  <c r="H60" i="11"/>
  <c r="C60" i="11"/>
  <c r="G59" i="11"/>
  <c r="B59" i="11"/>
  <c r="F58" i="11"/>
  <c r="K57" i="11"/>
  <c r="D57" i="11"/>
  <c r="H56" i="11"/>
  <c r="C56" i="11"/>
  <c r="G55" i="11"/>
  <c r="B55" i="11"/>
  <c r="F54" i="11"/>
  <c r="K53" i="11"/>
  <c r="D53" i="11"/>
  <c r="H52" i="11"/>
  <c r="C52" i="11"/>
  <c r="G51" i="11"/>
  <c r="B51" i="11"/>
  <c r="F50" i="11"/>
  <c r="K49" i="11"/>
  <c r="D49" i="11"/>
  <c r="H48" i="11"/>
  <c r="C48" i="11"/>
  <c r="G47" i="11"/>
  <c r="B47" i="11"/>
  <c r="F46" i="11"/>
  <c r="K45" i="11"/>
  <c r="D45" i="11"/>
  <c r="H44" i="11"/>
  <c r="C44" i="11"/>
  <c r="G43" i="11"/>
  <c r="B43" i="11"/>
  <c r="F42" i="11"/>
  <c r="K41" i="11"/>
  <c r="D41" i="11"/>
  <c r="H40" i="11"/>
  <c r="C40" i="11"/>
  <c r="G39" i="11"/>
  <c r="B39" i="11"/>
  <c r="F38" i="11"/>
  <c r="K37" i="11"/>
  <c r="D37" i="11"/>
  <c r="H36" i="11"/>
  <c r="C36" i="11"/>
  <c r="G35" i="11"/>
  <c r="B35" i="11"/>
  <c r="F34" i="11"/>
  <c r="K33" i="11"/>
  <c r="D33" i="11"/>
  <c r="H32" i="11"/>
  <c r="C32" i="11"/>
  <c r="G31" i="11"/>
  <c r="B31" i="11"/>
  <c r="F30" i="11"/>
  <c r="K29" i="11"/>
  <c r="D29" i="11"/>
  <c r="H28" i="11"/>
  <c r="C28" i="11"/>
  <c r="G27" i="11"/>
  <c r="B27" i="11"/>
  <c r="F26" i="11"/>
  <c r="K25" i="11"/>
  <c r="D25" i="11"/>
  <c r="H24" i="11"/>
  <c r="C24" i="11"/>
  <c r="G23" i="11"/>
  <c r="B23" i="11"/>
  <c r="F22" i="11"/>
  <c r="K21" i="11"/>
  <c r="D21" i="11"/>
  <c r="H20" i="11"/>
  <c r="C20" i="11"/>
  <c r="G19" i="11"/>
  <c r="B19" i="11"/>
  <c r="F18" i="11"/>
  <c r="K17" i="11"/>
  <c r="D17" i="11"/>
  <c r="H16" i="11"/>
  <c r="C16" i="11"/>
  <c r="G15" i="11"/>
  <c r="B15" i="11"/>
  <c r="F14" i="11"/>
  <c r="K13" i="11"/>
  <c r="D13" i="11"/>
  <c r="H12" i="11"/>
  <c r="C12" i="11"/>
  <c r="G11" i="11"/>
  <c r="B11" i="11"/>
  <c r="F10" i="11"/>
  <c r="K9" i="11"/>
  <c r="D9" i="11"/>
  <c r="H8" i="11"/>
  <c r="C8" i="11"/>
  <c r="G7" i="11"/>
  <c r="B7" i="11"/>
  <c r="G6" i="11"/>
  <c r="B6" i="11"/>
  <c r="G5" i="11"/>
  <c r="B5" i="11"/>
  <c r="G4" i="11"/>
  <c r="B4" i="11"/>
  <c r="D364" i="11"/>
  <c r="H327" i="11"/>
  <c r="D298" i="11"/>
  <c r="C289" i="11"/>
  <c r="B280" i="11"/>
  <c r="K270" i="11"/>
  <c r="H261" i="11"/>
  <c r="G252" i="11"/>
  <c r="F243" i="11"/>
  <c r="D234" i="11"/>
  <c r="D227" i="11"/>
  <c r="K224" i="11"/>
  <c r="G222" i="11"/>
  <c r="D220" i="11"/>
  <c r="B218" i="11"/>
  <c r="H215" i="11"/>
  <c r="F213" i="11"/>
  <c r="C211" i="11"/>
  <c r="K208" i="11"/>
  <c r="G206" i="11"/>
  <c r="D204" i="11"/>
  <c r="B202" i="11"/>
  <c r="H199" i="11"/>
  <c r="F197" i="11"/>
  <c r="C195" i="11"/>
  <c r="K192" i="11"/>
  <c r="G190" i="11"/>
  <c r="D188" i="11"/>
  <c r="B186" i="11"/>
  <c r="H183" i="11"/>
  <c r="F181" i="11"/>
  <c r="C179" i="11"/>
  <c r="K176" i="11"/>
  <c r="G174" i="11"/>
  <c r="D172" i="11"/>
  <c r="B170" i="11"/>
  <c r="H167" i="11"/>
  <c r="F165" i="11"/>
  <c r="C163" i="11"/>
  <c r="K160" i="11"/>
  <c r="G158" i="11"/>
  <c r="D156" i="11"/>
  <c r="H154" i="11"/>
  <c r="C154" i="11"/>
  <c r="G153" i="11"/>
  <c r="B153" i="11"/>
  <c r="F152" i="11"/>
  <c r="K151" i="11"/>
  <c r="D151" i="11"/>
  <c r="H150" i="11"/>
  <c r="C150" i="11"/>
  <c r="G149" i="11"/>
  <c r="B149" i="11"/>
  <c r="F148" i="11"/>
  <c r="K147" i="11"/>
  <c r="D147" i="11"/>
  <c r="H146" i="11"/>
  <c r="C146" i="11"/>
  <c r="G145" i="11"/>
  <c r="B145" i="11"/>
  <c r="F144" i="11"/>
  <c r="K143" i="11"/>
  <c r="D143" i="11"/>
  <c r="H142" i="11"/>
  <c r="C142" i="11"/>
  <c r="G141" i="11"/>
  <c r="B141" i="11"/>
  <c r="F140" i="11"/>
  <c r="K139" i="11"/>
  <c r="D139" i="11"/>
  <c r="H138" i="11"/>
  <c r="C138" i="11"/>
  <c r="G137" i="11"/>
  <c r="B137" i="11"/>
  <c r="F136" i="11"/>
  <c r="K135" i="11"/>
  <c r="D135" i="11"/>
  <c r="H134" i="11"/>
  <c r="C134" i="11"/>
  <c r="G133" i="11"/>
  <c r="B133" i="11"/>
  <c r="F132" i="11"/>
  <c r="K131" i="11"/>
  <c r="D131" i="11"/>
  <c r="H130" i="11"/>
  <c r="C130" i="11"/>
  <c r="G129" i="11"/>
  <c r="B129" i="11"/>
  <c r="F128" i="11"/>
  <c r="K127" i="11"/>
  <c r="D127" i="11"/>
  <c r="H126" i="11"/>
  <c r="C126" i="11"/>
  <c r="G125" i="11"/>
  <c r="B125" i="11"/>
  <c r="F124" i="11"/>
  <c r="K123" i="11"/>
  <c r="D123" i="11"/>
  <c r="H122" i="11"/>
  <c r="C122" i="11"/>
  <c r="G121" i="11"/>
  <c r="B121" i="11"/>
  <c r="F120" i="11"/>
  <c r="K119" i="11"/>
  <c r="D119" i="11"/>
  <c r="H118" i="11"/>
  <c r="C118" i="11"/>
  <c r="G117" i="11"/>
  <c r="B117" i="11"/>
  <c r="F116" i="11"/>
  <c r="K115" i="11"/>
  <c r="D115" i="11"/>
  <c r="H114" i="11"/>
  <c r="C114" i="11"/>
  <c r="G113" i="11"/>
  <c r="B113" i="11"/>
  <c r="F112" i="11"/>
  <c r="K111" i="11"/>
  <c r="D111" i="11"/>
  <c r="H110" i="11"/>
  <c r="C110" i="11"/>
  <c r="G109" i="11"/>
  <c r="B109" i="11"/>
  <c r="F108" i="11"/>
  <c r="K107" i="11"/>
  <c r="D107" i="11"/>
  <c r="H106" i="11"/>
  <c r="C106" i="11"/>
  <c r="G105" i="11"/>
  <c r="B105" i="11"/>
  <c r="F104" i="11"/>
  <c r="K103" i="11"/>
  <c r="D103" i="11"/>
  <c r="H102" i="11"/>
  <c r="C102" i="11"/>
  <c r="G101" i="11"/>
  <c r="B101" i="11"/>
  <c r="F100" i="11"/>
  <c r="K99" i="11"/>
  <c r="D99" i="11"/>
  <c r="H98" i="11"/>
  <c r="C98" i="11"/>
  <c r="G97" i="11"/>
  <c r="B97" i="11"/>
  <c r="F96" i="11"/>
  <c r="K95" i="11"/>
  <c r="D95" i="11"/>
  <c r="H94" i="11"/>
  <c r="C94" i="11"/>
  <c r="G93" i="11"/>
  <c r="B93" i="11"/>
  <c r="F92" i="11"/>
  <c r="K91" i="11"/>
  <c r="D91" i="11"/>
  <c r="H90" i="11"/>
  <c r="C90" i="11"/>
  <c r="G89" i="11"/>
  <c r="B89" i="11"/>
  <c r="F88" i="11"/>
  <c r="K87" i="11"/>
  <c r="D87" i="11"/>
  <c r="H86" i="11"/>
  <c r="C86" i="11"/>
  <c r="G85" i="11"/>
  <c r="B85" i="11"/>
  <c r="F84" i="11"/>
  <c r="K83" i="11"/>
  <c r="D83" i="11"/>
  <c r="H82" i="11"/>
  <c r="C82" i="11"/>
  <c r="G81" i="11"/>
  <c r="B81" i="11"/>
  <c r="F80" i="11"/>
  <c r="K79" i="11"/>
  <c r="D79" i="11"/>
  <c r="H78" i="11"/>
  <c r="C78" i="11"/>
  <c r="G77" i="11"/>
  <c r="B77" i="11"/>
  <c r="F76" i="11"/>
  <c r="K75" i="11"/>
  <c r="D75" i="11"/>
  <c r="H74" i="11"/>
  <c r="C74" i="11"/>
  <c r="G73" i="11"/>
  <c r="B73" i="11"/>
  <c r="F72" i="11"/>
  <c r="K71" i="11"/>
  <c r="D71" i="11"/>
  <c r="H70" i="11"/>
  <c r="C70" i="11"/>
  <c r="G69" i="11"/>
  <c r="B69" i="11"/>
  <c r="F68" i="11"/>
  <c r="K67" i="11"/>
  <c r="D67" i="11"/>
  <c r="H66" i="11"/>
  <c r="C66" i="11"/>
  <c r="G65" i="11"/>
  <c r="B65" i="11"/>
  <c r="F64" i="11"/>
  <c r="K63" i="11"/>
  <c r="D63" i="11"/>
  <c r="H62" i="11"/>
  <c r="C62" i="11"/>
  <c r="G61" i="11"/>
  <c r="B61" i="11"/>
  <c r="F60" i="11"/>
  <c r="K59" i="11"/>
  <c r="D59" i="11"/>
  <c r="H58" i="11"/>
  <c r="C58" i="11"/>
  <c r="G57" i="11"/>
  <c r="B57" i="11"/>
  <c r="F56" i="11"/>
  <c r="K55" i="11"/>
  <c r="D55" i="11"/>
  <c r="H54" i="11"/>
  <c r="C54" i="11"/>
  <c r="G53" i="11"/>
  <c r="B53" i="11"/>
  <c r="F52" i="11"/>
  <c r="K51" i="11"/>
  <c r="D51" i="11"/>
  <c r="H50" i="11"/>
  <c r="C50" i="11"/>
  <c r="G49" i="11"/>
  <c r="B49" i="11"/>
  <c r="F48" i="11"/>
  <c r="K47" i="11"/>
  <c r="D47" i="11"/>
  <c r="H46" i="11"/>
  <c r="C46" i="11"/>
  <c r="G45" i="11"/>
  <c r="B45" i="11"/>
  <c r="F44" i="11"/>
  <c r="K43" i="11"/>
  <c r="D43" i="11"/>
  <c r="H42" i="11"/>
  <c r="C42" i="11"/>
  <c r="G41" i="11"/>
  <c r="B41" i="11"/>
  <c r="F40" i="11"/>
  <c r="K39" i="11"/>
  <c r="D39" i="11"/>
  <c r="H38" i="11"/>
  <c r="C38" i="11"/>
  <c r="G37" i="11"/>
  <c r="B37" i="11"/>
  <c r="F36" i="11"/>
  <c r="K35" i="11"/>
  <c r="D35" i="11"/>
  <c r="H34" i="11"/>
  <c r="C34" i="11"/>
  <c r="G33" i="11"/>
  <c r="B33" i="11"/>
  <c r="F32" i="11"/>
  <c r="K31" i="11"/>
  <c r="D31" i="11"/>
  <c r="H30" i="11"/>
  <c r="C30" i="11"/>
  <c r="G29" i="11"/>
  <c r="B29" i="11"/>
  <c r="F28" i="11"/>
  <c r="K27" i="11"/>
  <c r="D27" i="11"/>
  <c r="H26" i="11"/>
  <c r="C26" i="11"/>
  <c r="G25" i="11"/>
  <c r="B25" i="11"/>
  <c r="F24" i="11"/>
  <c r="K23" i="11"/>
  <c r="D23" i="11"/>
  <c r="H22" i="11"/>
  <c r="C22" i="11"/>
  <c r="G21" i="11"/>
  <c r="B21" i="11"/>
  <c r="F20" i="11"/>
  <c r="K19" i="11"/>
  <c r="D19" i="11"/>
  <c r="H18" i="11"/>
  <c r="C18" i="11"/>
  <c r="G17" i="11"/>
  <c r="B17" i="11"/>
  <c r="F16" i="11"/>
  <c r="K15" i="11"/>
  <c r="D15" i="11"/>
  <c r="H14" i="11"/>
  <c r="C14" i="11"/>
  <c r="G13" i="11"/>
  <c r="B13" i="11"/>
  <c r="F12" i="11"/>
  <c r="K11" i="11"/>
  <c r="D11" i="11"/>
  <c r="H10" i="11"/>
  <c r="C10" i="11"/>
  <c r="G9" i="11"/>
  <c r="B9" i="11"/>
  <c r="F8" i="11"/>
  <c r="K7" i="11"/>
  <c r="D7" i="11"/>
  <c r="K6" i="11"/>
  <c r="D6" i="11"/>
  <c r="K5" i="11"/>
  <c r="D5" i="11"/>
  <c r="K4" i="11"/>
  <c r="D4" i="11"/>
  <c r="F373" i="11"/>
  <c r="D282" i="11"/>
  <c r="H245" i="11"/>
  <c r="C223" i="11"/>
  <c r="B214" i="11"/>
  <c r="K204" i="11"/>
  <c r="H195" i="11"/>
  <c r="G186" i="11"/>
  <c r="F177" i="11"/>
  <c r="D168" i="11"/>
  <c r="C159" i="11"/>
  <c r="H153" i="11"/>
  <c r="F151" i="11"/>
  <c r="C149" i="11"/>
  <c r="K146" i="11"/>
  <c r="G144" i="11"/>
  <c r="D142" i="11"/>
  <c r="B140" i="11"/>
  <c r="H137" i="11"/>
  <c r="F135" i="11"/>
  <c r="C133" i="11"/>
  <c r="K130" i="11"/>
  <c r="G128" i="11"/>
  <c r="D126" i="11"/>
  <c r="B124" i="11"/>
  <c r="H121" i="11"/>
  <c r="F119" i="11"/>
  <c r="C117" i="11"/>
  <c r="K114" i="11"/>
  <c r="G112" i="11"/>
  <c r="D110" i="11"/>
  <c r="B108" i="11"/>
  <c r="H105" i="11"/>
  <c r="F103" i="11"/>
  <c r="C101" i="11"/>
  <c r="K98" i="11"/>
  <c r="G96" i="11"/>
  <c r="D94" i="11"/>
  <c r="B92" i="11"/>
  <c r="H89" i="11"/>
  <c r="F87" i="11"/>
  <c r="C85" i="11"/>
  <c r="K82" i="11"/>
  <c r="G80" i="11"/>
  <c r="D78" i="11"/>
  <c r="B76" i="11"/>
  <c r="H73" i="11"/>
  <c r="F71" i="11"/>
  <c r="C69" i="11"/>
  <c r="K66" i="11"/>
  <c r="G64" i="11"/>
  <c r="D62" i="11"/>
  <c r="B60" i="11"/>
  <c r="H57" i="11"/>
  <c r="F55" i="11"/>
  <c r="C53" i="11"/>
  <c r="K50" i="11"/>
  <c r="G48" i="11"/>
  <c r="D46" i="11"/>
  <c r="B44" i="11"/>
  <c r="H41" i="11"/>
  <c r="F39" i="11"/>
  <c r="C37" i="11"/>
  <c r="K34" i="11"/>
  <c r="G32" i="11"/>
  <c r="D30" i="11"/>
  <c r="B28" i="11"/>
  <c r="H25" i="11"/>
  <c r="F23" i="11"/>
  <c r="C21" i="11"/>
  <c r="K18" i="11"/>
  <c r="G16" i="11"/>
  <c r="D14" i="11"/>
  <c r="B12" i="11"/>
  <c r="H9" i="11"/>
  <c r="F7" i="11"/>
  <c r="F5" i="11"/>
  <c r="K336" i="11"/>
  <c r="C273" i="11"/>
  <c r="G236" i="11"/>
  <c r="K220" i="11"/>
  <c r="H211" i="11"/>
  <c r="G202" i="11"/>
  <c r="F193" i="11"/>
  <c r="D184" i="11"/>
  <c r="C175" i="11"/>
  <c r="B166" i="11"/>
  <c r="K156" i="11"/>
  <c r="C153" i="11"/>
  <c r="K150" i="11"/>
  <c r="G148" i="11"/>
  <c r="D146" i="11"/>
  <c r="B144" i="11"/>
  <c r="H141" i="11"/>
  <c r="F139" i="11"/>
  <c r="C137" i="11"/>
  <c r="K134" i="11"/>
  <c r="G132" i="11"/>
  <c r="D130" i="11"/>
  <c r="B128" i="11"/>
  <c r="H125" i="11"/>
  <c r="F123" i="11"/>
  <c r="C121" i="11"/>
  <c r="K118" i="11"/>
  <c r="G116" i="11"/>
  <c r="D114" i="11"/>
  <c r="B112" i="11"/>
  <c r="H109" i="11"/>
  <c r="F107" i="11"/>
  <c r="C105" i="11"/>
  <c r="K102" i="11"/>
  <c r="G100" i="11"/>
  <c r="D98" i="11"/>
  <c r="B96" i="11"/>
  <c r="H93" i="11"/>
  <c r="F91" i="11"/>
  <c r="C89" i="11"/>
  <c r="K86" i="11"/>
  <c r="G84" i="11"/>
  <c r="D82" i="11"/>
  <c r="B80" i="11"/>
  <c r="H77" i="11"/>
  <c r="F75" i="11"/>
  <c r="C73" i="11"/>
  <c r="K70" i="11"/>
  <c r="G68" i="11"/>
  <c r="D66" i="11"/>
  <c r="B64" i="11"/>
  <c r="H61" i="11"/>
  <c r="F59" i="11"/>
  <c r="C57" i="11"/>
  <c r="K54" i="11"/>
  <c r="G52" i="11"/>
  <c r="D50" i="11"/>
  <c r="B48" i="11"/>
  <c r="H45" i="11"/>
  <c r="F43" i="11"/>
  <c r="C41" i="11"/>
  <c r="K38" i="11"/>
  <c r="G36" i="11"/>
  <c r="D34" i="11"/>
  <c r="B32" i="11"/>
  <c r="H29" i="11"/>
  <c r="F27" i="11"/>
  <c r="C25" i="11"/>
  <c r="K22" i="11"/>
  <c r="G20" i="11"/>
  <c r="D18" i="11"/>
  <c r="B16" i="11"/>
  <c r="H13" i="11"/>
  <c r="F11" i="11"/>
  <c r="C9" i="11"/>
  <c r="G300" i="11"/>
  <c r="B264" i="11"/>
  <c r="D228" i="11"/>
  <c r="G218" i="11"/>
  <c r="F209" i="11"/>
  <c r="D200" i="11"/>
  <c r="C191" i="11"/>
  <c r="B182" i="11"/>
  <c r="K172" i="11"/>
  <c r="H163" i="11"/>
  <c r="K154" i="11"/>
  <c r="G152" i="11"/>
  <c r="D150" i="11"/>
  <c r="B148" i="11"/>
  <c r="H145" i="11"/>
  <c r="F143" i="11"/>
  <c r="C141" i="11"/>
  <c r="K138" i="11"/>
  <c r="G136" i="11"/>
  <c r="D134" i="11"/>
  <c r="B132" i="11"/>
  <c r="H129" i="11"/>
  <c r="F127" i="11"/>
  <c r="C125" i="11"/>
  <c r="K122" i="11"/>
  <c r="G120" i="11"/>
  <c r="D118" i="11"/>
  <c r="B116" i="11"/>
  <c r="H113" i="11"/>
  <c r="F111" i="11"/>
  <c r="C109" i="11"/>
  <c r="K106" i="11"/>
  <c r="G104" i="11"/>
  <c r="D102" i="11"/>
  <c r="B100" i="11"/>
  <c r="H97" i="11"/>
  <c r="F95" i="11"/>
  <c r="C93" i="11"/>
  <c r="K90" i="11"/>
  <c r="G88" i="11"/>
  <c r="D86" i="11"/>
  <c r="B84" i="11"/>
  <c r="H81" i="11"/>
  <c r="F79" i="11"/>
  <c r="C77" i="11"/>
  <c r="K74" i="11"/>
  <c r="G72" i="11"/>
  <c r="D70" i="11"/>
  <c r="B68" i="11"/>
  <c r="H65" i="11"/>
  <c r="F63" i="11"/>
  <c r="C61" i="11"/>
  <c r="K58" i="11"/>
  <c r="G56" i="11"/>
  <c r="D54" i="11"/>
  <c r="B52" i="11"/>
  <c r="H49" i="11"/>
  <c r="F47" i="11"/>
  <c r="C45" i="11"/>
  <c r="K42" i="11"/>
  <c r="G40" i="11"/>
  <c r="D38" i="11"/>
  <c r="B36" i="11"/>
  <c r="H33" i="11"/>
  <c r="F31" i="11"/>
  <c r="C29" i="11"/>
  <c r="K26" i="11"/>
  <c r="G24" i="11"/>
  <c r="D22" i="11"/>
  <c r="B20" i="11"/>
  <c r="H17" i="11"/>
  <c r="F15" i="11"/>
  <c r="C13" i="11"/>
  <c r="K10" i="11"/>
  <c r="G8" i="11"/>
  <c r="F6" i="11"/>
  <c r="F4" i="11"/>
  <c r="F291" i="11"/>
  <c r="K254" i="11"/>
  <c r="F225" i="11"/>
  <c r="D216" i="11"/>
  <c r="C207" i="11"/>
  <c r="B198" i="11"/>
  <c r="K188" i="11"/>
  <c r="H179" i="11"/>
  <c r="G170" i="11"/>
  <c r="F161" i="11"/>
  <c r="D154" i="11"/>
  <c r="B152" i="11"/>
  <c r="H149" i="11"/>
  <c r="F147" i="11"/>
  <c r="C145" i="11"/>
  <c r="K142" i="11"/>
  <c r="G140" i="11"/>
  <c r="D138" i="11"/>
  <c r="B136" i="11"/>
  <c r="H133" i="11"/>
  <c r="F131" i="11"/>
  <c r="C129" i="11"/>
  <c r="K126" i="11"/>
  <c r="G124" i="11"/>
  <c r="D122" i="11"/>
  <c r="B120" i="11"/>
  <c r="H117" i="11"/>
  <c r="F115" i="11"/>
  <c r="C113" i="11"/>
  <c r="K110" i="11"/>
  <c r="G108" i="11"/>
  <c r="D106" i="11"/>
  <c r="B104" i="11"/>
  <c r="H101" i="11"/>
  <c r="F99" i="11"/>
  <c r="C97" i="11"/>
  <c r="K94" i="11"/>
  <c r="G92" i="11"/>
  <c r="D90" i="11"/>
  <c r="B88" i="11"/>
  <c r="H85" i="11"/>
  <c r="F83" i="11"/>
  <c r="C81" i="11"/>
  <c r="K78" i="11"/>
  <c r="G76" i="11"/>
  <c r="D74" i="11"/>
  <c r="B72" i="11"/>
  <c r="H69" i="11"/>
  <c r="F67" i="11"/>
  <c r="C65" i="11"/>
  <c r="K62" i="11"/>
  <c r="G60" i="11"/>
  <c r="D58" i="11"/>
  <c r="B56" i="11"/>
  <c r="H53" i="11"/>
  <c r="F51" i="11"/>
  <c r="C49" i="11"/>
  <c r="K46" i="11"/>
  <c r="G44" i="11"/>
  <c r="D42" i="11"/>
  <c r="B40" i="11"/>
  <c r="H37" i="11"/>
  <c r="F35" i="11"/>
  <c r="C33" i="11"/>
  <c r="K30" i="11"/>
  <c r="G28" i="11"/>
  <c r="D26" i="11"/>
  <c r="B24" i="11"/>
  <c r="H21" i="11"/>
  <c r="F19" i="11"/>
  <c r="C17" i="11"/>
  <c r="K14" i="11"/>
  <c r="G12" i="11"/>
  <c r="D10" i="11"/>
  <c r="B8" i="11"/>
  <c r="B105" i="3" l="1"/>
  <c r="B75" i="3"/>
  <c r="B89" i="3"/>
  <c r="B71" i="3"/>
  <c r="B95" i="3"/>
  <c r="B85" i="3"/>
  <c r="B101" i="3"/>
  <c r="B103" i="3"/>
  <c r="B77" i="3"/>
  <c r="B91" i="3"/>
  <c r="B87" i="3"/>
  <c r="B97" i="3"/>
  <c r="B79" i="3"/>
  <c r="B69" i="3"/>
  <c r="B83" i="3"/>
  <c r="B99" i="3"/>
  <c r="B93" i="3"/>
  <c r="B81" i="3"/>
  <c r="B73" i="3"/>
  <c r="B178" i="2" l="1"/>
  <c r="B177" i="2" l="1"/>
  <c r="B67" i="3"/>
  <c r="P186" i="3" l="1"/>
  <c r="G186" i="3"/>
  <c r="W186" i="3"/>
  <c r="C431" i="3" l="1"/>
  <c r="T13" i="9"/>
  <c r="AD13" i="9"/>
  <c r="AD13" i="10" l="1"/>
  <c r="AD110" i="10"/>
  <c r="AD62" i="10"/>
  <c r="T62" i="10"/>
  <c r="T110" i="10"/>
  <c r="T13" i="10"/>
  <c r="A16" i="9" l="1"/>
  <c r="A113" i="10" l="1"/>
  <c r="A65" i="10"/>
  <c r="A16" i="10"/>
</calcChain>
</file>

<file path=xl/sharedStrings.xml><?xml version="1.0" encoding="utf-8"?>
<sst xmlns="http://schemas.openxmlformats.org/spreadsheetml/2006/main" count="1935" uniqueCount="532">
  <si>
    <t>Consignes de navigabilité</t>
  </si>
  <si>
    <t>Visites</t>
  </si>
  <si>
    <t>Inventaire</t>
  </si>
  <si>
    <t>Référence</t>
  </si>
  <si>
    <t>Bras de levier</t>
  </si>
  <si>
    <t>Corrections éventuelles</t>
  </si>
  <si>
    <t>Exécution</t>
  </si>
  <si>
    <t>S/N</t>
  </si>
  <si>
    <t>X / O</t>
  </si>
  <si>
    <t>Equipement</t>
  </si>
  <si>
    <t>Marque - Type</t>
  </si>
  <si>
    <t>Nombre</t>
  </si>
  <si>
    <t>Masse</t>
  </si>
  <si>
    <t>Moment</t>
  </si>
  <si>
    <t>-</t>
  </si>
  <si>
    <t>Constructeur</t>
  </si>
  <si>
    <t>Type avion</t>
  </si>
  <si>
    <t>N° de série</t>
  </si>
  <si>
    <t>Immatriculation</t>
  </si>
  <si>
    <t>Débattements</t>
  </si>
  <si>
    <t>Heures de vol</t>
  </si>
  <si>
    <t>Type</t>
  </si>
  <si>
    <t>Heures totales</t>
  </si>
  <si>
    <t>Heures depuis RG</t>
  </si>
  <si>
    <t>BON DE LANCEMENT N°</t>
  </si>
  <si>
    <t>RN</t>
  </si>
  <si>
    <t>Non</t>
  </si>
  <si>
    <t>Autre</t>
  </si>
  <si>
    <t>Date</t>
  </si>
  <si>
    <t>Bulletin de service</t>
  </si>
  <si>
    <t>Formulaire du 18 juillet 2011</t>
  </si>
  <si>
    <t>Le Responsable Navigabilité :</t>
  </si>
  <si>
    <t xml:space="preserve">Visa </t>
  </si>
  <si>
    <t>Acceptation du Responsable Entretien :</t>
  </si>
  <si>
    <t>Date :</t>
  </si>
  <si>
    <t>Nom :</t>
  </si>
  <si>
    <t>N°</t>
  </si>
  <si>
    <t>Désignation</t>
  </si>
  <si>
    <t>Résultat</t>
  </si>
  <si>
    <t>FORMULAIRE DE TRANSMISSION DES DONNEES DE NAVIGABILITE
CONTROLES MOTEUR SELON FASCICULE OSAC G-41-11</t>
  </si>
  <si>
    <t>Modèle</t>
  </si>
  <si>
    <t>ELA1 ou MTOW &lt; 1200 kg</t>
  </si>
  <si>
    <t>Oui</t>
  </si>
  <si>
    <t>Potentiels horaires et calendaires recommandés par le constructeur</t>
  </si>
  <si>
    <t>Date de fabrication ou de dernière Révision Générale</t>
  </si>
  <si>
    <t>Heures depuis Révision Générale</t>
  </si>
  <si>
    <t>1. CONTROLES DOCUMENTAIRES</t>
  </si>
  <si>
    <t>Les contrôles suivants ont été réalisés par le responsable de gestion de la navigabilité</t>
  </si>
  <si>
    <t>Le livret moteur est  jour.</t>
  </si>
  <si>
    <t>Le moteur est à jour de l'entretien prévu au programme d'entretien approuvé.</t>
  </si>
  <si>
    <t>- Vérification du statut de l'entretien du moteur et de ses équipements (vies limites, potentiels, VP).</t>
  </si>
  <si>
    <t>Le moteur est à jour des consignes de navigabilité applicables.</t>
  </si>
  <si>
    <t>- Vérification du statut CN/AD du moteur et de ses équipements.</t>
  </si>
  <si>
    <t>Les éventuelles modifications / réparations du moteur et de ses équipements sont conformes à la Partie 21. (Indiquer N/A en l'absence de telles modifications / réparations).</t>
  </si>
  <si>
    <t>- Vérification du statut des modifications / réparations du moteur et de ses équipements.</t>
  </si>
  <si>
    <t>2. HISTORIQUE UTILISATION</t>
  </si>
  <si>
    <t>Période couverte (minimum 100 h / 1 an) :</t>
  </si>
  <si>
    <t>Point</t>
  </si>
  <si>
    <t>Information ou référence de(s) pièce(s) jointe(s)</t>
  </si>
  <si>
    <t>Carburant utilisé</t>
  </si>
  <si>
    <t>100LL</t>
  </si>
  <si>
    <t>Historique de la consommation d'huile dans les 10 dernières heures (conforme aux données constructeur)</t>
  </si>
  <si>
    <t>RAS</t>
  </si>
  <si>
    <t>Utilisation particulière de l'aéronef (cf chapitre 9.1 du guide G-41-11 : formation au pilotage, vol de nuit, IFR, baptême de l'air, travail aérien).</t>
  </si>
  <si>
    <t>Environnement d'exploitation (vol en conditions salines, vol en atmosphère poussiereuse, …)</t>
  </si>
  <si>
    <t>Défaut / incidents et mesures de dépannage et réparations prises</t>
  </si>
  <si>
    <t>N/A</t>
  </si>
  <si>
    <t>Pièces remplacées</t>
  </si>
  <si>
    <t>3. CONCLUSION</t>
  </si>
  <si>
    <t>Les contrôles effectués conformément au chapitre 9.2 du guide G-41-11 n'ont pas relevé d'anomalies et permettent de lancer :</t>
  </si>
  <si>
    <t>Une visite alternative TBO</t>
  </si>
  <si>
    <t>Une visite alternative TBO et une inspection anti corrosion</t>
  </si>
  <si>
    <t>Formulaire du 24 avril 2014</t>
  </si>
  <si>
    <t>COMPTE RENDU DE TRAVAUX N°</t>
  </si>
  <si>
    <t>Ancien moteur</t>
  </si>
  <si>
    <t>Nouv. moteur</t>
  </si>
  <si>
    <t>Ancienne hélice</t>
  </si>
  <si>
    <t>Nouv. Hélice</t>
  </si>
  <si>
    <t>Reporté</t>
  </si>
  <si>
    <t>Annulé</t>
  </si>
  <si>
    <t>E/S</t>
  </si>
  <si>
    <t>Voir TS</t>
  </si>
  <si>
    <t>Date d'entrée en visite :</t>
  </si>
  <si>
    <t>Date de sortie :</t>
  </si>
  <si>
    <t>Heure :</t>
  </si>
  <si>
    <t>Marque</t>
  </si>
  <si>
    <t>Hrs totales</t>
  </si>
  <si>
    <t>Hrs depuis GV / RG</t>
  </si>
  <si>
    <t>Cycles</t>
  </si>
  <si>
    <t>Cellule</t>
  </si>
  <si>
    <t xml:space="preserve">Moteur </t>
  </si>
  <si>
    <t>Hélice</t>
  </si>
  <si>
    <t>Notes :</t>
  </si>
  <si>
    <t>Formulaire du 2 avril 2012</t>
  </si>
  <si>
    <t>Objet</t>
  </si>
  <si>
    <t>Motif</t>
  </si>
  <si>
    <t>Limite de report</t>
  </si>
  <si>
    <t>Val. G</t>
  </si>
  <si>
    <t>P/N déposé</t>
  </si>
  <si>
    <t>S/N déposé</t>
  </si>
  <si>
    <t>P/N posé</t>
  </si>
  <si>
    <t>S/N posé</t>
  </si>
  <si>
    <t>Certificat de conformité</t>
  </si>
  <si>
    <t>Date de fab/RG/PB :</t>
  </si>
  <si>
    <t>Heures depuis fab/RG/PB :</t>
  </si>
  <si>
    <t>Heures totales :</t>
  </si>
  <si>
    <t>Formulaire du 30 avril 2014</t>
  </si>
  <si>
    <t>Les travaux ont été sous traités.</t>
  </si>
  <si>
    <t>Nom</t>
  </si>
  <si>
    <t>Adresse</t>
  </si>
  <si>
    <t>Référence dossier de visite</t>
  </si>
  <si>
    <t>N° du certificat d'APRS</t>
  </si>
  <si>
    <t>Avant de signer l'APRS, mentionner sur le carnet de route " Les travaux libérés ont fait l'objet d'une vérification générale de sécurité conformément au MA 402 F ".</t>
  </si>
  <si>
    <t>Les travaux supplémentaires et / ou les modifications ont été appliquées suivant la liste pages n° 2 et 3.</t>
  </si>
  <si>
    <t>Les travaux reportés sont listés page n° 3 et mentionnés au carnet de route et au livret d'aéronef.</t>
  </si>
  <si>
    <t>La courbe de compensation compas est en place dans la cabine, les plaquettes réglementaires sont en place.</t>
  </si>
  <si>
    <t>Les opérations d'entretien ont été effectuées suivant l'annexe au bon de lancement jointe</t>
  </si>
  <si>
    <t>Les débattements de gouvernes ont été relevés suivant l'annexe n° 1 jointe.</t>
  </si>
  <si>
    <t>Les tensions des câbles ont été relevées suivant l'annexe n° 1 jointe.</t>
  </si>
  <si>
    <t>Un contrôle " Alternative TBO " a été effectué suivant annexe n° 2.1 jointe.</t>
  </si>
  <si>
    <t>Une inspection anti-corrosion du moteur a été effectuée suivant l'annexe n° 2.2 jointe.</t>
  </si>
  <si>
    <t>Une pesée a été effectuée suivant l'annexe n° 3 jointe.</t>
  </si>
  <si>
    <t>Un vol de contrôle a été effectué suivant l'annexe n° 4 jointe.</t>
  </si>
  <si>
    <t>Nomin.</t>
  </si>
  <si>
    <t>Maxi.</t>
  </si>
  <si>
    <t>Visa</t>
  </si>
  <si>
    <t>Température :</t>
  </si>
  <si>
    <t>Document de référence :</t>
  </si>
  <si>
    <t>Gouvernes</t>
  </si>
  <si>
    <t>Tension câbles</t>
  </si>
  <si>
    <t>Théoriques</t>
  </si>
  <si>
    <t>Tolérance</t>
  </si>
  <si>
    <t>Relevés</t>
  </si>
  <si>
    <t>Aileron gauche</t>
  </si>
  <si>
    <t>Aileron droit</t>
  </si>
  <si>
    <t>Profondeur</t>
  </si>
  <si>
    <t>Direction</t>
  </si>
  <si>
    <t>Volets</t>
  </si>
  <si>
    <t>Commentaires</t>
  </si>
  <si>
    <t>Formulaire du 15 juillet 2011</t>
  </si>
  <si>
    <t>Formulaire de transmission de données de navigabilité</t>
  </si>
  <si>
    <t>Non acceptable</t>
  </si>
  <si>
    <t>Le formulaire de transmission des données de navigabilité a été transmis et les contrôles effectués par le responsable de gestion de navigabilité n'ont pas relevé d'anomalies.</t>
  </si>
  <si>
    <t>Taux de fuite des cylindres</t>
  </si>
  <si>
    <t>Le taux de fuite des cyidres est conforme aux données du constructeur (hors cadre agréé indiquer la référence, le n° d'outillage ainsi que sa date de péremption).</t>
  </si>
  <si>
    <t>N° de cylindre</t>
  </si>
  <si>
    <t>Pression différentielle</t>
  </si>
  <si>
    <t>Etat externe :</t>
  </si>
  <si>
    <t>Contrôle</t>
  </si>
  <si>
    <t>Carter (criques, corrosion).</t>
  </si>
  <si>
    <t>Peinture des cylindres (recherche de corrosion, brûlure, fuite, criques de culasse).</t>
  </si>
  <si>
    <t>Déflecteurs cylindre (présence, état, étanchéité).</t>
  </si>
  <si>
    <t>Magnétos (criques des fixations).</t>
  </si>
  <si>
    <t>Rampes d'allumage (état des blindages, test des rampes (claquage)).</t>
  </si>
  <si>
    <t>Bougies (usure, aspect, signe de consommation d'huile excessive).</t>
  </si>
  <si>
    <t>Joints des collecteurs d'admission (fuites).</t>
  </si>
  <si>
    <t>Filtre à air (état, propreté).</t>
  </si>
  <si>
    <t>Circuit d'échappement (criques, brûlure, fuite, fixation).</t>
  </si>
  <si>
    <t>Fuite ou suitement d'huile.</t>
  </si>
  <si>
    <t>Inspection du bâti moteur, de ses fixations (corrosion, crique, état des silentblocs).</t>
  </si>
  <si>
    <t>Inspection de l'alternateur et du démarreur, fixation, crique, câblage électrique, jeux.</t>
  </si>
  <si>
    <t>Etat interne :</t>
  </si>
  <si>
    <t>Dépose des cache-culbuteurs, inspection visuelle des culbuteurs, queues de soupape (jeux, dépôt de calamine au droit des guides d'échappement, brûlure).</t>
  </si>
  <si>
    <t>Mise en route et contrôle du bon fonctionnement des accessoires moteur</t>
  </si>
  <si>
    <t>Démarreur.</t>
  </si>
  <si>
    <t>Alternateur ou dynamo (indicateur de charge).</t>
  </si>
  <si>
    <t>Pompe à essence mécanique si installée (indicateur de pression).</t>
  </si>
  <si>
    <t>Point fixe</t>
  </si>
  <si>
    <t>Paramètres</t>
  </si>
  <si>
    <t>T° ext.</t>
  </si>
  <si>
    <t>P. atm.</t>
  </si>
  <si>
    <t>Pression d'huile.</t>
  </si>
  <si>
    <t>Sélection magnétos (gauche et droite) : mesure de la perte de tours.</t>
  </si>
  <si>
    <t>Gauche :</t>
  </si>
  <si>
    <t>Droite :</t>
  </si>
  <si>
    <t>Commentaires éventuels :</t>
  </si>
  <si>
    <t>ou</t>
  </si>
  <si>
    <t>Inspection visuelle interne du moteur, recherche de corrosion, frottement, criques :</t>
  </si>
  <si>
    <t>Date de fin de validité</t>
  </si>
  <si>
    <t>RAPPORT DE PESEE</t>
  </si>
  <si>
    <t>ET CENTRAGE AVION</t>
  </si>
  <si>
    <t>Arrêté du 22 novembre 1978 relatif aux certificats de navigabilité (CDN) Article 11</t>
  </si>
  <si>
    <t>Modèle de document à associer au CDN ou à inclure dans le manuel de vol de l’aéronef.</t>
  </si>
  <si>
    <t>Appareil type :</t>
  </si>
  <si>
    <t>Signature :</t>
  </si>
  <si>
    <t>Immatriculation :</t>
  </si>
  <si>
    <t>Lieu :</t>
  </si>
  <si>
    <t>Gaillac</t>
  </si>
  <si>
    <t>PESEE</t>
  </si>
  <si>
    <t>D =</t>
  </si>
  <si>
    <t>d =</t>
  </si>
  <si>
    <t>Mise à niveau :</t>
  </si>
  <si>
    <t>Référence :</t>
  </si>
  <si>
    <t>Masse à vide (kg)</t>
  </si>
  <si>
    <t>Distance du C.G.</t>
  </si>
  <si>
    <t>Masse lue</t>
  </si>
  <si>
    <t>Tare</t>
  </si>
  <si>
    <t>Masse nette</t>
  </si>
  <si>
    <t>- aux roues principales</t>
  </si>
  <si>
    <t>Roue G</t>
  </si>
  <si>
    <t>=</t>
  </si>
  <si>
    <t>Roue D</t>
  </si>
  <si>
    <t>- à la référence</t>
  </si>
  <si>
    <t>Masse à vide mesurée (kg)</t>
  </si>
  <si>
    <t>CORRECTIONS</t>
  </si>
  <si>
    <t>Valeurs lues</t>
  </si>
  <si>
    <t>Masse (kg)</t>
  </si>
  <si>
    <t>Bras de levier (m)</t>
  </si>
  <si>
    <t xml:space="preserve">Moment (par rapport à la référence) m.kg </t>
  </si>
  <si>
    <t>+</t>
  </si>
  <si>
    <t>Résultats corrigés</t>
  </si>
  <si>
    <t>Masse à vide</t>
  </si>
  <si>
    <t>Distance du C.G. à vide</t>
  </si>
  <si>
    <t>Moments</t>
  </si>
  <si>
    <t>LIMITES DE CENTRAGE</t>
  </si>
  <si>
    <t>Exemple de chargement</t>
  </si>
  <si>
    <t>Avion vide</t>
  </si>
  <si>
    <t>Pilote</t>
  </si>
  <si>
    <t>PAX</t>
  </si>
  <si>
    <t>Av</t>
  </si>
  <si>
    <t>Arr</t>
  </si>
  <si>
    <t>Bagages</t>
  </si>
  <si>
    <t>Essence</t>
  </si>
  <si>
    <t>TOTAL</t>
  </si>
  <si>
    <t>Pesée précedente</t>
  </si>
  <si>
    <t>Masse à vide :</t>
  </si>
  <si>
    <t>Formulaire du 30 septembre 2009</t>
  </si>
  <si>
    <t>INVENTAIRE</t>
  </si>
  <si>
    <t>X</t>
  </si>
  <si>
    <t>Inclus dans la masse à vide</t>
  </si>
  <si>
    <t>O</t>
  </si>
  <si>
    <t>Non utilisé sur l'appareil</t>
  </si>
  <si>
    <t>(1)</t>
  </si>
  <si>
    <t>Rayer la mention inutile</t>
  </si>
  <si>
    <t>PROGRAMME DE VOL DE CONTRÔLE COMPLET</t>
  </si>
  <si>
    <t>1 - INFORMATIONS GENERALES</t>
  </si>
  <si>
    <t>Immat.</t>
  </si>
  <si>
    <t>Lieu</t>
  </si>
  <si>
    <t>QFE</t>
  </si>
  <si>
    <t>Temp. ext.</t>
  </si>
  <si>
    <t>Vent</t>
  </si>
  <si>
    <t>Cond. météo.</t>
  </si>
  <si>
    <t>2 - EQUIPEMENTS SPECIAUX</t>
  </si>
  <si>
    <t>3 - INSPECTION EXTERIEURE</t>
  </si>
  <si>
    <t>4 - INSPECTION INTERIEURE</t>
  </si>
  <si>
    <t>Erreur press. d'admission</t>
  </si>
  <si>
    <t>Erreur altimètre</t>
  </si>
  <si>
    <t>Erreur variomètre</t>
  </si>
  <si>
    <t>Erreur température ext.</t>
  </si>
  <si>
    <t>Sélection réservoir d'ess.</t>
  </si>
  <si>
    <t>Quantité essence réservoir</t>
  </si>
  <si>
    <t>Pression ess. / débitmètre</t>
  </si>
  <si>
    <t>Volets de capot</t>
  </si>
  <si>
    <t>5 - MISE EN ROUTE</t>
  </si>
  <si>
    <t>Pression d'huile</t>
  </si>
  <si>
    <t>Débit d'essence</t>
  </si>
  <si>
    <t>Voltmètre</t>
  </si>
  <si>
    <t>Coupe feu : mess. Voyant</t>
  </si>
  <si>
    <t>Pression d'essence</t>
  </si>
  <si>
    <t>Ampèremètre</t>
  </si>
  <si>
    <t>Dépression gyros</t>
  </si>
  <si>
    <t>VHF com/nav, intercom, ELT</t>
  </si>
  <si>
    <t>6 - ROULAGE</t>
  </si>
  <si>
    <t>Freins</t>
  </si>
  <si>
    <t>Instruments gyroscopiques</t>
  </si>
  <si>
    <t>Conjugaison</t>
  </si>
  <si>
    <t>Pilote automatique</t>
  </si>
  <si>
    <t>7 - POINT FIXE</t>
  </si>
  <si>
    <t>Régime</t>
  </si>
  <si>
    <t>Magnéto gauche</t>
  </si>
  <si>
    <t>Magnéto droite</t>
  </si>
  <si>
    <t>Magnéto gauche / droite</t>
  </si>
  <si>
    <t>Réchauffage carburateur</t>
  </si>
  <si>
    <t>Température carburateur</t>
  </si>
  <si>
    <t>Température d'huile</t>
  </si>
  <si>
    <t>Plein gaz - Régime :</t>
  </si>
  <si>
    <t>Pression d'admission</t>
  </si>
  <si>
    <t>Pression d'ess. / débitmètre</t>
  </si>
  <si>
    <t>Ralenti - Régime :</t>
  </si>
  <si>
    <t>Essai coupure (- 1000 tr/min)</t>
  </si>
  <si>
    <t>8 - DECOLLAGE</t>
  </si>
  <si>
    <t>QFU</t>
  </si>
  <si>
    <t>Erreur compas</t>
  </si>
  <si>
    <t>Vitesse de décollage</t>
  </si>
  <si>
    <t>9 - MONTEE</t>
  </si>
  <si>
    <t>VI</t>
  </si>
  <si>
    <t>Trim</t>
  </si>
  <si>
    <t>Vz</t>
  </si>
  <si>
    <t>Régime PG</t>
  </si>
  <si>
    <t>PA</t>
  </si>
  <si>
    <t>Press carb</t>
  </si>
  <si>
    <t>Press huile</t>
  </si>
  <si>
    <t>Début montée</t>
  </si>
  <si>
    <t>Fin montée</t>
  </si>
  <si>
    <t>T° huile</t>
  </si>
  <si>
    <t>T° cylindres</t>
  </si>
  <si>
    <t>Suction</t>
  </si>
  <si>
    <t>Richesse</t>
  </si>
  <si>
    <t>10 - PALIER</t>
  </si>
  <si>
    <t>Zp</t>
  </si>
  <si>
    <t>Température extérieure</t>
  </si>
  <si>
    <t>Volets de capot fermés</t>
  </si>
  <si>
    <t>Température cylindres</t>
  </si>
  <si>
    <t>Plein gaz</t>
  </si>
  <si>
    <t>Vi</t>
  </si>
  <si>
    <t>Trim de profondeur</t>
  </si>
  <si>
    <t>Réchauffage carburateur tiré</t>
  </si>
  <si>
    <t>Température</t>
  </si>
  <si>
    <t>Admission de secours</t>
  </si>
  <si>
    <t>11 - STABILITE</t>
  </si>
  <si>
    <t>Inclinaison</t>
  </si>
  <si>
    <t>Position de la bille</t>
  </si>
  <si>
    <t>Position du manche</t>
  </si>
  <si>
    <t>12 - DECROCHAGE</t>
  </si>
  <si>
    <t>Vitesse de sortie des becs / alarme</t>
  </si>
  <si>
    <t>Vitesse de décrochage</t>
  </si>
  <si>
    <t>Vs - Configuration lisse</t>
  </si>
  <si>
    <t>Vs1 - Configuration décollage</t>
  </si>
  <si>
    <t>Vs2 - Configuration atterrissage</t>
  </si>
  <si>
    <t>13 - COMPORTEMENT</t>
  </si>
  <si>
    <t>VNE</t>
  </si>
  <si>
    <t>Tenue verrière / capot</t>
  </si>
  <si>
    <t>Fonctionnement instruments</t>
  </si>
  <si>
    <t>Commandes</t>
  </si>
  <si>
    <t>Chauffage / Ventilation</t>
  </si>
  <si>
    <t>VHF com / Nav</t>
  </si>
  <si>
    <t>14 - ARRET MOTEUR</t>
  </si>
  <si>
    <t>Ralenti</t>
  </si>
  <si>
    <t>Coupure</t>
  </si>
  <si>
    <t>15 - COMMENTAIRES</t>
  </si>
  <si>
    <t>1.</t>
  </si>
  <si>
    <t>Approving competent authority / Country</t>
  </si>
  <si>
    <t>2.</t>
  </si>
  <si>
    <t>3.</t>
  </si>
  <si>
    <t>Form tracking number</t>
  </si>
  <si>
    <t>Authorité compétente / Pays</t>
  </si>
  <si>
    <t>AIRCRAFT CERTIFICATE OF RELEASE TO SERVICE</t>
  </si>
  <si>
    <t>N° de repère du formulaire</t>
  </si>
  <si>
    <t>DIRECTION GENERALE DE</t>
  </si>
  <si>
    <t>Certificat d'approbation pour remise en service d'aéronef</t>
  </si>
  <si>
    <t>L'AVIATION CIVILE</t>
  </si>
  <si>
    <t>FRANCE</t>
  </si>
  <si>
    <t>4.</t>
  </si>
  <si>
    <t>Approval organisation name and address</t>
  </si>
  <si>
    <t>5.</t>
  </si>
  <si>
    <t>Work order / Contract / Invoice</t>
  </si>
  <si>
    <t>Nom et adresse de l'organisme agréé</t>
  </si>
  <si>
    <t>Bon de commande / Contrat / Facture</t>
  </si>
  <si>
    <t>6.</t>
  </si>
  <si>
    <t>Model</t>
  </si>
  <si>
    <t>7.</t>
  </si>
  <si>
    <t>Registration</t>
  </si>
  <si>
    <t>8.</t>
  </si>
  <si>
    <t>Aircraft serial number</t>
  </si>
  <si>
    <t>9.</t>
  </si>
  <si>
    <t>Engine serial number</t>
  </si>
  <si>
    <t>10.</t>
  </si>
  <si>
    <t>Propeller serial number</t>
  </si>
  <si>
    <t>11.</t>
  </si>
  <si>
    <t>Operator</t>
  </si>
  <si>
    <t>N° de série du moteur</t>
  </si>
  <si>
    <t>N° de série de l'hélice</t>
  </si>
  <si>
    <t>Exploitant</t>
  </si>
  <si>
    <t>12.</t>
  </si>
  <si>
    <r>
      <t xml:space="preserve">Status / Work performed - </t>
    </r>
    <r>
      <rPr>
        <b/>
        <i/>
        <sz val="10"/>
        <color indexed="8"/>
        <rFont val="Calibri"/>
        <family val="2"/>
        <scheme val="minor"/>
      </rPr>
      <t>Etat / Travaux effectués</t>
    </r>
  </si>
  <si>
    <t>13.</t>
  </si>
  <si>
    <r>
      <t xml:space="preserve">Remarks - </t>
    </r>
    <r>
      <rPr>
        <b/>
        <i/>
        <sz val="10"/>
        <rFont val="Calibri"/>
        <family val="2"/>
        <scheme val="minor"/>
      </rPr>
      <t>Remarques</t>
    </r>
  </si>
  <si>
    <t>14.</t>
  </si>
  <si>
    <r>
      <t xml:space="preserve">Approved maintenance program - </t>
    </r>
    <r>
      <rPr>
        <b/>
        <i/>
        <sz val="10"/>
        <color indexed="8"/>
        <rFont val="Calibri"/>
        <family val="2"/>
        <scheme val="minor"/>
      </rPr>
      <t>Prg. d'entretien approuvé</t>
    </r>
  </si>
  <si>
    <t>15.</t>
  </si>
  <si>
    <t>Work order reference</t>
  </si>
  <si>
    <t>16.</t>
  </si>
  <si>
    <r>
      <t xml:space="preserve">Date of performance - </t>
    </r>
    <r>
      <rPr>
        <b/>
        <i/>
        <sz val="10"/>
        <color indexed="8"/>
        <rFont val="Calibri"/>
        <family val="2"/>
        <scheme val="minor"/>
      </rPr>
      <t>Date de travaux</t>
    </r>
  </si>
  <si>
    <t>17.</t>
  </si>
  <si>
    <t>Flight hours</t>
  </si>
  <si>
    <t>18.</t>
  </si>
  <si>
    <t>Référence du dossier de visite</t>
  </si>
  <si>
    <r>
      <t xml:space="preserve">Beginning - </t>
    </r>
    <r>
      <rPr>
        <b/>
        <i/>
        <sz val="10"/>
        <color indexed="8"/>
        <rFont val="Calibri"/>
        <family val="2"/>
        <scheme val="minor"/>
      </rPr>
      <t>Début</t>
    </r>
  </si>
  <si>
    <r>
      <t xml:space="preserve">Ending - </t>
    </r>
    <r>
      <rPr>
        <b/>
        <i/>
        <sz val="10"/>
        <color indexed="8"/>
        <rFont val="Calibri"/>
        <family val="2"/>
        <scheme val="minor"/>
      </rPr>
      <t>Fin</t>
    </r>
  </si>
  <si>
    <t>19.</t>
  </si>
  <si>
    <r>
      <t xml:space="preserve">Part M s/p f Release to Service - </t>
    </r>
    <r>
      <rPr>
        <b/>
        <i/>
        <sz val="10"/>
        <color indexed="8"/>
        <rFont val="Calibri"/>
        <family val="2"/>
        <scheme val="minor"/>
      </rPr>
      <t>Approbation Pour Remise en Service selon la Partie M s/p f</t>
    </r>
  </si>
  <si>
    <t>Certifies that unless otherwise specifid in block 13, the work identified on block 12 and described in block 13, was accomplished in accordance with Part M s/p f and in respect to that work the aircraft are considered ready for release to service.</t>
  </si>
  <si>
    <t>Certifie que sauf indication contraire spécifiée dans la case 13, les travaux identifiés en case 12 et décrits en case 13 ont été réalisés conformément à la Partie M s/p f et qu'au vu de ces travaux, l'aéronef est considéré prêt à la remise en service.</t>
  </si>
  <si>
    <t>Subject to the satisfactory performance of the test flight</t>
  </si>
  <si>
    <t>Sous réserve de l'exécution satisfaisante du vol de contrôle</t>
  </si>
  <si>
    <t>For ferry flight and under the conditions in conformity with documents of approval associated with this ferry flight ref:</t>
  </si>
  <si>
    <t>Pour vol de convoyage et dans les conditions conformes au document d'approbation associé à ce vol de convoyage ref :</t>
  </si>
  <si>
    <t>20.</t>
  </si>
  <si>
    <r>
      <t xml:space="preserve">Authorized signature - </t>
    </r>
    <r>
      <rPr>
        <b/>
        <i/>
        <sz val="10"/>
        <color indexed="8"/>
        <rFont val="Calibri"/>
        <family val="2"/>
        <scheme val="minor"/>
      </rPr>
      <t>Signature</t>
    </r>
  </si>
  <si>
    <t>21.</t>
  </si>
  <si>
    <r>
      <t xml:space="preserve">Certificate / Approval Ref N° - </t>
    </r>
    <r>
      <rPr>
        <b/>
        <i/>
        <sz val="10"/>
        <color indexed="8"/>
        <rFont val="Calibri"/>
        <family val="2"/>
        <scheme val="minor"/>
      </rPr>
      <t>N° de certificat / d'agrément</t>
    </r>
  </si>
  <si>
    <t>22.</t>
  </si>
  <si>
    <r>
      <t xml:space="preserve">Name - </t>
    </r>
    <r>
      <rPr>
        <b/>
        <sz val="10"/>
        <color indexed="8"/>
        <rFont val="Calibri"/>
        <family val="2"/>
        <scheme val="minor"/>
      </rPr>
      <t>Nom</t>
    </r>
  </si>
  <si>
    <t>23.</t>
  </si>
  <si>
    <t>Date (dd/mm/yy) / Time</t>
  </si>
  <si>
    <t>24.</t>
  </si>
  <si>
    <r>
      <t>Location -</t>
    </r>
    <r>
      <rPr>
        <b/>
        <i/>
        <sz val="10"/>
        <color indexed="8"/>
        <rFont val="Calibri"/>
        <family val="2"/>
        <scheme val="minor"/>
      </rPr>
      <t xml:space="preserve"> Lieu</t>
    </r>
  </si>
  <si>
    <t>Date (jj/mm/aa) / Heure</t>
  </si>
  <si>
    <r>
      <t xml:space="preserve">Status / Work performed - </t>
    </r>
    <r>
      <rPr>
        <b/>
        <i/>
        <sz val="8"/>
        <color indexed="8"/>
        <rFont val="Calibri"/>
        <family val="2"/>
        <scheme val="minor"/>
      </rPr>
      <t>Etat / Travaux effectués</t>
    </r>
  </si>
  <si>
    <r>
      <t xml:space="preserve">Remarks - </t>
    </r>
    <r>
      <rPr>
        <b/>
        <i/>
        <sz val="8"/>
        <rFont val="Calibri"/>
        <family val="2"/>
        <scheme val="minor"/>
      </rPr>
      <t>Remarques</t>
    </r>
  </si>
  <si>
    <r>
      <t xml:space="preserve">Approved maintenance program - </t>
    </r>
    <r>
      <rPr>
        <b/>
        <i/>
        <sz val="8"/>
        <color indexed="8"/>
        <rFont val="Calibri"/>
        <family val="2"/>
        <scheme val="minor"/>
      </rPr>
      <t>Prg. d'entretien approuvé</t>
    </r>
  </si>
  <si>
    <r>
      <t xml:space="preserve">Date of performance - </t>
    </r>
    <r>
      <rPr>
        <b/>
        <i/>
        <sz val="8"/>
        <color indexed="8"/>
        <rFont val="Calibri"/>
        <family val="2"/>
        <scheme val="minor"/>
      </rPr>
      <t>Date de travaux</t>
    </r>
  </si>
  <si>
    <r>
      <t xml:space="preserve">Beginning - </t>
    </r>
    <r>
      <rPr>
        <b/>
        <i/>
        <sz val="8"/>
        <color indexed="8"/>
        <rFont val="Calibri"/>
        <family val="2"/>
        <scheme val="minor"/>
      </rPr>
      <t>Début</t>
    </r>
  </si>
  <si>
    <r>
      <t xml:space="preserve">Ending - </t>
    </r>
    <r>
      <rPr>
        <b/>
        <i/>
        <sz val="8"/>
        <color indexed="8"/>
        <rFont val="Calibri"/>
        <family val="2"/>
        <scheme val="minor"/>
      </rPr>
      <t>Fin</t>
    </r>
  </si>
  <si>
    <r>
      <t xml:space="preserve">Part M s/p f Release to Service - </t>
    </r>
    <r>
      <rPr>
        <b/>
        <i/>
        <sz val="8"/>
        <color indexed="8"/>
        <rFont val="Calibri"/>
        <family val="2"/>
        <scheme val="minor"/>
      </rPr>
      <t>Approbation Pour Remise en Service selon la Partie M s/p f</t>
    </r>
  </si>
  <si>
    <r>
      <t xml:space="preserve">Authorized signature - </t>
    </r>
    <r>
      <rPr>
        <b/>
        <i/>
        <sz val="8"/>
        <color indexed="8"/>
        <rFont val="Calibri"/>
        <family val="2"/>
        <scheme val="minor"/>
      </rPr>
      <t>Signature</t>
    </r>
  </si>
  <si>
    <r>
      <t xml:space="preserve">Certificate / Approval Ref N° - </t>
    </r>
    <r>
      <rPr>
        <b/>
        <i/>
        <sz val="8"/>
        <color indexed="8"/>
        <rFont val="Calibri"/>
        <family val="2"/>
        <scheme val="minor"/>
      </rPr>
      <t>N° de certificat / d'agrément</t>
    </r>
  </si>
  <si>
    <r>
      <t xml:space="preserve">Name - </t>
    </r>
    <r>
      <rPr>
        <b/>
        <sz val="8"/>
        <color indexed="8"/>
        <rFont val="Calibri"/>
        <family val="2"/>
        <scheme val="minor"/>
      </rPr>
      <t>Nom</t>
    </r>
  </si>
  <si>
    <r>
      <t>Location -</t>
    </r>
    <r>
      <rPr>
        <b/>
        <i/>
        <sz val="8"/>
        <color indexed="8"/>
        <rFont val="Calibri"/>
        <family val="2"/>
        <scheme val="minor"/>
      </rPr>
      <t xml:space="preserve"> Lieu</t>
    </r>
  </si>
  <si>
    <t>Mécano</t>
  </si>
  <si>
    <t>Immat</t>
  </si>
  <si>
    <t>ATA</t>
  </si>
  <si>
    <t>Tâche / Intervention</t>
  </si>
  <si>
    <t>Fonction</t>
  </si>
  <si>
    <t>Formation</t>
  </si>
  <si>
    <t>Encadrement</t>
  </si>
  <si>
    <t>APRS</t>
  </si>
  <si>
    <t>Mail RS OSAC</t>
  </si>
  <si>
    <t>RN adj.</t>
  </si>
  <si>
    <t>Personnel</t>
  </si>
  <si>
    <t>F-TEST</t>
  </si>
  <si>
    <t>CONSTRUCTEUR</t>
  </si>
  <si>
    <t>TYPE AVION</t>
  </si>
  <si>
    <t>NUMERO DE SERIE</t>
  </si>
  <si>
    <t>IMMATRICULATION</t>
  </si>
  <si>
    <t>VISITES</t>
  </si>
  <si>
    <t>PROGRAMME D'ENTRETIEN</t>
  </si>
  <si>
    <t>CONSIGNES DE NAVIGABILITE</t>
  </si>
  <si>
    <t>DOCUMENTS DE MAINTENANCE CONSTRUCTEUR A UTILISER</t>
  </si>
  <si>
    <t>TRAVAUX SUPPLEMENTAIRES PROGRAMMES</t>
  </si>
  <si>
    <t>DESIGNATION</t>
  </si>
  <si>
    <t>RESULTAT</t>
  </si>
  <si>
    <t>EXECUTANTS</t>
  </si>
  <si>
    <t>AVION</t>
  </si>
  <si>
    <t>MOTEUR</t>
  </si>
  <si>
    <t>Consigne de navigabilité</t>
  </si>
  <si>
    <t>Intervenant 1</t>
  </si>
  <si>
    <t>Intervenant 2</t>
  </si>
  <si>
    <t>Intervenant 3</t>
  </si>
  <si>
    <t>Intervenant 4</t>
  </si>
  <si>
    <t>Intervenant 5</t>
  </si>
  <si>
    <t>Certif. de conf.</t>
  </si>
  <si>
    <t>TCCA Form 24-0078</t>
  </si>
  <si>
    <t>APRSseur 1</t>
  </si>
  <si>
    <t>APRSseur 2</t>
  </si>
  <si>
    <t>APRSseur 3</t>
  </si>
  <si>
    <t>Documents libératoires</t>
  </si>
  <si>
    <t>EASA form one</t>
  </si>
  <si>
    <t>JAA form one</t>
  </si>
  <si>
    <t>FAA form 8130-3</t>
  </si>
  <si>
    <t>TCCA form one</t>
  </si>
  <si>
    <t>Statut des travaux</t>
  </si>
  <si>
    <t>Tests intermédiaires de la chaîne ATC</t>
  </si>
  <si>
    <t>Altitude relevée sur le transpondeur</t>
  </si>
  <si>
    <t>Altitude transmise par le contrôle</t>
  </si>
  <si>
    <t>La marge d'erreur acceptée est de +/- 125 ft</t>
  </si>
  <si>
    <t>L'Approbation Pour Remise en Service a été signée par l'atelier suivant les annexes n° 6 et 6.1 jointes.</t>
  </si>
  <si>
    <t>Un test intermédiaire de la chaine ATC a été effectué suivant l'annexe 5 jointe.</t>
  </si>
  <si>
    <t>SITUATION DE L'APPAREIL A L'ISSUE DES TRAVAUX</t>
  </si>
  <si>
    <t>TRAVAUX REPORTES</t>
  </si>
  <si>
    <t>TRAVAUX ANNULES</t>
  </si>
  <si>
    <t>DEPOSES / REPOSES D'EQUIPEMENTS</t>
  </si>
  <si>
    <t>DEPOSES / REPOSES D'EQUIPEMENTS (suite)</t>
  </si>
  <si>
    <t>TRAVAUX SOUS-TRAITES</t>
  </si>
  <si>
    <t>VERIFICATION GENERALE DE SECURITE</t>
  </si>
  <si>
    <t>CONTROLES FINAUX</t>
  </si>
  <si>
    <t>VISA DES INTERVENANTS (hors signataire de l'APRS)</t>
  </si>
  <si>
    <t>DEBATTEMENT DES GOUVERNES ET TENSION DES CABLES DE COMMANDE</t>
  </si>
  <si>
    <t>Hélice :</t>
  </si>
  <si>
    <t>- Arbre d'entrainement (jeu excessif)</t>
  </si>
  <si>
    <t>- Face arrière flasque (corrosion)</t>
  </si>
  <si>
    <t>Recherche de contamination par des particules métalliques (limaille) :</t>
  </si>
  <si>
    <t>- Bouchon magnétique.</t>
  </si>
  <si>
    <t>Référence outillage :</t>
  </si>
  <si>
    <t>N° de série outillage :</t>
  </si>
  <si>
    <t>Date de péremtion :</t>
  </si>
  <si>
    <t>Recherche de traces de corrosion, dépôts de combustion, frottements :</t>
  </si>
  <si>
    <t>- Par examen endoscopique des cylindres</t>
  </si>
  <si>
    <t>- Par examen visuel après dépose d'un cylindre.</t>
  </si>
  <si>
    <t>- Par examen endoscopique après dépose des magnétos</t>
  </si>
  <si>
    <t>Pilote :</t>
  </si>
  <si>
    <t>QNH :</t>
  </si>
  <si>
    <t/>
  </si>
  <si>
    <t>Visa du pilote :</t>
  </si>
  <si>
    <t>1200 ft
Calage 1013 hPa</t>
  </si>
  <si>
    <t>3700 ft
Calage 1013 hPa</t>
  </si>
  <si>
    <t>5500 ft
Calage 1013 hPa</t>
  </si>
  <si>
    <t>7500 ft
Calage 1013 hPa</t>
  </si>
  <si>
    <t>VERIFICATION DES TACHES CRITIQUES</t>
  </si>
  <si>
    <t>Formulaire du 04 juillet 2017</t>
  </si>
  <si>
    <t>VERIFICATION DES TACHES CRITIQUES (suite)</t>
  </si>
  <si>
    <t>Avions suivis</t>
  </si>
  <si>
    <t>TRAVAUX SUPPLEMENTAIRES NON PROGRAMMES</t>
  </si>
  <si>
    <t>Profondeur à cabrer</t>
  </si>
  <si>
    <t>Profondeur à piquer</t>
  </si>
  <si>
    <t>N/A - Inspection réalisée en cadre agréé</t>
  </si>
  <si>
    <t>- Filtre à huile (cartouche : inspection interne et remplacement, crépine : inspection et nettoyage)</t>
  </si>
  <si>
    <t>Conrôle</t>
  </si>
  <si>
    <t>Régime ralenti (hélice à pas fixe) ou pression d'admission des gaz (hélice à pas variable).</t>
  </si>
  <si>
    <t>Régime maxi (hélice à pas fixe) ou pression d'admission des gaz (hélice à pas variable).</t>
  </si>
  <si>
    <t>M</t>
  </si>
  <si>
    <t>x</t>
  </si>
  <si>
    <t>PROCHAINES ECHEANCES</t>
  </si>
  <si>
    <t>Échéances horamètre</t>
  </si>
  <si>
    <t>Compensateurs</t>
  </si>
  <si>
    <t>Haut :</t>
  </si>
  <si>
    <t>Bas :</t>
  </si>
  <si>
    <t>1er cran :</t>
  </si>
  <si>
    <t>2e cran :</t>
  </si>
  <si>
    <t>Droit :</t>
  </si>
  <si>
    <t>Neutre :</t>
  </si>
  <si>
    <t>Formulaire du 18 mars 2018</t>
  </si>
  <si>
    <t>Mail envoi CEN</t>
  </si>
  <si>
    <t>Autre mail</t>
  </si>
  <si>
    <t>Les CN, BS, SI, SL ont été appliqués suivant la liste pages n° 1.</t>
  </si>
  <si>
    <t>Échéances calendaires</t>
  </si>
  <si>
    <r>
      <t xml:space="preserve">Reference / Date - </t>
    </r>
    <r>
      <rPr>
        <b/>
        <sz val="10"/>
        <color indexed="8"/>
        <rFont val="Calibri"/>
        <family val="2"/>
        <scheme val="minor"/>
      </rPr>
      <t xml:space="preserve">Référence / </t>
    </r>
    <r>
      <rPr>
        <b/>
        <i/>
        <sz val="10"/>
        <color indexed="8"/>
        <rFont val="Calibri"/>
        <family val="2"/>
        <scheme val="minor"/>
      </rPr>
      <t>Date</t>
    </r>
  </si>
  <si>
    <r>
      <t xml:space="preserve">Reference / Date - </t>
    </r>
    <r>
      <rPr>
        <b/>
        <i/>
        <sz val="8"/>
        <color indexed="8"/>
        <rFont val="Calibri"/>
        <family val="2"/>
        <scheme val="minor"/>
      </rPr>
      <t>Référence / Date</t>
    </r>
  </si>
  <si>
    <t>Dossiers de visite en cours</t>
  </si>
  <si>
    <t>Trame du dossier de travaux</t>
  </si>
  <si>
    <t>Mécanique</t>
  </si>
  <si>
    <t>Dossier de travaux en cours de traitement</t>
  </si>
  <si>
    <t>Dossier de travaux à fermer</t>
  </si>
  <si>
    <t>33/2018/ST</t>
  </si>
  <si>
    <t>UEA du gaillacois\Suivi travaux\F-TEST\2018</t>
  </si>
  <si>
    <t>34/2018/ST</t>
  </si>
  <si>
    <t>mail 1</t>
  </si>
  <si>
    <t>Mail 2</t>
  </si>
  <si>
    <t>Manu</t>
  </si>
  <si>
    <t>Gim</t>
  </si>
  <si>
    <t>Dom</t>
  </si>
  <si>
    <t>Arnaud</t>
  </si>
</sst>
</file>

<file path=xl/styles.xml><?xml version="1.0" encoding="utf-8"?>
<styleSheet xmlns="http://schemas.openxmlformats.org/spreadsheetml/2006/main" xmlns:mc="http://schemas.openxmlformats.org/markup-compatibility/2006" xmlns:x14ac="http://schemas.microsoft.com/office/spreadsheetml/2009/9/ac" mc:Ignorable="x14ac">
  <numFmts count="34">
    <numFmt numFmtId="164" formatCode="dd\ mmm\ yyyy"/>
    <numFmt numFmtId="165" formatCode="dd\ mmmm\ yyyy"/>
    <numFmt numFmtId="166" formatCode="#,##0.00&quot; heures&quot;"/>
    <numFmt numFmtId="167" formatCode="#,##0&quot; heures&quot;"/>
    <numFmt numFmtId="168" formatCode="General&quot; an(s)&quot;"/>
    <numFmt numFmtId="169" formatCode="0&quot; an(s)&quot;"/>
    <numFmt numFmtId="170" formatCode="dd\ mmmm\ yyyy&quot; / &quot;hh:mm"/>
    <numFmt numFmtId="171" formatCode="dd/mm/yy"/>
    <numFmt numFmtId="172" formatCode="General&quot; °C&quot;"/>
    <numFmt numFmtId="173" formatCode="General&quot; °&quot;"/>
    <numFmt numFmtId="174" formatCode="General&quot; kg&quot;"/>
    <numFmt numFmtId="175" formatCode="General&quot; tr / min&quot;"/>
    <numFmt numFmtId="176" formatCode="General&quot; m&quot;"/>
    <numFmt numFmtId="177" formatCode="General\ &quot;kg&quot;"/>
    <numFmt numFmtId="178" formatCode="General\ &quot;m&quot;"/>
    <numFmt numFmtId="179" formatCode="0.000\ &quot;m.kg&quot;"/>
    <numFmt numFmtId="180" formatCode="0.000"/>
    <numFmt numFmtId="181" formatCode="0&quot; kg&quot;"/>
    <numFmt numFmtId="182" formatCode="0.000\ &quot;m&quot;"/>
    <numFmt numFmtId="183" formatCode="0.0&quot; kg&quot;"/>
    <numFmt numFmtId="184" formatCode="0.000&quot; m&quot;"/>
    <numFmt numFmtId="185" formatCode="General&quot; ft&quot;"/>
    <numFmt numFmtId="186" formatCode="General&quot; ft/min&quot;"/>
    <numFmt numFmtId="187" formatCode="General&quot; l&quot;"/>
    <numFmt numFmtId="188" formatCode="General&quot; hPa&quot;"/>
    <numFmt numFmtId="189" formatCode="General&quot; l/h&quot;"/>
    <numFmt numFmtId="190" formatCode="General&quot; v&quot;"/>
    <numFmt numFmtId="191" formatCode="General&quot; A&quot;"/>
    <numFmt numFmtId="192" formatCode="General&quot; tr/min&quot;"/>
    <numFmt numFmtId="193" formatCode="General&quot; kg/cm²&quot;"/>
    <numFmt numFmtId="194" formatCode="General&quot; Hg.in&quot;"/>
    <numFmt numFmtId="195" formatCode="General&quot; kts&quot;"/>
    <numFmt numFmtId="196" formatCode="General&quot; ft / min&quot;"/>
    <numFmt numFmtId="197" formatCode="&quot;Visite &quot;General&quot; h&quot;"/>
  </numFmts>
  <fonts count="46" x14ac:knownFonts="1">
    <font>
      <sz val="11"/>
      <color theme="1"/>
      <name val="Calibri"/>
      <family val="2"/>
      <scheme val="minor"/>
    </font>
    <font>
      <sz val="11"/>
      <color rgb="FFFF0000"/>
      <name val="Calibri"/>
      <family val="2"/>
      <scheme val="minor"/>
    </font>
    <font>
      <sz val="11"/>
      <color theme="0"/>
      <name val="Calibri"/>
      <family val="2"/>
      <scheme val="minor"/>
    </font>
    <font>
      <b/>
      <sz val="10"/>
      <color theme="1"/>
      <name val="Calibri"/>
      <family val="2"/>
      <scheme val="minor"/>
    </font>
    <font>
      <sz val="10"/>
      <color theme="1"/>
      <name val="Calibri"/>
      <family val="2"/>
      <scheme val="minor"/>
    </font>
    <font>
      <sz val="10"/>
      <color theme="0"/>
      <name val="Calibri"/>
      <family val="2"/>
      <scheme val="minor"/>
    </font>
    <font>
      <b/>
      <sz val="14"/>
      <name val="Calibri"/>
      <family val="2"/>
      <scheme val="minor"/>
    </font>
    <font>
      <sz val="14"/>
      <color theme="1"/>
      <name val="Calibri"/>
      <family val="2"/>
      <scheme val="minor"/>
    </font>
    <font>
      <b/>
      <sz val="10"/>
      <name val="Calibri"/>
      <family val="2"/>
      <scheme val="minor"/>
    </font>
    <font>
      <sz val="10"/>
      <name val="Calibri"/>
      <family val="2"/>
      <scheme val="minor"/>
    </font>
    <font>
      <sz val="8"/>
      <name val="Calibri"/>
      <family val="2"/>
      <scheme val="minor"/>
    </font>
    <font>
      <sz val="8"/>
      <color theme="1"/>
      <name val="Calibri"/>
      <family val="2"/>
      <scheme val="minor"/>
    </font>
    <font>
      <sz val="10"/>
      <color theme="0"/>
      <name val="Arial"/>
      <family val="2"/>
    </font>
    <font>
      <i/>
      <sz val="10"/>
      <color theme="1"/>
      <name val="Calibri"/>
      <family val="2"/>
      <scheme val="minor"/>
    </font>
    <font>
      <sz val="10"/>
      <color rgb="FFFF0000"/>
      <name val="Calibri"/>
      <family val="2"/>
      <scheme val="minor"/>
    </font>
    <font>
      <b/>
      <sz val="10"/>
      <color theme="0"/>
      <name val="Calibri"/>
      <family val="2"/>
      <scheme val="minor"/>
    </font>
    <font>
      <u/>
      <sz val="10"/>
      <name val="Calibri"/>
      <family val="2"/>
      <scheme val="minor"/>
    </font>
    <font>
      <b/>
      <u/>
      <sz val="10"/>
      <name val="Calibri"/>
      <family val="2"/>
      <scheme val="minor"/>
    </font>
    <font>
      <b/>
      <sz val="10"/>
      <color indexed="12"/>
      <name val="Calibri"/>
      <family val="2"/>
      <scheme val="minor"/>
    </font>
    <font>
      <sz val="12"/>
      <color theme="1"/>
      <name val="Calibri"/>
      <family val="2"/>
      <scheme val="minor"/>
    </font>
    <font>
      <i/>
      <sz val="10"/>
      <name val="Calibri"/>
      <family val="2"/>
      <scheme val="minor"/>
    </font>
    <font>
      <sz val="6"/>
      <name val="Calibri"/>
      <family val="2"/>
      <scheme val="minor"/>
    </font>
    <font>
      <sz val="10"/>
      <color indexed="9"/>
      <name val="Calibri"/>
      <family val="2"/>
      <scheme val="minor"/>
    </font>
    <font>
      <sz val="10"/>
      <color indexed="8"/>
      <name val="Calibri"/>
      <family val="2"/>
      <scheme val="minor"/>
    </font>
    <font>
      <b/>
      <i/>
      <sz val="10"/>
      <color indexed="8"/>
      <name val="Calibri"/>
      <family val="2"/>
      <scheme val="minor"/>
    </font>
    <font>
      <b/>
      <sz val="16"/>
      <color indexed="8"/>
      <name val="Calibri"/>
      <family val="2"/>
      <scheme val="minor"/>
    </font>
    <font>
      <b/>
      <sz val="14"/>
      <color indexed="8"/>
      <name val="Calibri"/>
      <family val="2"/>
      <scheme val="minor"/>
    </font>
    <font>
      <b/>
      <sz val="10"/>
      <color indexed="8"/>
      <name val="Calibri"/>
      <family val="2"/>
      <scheme val="minor"/>
    </font>
    <font>
      <b/>
      <i/>
      <sz val="16"/>
      <color indexed="8"/>
      <name val="Calibri"/>
      <family val="2"/>
      <scheme val="minor"/>
    </font>
    <font>
      <b/>
      <i/>
      <sz val="10"/>
      <color theme="0"/>
      <name val="Calibri"/>
      <family val="2"/>
      <scheme val="minor"/>
    </font>
    <font>
      <sz val="12"/>
      <color indexed="8"/>
      <name val="Calibri"/>
      <family val="2"/>
      <scheme val="minor"/>
    </font>
    <font>
      <sz val="11"/>
      <color indexed="8"/>
      <name val="Calibri"/>
      <family val="2"/>
      <scheme val="minor"/>
    </font>
    <font>
      <b/>
      <i/>
      <sz val="10"/>
      <name val="Calibri"/>
      <family val="2"/>
      <scheme val="minor"/>
    </font>
    <font>
      <sz val="14"/>
      <color indexed="8"/>
      <name val="Calibri"/>
      <family val="2"/>
      <scheme val="minor"/>
    </font>
    <font>
      <sz val="8"/>
      <color indexed="8"/>
      <name val="Calibri"/>
      <family val="2"/>
      <scheme val="minor"/>
    </font>
    <font>
      <b/>
      <i/>
      <sz val="8"/>
      <color indexed="8"/>
      <name val="Calibri"/>
      <family val="2"/>
      <scheme val="minor"/>
    </font>
    <font>
      <b/>
      <sz val="12"/>
      <color indexed="8"/>
      <name val="Calibri"/>
      <family val="2"/>
      <scheme val="minor"/>
    </font>
    <font>
      <b/>
      <sz val="8"/>
      <color indexed="8"/>
      <name val="Calibri"/>
      <family val="2"/>
      <scheme val="minor"/>
    </font>
    <font>
      <b/>
      <i/>
      <sz val="12"/>
      <color indexed="8"/>
      <name val="Calibri"/>
      <family val="2"/>
      <scheme val="minor"/>
    </font>
    <font>
      <b/>
      <i/>
      <sz val="8"/>
      <name val="Calibri"/>
      <family val="2"/>
      <scheme val="minor"/>
    </font>
    <font>
      <sz val="8"/>
      <color indexed="9"/>
      <name val="Calibri"/>
      <family val="2"/>
      <scheme val="minor"/>
    </font>
    <font>
      <sz val="10"/>
      <color rgb="FFFF0000"/>
      <name val="Arial"/>
      <family val="2"/>
    </font>
    <font>
      <b/>
      <sz val="10"/>
      <color rgb="FFFF0000"/>
      <name val="Calibri"/>
      <family val="2"/>
      <scheme val="minor"/>
    </font>
    <font>
      <u/>
      <sz val="10"/>
      <color theme="0"/>
      <name val="Calibri"/>
      <family val="2"/>
      <scheme val="minor"/>
    </font>
    <font>
      <b/>
      <sz val="9"/>
      <name val="Calibri"/>
      <family val="2"/>
      <scheme val="minor"/>
    </font>
    <font>
      <sz val="11"/>
      <color rgb="FF000000"/>
      <name val="Calibri"/>
      <family val="2"/>
    </font>
  </fonts>
  <fills count="4">
    <fill>
      <patternFill patternType="none"/>
    </fill>
    <fill>
      <patternFill patternType="gray125"/>
    </fill>
    <fill>
      <patternFill patternType="solid">
        <fgColor theme="0" tint="-0.14996795556505021"/>
        <bgColor indexed="64"/>
      </patternFill>
    </fill>
    <fill>
      <patternFill patternType="solid">
        <fgColor theme="0" tint="-0.14999847407452621"/>
        <bgColor indexed="64"/>
      </patternFill>
    </fill>
  </fills>
  <borders count="80">
    <border>
      <left/>
      <right/>
      <top/>
      <bottom/>
      <diagonal/>
    </border>
    <border>
      <left style="thin">
        <color indexed="64"/>
      </left>
      <right style="thin">
        <color indexed="64"/>
      </right>
      <top style="thin">
        <color indexed="64"/>
      </top>
      <bottom style="thin">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hair">
        <color auto="1"/>
      </right>
      <top style="thin">
        <color auto="1"/>
      </top>
      <bottom style="hair">
        <color auto="1"/>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right style="hair">
        <color auto="1"/>
      </right>
      <top style="hair">
        <color auto="1"/>
      </top>
      <bottom style="thin">
        <color auto="1"/>
      </bottom>
      <diagonal/>
    </border>
    <border>
      <left style="thin">
        <color auto="1"/>
      </left>
      <right style="hair">
        <color auto="1"/>
      </right>
      <top style="thin">
        <color auto="1"/>
      </top>
      <bottom/>
      <diagonal/>
    </border>
    <border>
      <left style="thin">
        <color indexed="64"/>
      </left>
      <right/>
      <top style="hair">
        <color indexed="64"/>
      </top>
      <bottom style="thin">
        <color indexed="64"/>
      </bottom>
      <diagonal/>
    </border>
    <border>
      <left style="hair">
        <color auto="1"/>
      </left>
      <right/>
      <top style="hair">
        <color auto="1"/>
      </top>
      <bottom style="thin">
        <color auto="1"/>
      </bottom>
      <diagonal/>
    </border>
    <border>
      <left style="hair">
        <color auto="1"/>
      </left>
      <right style="hair">
        <color auto="1"/>
      </right>
      <top style="thin">
        <color auto="1"/>
      </top>
      <bottom/>
      <diagonal/>
    </border>
    <border>
      <left style="hair">
        <color auto="1"/>
      </left>
      <right style="thin">
        <color auto="1"/>
      </right>
      <top style="thin">
        <color auto="1"/>
      </top>
      <bottom/>
      <diagonal/>
    </border>
    <border>
      <left style="thin">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thin">
        <color auto="1"/>
      </right>
      <top/>
      <bottom style="hair">
        <color auto="1"/>
      </bottom>
      <diagonal/>
    </border>
    <border>
      <left/>
      <right style="hair">
        <color auto="1"/>
      </right>
      <top/>
      <bottom style="hair">
        <color auto="1"/>
      </bottom>
      <diagonal/>
    </border>
    <border>
      <left style="hair">
        <color auto="1"/>
      </left>
      <right/>
      <top style="thin">
        <color auto="1"/>
      </top>
      <bottom style="hair">
        <color auto="1"/>
      </bottom>
      <diagonal/>
    </border>
    <border>
      <left style="thin">
        <color indexed="64"/>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
      <left style="thin">
        <color auto="1"/>
      </left>
      <right style="thin">
        <color auto="1"/>
      </right>
      <top style="thin">
        <color auto="1"/>
      </top>
      <bottom style="hair">
        <color auto="1"/>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style="thin">
        <color auto="1"/>
      </left>
      <right style="thin">
        <color auto="1"/>
      </right>
      <top style="hair">
        <color auto="1"/>
      </top>
      <bottom style="thin">
        <color auto="1"/>
      </bottom>
      <diagonal/>
    </border>
    <border>
      <left/>
      <right/>
      <top style="hair">
        <color indexed="64"/>
      </top>
      <bottom style="thin">
        <color indexed="64"/>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right style="hair">
        <color auto="1"/>
      </right>
      <top style="thin">
        <color auto="1"/>
      </top>
      <bottom/>
      <diagonal/>
    </border>
    <border>
      <left style="hair">
        <color auto="1"/>
      </left>
      <right/>
      <top style="thin">
        <color auto="1"/>
      </top>
      <bottom/>
      <diagonal/>
    </border>
    <border>
      <left/>
      <right style="hair">
        <color indexed="64"/>
      </right>
      <top/>
      <bottom style="thin">
        <color indexed="64"/>
      </bottom>
      <diagonal/>
    </border>
    <border>
      <left style="hair">
        <color indexed="64"/>
      </left>
      <right/>
      <top/>
      <bottom style="thin">
        <color indexed="64"/>
      </bottom>
      <diagonal/>
    </border>
    <border>
      <left/>
      <right style="hair">
        <color indexed="64"/>
      </right>
      <top/>
      <bottom/>
      <diagonal/>
    </border>
    <border>
      <left style="hair">
        <color indexed="64"/>
      </left>
      <right/>
      <top/>
      <bottom/>
      <diagonal/>
    </border>
    <border>
      <left style="thin">
        <color indexed="64"/>
      </left>
      <right style="thin">
        <color indexed="64"/>
      </right>
      <top style="thin">
        <color indexed="64"/>
      </top>
      <bottom/>
      <diagonal/>
    </border>
    <border>
      <left style="hair">
        <color auto="1"/>
      </left>
      <right/>
      <top style="thin">
        <color auto="1"/>
      </top>
      <bottom style="thin">
        <color auto="1"/>
      </bottom>
      <diagonal/>
    </border>
    <border>
      <left/>
      <right style="hair">
        <color indexed="64"/>
      </right>
      <top style="thin">
        <color indexed="64"/>
      </top>
      <bottom style="thin">
        <color indexed="64"/>
      </bottom>
      <diagonal/>
    </border>
    <border>
      <left style="hair">
        <color auto="1"/>
      </left>
      <right/>
      <top/>
      <bottom style="hair">
        <color auto="1"/>
      </bottom>
      <diagonal/>
    </border>
    <border>
      <left/>
      <right/>
      <top/>
      <bottom style="hair">
        <color indexed="64"/>
      </bottom>
      <diagonal/>
    </border>
    <border>
      <left/>
      <right style="thin">
        <color indexed="64"/>
      </right>
      <top/>
      <bottom style="hair">
        <color indexed="64"/>
      </bottom>
      <diagonal/>
    </border>
    <border>
      <left style="thin">
        <color indexed="64"/>
      </left>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diagonal/>
    </border>
    <border diagonalUp="1" diagonalDown="1">
      <left style="thin">
        <color indexed="64"/>
      </left>
      <right style="thin">
        <color indexed="64"/>
      </right>
      <top style="thin">
        <color indexed="64"/>
      </top>
      <bottom style="hair">
        <color indexed="64"/>
      </bottom>
      <diagonal style="hair">
        <color indexed="64"/>
      </diagonal>
    </border>
    <border diagonalUp="1" diagonalDown="1">
      <left style="thin">
        <color indexed="64"/>
      </left>
      <right style="thin">
        <color indexed="64"/>
      </right>
      <top style="hair">
        <color indexed="64"/>
      </top>
      <bottom style="thin">
        <color indexed="64"/>
      </bottom>
      <diagonal style="hair">
        <color indexed="64"/>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diagonal/>
    </border>
    <border>
      <left/>
      <right/>
      <top style="hair">
        <color indexed="64"/>
      </top>
      <bottom/>
      <diagonal/>
    </border>
  </borders>
  <cellStyleXfs count="1">
    <xf numFmtId="0" fontId="0" fillId="0" borderId="0"/>
  </cellStyleXfs>
  <cellXfs count="1590">
    <xf numFmtId="0" fontId="0" fillId="0" borderId="0" xfId="0"/>
    <xf numFmtId="0" fontId="4" fillId="0" borderId="0" xfId="0" applyFont="1" applyAlignment="1">
      <alignment horizontal="center" vertical="center"/>
    </xf>
    <xf numFmtId="0" fontId="4" fillId="0" borderId="0" xfId="0" applyFont="1" applyBorder="1" applyAlignment="1">
      <alignment vertical="center"/>
    </xf>
    <xf numFmtId="164" fontId="4" fillId="0" borderId="0" xfId="0" applyNumberFormat="1" applyFont="1" applyBorder="1" applyAlignment="1">
      <alignment horizontal="center" vertical="center"/>
    </xf>
    <xf numFmtId="164" fontId="4" fillId="0" borderId="0" xfId="0" applyNumberFormat="1" applyFont="1" applyAlignment="1">
      <alignment horizontal="center" vertical="center"/>
    </xf>
    <xf numFmtId="0" fontId="5" fillId="0" borderId="0" xfId="0" applyFont="1" applyAlignment="1">
      <alignment vertical="center"/>
    </xf>
    <xf numFmtId="0" fontId="4" fillId="0" borderId="0" xfId="0" applyFont="1" applyAlignment="1">
      <alignment vertical="center"/>
    </xf>
    <xf numFmtId="0" fontId="4" fillId="0" borderId="51" xfId="0" applyFont="1" applyBorder="1" applyAlignment="1">
      <alignment vertical="center"/>
    </xf>
    <xf numFmtId="0" fontId="4" fillId="0" borderId="55" xfId="0" applyFont="1" applyBorder="1" applyAlignment="1">
      <alignment vertical="center"/>
    </xf>
    <xf numFmtId="0" fontId="12" fillId="0" borderId="0" xfId="0" applyFont="1" applyAlignment="1" applyProtection="1">
      <alignment vertical="center"/>
    </xf>
    <xf numFmtId="0" fontId="4" fillId="0" borderId="16" xfId="0" applyFont="1" applyBorder="1" applyAlignment="1">
      <alignment vertical="center"/>
    </xf>
    <xf numFmtId="0" fontId="9" fillId="0" borderId="0" xfId="0" applyFont="1" applyBorder="1" applyAlignment="1" applyProtection="1">
      <alignment vertical="center" wrapText="1"/>
    </xf>
    <xf numFmtId="0" fontId="8" fillId="0" borderId="15" xfId="0" applyFont="1" applyFill="1" applyBorder="1" applyAlignment="1" applyProtection="1">
      <alignment vertical="top" wrapText="1"/>
    </xf>
    <xf numFmtId="0" fontId="8" fillId="0" borderId="16" xfId="0" applyFont="1" applyFill="1" applyBorder="1" applyAlignment="1" applyProtection="1">
      <alignment vertical="top" wrapText="1"/>
    </xf>
    <xf numFmtId="0" fontId="8" fillId="0" borderId="17" xfId="0" applyFont="1" applyFill="1" applyBorder="1" applyAlignment="1" applyProtection="1">
      <alignment vertical="top" wrapText="1"/>
    </xf>
    <xf numFmtId="0" fontId="9" fillId="0" borderId="51" xfId="0" applyFont="1" applyBorder="1" applyAlignment="1" applyProtection="1">
      <alignment vertical="top" wrapText="1"/>
    </xf>
    <xf numFmtId="0" fontId="4" fillId="0" borderId="15" xfId="0" applyFont="1" applyBorder="1" applyAlignment="1">
      <alignment vertical="center"/>
    </xf>
    <xf numFmtId="0" fontId="14" fillId="0" borderId="0" xfId="0" applyFont="1" applyBorder="1" applyAlignment="1">
      <alignment vertical="center"/>
    </xf>
    <xf numFmtId="0" fontId="14" fillId="0" borderId="0" xfId="0" applyFont="1" applyAlignment="1">
      <alignment vertical="center"/>
    </xf>
    <xf numFmtId="0" fontId="9" fillId="0" borderId="0" xfId="0" applyFont="1" applyBorder="1" applyAlignment="1">
      <alignment vertical="center"/>
    </xf>
    <xf numFmtId="0" fontId="9" fillId="0" borderId="0" xfId="0" applyFont="1" applyAlignment="1">
      <alignment vertical="center"/>
    </xf>
    <xf numFmtId="0" fontId="5" fillId="0" borderId="51" xfId="0" applyFont="1" applyBorder="1" applyAlignment="1" applyProtection="1">
      <alignment vertical="center" wrapText="1"/>
    </xf>
    <xf numFmtId="0" fontId="4" fillId="0" borderId="15" xfId="0" applyFont="1" applyBorder="1"/>
    <xf numFmtId="0" fontId="4" fillId="0" borderId="16" xfId="0" applyFont="1" applyBorder="1"/>
    <xf numFmtId="0" fontId="4" fillId="0" borderId="0" xfId="0" applyFont="1"/>
    <xf numFmtId="0" fontId="4" fillId="0" borderId="51" xfId="0" applyFont="1" applyBorder="1"/>
    <xf numFmtId="0" fontId="4" fillId="0" borderId="0" xfId="0" applyFont="1" applyBorder="1"/>
    <xf numFmtId="0" fontId="4" fillId="0" borderId="55" xfId="0" applyFont="1" applyBorder="1"/>
    <xf numFmtId="0" fontId="12" fillId="0" borderId="0" xfId="0" applyFont="1" applyBorder="1" applyAlignment="1" applyProtection="1">
      <alignment vertical="center"/>
    </xf>
    <xf numFmtId="0" fontId="12" fillId="0" borderId="0" xfId="0" applyFont="1" applyBorder="1" applyAlignment="1">
      <alignment vertical="center"/>
    </xf>
    <xf numFmtId="0" fontId="12" fillId="0" borderId="0" xfId="0" applyFont="1" applyAlignment="1" applyProtection="1">
      <alignment horizontal="left" vertical="center"/>
    </xf>
    <xf numFmtId="0" fontId="17" fillId="0" borderId="51" xfId="0" applyFont="1" applyBorder="1" applyAlignment="1" applyProtection="1">
      <alignment vertical="center"/>
    </xf>
    <xf numFmtId="0" fontId="17" fillId="0" borderId="0" xfId="0" applyFont="1" applyBorder="1" applyAlignment="1" applyProtection="1">
      <alignment vertical="center"/>
    </xf>
    <xf numFmtId="0" fontId="9" fillId="0" borderId="0" xfId="0" applyFont="1" applyBorder="1" applyAlignment="1" applyProtection="1">
      <alignment vertical="center"/>
    </xf>
    <xf numFmtId="0" fontId="9" fillId="0" borderId="55" xfId="0" applyFont="1" applyBorder="1" applyAlignment="1" applyProtection="1">
      <alignment vertical="center"/>
    </xf>
    <xf numFmtId="0" fontId="9" fillId="0" borderId="51" xfId="0" applyFont="1" applyBorder="1" applyAlignment="1" applyProtection="1">
      <alignment vertical="center"/>
    </xf>
    <xf numFmtId="0" fontId="18" fillId="0" borderId="0" xfId="0" applyFont="1" applyBorder="1" applyAlignment="1" applyProtection="1">
      <alignment horizontal="center" vertical="center"/>
    </xf>
    <xf numFmtId="0" fontId="18" fillId="0" borderId="55" xfId="0" applyFont="1" applyBorder="1" applyAlignment="1" applyProtection="1">
      <alignment horizontal="center" vertical="center"/>
    </xf>
    <xf numFmtId="0" fontId="8" fillId="0" borderId="55" xfId="0" applyFont="1" applyBorder="1" applyAlignment="1" applyProtection="1">
      <alignment vertical="center"/>
    </xf>
    <xf numFmtId="0" fontId="9" fillId="0" borderId="0" xfId="0" quotePrefix="1" applyFont="1" applyBorder="1" applyAlignment="1" applyProtection="1">
      <alignment vertical="center"/>
    </xf>
    <xf numFmtId="175" fontId="9" fillId="0" borderId="0" xfId="0" applyNumberFormat="1" applyFont="1" applyBorder="1" applyAlignment="1" applyProtection="1">
      <alignment vertical="center"/>
    </xf>
    <xf numFmtId="0" fontId="16" fillId="0" borderId="55" xfId="0" applyFont="1" applyBorder="1" applyAlignment="1" applyProtection="1">
      <alignment vertical="center"/>
    </xf>
    <xf numFmtId="0" fontId="9" fillId="0" borderId="55" xfId="0" applyNumberFormat="1" applyFont="1" applyBorder="1" applyAlignment="1" applyProtection="1">
      <alignment vertical="center"/>
    </xf>
    <xf numFmtId="0" fontId="9" fillId="0" borderId="55" xfId="0" applyFont="1" applyBorder="1" applyAlignment="1" applyProtection="1">
      <alignment horizontal="center" vertical="center"/>
    </xf>
    <xf numFmtId="0" fontId="9" fillId="0" borderId="51" xfId="0" applyFont="1" applyBorder="1" applyAlignment="1" applyProtection="1">
      <alignment vertical="center" wrapText="1"/>
    </xf>
    <xf numFmtId="0" fontId="9" fillId="0" borderId="55" xfId="0" applyFont="1" applyBorder="1" applyAlignment="1" applyProtection="1">
      <alignment vertical="center" wrapText="1"/>
    </xf>
    <xf numFmtId="0" fontId="9" fillId="0" borderId="0" xfId="0" applyNumberFormat="1" applyFont="1" applyBorder="1" applyAlignment="1" applyProtection="1">
      <alignment vertical="center"/>
    </xf>
    <xf numFmtId="0" fontId="12" fillId="0" borderId="0" xfId="0" applyFont="1" applyFill="1" applyBorder="1" applyAlignment="1">
      <alignment vertical="center"/>
    </xf>
    <xf numFmtId="0" fontId="9" fillId="0" borderId="52" xfId="0" applyFont="1" applyBorder="1" applyAlignment="1" applyProtection="1">
      <alignment vertical="top" wrapText="1"/>
    </xf>
    <xf numFmtId="0" fontId="20" fillId="0" borderId="51" xfId="0" applyFont="1" applyBorder="1" applyAlignment="1" applyProtection="1">
      <alignment vertical="center"/>
    </xf>
    <xf numFmtId="0" fontId="20" fillId="0" borderId="0" xfId="0" applyFont="1" applyBorder="1" applyAlignment="1" applyProtection="1">
      <alignment vertical="center"/>
    </xf>
    <xf numFmtId="0" fontId="20" fillId="0" borderId="52" xfId="0" applyFont="1" applyBorder="1" applyAlignment="1" applyProtection="1">
      <alignment vertical="center"/>
    </xf>
    <xf numFmtId="0" fontId="20" fillId="0" borderId="53" xfId="0" applyFont="1" applyBorder="1" applyAlignment="1" applyProtection="1">
      <alignment vertical="center"/>
    </xf>
    <xf numFmtId="0" fontId="9" fillId="0" borderId="0" xfId="0" applyFont="1" applyBorder="1" applyAlignment="1" applyProtection="1">
      <alignment horizontal="center" vertical="center"/>
    </xf>
    <xf numFmtId="177" fontId="9" fillId="0" borderId="0" xfId="0" applyNumberFormat="1" applyFont="1" applyBorder="1" applyAlignment="1" applyProtection="1">
      <alignment horizontal="center" vertical="center"/>
    </xf>
    <xf numFmtId="177" fontId="9" fillId="0" borderId="55" xfId="0" applyNumberFormat="1" applyFont="1" applyBorder="1" applyAlignment="1" applyProtection="1">
      <alignment horizontal="center" vertical="center"/>
    </xf>
    <xf numFmtId="0" fontId="9" fillId="0" borderId="53" xfId="0" applyFont="1" applyBorder="1" applyAlignment="1" applyProtection="1">
      <alignment vertical="center"/>
    </xf>
    <xf numFmtId="0" fontId="9" fillId="0" borderId="53" xfId="0" applyFont="1" applyBorder="1" applyAlignment="1" applyProtection="1">
      <alignment horizontal="center" vertical="center"/>
    </xf>
    <xf numFmtId="179" fontId="8" fillId="0" borderId="51" xfId="0" quotePrefix="1" applyNumberFormat="1" applyFont="1" applyBorder="1" applyAlignment="1" applyProtection="1">
      <alignment horizontal="center" vertical="center"/>
    </xf>
    <xf numFmtId="179" fontId="8" fillId="0" borderId="15" xfId="0" quotePrefix="1" applyNumberFormat="1" applyFont="1" applyBorder="1" applyAlignment="1" applyProtection="1">
      <alignment horizontal="center" vertical="center"/>
    </xf>
    <xf numFmtId="180" fontId="9" fillId="0" borderId="0" xfId="0" applyNumberFormat="1" applyFont="1" applyBorder="1" applyAlignment="1" applyProtection="1">
      <alignment horizontal="center" vertical="center"/>
    </xf>
    <xf numFmtId="0" fontId="4" fillId="0" borderId="2" xfId="0" applyFont="1" applyBorder="1" applyAlignment="1">
      <alignment vertical="center"/>
    </xf>
    <xf numFmtId="181" fontId="21" fillId="0" borderId="51" xfId="0" applyNumberFormat="1" applyFont="1" applyBorder="1" applyAlignment="1" applyProtection="1">
      <alignment vertical="center"/>
    </xf>
    <xf numFmtId="181" fontId="9" fillId="0" borderId="51" xfId="0" applyNumberFormat="1" applyFont="1" applyBorder="1" applyAlignment="1" applyProtection="1">
      <alignment vertical="center"/>
    </xf>
    <xf numFmtId="184" fontId="9" fillId="0" borderId="52" xfId="0" applyNumberFormat="1" applyFont="1" applyBorder="1" applyAlignment="1" applyProtection="1">
      <alignment vertical="center"/>
    </xf>
    <xf numFmtId="184" fontId="9" fillId="0" borderId="53" xfId="0" applyNumberFormat="1" applyFont="1" applyBorder="1" applyAlignment="1" applyProtection="1">
      <alignment vertical="center"/>
    </xf>
    <xf numFmtId="184" fontId="21" fillId="0" borderId="53" xfId="0" applyNumberFormat="1" applyFont="1" applyBorder="1" applyAlignment="1" applyProtection="1">
      <alignment vertical="center"/>
    </xf>
    <xf numFmtId="0" fontId="21" fillId="0" borderId="0" xfId="0" applyFont="1" applyBorder="1" applyAlignment="1" applyProtection="1">
      <alignment vertical="center"/>
    </xf>
    <xf numFmtId="0" fontId="9" fillId="0" borderId="0" xfId="0" quotePrefix="1" applyFont="1" applyBorder="1" applyAlignment="1" applyProtection="1">
      <alignment horizontal="center" vertical="center"/>
    </xf>
    <xf numFmtId="0" fontId="9" fillId="0" borderId="15" xfId="0" applyFont="1" applyBorder="1" applyAlignment="1" applyProtection="1">
      <alignment horizontal="left" vertical="center" wrapText="1"/>
    </xf>
    <xf numFmtId="0" fontId="9" fillId="0" borderId="16" xfId="0" applyFont="1" applyBorder="1" applyAlignment="1" applyProtection="1">
      <alignment horizontal="left" vertical="center" wrapText="1"/>
    </xf>
    <xf numFmtId="0" fontId="9" fillId="0" borderId="52" xfId="0" applyFont="1" applyBorder="1" applyAlignment="1" applyProtection="1">
      <alignment horizontal="left" vertical="center" wrapText="1"/>
    </xf>
    <xf numFmtId="0" fontId="9" fillId="0" borderId="53" xfId="0" applyFont="1" applyBorder="1" applyAlignment="1" applyProtection="1">
      <alignment horizontal="left" vertical="center" wrapText="1"/>
    </xf>
    <xf numFmtId="0" fontId="9" fillId="0" borderId="2" xfId="0" applyFont="1" applyBorder="1" applyAlignment="1" applyProtection="1">
      <alignment horizontal="left" vertical="center" wrapText="1"/>
    </xf>
    <xf numFmtId="0" fontId="9" fillId="0" borderId="3" xfId="0" applyFont="1" applyBorder="1" applyAlignment="1" applyProtection="1">
      <alignment horizontal="left" vertical="center" wrapText="1"/>
    </xf>
    <xf numFmtId="0" fontId="9" fillId="0" borderId="4" xfId="0" applyFont="1" applyBorder="1" applyAlignment="1" applyProtection="1">
      <alignment horizontal="left" vertical="center" wrapText="1"/>
    </xf>
    <xf numFmtId="0" fontId="9" fillId="0" borderId="2" xfId="0" applyFont="1" applyBorder="1" applyAlignment="1" applyProtection="1">
      <alignment vertical="center" wrapText="1"/>
    </xf>
    <xf numFmtId="0" fontId="9" fillId="0" borderId="3" xfId="0" applyFont="1" applyBorder="1" applyAlignment="1" applyProtection="1">
      <alignment vertical="center" wrapText="1"/>
    </xf>
    <xf numFmtId="0" fontId="9" fillId="0" borderId="4" xfId="0" applyFont="1" applyBorder="1" applyAlignment="1" applyProtection="1">
      <alignment vertical="center" wrapText="1"/>
    </xf>
    <xf numFmtId="0" fontId="4" fillId="0" borderId="51" xfId="0" applyFont="1" applyBorder="1" applyAlignment="1" applyProtection="1">
      <alignment vertical="center"/>
    </xf>
    <xf numFmtId="0" fontId="4" fillId="0" borderId="0" xfId="0" applyFont="1" applyBorder="1" applyAlignment="1" applyProtection="1">
      <alignment vertical="center"/>
    </xf>
    <xf numFmtId="0" fontId="4" fillId="0" borderId="55" xfId="0" applyFont="1" applyBorder="1" applyAlignment="1" applyProtection="1">
      <alignment vertical="center"/>
    </xf>
    <xf numFmtId="0" fontId="4" fillId="0" borderId="15" xfId="0" applyFont="1" applyBorder="1" applyAlignment="1" applyProtection="1">
      <alignment vertical="center"/>
    </xf>
    <xf numFmtId="0" fontId="4" fillId="0" borderId="16" xfId="0" applyFont="1" applyBorder="1" applyAlignment="1" applyProtection="1">
      <alignment vertical="center"/>
    </xf>
    <xf numFmtId="0" fontId="4" fillId="0" borderId="17" xfId="0" applyFont="1" applyBorder="1" applyAlignment="1" applyProtection="1">
      <alignment vertical="center"/>
    </xf>
    <xf numFmtId="0" fontId="4" fillId="0" borderId="52" xfId="0" applyFont="1" applyBorder="1" applyAlignment="1" applyProtection="1">
      <alignment vertical="center"/>
    </xf>
    <xf numFmtId="0" fontId="4" fillId="0" borderId="53" xfId="0" applyFont="1" applyBorder="1" applyAlignment="1" applyProtection="1">
      <alignment vertical="center"/>
    </xf>
    <xf numFmtId="0" fontId="4" fillId="0" borderId="54" xfId="0" applyFont="1" applyBorder="1" applyAlignment="1" applyProtection="1">
      <alignment vertical="center"/>
    </xf>
    <xf numFmtId="0" fontId="4" fillId="0" borderId="0" xfId="0" applyFont="1" applyAlignment="1" applyProtection="1">
      <alignment vertical="center"/>
    </xf>
    <xf numFmtId="0" fontId="23" fillId="0" borderId="15" xfId="0" applyFont="1" applyBorder="1" applyAlignment="1" applyProtection="1">
      <alignment vertical="center"/>
    </xf>
    <xf numFmtId="0" fontId="5" fillId="0" borderId="0" xfId="0" applyFont="1" applyProtection="1"/>
    <xf numFmtId="0" fontId="5" fillId="0" borderId="0" xfId="0" applyFont="1" applyBorder="1" applyProtection="1"/>
    <xf numFmtId="0" fontId="14" fillId="0" borderId="0" xfId="0" applyFont="1" applyProtection="1"/>
    <xf numFmtId="0" fontId="9" fillId="0" borderId="0" xfId="0" applyFont="1" applyProtection="1"/>
    <xf numFmtId="0" fontId="23" fillId="0" borderId="51" xfId="0" applyFont="1" applyBorder="1" applyAlignment="1" applyProtection="1">
      <alignment vertical="center"/>
    </xf>
    <xf numFmtId="0" fontId="5" fillId="0" borderId="0" xfId="0" applyFont="1" applyBorder="1" applyAlignment="1" applyProtection="1">
      <alignment horizontal="center"/>
    </xf>
    <xf numFmtId="0" fontId="5" fillId="0" borderId="0" xfId="0" applyFont="1" applyBorder="1" applyAlignment="1" applyProtection="1">
      <alignment vertical="center"/>
    </xf>
    <xf numFmtId="0" fontId="15" fillId="0" borderId="0" xfId="0" applyFont="1" applyBorder="1" applyAlignment="1" applyProtection="1">
      <alignment horizontal="center" vertical="center"/>
    </xf>
    <xf numFmtId="0" fontId="29" fillId="0" borderId="0" xfId="0" applyFont="1" applyBorder="1" applyAlignment="1" applyProtection="1">
      <alignment vertical="center"/>
    </xf>
    <xf numFmtId="0" fontId="5" fillId="0" borderId="0" xfId="0" applyFont="1" applyBorder="1" applyAlignment="1" applyProtection="1">
      <alignment horizontal="center" vertical="center"/>
    </xf>
    <xf numFmtId="0" fontId="5" fillId="0" borderId="0" xfId="0" applyFont="1" applyBorder="1" applyAlignment="1" applyProtection="1">
      <alignment vertical="top" wrapText="1"/>
    </xf>
    <xf numFmtId="0" fontId="5" fillId="0" borderId="0" xfId="0" applyFont="1" applyBorder="1" applyAlignment="1" applyProtection="1">
      <alignment vertical="top" wrapText="1"/>
      <protection locked="0"/>
    </xf>
    <xf numFmtId="0" fontId="23" fillId="0" borderId="16" xfId="0" applyFont="1" applyBorder="1" applyAlignment="1" applyProtection="1">
      <alignment vertical="center"/>
    </xf>
    <xf numFmtId="0" fontId="5" fillId="0" borderId="0" xfId="0" quotePrefix="1" applyFont="1" applyBorder="1" applyAlignment="1" applyProtection="1">
      <alignment vertical="center"/>
    </xf>
    <xf numFmtId="0" fontId="5" fillId="0" borderId="0" xfId="0" quotePrefix="1" applyFont="1" applyBorder="1" applyAlignment="1" applyProtection="1">
      <alignment vertical="center" wrapText="1"/>
    </xf>
    <xf numFmtId="0" fontId="29" fillId="0" borderId="0" xfId="0" quotePrefix="1" applyFont="1" applyBorder="1" applyAlignment="1" applyProtection="1">
      <alignment vertical="center" wrapText="1"/>
    </xf>
    <xf numFmtId="49" fontId="5" fillId="0" borderId="0" xfId="0" applyNumberFormat="1" applyFont="1" applyBorder="1" applyAlignment="1" applyProtection="1">
      <alignment horizontal="left" vertical="center"/>
      <protection locked="0"/>
    </xf>
    <xf numFmtId="0" fontId="23" fillId="0" borderId="0" xfId="0" applyFont="1" applyBorder="1" applyAlignment="1" applyProtection="1">
      <alignment vertical="center"/>
    </xf>
    <xf numFmtId="0" fontId="23" fillId="0" borderId="55" xfId="0" applyFont="1" applyBorder="1" applyAlignment="1" applyProtection="1">
      <alignment vertical="center"/>
    </xf>
    <xf numFmtId="0" fontId="23" fillId="0" borderId="16" xfId="0" quotePrefix="1" applyFont="1" applyBorder="1" applyAlignment="1" applyProtection="1">
      <alignment vertical="center"/>
    </xf>
    <xf numFmtId="0" fontId="23" fillId="0" borderId="17" xfId="0" quotePrefix="1" applyFont="1" applyBorder="1" applyAlignment="1" applyProtection="1">
      <alignment vertical="center"/>
    </xf>
    <xf numFmtId="0" fontId="9" fillId="0" borderId="0" xfId="0" applyFont="1" applyFill="1" applyBorder="1" applyProtection="1"/>
    <xf numFmtId="0" fontId="34" fillId="0" borderId="15" xfId="0" applyFont="1" applyBorder="1" applyAlignment="1" applyProtection="1">
      <alignment vertical="center"/>
    </xf>
    <xf numFmtId="0" fontId="34" fillId="0" borderId="51" xfId="0" applyFont="1" applyBorder="1" applyAlignment="1" applyProtection="1">
      <alignment vertical="center"/>
    </xf>
    <xf numFmtId="0" fontId="34" fillId="0" borderId="16" xfId="0" applyFont="1" applyBorder="1" applyAlignment="1" applyProtection="1">
      <alignment vertical="center"/>
    </xf>
    <xf numFmtId="0" fontId="34" fillId="0" borderId="0" xfId="0" applyFont="1" applyBorder="1" applyAlignment="1" applyProtection="1">
      <alignment vertical="center"/>
    </xf>
    <xf numFmtId="0" fontId="34" fillId="0" borderId="55" xfId="0" applyFont="1" applyBorder="1" applyAlignment="1" applyProtection="1">
      <alignment vertical="center"/>
    </xf>
    <xf numFmtId="0" fontId="34" fillId="0" borderId="16" xfId="0" quotePrefix="1" applyFont="1" applyBorder="1" applyAlignment="1" applyProtection="1">
      <alignment vertical="center"/>
    </xf>
    <xf numFmtId="0" fontId="34" fillId="0" borderId="17" xfId="0" quotePrefix="1" applyFont="1" applyBorder="1" applyAlignment="1" applyProtection="1">
      <alignment vertical="center"/>
    </xf>
    <xf numFmtId="0" fontId="31" fillId="0" borderId="0" xfId="0" applyFont="1" applyBorder="1" applyAlignment="1" applyProtection="1">
      <alignment horizontal="center" vertical="center"/>
    </xf>
    <xf numFmtId="0" fontId="30" fillId="0" borderId="0" xfId="0" applyFont="1" applyBorder="1" applyAlignment="1" applyProtection="1">
      <alignment horizontal="center" vertical="center"/>
    </xf>
    <xf numFmtId="170" fontId="30" fillId="0" borderId="0" xfId="0" applyNumberFormat="1" applyFon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protection locked="0"/>
    </xf>
    <xf numFmtId="0" fontId="0" fillId="0" borderId="0" xfId="0" applyAlignment="1">
      <alignment horizontal="center" vertical="center"/>
    </xf>
    <xf numFmtId="0" fontId="2" fillId="0" borderId="0" xfId="0" applyFont="1" applyAlignment="1">
      <alignment vertical="center"/>
    </xf>
    <xf numFmtId="0" fontId="1" fillId="0" borderId="0" xfId="0" applyFont="1" applyAlignment="1">
      <alignment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0" fontId="41" fillId="0" borderId="0" xfId="0" applyFont="1" applyAlignment="1" applyProtection="1">
      <alignment vertical="center"/>
    </xf>
    <xf numFmtId="0" fontId="14" fillId="0" borderId="0" xfId="0" applyFont="1" applyAlignment="1" applyProtection="1">
      <alignment vertical="center"/>
    </xf>
    <xf numFmtId="0" fontId="4" fillId="0" borderId="0" xfId="0" applyFont="1" applyBorder="1" applyAlignment="1" applyProtection="1">
      <alignment vertical="top"/>
    </xf>
    <xf numFmtId="0" fontId="9" fillId="0" borderId="51" xfId="0" applyFont="1" applyBorder="1" applyAlignment="1" applyProtection="1">
      <alignment vertical="top" wrapText="1"/>
    </xf>
    <xf numFmtId="0" fontId="9" fillId="0" borderId="0" xfId="0" applyFont="1" applyBorder="1" applyAlignment="1" applyProtection="1">
      <alignment vertical="top" wrapText="1"/>
    </xf>
    <xf numFmtId="0" fontId="9" fillId="0" borderId="55" xfId="0" applyFont="1" applyBorder="1" applyAlignment="1" applyProtection="1">
      <alignment vertical="top" wrapText="1"/>
    </xf>
    <xf numFmtId="0" fontId="9" fillId="0" borderId="0" xfId="0" applyFont="1" applyBorder="1" applyAlignment="1" applyProtection="1">
      <alignment vertical="center" wrapText="1"/>
    </xf>
    <xf numFmtId="0" fontId="5" fillId="0" borderId="0" xfId="0" applyFont="1" applyAlignment="1" applyProtection="1">
      <alignment vertical="center"/>
    </xf>
    <xf numFmtId="0" fontId="14" fillId="0" borderId="0" xfId="0" applyFont="1" applyBorder="1" applyAlignment="1" applyProtection="1">
      <alignment vertical="center"/>
    </xf>
    <xf numFmtId="0" fontId="5" fillId="0" borderId="51" xfId="0" applyFont="1" applyBorder="1" applyAlignment="1" applyProtection="1">
      <alignment vertical="center"/>
    </xf>
    <xf numFmtId="0" fontId="4" fillId="0" borderId="51" xfId="0" applyFont="1" applyFill="1" applyBorder="1" applyAlignment="1" applyProtection="1">
      <alignment vertical="center"/>
    </xf>
    <xf numFmtId="0" fontId="4" fillId="0" borderId="0" xfId="0" applyFont="1" applyFill="1" applyBorder="1" applyAlignment="1" applyProtection="1">
      <alignment vertical="center"/>
    </xf>
    <xf numFmtId="0" fontId="4" fillId="0" borderId="55" xfId="0" applyFont="1" applyFill="1" applyBorder="1" applyAlignment="1" applyProtection="1">
      <alignment vertical="center"/>
    </xf>
    <xf numFmtId="0" fontId="5" fillId="0" borderId="51" xfId="0" applyFont="1" applyFill="1" applyBorder="1" applyAlignment="1" applyProtection="1">
      <alignment vertical="center"/>
    </xf>
    <xf numFmtId="0" fontId="4" fillId="0" borderId="52" xfId="0" applyFont="1" applyFill="1" applyBorder="1" applyAlignment="1" applyProtection="1">
      <alignment vertical="center"/>
    </xf>
    <xf numFmtId="0" fontId="4" fillId="0" borderId="53" xfId="0" applyFont="1" applyFill="1" applyBorder="1" applyAlignment="1" applyProtection="1">
      <alignment vertical="center"/>
    </xf>
    <xf numFmtId="0" fontId="4" fillId="0" borderId="54" xfId="0" applyFont="1" applyFill="1" applyBorder="1" applyAlignment="1" applyProtection="1">
      <alignment vertical="center"/>
    </xf>
    <xf numFmtId="0" fontId="42" fillId="0" borderId="0" xfId="0" applyFont="1" applyBorder="1" applyAlignment="1" applyProtection="1">
      <alignment vertical="center"/>
    </xf>
    <xf numFmtId="0" fontId="4" fillId="0" borderId="52" xfId="0" applyFont="1" applyBorder="1" applyAlignment="1" applyProtection="1">
      <alignment horizontal="center" vertical="center"/>
    </xf>
    <xf numFmtId="0" fontId="4" fillId="0" borderId="55" xfId="0" applyFont="1" applyBorder="1" applyAlignment="1" applyProtection="1">
      <alignment horizontal="center" vertical="center"/>
    </xf>
    <xf numFmtId="0" fontId="9" fillId="0" borderId="0" xfId="0" applyFont="1" applyBorder="1" applyAlignment="1" applyProtection="1">
      <alignment vertical="center" wrapText="1"/>
    </xf>
    <xf numFmtId="0" fontId="9" fillId="0" borderId="55" xfId="0" applyFont="1" applyBorder="1" applyAlignment="1" applyProtection="1">
      <alignment vertical="center" wrapText="1"/>
    </xf>
    <xf numFmtId="0" fontId="4" fillId="0" borderId="15" xfId="0" applyFont="1" applyBorder="1" applyAlignment="1" applyProtection="1">
      <alignment horizontal="center" vertical="center"/>
    </xf>
    <xf numFmtId="0" fontId="9" fillId="0" borderId="52" xfId="0" applyFont="1" applyBorder="1" applyAlignment="1" applyProtection="1">
      <alignment vertical="center" wrapText="1"/>
    </xf>
    <xf numFmtId="0" fontId="9" fillId="0" borderId="53" xfId="0" applyFont="1" applyBorder="1" applyAlignment="1" applyProtection="1">
      <alignment vertical="center" wrapText="1"/>
    </xf>
    <xf numFmtId="0" fontId="9" fillId="0" borderId="54" xfId="0" applyFont="1" applyBorder="1" applyAlignment="1" applyProtection="1">
      <alignment vertical="center" wrapText="1"/>
    </xf>
    <xf numFmtId="0" fontId="9" fillId="0" borderId="51" xfId="0" applyFont="1" applyBorder="1" applyAlignment="1" applyProtection="1">
      <alignment vertical="center" wrapText="1"/>
    </xf>
    <xf numFmtId="0" fontId="14" fillId="0" borderId="0" xfId="0" applyFont="1" applyBorder="1" applyAlignment="1" applyProtection="1">
      <alignment vertical="center" wrapText="1"/>
    </xf>
    <xf numFmtId="0" fontId="14" fillId="0" borderId="0" xfId="0" applyNumberFormat="1" applyFont="1" applyAlignment="1" applyProtection="1">
      <alignment vertical="center"/>
    </xf>
    <xf numFmtId="49" fontId="14" fillId="0" borderId="0" xfId="0" applyNumberFormat="1" applyFont="1" applyAlignment="1" applyProtection="1">
      <alignment vertical="center"/>
    </xf>
    <xf numFmtId="0" fontId="14" fillId="0" borderId="0" xfId="0" applyNumberFormat="1" applyFont="1" applyAlignment="1">
      <alignment vertical="center"/>
    </xf>
    <xf numFmtId="0" fontId="4" fillId="0" borderId="0" xfId="0" applyFont="1" applyAlignment="1" applyProtection="1">
      <alignment horizontal="center" vertical="center"/>
    </xf>
    <xf numFmtId="0" fontId="9" fillId="3" borderId="52" xfId="0" applyFont="1" applyFill="1" applyBorder="1" applyAlignment="1" applyProtection="1">
      <alignment vertical="center" wrapText="1"/>
    </xf>
    <xf numFmtId="0" fontId="9" fillId="3" borderId="53" xfId="0" applyFont="1" applyFill="1" applyBorder="1" applyAlignment="1" applyProtection="1">
      <alignment vertical="center" wrapText="1"/>
    </xf>
    <xf numFmtId="0" fontId="15" fillId="0" borderId="15" xfId="0" applyFont="1" applyFill="1" applyBorder="1" applyAlignment="1" applyProtection="1">
      <alignment horizontal="center" vertical="center" wrapText="1"/>
    </xf>
    <xf numFmtId="0" fontId="8" fillId="0" borderId="16" xfId="0" applyFont="1" applyFill="1" applyBorder="1" applyAlignment="1" applyProtection="1">
      <alignment horizontal="center" vertical="center" wrapText="1"/>
    </xf>
    <xf numFmtId="0" fontId="8" fillId="0" borderId="17" xfId="0" applyFont="1" applyFill="1" applyBorder="1" applyAlignment="1" applyProtection="1">
      <alignment horizontal="center" vertical="center" wrapText="1"/>
    </xf>
    <xf numFmtId="0" fontId="5" fillId="0" borderId="52" xfId="0" applyFont="1" applyBorder="1" applyAlignment="1" applyProtection="1">
      <alignment vertical="center" wrapText="1"/>
    </xf>
    <xf numFmtId="0" fontId="16" fillId="0" borderId="0" xfId="0" applyFont="1" applyBorder="1" applyAlignment="1" applyProtection="1">
      <alignment vertical="center" wrapText="1"/>
    </xf>
    <xf numFmtId="0" fontId="16" fillId="0" borderId="55" xfId="0" applyFont="1" applyBorder="1" applyAlignment="1" applyProtection="1">
      <alignment vertical="center" wrapText="1"/>
    </xf>
    <xf numFmtId="0" fontId="9" fillId="0" borderId="0" xfId="0" applyFont="1" applyBorder="1" applyAlignment="1" applyProtection="1">
      <alignment vertical="center" wrapText="1"/>
    </xf>
    <xf numFmtId="0" fontId="9" fillId="0" borderId="55" xfId="0" applyFont="1" applyBorder="1" applyAlignment="1" applyProtection="1">
      <alignment vertical="center" wrapText="1"/>
    </xf>
    <xf numFmtId="0" fontId="9" fillId="0" borderId="0" xfId="0" applyFont="1" applyBorder="1" applyAlignment="1" applyProtection="1">
      <alignment vertical="center" wrapText="1"/>
    </xf>
    <xf numFmtId="0" fontId="9" fillId="0" borderId="55" xfId="0" applyFont="1" applyBorder="1" applyAlignment="1" applyProtection="1">
      <alignment vertical="center" wrapText="1"/>
    </xf>
    <xf numFmtId="0" fontId="9" fillId="0" borderId="51" xfId="0" applyFont="1" applyBorder="1" applyAlignment="1" applyProtection="1">
      <alignment vertical="center" wrapText="1"/>
    </xf>
    <xf numFmtId="0" fontId="9" fillId="0" borderId="52" xfId="0" applyFont="1" applyBorder="1" applyAlignment="1" applyProtection="1">
      <alignment vertical="center" wrapText="1"/>
    </xf>
    <xf numFmtId="0" fontId="9" fillId="0" borderId="53" xfId="0" applyFont="1" applyBorder="1" applyAlignment="1" applyProtection="1">
      <alignment vertical="center" wrapText="1"/>
    </xf>
    <xf numFmtId="0" fontId="9" fillId="0" borderId="54" xfId="0" applyFont="1" applyBorder="1" applyAlignment="1" applyProtection="1">
      <alignment vertical="center" wrapText="1"/>
    </xf>
    <xf numFmtId="0" fontId="4" fillId="0" borderId="15" xfId="0" applyFont="1" applyBorder="1" applyProtection="1"/>
    <xf numFmtId="0" fontId="4" fillId="0" borderId="16" xfId="0" applyFont="1" applyBorder="1" applyProtection="1"/>
    <xf numFmtId="0" fontId="4" fillId="0" borderId="0" xfId="0" applyFont="1" applyProtection="1"/>
    <xf numFmtId="0" fontId="4" fillId="0" borderId="51" xfId="0" applyFont="1" applyBorder="1" applyProtection="1"/>
    <xf numFmtId="0" fontId="4" fillId="0" borderId="0" xfId="0" applyFont="1" applyBorder="1" applyProtection="1"/>
    <xf numFmtId="0" fontId="8" fillId="0" borderId="51" xfId="0" applyFont="1" applyBorder="1" applyAlignment="1" applyProtection="1">
      <alignment horizontal="right" vertical="center" wrapText="1"/>
    </xf>
    <xf numFmtId="0" fontId="8" fillId="0" borderId="0" xfId="0" applyFont="1" applyBorder="1" applyAlignment="1" applyProtection="1">
      <alignment horizontal="right" vertical="center" wrapText="1"/>
    </xf>
    <xf numFmtId="172" fontId="9" fillId="0" borderId="0" xfId="0" applyNumberFormat="1" applyFont="1" applyBorder="1" applyAlignment="1" applyProtection="1">
      <alignment horizontal="left" vertical="center" wrapText="1"/>
    </xf>
    <xf numFmtId="172" fontId="9" fillId="0" borderId="55" xfId="0" applyNumberFormat="1" applyFont="1" applyBorder="1" applyAlignment="1" applyProtection="1">
      <alignment horizontal="left" vertical="center" wrapText="1"/>
    </xf>
    <xf numFmtId="0" fontId="8" fillId="0" borderId="51" xfId="0" applyFont="1" applyFill="1" applyBorder="1" applyAlignment="1" applyProtection="1">
      <alignment horizontal="center" vertical="center" wrapText="1"/>
    </xf>
    <xf numFmtId="0" fontId="8" fillId="0" borderId="0" xfId="0" applyFont="1" applyFill="1" applyBorder="1" applyAlignment="1" applyProtection="1">
      <alignment horizontal="center" vertical="center" wrapText="1"/>
    </xf>
    <xf numFmtId="0" fontId="8" fillId="0" borderId="55" xfId="0" applyFont="1" applyFill="1" applyBorder="1" applyAlignment="1" applyProtection="1">
      <alignment horizontal="center" vertical="center" wrapText="1"/>
    </xf>
    <xf numFmtId="0" fontId="4" fillId="0" borderId="55" xfId="0" applyFont="1" applyBorder="1" applyProtection="1"/>
    <xf numFmtId="0" fontId="43" fillId="0" borderId="51" xfId="0" applyFont="1" applyBorder="1" applyAlignment="1" applyProtection="1">
      <alignment vertical="center"/>
    </xf>
    <xf numFmtId="0" fontId="8" fillId="0" borderId="7" xfId="0" applyFont="1" applyBorder="1" applyAlignment="1" applyProtection="1">
      <alignment vertical="center"/>
    </xf>
    <xf numFmtId="0" fontId="8" fillId="0" borderId="20" xfId="0" applyFont="1" applyBorder="1" applyAlignment="1" applyProtection="1">
      <alignment vertical="center"/>
    </xf>
    <xf numFmtId="0" fontId="8" fillId="0" borderId="51" xfId="0" applyFont="1" applyBorder="1" applyAlignment="1" applyProtection="1">
      <alignment vertical="center"/>
    </xf>
    <xf numFmtId="0" fontId="8" fillId="0" borderId="0" xfId="0" applyFont="1" applyBorder="1" applyAlignment="1" applyProtection="1">
      <alignment vertical="center"/>
    </xf>
    <xf numFmtId="0" fontId="9" fillId="0" borderId="0" xfId="0" applyFont="1" applyBorder="1" applyAlignment="1" applyProtection="1">
      <alignment vertical="center"/>
    </xf>
    <xf numFmtId="0" fontId="9" fillId="0" borderId="16" xfId="0" applyFont="1" applyBorder="1" applyAlignment="1" applyProtection="1">
      <alignment vertical="center"/>
    </xf>
    <xf numFmtId="173" fontId="9" fillId="0" borderId="0" xfId="0" applyNumberFormat="1" applyFont="1" applyFill="1" applyBorder="1" applyAlignment="1" applyProtection="1">
      <alignment horizontal="center" vertical="center" wrapText="1"/>
    </xf>
    <xf numFmtId="174" fontId="4" fillId="0" borderId="0" xfId="0" applyNumberFormat="1" applyFont="1" applyFill="1" applyBorder="1" applyAlignment="1" applyProtection="1">
      <alignment horizontal="center" vertical="center"/>
    </xf>
    <xf numFmtId="174" fontId="4" fillId="0" borderId="55" xfId="0" applyNumberFormat="1" applyFont="1" applyFill="1" applyBorder="1" applyAlignment="1" applyProtection="1">
      <alignment horizontal="center" vertical="center"/>
    </xf>
    <xf numFmtId="0" fontId="4" fillId="0" borderId="51" xfId="0" applyFont="1" applyFill="1" applyBorder="1" applyProtection="1"/>
    <xf numFmtId="0" fontId="4" fillId="0" borderId="0" xfId="0" applyFont="1" applyFill="1" applyBorder="1" applyProtection="1"/>
    <xf numFmtId="0" fontId="4" fillId="0" borderId="55" xfId="0" applyFont="1" applyFill="1" applyBorder="1" applyProtection="1"/>
    <xf numFmtId="0" fontId="4" fillId="0" borderId="55" xfId="0" applyFont="1" applyBorder="1" applyAlignment="1" applyProtection="1">
      <alignment horizontal="center" vertical="center"/>
    </xf>
    <xf numFmtId="0" fontId="4" fillId="0" borderId="51" xfId="0" applyFont="1" applyBorder="1" applyAlignment="1" applyProtection="1">
      <alignment horizontal="center" vertical="center"/>
    </xf>
    <xf numFmtId="0" fontId="4" fillId="0" borderId="0" xfId="0" applyFont="1" applyBorder="1" applyAlignment="1" applyProtection="1">
      <alignment horizontal="center" vertical="center"/>
    </xf>
    <xf numFmtId="0" fontId="9" fillId="0" borderId="52" xfId="0" applyFont="1" applyBorder="1" applyAlignment="1" applyProtection="1">
      <alignment vertical="center" wrapText="1"/>
    </xf>
    <xf numFmtId="0" fontId="9" fillId="0" borderId="53" xfId="0" applyFont="1" applyBorder="1" applyAlignment="1" applyProtection="1">
      <alignment vertical="center" wrapText="1"/>
    </xf>
    <xf numFmtId="0" fontId="8" fillId="0" borderId="51" xfId="0" applyFont="1" applyBorder="1" applyAlignment="1" applyProtection="1">
      <alignment vertical="center"/>
    </xf>
    <xf numFmtId="0" fontId="8" fillId="0" borderId="0" xfId="0" applyFont="1" applyBorder="1" applyAlignment="1" applyProtection="1">
      <alignment vertical="center"/>
    </xf>
    <xf numFmtId="0" fontId="4" fillId="0" borderId="3" xfId="0" applyFont="1" applyBorder="1" applyAlignment="1">
      <alignment vertical="center"/>
    </xf>
    <xf numFmtId="0" fontId="4" fillId="0" borderId="4" xfId="0" applyFont="1" applyBorder="1" applyAlignment="1">
      <alignment vertical="center"/>
    </xf>
    <xf numFmtId="0" fontId="8" fillId="0" borderId="0" xfId="0" applyFont="1" applyBorder="1" applyAlignment="1" applyProtection="1">
      <alignment vertical="center" wrapText="1"/>
    </xf>
    <xf numFmtId="0" fontId="9" fillId="0" borderId="0" xfId="0" applyFont="1" applyBorder="1" applyAlignment="1" applyProtection="1">
      <alignment vertical="center" wrapText="1"/>
    </xf>
    <xf numFmtId="0" fontId="9" fillId="0" borderId="55" xfId="0" applyFont="1" applyBorder="1" applyAlignment="1" applyProtection="1">
      <alignment vertical="center" wrapText="1"/>
    </xf>
    <xf numFmtId="0" fontId="9" fillId="0" borderId="51" xfId="0" applyFont="1" applyBorder="1" applyAlignment="1" applyProtection="1">
      <alignment vertical="top" wrapText="1"/>
    </xf>
    <xf numFmtId="0" fontId="9" fillId="0" borderId="0" xfId="0" applyFont="1" applyBorder="1" applyAlignment="1" applyProtection="1">
      <alignment vertical="top" wrapText="1"/>
    </xf>
    <xf numFmtId="0" fontId="9" fillId="0" borderId="55" xfId="0" applyFont="1" applyBorder="1" applyAlignment="1" applyProtection="1">
      <alignment vertical="top" wrapText="1"/>
    </xf>
    <xf numFmtId="0" fontId="8" fillId="0" borderId="51" xfId="0" applyFont="1" applyBorder="1" applyAlignment="1" applyProtection="1">
      <alignment vertical="center" wrapText="1"/>
    </xf>
    <xf numFmtId="0" fontId="9" fillId="0" borderId="51" xfId="0" applyFont="1" applyBorder="1" applyAlignment="1" applyProtection="1">
      <alignment vertical="center" wrapText="1"/>
    </xf>
    <xf numFmtId="0" fontId="8" fillId="0" borderId="51" xfId="0" applyFont="1" applyBorder="1" applyAlignment="1" applyProtection="1">
      <alignment horizontal="right" vertical="center" wrapText="1"/>
    </xf>
    <xf numFmtId="0" fontId="8" fillId="0" borderId="0" xfId="0" applyFont="1" applyBorder="1" applyAlignment="1" applyProtection="1">
      <alignment horizontal="right" vertical="center" wrapText="1"/>
    </xf>
    <xf numFmtId="0" fontId="9" fillId="0" borderId="52" xfId="0" applyFont="1" applyBorder="1" applyAlignment="1" applyProtection="1">
      <alignment vertical="top" wrapText="1"/>
    </xf>
    <xf numFmtId="0" fontId="9" fillId="0" borderId="53" xfId="0" applyFont="1" applyBorder="1" applyAlignment="1" applyProtection="1">
      <alignment vertical="top" wrapText="1"/>
    </xf>
    <xf numFmtId="0" fontId="9" fillId="0" borderId="54" xfId="0" applyFont="1" applyBorder="1" applyAlignment="1" applyProtection="1">
      <alignment vertical="top" wrapText="1"/>
    </xf>
    <xf numFmtId="0" fontId="4" fillId="0" borderId="0" xfId="0" applyFont="1" applyBorder="1" applyAlignment="1" applyProtection="1">
      <alignment vertical="center"/>
    </xf>
    <xf numFmtId="0" fontId="4" fillId="0" borderId="55" xfId="0" applyFont="1" applyBorder="1" applyAlignment="1" applyProtection="1">
      <alignment vertical="center"/>
    </xf>
    <xf numFmtId="0" fontId="4" fillId="0" borderId="55" xfId="0" applyFont="1" applyBorder="1" applyAlignment="1" applyProtection="1">
      <alignment horizontal="center" vertical="center"/>
    </xf>
    <xf numFmtId="0" fontId="4" fillId="0" borderId="0" xfId="0" applyFont="1" applyBorder="1" applyAlignment="1" applyProtection="1">
      <alignment vertical="center"/>
    </xf>
    <xf numFmtId="0" fontId="4" fillId="0" borderId="55" xfId="0" applyFont="1" applyBorder="1" applyAlignment="1" applyProtection="1">
      <alignment vertical="center"/>
    </xf>
    <xf numFmtId="0" fontId="8" fillId="0" borderId="51" xfId="0"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8" fillId="0" borderId="0" xfId="0" applyFont="1" applyFill="1" applyBorder="1" applyAlignment="1" applyProtection="1">
      <alignment vertical="center"/>
    </xf>
    <xf numFmtId="0" fontId="8" fillId="0" borderId="55" xfId="0" applyFont="1" applyFill="1" applyBorder="1" applyAlignment="1" applyProtection="1">
      <alignment vertical="center"/>
    </xf>
    <xf numFmtId="0" fontId="9" fillId="0" borderId="52" xfId="0" applyFont="1" applyFill="1" applyBorder="1" applyAlignment="1" applyProtection="1">
      <alignment vertical="top"/>
    </xf>
    <xf numFmtId="0" fontId="9" fillId="0" borderId="53" xfId="0" applyFont="1" applyFill="1" applyBorder="1" applyAlignment="1" applyProtection="1">
      <alignment vertical="top"/>
    </xf>
    <xf numFmtId="0" fontId="9" fillId="0" borderId="54" xfId="0" applyFont="1" applyFill="1" applyBorder="1" applyAlignment="1" applyProtection="1">
      <alignment vertical="top"/>
    </xf>
    <xf numFmtId="172" fontId="9" fillId="0" borderId="0" xfId="0" applyNumberFormat="1" applyFont="1" applyFill="1" applyBorder="1" applyAlignment="1" applyProtection="1">
      <alignment horizontal="center" vertical="center"/>
    </xf>
    <xf numFmtId="0" fontId="4" fillId="0" borderId="0" xfId="0" applyFont="1" applyBorder="1" applyAlignment="1" applyProtection="1">
      <alignment horizontal="center"/>
    </xf>
    <xf numFmtId="0" fontId="4" fillId="0" borderId="55" xfId="0" applyFont="1" applyBorder="1" applyAlignment="1" applyProtection="1">
      <alignment horizontal="center" vertical="center"/>
    </xf>
    <xf numFmtId="0" fontId="4" fillId="0" borderId="0" xfId="0" applyFont="1" applyBorder="1" applyAlignment="1" applyProtection="1">
      <alignment horizontal="center" vertical="center"/>
    </xf>
    <xf numFmtId="0" fontId="4" fillId="0" borderId="55" xfId="0" applyFont="1" applyBorder="1" applyAlignment="1" applyProtection="1">
      <alignment vertical="center"/>
    </xf>
    <xf numFmtId="164" fontId="4" fillId="0" borderId="0" xfId="0" applyNumberFormat="1" applyFont="1" applyBorder="1" applyAlignment="1">
      <alignment vertical="center"/>
    </xf>
    <xf numFmtId="0" fontId="4" fillId="0" borderId="0" xfId="0" applyNumberFormat="1" applyFont="1" applyBorder="1" applyAlignment="1">
      <alignment vertical="center"/>
    </xf>
    <xf numFmtId="0" fontId="9" fillId="0" borderId="0" xfId="0" applyFont="1" applyBorder="1" applyAlignment="1" applyProtection="1">
      <alignment horizontal="center" vertical="center"/>
    </xf>
    <xf numFmtId="0" fontId="9" fillId="0" borderId="0" xfId="0" applyFont="1" applyBorder="1" applyAlignment="1" applyProtection="1">
      <alignment vertical="center"/>
    </xf>
    <xf numFmtId="0" fontId="4" fillId="0" borderId="0" xfId="0" applyFont="1" applyBorder="1" applyAlignment="1">
      <alignment horizontal="center" vertical="center"/>
    </xf>
    <xf numFmtId="165" fontId="4" fillId="0" borderId="0" xfId="0" applyNumberFormat="1" applyFont="1" applyBorder="1" applyAlignment="1">
      <alignment horizontal="center" vertical="center"/>
    </xf>
    <xf numFmtId="164" fontId="9" fillId="0" borderId="0" xfId="0" applyNumberFormat="1" applyFont="1" applyBorder="1" applyAlignment="1">
      <alignment horizontal="center" vertical="center"/>
    </xf>
    <xf numFmtId="0" fontId="9" fillId="0" borderId="0" xfId="0" applyFont="1" applyBorder="1" applyAlignment="1">
      <alignment horizontal="center" vertical="center"/>
    </xf>
    <xf numFmtId="0" fontId="4" fillId="0" borderId="0" xfId="0" applyFont="1" applyBorder="1" applyAlignment="1">
      <alignment horizontal="center" vertical="center"/>
    </xf>
    <xf numFmtId="0" fontId="4" fillId="0" borderId="55" xfId="0" applyFont="1" applyBorder="1" applyAlignment="1" applyProtection="1"/>
    <xf numFmtId="0" fontId="9" fillId="0" borderId="0" xfId="0" applyFont="1" applyBorder="1" applyAlignment="1" applyProtection="1">
      <alignment vertical="center"/>
    </xf>
    <xf numFmtId="0" fontId="9" fillId="0" borderId="0" xfId="0" applyFont="1" applyAlignment="1" applyProtection="1">
      <alignment vertical="center"/>
    </xf>
    <xf numFmtId="165" fontId="9" fillId="0" borderId="0" xfId="0" applyNumberFormat="1" applyFont="1" applyBorder="1" applyAlignment="1" applyProtection="1">
      <alignment vertical="center"/>
    </xf>
    <xf numFmtId="166" fontId="9" fillId="0" borderId="0" xfId="0" applyNumberFormat="1" applyFont="1" applyBorder="1" applyAlignment="1" applyProtection="1">
      <alignment vertical="center"/>
    </xf>
    <xf numFmtId="164" fontId="9" fillId="0" borderId="0" xfId="0" applyNumberFormat="1" applyFont="1" applyBorder="1" applyAlignment="1" applyProtection="1">
      <alignment vertical="center"/>
    </xf>
    <xf numFmtId="0" fontId="9" fillId="0" borderId="0" xfId="0" quotePrefix="1" applyFont="1" applyAlignment="1" applyProtection="1">
      <alignment vertical="center"/>
    </xf>
    <xf numFmtId="0" fontId="9" fillId="0" borderId="0" xfId="0" applyFont="1" applyAlignment="1" applyProtection="1">
      <alignment horizontal="right" vertical="center"/>
    </xf>
    <xf numFmtId="0" fontId="9" fillId="0" borderId="0" xfId="0" applyFont="1" applyAlignment="1" applyProtection="1">
      <alignment horizontal="center" vertical="center"/>
    </xf>
    <xf numFmtId="0" fontId="9" fillId="0" borderId="0" xfId="0" applyFont="1" applyBorder="1" applyAlignment="1" applyProtection="1">
      <alignment vertical="center" wrapText="1"/>
    </xf>
    <xf numFmtId="0" fontId="9" fillId="0" borderId="51" xfId="0" applyFont="1" applyBorder="1" applyAlignment="1" applyProtection="1">
      <alignment vertical="center" wrapText="1"/>
    </xf>
    <xf numFmtId="0" fontId="4" fillId="0" borderId="0" xfId="0" applyFont="1" applyBorder="1" applyAlignment="1" applyProtection="1">
      <alignment vertical="top"/>
    </xf>
    <xf numFmtId="0" fontId="9" fillId="0" borderId="0" xfId="0" applyFont="1" applyBorder="1" applyAlignment="1" applyProtection="1">
      <alignment vertical="center" wrapText="1"/>
    </xf>
    <xf numFmtId="0" fontId="9" fillId="0" borderId="55" xfId="0" applyFont="1" applyBorder="1" applyAlignment="1" applyProtection="1">
      <alignment vertical="center" wrapText="1"/>
    </xf>
    <xf numFmtId="0" fontId="9" fillId="0" borderId="51" xfId="0" applyFont="1" applyBorder="1" applyAlignment="1" applyProtection="1">
      <alignment vertical="top" wrapText="1"/>
    </xf>
    <xf numFmtId="0" fontId="9" fillId="0" borderId="0" xfId="0" applyFont="1" applyBorder="1" applyAlignment="1" applyProtection="1">
      <alignment vertical="top" wrapText="1"/>
    </xf>
    <xf numFmtId="0" fontId="9" fillId="0" borderId="55" xfId="0" applyFont="1" applyBorder="1" applyAlignment="1" applyProtection="1">
      <alignment vertical="top" wrapText="1"/>
    </xf>
    <xf numFmtId="0" fontId="8" fillId="0" borderId="51" xfId="0" applyFont="1" applyBorder="1" applyAlignment="1" applyProtection="1">
      <alignment vertical="center"/>
    </xf>
    <xf numFmtId="0" fontId="8" fillId="0" borderId="0" xfId="0" applyFont="1" applyBorder="1" applyAlignment="1" applyProtection="1">
      <alignment vertical="center"/>
    </xf>
    <xf numFmtId="0" fontId="9" fillId="0" borderId="55" xfId="0" applyFont="1" applyBorder="1" applyAlignment="1" applyProtection="1">
      <alignment horizontal="left" vertical="center"/>
    </xf>
    <xf numFmtId="0" fontId="9" fillId="0" borderId="51" xfId="0" applyFont="1" applyBorder="1" applyAlignment="1" applyProtection="1">
      <alignment vertical="center" wrapText="1"/>
    </xf>
    <xf numFmtId="0" fontId="9" fillId="0" borderId="55" xfId="0" applyFont="1" applyBorder="1" applyAlignment="1" applyProtection="1">
      <alignment horizontal="center" vertical="center"/>
    </xf>
    <xf numFmtId="0" fontId="9" fillId="0" borderId="0" xfId="0" applyFont="1" applyBorder="1" applyAlignment="1" applyProtection="1">
      <alignment vertical="center"/>
    </xf>
    <xf numFmtId="0" fontId="9" fillId="0" borderId="55" xfId="0" applyFont="1" applyBorder="1" applyAlignment="1" applyProtection="1">
      <alignment vertical="center"/>
    </xf>
    <xf numFmtId="0" fontId="4" fillId="0" borderId="51" xfId="0" applyFont="1" applyBorder="1" applyAlignment="1" applyProtection="1">
      <alignment vertical="center"/>
    </xf>
    <xf numFmtId="0" fontId="4" fillId="0" borderId="0" xfId="0" applyFont="1" applyBorder="1" applyAlignment="1" applyProtection="1">
      <alignment vertical="center"/>
    </xf>
    <xf numFmtId="0" fontId="4" fillId="0" borderId="55" xfId="0" applyFont="1" applyBorder="1" applyAlignment="1" applyProtection="1">
      <alignment vertical="center"/>
    </xf>
    <xf numFmtId="0" fontId="4" fillId="0" borderId="15" xfId="0" applyFont="1" applyBorder="1" applyAlignment="1" applyProtection="1">
      <alignment vertical="center"/>
    </xf>
    <xf numFmtId="0" fontId="4" fillId="0" borderId="16" xfId="0" applyFont="1" applyBorder="1" applyAlignment="1" applyProtection="1">
      <alignment vertical="center"/>
    </xf>
    <xf numFmtId="0" fontId="9" fillId="0" borderId="51" xfId="0" applyFont="1" applyBorder="1" applyProtection="1"/>
    <xf numFmtId="0" fontId="9" fillId="0" borderId="0" xfId="0" applyFont="1" applyBorder="1" applyProtection="1"/>
    <xf numFmtId="0" fontId="9" fillId="0" borderId="55" xfId="0" applyFont="1" applyBorder="1" applyProtection="1"/>
    <xf numFmtId="0" fontId="8" fillId="0" borderId="15" xfId="0" applyFont="1" applyBorder="1" applyAlignment="1" applyProtection="1">
      <alignment vertical="center"/>
    </xf>
    <xf numFmtId="0" fontId="8" fillId="0" borderId="17" xfId="0" applyFont="1" applyBorder="1" applyAlignment="1" applyProtection="1">
      <alignment vertical="center"/>
    </xf>
    <xf numFmtId="0" fontId="8" fillId="0" borderId="52" xfId="0" applyFont="1" applyBorder="1" applyAlignment="1" applyProtection="1">
      <alignment vertical="center"/>
    </xf>
    <xf numFmtId="0" fontId="8" fillId="0" borderId="54" xfId="0" applyFont="1" applyBorder="1" applyAlignment="1" applyProtection="1">
      <alignment vertical="center"/>
    </xf>
    <xf numFmtId="0" fontId="4" fillId="0" borderId="15" xfId="0" applyFont="1" applyBorder="1" applyAlignment="1" applyProtection="1">
      <alignment vertical="center"/>
    </xf>
    <xf numFmtId="0" fontId="8" fillId="0" borderId="17" xfId="0" quotePrefix="1" applyFont="1" applyBorder="1" applyAlignment="1" applyProtection="1">
      <alignment vertical="center"/>
    </xf>
    <xf numFmtId="0" fontId="8" fillId="0" borderId="52" xfId="0" quotePrefix="1" applyFont="1" applyBorder="1" applyAlignment="1" applyProtection="1">
      <alignment vertical="center"/>
    </xf>
    <xf numFmtId="0" fontId="8" fillId="0" borderId="54" xfId="0" quotePrefix="1" applyFont="1" applyBorder="1" applyAlignment="1" applyProtection="1">
      <alignment vertical="center"/>
    </xf>
    <xf numFmtId="177" fontId="14" fillId="0" borderId="0" xfId="0" applyNumberFormat="1" applyFont="1" applyAlignment="1">
      <alignment vertical="center"/>
    </xf>
    <xf numFmtId="182" fontId="14" fillId="0" borderId="0" xfId="0" applyNumberFormat="1" applyFont="1" applyAlignment="1">
      <alignment vertical="center"/>
    </xf>
    <xf numFmtId="0" fontId="4" fillId="0" borderId="0" xfId="0" applyFont="1" applyBorder="1" applyAlignment="1">
      <alignment horizontal="center" vertical="center"/>
    </xf>
    <xf numFmtId="0" fontId="9" fillId="0" borderId="15" xfId="0" applyFont="1" applyBorder="1" applyAlignment="1" applyProtection="1">
      <alignment vertical="center"/>
    </xf>
    <xf numFmtId="0" fontId="9" fillId="0" borderId="52" xfId="0" applyFont="1" applyBorder="1" applyAlignment="1" applyProtection="1">
      <alignment vertical="center"/>
    </xf>
    <xf numFmtId="0" fontId="9" fillId="0" borderId="0" xfId="0" applyFont="1" applyBorder="1" applyAlignment="1" applyProtection="1">
      <alignment vertical="center" wrapText="1"/>
    </xf>
    <xf numFmtId="0" fontId="8" fillId="0" borderId="0" xfId="0" applyFont="1" applyBorder="1" applyAlignment="1" applyProtection="1">
      <alignment vertical="center"/>
    </xf>
    <xf numFmtId="0" fontId="9" fillId="0" borderId="0" xfId="0" applyFont="1" applyBorder="1" applyAlignment="1" applyProtection="1">
      <alignment vertical="center"/>
    </xf>
    <xf numFmtId="0" fontId="9" fillId="0" borderId="0" xfId="0" applyNumberFormat="1" applyFont="1" applyAlignment="1" applyProtection="1">
      <alignment vertical="center"/>
    </xf>
    <xf numFmtId="49" fontId="9" fillId="0" borderId="0" xfId="0" applyNumberFormat="1" applyFont="1" applyAlignment="1" applyProtection="1">
      <alignment vertical="center"/>
    </xf>
    <xf numFmtId="0" fontId="9" fillId="0" borderId="0" xfId="0" applyNumberFormat="1" applyFont="1" applyAlignment="1">
      <alignment vertical="center"/>
    </xf>
    <xf numFmtId="0" fontId="9" fillId="0" borderId="0" xfId="0" applyFont="1" applyFill="1" applyAlignment="1" applyProtection="1">
      <alignment vertical="center"/>
    </xf>
    <xf numFmtId="0" fontId="9" fillId="0" borderId="0" xfId="0" applyFont="1" applyFill="1" applyBorder="1" applyAlignment="1" applyProtection="1">
      <alignment vertical="center"/>
    </xf>
    <xf numFmtId="0" fontId="9" fillId="0" borderId="51" xfId="0" applyFont="1" applyFill="1" applyBorder="1" applyAlignment="1" applyProtection="1">
      <alignment vertical="center"/>
    </xf>
    <xf numFmtId="0" fontId="9" fillId="0" borderId="0" xfId="0" applyFont="1" applyFill="1" applyBorder="1" applyAlignment="1" applyProtection="1">
      <alignment horizontal="center" vertical="center"/>
    </xf>
    <xf numFmtId="0" fontId="9" fillId="0" borderId="0" xfId="0" applyNumberFormat="1" applyFont="1" applyFill="1" applyBorder="1" applyAlignment="1" applyProtection="1">
      <alignment vertical="center"/>
    </xf>
    <xf numFmtId="14" fontId="9" fillId="0" borderId="0" xfId="0" applyNumberFormat="1" applyFont="1" applyFill="1" applyBorder="1" applyAlignment="1" applyProtection="1">
      <alignment vertical="center"/>
    </xf>
    <xf numFmtId="14" fontId="9" fillId="0" borderId="0" xfId="0" applyNumberFormat="1" applyFont="1" applyProtection="1"/>
    <xf numFmtId="20" fontId="9" fillId="0" borderId="0" xfId="0" applyNumberFormat="1" applyFont="1" applyProtection="1"/>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4" fillId="0" borderId="19" xfId="0" applyFont="1" applyBorder="1" applyAlignment="1">
      <alignment horizontal="center" vertical="center"/>
    </xf>
    <xf numFmtId="0" fontId="4" fillId="0" borderId="20" xfId="0" applyFont="1" applyBorder="1" applyAlignment="1">
      <alignment horizontal="center" vertical="center"/>
    </xf>
    <xf numFmtId="0" fontId="4" fillId="0" borderId="18" xfId="0" applyFont="1" applyBorder="1" applyAlignment="1">
      <alignment horizontal="center" vertical="center"/>
    </xf>
    <xf numFmtId="0" fontId="4" fillId="0" borderId="27" xfId="0" applyFont="1" applyBorder="1" applyAlignment="1">
      <alignment horizontal="center" vertical="center"/>
    </xf>
    <xf numFmtId="0" fontId="4" fillId="0" borderId="28" xfId="0" applyFont="1" applyBorder="1" applyAlignment="1">
      <alignment horizontal="center" vertical="center"/>
    </xf>
    <xf numFmtId="0" fontId="4" fillId="0" borderId="29" xfId="0" applyFont="1" applyBorder="1" applyAlignment="1">
      <alignment horizontal="center" vertical="center"/>
    </xf>
    <xf numFmtId="0" fontId="9" fillId="0" borderId="8"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9" fillId="0" borderId="47" xfId="0" applyFont="1" applyBorder="1" applyAlignment="1">
      <alignment horizontal="center" vertical="center"/>
    </xf>
    <xf numFmtId="0" fontId="9" fillId="0" borderId="48" xfId="0" applyFont="1" applyBorder="1" applyAlignment="1">
      <alignment horizontal="center" vertical="center"/>
    </xf>
    <xf numFmtId="0" fontId="9" fillId="0" borderId="43" xfId="0" applyFont="1" applyBorder="1" applyAlignment="1">
      <alignment horizontal="center" vertical="center"/>
    </xf>
    <xf numFmtId="0" fontId="9" fillId="0" borderId="23" xfId="0" applyFont="1" applyBorder="1" applyAlignment="1">
      <alignment horizontal="center" vertical="center"/>
    </xf>
    <xf numFmtId="0" fontId="9" fillId="0" borderId="50" xfId="0" applyFont="1" applyBorder="1" applyAlignment="1">
      <alignment horizontal="center" vertical="center"/>
    </xf>
    <xf numFmtId="0" fontId="9" fillId="0" borderId="44" xfId="0" applyFont="1" applyBorder="1" applyAlignment="1">
      <alignment horizontal="center" vertical="center"/>
    </xf>
    <xf numFmtId="0" fontId="4" fillId="0" borderId="19" xfId="0" applyFont="1" applyBorder="1" applyAlignment="1">
      <alignment vertical="center"/>
    </xf>
    <xf numFmtId="0" fontId="4" fillId="0" borderId="20" xfId="0" applyFont="1" applyBorder="1" applyAlignment="1">
      <alignment vertical="center"/>
    </xf>
    <xf numFmtId="0" fontId="4" fillId="0" borderId="8" xfId="0" applyFont="1" applyBorder="1" applyAlignment="1">
      <alignment horizontal="center" vertical="center"/>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4" fillId="0" borderId="28" xfId="0" applyFont="1" applyBorder="1" applyAlignment="1">
      <alignment vertical="center"/>
    </xf>
    <xf numFmtId="0" fontId="4" fillId="0" borderId="29" xfId="0" applyFont="1" applyBorder="1" applyAlignment="1">
      <alignment vertical="center"/>
    </xf>
    <xf numFmtId="0" fontId="4" fillId="0" borderId="23" xfId="0" quotePrefix="1" applyFont="1" applyBorder="1" applyAlignment="1">
      <alignment horizontal="center" vertical="center"/>
    </xf>
    <xf numFmtId="0" fontId="4" fillId="0" borderId="50" xfId="0" applyFont="1" applyBorder="1" applyAlignment="1">
      <alignment horizontal="center" vertical="center"/>
    </xf>
    <xf numFmtId="0" fontId="4" fillId="0" borderId="44" xfId="0" applyFont="1" applyBorder="1" applyAlignment="1">
      <alignment horizontal="center" vertical="center"/>
    </xf>
    <xf numFmtId="0" fontId="3" fillId="0" borderId="8" xfId="0" applyFont="1" applyBorder="1" applyAlignment="1">
      <alignment horizontal="center" vertical="center"/>
    </xf>
    <xf numFmtId="0" fontId="3" fillId="0" borderId="9" xfId="0" applyFont="1" applyBorder="1" applyAlignment="1">
      <alignment horizontal="center" vertical="center"/>
    </xf>
    <xf numFmtId="0" fontId="3" fillId="0" borderId="10" xfId="0" applyFont="1" applyBorder="1" applyAlignment="1">
      <alignment horizontal="center" vertical="center"/>
    </xf>
    <xf numFmtId="0" fontId="4" fillId="0" borderId="23" xfId="0" applyFont="1" applyBorder="1" applyAlignment="1">
      <alignment horizontal="center" vertical="center"/>
    </xf>
    <xf numFmtId="0" fontId="4" fillId="0" borderId="5" xfId="0" applyFont="1" applyBorder="1" applyAlignment="1">
      <alignment horizontal="center" vertical="center"/>
    </xf>
    <xf numFmtId="0" fontId="4" fillId="0" borderId="6" xfId="0" applyFont="1" applyBorder="1" applyAlignment="1">
      <alignment horizontal="center" vertical="center"/>
    </xf>
    <xf numFmtId="0" fontId="4" fillId="0" borderId="6" xfId="0" applyFont="1" applyBorder="1" applyAlignment="1">
      <alignment vertical="center"/>
    </xf>
    <xf numFmtId="0" fontId="4" fillId="0" borderId="7" xfId="0" applyFont="1" applyBorder="1" applyAlignment="1">
      <alignment vertical="center"/>
    </xf>
    <xf numFmtId="0" fontId="4" fillId="0" borderId="47" xfId="0" applyFont="1" applyBorder="1" applyAlignment="1">
      <alignment horizontal="center" vertical="center"/>
    </xf>
    <xf numFmtId="0" fontId="4" fillId="0" borderId="48" xfId="0" applyFont="1" applyBorder="1" applyAlignment="1">
      <alignment horizontal="center" vertical="center"/>
    </xf>
    <xf numFmtId="0" fontId="4" fillId="0" borderId="43" xfId="0" applyFont="1" applyBorder="1" applyAlignment="1">
      <alignment horizontal="center" vertical="center"/>
    </xf>
    <xf numFmtId="0" fontId="4" fillId="0" borderId="69" xfId="0" applyFont="1" applyBorder="1" applyAlignment="1">
      <alignment horizontal="center" vertical="center"/>
    </xf>
    <xf numFmtId="0" fontId="4" fillId="0" borderId="79" xfId="0" applyFont="1" applyBorder="1" applyAlignment="1">
      <alignment horizontal="center" vertical="center"/>
    </xf>
    <xf numFmtId="0" fontId="4" fillId="0" borderId="70" xfId="0" applyFont="1" applyBorder="1" applyAlignment="1">
      <alignment horizontal="center" vertical="center"/>
    </xf>
    <xf numFmtId="0" fontId="3" fillId="0" borderId="15" xfId="0" applyFont="1" applyBorder="1" applyAlignment="1">
      <alignment horizontal="center"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0" fillId="0" borderId="1" xfId="0" applyBorder="1" applyAlignment="1">
      <alignment horizontal="center"/>
    </xf>
    <xf numFmtId="0" fontId="11" fillId="0" borderId="2" xfId="0" applyFont="1" applyBorder="1" applyAlignment="1" applyProtection="1">
      <alignment vertical="center"/>
    </xf>
    <xf numFmtId="0" fontId="11" fillId="0" borderId="3" xfId="0" applyFont="1" applyBorder="1" applyAlignment="1" applyProtection="1">
      <alignment vertical="center"/>
    </xf>
    <xf numFmtId="0" fontId="11" fillId="0" borderId="3" xfId="0" applyFont="1" applyBorder="1" applyAlignment="1" applyProtection="1">
      <alignment horizontal="right" vertical="center"/>
    </xf>
    <xf numFmtId="0" fontId="11" fillId="0" borderId="4" xfId="0" applyFont="1" applyBorder="1" applyAlignment="1" applyProtection="1">
      <alignment horizontal="right" vertical="center"/>
    </xf>
    <xf numFmtId="0" fontId="8" fillId="0" borderId="15" xfId="0" applyFont="1" applyBorder="1" applyAlignment="1" applyProtection="1">
      <alignment vertical="center" wrapText="1"/>
    </xf>
    <xf numFmtId="0" fontId="8" fillId="0" borderId="16" xfId="0" applyFont="1" applyBorder="1" applyAlignment="1" applyProtection="1">
      <alignment vertical="center" wrapText="1"/>
    </xf>
    <xf numFmtId="0" fontId="8" fillId="0" borderId="17" xfId="0" applyFont="1" applyBorder="1" applyAlignment="1" applyProtection="1">
      <alignment vertical="center" wrapText="1"/>
    </xf>
    <xf numFmtId="0" fontId="8" fillId="0" borderId="52" xfId="0" applyFont="1" applyBorder="1" applyAlignment="1" applyProtection="1">
      <alignment vertical="center" wrapText="1"/>
    </xf>
    <xf numFmtId="0" fontId="8" fillId="0" borderId="53" xfId="0" applyFont="1" applyBorder="1" applyAlignment="1" applyProtection="1">
      <alignment vertical="center" wrapText="1"/>
    </xf>
    <xf numFmtId="0" fontId="8" fillId="0" borderId="54" xfId="0" applyFont="1" applyBorder="1" applyAlignment="1" applyProtection="1">
      <alignment vertical="center" wrapText="1"/>
    </xf>
    <xf numFmtId="0" fontId="4" fillId="0" borderId="15" xfId="0" applyFont="1" applyBorder="1" applyAlignment="1" applyProtection="1">
      <alignment horizontal="left" vertical="center"/>
    </xf>
    <xf numFmtId="0" fontId="4" fillId="0" borderId="16" xfId="0" applyFont="1" applyBorder="1" applyAlignment="1" applyProtection="1">
      <alignment horizontal="left" vertical="center"/>
    </xf>
    <xf numFmtId="0" fontId="4" fillId="0" borderId="17" xfId="0" applyFont="1" applyBorder="1" applyAlignment="1" applyProtection="1">
      <alignment horizontal="left" vertical="center"/>
    </xf>
    <xf numFmtId="0" fontId="4" fillId="0" borderId="52" xfId="0" applyFont="1" applyBorder="1" applyAlignment="1" applyProtection="1">
      <alignment horizontal="left" vertical="center"/>
    </xf>
    <xf numFmtId="0" fontId="4" fillId="0" borderId="53" xfId="0" applyFont="1" applyBorder="1" applyAlignment="1" applyProtection="1">
      <alignment horizontal="left" vertical="center"/>
    </xf>
    <xf numFmtId="0" fontId="4" fillId="0" borderId="54" xfId="0" applyFont="1" applyBorder="1" applyAlignment="1" applyProtection="1">
      <alignment horizontal="left" vertical="center"/>
    </xf>
    <xf numFmtId="0" fontId="8" fillId="3" borderId="2" xfId="0" applyFont="1" applyFill="1" applyBorder="1" applyAlignment="1" applyProtection="1">
      <alignment vertical="top" wrapText="1"/>
    </xf>
    <xf numFmtId="0" fontId="8" fillId="3" borderId="3" xfId="0" applyFont="1" applyFill="1" applyBorder="1" applyAlignment="1" applyProtection="1">
      <alignment vertical="top" wrapText="1"/>
    </xf>
    <xf numFmtId="0" fontId="8" fillId="3" borderId="4" xfId="0" applyFont="1" applyFill="1" applyBorder="1" applyAlignment="1" applyProtection="1">
      <alignment vertical="top" wrapText="1"/>
    </xf>
    <xf numFmtId="0" fontId="9" fillId="0" borderId="51" xfId="0" applyFont="1" applyBorder="1" applyAlignment="1" applyProtection="1">
      <alignment vertical="top" wrapText="1"/>
    </xf>
    <xf numFmtId="0" fontId="9" fillId="0" borderId="0" xfId="0" applyFont="1" applyBorder="1" applyAlignment="1" applyProtection="1">
      <alignment vertical="top" wrapText="1"/>
    </xf>
    <xf numFmtId="0" fontId="9" fillId="0" borderId="55" xfId="0" applyFont="1" applyBorder="1" applyAlignment="1" applyProtection="1">
      <alignment vertical="top" wrapText="1"/>
    </xf>
    <xf numFmtId="0" fontId="4" fillId="0" borderId="0" xfId="0" applyFont="1" applyBorder="1" applyAlignment="1" applyProtection="1">
      <alignment vertical="top"/>
    </xf>
    <xf numFmtId="0" fontId="4" fillId="0" borderId="55" xfId="0" applyFont="1" applyBorder="1" applyAlignment="1" applyProtection="1">
      <alignment vertical="top"/>
    </xf>
    <xf numFmtId="0" fontId="8" fillId="0" borderId="1" xfId="0" applyFont="1" applyBorder="1" applyAlignment="1" applyProtection="1">
      <alignment vertical="center" wrapText="1"/>
    </xf>
    <xf numFmtId="0" fontId="4" fillId="0" borderId="1" xfId="0" quotePrefix="1" applyFont="1" applyBorder="1" applyAlignment="1" applyProtection="1">
      <alignment horizontal="left" vertical="center" wrapText="1"/>
    </xf>
    <xf numFmtId="0" fontId="4" fillId="0" borderId="1" xfId="0" applyFont="1" applyBorder="1" applyAlignment="1" applyProtection="1">
      <alignment horizontal="left" vertical="center"/>
    </xf>
    <xf numFmtId="0" fontId="8" fillId="0" borderId="51" xfId="0" applyFont="1" applyBorder="1" applyAlignment="1" applyProtection="1">
      <alignment vertical="center" wrapText="1"/>
    </xf>
    <xf numFmtId="0" fontId="8" fillId="0" borderId="0" xfId="0" applyFont="1" applyBorder="1" applyAlignment="1" applyProtection="1">
      <alignment vertical="center" wrapText="1"/>
    </xf>
    <xf numFmtId="0" fontId="8" fillId="0" borderId="55" xfId="0" applyFont="1" applyBorder="1" applyAlignment="1" applyProtection="1">
      <alignment vertical="center" wrapText="1"/>
    </xf>
    <xf numFmtId="0" fontId="4" fillId="0" borderId="51" xfId="0" applyFont="1" applyBorder="1" applyAlignment="1" applyProtection="1">
      <alignment horizontal="left" vertical="center"/>
    </xf>
    <xf numFmtId="0" fontId="4" fillId="0" borderId="0" xfId="0" applyFont="1" applyBorder="1" applyAlignment="1" applyProtection="1">
      <alignment horizontal="left" vertical="center"/>
    </xf>
    <xf numFmtId="0" fontId="4" fillId="0" borderId="55" xfId="0" applyFont="1" applyBorder="1" applyAlignment="1" applyProtection="1">
      <alignment horizontal="left" vertical="center"/>
    </xf>
    <xf numFmtId="0" fontId="9" fillId="0" borderId="15" xfId="0" applyFont="1" applyBorder="1" applyAlignment="1" applyProtection="1">
      <alignment vertical="top" wrapText="1"/>
    </xf>
    <xf numFmtId="0" fontId="9" fillId="0" borderId="16" xfId="0" applyFont="1" applyBorder="1" applyAlignment="1" applyProtection="1">
      <alignment vertical="top" wrapText="1"/>
    </xf>
    <xf numFmtId="0" fontId="9" fillId="0" borderId="17" xfId="0" applyFont="1" applyBorder="1" applyAlignment="1" applyProtection="1">
      <alignment vertical="top" wrapText="1"/>
    </xf>
    <xf numFmtId="0" fontId="8" fillId="0" borderId="1" xfId="0" applyFont="1" applyBorder="1" applyAlignment="1" applyProtection="1">
      <alignment horizontal="center" vertical="top" wrapText="1"/>
    </xf>
    <xf numFmtId="0" fontId="3" fillId="0" borderId="1" xfId="0" applyFont="1" applyBorder="1" applyAlignment="1" applyProtection="1">
      <alignment horizontal="center" vertical="top"/>
    </xf>
    <xf numFmtId="0" fontId="9" fillId="0" borderId="1" xfId="0" applyFont="1" applyBorder="1" applyAlignment="1" applyProtection="1">
      <alignment horizontal="left" vertical="center" wrapText="1"/>
    </xf>
    <xf numFmtId="0" fontId="13" fillId="0" borderId="0" xfId="0" quotePrefix="1" applyFont="1" applyBorder="1" applyAlignment="1" applyProtection="1">
      <alignment vertical="top" wrapText="1"/>
    </xf>
    <xf numFmtId="0" fontId="13" fillId="0" borderId="55" xfId="0" quotePrefix="1" applyFont="1" applyBorder="1" applyAlignment="1" applyProtection="1">
      <alignment vertical="top" wrapText="1"/>
    </xf>
    <xf numFmtId="0" fontId="13" fillId="0" borderId="0" xfId="0" quotePrefix="1" applyFont="1" applyBorder="1" applyAlignment="1" applyProtection="1">
      <alignment vertical="top"/>
    </xf>
    <xf numFmtId="0" fontId="13" fillId="0" borderId="0" xfId="0" applyFont="1" applyBorder="1" applyAlignment="1" applyProtection="1">
      <alignment vertical="top"/>
    </xf>
    <xf numFmtId="0" fontId="13" fillId="0" borderId="55" xfId="0" applyFont="1" applyBorder="1" applyAlignment="1" applyProtection="1">
      <alignment vertical="top"/>
    </xf>
    <xf numFmtId="0" fontId="4" fillId="0" borderId="0" xfId="0" applyFont="1" applyBorder="1" applyAlignment="1" applyProtection="1">
      <alignment vertical="top" wrapText="1"/>
    </xf>
    <xf numFmtId="0" fontId="4" fillId="0" borderId="55" xfId="0" applyFont="1" applyBorder="1" applyAlignment="1" applyProtection="1">
      <alignment vertical="top" wrapText="1"/>
    </xf>
    <xf numFmtId="0" fontId="8" fillId="0" borderId="1" xfId="0" applyFont="1" applyBorder="1" applyAlignment="1" applyProtection="1">
      <alignment vertical="top" wrapText="1"/>
    </xf>
    <xf numFmtId="0" fontId="4" fillId="0" borderId="1" xfId="0" applyFont="1" applyFill="1" applyBorder="1" applyAlignment="1" applyProtection="1">
      <alignment horizontal="left" vertical="center"/>
    </xf>
    <xf numFmtId="0" fontId="4" fillId="0" borderId="1" xfId="0" applyNumberFormat="1" applyFont="1" applyFill="1" applyBorder="1" applyAlignment="1" applyProtection="1">
      <alignment vertical="center"/>
    </xf>
    <xf numFmtId="0" fontId="4" fillId="0" borderId="1" xfId="0" applyFont="1" applyFill="1" applyBorder="1" applyAlignment="1" applyProtection="1">
      <alignment vertical="center"/>
    </xf>
    <xf numFmtId="165" fontId="4" fillId="0" borderId="1" xfId="0" applyNumberFormat="1" applyFont="1" applyFill="1" applyBorder="1" applyAlignment="1" applyProtection="1">
      <alignment horizontal="left" vertical="center"/>
    </xf>
    <xf numFmtId="0" fontId="8" fillId="0" borderId="1" xfId="0" applyFont="1" applyBorder="1" applyAlignment="1" applyProtection="1">
      <alignment horizontal="left" vertical="top" wrapText="1"/>
    </xf>
    <xf numFmtId="0" fontId="3" fillId="0" borderId="1" xfId="0" applyFont="1" applyBorder="1" applyAlignment="1" applyProtection="1">
      <alignment horizontal="left" vertical="top"/>
    </xf>
    <xf numFmtId="0" fontId="8" fillId="3" borderId="1" xfId="0" applyFont="1" applyFill="1" applyBorder="1" applyAlignment="1" applyProtection="1">
      <alignment horizontal="center" vertical="top" wrapText="1"/>
    </xf>
    <xf numFmtId="0" fontId="8" fillId="0" borderId="2" xfId="0" applyFont="1" applyBorder="1" applyAlignment="1" applyProtection="1">
      <alignment horizontal="center" vertical="top" wrapText="1"/>
    </xf>
    <xf numFmtId="0" fontId="8" fillId="0" borderId="3" xfId="0" applyFont="1" applyBorder="1" applyAlignment="1" applyProtection="1">
      <alignment horizontal="center" vertical="top" wrapText="1"/>
    </xf>
    <xf numFmtId="0" fontId="8" fillId="0" borderId="4" xfId="0" applyFont="1" applyBorder="1" applyAlignment="1" applyProtection="1">
      <alignment horizontal="center" vertical="top" wrapText="1"/>
    </xf>
    <xf numFmtId="0" fontId="4" fillId="0" borderId="2" xfId="0" applyFont="1" applyFill="1" applyBorder="1" applyAlignment="1" applyProtection="1">
      <alignment vertical="center"/>
    </xf>
    <xf numFmtId="0" fontId="4" fillId="0" borderId="3" xfId="0" applyFont="1" applyFill="1" applyBorder="1" applyAlignment="1" applyProtection="1">
      <alignment vertical="center"/>
    </xf>
    <xf numFmtId="0" fontId="4" fillId="0" borderId="4" xfId="0" applyFont="1" applyFill="1" applyBorder="1" applyAlignment="1" applyProtection="1">
      <alignment vertical="center"/>
    </xf>
    <xf numFmtId="0" fontId="4" fillId="0" borderId="1" xfId="0" applyFont="1" applyFill="1" applyBorder="1" applyAlignment="1" applyProtection="1">
      <alignment horizontal="center" vertical="center"/>
    </xf>
    <xf numFmtId="0" fontId="6" fillId="0" borderId="15" xfId="0" applyFont="1" applyBorder="1" applyAlignment="1" applyProtection="1">
      <alignment horizontal="center" vertical="center" wrapText="1"/>
    </xf>
    <xf numFmtId="0" fontId="6" fillId="0" borderId="16" xfId="0" applyFont="1" applyBorder="1" applyAlignment="1" applyProtection="1">
      <alignment horizontal="center" vertical="center" wrapText="1"/>
    </xf>
    <xf numFmtId="0" fontId="6" fillId="0" borderId="17" xfId="0" applyFont="1" applyBorder="1" applyAlignment="1" applyProtection="1">
      <alignment horizontal="center" vertical="center" wrapText="1"/>
    </xf>
    <xf numFmtId="0" fontId="6" fillId="0" borderId="51" xfId="0" applyFont="1" applyBorder="1" applyAlignment="1" applyProtection="1">
      <alignment horizontal="center" vertical="center" wrapText="1"/>
    </xf>
    <xf numFmtId="0" fontId="6" fillId="0" borderId="0" xfId="0" applyFont="1" applyBorder="1" applyAlignment="1" applyProtection="1">
      <alignment horizontal="center" vertical="center" wrapText="1"/>
    </xf>
    <xf numFmtId="0" fontId="6" fillId="0" borderId="55" xfId="0" applyFont="1" applyBorder="1" applyAlignment="1" applyProtection="1">
      <alignment horizontal="center" vertical="center" wrapText="1"/>
    </xf>
    <xf numFmtId="0" fontId="6" fillId="0" borderId="52" xfId="0" applyFont="1" applyBorder="1" applyAlignment="1" applyProtection="1">
      <alignment horizontal="center" vertical="center" wrapText="1"/>
    </xf>
    <xf numFmtId="0" fontId="6" fillId="0" borderId="53" xfId="0" applyFont="1" applyBorder="1" applyAlignment="1" applyProtection="1">
      <alignment horizontal="center" vertical="center" wrapText="1"/>
    </xf>
    <xf numFmtId="0" fontId="6" fillId="0" borderId="54" xfId="0" applyFont="1" applyBorder="1" applyAlignment="1" applyProtection="1">
      <alignment horizontal="center" vertical="center" wrapText="1"/>
    </xf>
    <xf numFmtId="0" fontId="8" fillId="3" borderId="62" xfId="0" applyFont="1" applyFill="1" applyBorder="1" applyAlignment="1" applyProtection="1">
      <alignment horizontal="center" vertical="top" wrapText="1"/>
    </xf>
    <xf numFmtId="168" fontId="4" fillId="0" borderId="2" xfId="0" applyNumberFormat="1" applyFont="1" applyFill="1" applyBorder="1" applyAlignment="1" applyProtection="1">
      <alignment vertical="center"/>
    </xf>
    <xf numFmtId="168" fontId="4" fillId="0" borderId="3" xfId="0" applyNumberFormat="1" applyFont="1" applyFill="1" applyBorder="1" applyAlignment="1" applyProtection="1">
      <alignment vertical="center"/>
    </xf>
    <xf numFmtId="168" fontId="4" fillId="0" borderId="4" xfId="0" applyNumberFormat="1" applyFont="1" applyFill="1" applyBorder="1" applyAlignment="1" applyProtection="1">
      <alignment vertical="center"/>
    </xf>
    <xf numFmtId="0" fontId="10" fillId="0" borderId="2" xfId="0" applyFont="1" applyBorder="1" applyAlignment="1" applyProtection="1">
      <alignment vertical="center" wrapText="1"/>
    </xf>
    <xf numFmtId="0" fontId="10" fillId="0" borderId="3" xfId="0" applyFont="1" applyBorder="1" applyAlignment="1" applyProtection="1">
      <alignment vertical="center" wrapText="1"/>
    </xf>
    <xf numFmtId="0" fontId="4" fillId="0" borderId="2" xfId="0" applyFont="1" applyBorder="1" applyAlignment="1" applyProtection="1">
      <alignment vertical="center"/>
    </xf>
    <xf numFmtId="0" fontId="4" fillId="0" borderId="3" xfId="0" applyFont="1" applyBorder="1" applyAlignment="1" applyProtection="1">
      <alignment vertical="center"/>
    </xf>
    <xf numFmtId="0" fontId="4" fillId="0" borderId="4" xfId="0" applyFont="1" applyBorder="1" applyAlignment="1" applyProtection="1">
      <alignment vertical="center"/>
    </xf>
    <xf numFmtId="0" fontId="8" fillId="0" borderId="15" xfId="0" applyFont="1" applyBorder="1" applyAlignment="1" applyProtection="1">
      <alignment horizontal="center" vertical="center" wrapText="1"/>
    </xf>
    <xf numFmtId="0" fontId="8" fillId="0" borderId="16" xfId="0" applyFont="1" applyBorder="1" applyAlignment="1" applyProtection="1">
      <alignment horizontal="center" vertical="center" wrapText="1"/>
    </xf>
    <xf numFmtId="0" fontId="8" fillId="0" borderId="17" xfId="0" applyFont="1" applyBorder="1" applyAlignment="1" applyProtection="1">
      <alignment horizontal="center" vertical="center" wrapText="1"/>
    </xf>
    <xf numFmtId="0" fontId="4" fillId="0" borderId="51" xfId="0" applyFont="1" applyBorder="1" applyAlignment="1" applyProtection="1">
      <alignment horizontal="center" vertical="center"/>
    </xf>
    <xf numFmtId="0" fontId="4" fillId="0" borderId="0" xfId="0" applyFont="1" applyBorder="1" applyAlignment="1" applyProtection="1">
      <alignment horizontal="center" vertical="center"/>
    </xf>
    <xf numFmtId="0" fontId="4" fillId="0" borderId="55" xfId="0" applyFont="1" applyBorder="1" applyAlignment="1" applyProtection="1">
      <alignment horizontal="center" vertical="center"/>
    </xf>
    <xf numFmtId="0" fontId="4" fillId="0" borderId="52" xfId="0" applyFont="1" applyBorder="1" applyAlignment="1" applyProtection="1">
      <alignment horizontal="center" vertical="center"/>
    </xf>
    <xf numFmtId="0" fontId="4" fillId="0" borderId="53" xfId="0" applyFont="1" applyBorder="1" applyAlignment="1" applyProtection="1">
      <alignment horizontal="center" vertical="center"/>
    </xf>
    <xf numFmtId="0" fontId="4" fillId="0" borderId="54" xfId="0" applyFont="1" applyBorder="1" applyAlignment="1" applyProtection="1">
      <alignment horizontal="center" vertical="center"/>
    </xf>
    <xf numFmtId="0" fontId="8" fillId="0" borderId="51" xfId="0" applyFont="1" applyBorder="1" applyAlignment="1" applyProtection="1">
      <alignment horizontal="center" vertical="center" wrapText="1"/>
    </xf>
    <xf numFmtId="0" fontId="8" fillId="0" borderId="0" xfId="0" applyFont="1" applyBorder="1" applyAlignment="1" applyProtection="1">
      <alignment horizontal="center" vertical="center" wrapText="1"/>
    </xf>
    <xf numFmtId="0" fontId="8" fillId="0" borderId="55" xfId="0" applyFont="1" applyBorder="1" applyAlignment="1" applyProtection="1">
      <alignment horizontal="center" vertical="center" wrapText="1"/>
    </xf>
    <xf numFmtId="0" fontId="8" fillId="0" borderId="52" xfId="0" applyFont="1" applyBorder="1" applyAlignment="1" applyProtection="1">
      <alignment horizontal="center" vertical="center" wrapText="1"/>
    </xf>
    <xf numFmtId="0" fontId="8" fillId="0" borderId="53" xfId="0" applyFont="1" applyBorder="1" applyAlignment="1" applyProtection="1">
      <alignment horizontal="center" vertical="center" wrapText="1"/>
    </xf>
    <xf numFmtId="0" fontId="8" fillId="0" borderId="54" xfId="0" applyFont="1" applyBorder="1" applyAlignment="1" applyProtection="1">
      <alignment horizontal="center" vertical="center" wrapText="1"/>
    </xf>
    <xf numFmtId="165" fontId="9" fillId="0" borderId="0" xfId="0" applyNumberFormat="1" applyFont="1" applyBorder="1" applyAlignment="1" applyProtection="1">
      <alignment horizontal="left" vertical="center" wrapText="1"/>
    </xf>
    <xf numFmtId="165" fontId="9" fillId="0" borderId="55" xfId="0" applyNumberFormat="1" applyFont="1" applyBorder="1" applyAlignment="1" applyProtection="1">
      <alignment horizontal="left" vertical="center" wrapText="1"/>
    </xf>
    <xf numFmtId="0" fontId="9" fillId="0" borderId="0" xfId="0" applyFont="1" applyBorder="1" applyAlignment="1" applyProtection="1">
      <alignment vertical="center" wrapText="1"/>
    </xf>
    <xf numFmtId="0" fontId="9" fillId="0" borderId="55" xfId="0" applyFont="1" applyBorder="1" applyAlignment="1" applyProtection="1">
      <alignment vertical="center" wrapText="1"/>
    </xf>
    <xf numFmtId="0" fontId="4" fillId="0" borderId="47" xfId="0" applyFont="1" applyBorder="1" applyAlignment="1" applyProtection="1">
      <alignment vertical="center"/>
    </xf>
    <xf numFmtId="0" fontId="4" fillId="0" borderId="48" xfId="0" applyFont="1" applyBorder="1" applyAlignment="1" applyProtection="1">
      <alignment vertical="center"/>
    </xf>
    <xf numFmtId="0" fontId="4" fillId="0" borderId="43" xfId="0" applyFont="1" applyBorder="1" applyAlignment="1" applyProtection="1">
      <alignment vertical="center"/>
    </xf>
    <xf numFmtId="0" fontId="3" fillId="0" borderId="15" xfId="0" applyFont="1" applyBorder="1" applyAlignment="1" applyProtection="1">
      <alignment vertical="center"/>
    </xf>
    <xf numFmtId="0" fontId="3" fillId="0" borderId="16" xfId="0" applyFont="1" applyBorder="1" applyAlignment="1" applyProtection="1">
      <alignment vertical="center"/>
    </xf>
    <xf numFmtId="0" fontId="3" fillId="0" borderId="17" xfId="0" applyFont="1" applyBorder="1" applyAlignment="1" applyProtection="1">
      <alignment vertical="center"/>
    </xf>
    <xf numFmtId="0" fontId="4" fillId="0" borderId="51" xfId="0" applyFont="1" applyBorder="1" applyAlignment="1" applyProtection="1">
      <alignment vertical="top"/>
    </xf>
    <xf numFmtId="0" fontId="4" fillId="0" borderId="52" xfId="0" applyFont="1" applyBorder="1" applyAlignment="1" applyProtection="1">
      <alignment vertical="top"/>
    </xf>
    <xf numFmtId="0" fontId="4" fillId="0" borderId="53" xfId="0" applyFont="1" applyBorder="1" applyAlignment="1" applyProtection="1">
      <alignment vertical="top"/>
    </xf>
    <xf numFmtId="0" fontId="4" fillId="0" borderId="54" xfId="0" applyFont="1" applyBorder="1" applyAlignment="1" applyProtection="1">
      <alignment vertical="top"/>
    </xf>
    <xf numFmtId="0" fontId="4" fillId="0" borderId="69" xfId="0" applyFont="1" applyBorder="1" applyAlignment="1" applyProtection="1">
      <alignment vertical="center"/>
    </xf>
    <xf numFmtId="0" fontId="4" fillId="0" borderId="79" xfId="0" applyFont="1" applyBorder="1" applyAlignment="1" applyProtection="1">
      <alignment vertical="center"/>
    </xf>
    <xf numFmtId="0" fontId="4" fillId="0" borderId="70" xfId="0" applyFont="1" applyBorder="1" applyAlignment="1" applyProtection="1">
      <alignment vertical="center"/>
    </xf>
    <xf numFmtId="0" fontId="8" fillId="3" borderId="15" xfId="0" applyFont="1" applyFill="1" applyBorder="1" applyAlignment="1" applyProtection="1">
      <alignment horizontal="center" vertical="center" wrapText="1"/>
    </xf>
    <xf numFmtId="0" fontId="8" fillId="3" borderId="16" xfId="0" applyFont="1" applyFill="1" applyBorder="1" applyAlignment="1" applyProtection="1">
      <alignment horizontal="center" vertical="center" wrapText="1"/>
    </xf>
    <xf numFmtId="0" fontId="8" fillId="3" borderId="17" xfId="0" applyFont="1" applyFill="1" applyBorder="1" applyAlignment="1" applyProtection="1">
      <alignment horizontal="center" vertical="center" wrapText="1"/>
    </xf>
    <xf numFmtId="0" fontId="8" fillId="3" borderId="52" xfId="0" applyFont="1" applyFill="1" applyBorder="1" applyAlignment="1" applyProtection="1">
      <alignment horizontal="center" vertical="center" wrapText="1"/>
    </xf>
    <xf numFmtId="0" fontId="8" fillId="3" borderId="53" xfId="0" applyFont="1" applyFill="1" applyBorder="1" applyAlignment="1" applyProtection="1">
      <alignment horizontal="center" vertical="center" wrapText="1"/>
    </xf>
    <xf numFmtId="0" fontId="8" fillId="3" borderId="54" xfId="0" applyFont="1" applyFill="1" applyBorder="1" applyAlignment="1" applyProtection="1">
      <alignment horizontal="center" vertical="center" wrapText="1"/>
    </xf>
    <xf numFmtId="0" fontId="4" fillId="0" borderId="8" xfId="0" applyFont="1" applyBorder="1" applyAlignment="1" applyProtection="1">
      <alignment vertical="center"/>
    </xf>
    <xf numFmtId="0" fontId="4" fillId="0" borderId="9" xfId="0" applyFont="1" applyBorder="1" applyAlignment="1" applyProtection="1">
      <alignment vertical="center"/>
    </xf>
    <xf numFmtId="0" fontId="4" fillId="0" borderId="10" xfId="0" applyFont="1" applyBorder="1" applyAlignment="1" applyProtection="1">
      <alignment vertical="center"/>
    </xf>
    <xf numFmtId="0" fontId="4" fillId="0" borderId="46" xfId="0" applyFont="1" applyBorder="1" applyAlignment="1" applyProtection="1">
      <alignment vertical="center" wrapText="1"/>
    </xf>
    <xf numFmtId="0" fontId="4" fillId="0" borderId="47" xfId="0" applyFont="1" applyBorder="1" applyAlignment="1" applyProtection="1">
      <alignment vertical="center" wrapText="1"/>
    </xf>
    <xf numFmtId="0" fontId="4" fillId="0" borderId="29" xfId="0" applyFont="1" applyBorder="1" applyAlignment="1" applyProtection="1">
      <alignment vertical="center" wrapText="1"/>
    </xf>
    <xf numFmtId="0" fontId="4" fillId="0" borderId="78" xfId="0" applyFont="1" applyBorder="1" applyAlignment="1" applyProtection="1">
      <alignment vertical="center" wrapText="1"/>
    </xf>
    <xf numFmtId="0" fontId="4" fillId="0" borderId="69" xfId="0" applyFont="1" applyBorder="1" applyAlignment="1" applyProtection="1">
      <alignment vertical="center" wrapText="1"/>
    </xf>
    <xf numFmtId="0" fontId="4" fillId="0" borderId="71" xfId="0" applyFont="1" applyBorder="1" applyAlignment="1" applyProtection="1">
      <alignment vertical="center" wrapText="1"/>
    </xf>
    <xf numFmtId="0" fontId="3" fillId="0" borderId="15" xfId="0" applyFont="1" applyBorder="1" applyAlignment="1" applyProtection="1">
      <alignment vertical="center" wrapText="1"/>
    </xf>
    <xf numFmtId="0" fontId="3" fillId="0" borderId="16" xfId="0" applyFont="1" applyBorder="1" applyAlignment="1" applyProtection="1">
      <alignment vertical="center" wrapText="1"/>
    </xf>
    <xf numFmtId="0" fontId="3" fillId="0" borderId="17" xfId="0" applyFont="1" applyBorder="1" applyAlignment="1" applyProtection="1">
      <alignment vertical="center" wrapText="1"/>
    </xf>
    <xf numFmtId="0" fontId="4" fillId="0" borderId="51" xfId="0" applyFont="1" applyBorder="1" applyAlignment="1" applyProtection="1">
      <alignment vertical="top" wrapText="1"/>
    </xf>
    <xf numFmtId="0" fontId="4" fillId="0" borderId="52" xfId="0" applyFont="1" applyBorder="1" applyAlignment="1" applyProtection="1">
      <alignment vertical="top" wrapText="1"/>
    </xf>
    <xf numFmtId="0" fontId="4" fillId="0" borderId="53" xfId="0" applyFont="1" applyBorder="1" applyAlignment="1" applyProtection="1">
      <alignment vertical="top" wrapText="1"/>
    </xf>
    <xf numFmtId="0" fontId="4" fillId="0" borderId="54" xfId="0" applyFont="1" applyBorder="1" applyAlignment="1" applyProtection="1">
      <alignment vertical="top" wrapText="1"/>
    </xf>
    <xf numFmtId="0" fontId="8" fillId="2" borderId="8" xfId="0" applyFont="1" applyFill="1" applyBorder="1" applyAlignment="1" applyProtection="1">
      <alignment horizontal="center" vertical="center" wrapText="1"/>
    </xf>
    <xf numFmtId="0" fontId="8" fillId="2" borderId="9" xfId="0" applyFont="1" applyFill="1" applyBorder="1" applyAlignment="1" applyProtection="1">
      <alignment horizontal="center" vertical="center" wrapText="1"/>
    </xf>
    <xf numFmtId="0" fontId="8" fillId="2" borderId="10" xfId="0" applyFont="1" applyFill="1" applyBorder="1" applyAlignment="1" applyProtection="1">
      <alignment horizontal="center" vertical="center" wrapText="1"/>
    </xf>
    <xf numFmtId="0" fontId="8" fillId="2" borderId="23" xfId="0" applyFont="1" applyFill="1" applyBorder="1" applyAlignment="1" applyProtection="1">
      <alignment horizontal="center" vertical="center" wrapText="1"/>
    </xf>
    <xf numFmtId="0" fontId="8" fillId="2" borderId="50" xfId="0" applyFont="1" applyFill="1" applyBorder="1" applyAlignment="1" applyProtection="1">
      <alignment horizontal="center" vertical="center" wrapText="1"/>
    </xf>
    <xf numFmtId="0" fontId="8" fillId="2" borderId="21" xfId="0" applyFont="1" applyFill="1" applyBorder="1" applyAlignment="1" applyProtection="1">
      <alignment horizontal="center" vertical="center" wrapText="1"/>
    </xf>
    <xf numFmtId="0" fontId="8" fillId="2" borderId="24" xfId="0" applyFont="1" applyFill="1" applyBorder="1" applyAlignment="1" applyProtection="1">
      <alignment horizontal="center" vertical="center" wrapText="1"/>
    </xf>
    <xf numFmtId="0" fontId="8" fillId="2" borderId="44" xfId="0" applyFont="1" applyFill="1" applyBorder="1" applyAlignment="1" applyProtection="1">
      <alignment horizontal="center" vertical="center" wrapText="1"/>
    </xf>
    <xf numFmtId="0" fontId="9" fillId="0" borderId="23" xfId="0" applyFont="1" applyBorder="1" applyAlignment="1" applyProtection="1">
      <alignment horizontal="left" vertical="center" wrapText="1"/>
    </xf>
    <xf numFmtId="0" fontId="9" fillId="0" borderId="50" xfId="0" applyFont="1" applyBorder="1" applyAlignment="1" applyProtection="1">
      <alignment horizontal="left" vertical="center" wrapText="1"/>
    </xf>
    <xf numFmtId="0" fontId="9" fillId="0" borderId="21" xfId="0" applyFont="1" applyBorder="1" applyAlignment="1" applyProtection="1">
      <alignment horizontal="left" vertical="center" wrapText="1"/>
    </xf>
    <xf numFmtId="0" fontId="9" fillId="0" borderId="24" xfId="0" applyFont="1" applyBorder="1" applyAlignment="1" applyProtection="1">
      <alignment horizontal="left" vertical="center" wrapText="1"/>
    </xf>
    <xf numFmtId="0" fontId="9" fillId="0" borderId="44" xfId="0" applyFont="1" applyBorder="1" applyAlignment="1" applyProtection="1">
      <alignment horizontal="left" vertical="center" wrapText="1"/>
    </xf>
    <xf numFmtId="0" fontId="8" fillId="2" borderId="2" xfId="0" applyFont="1" applyFill="1" applyBorder="1" applyAlignment="1" applyProtection="1">
      <alignment horizontal="center" vertical="center" wrapText="1"/>
    </xf>
    <xf numFmtId="0" fontId="8" fillId="2" borderId="3" xfId="0" applyFont="1" applyFill="1" applyBorder="1" applyAlignment="1" applyProtection="1">
      <alignment horizontal="center" vertical="center" wrapText="1"/>
    </xf>
    <xf numFmtId="0" fontId="8" fillId="2" borderId="4" xfId="0" applyFont="1" applyFill="1" applyBorder="1" applyAlignment="1" applyProtection="1">
      <alignment horizontal="center" vertical="center" wrapText="1"/>
    </xf>
    <xf numFmtId="169" fontId="9" fillId="0" borderId="23" xfId="0" applyNumberFormat="1" applyFont="1" applyBorder="1" applyAlignment="1" applyProtection="1">
      <alignment horizontal="center" vertical="center" wrapText="1"/>
    </xf>
    <xf numFmtId="169" fontId="9" fillId="0" borderId="50" xfId="0" applyNumberFormat="1" applyFont="1" applyBorder="1" applyAlignment="1" applyProtection="1">
      <alignment horizontal="center" vertical="center" wrapText="1"/>
    </xf>
    <xf numFmtId="169" fontId="9" fillId="0" borderId="44" xfId="0" applyNumberFormat="1" applyFont="1" applyBorder="1" applyAlignment="1" applyProtection="1">
      <alignment horizontal="center" vertical="center" wrapText="1"/>
    </xf>
    <xf numFmtId="167" fontId="9" fillId="0" borderId="8" xfId="0" applyNumberFormat="1" applyFont="1" applyBorder="1" applyAlignment="1" applyProtection="1">
      <alignment horizontal="center" vertical="center" wrapText="1"/>
    </xf>
    <xf numFmtId="167" fontId="9" fillId="0" borderId="9" xfId="0" applyNumberFormat="1" applyFont="1" applyBorder="1" applyAlignment="1" applyProtection="1">
      <alignment horizontal="center" vertical="center" wrapText="1"/>
    </xf>
    <xf numFmtId="167" fontId="9" fillId="0" borderId="10" xfId="0" applyNumberFormat="1" applyFont="1" applyBorder="1" applyAlignment="1" applyProtection="1">
      <alignment horizontal="center" vertical="center" wrapText="1"/>
    </xf>
    <xf numFmtId="0" fontId="9" fillId="0" borderId="8" xfId="0" applyFont="1" applyBorder="1" applyAlignment="1" applyProtection="1">
      <alignment vertical="center" wrapText="1"/>
    </xf>
    <xf numFmtId="0" fontId="9" fillId="0" borderId="9" xfId="0" applyFont="1" applyBorder="1" applyAlignment="1" applyProtection="1">
      <alignment vertical="center" wrapText="1"/>
    </xf>
    <xf numFmtId="0" fontId="9" fillId="0" borderId="10" xfId="0" applyFont="1" applyBorder="1" applyAlignment="1" applyProtection="1">
      <alignment vertical="center" wrapText="1"/>
    </xf>
    <xf numFmtId="164" fontId="9" fillId="0" borderId="15" xfId="0" applyNumberFormat="1" applyFont="1" applyBorder="1" applyAlignment="1" applyProtection="1">
      <alignment horizontal="left" vertical="center" wrapText="1"/>
    </xf>
    <xf numFmtId="164" fontId="9" fillId="0" borderId="16" xfId="0" applyNumberFormat="1" applyFont="1" applyBorder="1" applyAlignment="1" applyProtection="1">
      <alignment horizontal="left" vertical="center" wrapText="1"/>
    </xf>
    <xf numFmtId="164" fontId="9" fillId="0" borderId="17" xfId="0" applyNumberFormat="1" applyFont="1" applyBorder="1" applyAlignment="1" applyProtection="1">
      <alignment horizontal="left" vertical="center" wrapText="1"/>
    </xf>
    <xf numFmtId="164" fontId="9" fillId="0" borderId="52" xfId="0" applyNumberFormat="1" applyFont="1" applyBorder="1" applyAlignment="1" applyProtection="1">
      <alignment horizontal="left" vertical="center" wrapText="1"/>
    </xf>
    <xf numFmtId="164" fontId="9" fillId="0" borderId="53" xfId="0" applyNumberFormat="1" applyFont="1" applyBorder="1" applyAlignment="1" applyProtection="1">
      <alignment horizontal="left" vertical="center" wrapText="1"/>
    </xf>
    <xf numFmtId="164" fontId="9" fillId="0" borderId="54" xfId="0" applyNumberFormat="1" applyFont="1" applyBorder="1" applyAlignment="1" applyProtection="1">
      <alignment horizontal="left" vertical="center" wrapText="1"/>
    </xf>
    <xf numFmtId="0" fontId="4" fillId="0" borderId="45" xfId="0" applyFont="1" applyBorder="1" applyAlignment="1" applyProtection="1">
      <alignment vertical="center" wrapText="1"/>
    </xf>
    <xf numFmtId="0" fontId="4" fillId="0" borderId="8" xfId="0" applyFont="1" applyBorder="1" applyAlignment="1" applyProtection="1">
      <alignment vertical="center" wrapText="1"/>
    </xf>
    <xf numFmtId="0" fontId="4" fillId="0" borderId="7" xfId="0" applyFont="1" applyBorder="1" applyAlignment="1" applyProtection="1">
      <alignment vertical="center" wrapText="1"/>
    </xf>
    <xf numFmtId="0" fontId="3" fillId="0" borderId="15" xfId="0" applyFont="1" applyBorder="1" applyAlignment="1" applyProtection="1">
      <alignment horizontal="center" vertical="center"/>
    </xf>
    <xf numFmtId="0" fontId="3" fillId="0" borderId="16" xfId="0" applyFont="1" applyBorder="1" applyAlignment="1" applyProtection="1">
      <alignment horizontal="center" vertical="center"/>
    </xf>
    <xf numFmtId="0" fontId="3" fillId="0" borderId="17" xfId="0" applyFont="1" applyBorder="1" applyAlignment="1" applyProtection="1">
      <alignment horizontal="center" vertical="center"/>
    </xf>
    <xf numFmtId="0" fontId="3" fillId="0" borderId="52" xfId="0" applyFont="1" applyBorder="1" applyAlignment="1" applyProtection="1">
      <alignment horizontal="center" vertical="center"/>
    </xf>
    <xf numFmtId="0" fontId="3" fillId="0" borderId="53" xfId="0" applyFont="1" applyBorder="1" applyAlignment="1" applyProtection="1">
      <alignment horizontal="center" vertical="center"/>
    </xf>
    <xf numFmtId="0" fontId="3" fillId="0" borderId="54" xfId="0" applyFont="1" applyBorder="1" applyAlignment="1" applyProtection="1">
      <alignment horizontal="center" vertical="center"/>
    </xf>
    <xf numFmtId="0" fontId="6" fillId="0" borderId="15" xfId="0" applyFont="1" applyBorder="1" applyAlignment="1" applyProtection="1">
      <alignment horizontal="right" vertical="center" wrapText="1"/>
    </xf>
    <xf numFmtId="0" fontId="6" fillId="0" borderId="16" xfId="0" applyFont="1" applyBorder="1" applyAlignment="1" applyProtection="1">
      <alignment horizontal="right" vertical="center" wrapText="1"/>
    </xf>
    <xf numFmtId="0" fontId="6" fillId="0" borderId="52" xfId="0" applyFont="1" applyBorder="1" applyAlignment="1" applyProtection="1">
      <alignment horizontal="right" vertical="center" wrapText="1"/>
    </xf>
    <xf numFmtId="0" fontId="6" fillId="0" borderId="53" xfId="0" applyFont="1" applyBorder="1" applyAlignment="1" applyProtection="1">
      <alignment horizontal="right" vertical="center" wrapText="1"/>
    </xf>
    <xf numFmtId="0" fontId="7" fillId="0" borderId="16" xfId="0" applyFont="1" applyBorder="1" applyAlignment="1" applyProtection="1">
      <alignment horizontal="left" vertical="center"/>
    </xf>
    <xf numFmtId="0" fontId="7" fillId="0" borderId="17" xfId="0" applyFont="1" applyBorder="1" applyAlignment="1" applyProtection="1">
      <alignment horizontal="left" vertical="center"/>
    </xf>
    <xf numFmtId="0" fontId="7" fillId="0" borderId="53" xfId="0" applyFont="1" applyBorder="1" applyAlignment="1" applyProtection="1">
      <alignment horizontal="left" vertical="center"/>
    </xf>
    <xf numFmtId="0" fontId="7" fillId="0" borderId="54" xfId="0" applyFont="1" applyBorder="1" applyAlignment="1" applyProtection="1">
      <alignment horizontal="left" vertical="center"/>
    </xf>
    <xf numFmtId="0" fontId="4" fillId="0" borderId="2" xfId="0" applyFont="1" applyBorder="1" applyAlignment="1" applyProtection="1">
      <alignment horizontal="center" vertical="center"/>
    </xf>
    <xf numFmtId="0" fontId="4" fillId="0" borderId="3" xfId="0" applyFont="1" applyBorder="1" applyAlignment="1" applyProtection="1">
      <alignment horizontal="center" vertical="center"/>
    </xf>
    <xf numFmtId="0" fontId="4" fillId="0" borderId="4" xfId="0" applyFont="1" applyBorder="1" applyAlignment="1" applyProtection="1">
      <alignment horizontal="center" vertical="center"/>
    </xf>
    <xf numFmtId="0" fontId="4" fillId="0" borderId="48" xfId="0" applyFont="1" applyBorder="1" applyAlignment="1" applyProtection="1">
      <alignment vertical="center" wrapText="1"/>
    </xf>
    <xf numFmtId="0" fontId="4" fillId="0" borderId="43" xfId="0" applyFont="1" applyBorder="1" applyAlignment="1" applyProtection="1">
      <alignment vertical="center" wrapText="1"/>
    </xf>
    <xf numFmtId="0" fontId="4" fillId="0" borderId="47" xfId="0" applyFont="1" applyBorder="1" applyAlignment="1" applyProtection="1">
      <alignment horizontal="center" vertical="center" wrapText="1"/>
    </xf>
    <xf numFmtId="0" fontId="4" fillId="0" borderId="43" xfId="0" applyFont="1" applyBorder="1" applyAlignment="1" applyProtection="1">
      <alignment horizontal="center" vertical="center" wrapText="1"/>
    </xf>
    <xf numFmtId="0" fontId="4" fillId="0" borderId="47" xfId="0" applyFont="1" applyBorder="1" applyAlignment="1" applyProtection="1">
      <alignment horizontal="center" vertical="center"/>
    </xf>
    <xf numFmtId="0" fontId="4" fillId="0" borderId="48" xfId="0" applyFont="1" applyBorder="1" applyAlignment="1" applyProtection="1">
      <alignment horizontal="center" vertical="center"/>
    </xf>
    <xf numFmtId="0" fontId="4" fillId="0" borderId="43" xfId="0" applyFont="1" applyBorder="1" applyAlignment="1" applyProtection="1">
      <alignment horizontal="center" vertical="center"/>
    </xf>
    <xf numFmtId="0" fontId="9" fillId="0" borderId="0" xfId="0" applyFont="1" applyBorder="1" applyAlignment="1" applyProtection="1">
      <alignment horizontal="center" vertical="center"/>
    </xf>
    <xf numFmtId="0" fontId="4" fillId="0" borderId="69" xfId="0" applyFont="1" applyBorder="1" applyAlignment="1" applyProtection="1">
      <alignment horizontal="center" vertical="center" wrapText="1"/>
    </xf>
    <xf numFmtId="0" fontId="4" fillId="0" borderId="70" xfId="0" applyFont="1" applyBorder="1" applyAlignment="1" applyProtection="1">
      <alignment horizontal="center" vertical="center" wrapText="1"/>
    </xf>
    <xf numFmtId="0" fontId="4" fillId="0" borderId="68" xfId="0" applyFont="1" applyBorder="1" applyAlignment="1" applyProtection="1">
      <alignment horizontal="center" vertical="center" wrapText="1"/>
    </xf>
    <xf numFmtId="0" fontId="4" fillId="0" borderId="67" xfId="0" applyFont="1" applyBorder="1" applyAlignment="1" applyProtection="1">
      <alignment horizontal="center" vertical="center" wrapText="1"/>
    </xf>
    <xf numFmtId="0" fontId="8" fillId="3" borderId="2" xfId="0" applyFont="1" applyFill="1" applyBorder="1" applyAlignment="1" applyProtection="1">
      <alignment horizontal="center" vertical="center" wrapText="1"/>
    </xf>
    <xf numFmtId="0" fontId="8" fillId="3" borderId="3" xfId="0" applyFont="1" applyFill="1" applyBorder="1" applyAlignment="1" applyProtection="1">
      <alignment horizontal="center" vertical="center" wrapText="1"/>
    </xf>
    <xf numFmtId="0" fontId="8" fillId="3" borderId="4" xfId="0" applyFont="1" applyFill="1" applyBorder="1" applyAlignment="1" applyProtection="1">
      <alignment horizontal="center" vertical="center" wrapText="1"/>
    </xf>
    <xf numFmtId="0" fontId="4" fillId="0" borderId="15" xfId="0" applyFont="1" applyBorder="1" applyAlignment="1" applyProtection="1">
      <alignment horizontal="center" vertical="center"/>
    </xf>
    <xf numFmtId="0" fontId="4" fillId="0" borderId="16" xfId="0" applyFont="1" applyBorder="1" applyAlignment="1" applyProtection="1">
      <alignment horizontal="center" vertical="center"/>
    </xf>
    <xf numFmtId="0" fontId="4" fillId="0" borderId="17" xfId="0" applyFont="1" applyBorder="1" applyAlignment="1" applyProtection="1">
      <alignment horizontal="center" vertical="center"/>
    </xf>
    <xf numFmtId="0" fontId="42" fillId="0" borderId="2" xfId="0" applyFont="1" applyBorder="1" applyAlignment="1" applyProtection="1">
      <alignment horizontal="center" vertical="center" wrapText="1"/>
    </xf>
    <xf numFmtId="0" fontId="42" fillId="0" borderId="3" xfId="0" applyFont="1" applyBorder="1" applyAlignment="1" applyProtection="1">
      <alignment horizontal="center" vertical="center" wrapText="1"/>
    </xf>
    <xf numFmtId="0" fontId="42" fillId="0" borderId="4" xfId="0" applyFont="1" applyBorder="1" applyAlignment="1" applyProtection="1">
      <alignment horizontal="center" vertical="center" wrapText="1"/>
    </xf>
    <xf numFmtId="171" fontId="9" fillId="2" borderId="24" xfId="0" applyNumberFormat="1" applyFont="1" applyFill="1" applyBorder="1" applyAlignment="1" applyProtection="1">
      <alignment horizontal="center" vertical="center"/>
    </xf>
    <xf numFmtId="171" fontId="9" fillId="2" borderId="44" xfId="0" applyNumberFormat="1" applyFont="1" applyFill="1" applyBorder="1" applyAlignment="1" applyProtection="1">
      <alignment horizontal="center" vertical="center"/>
    </xf>
    <xf numFmtId="2" fontId="4" fillId="0" borderId="23" xfId="0" applyNumberFormat="1" applyFont="1" applyBorder="1" applyAlignment="1" applyProtection="1">
      <alignment horizontal="center" vertical="center"/>
    </xf>
    <xf numFmtId="2" fontId="4" fillId="0" borderId="21" xfId="0" applyNumberFormat="1" applyFont="1" applyBorder="1" applyAlignment="1" applyProtection="1">
      <alignment horizontal="center" vertical="center"/>
    </xf>
    <xf numFmtId="2" fontId="4" fillId="0" borderId="34" xfId="0" applyNumberFormat="1" applyFont="1" applyBorder="1" applyAlignment="1" applyProtection="1">
      <alignment horizontal="center" vertical="center"/>
    </xf>
    <xf numFmtId="2" fontId="4" fillId="0" borderId="10" xfId="0" applyNumberFormat="1" applyFont="1" applyBorder="1" applyAlignment="1" applyProtection="1">
      <alignment horizontal="center" vertical="center"/>
    </xf>
    <xf numFmtId="2" fontId="9" fillId="0" borderId="8" xfId="0" applyNumberFormat="1" applyFont="1" applyBorder="1" applyAlignment="1" applyProtection="1">
      <alignment horizontal="center" vertical="center"/>
    </xf>
    <xf numFmtId="2" fontId="9" fillId="0" borderId="11" xfId="0" applyNumberFormat="1" applyFont="1" applyBorder="1" applyAlignment="1" applyProtection="1">
      <alignment horizontal="center" vertical="center"/>
    </xf>
    <xf numFmtId="0" fontId="4" fillId="0" borderId="23" xfId="0" applyFont="1" applyBorder="1" applyAlignment="1" applyProtection="1">
      <alignment horizontal="left" vertical="center"/>
    </xf>
    <xf numFmtId="0" fontId="4" fillId="0" borderId="50" xfId="0" applyFont="1" applyBorder="1" applyAlignment="1" applyProtection="1">
      <alignment horizontal="left" vertical="center"/>
    </xf>
    <xf numFmtId="0" fontId="4" fillId="0" borderId="44" xfId="0" applyFont="1" applyBorder="1" applyAlignment="1" applyProtection="1">
      <alignment horizontal="left" vertical="center"/>
    </xf>
    <xf numFmtId="0" fontId="9" fillId="0" borderId="8" xfId="0" applyFont="1" applyBorder="1" applyAlignment="1" applyProtection="1">
      <alignment horizontal="left" vertical="center"/>
    </xf>
    <xf numFmtId="0" fontId="9" fillId="0" borderId="9" xfId="0" applyFont="1" applyBorder="1" applyAlignment="1" applyProtection="1">
      <alignment horizontal="left" vertical="center"/>
    </xf>
    <xf numFmtId="0" fontId="9" fillId="0" borderId="10" xfId="0" applyFont="1" applyBorder="1" applyAlignment="1" applyProtection="1">
      <alignment horizontal="left" vertical="center"/>
    </xf>
    <xf numFmtId="171" fontId="9" fillId="0" borderId="8" xfId="0" applyNumberFormat="1" applyFont="1" applyBorder="1" applyAlignment="1" applyProtection="1">
      <alignment horizontal="center" vertical="center"/>
    </xf>
    <xf numFmtId="171" fontId="9" fillId="0" borderId="11" xfId="0" applyNumberFormat="1" applyFont="1" applyBorder="1" applyAlignment="1" applyProtection="1">
      <alignment horizontal="center" vertical="center"/>
    </xf>
    <xf numFmtId="0" fontId="8" fillId="0" borderId="63" xfId="0" applyFont="1" applyBorder="1" applyAlignment="1" applyProtection="1">
      <alignment horizontal="center" vertical="center"/>
    </xf>
    <xf numFmtId="0" fontId="8" fillId="0" borderId="4" xfId="0" applyFont="1" applyBorder="1" applyAlignment="1" applyProtection="1">
      <alignment horizontal="center" vertical="center"/>
    </xf>
    <xf numFmtId="0" fontId="8" fillId="0" borderId="2" xfId="0" applyFont="1" applyBorder="1" applyAlignment="1" applyProtection="1">
      <alignment horizontal="center" vertical="center"/>
    </xf>
    <xf numFmtId="0" fontId="8" fillId="0" borderId="64" xfId="0" applyFont="1" applyBorder="1" applyAlignment="1" applyProtection="1">
      <alignment horizontal="center" vertical="center"/>
    </xf>
    <xf numFmtId="0" fontId="8" fillId="0" borderId="3" xfId="0" applyFont="1" applyBorder="1" applyAlignment="1" applyProtection="1">
      <alignment horizontal="center" vertical="center"/>
    </xf>
    <xf numFmtId="0" fontId="9" fillId="0" borderId="22" xfId="0" applyFont="1" applyBorder="1" applyAlignment="1" applyProtection="1">
      <alignment horizontal="center" vertical="center" wrapText="1"/>
    </xf>
    <xf numFmtId="0" fontId="9" fillId="0" borderId="25" xfId="0" applyFont="1" applyBorder="1" applyAlignment="1" applyProtection="1">
      <alignment horizontal="center" vertical="center" wrapText="1"/>
    </xf>
    <xf numFmtId="0" fontId="9" fillId="0" borderId="35" xfId="0" applyFont="1" applyBorder="1" applyAlignment="1" applyProtection="1">
      <alignment horizontal="center" vertical="center" wrapText="1"/>
    </xf>
    <xf numFmtId="0" fontId="9" fillId="0" borderId="36" xfId="0" applyFont="1" applyBorder="1" applyAlignment="1" applyProtection="1">
      <alignment horizontal="center" vertical="center" wrapText="1"/>
    </xf>
    <xf numFmtId="0" fontId="9" fillId="0" borderId="40" xfId="0" applyFont="1" applyBorder="1" applyAlignment="1" applyProtection="1">
      <alignment horizontal="center" vertical="center" wrapText="1"/>
    </xf>
    <xf numFmtId="0" fontId="9" fillId="0" borderId="41" xfId="0" applyFont="1" applyBorder="1" applyAlignment="1" applyProtection="1">
      <alignment horizontal="center" vertical="center" wrapText="1"/>
    </xf>
    <xf numFmtId="0" fontId="8" fillId="0" borderId="22" xfId="0" applyFont="1" applyBorder="1" applyAlignment="1" applyProtection="1">
      <alignment horizontal="center" vertical="center" wrapText="1"/>
    </xf>
    <xf numFmtId="0" fontId="8" fillId="0" borderId="25" xfId="0" applyFont="1" applyBorder="1" applyAlignment="1" applyProtection="1">
      <alignment horizontal="center" vertical="center" wrapText="1"/>
    </xf>
    <xf numFmtId="49" fontId="9" fillId="0" borderId="25" xfId="0" applyNumberFormat="1" applyFont="1" applyBorder="1" applyAlignment="1" applyProtection="1">
      <alignment horizontal="center" vertical="center" wrapText="1"/>
    </xf>
    <xf numFmtId="49" fontId="9" fillId="0" borderId="26" xfId="0" applyNumberFormat="1" applyFont="1" applyBorder="1" applyAlignment="1" applyProtection="1">
      <alignment horizontal="center" vertical="center" wrapText="1"/>
    </xf>
    <xf numFmtId="49" fontId="9" fillId="0" borderId="36" xfId="0" applyNumberFormat="1" applyFont="1" applyBorder="1" applyAlignment="1" applyProtection="1">
      <alignment horizontal="center" vertical="center" wrapText="1"/>
    </xf>
    <xf numFmtId="49" fontId="9" fillId="0" borderId="37" xfId="0" applyNumberFormat="1" applyFont="1" applyBorder="1" applyAlignment="1" applyProtection="1">
      <alignment horizontal="center" vertical="center" wrapText="1"/>
    </xf>
    <xf numFmtId="49" fontId="9" fillId="0" borderId="41" xfId="0" applyNumberFormat="1" applyFont="1" applyBorder="1" applyAlignment="1" applyProtection="1">
      <alignment horizontal="center" vertical="center" wrapText="1"/>
    </xf>
    <xf numFmtId="49" fontId="9" fillId="0" borderId="42" xfId="0" applyNumberFormat="1" applyFont="1" applyBorder="1" applyAlignment="1" applyProtection="1">
      <alignment horizontal="center" vertical="center" wrapText="1"/>
    </xf>
    <xf numFmtId="0" fontId="8" fillId="0" borderId="13" xfId="0" applyFont="1" applyBorder="1" applyAlignment="1" applyProtection="1">
      <alignment horizontal="center" vertical="center" wrapText="1"/>
    </xf>
    <xf numFmtId="0" fontId="8" fillId="0" borderId="14" xfId="0" applyFont="1" applyBorder="1" applyAlignment="1" applyProtection="1">
      <alignment horizontal="center" vertical="center" wrapText="1"/>
    </xf>
    <xf numFmtId="0" fontId="8" fillId="2" borderId="15" xfId="0" applyFont="1" applyFill="1" applyBorder="1" applyAlignment="1" applyProtection="1">
      <alignment horizontal="center" vertical="center" wrapText="1"/>
    </xf>
    <xf numFmtId="0" fontId="8" fillId="2" borderId="16" xfId="0" applyFont="1" applyFill="1" applyBorder="1" applyAlignment="1" applyProtection="1">
      <alignment horizontal="center" vertical="center" wrapText="1"/>
    </xf>
    <xf numFmtId="0" fontId="8" fillId="2" borderId="17" xfId="0" applyFont="1" applyFill="1" applyBorder="1" applyAlignment="1" applyProtection="1">
      <alignment horizontal="center" vertical="center" wrapText="1"/>
    </xf>
    <xf numFmtId="0" fontId="8" fillId="2" borderId="52" xfId="0" applyFont="1" applyFill="1" applyBorder="1" applyAlignment="1" applyProtection="1">
      <alignment horizontal="center" vertical="center" wrapText="1"/>
    </xf>
    <xf numFmtId="0" fontId="8" fillId="2" borderId="53" xfId="0" applyFont="1" applyFill="1" applyBorder="1" applyAlignment="1" applyProtection="1">
      <alignment horizontal="center" vertical="center" wrapText="1"/>
    </xf>
    <xf numFmtId="0" fontId="8" fillId="2" borderId="54" xfId="0" applyFont="1" applyFill="1" applyBorder="1" applyAlignment="1" applyProtection="1">
      <alignment horizontal="center" vertical="center" wrapText="1"/>
    </xf>
    <xf numFmtId="0" fontId="8" fillId="2" borderId="12" xfId="0" applyFont="1" applyFill="1" applyBorder="1" applyAlignment="1" applyProtection="1">
      <alignment horizontal="center" vertical="center" wrapText="1"/>
    </xf>
    <xf numFmtId="0" fontId="8" fillId="2" borderId="14" xfId="0" applyFont="1" applyFill="1" applyBorder="1" applyAlignment="1" applyProtection="1">
      <alignment horizontal="center" vertical="center" wrapText="1"/>
    </xf>
    <xf numFmtId="0" fontId="4" fillId="0" borderId="9" xfId="0" applyFont="1" applyBorder="1" applyAlignment="1" applyProtection="1">
      <alignment vertical="center" wrapText="1"/>
    </xf>
    <xf numFmtId="0" fontId="4" fillId="0" borderId="10" xfId="0" applyFont="1" applyBorder="1" applyAlignment="1" applyProtection="1">
      <alignment vertical="center" wrapText="1"/>
    </xf>
    <xf numFmtId="0" fontId="4" fillId="0" borderId="8" xfId="0" applyFont="1" applyBorder="1" applyAlignment="1" applyProtection="1">
      <alignment horizontal="center" vertical="center" wrapText="1"/>
    </xf>
    <xf numFmtId="0" fontId="4" fillId="0" borderId="10" xfId="0" applyFont="1" applyBorder="1" applyAlignment="1" applyProtection="1">
      <alignment horizontal="center" vertical="center" wrapText="1"/>
    </xf>
    <xf numFmtId="0" fontId="4" fillId="0" borderId="8" xfId="0" applyFont="1" applyBorder="1" applyAlignment="1" applyProtection="1">
      <alignment horizontal="center" vertical="center"/>
    </xf>
    <xf numFmtId="0" fontId="4" fillId="0" borderId="9" xfId="0" applyFont="1" applyBorder="1" applyAlignment="1" applyProtection="1">
      <alignment horizontal="center" vertical="center"/>
    </xf>
    <xf numFmtId="0" fontId="4" fillId="0" borderId="10" xfId="0" applyFont="1" applyBorder="1" applyAlignment="1" applyProtection="1">
      <alignment horizontal="center" vertical="center"/>
    </xf>
    <xf numFmtId="14" fontId="9" fillId="0" borderId="50" xfId="0" applyNumberFormat="1" applyFont="1" applyBorder="1" applyAlignment="1" applyProtection="1">
      <alignment horizontal="center" vertical="center"/>
    </xf>
    <xf numFmtId="0" fontId="8" fillId="0" borderId="50" xfId="0" applyFont="1" applyBorder="1" applyAlignment="1" applyProtection="1">
      <alignment vertical="center"/>
    </xf>
    <xf numFmtId="0" fontId="9" fillId="0" borderId="50" xfId="0" applyFont="1" applyBorder="1" applyAlignment="1" applyProtection="1">
      <alignment horizontal="center" vertical="center"/>
    </xf>
    <xf numFmtId="0" fontId="3" fillId="0" borderId="50" xfId="0" applyFont="1" applyBorder="1" applyAlignment="1" applyProtection="1">
      <alignment vertical="center"/>
    </xf>
    <xf numFmtId="0" fontId="9" fillId="0" borderId="44" xfId="0" applyFont="1" applyBorder="1" applyAlignment="1" applyProtection="1">
      <alignment horizontal="center" vertical="center"/>
    </xf>
    <xf numFmtId="0" fontId="9" fillId="0" borderId="5" xfId="0" applyFont="1" applyBorder="1" applyAlignment="1" applyProtection="1">
      <alignment vertical="center"/>
    </xf>
    <xf numFmtId="0" fontId="9" fillId="0" borderId="6" xfId="0" applyFont="1" applyBorder="1" applyAlignment="1" applyProtection="1">
      <alignment vertical="center"/>
    </xf>
    <xf numFmtId="0" fontId="9" fillId="0" borderId="6" xfId="0" applyFont="1" applyBorder="1" applyAlignment="1" applyProtection="1">
      <alignment horizontal="center" vertical="center"/>
    </xf>
    <xf numFmtId="0" fontId="9" fillId="0" borderId="7" xfId="0" applyFont="1" applyBorder="1" applyAlignment="1" applyProtection="1">
      <alignment horizontal="center" vertical="center"/>
    </xf>
    <xf numFmtId="0" fontId="9" fillId="0" borderId="27" xfId="0" applyFont="1" applyBorder="1" applyAlignment="1" applyProtection="1">
      <alignment horizontal="center" vertical="center"/>
    </xf>
    <xf numFmtId="0" fontId="9" fillId="0" borderId="28" xfId="0" applyFont="1" applyBorder="1" applyAlignment="1" applyProtection="1">
      <alignment horizontal="center" vertical="center"/>
    </xf>
    <xf numFmtId="0" fontId="9" fillId="0" borderId="28" xfId="0" applyNumberFormat="1" applyFont="1" applyBorder="1" applyAlignment="1" applyProtection="1">
      <alignment horizontal="center" vertical="center" wrapText="1"/>
    </xf>
    <xf numFmtId="0" fontId="9" fillId="0" borderId="29" xfId="0" applyNumberFormat="1" applyFont="1" applyBorder="1" applyAlignment="1" applyProtection="1">
      <alignment horizontal="center" vertical="center" wrapText="1"/>
    </xf>
    <xf numFmtId="0" fontId="8" fillId="0" borderId="23" xfId="0" applyFont="1" applyBorder="1" applyAlignment="1" applyProtection="1">
      <alignment vertical="center"/>
    </xf>
    <xf numFmtId="0" fontId="8" fillId="3" borderId="5" xfId="0" applyFont="1" applyFill="1" applyBorder="1" applyAlignment="1" applyProtection="1">
      <alignment horizontal="center" vertical="center"/>
    </xf>
    <xf numFmtId="0" fontId="8" fillId="3" borderId="6" xfId="0" applyFont="1" applyFill="1" applyBorder="1" applyAlignment="1" applyProtection="1">
      <alignment horizontal="center" vertical="center"/>
    </xf>
    <xf numFmtId="0" fontId="8" fillId="3" borderId="7" xfId="0" applyFont="1" applyFill="1" applyBorder="1" applyAlignment="1" applyProtection="1">
      <alignment horizontal="center" vertical="center"/>
    </xf>
    <xf numFmtId="0" fontId="9" fillId="0" borderId="52" xfId="0" applyFont="1" applyBorder="1" applyAlignment="1" applyProtection="1">
      <alignment vertical="top" wrapText="1"/>
    </xf>
    <xf numFmtId="0" fontId="9" fillId="0" borderId="53" xfId="0" applyFont="1" applyBorder="1" applyAlignment="1" applyProtection="1">
      <alignment vertical="top" wrapText="1"/>
    </xf>
    <xf numFmtId="0" fontId="9" fillId="0" borderId="54" xfId="0" applyFont="1" applyBorder="1" applyAlignment="1" applyProtection="1">
      <alignment vertical="top" wrapText="1"/>
    </xf>
    <xf numFmtId="0" fontId="8" fillId="3" borderId="18" xfId="0" applyFont="1" applyFill="1" applyBorder="1" applyAlignment="1" applyProtection="1">
      <alignment horizontal="center" vertical="center"/>
    </xf>
    <xf numFmtId="0" fontId="8" fillId="3" borderId="19" xfId="0" applyFont="1" applyFill="1" applyBorder="1" applyAlignment="1" applyProtection="1">
      <alignment horizontal="center" vertical="center"/>
    </xf>
    <xf numFmtId="0" fontId="8" fillId="3" borderId="20" xfId="0" applyFont="1" applyFill="1" applyBorder="1" applyAlignment="1" applyProtection="1">
      <alignment horizontal="center" vertical="center"/>
    </xf>
    <xf numFmtId="197" fontId="4" fillId="0" borderId="31" xfId="0" applyNumberFormat="1" applyFont="1" applyBorder="1" applyAlignment="1" applyProtection="1">
      <alignment horizontal="center" vertical="center" wrapText="1"/>
    </xf>
    <xf numFmtId="197" fontId="4" fillId="0" borderId="32" xfId="0" applyNumberFormat="1" applyFont="1" applyBorder="1" applyAlignment="1" applyProtection="1">
      <alignment horizontal="center" vertical="center" wrapText="1"/>
    </xf>
    <xf numFmtId="0" fontId="4" fillId="0" borderId="23" xfId="0" applyFont="1" applyBorder="1" applyAlignment="1" applyProtection="1">
      <alignment vertical="center"/>
    </xf>
    <xf numFmtId="0" fontId="4" fillId="0" borderId="50" xfId="0" applyFont="1" applyBorder="1" applyAlignment="1" applyProtection="1">
      <alignment vertical="center"/>
    </xf>
    <xf numFmtId="0" fontId="4" fillId="0" borderId="44" xfId="0" applyFont="1" applyBorder="1" applyAlignment="1" applyProtection="1">
      <alignment vertical="center"/>
    </xf>
    <xf numFmtId="0" fontId="4" fillId="0" borderId="23" xfId="0" applyFont="1" applyBorder="1" applyAlignment="1" applyProtection="1">
      <alignment horizontal="center" vertical="center"/>
    </xf>
    <xf numFmtId="0" fontId="4" fillId="0" borderId="44" xfId="0" applyFont="1" applyBorder="1" applyAlignment="1" applyProtection="1">
      <alignment horizontal="center" vertical="center"/>
    </xf>
    <xf numFmtId="0" fontId="4" fillId="0" borderId="38" xfId="0" applyFont="1" applyBorder="1" applyAlignment="1" applyProtection="1">
      <alignment vertical="center" wrapText="1"/>
    </xf>
    <xf numFmtId="0" fontId="9" fillId="0" borderId="0" xfId="0" applyFont="1" applyFill="1" applyBorder="1" applyAlignment="1" applyProtection="1">
      <alignment horizontal="center" vertical="center"/>
    </xf>
    <xf numFmtId="0" fontId="9" fillId="0" borderId="0" xfId="0" applyFont="1" applyFill="1" applyBorder="1" applyAlignment="1" applyProtection="1">
      <alignment vertical="center"/>
    </xf>
    <xf numFmtId="0" fontId="4" fillId="0" borderId="15" xfId="0" applyFont="1" applyBorder="1" applyAlignment="1" applyProtection="1">
      <alignment horizontal="center" vertical="center" wrapText="1"/>
    </xf>
    <xf numFmtId="0" fontId="4" fillId="0" borderId="17" xfId="0" applyFont="1" applyBorder="1" applyAlignment="1" applyProtection="1">
      <alignment horizontal="center" vertical="center" wrapText="1"/>
    </xf>
    <xf numFmtId="0" fontId="4" fillId="0" borderId="38" xfId="0" applyFont="1" applyBorder="1" applyAlignment="1" applyProtection="1">
      <alignment horizontal="center" vertical="center"/>
    </xf>
    <xf numFmtId="0" fontId="4" fillId="0" borderId="28" xfId="0" applyFont="1" applyBorder="1" applyAlignment="1" applyProtection="1">
      <alignment horizontal="center" vertical="center"/>
    </xf>
    <xf numFmtId="0" fontId="4" fillId="0" borderId="29" xfId="0" applyFont="1" applyBorder="1" applyAlignment="1" applyProtection="1">
      <alignment horizontal="center" vertical="center"/>
    </xf>
    <xf numFmtId="0" fontId="4" fillId="0" borderId="27" xfId="0" applyFont="1" applyBorder="1" applyAlignment="1" applyProtection="1">
      <alignment vertical="center" wrapText="1"/>
    </xf>
    <xf numFmtId="0" fontId="4" fillId="0" borderId="28" xfId="0" applyFont="1" applyBorder="1" applyAlignment="1" applyProtection="1">
      <alignment vertical="center" wrapText="1"/>
    </xf>
    <xf numFmtId="0" fontId="4" fillId="0" borderId="39" xfId="0" applyFont="1" applyBorder="1" applyAlignment="1" applyProtection="1">
      <alignment vertical="center" wrapText="1"/>
    </xf>
    <xf numFmtId="0" fontId="4" fillId="0" borderId="27" xfId="0" applyFont="1" applyBorder="1" applyAlignment="1" applyProtection="1">
      <alignment horizontal="center" vertical="center" wrapText="1"/>
    </xf>
    <xf numFmtId="0" fontId="4" fillId="0" borderId="29" xfId="0" applyFont="1" applyBorder="1" applyAlignment="1" applyProtection="1">
      <alignment horizontal="center" vertical="center" wrapText="1"/>
    </xf>
    <xf numFmtId="0" fontId="4" fillId="0" borderId="5" xfId="0" applyFont="1" applyBorder="1" applyAlignment="1" applyProtection="1">
      <alignment vertical="center" wrapText="1"/>
    </xf>
    <xf numFmtId="0" fontId="4" fillId="0" borderId="6" xfId="0" applyFont="1" applyBorder="1" applyAlignment="1" applyProtection="1">
      <alignment vertical="center" wrapText="1"/>
    </xf>
    <xf numFmtId="0" fontId="4" fillId="0" borderId="34" xfId="0" applyFont="1" applyBorder="1" applyAlignment="1" applyProtection="1">
      <alignment vertical="center" wrapText="1"/>
    </xf>
    <xf numFmtId="0" fontId="4" fillId="0" borderId="5" xfId="0" applyFont="1" applyBorder="1" applyAlignment="1" applyProtection="1">
      <alignment horizontal="center" vertical="center" wrapText="1"/>
    </xf>
    <xf numFmtId="0" fontId="4" fillId="0" borderId="7" xfId="0" applyFont="1" applyBorder="1" applyAlignment="1" applyProtection="1">
      <alignment horizontal="center" vertical="center" wrapText="1"/>
    </xf>
    <xf numFmtId="0" fontId="4" fillId="0" borderId="11" xfId="0" applyFont="1" applyBorder="1" applyAlignment="1" applyProtection="1">
      <alignment horizontal="center" vertical="center"/>
    </xf>
    <xf numFmtId="0" fontId="4" fillId="0" borderId="6" xfId="0" applyFont="1" applyBorder="1" applyAlignment="1" applyProtection="1">
      <alignment horizontal="center" vertical="center"/>
    </xf>
    <xf numFmtId="0" fontId="4" fillId="0" borderId="7" xfId="0" applyFont="1" applyBorder="1" applyAlignment="1" applyProtection="1">
      <alignment horizontal="center" vertical="center"/>
    </xf>
    <xf numFmtId="0" fontId="4" fillId="0" borderId="27" xfId="0" applyFont="1" applyBorder="1" applyAlignment="1" applyProtection="1">
      <alignment horizontal="center" vertical="center"/>
    </xf>
    <xf numFmtId="0" fontId="4" fillId="0" borderId="50" xfId="0" applyFont="1" applyBorder="1" applyAlignment="1" applyProtection="1">
      <alignment horizontal="center" vertical="center"/>
    </xf>
    <xf numFmtId="0" fontId="4" fillId="0" borderId="21" xfId="0" applyFont="1" applyBorder="1" applyAlignment="1" applyProtection="1">
      <alignment horizontal="center" vertical="center"/>
    </xf>
    <xf numFmtId="0" fontId="4" fillId="0" borderId="39" xfId="0" applyFont="1" applyBorder="1" applyAlignment="1" applyProtection="1">
      <alignment vertical="center"/>
    </xf>
    <xf numFmtId="0" fontId="4" fillId="0" borderId="18" xfId="0" applyFont="1" applyBorder="1" applyAlignment="1" applyProtection="1">
      <alignment horizontal="center" vertical="center"/>
    </xf>
    <xf numFmtId="0" fontId="4" fillId="0" borderId="19" xfId="0" applyFont="1" applyBorder="1" applyAlignment="1" applyProtection="1">
      <alignment horizontal="center" vertical="center"/>
    </xf>
    <xf numFmtId="0" fontId="4" fillId="0" borderId="20" xfId="0" applyFont="1" applyBorder="1" applyAlignment="1" applyProtection="1">
      <alignment horizontal="center" vertical="center"/>
    </xf>
    <xf numFmtId="0" fontId="8" fillId="3" borderId="12" xfId="0" applyFont="1" applyFill="1" applyBorder="1" applyAlignment="1" applyProtection="1">
      <alignment horizontal="center" vertical="center" wrapText="1"/>
    </xf>
    <xf numFmtId="0" fontId="8" fillId="3" borderId="14" xfId="0" applyFont="1" applyFill="1" applyBorder="1" applyAlignment="1" applyProtection="1">
      <alignment horizontal="center" vertical="center" wrapText="1"/>
    </xf>
    <xf numFmtId="0" fontId="4" fillId="0" borderId="34" xfId="0" applyFont="1" applyBorder="1" applyAlignment="1" applyProtection="1">
      <alignment vertical="center"/>
    </xf>
    <xf numFmtId="0" fontId="4" fillId="0" borderId="5" xfId="0" applyFont="1" applyBorder="1" applyAlignment="1" applyProtection="1">
      <alignment horizontal="center" vertical="center"/>
    </xf>
    <xf numFmtId="168" fontId="4" fillId="0" borderId="18" xfId="0" applyNumberFormat="1" applyFont="1" applyBorder="1" applyAlignment="1" applyProtection="1">
      <alignment horizontal="left" vertical="center"/>
    </xf>
    <xf numFmtId="168" fontId="4" fillId="0" borderId="19" xfId="0" applyNumberFormat="1" applyFont="1" applyBorder="1" applyAlignment="1" applyProtection="1">
      <alignment horizontal="left" vertical="center"/>
    </xf>
    <xf numFmtId="168" fontId="4" fillId="0" borderId="20" xfId="0" applyNumberFormat="1" applyFont="1" applyBorder="1" applyAlignment="1" applyProtection="1">
      <alignment horizontal="left" vertical="center"/>
    </xf>
    <xf numFmtId="0" fontId="4" fillId="0" borderId="18" xfId="0" applyFont="1" applyBorder="1" applyAlignment="1" applyProtection="1">
      <alignment vertical="center"/>
    </xf>
    <xf numFmtId="0" fontId="4" fillId="0" borderId="19" xfId="0" applyFont="1" applyBorder="1" applyAlignment="1" applyProtection="1">
      <alignment vertical="center"/>
    </xf>
    <xf numFmtId="0" fontId="4" fillId="0" borderId="20" xfId="0" applyFont="1" applyBorder="1" applyAlignment="1" applyProtection="1">
      <alignment vertical="center"/>
    </xf>
    <xf numFmtId="167" fontId="4" fillId="0" borderId="5" xfId="0" applyNumberFormat="1" applyFont="1" applyBorder="1" applyAlignment="1" applyProtection="1">
      <alignment horizontal="left" vertical="center"/>
    </xf>
    <xf numFmtId="167" fontId="4" fillId="0" borderId="6" xfId="0" applyNumberFormat="1" applyFont="1" applyBorder="1" applyAlignment="1" applyProtection="1">
      <alignment horizontal="left" vertical="center"/>
    </xf>
    <xf numFmtId="167" fontId="4" fillId="0" borderId="7" xfId="0" applyNumberFormat="1" applyFont="1" applyBorder="1" applyAlignment="1" applyProtection="1">
      <alignment horizontal="left" vertical="center"/>
    </xf>
    <xf numFmtId="0" fontId="4" fillId="0" borderId="5" xfId="0" applyFont="1" applyBorder="1" applyAlignment="1" applyProtection="1">
      <alignment vertical="center"/>
    </xf>
    <xf numFmtId="0" fontId="4" fillId="0" borderId="6" xfId="0" applyFont="1" applyBorder="1" applyAlignment="1" applyProtection="1">
      <alignment vertical="center"/>
    </xf>
    <xf numFmtId="0" fontId="4" fillId="0" borderId="7" xfId="0" applyFont="1" applyBorder="1" applyAlignment="1" applyProtection="1">
      <alignment vertical="center"/>
    </xf>
    <xf numFmtId="0" fontId="4" fillId="0" borderId="39" xfId="0" applyFont="1" applyBorder="1" applyAlignment="1" applyProtection="1">
      <alignment horizontal="center" vertical="center"/>
    </xf>
    <xf numFmtId="0" fontId="8" fillId="0" borderId="18" xfId="0" applyFont="1" applyBorder="1" applyAlignment="1" applyProtection="1">
      <alignment horizontal="center" vertical="center" wrapText="1"/>
    </xf>
    <xf numFmtId="0" fontId="8" fillId="0" borderId="19" xfId="0" applyFont="1" applyBorder="1" applyAlignment="1" applyProtection="1">
      <alignment horizontal="center" vertical="center" wrapText="1"/>
    </xf>
    <xf numFmtId="0" fontId="8" fillId="0" borderId="20" xfId="0" applyFont="1" applyBorder="1" applyAlignment="1" applyProtection="1">
      <alignment horizontal="center" vertical="center" wrapText="1"/>
    </xf>
    <xf numFmtId="0" fontId="4" fillId="0" borderId="24" xfId="0" applyFont="1" applyBorder="1" applyAlignment="1" applyProtection="1">
      <alignment horizontal="center" vertical="center"/>
    </xf>
    <xf numFmtId="2" fontId="4" fillId="0" borderId="24" xfId="0" applyNumberFormat="1" applyFont="1" applyBorder="1" applyAlignment="1" applyProtection="1">
      <alignment horizontal="center" vertical="center"/>
    </xf>
    <xf numFmtId="2" fontId="4" fillId="0" borderId="50" xfId="0" applyNumberFormat="1" applyFont="1" applyBorder="1" applyAlignment="1" applyProtection="1">
      <alignment horizontal="center" vertical="center"/>
    </xf>
    <xf numFmtId="0" fontId="8" fillId="0" borderId="27" xfId="0" applyFont="1" applyBorder="1" applyAlignment="1" applyProtection="1">
      <alignment horizontal="center" vertical="center" wrapText="1"/>
    </xf>
    <xf numFmtId="0" fontId="8" fillId="0" borderId="28" xfId="0" applyFont="1" applyBorder="1" applyAlignment="1" applyProtection="1">
      <alignment horizontal="center" vertical="center" wrapText="1"/>
    </xf>
    <xf numFmtId="0" fontId="8" fillId="0" borderId="29" xfId="0" applyFont="1" applyBorder="1" applyAlignment="1" applyProtection="1">
      <alignment horizontal="center" vertical="center" wrapText="1"/>
    </xf>
    <xf numFmtId="2" fontId="4" fillId="0" borderId="39" xfId="0" applyNumberFormat="1" applyFont="1" applyBorder="1" applyAlignment="1" applyProtection="1">
      <alignment horizontal="center" vertical="center"/>
    </xf>
    <xf numFmtId="2" fontId="4" fillId="0" borderId="48" xfId="0" applyNumberFormat="1" applyFont="1" applyBorder="1" applyAlignment="1" applyProtection="1">
      <alignment horizontal="center" vertical="center"/>
    </xf>
    <xf numFmtId="2" fontId="4" fillId="0" borderId="38" xfId="0" applyNumberFormat="1" applyFont="1" applyBorder="1" applyAlignment="1" applyProtection="1">
      <alignment horizontal="center" vertical="center"/>
    </xf>
    <xf numFmtId="0" fontId="7" fillId="0" borderId="16" xfId="0" applyFont="1" applyBorder="1" applyAlignment="1" applyProtection="1">
      <alignment vertical="center"/>
    </xf>
    <xf numFmtId="0" fontId="7" fillId="0" borderId="17" xfId="0" applyFont="1" applyBorder="1" applyAlignment="1" applyProtection="1">
      <alignment vertical="center"/>
    </xf>
    <xf numFmtId="0" fontId="7" fillId="0" borderId="53" xfId="0" applyFont="1" applyBorder="1" applyAlignment="1" applyProtection="1">
      <alignment vertical="center"/>
    </xf>
    <xf numFmtId="0" fontId="7" fillId="0" borderId="54" xfId="0" applyFont="1" applyBorder="1" applyAlignment="1" applyProtection="1">
      <alignment vertical="center"/>
    </xf>
    <xf numFmtId="0" fontId="8" fillId="3" borderId="63" xfId="0" applyFont="1" applyFill="1" applyBorder="1" applyAlignment="1" applyProtection="1">
      <alignment horizontal="center" vertical="center" wrapText="1"/>
    </xf>
    <xf numFmtId="0" fontId="8" fillId="0" borderId="30" xfId="0" applyFont="1" applyBorder="1" applyAlignment="1" applyProtection="1">
      <alignment horizontal="center" vertical="center" wrapText="1"/>
    </xf>
    <xf numFmtId="0" fontId="8" fillId="0" borderId="31" xfId="0" applyFont="1" applyBorder="1" applyAlignment="1" applyProtection="1">
      <alignment horizontal="center" vertical="center" wrapText="1"/>
    </xf>
    <xf numFmtId="0" fontId="8" fillId="0" borderId="32" xfId="0" applyFont="1" applyBorder="1" applyAlignment="1" applyProtection="1">
      <alignment horizontal="center" vertical="center" wrapText="1"/>
    </xf>
    <xf numFmtId="0" fontId="4" fillId="0" borderId="30" xfId="0" applyFont="1" applyBorder="1" applyAlignment="1" applyProtection="1">
      <alignment horizontal="center" vertical="center"/>
    </xf>
    <xf numFmtId="0" fontId="4" fillId="0" borderId="31" xfId="0" applyFont="1" applyBorder="1" applyAlignment="1" applyProtection="1">
      <alignment horizontal="center" vertical="center"/>
    </xf>
    <xf numFmtId="0" fontId="4" fillId="0" borderId="65" xfId="0" applyFont="1" applyBorder="1" applyAlignment="1" applyProtection="1">
      <alignment horizontal="center" vertical="center"/>
    </xf>
    <xf numFmtId="0" fontId="4" fillId="0" borderId="66" xfId="0" applyFont="1" applyBorder="1" applyAlignment="1" applyProtection="1">
      <alignment horizontal="center" vertical="center"/>
    </xf>
    <xf numFmtId="0" fontId="4" fillId="0" borderId="33" xfId="0" applyFont="1" applyBorder="1" applyAlignment="1" applyProtection="1">
      <alignment horizontal="center" vertical="center"/>
    </xf>
    <xf numFmtId="2" fontId="4" fillId="0" borderId="65" xfId="0" applyNumberFormat="1" applyFont="1" applyBorder="1" applyAlignment="1" applyProtection="1">
      <alignment horizontal="center" vertical="center"/>
    </xf>
    <xf numFmtId="2" fontId="4" fillId="0" borderId="66" xfId="0" applyNumberFormat="1" applyFont="1" applyBorder="1" applyAlignment="1" applyProtection="1">
      <alignment horizontal="center" vertical="center"/>
    </xf>
    <xf numFmtId="2" fontId="4" fillId="0" borderId="33" xfId="0" applyNumberFormat="1" applyFont="1" applyBorder="1" applyAlignment="1" applyProtection="1">
      <alignment horizontal="center" vertical="center"/>
    </xf>
    <xf numFmtId="0" fontId="4" fillId="0" borderId="67" xfId="0" applyFont="1" applyBorder="1" applyAlignment="1" applyProtection="1">
      <alignment horizontal="center" vertical="center"/>
    </xf>
    <xf numFmtId="0" fontId="8" fillId="3" borderId="13" xfId="0" applyFont="1" applyFill="1" applyBorder="1" applyAlignment="1" applyProtection="1">
      <alignment horizontal="center" vertical="center" wrapText="1"/>
    </xf>
    <xf numFmtId="0" fontId="8" fillId="3" borderId="64" xfId="0" applyFont="1" applyFill="1" applyBorder="1" applyAlignment="1" applyProtection="1">
      <alignment horizontal="center" vertical="center" wrapText="1"/>
    </xf>
    <xf numFmtId="0" fontId="8" fillId="0" borderId="12" xfId="0" applyFont="1" applyBorder="1" applyAlignment="1" applyProtection="1">
      <alignment horizontal="left" vertical="center" wrapText="1"/>
    </xf>
    <xf numFmtId="0" fontId="8" fillId="0" borderId="13" xfId="0" applyFont="1" applyBorder="1" applyAlignment="1" applyProtection="1">
      <alignment horizontal="left" vertical="center" wrapText="1"/>
    </xf>
    <xf numFmtId="165" fontId="4" fillId="0" borderId="63" xfId="0" applyNumberFormat="1" applyFont="1" applyBorder="1" applyAlignment="1" applyProtection="1">
      <alignment horizontal="left" vertical="center"/>
    </xf>
    <xf numFmtId="165" fontId="4" fillId="0" borderId="3" xfId="0" applyNumberFormat="1" applyFont="1" applyBorder="1" applyAlignment="1" applyProtection="1">
      <alignment horizontal="left" vertical="center"/>
    </xf>
    <xf numFmtId="165" fontId="4" fillId="0" borderId="4" xfId="0" applyNumberFormat="1" applyFont="1" applyBorder="1" applyAlignment="1" applyProtection="1">
      <alignment horizontal="left" vertical="center"/>
    </xf>
    <xf numFmtId="0" fontId="8" fillId="0" borderId="12" xfId="0" applyFont="1" applyBorder="1" applyAlignment="1" applyProtection="1">
      <alignment vertical="center" wrapText="1"/>
    </xf>
    <xf numFmtId="0" fontId="8" fillId="0" borderId="13" xfId="0" applyFont="1" applyBorder="1" applyAlignment="1" applyProtection="1">
      <alignment vertical="center" wrapText="1"/>
    </xf>
    <xf numFmtId="170" fontId="8" fillId="0" borderId="12" xfId="0" applyNumberFormat="1" applyFont="1" applyBorder="1" applyAlignment="1" applyProtection="1">
      <alignment vertical="center" wrapText="1"/>
    </xf>
    <xf numFmtId="170" fontId="8" fillId="0" borderId="13" xfId="0" applyNumberFormat="1" applyFont="1" applyBorder="1" applyAlignment="1" applyProtection="1">
      <alignment vertical="center" wrapText="1"/>
    </xf>
    <xf numFmtId="20" fontId="4" fillId="0" borderId="63" xfId="0" applyNumberFormat="1" applyFont="1" applyBorder="1" applyAlignment="1" applyProtection="1">
      <alignment horizontal="left" vertical="center"/>
    </xf>
    <xf numFmtId="20" fontId="4" fillId="0" borderId="4" xfId="0" applyNumberFormat="1" applyFont="1" applyBorder="1" applyAlignment="1" applyProtection="1">
      <alignment horizontal="left" vertical="center"/>
    </xf>
    <xf numFmtId="0" fontId="4" fillId="0" borderId="11" xfId="0" applyFont="1" applyBorder="1" applyAlignment="1" applyProtection="1">
      <alignment vertical="center" wrapText="1"/>
    </xf>
    <xf numFmtId="165" fontId="4" fillId="0" borderId="57" xfId="0" applyNumberFormat="1" applyFont="1" applyBorder="1" applyAlignment="1" applyProtection="1">
      <alignment horizontal="center" vertical="center" wrapText="1"/>
    </xf>
    <xf numFmtId="165" fontId="4" fillId="0" borderId="16" xfId="0" applyNumberFormat="1" applyFont="1" applyBorder="1" applyAlignment="1" applyProtection="1">
      <alignment horizontal="center" vertical="center" wrapText="1"/>
    </xf>
    <xf numFmtId="165" fontId="4" fillId="0" borderId="17" xfId="0" applyNumberFormat="1" applyFont="1" applyBorder="1" applyAlignment="1" applyProtection="1">
      <alignment horizontal="center" vertical="center" wrapText="1"/>
    </xf>
    <xf numFmtId="4" fontId="4" fillId="0" borderId="31" xfId="0" applyNumberFormat="1" applyFont="1" applyBorder="1" applyAlignment="1" applyProtection="1">
      <alignment horizontal="center" vertical="center" wrapText="1"/>
    </xf>
    <xf numFmtId="165" fontId="4" fillId="0" borderId="73" xfId="0" applyNumberFormat="1" applyFont="1" applyBorder="1" applyAlignment="1" applyProtection="1">
      <alignment horizontal="center" vertical="center" wrapText="1"/>
    </xf>
    <xf numFmtId="165" fontId="4" fillId="0" borderId="71" xfId="0" applyNumberFormat="1" applyFont="1" applyBorder="1" applyAlignment="1" applyProtection="1">
      <alignment horizontal="center" vertical="center" wrapText="1"/>
    </xf>
    <xf numFmtId="0" fontId="8" fillId="2" borderId="13" xfId="0" applyFont="1" applyFill="1" applyBorder="1" applyAlignment="1" applyProtection="1">
      <alignment horizontal="center" vertical="center" wrapText="1"/>
    </xf>
    <xf numFmtId="171" fontId="4" fillId="0" borderId="34" xfId="0" applyNumberFormat="1" applyFont="1" applyBorder="1" applyAlignment="1" applyProtection="1">
      <alignment horizontal="center" vertical="center"/>
    </xf>
    <xf numFmtId="171" fontId="4" fillId="0" borderId="10" xfId="0" applyNumberFormat="1" applyFont="1" applyBorder="1" applyAlignment="1" applyProtection="1">
      <alignment horizontal="center" vertical="center"/>
    </xf>
    <xf numFmtId="171" fontId="4" fillId="0" borderId="23" xfId="0" applyNumberFormat="1" applyFont="1" applyBorder="1" applyAlignment="1" applyProtection="1">
      <alignment horizontal="center" vertical="center"/>
    </xf>
    <xf numFmtId="171" fontId="4" fillId="0" borderId="21" xfId="0" applyNumberFormat="1" applyFont="1" applyBorder="1" applyAlignment="1" applyProtection="1">
      <alignment horizontal="center" vertical="center"/>
    </xf>
    <xf numFmtId="0" fontId="4" fillId="0" borderId="79" xfId="0" applyFont="1" applyBorder="1" applyAlignment="1" applyProtection="1">
      <alignment vertical="center" wrapText="1"/>
    </xf>
    <xf numFmtId="0" fontId="4" fillId="0" borderId="70" xfId="0" applyFont="1" applyBorder="1" applyAlignment="1" applyProtection="1">
      <alignment vertical="center" wrapText="1"/>
    </xf>
    <xf numFmtId="0" fontId="4" fillId="0" borderId="69" xfId="0" applyFont="1" applyBorder="1" applyAlignment="1" applyProtection="1">
      <alignment horizontal="center" vertical="center"/>
    </xf>
    <xf numFmtId="0" fontId="4" fillId="0" borderId="79" xfId="0" applyFont="1" applyBorder="1" applyAlignment="1" applyProtection="1">
      <alignment horizontal="center" vertical="center"/>
    </xf>
    <xf numFmtId="0" fontId="4" fillId="0" borderId="70" xfId="0" applyFont="1" applyBorder="1" applyAlignment="1" applyProtection="1">
      <alignment horizontal="center" vertical="center"/>
    </xf>
    <xf numFmtId="0" fontId="9" fillId="0" borderId="41" xfId="0" applyFont="1" applyFill="1" applyBorder="1" applyAlignment="1" applyProtection="1">
      <alignment vertical="center"/>
    </xf>
    <xf numFmtId="0" fontId="9" fillId="0" borderId="42" xfId="0" applyFont="1" applyFill="1" applyBorder="1" applyAlignment="1" applyProtection="1">
      <alignment vertical="center"/>
    </xf>
    <xf numFmtId="172" fontId="9" fillId="0" borderId="25" xfId="0" applyNumberFormat="1" applyFont="1" applyFill="1" applyBorder="1" applyAlignment="1" applyProtection="1">
      <alignment vertical="center"/>
    </xf>
    <xf numFmtId="172" fontId="9" fillId="0" borderId="26" xfId="0" applyNumberFormat="1" applyFont="1" applyFill="1" applyBorder="1" applyAlignment="1" applyProtection="1">
      <alignment vertical="center"/>
    </xf>
    <xf numFmtId="0" fontId="9" fillId="0" borderId="36" xfId="0" applyFont="1" applyFill="1" applyBorder="1" applyAlignment="1" applyProtection="1">
      <alignment vertical="center"/>
    </xf>
    <xf numFmtId="0" fontId="9" fillId="0" borderId="37" xfId="0" applyFont="1" applyFill="1" applyBorder="1" applyAlignment="1" applyProtection="1">
      <alignment vertical="center"/>
    </xf>
    <xf numFmtId="16" fontId="9" fillId="0" borderId="15" xfId="0" applyNumberFormat="1" applyFont="1" applyFill="1" applyBorder="1" applyAlignment="1" applyProtection="1">
      <alignment horizontal="center" vertical="center"/>
    </xf>
    <xf numFmtId="16" fontId="9" fillId="0" borderId="56" xfId="0" applyNumberFormat="1" applyFont="1" applyFill="1" applyBorder="1" applyAlignment="1" applyProtection="1">
      <alignment horizontal="center" vertical="center"/>
    </xf>
    <xf numFmtId="16" fontId="9" fillId="0" borderId="51" xfId="0" applyNumberFormat="1" applyFont="1" applyFill="1" applyBorder="1" applyAlignment="1" applyProtection="1">
      <alignment horizontal="center" vertical="center"/>
    </xf>
    <xf numFmtId="16" fontId="9" fillId="0" borderId="60" xfId="0" applyNumberFormat="1" applyFont="1" applyFill="1" applyBorder="1" applyAlignment="1" applyProtection="1">
      <alignment horizontal="center" vertical="center"/>
    </xf>
    <xf numFmtId="16" fontId="9" fillId="0" borderId="52" xfId="0" applyNumberFormat="1" applyFont="1" applyFill="1" applyBorder="1" applyAlignment="1" applyProtection="1">
      <alignment horizontal="center" vertical="center"/>
    </xf>
    <xf numFmtId="16" fontId="9" fillId="0" borderId="58" xfId="0" applyNumberFormat="1" applyFont="1" applyFill="1" applyBorder="1" applyAlignment="1" applyProtection="1">
      <alignment horizontal="center" vertical="center"/>
    </xf>
    <xf numFmtId="0" fontId="9" fillId="0" borderId="57" xfId="0" applyFont="1" applyFill="1" applyBorder="1" applyAlignment="1" applyProtection="1">
      <alignment vertical="center" wrapText="1"/>
    </xf>
    <xf numFmtId="0" fontId="9" fillId="0" borderId="16" xfId="0" applyFont="1" applyFill="1" applyBorder="1" applyAlignment="1" applyProtection="1">
      <alignment vertical="center" wrapText="1"/>
    </xf>
    <xf numFmtId="0" fontId="9" fillId="0" borderId="56" xfId="0" applyFont="1" applyFill="1" applyBorder="1" applyAlignment="1" applyProtection="1">
      <alignment vertical="center" wrapText="1"/>
    </xf>
    <xf numFmtId="0" fontId="9" fillId="0" borderId="61" xfId="0" applyFont="1" applyFill="1" applyBorder="1" applyAlignment="1" applyProtection="1">
      <alignment vertical="center" wrapText="1"/>
    </xf>
    <xf numFmtId="0" fontId="9" fillId="0" borderId="0" xfId="0" applyFont="1" applyFill="1" applyBorder="1" applyAlignment="1" applyProtection="1">
      <alignment vertical="center" wrapText="1"/>
    </xf>
    <xf numFmtId="0" fontId="9" fillId="0" borderId="60" xfId="0" applyFont="1" applyFill="1" applyBorder="1" applyAlignment="1" applyProtection="1">
      <alignment vertical="center" wrapText="1"/>
    </xf>
    <xf numFmtId="0" fontId="9" fillId="0" borderId="59" xfId="0" applyFont="1" applyFill="1" applyBorder="1" applyAlignment="1" applyProtection="1">
      <alignment vertical="center" wrapText="1"/>
    </xf>
    <xf numFmtId="0" fontId="9" fillId="0" borderId="53" xfId="0" applyFont="1" applyFill="1" applyBorder="1" applyAlignment="1" applyProtection="1">
      <alignment vertical="center" wrapText="1"/>
    </xf>
    <xf numFmtId="0" fontId="9" fillId="0" borderId="58" xfId="0" applyFont="1" applyFill="1" applyBorder="1" applyAlignment="1" applyProtection="1">
      <alignment vertical="center" wrapText="1"/>
    </xf>
    <xf numFmtId="172" fontId="9" fillId="0" borderId="57" xfId="0" applyNumberFormat="1" applyFont="1" applyFill="1" applyBorder="1" applyAlignment="1" applyProtection="1">
      <alignment horizontal="center" vertical="center"/>
    </xf>
    <xf numFmtId="172" fontId="9" fillId="0" borderId="56" xfId="0" applyNumberFormat="1" applyFont="1" applyFill="1" applyBorder="1" applyAlignment="1" applyProtection="1">
      <alignment horizontal="center" vertical="center"/>
    </xf>
    <xf numFmtId="172" fontId="9" fillId="0" borderId="61" xfId="0" applyNumberFormat="1" applyFont="1" applyFill="1" applyBorder="1" applyAlignment="1" applyProtection="1">
      <alignment horizontal="center" vertical="center"/>
    </xf>
    <xf numFmtId="172" fontId="9" fillId="0" borderId="60" xfId="0" applyNumberFormat="1" applyFont="1" applyFill="1" applyBorder="1" applyAlignment="1" applyProtection="1">
      <alignment horizontal="center" vertical="center"/>
    </xf>
    <xf numFmtId="172" fontId="9" fillId="0" borderId="59" xfId="0" applyNumberFormat="1" applyFont="1" applyFill="1" applyBorder="1" applyAlignment="1" applyProtection="1">
      <alignment horizontal="center" vertical="center"/>
    </xf>
    <xf numFmtId="172" fontId="9" fillId="0" borderId="58" xfId="0" applyNumberFormat="1" applyFont="1" applyFill="1" applyBorder="1" applyAlignment="1" applyProtection="1">
      <alignment horizontal="center" vertical="center"/>
    </xf>
    <xf numFmtId="0" fontId="10" fillId="0" borderId="52" xfId="0" applyFont="1" applyBorder="1" applyAlignment="1" applyProtection="1">
      <alignment vertical="center" wrapText="1"/>
    </xf>
    <xf numFmtId="0" fontId="10" fillId="0" borderId="53" xfId="0" applyFont="1" applyBorder="1" applyAlignment="1" applyProtection="1">
      <alignment vertical="center" wrapText="1"/>
    </xf>
    <xf numFmtId="0" fontId="10" fillId="0" borderId="53" xfId="0" applyFont="1" applyBorder="1" applyAlignment="1" applyProtection="1">
      <alignment horizontal="right" vertical="center" wrapText="1"/>
    </xf>
    <xf numFmtId="0" fontId="10" fillId="0" borderId="54" xfId="0" applyFont="1" applyBorder="1" applyAlignment="1" applyProtection="1">
      <alignment horizontal="right" vertical="center" wrapText="1"/>
    </xf>
    <xf numFmtId="0" fontId="8" fillId="3" borderId="22" xfId="0" applyFont="1" applyFill="1" applyBorder="1" applyAlignment="1" applyProtection="1">
      <alignment horizontal="center" vertical="center" wrapText="1"/>
    </xf>
    <xf numFmtId="0" fontId="8" fillId="3" borderId="25" xfId="0" applyFont="1" applyFill="1" applyBorder="1" applyAlignment="1" applyProtection="1">
      <alignment horizontal="center" vertical="center" wrapText="1"/>
    </xf>
    <xf numFmtId="0" fontId="8" fillId="3" borderId="40" xfId="0" applyFont="1" applyFill="1" applyBorder="1" applyAlignment="1" applyProtection="1">
      <alignment horizontal="center" vertical="center" wrapText="1"/>
    </xf>
    <xf numFmtId="0" fontId="8" fillId="3" borderId="41" xfId="0" applyFont="1" applyFill="1" applyBorder="1" applyAlignment="1" applyProtection="1">
      <alignment horizontal="center" vertical="center" wrapText="1"/>
    </xf>
    <xf numFmtId="0" fontId="44" fillId="3" borderId="25" xfId="0" applyFont="1" applyFill="1" applyBorder="1" applyAlignment="1" applyProtection="1">
      <alignment horizontal="center" vertical="center" wrapText="1"/>
    </xf>
    <xf numFmtId="0" fontId="44" fillId="3" borderId="41" xfId="0" applyFont="1" applyFill="1" applyBorder="1" applyAlignment="1" applyProtection="1">
      <alignment horizontal="center" vertical="center" wrapText="1"/>
    </xf>
    <xf numFmtId="0" fontId="8" fillId="3" borderId="26" xfId="0" applyFont="1" applyFill="1" applyBorder="1" applyAlignment="1" applyProtection="1">
      <alignment horizontal="center" vertical="center" wrapText="1"/>
    </xf>
    <xf numFmtId="0" fontId="8" fillId="3" borderId="42" xfId="0" applyFont="1" applyFill="1" applyBorder="1" applyAlignment="1" applyProtection="1">
      <alignment horizontal="center" vertical="center" wrapText="1"/>
    </xf>
    <xf numFmtId="0" fontId="8" fillId="0" borderId="15" xfId="0" applyFont="1" applyFill="1" applyBorder="1" applyAlignment="1" applyProtection="1">
      <alignment vertical="center" wrapText="1"/>
    </xf>
    <xf numFmtId="0" fontId="8" fillId="0" borderId="16" xfId="0" applyFont="1" applyFill="1" applyBorder="1" applyAlignment="1" applyProtection="1">
      <alignment vertical="center" wrapText="1"/>
    </xf>
    <xf numFmtId="0" fontId="8" fillId="0" borderId="17" xfId="0" applyFont="1" applyFill="1" applyBorder="1" applyAlignment="1" applyProtection="1">
      <alignment vertical="center" wrapText="1"/>
    </xf>
    <xf numFmtId="0" fontId="10" fillId="0" borderId="3" xfId="0" applyFont="1" applyBorder="1" applyAlignment="1" applyProtection="1">
      <alignment horizontal="right" vertical="center" wrapText="1"/>
    </xf>
    <xf numFmtId="0" fontId="10" fillId="0" borderId="4" xfId="0" applyFont="1" applyBorder="1" applyAlignment="1" applyProtection="1">
      <alignment horizontal="right" vertical="center" wrapText="1"/>
    </xf>
    <xf numFmtId="0" fontId="9" fillId="3" borderId="0" xfId="0" applyFont="1" applyFill="1" applyBorder="1" applyAlignment="1" applyProtection="1">
      <alignment horizontal="center"/>
    </xf>
    <xf numFmtId="0" fontId="9" fillId="3" borderId="55" xfId="0" applyFont="1" applyFill="1" applyBorder="1" applyAlignment="1" applyProtection="1">
      <alignment horizontal="center"/>
    </xf>
    <xf numFmtId="0" fontId="9" fillId="3" borderId="53" xfId="0" applyFont="1" applyFill="1" applyBorder="1" applyAlignment="1" applyProtection="1">
      <alignment horizontal="center"/>
    </xf>
    <xf numFmtId="0" fontId="9" fillId="3" borderId="54" xfId="0" applyFont="1" applyFill="1" applyBorder="1" applyAlignment="1" applyProtection="1">
      <alignment horizontal="center"/>
    </xf>
    <xf numFmtId="173" fontId="9" fillId="0" borderId="51" xfId="0" applyNumberFormat="1" applyFont="1" applyBorder="1" applyAlignment="1" applyProtection="1">
      <alignment horizontal="center" vertical="center" wrapText="1"/>
    </xf>
    <xf numFmtId="173" fontId="9" fillId="0" borderId="0" xfId="0" applyNumberFormat="1" applyFont="1" applyBorder="1" applyAlignment="1" applyProtection="1">
      <alignment horizontal="center" vertical="center" wrapText="1"/>
    </xf>
    <xf numFmtId="173" fontId="9" fillId="0" borderId="60" xfId="0" applyNumberFormat="1" applyFont="1" applyBorder="1" applyAlignment="1" applyProtection="1">
      <alignment horizontal="center" vertical="center" wrapText="1"/>
    </xf>
    <xf numFmtId="173" fontId="9" fillId="0" borderId="68" xfId="0" applyNumberFormat="1" applyFont="1" applyBorder="1" applyAlignment="1" applyProtection="1">
      <alignment horizontal="center" vertical="center" wrapText="1"/>
    </xf>
    <xf numFmtId="173" fontId="9" fillId="0" borderId="66" xfId="0" applyNumberFormat="1" applyFont="1" applyBorder="1" applyAlignment="1" applyProtection="1">
      <alignment horizontal="center" vertical="center" wrapText="1"/>
    </xf>
    <xf numFmtId="173" fontId="9" fillId="0" borderId="33" xfId="0" applyNumberFormat="1" applyFont="1" applyBorder="1" applyAlignment="1" applyProtection="1">
      <alignment horizontal="center" vertical="center" wrapText="1"/>
    </xf>
    <xf numFmtId="173" fontId="9" fillId="0" borderId="36" xfId="0" applyNumberFormat="1" applyFont="1" applyBorder="1" applyAlignment="1" applyProtection="1">
      <alignment horizontal="center" vertical="center" wrapText="1"/>
    </xf>
    <xf numFmtId="173" fontId="9" fillId="0" borderId="61" xfId="0" applyNumberFormat="1" applyFont="1" applyBorder="1" applyAlignment="1" applyProtection="1">
      <alignment horizontal="center" vertical="center" wrapText="1"/>
    </xf>
    <xf numFmtId="173" fontId="9" fillId="0" borderId="55" xfId="0" applyNumberFormat="1" applyFont="1" applyBorder="1" applyAlignment="1" applyProtection="1">
      <alignment horizontal="center" vertical="center" wrapText="1"/>
    </xf>
    <xf numFmtId="173" fontId="9" fillId="0" borderId="65" xfId="0" applyNumberFormat="1" applyFont="1" applyBorder="1" applyAlignment="1" applyProtection="1">
      <alignment horizontal="center" vertical="center" wrapText="1"/>
    </xf>
    <xf numFmtId="173" fontId="9" fillId="0" borderId="67" xfId="0" applyNumberFormat="1" applyFont="1" applyBorder="1" applyAlignment="1" applyProtection="1">
      <alignment horizontal="center" vertical="center" wrapText="1"/>
    </xf>
    <xf numFmtId="173" fontId="9" fillId="0" borderId="31" xfId="0" applyNumberFormat="1" applyFont="1" applyBorder="1" applyAlignment="1" applyProtection="1">
      <alignment horizontal="center" vertical="center" wrapText="1"/>
    </xf>
    <xf numFmtId="173" fontId="9" fillId="0" borderId="52" xfId="0" applyNumberFormat="1" applyFont="1" applyBorder="1" applyAlignment="1" applyProtection="1">
      <alignment horizontal="center" vertical="center" wrapText="1"/>
    </xf>
    <xf numFmtId="173" fontId="9" fillId="0" borderId="53" xfId="0" applyNumberFormat="1" applyFont="1" applyBorder="1" applyAlignment="1" applyProtection="1">
      <alignment horizontal="center" vertical="center" wrapText="1"/>
    </xf>
    <xf numFmtId="173" fontId="9" fillId="0" borderId="58" xfId="0" applyNumberFormat="1" applyFont="1" applyBorder="1" applyAlignment="1" applyProtection="1">
      <alignment horizontal="center" vertical="center" wrapText="1"/>
    </xf>
    <xf numFmtId="173" fontId="9" fillId="0" borderId="59" xfId="0" applyNumberFormat="1" applyFont="1" applyBorder="1" applyAlignment="1" applyProtection="1">
      <alignment horizontal="center" vertical="center" wrapText="1"/>
    </xf>
    <xf numFmtId="173" fontId="9" fillId="0" borderId="54" xfId="0" applyNumberFormat="1" applyFont="1" applyBorder="1" applyAlignment="1" applyProtection="1">
      <alignment horizontal="center" vertical="center" wrapText="1"/>
    </xf>
    <xf numFmtId="173" fontId="9" fillId="0" borderId="41" xfId="0" applyNumberFormat="1" applyFont="1" applyBorder="1" applyAlignment="1" applyProtection="1">
      <alignment horizontal="center" vertical="center" wrapText="1"/>
    </xf>
    <xf numFmtId="173" fontId="9" fillId="0" borderId="8" xfId="0" applyNumberFormat="1" applyFont="1" applyBorder="1" applyAlignment="1" applyProtection="1">
      <alignment horizontal="center" vertical="center" wrapText="1"/>
    </xf>
    <xf numFmtId="173" fontId="9" fillId="0" borderId="9" xfId="0" applyNumberFormat="1" applyFont="1" applyBorder="1" applyAlignment="1" applyProtection="1">
      <alignment horizontal="center" vertical="center" wrapText="1"/>
    </xf>
    <xf numFmtId="173" fontId="9" fillId="0" borderId="11" xfId="0" applyNumberFormat="1" applyFont="1" applyBorder="1" applyAlignment="1" applyProtection="1">
      <alignment horizontal="center" vertical="center" wrapText="1"/>
    </xf>
    <xf numFmtId="173" fontId="9" fillId="0" borderId="47" xfId="0" applyNumberFormat="1" applyFont="1" applyBorder="1" applyAlignment="1" applyProtection="1">
      <alignment horizontal="center" vertical="center" wrapText="1"/>
    </xf>
    <xf numFmtId="173" fontId="9" fillId="0" borderId="48" xfId="0" applyNumberFormat="1" applyFont="1" applyBorder="1" applyAlignment="1" applyProtection="1">
      <alignment horizontal="center" vertical="center" wrapText="1"/>
    </xf>
    <xf numFmtId="173" fontId="9" fillId="0" borderId="38" xfId="0" applyNumberFormat="1" applyFont="1" applyBorder="1" applyAlignment="1" applyProtection="1">
      <alignment horizontal="center" vertical="center" wrapText="1"/>
    </xf>
    <xf numFmtId="173" fontId="9" fillId="0" borderId="25" xfId="0" applyNumberFormat="1" applyFont="1" applyBorder="1" applyAlignment="1" applyProtection="1">
      <alignment horizontal="center" vertical="center" wrapText="1"/>
    </xf>
    <xf numFmtId="173" fontId="9" fillId="0" borderId="34" xfId="0" applyNumberFormat="1" applyFont="1" applyBorder="1" applyAlignment="1" applyProtection="1">
      <alignment horizontal="center" vertical="center" wrapText="1"/>
    </xf>
    <xf numFmtId="173" fontId="9" fillId="0" borderId="10" xfId="0" applyNumberFormat="1" applyFont="1" applyBorder="1" applyAlignment="1" applyProtection="1">
      <alignment horizontal="center" vertical="center" wrapText="1"/>
    </xf>
    <xf numFmtId="173" fontId="9" fillId="0" borderId="39" xfId="0" applyNumberFormat="1" applyFont="1" applyBorder="1" applyAlignment="1" applyProtection="1">
      <alignment horizontal="center" vertical="center" wrapText="1"/>
    </xf>
    <xf numFmtId="173" fontId="9" fillId="0" borderId="43" xfId="0" applyNumberFormat="1" applyFont="1" applyBorder="1" applyAlignment="1" applyProtection="1">
      <alignment horizontal="center" vertical="center" wrapText="1"/>
    </xf>
    <xf numFmtId="0" fontId="8" fillId="3" borderId="18" xfId="0" applyFont="1" applyFill="1" applyBorder="1" applyAlignment="1" applyProtection="1">
      <alignment horizontal="center" vertical="center" wrapText="1"/>
    </xf>
    <xf numFmtId="0" fontId="8" fillId="3" borderId="19" xfId="0" applyFont="1" applyFill="1" applyBorder="1" applyAlignment="1" applyProtection="1">
      <alignment horizontal="center" vertical="center" wrapText="1"/>
    </xf>
    <xf numFmtId="0" fontId="8" fillId="3" borderId="20" xfId="0" applyFont="1" applyFill="1" applyBorder="1" applyAlignment="1" applyProtection="1">
      <alignment horizontal="center" vertical="center" wrapText="1"/>
    </xf>
    <xf numFmtId="174" fontId="9" fillId="3" borderId="51" xfId="0" applyNumberFormat="1" applyFont="1" applyFill="1" applyBorder="1" applyAlignment="1" applyProtection="1">
      <alignment horizontal="center" vertical="center"/>
    </xf>
    <xf numFmtId="174" fontId="9" fillId="3" borderId="0" xfId="0" applyNumberFormat="1" applyFont="1" applyFill="1" applyBorder="1" applyAlignment="1" applyProtection="1">
      <alignment horizontal="center" vertical="center"/>
    </xf>
    <xf numFmtId="174" fontId="9" fillId="3" borderId="55" xfId="0" applyNumberFormat="1" applyFont="1" applyFill="1" applyBorder="1" applyAlignment="1" applyProtection="1">
      <alignment horizontal="center" vertical="center"/>
    </xf>
    <xf numFmtId="174" fontId="9" fillId="3" borderId="52" xfId="0" applyNumberFormat="1" applyFont="1" applyFill="1" applyBorder="1" applyAlignment="1" applyProtection="1">
      <alignment horizontal="center" vertical="center"/>
    </xf>
    <xf numFmtId="174" fontId="9" fillId="3" borderId="53" xfId="0" applyNumberFormat="1" applyFont="1" applyFill="1" applyBorder="1" applyAlignment="1" applyProtection="1">
      <alignment horizontal="center" vertical="center"/>
    </xf>
    <xf numFmtId="174" fontId="9" fillId="3" borderId="54" xfId="0" applyNumberFormat="1" applyFont="1" applyFill="1" applyBorder="1" applyAlignment="1" applyProtection="1">
      <alignment horizontal="center" vertical="center"/>
    </xf>
    <xf numFmtId="0" fontId="9" fillId="0" borderId="51" xfId="0" applyFont="1" applyBorder="1" applyAlignment="1" applyProtection="1">
      <alignment horizontal="center" vertical="center"/>
    </xf>
    <xf numFmtId="0" fontId="9" fillId="0" borderId="60" xfId="0" applyFont="1" applyBorder="1" applyAlignment="1" applyProtection="1">
      <alignment horizontal="center" vertical="center"/>
    </xf>
    <xf numFmtId="0" fontId="9" fillId="0" borderId="68" xfId="0" applyFont="1" applyBorder="1" applyAlignment="1" applyProtection="1">
      <alignment horizontal="center" vertical="center"/>
    </xf>
    <xf numFmtId="0" fontId="9" fillId="0" borderId="66" xfId="0" applyFont="1" applyBorder="1" applyAlignment="1" applyProtection="1">
      <alignment horizontal="center" vertical="center"/>
    </xf>
    <xf numFmtId="0" fontId="9" fillId="0" borderId="33" xfId="0" applyFont="1" applyBorder="1" applyAlignment="1" applyProtection="1">
      <alignment horizontal="center" vertical="center"/>
    </xf>
    <xf numFmtId="0" fontId="9" fillId="0" borderId="52" xfId="0" applyFont="1" applyBorder="1" applyAlignment="1" applyProtection="1">
      <alignment horizontal="center" vertical="center"/>
    </xf>
    <xf numFmtId="0" fontId="9" fillId="0" borderId="53" xfId="0" applyFont="1" applyBorder="1" applyAlignment="1" applyProtection="1">
      <alignment horizontal="center" vertical="center"/>
    </xf>
    <xf numFmtId="0" fontId="9" fillId="0" borderId="58" xfId="0" applyFont="1" applyBorder="1" applyAlignment="1" applyProtection="1">
      <alignment horizontal="center" vertical="center"/>
    </xf>
    <xf numFmtId="174" fontId="9" fillId="0" borderId="61" xfId="0" applyNumberFormat="1" applyFont="1" applyBorder="1" applyAlignment="1" applyProtection="1">
      <alignment horizontal="center" vertical="top"/>
    </xf>
    <xf numFmtId="174" fontId="9" fillId="0" borderId="0" xfId="0" applyNumberFormat="1" applyFont="1" applyBorder="1" applyAlignment="1" applyProtection="1">
      <alignment horizontal="center" vertical="top"/>
    </xf>
    <xf numFmtId="174" fontId="9" fillId="0" borderId="60" xfId="0" applyNumberFormat="1" applyFont="1" applyBorder="1" applyAlignment="1" applyProtection="1">
      <alignment horizontal="center" vertical="top"/>
    </xf>
    <xf numFmtId="174" fontId="9" fillId="0" borderId="59" xfId="0" applyNumberFormat="1" applyFont="1" applyBorder="1" applyAlignment="1" applyProtection="1">
      <alignment horizontal="center" vertical="top"/>
    </xf>
    <xf numFmtId="174" fontId="9" fillId="0" borderId="53" xfId="0" applyNumberFormat="1" applyFont="1" applyBorder="1" applyAlignment="1" applyProtection="1">
      <alignment horizontal="center" vertical="top"/>
    </xf>
    <xf numFmtId="174" fontId="9" fillId="0" borderId="58" xfId="0" applyNumberFormat="1" applyFont="1" applyBorder="1" applyAlignment="1" applyProtection="1">
      <alignment horizontal="center" vertical="top"/>
    </xf>
    <xf numFmtId="173" fontId="9" fillId="0" borderId="23" xfId="0" applyNumberFormat="1" applyFont="1" applyBorder="1" applyAlignment="1" applyProtection="1">
      <alignment horizontal="center" vertical="center" wrapText="1"/>
    </xf>
    <xf numFmtId="173" fontId="9" fillId="0" borderId="50" xfId="0" applyNumberFormat="1" applyFont="1" applyBorder="1" applyAlignment="1" applyProtection="1">
      <alignment horizontal="center" vertical="center" wrapText="1"/>
    </xf>
    <xf numFmtId="173" fontId="9" fillId="0" borderId="21" xfId="0" applyNumberFormat="1" applyFont="1" applyBorder="1" applyAlignment="1" applyProtection="1">
      <alignment horizontal="center" vertical="center" wrapText="1"/>
    </xf>
    <xf numFmtId="173" fontId="9" fillId="0" borderId="73" xfId="0" applyNumberFormat="1" applyFont="1" applyBorder="1" applyAlignment="1" applyProtection="1">
      <alignment horizontal="center" vertical="center" wrapText="1"/>
    </xf>
    <xf numFmtId="173" fontId="9" fillId="0" borderId="24" xfId="0" applyNumberFormat="1" applyFont="1" applyBorder="1" applyAlignment="1" applyProtection="1">
      <alignment horizontal="center" vertical="center" wrapText="1"/>
    </xf>
    <xf numFmtId="173" fontId="9" fillId="0" borderId="44" xfId="0" applyNumberFormat="1" applyFont="1" applyBorder="1" applyAlignment="1" applyProtection="1">
      <alignment horizontal="center" vertical="center" wrapText="1"/>
    </xf>
    <xf numFmtId="174" fontId="9" fillId="0" borderId="6" xfId="0" applyNumberFormat="1" applyFont="1" applyBorder="1" applyAlignment="1" applyProtection="1">
      <alignment horizontal="center" vertical="center"/>
    </xf>
    <xf numFmtId="174" fontId="9" fillId="0" borderId="7" xfId="0" applyNumberFormat="1" applyFont="1" applyBorder="1" applyAlignment="1" applyProtection="1">
      <alignment horizontal="center" vertical="center"/>
    </xf>
    <xf numFmtId="174" fontId="9" fillId="0" borderId="28" xfId="0" applyNumberFormat="1" applyFont="1" applyBorder="1" applyAlignment="1" applyProtection="1">
      <alignment horizontal="center" vertical="center"/>
    </xf>
    <xf numFmtId="174" fontId="9" fillId="0" borderId="29" xfId="0" applyNumberFormat="1" applyFont="1" applyBorder="1" applyAlignment="1" applyProtection="1">
      <alignment horizontal="center" vertical="center"/>
    </xf>
    <xf numFmtId="174" fontId="9" fillId="0" borderId="19" xfId="0" applyNumberFormat="1" applyFont="1" applyBorder="1" applyAlignment="1" applyProtection="1">
      <alignment horizontal="center" vertical="center"/>
    </xf>
    <xf numFmtId="174" fontId="9" fillId="0" borderId="20" xfId="0" applyNumberFormat="1" applyFont="1" applyBorder="1" applyAlignment="1" applyProtection="1">
      <alignment horizontal="center" vertical="center"/>
    </xf>
    <xf numFmtId="0" fontId="8" fillId="3" borderId="5" xfId="0" applyFont="1" applyFill="1" applyBorder="1" applyAlignment="1" applyProtection="1">
      <alignment horizontal="center" vertical="center" wrapText="1"/>
    </xf>
    <xf numFmtId="0" fontId="8" fillId="3" borderId="6" xfId="0" applyFont="1" applyFill="1" applyBorder="1" applyAlignment="1" applyProtection="1">
      <alignment horizontal="center" vertical="center" wrapText="1"/>
    </xf>
    <xf numFmtId="0" fontId="8" fillId="3" borderId="7" xfId="0" applyFont="1" applyFill="1" applyBorder="1" applyAlignment="1" applyProtection="1">
      <alignment horizontal="center" vertical="center" wrapText="1"/>
    </xf>
    <xf numFmtId="173" fontId="9" fillId="0" borderId="57" xfId="0" applyNumberFormat="1" applyFont="1" applyBorder="1" applyAlignment="1" applyProtection="1">
      <alignment horizontal="center" vertical="center" wrapText="1"/>
    </xf>
    <xf numFmtId="173" fontId="9" fillId="0" borderId="16" xfId="0" applyNumberFormat="1" applyFont="1" applyBorder="1" applyAlignment="1" applyProtection="1">
      <alignment horizontal="center" vertical="center" wrapText="1"/>
    </xf>
    <xf numFmtId="173" fontId="9" fillId="0" borderId="17" xfId="0" applyNumberFormat="1" applyFont="1" applyBorder="1" applyAlignment="1" applyProtection="1">
      <alignment horizontal="center" vertical="center" wrapText="1"/>
    </xf>
    <xf numFmtId="173" fontId="9" fillId="0" borderId="15" xfId="0" applyNumberFormat="1" applyFont="1" applyBorder="1" applyAlignment="1" applyProtection="1">
      <alignment horizontal="center" vertical="center" wrapText="1"/>
    </xf>
    <xf numFmtId="173" fontId="9" fillId="0" borderId="56" xfId="0" applyNumberFormat="1" applyFont="1" applyBorder="1" applyAlignment="1" applyProtection="1">
      <alignment horizontal="center" vertical="center" wrapText="1"/>
    </xf>
    <xf numFmtId="174" fontId="9" fillId="0" borderId="5" xfId="0" applyNumberFormat="1" applyFont="1" applyBorder="1" applyAlignment="1" applyProtection="1">
      <alignment horizontal="center" vertical="center"/>
    </xf>
    <xf numFmtId="174" fontId="9" fillId="0" borderId="27" xfId="0" applyNumberFormat="1" applyFont="1" applyBorder="1" applyAlignment="1" applyProtection="1">
      <alignment horizontal="center" vertical="center"/>
    </xf>
    <xf numFmtId="174" fontId="9" fillId="0" borderId="18" xfId="0" applyNumberFormat="1" applyFont="1" applyBorder="1" applyAlignment="1" applyProtection="1">
      <alignment horizontal="center" vertical="center"/>
    </xf>
    <xf numFmtId="174" fontId="9" fillId="0" borderId="25" xfId="0" applyNumberFormat="1" applyFont="1" applyBorder="1" applyAlignment="1" applyProtection="1">
      <alignment horizontal="center"/>
    </xf>
    <xf numFmtId="174" fontId="9" fillId="0" borderId="36" xfId="0" applyNumberFormat="1" applyFont="1" applyBorder="1" applyAlignment="1" applyProtection="1">
      <alignment horizontal="center"/>
    </xf>
    <xf numFmtId="174" fontId="9" fillId="0" borderId="36" xfId="0" applyNumberFormat="1" applyFont="1" applyBorder="1" applyAlignment="1" applyProtection="1">
      <alignment horizontal="center" vertical="top"/>
    </xf>
    <xf numFmtId="174" fontId="9" fillId="0" borderId="41" xfId="0" applyNumberFormat="1" applyFont="1" applyBorder="1" applyAlignment="1" applyProtection="1">
      <alignment horizontal="center" vertical="top"/>
    </xf>
    <xf numFmtId="0" fontId="8" fillId="3" borderId="79" xfId="0" applyFont="1" applyFill="1" applyBorder="1" applyAlignment="1" applyProtection="1">
      <alignment horizontal="right" vertical="center" wrapText="1"/>
    </xf>
    <xf numFmtId="0" fontId="8" fillId="3" borderId="70" xfId="0" applyFont="1" applyFill="1" applyBorder="1" applyAlignment="1" applyProtection="1">
      <alignment horizontal="right" vertical="center" wrapText="1"/>
    </xf>
    <xf numFmtId="0" fontId="8" fillId="3" borderId="53" xfId="0" applyFont="1" applyFill="1" applyBorder="1" applyAlignment="1" applyProtection="1">
      <alignment horizontal="right" vertical="center" wrapText="1"/>
    </xf>
    <xf numFmtId="0" fontId="8" fillId="3" borderId="54" xfId="0" applyFont="1" applyFill="1" applyBorder="1" applyAlignment="1" applyProtection="1">
      <alignment horizontal="right" vertical="center" wrapText="1"/>
    </xf>
    <xf numFmtId="0" fontId="8" fillId="3" borderId="16" xfId="0" applyFont="1" applyFill="1" applyBorder="1" applyAlignment="1" applyProtection="1">
      <alignment horizontal="right" vertical="center" wrapText="1"/>
    </xf>
    <xf numFmtId="0" fontId="8" fillId="3" borderId="17" xfId="0" applyFont="1" applyFill="1" applyBorder="1" applyAlignment="1" applyProtection="1">
      <alignment horizontal="right" vertical="center" wrapText="1"/>
    </xf>
    <xf numFmtId="0" fontId="8" fillId="3" borderId="66" xfId="0" applyFont="1" applyFill="1" applyBorder="1" applyAlignment="1" applyProtection="1">
      <alignment horizontal="right" vertical="center" wrapText="1"/>
    </xf>
    <xf numFmtId="0" fontId="8" fillId="3" borderId="67" xfId="0" applyFont="1" applyFill="1" applyBorder="1" applyAlignment="1" applyProtection="1">
      <alignment horizontal="right" vertical="center" wrapText="1"/>
    </xf>
    <xf numFmtId="174" fontId="9" fillId="0" borderId="15" xfId="0" applyNumberFormat="1" applyFont="1" applyBorder="1" applyAlignment="1" applyProtection="1">
      <alignment horizontal="center" vertical="center"/>
    </xf>
    <xf numFmtId="174" fontId="9" fillId="0" borderId="16" xfId="0" applyNumberFormat="1" applyFont="1" applyBorder="1" applyAlignment="1" applyProtection="1">
      <alignment horizontal="center" vertical="center"/>
    </xf>
    <xf numFmtId="174" fontId="9" fillId="0" borderId="56" xfId="0" applyNumberFormat="1" applyFont="1" applyBorder="1" applyAlignment="1" applyProtection="1">
      <alignment horizontal="center" vertical="center"/>
    </xf>
    <xf numFmtId="174" fontId="9" fillId="0" borderId="51" xfId="0" applyNumberFormat="1" applyFont="1" applyBorder="1" applyAlignment="1" applyProtection="1">
      <alignment horizontal="center" vertical="center"/>
    </xf>
    <xf numFmtId="174" fontId="9" fillId="0" borderId="0" xfId="0" applyNumberFormat="1" applyFont="1" applyBorder="1" applyAlignment="1" applyProtection="1">
      <alignment horizontal="center" vertical="center"/>
    </xf>
    <xf numFmtId="174" fontId="9" fillId="0" borderId="60" xfId="0" applyNumberFormat="1" applyFont="1" applyBorder="1" applyAlignment="1" applyProtection="1">
      <alignment horizontal="center" vertical="center"/>
    </xf>
    <xf numFmtId="174" fontId="9" fillId="0" borderId="52" xfId="0" applyNumberFormat="1" applyFont="1" applyBorder="1" applyAlignment="1" applyProtection="1">
      <alignment horizontal="center" vertical="center"/>
    </xf>
    <xf numFmtId="174" fontId="9" fillId="0" borderId="53" xfId="0" applyNumberFormat="1" applyFont="1" applyBorder="1" applyAlignment="1" applyProtection="1">
      <alignment horizontal="center" vertical="center"/>
    </xf>
    <xf numFmtId="174" fontId="9" fillId="0" borderId="58" xfId="0" applyNumberFormat="1" applyFont="1" applyBorder="1" applyAlignment="1" applyProtection="1">
      <alignment horizontal="center" vertical="center"/>
    </xf>
    <xf numFmtId="174" fontId="9" fillId="0" borderId="57" xfId="0" applyNumberFormat="1" applyFont="1" applyBorder="1" applyAlignment="1" applyProtection="1">
      <alignment horizontal="center"/>
    </xf>
    <xf numFmtId="174" fontId="9" fillId="0" borderId="16" xfId="0" applyNumberFormat="1" applyFont="1" applyBorder="1" applyAlignment="1" applyProtection="1">
      <alignment horizontal="center"/>
    </xf>
    <xf numFmtId="174" fontId="9" fillId="0" borderId="56" xfId="0" applyNumberFormat="1" applyFont="1" applyBorder="1" applyAlignment="1" applyProtection="1">
      <alignment horizontal="center"/>
    </xf>
    <xf numFmtId="174" fontId="9" fillId="0" borderId="61" xfId="0" applyNumberFormat="1" applyFont="1" applyBorder="1" applyAlignment="1" applyProtection="1">
      <alignment horizontal="center"/>
    </xf>
    <xf numFmtId="174" fontId="9" fillId="0" borderId="0" xfId="0" applyNumberFormat="1" applyFont="1" applyBorder="1" applyAlignment="1" applyProtection="1">
      <alignment horizontal="center"/>
    </xf>
    <xf numFmtId="174" fontId="9" fillId="0" borderId="60" xfId="0" applyNumberFormat="1" applyFont="1" applyBorder="1" applyAlignment="1" applyProtection="1">
      <alignment horizontal="center"/>
    </xf>
    <xf numFmtId="174" fontId="9" fillId="0" borderId="57" xfId="0" applyNumberFormat="1" applyFont="1" applyBorder="1" applyAlignment="1" applyProtection="1">
      <alignment horizontal="center" vertical="center"/>
    </xf>
    <xf numFmtId="174" fontId="9" fillId="0" borderId="17" xfId="0" applyNumberFormat="1" applyFont="1" applyBorder="1" applyAlignment="1" applyProtection="1">
      <alignment horizontal="center" vertical="center"/>
    </xf>
    <xf numFmtId="174" fontId="9" fillId="0" borderId="61" xfId="0" applyNumberFormat="1" applyFont="1" applyBorder="1" applyAlignment="1" applyProtection="1">
      <alignment horizontal="center" vertical="center"/>
    </xf>
    <xf numFmtId="174" fontId="9" fillId="0" borderId="55" xfId="0" applyNumberFormat="1" applyFont="1" applyBorder="1" applyAlignment="1" applyProtection="1">
      <alignment horizontal="center" vertical="center"/>
    </xf>
    <xf numFmtId="174" fontId="9" fillId="0" borderId="59" xfId="0" applyNumberFormat="1" applyFont="1" applyBorder="1" applyAlignment="1" applyProtection="1">
      <alignment horizontal="center" vertical="center"/>
    </xf>
    <xf numFmtId="174" fontId="9" fillId="0" borderId="54" xfId="0" applyNumberFormat="1" applyFont="1" applyBorder="1" applyAlignment="1" applyProtection="1">
      <alignment horizontal="center" vertical="center"/>
    </xf>
    <xf numFmtId="0" fontId="8" fillId="0" borderId="51" xfId="0" applyFont="1" applyBorder="1" applyAlignment="1" applyProtection="1">
      <alignment horizontal="right" vertical="center" wrapText="1"/>
    </xf>
    <xf numFmtId="0" fontId="8" fillId="0" borderId="0" xfId="0" applyFont="1" applyBorder="1" applyAlignment="1" applyProtection="1">
      <alignment horizontal="right" vertical="center" wrapText="1"/>
    </xf>
    <xf numFmtId="0" fontId="8" fillId="0" borderId="0" xfId="0" applyFont="1" applyBorder="1" applyAlignment="1" applyProtection="1">
      <alignment horizontal="left" vertical="center" wrapText="1"/>
    </xf>
    <xf numFmtId="0" fontId="8" fillId="0" borderId="55" xfId="0" applyFont="1" applyBorder="1" applyAlignment="1" applyProtection="1">
      <alignment horizontal="left" vertical="center" wrapText="1"/>
    </xf>
    <xf numFmtId="0" fontId="9" fillId="0" borderId="0" xfId="0" applyFont="1" applyBorder="1" applyAlignment="1" applyProtection="1">
      <alignment horizontal="left" vertical="center" wrapText="1"/>
    </xf>
    <xf numFmtId="0" fontId="9" fillId="0" borderId="55" xfId="0" applyFont="1" applyBorder="1" applyAlignment="1" applyProtection="1">
      <alignment horizontal="left" vertical="center" wrapText="1"/>
    </xf>
    <xf numFmtId="174" fontId="9" fillId="2" borderId="15" xfId="0" applyNumberFormat="1" applyFont="1" applyFill="1" applyBorder="1" applyAlignment="1" applyProtection="1">
      <alignment horizontal="center" vertical="center"/>
    </xf>
    <xf numFmtId="174" fontId="9" fillId="2" borderId="16" xfId="0" applyNumberFormat="1" applyFont="1" applyFill="1" applyBorder="1" applyAlignment="1" applyProtection="1">
      <alignment horizontal="center" vertical="center"/>
    </xf>
    <xf numFmtId="174" fontId="9" fillId="2" borderId="17" xfId="0" applyNumberFormat="1" applyFont="1" applyFill="1" applyBorder="1" applyAlignment="1" applyProtection="1">
      <alignment horizontal="center" vertical="center"/>
    </xf>
    <xf numFmtId="174" fontId="9" fillId="2" borderId="51" xfId="0" applyNumberFormat="1" applyFont="1" applyFill="1" applyBorder="1" applyAlignment="1" applyProtection="1">
      <alignment horizontal="center" vertical="center"/>
    </xf>
    <xf numFmtId="174" fontId="9" fillId="2" borderId="0" xfId="0" applyNumberFormat="1" applyFont="1" applyFill="1" applyBorder="1" applyAlignment="1" applyProtection="1">
      <alignment horizontal="center" vertical="center"/>
    </xf>
    <xf numFmtId="174" fontId="9" fillId="2" borderId="55" xfId="0" applyNumberFormat="1" applyFont="1" applyFill="1" applyBorder="1" applyAlignment="1" applyProtection="1">
      <alignment horizontal="center" vertical="center"/>
    </xf>
    <xf numFmtId="174" fontId="9" fillId="2" borderId="52" xfId="0" applyNumberFormat="1" applyFont="1" applyFill="1" applyBorder="1" applyAlignment="1" applyProtection="1">
      <alignment horizontal="center" vertical="center"/>
    </xf>
    <xf numFmtId="174" fontId="9" fillId="2" borderId="53" xfId="0" applyNumberFormat="1" applyFont="1" applyFill="1" applyBorder="1" applyAlignment="1" applyProtection="1">
      <alignment horizontal="center" vertical="center"/>
    </xf>
    <xf numFmtId="174" fontId="9" fillId="2" borderId="54" xfId="0" applyNumberFormat="1" applyFont="1" applyFill="1" applyBorder="1" applyAlignment="1" applyProtection="1">
      <alignment horizontal="center" vertical="center"/>
    </xf>
    <xf numFmtId="0" fontId="8" fillId="3" borderId="8" xfId="0" applyFont="1" applyFill="1" applyBorder="1" applyAlignment="1" applyProtection="1">
      <alignment horizontal="center" vertical="center" wrapText="1"/>
    </xf>
    <xf numFmtId="0" fontId="8" fillId="3" borderId="9" xfId="0" applyFont="1" applyFill="1" applyBorder="1" applyAlignment="1" applyProtection="1">
      <alignment horizontal="center" vertical="center" wrapText="1"/>
    </xf>
    <xf numFmtId="0" fontId="8" fillId="3" borderId="47" xfId="0" applyFont="1" applyFill="1" applyBorder="1" applyAlignment="1" applyProtection="1">
      <alignment horizontal="center" vertical="center" wrapText="1"/>
    </xf>
    <xf numFmtId="0" fontId="8" fillId="3" borderId="48" xfId="0" applyFont="1" applyFill="1" applyBorder="1" applyAlignment="1" applyProtection="1">
      <alignment horizontal="center" vertical="center" wrapText="1"/>
    </xf>
    <xf numFmtId="0" fontId="8" fillId="3" borderId="23" xfId="0" applyFont="1" applyFill="1" applyBorder="1" applyAlignment="1" applyProtection="1">
      <alignment horizontal="center" vertical="center" wrapText="1"/>
    </xf>
    <xf numFmtId="0" fontId="8" fillId="3" borderId="50" xfId="0" applyFont="1" applyFill="1" applyBorder="1" applyAlignment="1" applyProtection="1">
      <alignment horizontal="center" vertical="center" wrapText="1"/>
    </xf>
    <xf numFmtId="0" fontId="8" fillId="3" borderId="48" xfId="0" applyFont="1" applyFill="1" applyBorder="1" applyAlignment="1" applyProtection="1">
      <alignment horizontal="right" vertical="center" wrapText="1"/>
    </xf>
    <xf numFmtId="0" fontId="8" fillId="3" borderId="43" xfId="0" applyFont="1" applyFill="1" applyBorder="1" applyAlignment="1" applyProtection="1">
      <alignment horizontal="right" vertical="center" wrapText="1"/>
    </xf>
    <xf numFmtId="0" fontId="8" fillId="3" borderId="50" xfId="0" applyFont="1" applyFill="1" applyBorder="1" applyAlignment="1" applyProtection="1">
      <alignment horizontal="right" vertical="center" wrapText="1"/>
    </xf>
    <xf numFmtId="0" fontId="8" fillId="3" borderId="44" xfId="0" applyFont="1" applyFill="1" applyBorder="1" applyAlignment="1" applyProtection="1">
      <alignment horizontal="right" vertical="center" wrapText="1"/>
    </xf>
    <xf numFmtId="0" fontId="8" fillId="3" borderId="9" xfId="0" applyFont="1" applyFill="1" applyBorder="1" applyAlignment="1" applyProtection="1">
      <alignment horizontal="right" vertical="center" wrapText="1"/>
    </xf>
    <xf numFmtId="0" fontId="8" fillId="3" borderId="10" xfId="0" applyFont="1" applyFill="1" applyBorder="1" applyAlignment="1" applyProtection="1">
      <alignment horizontal="right" vertical="center" wrapText="1"/>
    </xf>
    <xf numFmtId="0" fontId="8" fillId="2" borderId="47" xfId="0" applyFont="1" applyFill="1" applyBorder="1" applyAlignment="1" applyProtection="1">
      <alignment horizontal="center" vertical="center" wrapText="1"/>
    </xf>
    <xf numFmtId="0" fontId="8" fillId="2" borderId="48" xfId="0" applyFont="1" applyFill="1" applyBorder="1" applyAlignment="1" applyProtection="1">
      <alignment horizontal="center" vertical="center" wrapText="1"/>
    </xf>
    <xf numFmtId="173" fontId="8" fillId="2" borderId="16" xfId="0" applyNumberFormat="1" applyFont="1" applyFill="1" applyBorder="1" applyAlignment="1" applyProtection="1">
      <alignment horizontal="right" vertical="center" wrapText="1"/>
    </xf>
    <xf numFmtId="173" fontId="8" fillId="2" borderId="17" xfId="0" applyNumberFormat="1" applyFont="1" applyFill="1" applyBorder="1" applyAlignment="1" applyProtection="1">
      <alignment horizontal="right" vertical="center" wrapText="1"/>
    </xf>
    <xf numFmtId="173" fontId="8" fillId="2" borderId="66" xfId="0" applyNumberFormat="1" applyFont="1" applyFill="1" applyBorder="1" applyAlignment="1" applyProtection="1">
      <alignment horizontal="right" vertical="center" wrapText="1"/>
    </xf>
    <xf numFmtId="173" fontId="8" fillId="2" borderId="67" xfId="0" applyNumberFormat="1" applyFont="1" applyFill="1" applyBorder="1" applyAlignment="1" applyProtection="1">
      <alignment horizontal="right" vertical="center" wrapText="1"/>
    </xf>
    <xf numFmtId="173" fontId="8" fillId="2" borderId="79" xfId="0" applyNumberFormat="1" applyFont="1" applyFill="1" applyBorder="1" applyAlignment="1" applyProtection="1">
      <alignment horizontal="right" vertical="center" wrapText="1"/>
    </xf>
    <xf numFmtId="173" fontId="8" fillId="2" borderId="70" xfId="0" applyNumberFormat="1" applyFont="1" applyFill="1" applyBorder="1" applyAlignment="1" applyProtection="1">
      <alignment horizontal="right" vertical="center" wrapText="1"/>
    </xf>
    <xf numFmtId="173" fontId="8" fillId="2" borderId="53" xfId="0" applyNumberFormat="1" applyFont="1" applyFill="1" applyBorder="1" applyAlignment="1" applyProtection="1">
      <alignment horizontal="right" vertical="center" wrapText="1"/>
    </xf>
    <xf numFmtId="173" fontId="8" fillId="2" borderId="54" xfId="0" applyNumberFormat="1" applyFont="1" applyFill="1" applyBorder="1" applyAlignment="1" applyProtection="1">
      <alignment horizontal="right" vertical="center" wrapText="1"/>
    </xf>
    <xf numFmtId="0" fontId="8" fillId="3" borderId="2" xfId="0" applyFont="1" applyFill="1" applyBorder="1" applyAlignment="1" applyProtection="1">
      <alignment vertical="center" wrapText="1"/>
    </xf>
    <xf numFmtId="0" fontId="8" fillId="3" borderId="3" xfId="0" applyFont="1" applyFill="1" applyBorder="1" applyAlignment="1" applyProtection="1">
      <alignment vertical="center" wrapText="1"/>
    </xf>
    <xf numFmtId="0" fontId="8" fillId="3" borderId="4" xfId="0" applyFont="1" applyFill="1" applyBorder="1" applyAlignment="1" applyProtection="1">
      <alignment vertical="center" wrapText="1"/>
    </xf>
    <xf numFmtId="0" fontId="8" fillId="0" borderId="51" xfId="0" applyFont="1" applyBorder="1" applyAlignment="1" applyProtection="1">
      <alignment vertical="center"/>
    </xf>
    <xf numFmtId="0" fontId="8" fillId="0" borderId="0" xfId="0" applyFont="1" applyBorder="1" applyAlignment="1" applyProtection="1">
      <alignment vertical="center"/>
    </xf>
    <xf numFmtId="0" fontId="9" fillId="0" borderId="15" xfId="0" applyFont="1" applyBorder="1" applyAlignment="1" applyProtection="1">
      <alignment vertical="center" wrapText="1"/>
    </xf>
    <xf numFmtId="0" fontId="9" fillId="0" borderId="16" xfId="0" applyFont="1" applyBorder="1" applyAlignment="1" applyProtection="1">
      <alignment vertical="center" wrapText="1"/>
    </xf>
    <xf numFmtId="0" fontId="9" fillId="0" borderId="17" xfId="0" applyFont="1" applyBorder="1" applyAlignment="1" applyProtection="1">
      <alignment vertical="center" wrapText="1"/>
    </xf>
    <xf numFmtId="0" fontId="9" fillId="0" borderId="52" xfId="0" applyFont="1" applyBorder="1" applyAlignment="1" applyProtection="1">
      <alignment vertical="center" wrapText="1"/>
    </xf>
    <xf numFmtId="0" fontId="9" fillId="0" borderId="53" xfId="0" applyFont="1" applyBorder="1" applyAlignment="1" applyProtection="1">
      <alignment vertical="center" wrapText="1"/>
    </xf>
    <xf numFmtId="0" fontId="9" fillId="0" borderId="54" xfId="0" applyFont="1" applyBorder="1" applyAlignment="1" applyProtection="1">
      <alignment vertical="center" wrapText="1"/>
    </xf>
    <xf numFmtId="0" fontId="9" fillId="0" borderId="15" xfId="0" applyFont="1" applyBorder="1" applyAlignment="1" applyProtection="1">
      <alignment horizontal="center" vertical="center" wrapText="1"/>
    </xf>
    <xf numFmtId="0" fontId="9" fillId="0" borderId="16" xfId="0" applyFont="1" applyBorder="1" applyAlignment="1" applyProtection="1">
      <alignment horizontal="center" vertical="center" wrapText="1"/>
    </xf>
    <xf numFmtId="0" fontId="9" fillId="0" borderId="17" xfId="0" applyFont="1" applyBorder="1" applyAlignment="1" applyProtection="1">
      <alignment horizontal="center" vertical="center" wrapText="1"/>
    </xf>
    <xf numFmtId="0" fontId="9" fillId="0" borderId="52" xfId="0" applyFont="1" applyBorder="1" applyAlignment="1" applyProtection="1">
      <alignment horizontal="center" vertical="center" wrapText="1"/>
    </xf>
    <xf numFmtId="0" fontId="9" fillId="0" borderId="53" xfId="0" applyFont="1" applyBorder="1" applyAlignment="1" applyProtection="1">
      <alignment horizontal="center" vertical="center" wrapText="1"/>
    </xf>
    <xf numFmtId="0" fontId="9" fillId="0" borderId="54" xfId="0" applyFont="1" applyBorder="1" applyAlignment="1" applyProtection="1">
      <alignment horizontal="center" vertical="center" wrapText="1"/>
    </xf>
    <xf numFmtId="0" fontId="9" fillId="0" borderId="51" xfId="0" applyFont="1" applyBorder="1" applyAlignment="1" applyProtection="1">
      <alignment vertical="center" wrapText="1"/>
    </xf>
    <xf numFmtId="0" fontId="9" fillId="0" borderId="51" xfId="0" applyFont="1" applyBorder="1" applyAlignment="1" applyProtection="1">
      <alignment horizontal="center" vertical="center" wrapText="1"/>
    </xf>
    <xf numFmtId="0" fontId="9" fillId="0" borderId="0" xfId="0" applyFont="1" applyBorder="1" applyAlignment="1" applyProtection="1">
      <alignment horizontal="center" vertical="center" wrapText="1"/>
    </xf>
    <xf numFmtId="0" fontId="9" fillId="0" borderId="55" xfId="0" applyFont="1" applyBorder="1" applyAlignment="1" applyProtection="1">
      <alignment horizontal="center" vertical="center" wrapText="1"/>
    </xf>
    <xf numFmtId="0" fontId="8" fillId="0" borderId="15" xfId="0" applyFont="1" applyBorder="1" applyAlignment="1" applyProtection="1">
      <alignment horizontal="center" vertical="center"/>
    </xf>
    <xf numFmtId="0" fontId="8" fillId="0" borderId="16" xfId="0" applyFont="1" applyBorder="1" applyAlignment="1" applyProtection="1">
      <alignment horizontal="center" vertical="center"/>
    </xf>
    <xf numFmtId="0" fontId="8" fillId="0" borderId="17" xfId="0" applyFont="1" applyBorder="1" applyAlignment="1" applyProtection="1">
      <alignment horizontal="center" vertical="center"/>
    </xf>
    <xf numFmtId="0" fontId="8" fillId="0" borderId="52" xfId="0" applyFont="1" applyBorder="1" applyAlignment="1" applyProtection="1">
      <alignment horizontal="center" vertical="center"/>
    </xf>
    <xf numFmtId="0" fontId="8" fillId="0" borderId="53" xfId="0" applyFont="1" applyBorder="1" applyAlignment="1" applyProtection="1">
      <alignment horizontal="center" vertical="center"/>
    </xf>
    <xf numFmtId="0" fontId="8" fillId="0" borderId="54" xfId="0" applyFont="1" applyBorder="1" applyAlignment="1" applyProtection="1">
      <alignment horizontal="center" vertical="center"/>
    </xf>
    <xf numFmtId="0" fontId="8" fillId="0" borderId="15" xfId="0" applyFont="1" applyBorder="1" applyAlignment="1" applyProtection="1">
      <alignment vertical="center"/>
    </xf>
    <xf numFmtId="0" fontId="8" fillId="0" borderId="16" xfId="0" applyFont="1" applyBorder="1" applyAlignment="1" applyProtection="1">
      <alignment vertical="center"/>
    </xf>
    <xf numFmtId="0" fontId="8" fillId="0" borderId="17" xfId="0" applyFont="1" applyBorder="1" applyAlignment="1" applyProtection="1">
      <alignment vertical="center"/>
    </xf>
    <xf numFmtId="0" fontId="9" fillId="0" borderId="0" xfId="0" applyFont="1" applyBorder="1" applyAlignment="1" applyProtection="1">
      <alignment horizontal="left" vertical="center"/>
    </xf>
    <xf numFmtId="0" fontId="9" fillId="0" borderId="55" xfId="0" applyFont="1" applyBorder="1" applyAlignment="1" applyProtection="1">
      <alignment horizontal="left" vertical="center"/>
    </xf>
    <xf numFmtId="165" fontId="9" fillId="0" borderId="0" xfId="0" applyNumberFormat="1" applyFont="1" applyBorder="1" applyAlignment="1" applyProtection="1">
      <alignment horizontal="left" vertical="center"/>
    </xf>
    <xf numFmtId="165" fontId="9" fillId="0" borderId="55" xfId="0" applyNumberFormat="1" applyFont="1" applyBorder="1" applyAlignment="1" applyProtection="1">
      <alignment horizontal="left" vertical="center"/>
    </xf>
    <xf numFmtId="0" fontId="8" fillId="3" borderId="15" xfId="0" applyFont="1" applyFill="1" applyBorder="1" applyAlignment="1" applyProtection="1">
      <alignment horizontal="center" vertical="center"/>
    </xf>
    <xf numFmtId="0" fontId="8" fillId="3" borderId="16" xfId="0" applyFont="1" applyFill="1" applyBorder="1" applyAlignment="1" applyProtection="1">
      <alignment horizontal="center" vertical="center"/>
    </xf>
    <xf numFmtId="0" fontId="8" fillId="3" borderId="17" xfId="0" applyFont="1" applyFill="1" applyBorder="1" applyAlignment="1" applyProtection="1">
      <alignment horizontal="center" vertical="center"/>
    </xf>
    <xf numFmtId="0" fontId="9" fillId="0" borderId="51" xfId="0" quotePrefix="1" applyFont="1" applyBorder="1" applyAlignment="1" applyProtection="1">
      <alignment vertical="center" wrapText="1"/>
    </xf>
    <xf numFmtId="0" fontId="9" fillId="0" borderId="52" xfId="0" quotePrefix="1" applyFont="1" applyBorder="1" applyAlignment="1" applyProtection="1">
      <alignment vertical="center" wrapText="1"/>
    </xf>
    <xf numFmtId="0" fontId="8" fillId="0" borderId="1" xfId="0" applyFont="1" applyBorder="1" applyAlignment="1" applyProtection="1">
      <alignment horizontal="center" vertical="center"/>
    </xf>
    <xf numFmtId="0" fontId="9" fillId="0" borderId="1" xfId="0" applyFont="1" applyBorder="1" applyAlignment="1" applyProtection="1">
      <alignment horizontal="center" vertical="center"/>
    </xf>
    <xf numFmtId="0" fontId="9" fillId="3" borderId="15" xfId="0" applyFont="1" applyFill="1" applyBorder="1" applyAlignment="1" applyProtection="1">
      <alignment horizontal="center" vertical="center" wrapText="1"/>
    </xf>
    <xf numFmtId="0" fontId="9" fillId="3" borderId="16" xfId="0" applyFont="1" applyFill="1" applyBorder="1" applyAlignment="1" applyProtection="1">
      <alignment horizontal="center" vertical="center" wrapText="1"/>
    </xf>
    <xf numFmtId="0" fontId="9" fillId="3" borderId="17" xfId="0" applyFont="1" applyFill="1" applyBorder="1" applyAlignment="1" applyProtection="1">
      <alignment horizontal="center" vertical="center" wrapText="1"/>
    </xf>
    <xf numFmtId="0" fontId="9" fillId="3" borderId="51" xfId="0" applyFont="1" applyFill="1" applyBorder="1" applyAlignment="1" applyProtection="1">
      <alignment horizontal="center" vertical="center" wrapText="1"/>
    </xf>
    <xf numFmtId="0" fontId="9" fillId="3" borderId="0" xfId="0" applyFont="1" applyFill="1" applyBorder="1" applyAlignment="1" applyProtection="1">
      <alignment horizontal="center" vertical="center" wrapText="1"/>
    </xf>
    <xf numFmtId="0" fontId="9" fillId="3" borderId="55" xfId="0" applyFont="1" applyFill="1" applyBorder="1" applyAlignment="1" applyProtection="1">
      <alignment horizontal="center" vertical="center" wrapText="1"/>
    </xf>
    <xf numFmtId="0" fontId="10" fillId="0" borderId="2" xfId="0" applyFont="1" applyBorder="1" applyAlignment="1" applyProtection="1">
      <alignment horizontal="left" vertical="center" wrapText="1"/>
    </xf>
    <xf numFmtId="0" fontId="10" fillId="0" borderId="3" xfId="0" applyFont="1" applyBorder="1" applyAlignment="1" applyProtection="1">
      <alignment horizontal="left" vertical="center" wrapText="1"/>
    </xf>
    <xf numFmtId="0" fontId="9" fillId="0" borderId="16" xfId="0" quotePrefix="1" applyFont="1" applyBorder="1" applyAlignment="1" applyProtection="1">
      <alignment vertical="center" wrapText="1"/>
    </xf>
    <xf numFmtId="0" fontId="9" fillId="0" borderId="17" xfId="0" quotePrefix="1" applyFont="1" applyBorder="1" applyAlignment="1" applyProtection="1">
      <alignment vertical="center" wrapText="1"/>
    </xf>
    <xf numFmtId="0" fontId="9" fillId="0" borderId="53" xfId="0" quotePrefix="1" applyFont="1" applyBorder="1" applyAlignment="1" applyProtection="1">
      <alignment vertical="center" wrapText="1"/>
    </xf>
    <xf numFmtId="0" fontId="9" fillId="0" borderId="54" xfId="0" quotePrefix="1" applyFont="1" applyBorder="1" applyAlignment="1" applyProtection="1">
      <alignment vertical="center" wrapText="1"/>
    </xf>
    <xf numFmtId="0" fontId="9" fillId="0" borderId="15" xfId="0" applyFont="1" applyBorder="1" applyAlignment="1" applyProtection="1">
      <alignment horizontal="center" vertical="center"/>
    </xf>
    <xf numFmtId="0" fontId="9" fillId="0" borderId="16" xfId="0" applyFont="1" applyBorder="1" applyAlignment="1" applyProtection="1">
      <alignment horizontal="center" vertical="center"/>
    </xf>
    <xf numFmtId="0" fontId="9" fillId="0" borderId="17" xfId="0" applyFont="1" applyBorder="1" applyAlignment="1" applyProtection="1">
      <alignment horizontal="center" vertical="center"/>
    </xf>
    <xf numFmtId="0" fontId="9" fillId="0" borderId="54" xfId="0" applyFont="1" applyBorder="1" applyAlignment="1" applyProtection="1">
      <alignment horizontal="center" vertical="center"/>
    </xf>
    <xf numFmtId="0" fontId="9" fillId="3" borderId="15" xfId="0" applyFont="1" applyFill="1" applyBorder="1" applyAlignment="1" applyProtection="1">
      <alignment horizontal="center" vertical="center"/>
    </xf>
    <xf numFmtId="0" fontId="9" fillId="3" borderId="16" xfId="0" applyFont="1" applyFill="1" applyBorder="1" applyAlignment="1" applyProtection="1">
      <alignment horizontal="center" vertical="center"/>
    </xf>
    <xf numFmtId="0" fontId="9" fillId="3" borderId="17" xfId="0" applyFont="1" applyFill="1" applyBorder="1" applyAlignment="1" applyProtection="1">
      <alignment horizontal="center" vertical="center"/>
    </xf>
    <xf numFmtId="0" fontId="9" fillId="3" borderId="52" xfId="0" applyFont="1" applyFill="1" applyBorder="1" applyAlignment="1" applyProtection="1">
      <alignment horizontal="center" vertical="center"/>
    </xf>
    <xf numFmtId="0" fontId="9" fillId="3" borderId="53" xfId="0" applyFont="1" applyFill="1" applyBorder="1" applyAlignment="1" applyProtection="1">
      <alignment horizontal="center" vertical="center"/>
    </xf>
    <xf numFmtId="0" fontId="9" fillId="3" borderId="54" xfId="0" applyFont="1" applyFill="1" applyBorder="1" applyAlignment="1" applyProtection="1">
      <alignment horizontal="center" vertical="center"/>
    </xf>
    <xf numFmtId="0" fontId="9" fillId="0" borderId="55" xfId="0" applyFont="1" applyBorder="1" applyAlignment="1" applyProtection="1">
      <alignment horizontal="center" vertical="center"/>
    </xf>
    <xf numFmtId="0" fontId="9" fillId="3" borderId="51" xfId="0" applyFont="1" applyFill="1" applyBorder="1" applyAlignment="1" applyProtection="1">
      <alignment horizontal="center" vertical="center"/>
    </xf>
    <xf numFmtId="0" fontId="9" fillId="3" borderId="0" xfId="0" applyFont="1" applyFill="1" applyBorder="1" applyAlignment="1" applyProtection="1">
      <alignment horizontal="center" vertical="center"/>
    </xf>
    <xf numFmtId="0" fontId="9" fillId="3" borderId="55" xfId="0" applyFont="1" applyFill="1" applyBorder="1" applyAlignment="1" applyProtection="1">
      <alignment horizontal="center" vertical="center"/>
    </xf>
    <xf numFmtId="0" fontId="9" fillId="0" borderId="0" xfId="0" quotePrefix="1" applyFont="1" applyBorder="1" applyAlignment="1" applyProtection="1">
      <alignment vertical="center" wrapText="1"/>
    </xf>
    <xf numFmtId="0" fontId="9" fillId="0" borderId="55" xfId="0" quotePrefix="1" applyFont="1" applyBorder="1" applyAlignment="1" applyProtection="1">
      <alignment vertical="center" wrapText="1"/>
    </xf>
    <xf numFmtId="0" fontId="8" fillId="0" borderId="52" xfId="0" applyFont="1" applyBorder="1" applyAlignment="1" applyProtection="1">
      <alignment vertical="center"/>
    </xf>
    <xf numFmtId="0" fontId="8" fillId="0" borderId="54" xfId="0" applyFont="1" applyBorder="1" applyAlignment="1" applyProtection="1">
      <alignment vertical="center"/>
    </xf>
    <xf numFmtId="0" fontId="6" fillId="0" borderId="15" xfId="0" applyFont="1" applyBorder="1" applyAlignment="1">
      <alignment horizontal="right" vertical="center" wrapText="1"/>
    </xf>
    <xf numFmtId="0" fontId="6" fillId="0" borderId="16" xfId="0" applyFont="1" applyBorder="1" applyAlignment="1">
      <alignment horizontal="right" vertical="center" wrapText="1"/>
    </xf>
    <xf numFmtId="0" fontId="6" fillId="0" borderId="52" xfId="0" applyFont="1" applyBorder="1" applyAlignment="1">
      <alignment horizontal="right" vertical="center" wrapText="1"/>
    </xf>
    <xf numFmtId="0" fontId="6" fillId="0" borderId="53" xfId="0" applyFont="1" applyBorder="1" applyAlignment="1">
      <alignment horizontal="right" vertical="center" wrapText="1"/>
    </xf>
    <xf numFmtId="0" fontId="7" fillId="0" borderId="16" xfId="0" applyFont="1" applyBorder="1" applyAlignment="1">
      <alignment vertical="center"/>
    </xf>
    <xf numFmtId="0" fontId="7" fillId="0" borderId="17" xfId="0" applyFont="1" applyBorder="1" applyAlignment="1">
      <alignment vertical="center"/>
    </xf>
    <xf numFmtId="0" fontId="7" fillId="0" borderId="53" xfId="0" applyFont="1" applyBorder="1" applyAlignment="1">
      <alignment vertical="center"/>
    </xf>
    <xf numFmtId="0" fontId="7" fillId="0" borderId="54" xfId="0" applyFont="1" applyBorder="1" applyAlignment="1">
      <alignment vertical="center"/>
    </xf>
    <xf numFmtId="0" fontId="3" fillId="0" borderId="52" xfId="0" applyFont="1" applyBorder="1" applyAlignment="1">
      <alignment horizontal="center" vertical="center"/>
    </xf>
    <xf numFmtId="0" fontId="3" fillId="0" borderId="53" xfId="0" applyFont="1" applyBorder="1" applyAlignment="1">
      <alignment horizontal="center" vertical="center"/>
    </xf>
    <xf numFmtId="0" fontId="3" fillId="0" borderId="54" xfId="0" applyFont="1" applyBorder="1" applyAlignment="1">
      <alignment horizontal="center" vertical="center"/>
    </xf>
    <xf numFmtId="0" fontId="9" fillId="0" borderId="0" xfId="0" applyFont="1" applyBorder="1" applyAlignment="1" applyProtection="1">
      <alignment vertical="center"/>
    </xf>
    <xf numFmtId="0" fontId="9" fillId="0" borderId="55" xfId="0" applyFont="1" applyBorder="1" applyAlignment="1" applyProtection="1">
      <alignment vertical="center"/>
    </xf>
    <xf numFmtId="177" fontId="4" fillId="0" borderId="19" xfId="0" applyNumberFormat="1" applyFont="1" applyBorder="1" applyAlignment="1">
      <alignment horizontal="center" vertical="center"/>
    </xf>
    <xf numFmtId="179" fontId="4" fillId="0" borderId="19" xfId="0" applyNumberFormat="1" applyFont="1" applyBorder="1" applyAlignment="1">
      <alignment horizontal="center" vertical="center"/>
    </xf>
    <xf numFmtId="179" fontId="4" fillId="0" borderId="20" xfId="0" applyNumberFormat="1" applyFont="1" applyBorder="1" applyAlignment="1">
      <alignment horizontal="center" vertical="center"/>
    </xf>
    <xf numFmtId="177" fontId="4" fillId="0" borderId="28" xfId="0" applyNumberFormat="1" applyFont="1" applyBorder="1" applyAlignment="1">
      <alignment horizontal="center" vertical="center"/>
    </xf>
    <xf numFmtId="179" fontId="4" fillId="0" borderId="28" xfId="0" applyNumberFormat="1" applyFont="1" applyBorder="1" applyAlignment="1">
      <alignment horizontal="center" vertical="center"/>
    </xf>
    <xf numFmtId="179" fontId="4" fillId="0" borderId="29" xfId="0" applyNumberFormat="1" applyFont="1" applyBorder="1" applyAlignment="1">
      <alignment horizontal="center" vertical="center"/>
    </xf>
    <xf numFmtId="177" fontId="4" fillId="0" borderId="6" xfId="0" applyNumberFormat="1" applyFont="1" applyBorder="1" applyAlignment="1">
      <alignment horizontal="center" vertical="center"/>
    </xf>
    <xf numFmtId="179" fontId="4" fillId="0" borderId="6" xfId="0" applyNumberFormat="1" applyFont="1" applyBorder="1" applyAlignment="1">
      <alignment horizontal="center" vertical="center"/>
    </xf>
    <xf numFmtId="179" fontId="4" fillId="0" borderId="7" xfId="0" applyNumberFormat="1" applyFont="1" applyBorder="1" applyAlignment="1">
      <alignment horizontal="center" vertical="center"/>
    </xf>
    <xf numFmtId="0" fontId="9" fillId="0" borderId="2" xfId="0" applyFont="1" applyBorder="1" applyAlignment="1" applyProtection="1">
      <alignment horizontal="center" vertical="center"/>
    </xf>
    <xf numFmtId="0" fontId="9" fillId="0" borderId="3" xfId="0" applyFont="1" applyBorder="1" applyAlignment="1" applyProtection="1">
      <alignment horizontal="center" vertical="center"/>
    </xf>
    <xf numFmtId="0" fontId="9" fillId="0" borderId="4" xfId="0" applyFont="1" applyBorder="1" applyAlignment="1" applyProtection="1">
      <alignment horizontal="center" vertical="center"/>
    </xf>
    <xf numFmtId="0" fontId="8" fillId="0" borderId="5" xfId="0" applyFont="1" applyBorder="1" applyAlignment="1" applyProtection="1">
      <alignment horizontal="center" vertical="center"/>
    </xf>
    <xf numFmtId="0" fontId="8" fillId="0" borderId="6" xfId="0" applyFont="1" applyBorder="1" applyAlignment="1" applyProtection="1">
      <alignment horizontal="center" vertical="center"/>
    </xf>
    <xf numFmtId="0" fontId="8" fillId="0" borderId="34" xfId="0" applyFont="1" applyBorder="1" applyAlignment="1" applyProtection="1">
      <alignment horizontal="center" vertical="center"/>
    </xf>
    <xf numFmtId="0" fontId="8" fillId="0" borderId="7" xfId="0" applyFont="1" applyBorder="1" applyAlignment="1" applyProtection="1">
      <alignment horizontal="center" vertical="center"/>
    </xf>
    <xf numFmtId="0" fontId="8" fillId="0" borderId="72" xfId="0" applyFont="1" applyBorder="1" applyAlignment="1" applyProtection="1">
      <alignment horizontal="center" vertical="center"/>
    </xf>
    <xf numFmtId="0" fontId="8" fillId="0" borderId="73" xfId="0" applyFont="1" applyBorder="1" applyAlignment="1" applyProtection="1">
      <alignment horizontal="center" vertical="center"/>
    </xf>
    <xf numFmtId="0" fontId="8" fillId="0" borderId="74" xfId="0" applyFont="1" applyBorder="1" applyAlignment="1" applyProtection="1">
      <alignment horizontal="center" vertical="center"/>
    </xf>
    <xf numFmtId="0" fontId="8" fillId="0" borderId="71" xfId="0" applyFont="1" applyBorder="1" applyAlignment="1" applyProtection="1">
      <alignment horizontal="center" vertical="center"/>
    </xf>
    <xf numFmtId="0" fontId="8" fillId="3" borderId="52" xfId="0" applyFont="1" applyFill="1" applyBorder="1" applyAlignment="1" applyProtection="1">
      <alignment horizontal="center" vertical="center"/>
    </xf>
    <xf numFmtId="0" fontId="8" fillId="3" borderId="16" xfId="0" applyFont="1" applyFill="1" applyBorder="1" applyAlignment="1" applyProtection="1">
      <alignment vertical="center"/>
    </xf>
    <xf numFmtId="0" fontId="8" fillId="3" borderId="17" xfId="0" applyFont="1" applyFill="1" applyBorder="1" applyAlignment="1" applyProtection="1">
      <alignment vertical="center"/>
    </xf>
    <xf numFmtId="0" fontId="8" fillId="3" borderId="53" xfId="0" applyFont="1" applyFill="1" applyBorder="1" applyAlignment="1" applyProtection="1">
      <alignment vertical="center"/>
    </xf>
    <xf numFmtId="0" fontId="8" fillId="3" borderId="54" xfId="0" applyFont="1" applyFill="1" applyBorder="1" applyAlignment="1" applyProtection="1">
      <alignment vertical="center"/>
    </xf>
    <xf numFmtId="0" fontId="8" fillId="0" borderId="12" xfId="0" applyFont="1" applyBorder="1" applyAlignment="1" applyProtection="1">
      <alignment vertical="center"/>
    </xf>
    <xf numFmtId="0" fontId="8" fillId="0" borderId="13" xfId="0" applyFont="1" applyBorder="1" applyAlignment="1" applyProtection="1">
      <alignment vertical="center"/>
    </xf>
    <xf numFmtId="0" fontId="9" fillId="0" borderId="13" xfId="0" applyFont="1" applyBorder="1" applyAlignment="1" applyProtection="1">
      <alignment vertical="center"/>
    </xf>
    <xf numFmtId="0" fontId="9" fillId="0" borderId="14" xfId="0" applyFont="1" applyBorder="1" applyAlignment="1" applyProtection="1">
      <alignment vertical="center"/>
    </xf>
    <xf numFmtId="0" fontId="8" fillId="0" borderId="2" xfId="0" applyFont="1" applyBorder="1" applyAlignment="1" applyProtection="1">
      <alignment vertical="center"/>
    </xf>
    <xf numFmtId="0" fontId="8" fillId="0" borderId="3" xfId="0" applyFont="1" applyBorder="1" applyAlignment="1" applyProtection="1">
      <alignment vertical="center"/>
    </xf>
    <xf numFmtId="0" fontId="8" fillId="0" borderId="64" xfId="0" applyFont="1" applyBorder="1" applyAlignment="1" applyProtection="1">
      <alignment vertical="center"/>
    </xf>
    <xf numFmtId="165" fontId="9" fillId="0" borderId="63" xfId="0" applyNumberFormat="1" applyFont="1" applyBorder="1" applyAlignment="1" applyProtection="1">
      <alignment horizontal="left" vertical="center"/>
    </xf>
    <xf numFmtId="165" fontId="9" fillId="0" borderId="3" xfId="0" applyNumberFormat="1" applyFont="1" applyBorder="1" applyAlignment="1" applyProtection="1">
      <alignment horizontal="left" vertical="center"/>
    </xf>
    <xf numFmtId="165" fontId="9" fillId="0" borderId="4" xfId="0" applyNumberFormat="1" applyFont="1" applyBorder="1" applyAlignment="1" applyProtection="1">
      <alignment horizontal="left" vertical="center"/>
    </xf>
    <xf numFmtId="184" fontId="21" fillId="0" borderId="53" xfId="0" applyNumberFormat="1" applyFont="1" applyBorder="1" applyAlignment="1" applyProtection="1">
      <alignment horizontal="center" vertical="center"/>
    </xf>
    <xf numFmtId="0" fontId="9" fillId="0" borderId="53" xfId="0" applyFont="1" applyBorder="1" applyAlignment="1" applyProtection="1">
      <alignment vertical="center"/>
    </xf>
    <xf numFmtId="0" fontId="9" fillId="0" borderId="54" xfId="0" applyFont="1" applyBorder="1" applyAlignment="1" applyProtection="1">
      <alignment vertical="center"/>
    </xf>
    <xf numFmtId="0" fontId="8" fillId="0" borderId="53" xfId="0" applyFont="1" applyBorder="1" applyAlignment="1" applyProtection="1">
      <alignment vertical="center"/>
    </xf>
    <xf numFmtId="164" fontId="9" fillId="0" borderId="53" xfId="0" applyNumberFormat="1" applyFont="1" applyBorder="1" applyAlignment="1" applyProtection="1">
      <alignment horizontal="left" vertical="center"/>
    </xf>
    <xf numFmtId="164" fontId="9" fillId="0" borderId="54" xfId="0" applyNumberFormat="1" applyFont="1" applyBorder="1" applyAlignment="1" applyProtection="1">
      <alignment horizontal="left" vertical="center"/>
    </xf>
    <xf numFmtId="0" fontId="14" fillId="0" borderId="0" xfId="0" applyFont="1" applyBorder="1" applyAlignment="1" applyProtection="1">
      <alignment horizontal="center" vertical="center"/>
    </xf>
    <xf numFmtId="0" fontId="8" fillId="0" borderId="5" xfId="0" applyFont="1" applyBorder="1" applyAlignment="1" applyProtection="1">
      <alignment horizontal="center" vertical="center" wrapText="1"/>
    </xf>
    <xf numFmtId="0" fontId="8" fillId="0" borderId="6" xfId="0" applyFont="1" applyBorder="1" applyAlignment="1" applyProtection="1">
      <alignment horizontal="center" vertical="center" wrapText="1"/>
    </xf>
    <xf numFmtId="177" fontId="9" fillId="0" borderId="11" xfId="0" applyNumberFormat="1" applyFont="1" applyBorder="1" applyAlignment="1" applyProtection="1">
      <alignment horizontal="center" vertical="center"/>
    </xf>
    <xf numFmtId="177" fontId="9" fillId="0" borderId="6" xfId="0" applyNumberFormat="1" applyFont="1" applyBorder="1" applyAlignment="1" applyProtection="1">
      <alignment horizontal="center" vertical="center"/>
    </xf>
    <xf numFmtId="182" fontId="9" fillId="0" borderId="34" xfId="0" applyNumberFormat="1" applyFont="1" applyBorder="1" applyAlignment="1" applyProtection="1">
      <alignment horizontal="center" vertical="center"/>
    </xf>
    <xf numFmtId="182" fontId="9" fillId="0" borderId="9" xfId="0" applyNumberFormat="1" applyFont="1" applyBorder="1" applyAlignment="1" applyProtection="1">
      <alignment horizontal="center" vertical="center"/>
    </xf>
    <xf numFmtId="182" fontId="9" fillId="0" borderId="11" xfId="0" applyNumberFormat="1" applyFont="1" applyBorder="1" applyAlignment="1" applyProtection="1">
      <alignment horizontal="center" vertical="center"/>
    </xf>
    <xf numFmtId="179" fontId="9" fillId="0" borderId="6" xfId="0" applyNumberFormat="1" applyFont="1" applyBorder="1" applyAlignment="1" applyProtection="1">
      <alignment horizontal="center" vertical="center"/>
    </xf>
    <xf numFmtId="179" fontId="9" fillId="0" borderId="7" xfId="0" applyNumberFormat="1" applyFont="1" applyBorder="1" applyAlignment="1" applyProtection="1">
      <alignment horizontal="center" vertical="center"/>
    </xf>
    <xf numFmtId="177" fontId="9" fillId="0" borderId="21" xfId="0" applyNumberFormat="1" applyFont="1" applyBorder="1" applyAlignment="1" applyProtection="1">
      <alignment horizontal="center" vertical="center"/>
    </xf>
    <xf numFmtId="177" fontId="9" fillId="0" borderId="19" xfId="0" applyNumberFormat="1" applyFont="1" applyBorder="1" applyAlignment="1" applyProtection="1">
      <alignment horizontal="center" vertical="center"/>
    </xf>
    <xf numFmtId="182" fontId="9" fillId="0" borderId="24" xfId="0" applyNumberFormat="1" applyFont="1" applyBorder="1" applyAlignment="1" applyProtection="1">
      <alignment horizontal="center" vertical="center"/>
    </xf>
    <xf numFmtId="182" fontId="9" fillId="0" borderId="50" xfId="0" applyNumberFormat="1" applyFont="1" applyBorder="1" applyAlignment="1" applyProtection="1">
      <alignment horizontal="center" vertical="center"/>
    </xf>
    <xf numFmtId="182" fontId="9" fillId="0" borderId="21" xfId="0" applyNumberFormat="1" applyFont="1" applyBorder="1" applyAlignment="1" applyProtection="1">
      <alignment horizontal="center" vertical="center"/>
    </xf>
    <xf numFmtId="179" fontId="9" fillId="0" borderId="19" xfId="0" applyNumberFormat="1" applyFont="1" applyBorder="1" applyAlignment="1" applyProtection="1">
      <alignment horizontal="center" vertical="center"/>
    </xf>
    <xf numFmtId="179" fontId="9" fillId="0" borderId="20" xfId="0" applyNumberFormat="1" applyFont="1" applyBorder="1" applyAlignment="1" applyProtection="1">
      <alignment horizontal="center" vertical="center"/>
    </xf>
    <xf numFmtId="177" fontId="9" fillId="0" borderId="64" xfId="0" applyNumberFormat="1" applyFont="1" applyBorder="1" applyAlignment="1" applyProtection="1">
      <alignment horizontal="center" vertical="center"/>
    </xf>
    <xf numFmtId="177" fontId="9" fillId="0" borderId="13" xfId="0" applyNumberFormat="1" applyFont="1" applyBorder="1" applyAlignment="1" applyProtection="1">
      <alignment horizontal="center" vertical="center"/>
    </xf>
    <xf numFmtId="182" fontId="9" fillId="0" borderId="63" xfId="0" applyNumberFormat="1" applyFont="1" applyBorder="1" applyAlignment="1" applyProtection="1">
      <alignment horizontal="center" vertical="center"/>
    </xf>
    <xf numFmtId="182" fontId="9" fillId="0" borderId="3" xfId="0" applyNumberFormat="1" applyFont="1" applyBorder="1" applyAlignment="1" applyProtection="1">
      <alignment horizontal="center" vertical="center"/>
    </xf>
    <xf numFmtId="182" fontId="9" fillId="0" borderId="64" xfId="0" applyNumberFormat="1" applyFont="1" applyBorder="1" applyAlignment="1" applyProtection="1">
      <alignment horizontal="center" vertical="center"/>
    </xf>
    <xf numFmtId="179" fontId="9" fillId="0" borderId="13" xfId="0" applyNumberFormat="1" applyFont="1" applyBorder="1" applyAlignment="1" applyProtection="1">
      <alignment horizontal="center" vertical="center"/>
    </xf>
    <xf numFmtId="179" fontId="9" fillId="0" borderId="14" xfId="0" applyNumberFormat="1" applyFont="1" applyBorder="1" applyAlignment="1" applyProtection="1">
      <alignment horizontal="center" vertical="center"/>
    </xf>
    <xf numFmtId="177" fontId="8" fillId="0" borderId="64" xfId="0" applyNumberFormat="1" applyFont="1" applyBorder="1" applyAlignment="1" applyProtection="1">
      <alignment horizontal="center" vertical="center"/>
    </xf>
    <xf numFmtId="177" fontId="8" fillId="0" borderId="13" xfId="0" applyNumberFormat="1" applyFont="1" applyBorder="1" applyAlignment="1" applyProtection="1">
      <alignment horizontal="center" vertical="center"/>
    </xf>
    <xf numFmtId="182" fontId="8" fillId="0" borderId="13" xfId="0" applyNumberFormat="1" applyFont="1" applyBorder="1" applyAlignment="1" applyProtection="1">
      <alignment horizontal="center" vertical="center"/>
    </xf>
    <xf numFmtId="0" fontId="9" fillId="0" borderId="16" xfId="0" applyFont="1" applyBorder="1" applyAlignment="1" applyProtection="1">
      <alignment vertical="center"/>
    </xf>
    <xf numFmtId="0" fontId="9" fillId="0" borderId="17" xfId="0" applyFont="1" applyBorder="1" applyAlignment="1" applyProtection="1">
      <alignment vertical="center"/>
    </xf>
    <xf numFmtId="183" fontId="9" fillId="0" borderId="16" xfId="0" applyNumberFormat="1" applyFont="1" applyBorder="1" applyAlignment="1" applyProtection="1">
      <alignment horizontal="left" vertical="center"/>
    </xf>
    <xf numFmtId="183" fontId="9" fillId="0" borderId="17" xfId="0" applyNumberFormat="1" applyFont="1" applyBorder="1" applyAlignment="1" applyProtection="1">
      <alignment horizontal="left" vertical="center"/>
    </xf>
    <xf numFmtId="0" fontId="8" fillId="0" borderId="12" xfId="0" applyFont="1" applyBorder="1" applyAlignment="1" applyProtection="1">
      <alignment horizontal="center" vertical="center"/>
    </xf>
    <xf numFmtId="0" fontId="8" fillId="0" borderId="13" xfId="0" applyFont="1" applyBorder="1" applyAlignment="1" applyProtection="1">
      <alignment horizontal="center" vertical="center"/>
    </xf>
    <xf numFmtId="0" fontId="8" fillId="0" borderId="14" xfId="0" applyFont="1" applyBorder="1" applyAlignment="1" applyProtection="1">
      <alignment horizontal="center" vertical="center"/>
    </xf>
    <xf numFmtId="182" fontId="9" fillId="0" borderId="13" xfId="0" applyNumberFormat="1" applyFont="1" applyBorder="1" applyAlignment="1" applyProtection="1">
      <alignment horizontal="center" vertical="center"/>
    </xf>
    <xf numFmtId="0" fontId="8" fillId="0" borderId="56" xfId="0" applyFont="1" applyBorder="1" applyAlignment="1" applyProtection="1">
      <alignment horizontal="center" vertical="center"/>
    </xf>
    <xf numFmtId="0" fontId="8" fillId="0" borderId="51" xfId="0" applyFont="1" applyBorder="1" applyAlignment="1" applyProtection="1">
      <alignment horizontal="center" vertical="center"/>
    </xf>
    <xf numFmtId="0" fontId="8" fillId="0" borderId="60" xfId="0" applyFont="1" applyBorder="1" applyAlignment="1" applyProtection="1">
      <alignment horizontal="center" vertical="center"/>
    </xf>
    <xf numFmtId="0" fontId="8" fillId="0" borderId="58" xfId="0" applyFont="1" applyBorder="1" applyAlignment="1" applyProtection="1">
      <alignment horizontal="center" vertical="center"/>
    </xf>
    <xf numFmtId="0" fontId="8" fillId="0" borderId="71" xfId="0" applyFont="1" applyBorder="1" applyAlignment="1" applyProtection="1">
      <alignment vertical="center"/>
    </xf>
    <xf numFmtId="0" fontId="8" fillId="0" borderId="42" xfId="0" applyFont="1" applyBorder="1" applyAlignment="1" applyProtection="1">
      <alignment vertical="center"/>
    </xf>
    <xf numFmtId="177" fontId="9" fillId="0" borderId="38" xfId="0" applyNumberFormat="1" applyFont="1" applyBorder="1" applyAlignment="1" applyProtection="1">
      <alignment horizontal="center" vertical="center"/>
    </xf>
    <xf numFmtId="177" fontId="9" fillId="0" borderId="28" xfId="0" applyNumberFormat="1" applyFont="1" applyBorder="1" applyAlignment="1" applyProtection="1">
      <alignment horizontal="center" vertical="center"/>
    </xf>
    <xf numFmtId="182" fontId="9" fillId="0" borderId="39" xfId="0" applyNumberFormat="1" applyFont="1" applyBorder="1" applyAlignment="1" applyProtection="1">
      <alignment horizontal="center" vertical="center"/>
    </xf>
    <xf numFmtId="182" fontId="9" fillId="0" borderId="48" xfId="0" applyNumberFormat="1" applyFont="1" applyBorder="1" applyAlignment="1" applyProtection="1">
      <alignment horizontal="center" vertical="center"/>
    </xf>
    <xf numFmtId="182" fontId="9" fillId="0" borderId="38" xfId="0" applyNumberFormat="1" applyFont="1" applyBorder="1" applyAlignment="1" applyProtection="1">
      <alignment horizontal="center" vertical="center"/>
    </xf>
    <xf numFmtId="179" fontId="9" fillId="0" borderId="28" xfId="0" applyNumberFormat="1" applyFont="1" applyBorder="1" applyAlignment="1" applyProtection="1">
      <alignment horizontal="center" vertical="center"/>
    </xf>
    <xf numFmtId="179" fontId="9" fillId="0" borderId="29" xfId="0" applyNumberFormat="1" applyFont="1" applyBorder="1" applyAlignment="1" applyProtection="1">
      <alignment horizontal="center" vertical="center"/>
    </xf>
    <xf numFmtId="178" fontId="9" fillId="0" borderId="49" xfId="0" applyNumberFormat="1" applyFont="1" applyBorder="1" applyAlignment="1" applyProtection="1">
      <alignment horizontal="center" vertical="center"/>
    </xf>
    <xf numFmtId="179" fontId="9" fillId="0" borderId="49" xfId="0" applyNumberFormat="1" applyFont="1" applyBorder="1" applyAlignment="1" applyProtection="1">
      <alignment horizontal="center" vertical="center"/>
    </xf>
    <xf numFmtId="0" fontId="9" fillId="0" borderId="51" xfId="0" applyFont="1" applyBorder="1" applyAlignment="1" applyProtection="1">
      <alignment vertical="center"/>
      <protection locked="0"/>
    </xf>
    <xf numFmtId="0" fontId="9" fillId="0" borderId="0" xfId="0" applyFont="1" applyBorder="1" applyAlignment="1" applyProtection="1">
      <alignment vertical="center"/>
      <protection locked="0"/>
    </xf>
    <xf numFmtId="0" fontId="9" fillId="0" borderId="51" xfId="0" applyFont="1" applyBorder="1" applyAlignment="1" applyProtection="1">
      <alignment horizontal="center" vertical="center"/>
      <protection locked="0"/>
    </xf>
    <xf numFmtId="0" fontId="9" fillId="0" borderId="0" xfId="0" applyFont="1" applyBorder="1" applyAlignment="1" applyProtection="1">
      <alignment horizontal="center" vertical="center"/>
      <protection locked="0"/>
    </xf>
    <xf numFmtId="180" fontId="9" fillId="0" borderId="51" xfId="0" applyNumberFormat="1" applyFont="1" applyBorder="1" applyAlignment="1" applyProtection="1">
      <alignment horizontal="center" vertical="center"/>
      <protection locked="0"/>
    </xf>
    <xf numFmtId="180" fontId="9" fillId="0" borderId="0" xfId="0" applyNumberFormat="1" applyFont="1" applyBorder="1" applyAlignment="1" applyProtection="1">
      <alignment horizontal="center" vertical="center"/>
      <protection locked="0"/>
    </xf>
    <xf numFmtId="180" fontId="9" fillId="0" borderId="55" xfId="0" applyNumberFormat="1" applyFont="1" applyBorder="1" applyAlignment="1" applyProtection="1">
      <alignment horizontal="center" vertical="center"/>
      <protection locked="0"/>
    </xf>
    <xf numFmtId="179" fontId="9" fillId="0" borderId="0" xfId="0" applyNumberFormat="1" applyFont="1" applyBorder="1" applyAlignment="1" applyProtection="1">
      <alignment horizontal="center" vertical="center"/>
    </xf>
    <xf numFmtId="179" fontId="9" fillId="0" borderId="55" xfId="0" applyNumberFormat="1" applyFont="1" applyBorder="1" applyAlignment="1" applyProtection="1">
      <alignment horizontal="center" vertical="center"/>
    </xf>
    <xf numFmtId="0" fontId="9" fillId="0" borderId="8" xfId="0" applyFont="1" applyBorder="1" applyAlignment="1" applyProtection="1">
      <alignment horizontal="center" vertical="center"/>
    </xf>
    <xf numFmtId="0" fontId="9" fillId="0" borderId="9" xfId="0" applyFont="1" applyBorder="1" applyAlignment="1" applyProtection="1">
      <alignment horizontal="center" vertical="center"/>
    </xf>
    <xf numFmtId="0" fontId="9" fillId="0" borderId="10" xfId="0" applyFont="1" applyBorder="1" applyAlignment="1" applyProtection="1">
      <alignment horizontal="center" vertical="center"/>
    </xf>
    <xf numFmtId="0" fontId="9" fillId="0" borderId="23" xfId="0" applyFont="1" applyBorder="1" applyAlignment="1" applyProtection="1">
      <alignment horizontal="center" vertical="center"/>
    </xf>
    <xf numFmtId="0" fontId="9" fillId="0" borderId="45" xfId="0" applyFont="1" applyBorder="1" applyAlignment="1" applyProtection="1">
      <alignment horizontal="center" vertical="center"/>
    </xf>
    <xf numFmtId="177" fontId="9" fillId="0" borderId="49" xfId="0" applyNumberFormat="1" applyFont="1" applyBorder="1" applyAlignment="1" applyProtection="1">
      <alignment horizontal="center" vertical="center"/>
    </xf>
    <xf numFmtId="0" fontId="9" fillId="0" borderId="15" xfId="0" applyFont="1" applyBorder="1" applyAlignment="1" applyProtection="1">
      <alignment vertical="center"/>
      <protection locked="0"/>
    </xf>
    <xf numFmtId="0" fontId="9" fillId="0" borderId="16" xfId="0" applyFont="1" applyBorder="1" applyAlignment="1" applyProtection="1">
      <alignment vertical="center"/>
      <protection locked="0"/>
    </xf>
    <xf numFmtId="0" fontId="9" fillId="0" borderId="15" xfId="0" applyFont="1" applyBorder="1" applyAlignment="1" applyProtection="1">
      <alignment horizontal="center" vertical="center"/>
      <protection locked="0"/>
    </xf>
    <xf numFmtId="0" fontId="9" fillId="0" borderId="16" xfId="0" applyFont="1" applyBorder="1" applyAlignment="1" applyProtection="1">
      <alignment horizontal="center" vertical="center"/>
      <protection locked="0"/>
    </xf>
    <xf numFmtId="180" fontId="9" fillId="0" borderId="15" xfId="0" applyNumberFormat="1" applyFont="1" applyBorder="1" applyAlignment="1" applyProtection="1">
      <alignment horizontal="center" vertical="center"/>
      <protection locked="0"/>
    </xf>
    <xf numFmtId="180" fontId="9" fillId="0" borderId="16" xfId="0" applyNumberFormat="1" applyFont="1" applyBorder="1" applyAlignment="1" applyProtection="1">
      <alignment horizontal="center" vertical="center"/>
      <protection locked="0"/>
    </xf>
    <xf numFmtId="180" fontId="9" fillId="0" borderId="17" xfId="0" applyNumberFormat="1" applyFont="1" applyBorder="1" applyAlignment="1" applyProtection="1">
      <alignment horizontal="center" vertical="center"/>
      <protection locked="0"/>
    </xf>
    <xf numFmtId="179" fontId="9" fillId="0" borderId="16" xfId="0" applyNumberFormat="1" applyFont="1" applyBorder="1" applyAlignment="1" applyProtection="1">
      <alignment horizontal="center" vertical="center"/>
    </xf>
    <xf numFmtId="179" fontId="9" fillId="0" borderId="17" xfId="0" applyNumberFormat="1" applyFont="1" applyBorder="1" applyAlignment="1" applyProtection="1">
      <alignment horizontal="center" vertical="center"/>
    </xf>
    <xf numFmtId="178" fontId="9" fillId="0" borderId="53" xfId="0" applyNumberFormat="1" applyFont="1" applyBorder="1" applyAlignment="1" applyProtection="1">
      <alignment horizontal="left" vertical="center"/>
    </xf>
    <xf numFmtId="178" fontId="9" fillId="0" borderId="54" xfId="0" applyNumberFormat="1" applyFont="1" applyBorder="1" applyAlignment="1" applyProtection="1">
      <alignment horizontal="left" vertical="center"/>
    </xf>
    <xf numFmtId="177" fontId="9" fillId="0" borderId="23" xfId="0" applyNumberFormat="1" applyFont="1" applyBorder="1" applyAlignment="1" applyProtection="1">
      <alignment horizontal="center" vertical="center"/>
    </xf>
    <xf numFmtId="177" fontId="9" fillId="0" borderId="50" xfId="0" applyNumberFormat="1" applyFont="1" applyBorder="1" applyAlignment="1" applyProtection="1">
      <alignment horizontal="center" vertical="center"/>
    </xf>
    <xf numFmtId="177" fontId="9" fillId="0" borderId="44" xfId="0" applyNumberFormat="1" applyFont="1" applyBorder="1" applyAlignment="1" applyProtection="1">
      <alignment horizontal="center" vertical="center"/>
    </xf>
    <xf numFmtId="178" fontId="9" fillId="0" borderId="23" xfId="0" applyNumberFormat="1" applyFont="1" applyBorder="1" applyAlignment="1" applyProtection="1">
      <alignment horizontal="center" vertical="center"/>
    </xf>
    <xf numFmtId="178" fontId="9" fillId="0" borderId="50" xfId="0" applyNumberFormat="1" applyFont="1" applyBorder="1" applyAlignment="1" applyProtection="1">
      <alignment horizontal="center" vertical="center"/>
    </xf>
    <xf numFmtId="0" fontId="8" fillId="0" borderId="18" xfId="0" applyFont="1" applyBorder="1" applyAlignment="1" applyProtection="1">
      <alignment horizontal="center" vertical="center"/>
    </xf>
    <xf numFmtId="0" fontId="8" fillId="0" borderId="19" xfId="0" applyFont="1" applyBorder="1" applyAlignment="1" applyProtection="1">
      <alignment horizontal="center" vertical="center"/>
    </xf>
    <xf numFmtId="0" fontId="8" fillId="0" borderId="20" xfId="0" applyFont="1" applyBorder="1" applyAlignment="1" applyProtection="1">
      <alignment horizontal="center" vertical="center"/>
    </xf>
    <xf numFmtId="174" fontId="9" fillId="0" borderId="18" xfId="0" applyNumberFormat="1" applyFont="1" applyBorder="1" applyAlignment="1" applyProtection="1">
      <alignment horizontal="center" vertical="center"/>
      <protection locked="0"/>
    </xf>
    <xf numFmtId="174" fontId="9" fillId="0" borderId="19" xfId="0" applyNumberFormat="1" applyFont="1" applyBorder="1" applyAlignment="1" applyProtection="1">
      <alignment horizontal="center" vertical="center"/>
      <protection locked="0"/>
    </xf>
    <xf numFmtId="174" fontId="4" fillId="0" borderId="19" xfId="0" applyNumberFormat="1" applyFont="1" applyBorder="1" applyAlignment="1">
      <alignment horizontal="center" vertical="center"/>
    </xf>
    <xf numFmtId="174" fontId="4" fillId="0" borderId="20" xfId="0" applyNumberFormat="1" applyFont="1" applyBorder="1" applyAlignment="1">
      <alignment horizontal="center" vertical="center"/>
    </xf>
    <xf numFmtId="174" fontId="3" fillId="0" borderId="19" xfId="0" applyNumberFormat="1" applyFont="1" applyBorder="1" applyAlignment="1">
      <alignment horizontal="center" vertical="center"/>
    </xf>
    <xf numFmtId="174" fontId="3" fillId="0" borderId="20" xfId="0" applyNumberFormat="1" applyFont="1" applyBorder="1" applyAlignment="1">
      <alignment horizontal="center" vertical="center"/>
    </xf>
    <xf numFmtId="177" fontId="9" fillId="0" borderId="0" xfId="0" applyNumberFormat="1" applyFont="1" applyBorder="1" applyAlignment="1" applyProtection="1">
      <alignment horizontal="center" vertical="center"/>
    </xf>
    <xf numFmtId="178" fontId="9" fillId="0" borderId="0" xfId="0" applyNumberFormat="1" applyFont="1" applyBorder="1" applyAlignment="1" applyProtection="1">
      <alignment horizontal="left" vertical="center"/>
    </xf>
    <xf numFmtId="178" fontId="9" fillId="0" borderId="55" xfId="0" applyNumberFormat="1" applyFont="1" applyBorder="1" applyAlignment="1" applyProtection="1">
      <alignment horizontal="left" vertical="center"/>
    </xf>
    <xf numFmtId="0" fontId="8" fillId="0" borderId="27" xfId="0" applyFont="1" applyBorder="1" applyAlignment="1" applyProtection="1">
      <alignment horizontal="center" vertical="center"/>
    </xf>
    <xf numFmtId="0" fontId="8" fillId="0" borderId="28" xfId="0" applyFont="1" applyBorder="1" applyAlignment="1" applyProtection="1">
      <alignment horizontal="center" vertical="center"/>
    </xf>
    <xf numFmtId="0" fontId="8" fillId="0" borderId="29" xfId="0" applyFont="1" applyBorder="1" applyAlignment="1" applyProtection="1">
      <alignment horizontal="center" vertical="center"/>
    </xf>
    <xf numFmtId="174" fontId="9" fillId="0" borderId="27" xfId="0" applyNumberFormat="1" applyFont="1" applyBorder="1" applyAlignment="1" applyProtection="1">
      <alignment horizontal="center" vertical="center"/>
      <protection locked="0"/>
    </xf>
    <xf numFmtId="174" fontId="9" fillId="0" borderId="28" xfId="0" applyNumberFormat="1" applyFont="1" applyBorder="1" applyAlignment="1" applyProtection="1">
      <alignment horizontal="center" vertical="center"/>
      <protection locked="0"/>
    </xf>
    <xf numFmtId="174" fontId="4" fillId="0" borderId="28" xfId="0" applyNumberFormat="1" applyFont="1" applyBorder="1" applyAlignment="1">
      <alignment horizontal="center" vertical="center"/>
    </xf>
    <xf numFmtId="174" fontId="4" fillId="0" borderId="29" xfId="0" applyNumberFormat="1" applyFont="1" applyBorder="1" applyAlignment="1">
      <alignment horizontal="center" vertical="center"/>
    </xf>
    <xf numFmtId="174" fontId="9" fillId="0" borderId="5" xfId="0" applyNumberFormat="1" applyFont="1" applyBorder="1" applyAlignment="1" applyProtection="1">
      <alignment horizontal="center" vertical="center"/>
      <protection locked="0"/>
    </xf>
    <xf numFmtId="174" fontId="9" fillId="0" borderId="6" xfId="0" applyNumberFormat="1" applyFont="1" applyBorder="1" applyAlignment="1" applyProtection="1">
      <alignment horizontal="center" vertical="center"/>
      <protection locked="0"/>
    </xf>
    <xf numFmtId="174" fontId="4" fillId="0" borderId="6" xfId="0" applyNumberFormat="1" applyFont="1" applyBorder="1" applyAlignment="1">
      <alignment horizontal="center" vertical="center"/>
    </xf>
    <xf numFmtId="174" fontId="4" fillId="0" borderId="7" xfId="0" applyNumberFormat="1" applyFont="1" applyBorder="1" applyAlignment="1">
      <alignment horizontal="center" vertical="center"/>
    </xf>
    <xf numFmtId="0" fontId="4" fillId="0" borderId="15" xfId="0" applyFont="1" applyBorder="1" applyAlignment="1">
      <alignment horizontal="center" vertical="center"/>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51" xfId="0" applyFont="1" applyBorder="1" applyAlignment="1">
      <alignment horizontal="center" vertical="center"/>
    </xf>
    <xf numFmtId="0" fontId="4" fillId="0" borderId="0" xfId="0" applyFont="1" applyBorder="1" applyAlignment="1">
      <alignment horizontal="center" vertical="center"/>
    </xf>
    <xf numFmtId="0" fontId="4" fillId="0" borderId="55" xfId="0" applyFont="1" applyBorder="1" applyAlignment="1">
      <alignment horizontal="center" vertical="center"/>
    </xf>
    <xf numFmtId="0" fontId="4" fillId="0" borderId="52" xfId="0" applyFont="1" applyBorder="1" applyAlignment="1">
      <alignment horizontal="center" vertical="center"/>
    </xf>
    <xf numFmtId="0" fontId="4" fillId="0" borderId="53" xfId="0" applyFont="1" applyBorder="1" applyAlignment="1">
      <alignment horizontal="center" vertical="center"/>
    </xf>
    <xf numFmtId="0" fontId="4" fillId="0" borderId="54" xfId="0" applyFont="1" applyBorder="1" applyAlignment="1">
      <alignment horizontal="center" vertical="center"/>
    </xf>
    <xf numFmtId="0" fontId="4" fillId="0" borderId="0" xfId="0" applyFont="1" applyBorder="1"/>
    <xf numFmtId="0" fontId="4" fillId="0" borderId="55" xfId="0" applyFont="1" applyBorder="1"/>
    <xf numFmtId="0" fontId="4" fillId="0" borderId="51" xfId="0" applyFont="1" applyBorder="1" applyAlignment="1">
      <alignment vertical="top" wrapText="1"/>
    </xf>
    <xf numFmtId="0" fontId="4" fillId="0" borderId="0" xfId="0" applyFont="1" applyBorder="1" applyAlignment="1">
      <alignment vertical="top" wrapText="1"/>
    </xf>
    <xf numFmtId="0" fontId="4" fillId="0" borderId="55" xfId="0" applyFont="1" applyBorder="1" applyAlignment="1">
      <alignment vertical="top" wrapText="1"/>
    </xf>
    <xf numFmtId="0" fontId="4" fillId="0" borderId="52" xfId="0" applyFont="1" applyBorder="1" applyAlignment="1">
      <alignment vertical="top" wrapText="1"/>
    </xf>
    <xf numFmtId="0" fontId="4" fillId="0" borderId="53" xfId="0" applyFont="1" applyBorder="1" applyAlignment="1">
      <alignment vertical="top" wrapText="1"/>
    </xf>
    <xf numFmtId="0" fontId="4" fillId="0" borderId="54" xfId="0" applyFont="1" applyBorder="1" applyAlignment="1">
      <alignment vertical="top" wrapText="1"/>
    </xf>
    <xf numFmtId="176" fontId="4" fillId="0" borderId="0" xfId="0" applyNumberFormat="1" applyFont="1" applyBorder="1" applyAlignment="1">
      <alignment horizontal="left" vertical="top"/>
    </xf>
    <xf numFmtId="176" fontId="4" fillId="0" borderId="55" xfId="0" applyNumberFormat="1" applyFont="1" applyBorder="1" applyAlignment="1">
      <alignment horizontal="left" vertical="top"/>
    </xf>
    <xf numFmtId="176" fontId="4" fillId="0" borderId="16" xfId="0" applyNumberFormat="1" applyFont="1" applyBorder="1" applyAlignment="1">
      <alignment horizontal="left"/>
    </xf>
    <xf numFmtId="176" fontId="4" fillId="0" borderId="17" xfId="0" applyNumberFormat="1" applyFont="1" applyBorder="1" applyAlignment="1">
      <alignment horizontal="left"/>
    </xf>
    <xf numFmtId="176" fontId="4" fillId="0" borderId="0" xfId="0" applyNumberFormat="1" applyFont="1" applyBorder="1" applyAlignment="1">
      <alignment horizontal="left"/>
    </xf>
    <xf numFmtId="176" fontId="4" fillId="0" borderId="55" xfId="0" applyNumberFormat="1" applyFont="1" applyBorder="1" applyAlignment="1">
      <alignment horizontal="left"/>
    </xf>
    <xf numFmtId="0" fontId="8" fillId="0" borderId="51" xfId="0" applyFont="1" applyBorder="1" applyAlignment="1" applyProtection="1">
      <alignment horizontal="right" vertical="top"/>
    </xf>
    <xf numFmtId="0" fontId="8" fillId="0" borderId="15" xfId="0" applyFont="1" applyBorder="1" applyAlignment="1" applyProtection="1">
      <alignment horizontal="right"/>
    </xf>
    <xf numFmtId="0" fontId="8" fillId="0" borderId="51" xfId="0" applyFont="1" applyBorder="1" applyAlignment="1" applyProtection="1">
      <alignment horizontal="right"/>
    </xf>
    <xf numFmtId="0" fontId="19" fillId="0" borderId="15" xfId="0" applyFont="1" applyBorder="1" applyAlignment="1">
      <alignment horizontal="center" vertical="center"/>
    </xf>
    <xf numFmtId="0" fontId="19" fillId="0" borderId="16" xfId="0" applyFont="1" applyBorder="1" applyAlignment="1">
      <alignment horizontal="center" vertical="center"/>
    </xf>
    <xf numFmtId="0" fontId="19" fillId="0" borderId="17" xfId="0" applyFont="1" applyBorder="1" applyAlignment="1">
      <alignment horizontal="center" vertical="center"/>
    </xf>
    <xf numFmtId="0" fontId="19" fillId="0" borderId="51" xfId="0" applyFont="1" applyBorder="1" applyAlignment="1">
      <alignment horizontal="center" vertical="center"/>
    </xf>
    <xf numFmtId="0" fontId="19" fillId="0" borderId="0" xfId="0" applyFont="1" applyBorder="1" applyAlignment="1">
      <alignment horizontal="center" vertical="center"/>
    </xf>
    <xf numFmtId="0" fontId="19" fillId="0" borderId="55" xfId="0" applyFont="1" applyBorder="1" applyAlignment="1">
      <alignment horizontal="center" vertical="center"/>
    </xf>
    <xf numFmtId="0" fontId="6" fillId="0" borderId="0" xfId="0" applyFont="1" applyBorder="1" applyAlignment="1" applyProtection="1">
      <alignment horizontal="center" vertical="center"/>
    </xf>
    <xf numFmtId="165" fontId="19" fillId="0" borderId="51" xfId="0" applyNumberFormat="1" applyFont="1" applyBorder="1" applyAlignment="1">
      <alignment horizontal="center" vertical="center"/>
    </xf>
    <xf numFmtId="165" fontId="19" fillId="0" borderId="0" xfId="0" applyNumberFormat="1" applyFont="1" applyBorder="1" applyAlignment="1">
      <alignment horizontal="center" vertical="center"/>
    </xf>
    <xf numFmtId="165" fontId="19" fillId="0" borderId="55" xfId="0" applyNumberFormat="1" applyFont="1" applyBorder="1" applyAlignment="1">
      <alignment horizontal="center" vertical="center"/>
    </xf>
    <xf numFmtId="165" fontId="19" fillId="0" borderId="52" xfId="0" applyNumberFormat="1" applyFont="1" applyBorder="1" applyAlignment="1">
      <alignment horizontal="center" vertical="center"/>
    </xf>
    <xf numFmtId="165" fontId="19" fillId="0" borderId="53" xfId="0" applyNumberFormat="1" applyFont="1" applyBorder="1" applyAlignment="1">
      <alignment horizontal="center" vertical="center"/>
    </xf>
    <xf numFmtId="165" fontId="19" fillId="0" borderId="54" xfId="0" applyNumberFormat="1" applyFont="1" applyBorder="1" applyAlignment="1">
      <alignment horizontal="center" vertical="center"/>
    </xf>
    <xf numFmtId="0" fontId="20" fillId="0" borderId="0" xfId="0" applyFont="1" applyBorder="1" applyAlignment="1" applyProtection="1">
      <alignment horizontal="center" vertical="center"/>
    </xf>
    <xf numFmtId="0" fontId="20" fillId="0" borderId="55" xfId="0" applyFont="1" applyBorder="1" applyAlignment="1" applyProtection="1">
      <alignment horizontal="center" vertical="center"/>
    </xf>
    <xf numFmtId="0" fontId="20" fillId="0" borderId="53" xfId="0" applyFont="1" applyBorder="1" applyAlignment="1" applyProtection="1">
      <alignment horizontal="center" vertical="center"/>
    </xf>
    <xf numFmtId="0" fontId="20" fillId="0" borderId="54" xfId="0" applyFont="1" applyBorder="1" applyAlignment="1" applyProtection="1">
      <alignment horizontal="center" vertical="center"/>
    </xf>
    <xf numFmtId="0" fontId="4" fillId="0" borderId="16" xfId="0" applyFont="1" applyBorder="1" applyAlignment="1">
      <alignment vertical="center"/>
    </xf>
    <xf numFmtId="0" fontId="4" fillId="0" borderId="17" xfId="0" applyFont="1" applyBorder="1" applyAlignment="1">
      <alignment vertical="center"/>
    </xf>
    <xf numFmtId="165" fontId="4" fillId="0" borderId="16" xfId="0" applyNumberFormat="1" applyFont="1" applyBorder="1" applyAlignment="1">
      <alignment horizontal="left" vertical="center"/>
    </xf>
    <xf numFmtId="165" fontId="4" fillId="0" borderId="17" xfId="0" applyNumberFormat="1" applyFont="1" applyBorder="1" applyAlignment="1">
      <alignment horizontal="left" vertical="center"/>
    </xf>
    <xf numFmtId="165" fontId="8" fillId="0" borderId="15" xfId="0" applyNumberFormat="1" applyFont="1" applyBorder="1" applyAlignment="1" applyProtection="1">
      <alignment vertical="top"/>
    </xf>
    <xf numFmtId="165" fontId="8" fillId="0" borderId="16" xfId="0" applyNumberFormat="1" applyFont="1" applyBorder="1" applyAlignment="1" applyProtection="1">
      <alignment vertical="top"/>
    </xf>
    <xf numFmtId="165" fontId="8" fillId="0" borderId="17" xfId="0" applyNumberFormat="1" applyFont="1" applyBorder="1" applyAlignment="1" applyProtection="1">
      <alignment vertical="top"/>
    </xf>
    <xf numFmtId="165" fontId="8" fillId="0" borderId="52" xfId="0" applyNumberFormat="1" applyFont="1" applyBorder="1" applyAlignment="1" applyProtection="1">
      <alignment vertical="top"/>
    </xf>
    <xf numFmtId="165" fontId="8" fillId="0" borderId="53" xfId="0" applyNumberFormat="1" applyFont="1" applyBorder="1" applyAlignment="1" applyProtection="1">
      <alignment vertical="top"/>
    </xf>
    <xf numFmtId="165" fontId="8" fillId="0" borderId="54" xfId="0" applyNumberFormat="1" applyFont="1" applyBorder="1" applyAlignment="1" applyProtection="1">
      <alignment vertical="top"/>
    </xf>
    <xf numFmtId="0" fontId="4" fillId="0" borderId="53" xfId="0" applyFont="1" applyBorder="1" applyAlignment="1">
      <alignment vertical="center"/>
    </xf>
    <xf numFmtId="0" fontId="4" fillId="0" borderId="54" xfId="0" applyFont="1" applyBorder="1" applyAlignment="1">
      <alignment vertical="center"/>
    </xf>
    <xf numFmtId="0" fontId="4" fillId="0" borderId="51" xfId="0" applyFont="1" applyBorder="1" applyAlignment="1" applyProtection="1">
      <alignment vertical="center"/>
    </xf>
    <xf numFmtId="0" fontId="4" fillId="0" borderId="0" xfId="0" applyFont="1" applyBorder="1" applyAlignment="1" applyProtection="1">
      <alignment vertical="center"/>
    </xf>
    <xf numFmtId="0" fontId="4" fillId="0" borderId="55" xfId="0" applyFont="1" applyBorder="1" applyAlignment="1" applyProtection="1">
      <alignment vertical="center"/>
    </xf>
    <xf numFmtId="0" fontId="4" fillId="0" borderId="52" xfId="0" applyFont="1" applyBorder="1" applyAlignment="1" applyProtection="1">
      <alignment vertical="center"/>
    </xf>
    <xf numFmtId="0" fontId="4" fillId="0" borderId="53" xfId="0" applyFont="1" applyBorder="1" applyAlignment="1" applyProtection="1">
      <alignment vertical="center"/>
    </xf>
    <xf numFmtId="0" fontId="4" fillId="0" borderId="54" xfId="0" applyFont="1" applyBorder="1" applyAlignment="1" applyProtection="1">
      <alignment vertical="center"/>
    </xf>
    <xf numFmtId="0" fontId="8" fillId="3" borderId="2" xfId="0" applyFont="1" applyFill="1" applyBorder="1" applyAlignment="1" applyProtection="1">
      <alignment vertical="center"/>
    </xf>
    <xf numFmtId="0" fontId="8" fillId="3" borderId="3" xfId="0" applyFont="1" applyFill="1" applyBorder="1" applyAlignment="1" applyProtection="1">
      <alignment vertical="center"/>
    </xf>
    <xf numFmtId="0" fontId="8" fillId="3" borderId="4" xfId="0" applyFont="1" applyFill="1" applyBorder="1" applyAlignment="1" applyProtection="1">
      <alignment vertical="center"/>
    </xf>
    <xf numFmtId="0" fontId="4" fillId="0" borderId="15" xfId="0" applyFont="1" applyBorder="1" applyAlignment="1" applyProtection="1">
      <alignment vertical="center"/>
    </xf>
    <xf numFmtId="0" fontId="4" fillId="0" borderId="16" xfId="0" applyFont="1" applyBorder="1" applyAlignment="1" applyProtection="1">
      <alignment vertical="center"/>
    </xf>
    <xf numFmtId="0" fontId="4" fillId="0" borderId="17" xfId="0" applyFont="1" applyBorder="1" applyAlignment="1" applyProtection="1">
      <alignment vertical="center"/>
    </xf>
    <xf numFmtId="0" fontId="8" fillId="0" borderId="8" xfId="0" applyFont="1" applyBorder="1" applyAlignment="1" applyProtection="1">
      <alignment horizontal="center" vertical="center"/>
    </xf>
    <xf numFmtId="0" fontId="8" fillId="0" borderId="9" xfId="0" applyFont="1" applyBorder="1" applyAlignment="1" applyProtection="1">
      <alignment horizontal="center" vertical="center"/>
    </xf>
    <xf numFmtId="0" fontId="8" fillId="0" borderId="10" xfId="0" applyFont="1" applyBorder="1" applyAlignment="1" applyProtection="1">
      <alignment horizontal="center" vertical="center"/>
    </xf>
    <xf numFmtId="0" fontId="8" fillId="3" borderId="45" xfId="0" applyFont="1" applyFill="1" applyBorder="1" applyAlignment="1" applyProtection="1">
      <alignment horizontal="center" vertical="center"/>
    </xf>
    <xf numFmtId="175" fontId="4" fillId="0" borderId="23" xfId="0" applyNumberFormat="1" applyFont="1" applyBorder="1" applyAlignment="1" applyProtection="1">
      <alignment horizontal="center" vertical="center"/>
    </xf>
    <xf numFmtId="175" fontId="4" fillId="0" borderId="50" xfId="0" applyNumberFormat="1" applyFont="1" applyBorder="1" applyAlignment="1" applyProtection="1">
      <alignment horizontal="center" vertical="center"/>
    </xf>
    <xf numFmtId="175" fontId="4" fillId="0" borderId="44" xfId="0" applyNumberFormat="1" applyFont="1" applyBorder="1" applyAlignment="1" applyProtection="1">
      <alignment horizontal="center" vertical="center"/>
    </xf>
    <xf numFmtId="0" fontId="4" fillId="3" borderId="49" xfId="0" applyFont="1" applyFill="1" applyBorder="1" applyAlignment="1" applyProtection="1">
      <alignment horizontal="center" vertical="center"/>
    </xf>
    <xf numFmtId="0" fontId="8" fillId="0" borderId="45" xfId="0" applyFont="1" applyBorder="1" applyAlignment="1" applyProtection="1">
      <alignment horizontal="center" vertical="center"/>
    </xf>
    <xf numFmtId="0" fontId="4" fillId="0" borderId="49" xfId="0" applyFont="1" applyBorder="1" applyAlignment="1" applyProtection="1">
      <alignment horizontal="center" vertical="center"/>
    </xf>
    <xf numFmtId="195" fontId="4" fillId="0" borderId="23" xfId="0" applyNumberFormat="1" applyFont="1" applyBorder="1" applyAlignment="1" applyProtection="1">
      <alignment horizontal="center" vertical="center"/>
    </xf>
    <xf numFmtId="195" fontId="4" fillId="0" borderId="50" xfId="0" applyNumberFormat="1" applyFont="1" applyBorder="1" applyAlignment="1" applyProtection="1">
      <alignment horizontal="center" vertical="center"/>
    </xf>
    <xf numFmtId="195" fontId="4" fillId="0" borderId="44" xfId="0" applyNumberFormat="1" applyFont="1" applyBorder="1" applyAlignment="1" applyProtection="1">
      <alignment horizontal="center" vertical="center"/>
    </xf>
    <xf numFmtId="0" fontId="8" fillId="0" borderId="44" xfId="0" applyFont="1" applyBorder="1" applyAlignment="1" applyProtection="1">
      <alignment vertical="center"/>
    </xf>
    <xf numFmtId="0" fontId="8" fillId="0" borderId="8" xfId="0" applyFont="1" applyBorder="1" applyAlignment="1" applyProtection="1">
      <alignment vertical="center"/>
    </xf>
    <xf numFmtId="0" fontId="8" fillId="0" borderId="9" xfId="0" applyFont="1" applyBorder="1" applyAlignment="1" applyProtection="1">
      <alignment vertical="center"/>
    </xf>
    <xf numFmtId="0" fontId="8" fillId="0" borderId="10" xfId="0" applyFont="1" applyBorder="1" applyAlignment="1" applyProtection="1">
      <alignment vertical="center"/>
    </xf>
    <xf numFmtId="195" fontId="4" fillId="0" borderId="8" xfId="0" applyNumberFormat="1" applyFont="1" applyBorder="1" applyAlignment="1" applyProtection="1">
      <alignment horizontal="center" vertical="center"/>
    </xf>
    <xf numFmtId="195" fontId="4" fillId="0" borderId="9" xfId="0" applyNumberFormat="1" applyFont="1" applyBorder="1" applyAlignment="1" applyProtection="1">
      <alignment horizontal="center" vertical="center"/>
    </xf>
    <xf numFmtId="195" fontId="4" fillId="0" borderId="10" xfId="0" applyNumberFormat="1" applyFont="1" applyBorder="1" applyAlignment="1" applyProtection="1">
      <alignment horizontal="center" vertical="center"/>
    </xf>
    <xf numFmtId="0" fontId="8" fillId="0" borderId="47" xfId="0" applyFont="1" applyBorder="1" applyAlignment="1" applyProtection="1">
      <alignment vertical="center"/>
    </xf>
    <xf numFmtId="0" fontId="8" fillId="0" borderId="48" xfId="0" applyFont="1" applyBorder="1" applyAlignment="1" applyProtection="1">
      <alignment vertical="center"/>
    </xf>
    <xf numFmtId="0" fontId="8" fillId="0" borderId="43" xfId="0" applyFont="1" applyBorder="1" applyAlignment="1" applyProtection="1">
      <alignment vertical="center"/>
    </xf>
    <xf numFmtId="195" fontId="4" fillId="0" borderId="47" xfId="0" applyNumberFormat="1" applyFont="1" applyBorder="1" applyAlignment="1" applyProtection="1">
      <alignment horizontal="center" vertical="center"/>
    </xf>
    <xf numFmtId="195" fontId="4" fillId="0" borderId="48" xfId="0" applyNumberFormat="1" applyFont="1" applyBorder="1" applyAlignment="1" applyProtection="1">
      <alignment horizontal="center" vertical="center"/>
    </xf>
    <xf numFmtId="195" fontId="4" fillId="0" borderId="43" xfId="0" applyNumberFormat="1" applyFont="1" applyBorder="1" applyAlignment="1" applyProtection="1">
      <alignment horizontal="center" vertical="center"/>
    </xf>
    <xf numFmtId="172" fontId="4" fillId="0" borderId="49" xfId="0" applyNumberFormat="1" applyFont="1" applyBorder="1" applyAlignment="1" applyProtection="1">
      <alignment horizontal="center" vertical="center"/>
    </xf>
    <xf numFmtId="9" fontId="4" fillId="0" borderId="18" xfId="0" applyNumberFormat="1" applyFont="1" applyBorder="1" applyAlignment="1" applyProtection="1">
      <alignment horizontal="left" vertical="center"/>
    </xf>
    <xf numFmtId="9" fontId="4" fillId="0" borderId="19" xfId="0" applyNumberFormat="1" applyFont="1" applyBorder="1" applyAlignment="1" applyProtection="1">
      <alignment horizontal="left" vertical="center"/>
    </xf>
    <xf numFmtId="193" fontId="4" fillId="0" borderId="19" xfId="0" applyNumberFormat="1" applyFont="1" applyBorder="1" applyAlignment="1" applyProtection="1">
      <alignment horizontal="center" vertical="center"/>
    </xf>
    <xf numFmtId="193" fontId="4" fillId="0" borderId="20" xfId="0" applyNumberFormat="1" applyFont="1" applyBorder="1" applyAlignment="1" applyProtection="1">
      <alignment horizontal="center" vertical="center"/>
    </xf>
    <xf numFmtId="172" fontId="4" fillId="0" borderId="19" xfId="0" applyNumberFormat="1" applyFont="1" applyBorder="1" applyAlignment="1" applyProtection="1">
      <alignment horizontal="center" vertical="center"/>
    </xf>
    <xf numFmtId="172" fontId="4" fillId="0" borderId="20" xfId="0" applyNumberFormat="1" applyFont="1" applyBorder="1" applyAlignment="1" applyProtection="1">
      <alignment horizontal="center" vertical="center"/>
    </xf>
    <xf numFmtId="195" fontId="4" fillId="0" borderId="19" xfId="0" applyNumberFormat="1" applyFont="1" applyBorder="1" applyAlignment="1" applyProtection="1">
      <alignment horizontal="center" vertical="center"/>
    </xf>
    <xf numFmtId="195" fontId="4" fillId="0" borderId="20" xfId="0" applyNumberFormat="1" applyFont="1" applyBorder="1" applyAlignment="1" applyProtection="1">
      <alignment horizontal="center" vertical="center"/>
    </xf>
    <xf numFmtId="9" fontId="8" fillId="0" borderId="52" xfId="0" applyNumberFormat="1" applyFont="1" applyBorder="1" applyAlignment="1" applyProtection="1">
      <alignment horizontal="left" vertical="center"/>
    </xf>
    <xf numFmtId="0" fontId="8" fillId="0" borderId="53" xfId="0" applyFont="1" applyBorder="1" applyAlignment="1" applyProtection="1">
      <alignment horizontal="left" vertical="center"/>
    </xf>
    <xf numFmtId="0" fontId="8" fillId="0" borderId="54" xfId="0" applyFont="1" applyBorder="1" applyAlignment="1" applyProtection="1">
      <alignment horizontal="left" vertical="center"/>
    </xf>
    <xf numFmtId="0" fontId="8" fillId="0" borderId="77" xfId="0" applyFont="1" applyBorder="1" applyAlignment="1" applyProtection="1">
      <alignment horizontal="center" vertical="center"/>
    </xf>
    <xf numFmtId="193" fontId="4" fillId="0" borderId="6" xfId="0" applyNumberFormat="1" applyFont="1" applyBorder="1" applyAlignment="1" applyProtection="1">
      <alignment horizontal="center" vertical="center"/>
    </xf>
    <xf numFmtId="193" fontId="4" fillId="0" borderId="7" xfId="0" applyNumberFormat="1" applyFont="1" applyBorder="1" applyAlignment="1" applyProtection="1">
      <alignment horizontal="center" vertical="center"/>
    </xf>
    <xf numFmtId="172" fontId="4" fillId="0" borderId="6" xfId="0" applyNumberFormat="1" applyFont="1" applyBorder="1" applyAlignment="1" applyProtection="1">
      <alignment horizontal="center" vertical="center"/>
    </xf>
    <xf numFmtId="172" fontId="4" fillId="0" borderId="7" xfId="0" applyNumberFormat="1" applyFont="1" applyBorder="1" applyAlignment="1" applyProtection="1">
      <alignment horizontal="center" vertical="center"/>
    </xf>
    <xf numFmtId="195" fontId="4" fillId="0" borderId="6" xfId="0" applyNumberFormat="1" applyFont="1" applyBorder="1" applyAlignment="1" applyProtection="1">
      <alignment horizontal="center" vertical="center"/>
    </xf>
    <xf numFmtId="195" fontId="4" fillId="0" borderId="7" xfId="0" applyNumberFormat="1" applyFont="1" applyBorder="1" applyAlignment="1" applyProtection="1">
      <alignment horizontal="center" vertical="center"/>
    </xf>
    <xf numFmtId="175" fontId="4" fillId="0" borderId="19" xfId="0" applyNumberFormat="1" applyFont="1" applyBorder="1" applyAlignment="1" applyProtection="1">
      <alignment horizontal="center" vertical="center"/>
    </xf>
    <xf numFmtId="175" fontId="4" fillId="0" borderId="20" xfId="0" applyNumberFormat="1" applyFont="1" applyBorder="1" applyAlignment="1" applyProtection="1">
      <alignment horizontal="center" vertical="center"/>
    </xf>
    <xf numFmtId="194" fontId="4" fillId="0" borderId="19" xfId="0" applyNumberFormat="1" applyFont="1" applyBorder="1" applyAlignment="1" applyProtection="1">
      <alignment horizontal="center" vertical="center"/>
    </xf>
    <xf numFmtId="194" fontId="4" fillId="0" borderId="20" xfId="0" applyNumberFormat="1" applyFont="1" applyBorder="1" applyAlignment="1" applyProtection="1">
      <alignment horizontal="center" vertical="center"/>
    </xf>
    <xf numFmtId="175" fontId="4" fillId="0" borderId="6" xfId="0" applyNumberFormat="1" applyFont="1" applyBorder="1" applyAlignment="1" applyProtection="1">
      <alignment horizontal="center" vertical="center"/>
    </xf>
    <xf numFmtId="175" fontId="4" fillId="0" borderId="7" xfId="0" applyNumberFormat="1" applyFont="1" applyBorder="1" applyAlignment="1" applyProtection="1">
      <alignment horizontal="center" vertical="center"/>
    </xf>
    <xf numFmtId="194" fontId="4" fillId="0" borderId="6" xfId="0" applyNumberFormat="1" applyFont="1" applyBorder="1" applyAlignment="1" applyProtection="1">
      <alignment horizontal="center" vertical="center"/>
    </xf>
    <xf numFmtId="194" fontId="4" fillId="0" borderId="7" xfId="0" applyNumberFormat="1" applyFont="1" applyBorder="1" applyAlignment="1" applyProtection="1">
      <alignment horizontal="center" vertical="center"/>
    </xf>
    <xf numFmtId="185" fontId="4" fillId="0" borderId="49" xfId="0" applyNumberFormat="1" applyFont="1" applyBorder="1" applyAlignment="1" applyProtection="1">
      <alignment horizontal="center" vertical="center"/>
    </xf>
    <xf numFmtId="0" fontId="4" fillId="0" borderId="76" xfId="0" applyFont="1" applyBorder="1" applyAlignment="1" applyProtection="1">
      <alignment horizontal="center" vertical="center"/>
    </xf>
    <xf numFmtId="195" fontId="4" fillId="3" borderId="18" xfId="0" applyNumberFormat="1" applyFont="1" applyFill="1" applyBorder="1" applyAlignment="1" applyProtection="1">
      <alignment horizontal="center" vertical="center"/>
    </xf>
    <xf numFmtId="195" fontId="4" fillId="3" borderId="19" xfId="0" applyNumberFormat="1" applyFont="1" applyFill="1" applyBorder="1" applyAlignment="1" applyProtection="1">
      <alignment horizontal="center" vertical="center"/>
    </xf>
    <xf numFmtId="195" fontId="4" fillId="3" borderId="20" xfId="0" applyNumberFormat="1" applyFont="1" applyFill="1" applyBorder="1" applyAlignment="1" applyProtection="1">
      <alignment horizontal="center" vertical="center"/>
    </xf>
    <xf numFmtId="0" fontId="8" fillId="0" borderId="75" xfId="0" applyFont="1" applyBorder="1" applyAlignment="1" applyProtection="1">
      <alignment horizontal="center" vertical="center"/>
    </xf>
    <xf numFmtId="0" fontId="3" fillId="0" borderId="18" xfId="0" applyFont="1" applyBorder="1" applyAlignment="1" applyProtection="1">
      <alignment vertical="center"/>
    </xf>
    <xf numFmtId="0" fontId="3" fillId="0" borderId="19" xfId="0" applyFont="1" applyBorder="1" applyAlignment="1" applyProtection="1">
      <alignment vertical="center"/>
    </xf>
    <xf numFmtId="0" fontId="3" fillId="0" borderId="20" xfId="0" applyFont="1" applyBorder="1" applyAlignment="1" applyProtection="1">
      <alignment vertical="center"/>
    </xf>
    <xf numFmtId="172" fontId="4" fillId="0" borderId="18" xfId="0" applyNumberFormat="1" applyFont="1" applyBorder="1" applyAlignment="1" applyProtection="1">
      <alignment horizontal="center" vertical="center"/>
    </xf>
    <xf numFmtId="0" fontId="4" fillId="0" borderId="18" xfId="0" applyNumberFormat="1" applyFont="1" applyBorder="1" applyAlignment="1" applyProtection="1">
      <alignment horizontal="center" vertical="center"/>
    </xf>
    <xf numFmtId="0" fontId="4" fillId="0" borderId="19" xfId="0" applyNumberFormat="1" applyFont="1" applyBorder="1" applyAlignment="1" applyProtection="1">
      <alignment horizontal="center" vertical="center"/>
    </xf>
    <xf numFmtId="0" fontId="4" fillId="0" borderId="20" xfId="0" applyNumberFormat="1" applyFont="1" applyBorder="1" applyAlignment="1" applyProtection="1">
      <alignment horizontal="center" vertical="center"/>
    </xf>
    <xf numFmtId="0" fontId="8" fillId="3" borderId="2" xfId="0" applyFont="1" applyFill="1" applyBorder="1" applyAlignment="1" applyProtection="1">
      <alignment horizontal="center" vertical="center"/>
    </xf>
    <xf numFmtId="0" fontId="8" fillId="3" borderId="3" xfId="0" applyFont="1" applyFill="1" applyBorder="1" applyAlignment="1" applyProtection="1">
      <alignment horizontal="center" vertical="center"/>
    </xf>
    <xf numFmtId="0" fontId="8" fillId="3" borderId="4" xfId="0" applyFont="1" applyFill="1" applyBorder="1" applyAlignment="1" applyProtection="1">
      <alignment horizontal="center" vertical="center"/>
    </xf>
    <xf numFmtId="0" fontId="3" fillId="0" borderId="5" xfId="0" applyFont="1" applyBorder="1" applyAlignment="1" applyProtection="1">
      <alignment vertical="center"/>
    </xf>
    <xf numFmtId="0" fontId="3" fillId="0" borderId="6" xfId="0" applyFont="1" applyBorder="1" applyAlignment="1" applyProtection="1">
      <alignment vertical="center"/>
    </xf>
    <xf numFmtId="0" fontId="3" fillId="0" borderId="7" xfId="0" applyFont="1" applyBorder="1" applyAlignment="1" applyProtection="1">
      <alignment vertical="center"/>
    </xf>
    <xf numFmtId="172" fontId="4" fillId="0" borderId="5" xfId="0" applyNumberFormat="1" applyFont="1" applyBorder="1" applyAlignment="1" applyProtection="1">
      <alignment horizontal="center" vertical="center"/>
    </xf>
    <xf numFmtId="0" fontId="4" fillId="0" borderId="5" xfId="0" applyNumberFormat="1" applyFont="1" applyBorder="1" applyAlignment="1" applyProtection="1">
      <alignment horizontal="center" vertical="center"/>
    </xf>
    <xf numFmtId="0" fontId="4" fillId="0" borderId="6" xfId="0" applyNumberFormat="1" applyFont="1" applyBorder="1" applyAlignment="1" applyProtection="1">
      <alignment horizontal="center" vertical="center"/>
    </xf>
    <xf numFmtId="0" fontId="4" fillId="0" borderId="7" xfId="0" applyNumberFormat="1" applyFont="1" applyBorder="1" applyAlignment="1" applyProtection="1">
      <alignment horizontal="center" vertical="center"/>
    </xf>
    <xf numFmtId="195" fontId="4" fillId="3" borderId="5" xfId="0" applyNumberFormat="1" applyFont="1" applyFill="1" applyBorder="1" applyAlignment="1" applyProtection="1">
      <alignment horizontal="center" vertical="center"/>
    </xf>
    <xf numFmtId="195" fontId="4" fillId="3" borderId="6" xfId="0" applyNumberFormat="1" applyFont="1" applyFill="1" applyBorder="1" applyAlignment="1" applyProtection="1">
      <alignment horizontal="center" vertical="center"/>
    </xf>
    <xf numFmtId="195" fontId="4" fillId="3" borderId="7" xfId="0" applyNumberFormat="1" applyFont="1" applyFill="1" applyBorder="1" applyAlignment="1" applyProtection="1">
      <alignment horizontal="center" vertical="center"/>
    </xf>
    <xf numFmtId="0" fontId="3" fillId="0" borderId="2" xfId="0" applyFont="1" applyBorder="1" applyAlignment="1" applyProtection="1">
      <alignment horizontal="center" vertical="center"/>
    </xf>
    <xf numFmtId="0" fontId="3" fillId="0" borderId="3" xfId="0" applyFont="1" applyBorder="1" applyAlignment="1" applyProtection="1">
      <alignment horizontal="center" vertical="center"/>
    </xf>
    <xf numFmtId="0" fontId="3" fillId="0" borderId="4" xfId="0" applyFont="1" applyBorder="1" applyAlignment="1" applyProtection="1">
      <alignment horizontal="center" vertical="center"/>
    </xf>
    <xf numFmtId="195" fontId="4" fillId="0" borderId="18" xfId="0" applyNumberFormat="1" applyFont="1" applyBorder="1" applyAlignment="1" applyProtection="1">
      <alignment horizontal="center" vertical="center"/>
    </xf>
    <xf numFmtId="196" fontId="4" fillId="0" borderId="18" xfId="0" applyNumberFormat="1" applyFont="1" applyBorder="1" applyAlignment="1" applyProtection="1">
      <alignment horizontal="center" vertical="center"/>
    </xf>
    <xf numFmtId="196" fontId="4" fillId="0" borderId="19" xfId="0" applyNumberFormat="1" applyFont="1" applyBorder="1" applyAlignment="1" applyProtection="1">
      <alignment horizontal="center" vertical="center"/>
    </xf>
    <xf numFmtId="196" fontId="4" fillId="0" borderId="20" xfId="0" applyNumberFormat="1" applyFont="1" applyBorder="1" applyAlignment="1" applyProtection="1">
      <alignment horizontal="center" vertical="center"/>
    </xf>
    <xf numFmtId="192" fontId="4" fillId="0" borderId="18" xfId="0" applyNumberFormat="1" applyFont="1" applyBorder="1" applyAlignment="1" applyProtection="1">
      <alignment horizontal="center" vertical="center"/>
    </xf>
    <xf numFmtId="192" fontId="4" fillId="0" borderId="19" xfId="0" applyNumberFormat="1" applyFont="1" applyBorder="1" applyAlignment="1" applyProtection="1">
      <alignment horizontal="center" vertical="center"/>
    </xf>
    <xf numFmtId="192" fontId="4" fillId="0" borderId="20" xfId="0" applyNumberFormat="1" applyFont="1" applyBorder="1" applyAlignment="1" applyProtection="1">
      <alignment horizontal="center" vertical="center"/>
    </xf>
    <xf numFmtId="194" fontId="4" fillId="0" borderId="18" xfId="0" applyNumberFormat="1" applyFont="1" applyBorder="1" applyAlignment="1" applyProtection="1">
      <alignment horizontal="center" vertical="center"/>
    </xf>
    <xf numFmtId="195" fontId="4" fillId="0" borderId="5" xfId="0" applyNumberFormat="1" applyFont="1" applyBorder="1" applyAlignment="1" applyProtection="1">
      <alignment horizontal="center" vertical="center"/>
    </xf>
    <xf numFmtId="196" fontId="4" fillId="0" borderId="5" xfId="0" applyNumberFormat="1" applyFont="1" applyBorder="1" applyAlignment="1" applyProtection="1">
      <alignment horizontal="center" vertical="center"/>
    </xf>
    <xf numFmtId="196" fontId="4" fillId="0" borderId="6" xfId="0" applyNumberFormat="1" applyFont="1" applyBorder="1" applyAlignment="1" applyProtection="1">
      <alignment horizontal="center" vertical="center"/>
    </xf>
    <xf numFmtId="196" fontId="4" fillId="0" borderId="7" xfId="0" applyNumberFormat="1" applyFont="1" applyBorder="1" applyAlignment="1" applyProtection="1">
      <alignment horizontal="center" vertical="center"/>
    </xf>
    <xf numFmtId="192" fontId="4" fillId="0" borderId="5" xfId="0" applyNumberFormat="1" applyFont="1" applyBorder="1" applyAlignment="1" applyProtection="1">
      <alignment horizontal="center" vertical="center"/>
    </xf>
    <xf numFmtId="192" fontId="4" fillId="0" borderId="6" xfId="0" applyNumberFormat="1" applyFont="1" applyBorder="1" applyAlignment="1" applyProtection="1">
      <alignment horizontal="center" vertical="center"/>
    </xf>
    <xf numFmtId="192" fontId="4" fillId="0" borderId="7" xfId="0" applyNumberFormat="1" applyFont="1" applyBorder="1" applyAlignment="1" applyProtection="1">
      <alignment horizontal="center" vertical="center"/>
    </xf>
    <xf numFmtId="194" fontId="4" fillId="0" borderId="5" xfId="0" applyNumberFormat="1" applyFont="1" applyBorder="1" applyAlignment="1" applyProtection="1">
      <alignment horizontal="center" vertical="center"/>
    </xf>
    <xf numFmtId="194" fontId="4" fillId="0" borderId="49" xfId="0" applyNumberFormat="1" applyFont="1" applyBorder="1" applyAlignment="1" applyProtection="1">
      <alignment horizontal="center" vertical="center"/>
    </xf>
    <xf numFmtId="173" fontId="4" fillId="0" borderId="49" xfId="0" applyNumberFormat="1" applyFont="1" applyBorder="1" applyAlignment="1" applyProtection="1">
      <alignment horizontal="center" vertical="center"/>
    </xf>
    <xf numFmtId="195" fontId="4" fillId="0" borderId="49" xfId="0" applyNumberFormat="1" applyFont="1" applyBorder="1" applyAlignment="1" applyProtection="1">
      <alignment horizontal="center" vertical="center"/>
    </xf>
    <xf numFmtId="192" fontId="4" fillId="0" borderId="49" xfId="0" applyNumberFormat="1" applyFont="1" applyBorder="1" applyAlignment="1" applyProtection="1">
      <alignment horizontal="center" vertical="center"/>
    </xf>
    <xf numFmtId="193" fontId="4" fillId="0" borderId="49" xfId="0" applyNumberFormat="1" applyFont="1" applyBorder="1" applyAlignment="1" applyProtection="1">
      <alignment horizontal="center" vertical="center"/>
    </xf>
    <xf numFmtId="0" fontId="8" fillId="0" borderId="62" xfId="0" applyFont="1" applyBorder="1" applyAlignment="1" applyProtection="1">
      <alignment horizontal="center" vertical="center"/>
    </xf>
    <xf numFmtId="192" fontId="9" fillId="0" borderId="53" xfId="0" applyNumberFormat="1" applyFont="1" applyBorder="1" applyAlignment="1" applyProtection="1">
      <alignment horizontal="left" vertical="center"/>
    </xf>
    <xf numFmtId="192" fontId="9" fillId="0" borderId="54" xfId="0" applyNumberFormat="1" applyFont="1" applyBorder="1" applyAlignment="1" applyProtection="1">
      <alignment horizontal="left" vertical="center"/>
    </xf>
    <xf numFmtId="0" fontId="4" fillId="0" borderId="49" xfId="0" applyNumberFormat="1" applyFont="1" applyBorder="1" applyAlignment="1" applyProtection="1">
      <alignment horizontal="center" vertical="center"/>
    </xf>
    <xf numFmtId="191" fontId="4" fillId="0" borderId="49" xfId="0" applyNumberFormat="1" applyFont="1" applyBorder="1" applyAlignment="1" applyProtection="1">
      <alignment horizontal="center" vertical="center"/>
    </xf>
    <xf numFmtId="188" fontId="4" fillId="0" borderId="49" xfId="0" applyNumberFormat="1" applyFont="1" applyBorder="1" applyAlignment="1" applyProtection="1">
      <alignment horizontal="center" vertical="center"/>
    </xf>
    <xf numFmtId="189" fontId="4" fillId="3" borderId="49" xfId="0" applyNumberFormat="1" applyFont="1" applyFill="1" applyBorder="1" applyAlignment="1" applyProtection="1">
      <alignment horizontal="center" vertical="center"/>
    </xf>
    <xf numFmtId="190" fontId="4" fillId="0" borderId="49" xfId="0" applyNumberFormat="1" applyFont="1" applyBorder="1" applyAlignment="1" applyProtection="1">
      <alignment horizontal="center" vertical="center"/>
    </xf>
    <xf numFmtId="187" fontId="4" fillId="0" borderId="49" xfId="0" applyNumberFormat="1" applyFont="1" applyBorder="1" applyAlignment="1" applyProtection="1">
      <alignment horizontal="center" vertical="center"/>
    </xf>
    <xf numFmtId="181" fontId="4" fillId="0" borderId="49" xfId="0" applyNumberFormat="1" applyFont="1" applyBorder="1" applyAlignment="1" applyProtection="1">
      <alignment horizontal="center" vertical="center"/>
    </xf>
    <xf numFmtId="0" fontId="4" fillId="3" borderId="49" xfId="0" applyNumberFormat="1" applyFont="1" applyFill="1" applyBorder="1" applyAlignment="1" applyProtection="1">
      <alignment horizontal="center" vertical="center"/>
    </xf>
    <xf numFmtId="186" fontId="4" fillId="0" borderId="49" xfId="0" applyNumberFormat="1" applyFont="1" applyBorder="1" applyAlignment="1" applyProtection="1">
      <alignment horizontal="center" vertical="center"/>
    </xf>
    <xf numFmtId="177" fontId="4" fillId="0" borderId="51" xfId="0" applyNumberFormat="1" applyFont="1" applyBorder="1" applyAlignment="1" applyProtection="1">
      <alignment horizontal="left" vertical="center"/>
    </xf>
    <xf numFmtId="177" fontId="4" fillId="0" borderId="0" xfId="0" applyNumberFormat="1" applyFont="1" applyBorder="1" applyAlignment="1" applyProtection="1">
      <alignment horizontal="left" vertical="center"/>
    </xf>
    <xf numFmtId="177" fontId="4" fillId="0" borderId="55" xfId="0" applyNumberFormat="1" applyFont="1" applyBorder="1" applyAlignment="1" applyProtection="1">
      <alignment horizontal="left" vertical="center"/>
    </xf>
    <xf numFmtId="172" fontId="9" fillId="0" borderId="13" xfId="0" applyNumberFormat="1" applyFont="1" applyBorder="1" applyAlignment="1" applyProtection="1">
      <alignment horizontal="center" vertical="center"/>
    </xf>
    <xf numFmtId="172" fontId="9" fillId="0" borderId="14" xfId="0" applyNumberFormat="1" applyFont="1" applyBorder="1" applyAlignment="1" applyProtection="1">
      <alignment horizontal="center" vertical="center"/>
    </xf>
    <xf numFmtId="0" fontId="9" fillId="0" borderId="13" xfId="0" applyNumberFormat="1" applyFont="1" applyBorder="1" applyAlignment="1" applyProtection="1">
      <alignment horizontal="center" vertical="center"/>
    </xf>
    <xf numFmtId="0" fontId="9" fillId="0" borderId="14" xfId="0" applyNumberFormat="1" applyFont="1" applyBorder="1" applyAlignment="1" applyProtection="1">
      <alignment horizontal="center" vertical="center"/>
    </xf>
    <xf numFmtId="188" fontId="9" fillId="0" borderId="13" xfId="0" applyNumberFormat="1" applyFont="1" applyBorder="1" applyAlignment="1" applyProtection="1">
      <alignment horizontal="center" vertical="center"/>
    </xf>
    <xf numFmtId="188" fontId="9" fillId="0" borderId="14" xfId="0" applyNumberFormat="1" applyFont="1" applyBorder="1" applyAlignment="1" applyProtection="1">
      <alignment horizontal="center" vertical="center"/>
    </xf>
    <xf numFmtId="0" fontId="9" fillId="0" borderId="63" xfId="0" applyNumberFormat="1" applyFont="1" applyBorder="1" applyAlignment="1" applyProtection="1">
      <alignment horizontal="center" vertical="center"/>
    </xf>
    <xf numFmtId="0" fontId="9" fillId="0" borderId="3" xfId="0" applyNumberFormat="1" applyFont="1" applyBorder="1" applyAlignment="1" applyProtection="1">
      <alignment horizontal="center" vertical="center"/>
    </xf>
    <xf numFmtId="0" fontId="9" fillId="0" borderId="4" xfId="0" applyNumberFormat="1" applyFont="1" applyBorder="1" applyAlignment="1" applyProtection="1">
      <alignment horizontal="center" vertical="center"/>
    </xf>
    <xf numFmtId="0" fontId="4" fillId="0" borderId="63" xfId="0" applyNumberFormat="1" applyFont="1" applyBorder="1" applyAlignment="1" applyProtection="1">
      <alignment horizontal="center" vertical="center"/>
    </xf>
    <xf numFmtId="0" fontId="4" fillId="0" borderId="3" xfId="0" applyNumberFormat="1" applyFont="1" applyBorder="1" applyAlignment="1" applyProtection="1">
      <alignment horizontal="center" vertical="center"/>
    </xf>
    <xf numFmtId="0" fontId="4" fillId="0" borderId="4" xfId="0" applyNumberFormat="1" applyFont="1" applyBorder="1" applyAlignment="1" applyProtection="1">
      <alignment horizontal="center" vertical="center"/>
    </xf>
    <xf numFmtId="0" fontId="4" fillId="0" borderId="13" xfId="0" applyNumberFormat="1" applyFont="1" applyBorder="1" applyAlignment="1" applyProtection="1">
      <alignment horizontal="center" vertical="center"/>
    </xf>
    <xf numFmtId="0" fontId="4" fillId="0" borderId="14" xfId="0" applyNumberFormat="1" applyFont="1" applyBorder="1" applyAlignment="1" applyProtection="1">
      <alignment horizontal="center" vertical="center"/>
    </xf>
    <xf numFmtId="14" fontId="9" fillId="0" borderId="13" xfId="0" applyNumberFormat="1" applyFont="1" applyBorder="1" applyAlignment="1" applyProtection="1">
      <alignment horizontal="center" vertical="center"/>
    </xf>
    <xf numFmtId="14" fontId="9" fillId="0" borderId="14" xfId="0" applyNumberFormat="1" applyFont="1" applyBorder="1" applyAlignment="1" applyProtection="1">
      <alignment horizontal="center" vertical="center"/>
    </xf>
    <xf numFmtId="0" fontId="9" fillId="0" borderId="15" xfId="0" applyNumberFormat="1" applyFont="1" applyBorder="1" applyAlignment="1" applyProtection="1">
      <alignment horizontal="center" vertical="center" wrapText="1"/>
    </xf>
    <xf numFmtId="0" fontId="9" fillId="0" borderId="16" xfId="0" applyNumberFormat="1" applyFont="1" applyBorder="1" applyAlignment="1" applyProtection="1">
      <alignment horizontal="center" vertical="center" wrapText="1"/>
    </xf>
    <xf numFmtId="0" fontId="9" fillId="0" borderId="17" xfId="0" applyNumberFormat="1" applyFont="1" applyBorder="1" applyAlignment="1" applyProtection="1">
      <alignment horizontal="center" vertical="center" wrapText="1"/>
    </xf>
    <xf numFmtId="0" fontId="9" fillId="0" borderId="51" xfId="0" applyNumberFormat="1" applyFont="1" applyBorder="1" applyAlignment="1" applyProtection="1">
      <alignment horizontal="center" vertical="center" wrapText="1"/>
    </xf>
    <xf numFmtId="0" fontId="9" fillId="0" borderId="0" xfId="0" applyNumberFormat="1" applyFont="1" applyBorder="1" applyAlignment="1" applyProtection="1">
      <alignment horizontal="center" vertical="center" wrapText="1"/>
    </xf>
    <xf numFmtId="0" fontId="9" fillId="0" borderId="55" xfId="0" applyNumberFormat="1" applyFont="1" applyBorder="1" applyAlignment="1" applyProtection="1">
      <alignment horizontal="center" vertical="center" wrapText="1"/>
    </xf>
    <xf numFmtId="0" fontId="9" fillId="0" borderId="52" xfId="0" applyNumberFormat="1" applyFont="1" applyBorder="1" applyAlignment="1" applyProtection="1">
      <alignment horizontal="center" vertical="center" wrapText="1"/>
    </xf>
    <xf numFmtId="0" fontId="9" fillId="0" borderId="53" xfId="0" applyNumberFormat="1" applyFont="1" applyBorder="1" applyAlignment="1" applyProtection="1">
      <alignment horizontal="center" vertical="center" wrapText="1"/>
    </xf>
    <xf numFmtId="0" fontId="9" fillId="0" borderId="54" xfId="0" applyNumberFormat="1" applyFont="1" applyBorder="1" applyAlignment="1" applyProtection="1">
      <alignment horizontal="center" vertical="center" wrapText="1"/>
    </xf>
    <xf numFmtId="0" fontId="8" fillId="0" borderId="51" xfId="0" applyFont="1" applyFill="1" applyBorder="1" applyAlignment="1" applyProtection="1">
      <alignment vertical="center" wrapText="1"/>
    </xf>
    <xf numFmtId="0" fontId="8" fillId="0" borderId="0" xfId="0" applyFont="1" applyFill="1" applyBorder="1" applyAlignment="1" applyProtection="1">
      <alignment vertical="center" wrapText="1"/>
    </xf>
    <xf numFmtId="0" fontId="8" fillId="0" borderId="55" xfId="0" applyFont="1" applyFill="1" applyBorder="1" applyAlignment="1" applyProtection="1">
      <alignment vertical="center" wrapText="1"/>
    </xf>
    <xf numFmtId="0" fontId="8" fillId="3" borderId="51" xfId="0" applyFont="1" applyFill="1" applyBorder="1" applyAlignment="1" applyProtection="1">
      <alignment horizontal="center" vertical="center" wrapText="1"/>
    </xf>
    <xf numFmtId="0" fontId="8" fillId="3" borderId="0" xfId="0" applyFont="1" applyFill="1" applyBorder="1" applyAlignment="1" applyProtection="1">
      <alignment horizontal="center" vertical="center" wrapText="1"/>
    </xf>
    <xf numFmtId="0" fontId="8" fillId="3" borderId="55" xfId="0" applyFont="1" applyFill="1" applyBorder="1" applyAlignment="1" applyProtection="1">
      <alignment horizontal="center" vertical="center" wrapText="1"/>
    </xf>
    <xf numFmtId="0" fontId="9" fillId="3" borderId="52" xfId="0" applyFont="1" applyFill="1" applyBorder="1" applyAlignment="1" applyProtection="1">
      <alignment horizontal="center" vertical="center" wrapText="1"/>
    </xf>
    <xf numFmtId="0" fontId="9" fillId="3" borderId="53" xfId="0" applyFont="1" applyFill="1" applyBorder="1" applyAlignment="1" applyProtection="1">
      <alignment horizontal="center" vertical="center" wrapText="1"/>
    </xf>
    <xf numFmtId="0" fontId="9" fillId="3" borderId="54" xfId="0" applyFont="1" applyFill="1" applyBorder="1" applyAlignment="1" applyProtection="1">
      <alignment horizontal="center" vertical="center" wrapText="1"/>
    </xf>
    <xf numFmtId="0" fontId="3" fillId="0" borderId="0" xfId="0" applyFont="1" applyAlignment="1" applyProtection="1">
      <alignment horizontal="right"/>
    </xf>
    <xf numFmtId="188" fontId="4" fillId="0" borderId="0" xfId="0" applyNumberFormat="1" applyFont="1" applyAlignment="1" applyProtection="1">
      <alignment horizontal="left"/>
    </xf>
    <xf numFmtId="0" fontId="9" fillId="0" borderId="0" xfId="0" applyFont="1" applyFill="1" applyBorder="1" applyAlignment="1" applyProtection="1"/>
    <xf numFmtId="0" fontId="9" fillId="0" borderId="0" xfId="0" applyFont="1" applyFill="1" applyBorder="1" applyAlignment="1" applyProtection="1">
      <alignment horizontal="center"/>
    </xf>
    <xf numFmtId="14" fontId="9" fillId="0" borderId="0" xfId="0" applyNumberFormat="1" applyFont="1" applyFill="1" applyBorder="1" applyAlignment="1" applyProtection="1">
      <alignment horizontal="center"/>
    </xf>
    <xf numFmtId="0" fontId="10" fillId="0" borderId="2" xfId="0" applyFont="1" applyBorder="1" applyAlignment="1" applyProtection="1">
      <alignment horizontal="left" vertical="center"/>
    </xf>
    <xf numFmtId="0" fontId="10" fillId="0" borderId="3" xfId="0" applyFont="1" applyBorder="1" applyAlignment="1" applyProtection="1">
      <alignment horizontal="left" vertical="center"/>
    </xf>
    <xf numFmtId="0" fontId="22" fillId="0" borderId="51" xfId="0" applyFont="1" applyBorder="1" applyAlignment="1" applyProtection="1">
      <alignment horizontal="center" vertical="center"/>
      <protection locked="0"/>
    </xf>
    <xf numFmtId="0" fontId="22" fillId="0" borderId="0" xfId="0" applyFont="1" applyBorder="1" applyAlignment="1" applyProtection="1">
      <alignment horizontal="center" vertical="center"/>
      <protection locked="0"/>
    </xf>
    <xf numFmtId="0" fontId="23" fillId="0" borderId="0" xfId="0" applyFont="1" applyBorder="1" applyAlignment="1" applyProtection="1">
      <alignment vertical="center"/>
    </xf>
    <xf numFmtId="0" fontId="10" fillId="0" borderId="3" xfId="0" applyFont="1" applyBorder="1" applyAlignment="1" applyProtection="1">
      <alignment horizontal="right" vertical="center"/>
    </xf>
    <xf numFmtId="0" fontId="10" fillId="0" borderId="4" xfId="0" applyFont="1" applyBorder="1" applyAlignment="1" applyProtection="1">
      <alignment horizontal="right" vertical="center"/>
    </xf>
    <xf numFmtId="0" fontId="23" fillId="0" borderId="51" xfId="0" applyFont="1" applyBorder="1" applyAlignment="1" applyProtection="1">
      <alignment horizontal="center" vertical="center"/>
    </xf>
    <xf numFmtId="0" fontId="23" fillId="0" borderId="0" xfId="0" applyFont="1" applyBorder="1" applyAlignment="1" applyProtection="1">
      <alignment horizontal="center" vertical="center"/>
    </xf>
    <xf numFmtId="0" fontId="23" fillId="0" borderId="55" xfId="0" applyFont="1" applyBorder="1" applyAlignment="1" applyProtection="1">
      <alignment horizontal="center" vertical="center"/>
    </xf>
    <xf numFmtId="0" fontId="23" fillId="0" borderId="52" xfId="0" applyFont="1" applyBorder="1" applyAlignment="1" applyProtection="1">
      <alignment horizontal="center" vertical="center"/>
    </xf>
    <xf numFmtId="0" fontId="23" fillId="0" borderId="53" xfId="0" applyFont="1" applyBorder="1" applyAlignment="1" applyProtection="1">
      <alignment horizontal="center" vertical="center"/>
    </xf>
    <xf numFmtId="0" fontId="23" fillId="0" borderId="54" xfId="0" applyFont="1" applyBorder="1" applyAlignment="1" applyProtection="1">
      <alignment horizontal="center" vertical="center"/>
    </xf>
    <xf numFmtId="0" fontId="33" fillId="0" borderId="51" xfId="0" applyFont="1" applyBorder="1" applyAlignment="1" applyProtection="1">
      <alignment horizontal="center" vertical="center"/>
    </xf>
    <xf numFmtId="0" fontId="33" fillId="0" borderId="0" xfId="0" applyFont="1" applyBorder="1" applyAlignment="1" applyProtection="1">
      <alignment horizontal="center" vertical="center"/>
    </xf>
    <xf numFmtId="0" fontId="33" fillId="0" borderId="52" xfId="0" applyFont="1" applyBorder="1" applyAlignment="1" applyProtection="1">
      <alignment horizontal="center" vertical="center"/>
    </xf>
    <xf numFmtId="0" fontId="33" fillId="0" borderId="53" xfId="0" applyFont="1" applyBorder="1" applyAlignment="1" applyProtection="1">
      <alignment horizontal="center" vertical="center"/>
    </xf>
    <xf numFmtId="0" fontId="30" fillId="0" borderId="51" xfId="0" applyFont="1" applyBorder="1" applyAlignment="1" applyProtection="1">
      <alignment horizontal="center" vertical="center"/>
    </xf>
    <xf numFmtId="0" fontId="30" fillId="0" borderId="0" xfId="0" applyFont="1" applyBorder="1" applyAlignment="1" applyProtection="1">
      <alignment horizontal="center" vertical="center"/>
    </xf>
    <xf numFmtId="0" fontId="30" fillId="0" borderId="55" xfId="0" applyFont="1" applyBorder="1" applyAlignment="1" applyProtection="1">
      <alignment horizontal="center" vertical="center"/>
    </xf>
    <xf numFmtId="0" fontId="24" fillId="0" borderId="0" xfId="0" applyFont="1" applyBorder="1" applyAlignment="1" applyProtection="1">
      <alignment horizontal="left" vertical="center"/>
    </xf>
    <xf numFmtId="0" fontId="24" fillId="0" borderId="55" xfId="0" applyFont="1" applyBorder="1" applyAlignment="1" applyProtection="1">
      <alignment horizontal="left" vertical="center"/>
    </xf>
    <xf numFmtId="0" fontId="33" fillId="0" borderId="55" xfId="0" applyFont="1" applyBorder="1" applyAlignment="1" applyProtection="1">
      <alignment horizontal="center" vertical="center"/>
    </xf>
    <xf numFmtId="0" fontId="33" fillId="0" borderId="54" xfId="0" applyFont="1" applyBorder="1" applyAlignment="1" applyProtection="1">
      <alignment horizontal="center" vertical="center"/>
    </xf>
    <xf numFmtId="170" fontId="23" fillId="0" borderId="52" xfId="0" applyNumberFormat="1" applyFont="1" applyBorder="1" applyAlignment="1" applyProtection="1">
      <alignment horizontal="center" vertical="center"/>
    </xf>
    <xf numFmtId="170" fontId="23" fillId="0" borderId="53" xfId="0" applyNumberFormat="1" applyFont="1" applyBorder="1" applyAlignment="1" applyProtection="1">
      <alignment horizontal="center" vertical="center"/>
    </xf>
    <xf numFmtId="170" fontId="23" fillId="0" borderId="54" xfId="0" applyNumberFormat="1" applyFont="1" applyBorder="1" applyAlignment="1" applyProtection="1">
      <alignment horizontal="center" vertical="center"/>
    </xf>
    <xf numFmtId="0" fontId="23" fillId="0" borderId="16" xfId="0" applyFont="1" applyBorder="1" applyAlignment="1" applyProtection="1">
      <alignment horizontal="center" vertical="center"/>
    </xf>
    <xf numFmtId="0" fontId="23" fillId="0" borderId="17" xfId="0" applyFont="1" applyBorder="1" applyAlignment="1" applyProtection="1">
      <alignment horizontal="center" vertical="center"/>
    </xf>
    <xf numFmtId="0" fontId="23" fillId="0" borderId="16" xfId="0" quotePrefix="1" applyFont="1" applyBorder="1" applyAlignment="1" applyProtection="1">
      <alignment vertical="center"/>
    </xf>
    <xf numFmtId="0" fontId="23" fillId="0" borderId="17" xfId="0" quotePrefix="1" applyFont="1" applyBorder="1" applyAlignment="1" applyProtection="1">
      <alignment vertical="center"/>
    </xf>
    <xf numFmtId="0" fontId="23" fillId="0" borderId="16" xfId="0" applyFont="1" applyBorder="1" applyAlignment="1" applyProtection="1">
      <alignment vertical="center"/>
    </xf>
    <xf numFmtId="0" fontId="23" fillId="0" borderId="17" xfId="0" applyFont="1" applyBorder="1" applyAlignment="1" applyProtection="1">
      <alignment vertical="center"/>
    </xf>
    <xf numFmtId="0" fontId="23" fillId="0" borderId="0" xfId="0" quotePrefix="1" applyFont="1" applyBorder="1" applyAlignment="1" applyProtection="1">
      <alignment vertical="center" wrapText="1"/>
    </xf>
    <xf numFmtId="0" fontId="23" fillId="0" borderId="55" xfId="0" quotePrefix="1" applyFont="1" applyBorder="1" applyAlignment="1" applyProtection="1">
      <alignment vertical="center" wrapText="1"/>
    </xf>
    <xf numFmtId="0" fontId="24" fillId="0" borderId="0" xfId="0" quotePrefix="1" applyFont="1" applyBorder="1" applyAlignment="1" applyProtection="1">
      <alignment vertical="center" wrapText="1"/>
    </xf>
    <xf numFmtId="0" fontId="24" fillId="0" borderId="55" xfId="0" quotePrefix="1" applyFont="1" applyBorder="1" applyAlignment="1" applyProtection="1">
      <alignment vertical="center" wrapText="1"/>
    </xf>
    <xf numFmtId="0" fontId="23" fillId="0" borderId="55" xfId="0" applyFont="1" applyBorder="1" applyAlignment="1" applyProtection="1">
      <alignment vertical="center"/>
    </xf>
    <xf numFmtId="0" fontId="32" fillId="0" borderId="0" xfId="0" quotePrefix="1" applyFont="1" applyBorder="1" applyAlignment="1" applyProtection="1">
      <alignment horizontal="left" vertical="center"/>
    </xf>
    <xf numFmtId="0" fontId="32" fillId="0" borderId="0" xfId="0" applyFont="1" applyBorder="1" applyAlignment="1" applyProtection="1">
      <alignment vertical="center"/>
    </xf>
    <xf numFmtId="0" fontId="32" fillId="0" borderId="55" xfId="0" applyFont="1" applyBorder="1" applyAlignment="1" applyProtection="1">
      <alignment vertical="center"/>
    </xf>
    <xf numFmtId="0" fontId="30" fillId="0" borderId="52" xfId="0" applyFont="1" applyBorder="1" applyAlignment="1" applyProtection="1">
      <alignment horizontal="center" vertical="center"/>
    </xf>
    <xf numFmtId="0" fontId="30" fillId="0" borderId="53" xfId="0" applyFont="1" applyBorder="1" applyAlignment="1" applyProtection="1">
      <alignment horizontal="center" vertical="center"/>
    </xf>
    <xf numFmtId="0" fontId="30" fillId="0" borderId="54" xfId="0" applyFont="1" applyBorder="1" applyAlignment="1" applyProtection="1">
      <alignment horizontal="center" vertical="center"/>
    </xf>
    <xf numFmtId="165" fontId="30" fillId="0" borderId="51" xfId="0" applyNumberFormat="1" applyFont="1" applyBorder="1" applyAlignment="1" applyProtection="1">
      <alignment horizontal="center" vertical="center"/>
    </xf>
    <xf numFmtId="165" fontId="30" fillId="0" borderId="0" xfId="0" applyNumberFormat="1" applyFont="1" applyBorder="1" applyAlignment="1" applyProtection="1">
      <alignment horizontal="center" vertical="center"/>
    </xf>
    <xf numFmtId="165" fontId="30" fillId="0" borderId="52" xfId="0" applyNumberFormat="1" applyFont="1" applyBorder="1" applyAlignment="1" applyProtection="1">
      <alignment horizontal="center" vertical="center"/>
    </xf>
    <xf numFmtId="165" fontId="30" fillId="0" borderId="53" xfId="0" applyNumberFormat="1" applyFont="1" applyBorder="1" applyAlignment="1" applyProtection="1">
      <alignment horizontal="center" vertical="center"/>
    </xf>
    <xf numFmtId="165" fontId="30" fillId="0" borderId="61" xfId="0" applyNumberFormat="1" applyFont="1" applyBorder="1" applyAlignment="1" applyProtection="1">
      <alignment horizontal="center" vertical="center"/>
    </xf>
    <xf numFmtId="165" fontId="30" fillId="0" borderId="55" xfId="0" applyNumberFormat="1" applyFont="1" applyBorder="1" applyAlignment="1" applyProtection="1">
      <alignment horizontal="center" vertical="center"/>
    </xf>
    <xf numFmtId="165" fontId="30" fillId="0" borderId="59" xfId="0" applyNumberFormat="1" applyFont="1" applyBorder="1" applyAlignment="1" applyProtection="1">
      <alignment horizontal="center" vertical="center"/>
    </xf>
    <xf numFmtId="165" fontId="30" fillId="0" borderId="54" xfId="0" applyNumberFormat="1" applyFont="1" applyBorder="1" applyAlignment="1" applyProtection="1">
      <alignment horizontal="center" vertical="center"/>
    </xf>
    <xf numFmtId="166" fontId="30" fillId="0" borderId="51" xfId="0" applyNumberFormat="1" applyFont="1" applyBorder="1" applyAlignment="1" applyProtection="1">
      <alignment horizontal="center" vertical="center"/>
    </xf>
    <xf numFmtId="166" fontId="30" fillId="0" borderId="0" xfId="0" applyNumberFormat="1" applyFont="1" applyBorder="1" applyAlignment="1" applyProtection="1">
      <alignment horizontal="center" vertical="center"/>
    </xf>
    <xf numFmtId="166" fontId="30" fillId="0" borderId="55" xfId="0" applyNumberFormat="1" applyFont="1" applyBorder="1" applyAlignment="1" applyProtection="1">
      <alignment horizontal="center" vertical="center"/>
    </xf>
    <xf numFmtId="166" fontId="30" fillId="0" borderId="52" xfId="0" applyNumberFormat="1" applyFont="1" applyBorder="1" applyAlignment="1" applyProtection="1">
      <alignment horizontal="center" vertical="center"/>
    </xf>
    <xf numFmtId="166" fontId="30" fillId="0" borderId="53" xfId="0" applyNumberFormat="1" applyFont="1" applyBorder="1" applyAlignment="1" applyProtection="1">
      <alignment horizontal="center" vertical="center"/>
    </xf>
    <xf numFmtId="166" fontId="30" fillId="0" borderId="54" xfId="0" applyNumberFormat="1" applyFont="1" applyBorder="1" applyAlignment="1" applyProtection="1">
      <alignment horizontal="center" vertical="center"/>
    </xf>
    <xf numFmtId="0" fontId="24" fillId="0" borderId="51" xfId="0" applyFont="1" applyBorder="1" applyAlignment="1" applyProtection="1">
      <alignment horizontal="center" vertical="center"/>
    </xf>
    <xf numFmtId="0" fontId="24" fillId="0" borderId="0" xfId="0" applyFont="1" applyBorder="1" applyAlignment="1" applyProtection="1">
      <alignment horizontal="center" vertical="center"/>
    </xf>
    <xf numFmtId="0" fontId="24" fillId="0" borderId="55" xfId="0" applyFont="1" applyBorder="1" applyAlignment="1" applyProtection="1">
      <alignment horizontal="center" vertical="center"/>
    </xf>
    <xf numFmtId="0" fontId="23" fillId="0" borderId="51" xfId="0" quotePrefix="1" applyFont="1" applyBorder="1" applyAlignment="1" applyProtection="1">
      <alignment horizontal="center" vertical="center"/>
    </xf>
    <xf numFmtId="0" fontId="23" fillId="0" borderId="0" xfId="0" quotePrefix="1" applyFont="1" applyBorder="1" applyAlignment="1" applyProtection="1">
      <alignment horizontal="center" vertical="center"/>
    </xf>
    <xf numFmtId="0" fontId="23" fillId="0" borderId="61" xfId="0" applyFont="1" applyBorder="1" applyAlignment="1" applyProtection="1">
      <alignment horizontal="center" vertical="center"/>
    </xf>
    <xf numFmtId="49" fontId="23" fillId="0" borderId="0" xfId="0" applyNumberFormat="1" applyFont="1" applyBorder="1" applyAlignment="1" applyProtection="1">
      <alignment horizontal="left" vertical="center"/>
      <protection locked="0"/>
    </xf>
    <xf numFmtId="49" fontId="23" fillId="0" borderId="55" xfId="0" applyNumberFormat="1" applyFont="1" applyBorder="1" applyAlignment="1" applyProtection="1">
      <alignment horizontal="left" vertical="center"/>
      <protection locked="0"/>
    </xf>
    <xf numFmtId="0" fontId="24" fillId="0" borderId="0" xfId="0" applyFont="1" applyBorder="1" applyAlignment="1" applyProtection="1">
      <alignment vertical="center"/>
    </xf>
    <xf numFmtId="164" fontId="30" fillId="0" borderId="51" xfId="0" applyNumberFormat="1" applyFont="1" applyBorder="1" applyAlignment="1" applyProtection="1">
      <alignment horizontal="center" vertical="center"/>
    </xf>
    <xf numFmtId="164" fontId="30" fillId="0" borderId="0" xfId="0" applyNumberFormat="1" applyFont="1" applyBorder="1" applyAlignment="1" applyProtection="1">
      <alignment horizontal="center" vertical="center"/>
    </xf>
    <xf numFmtId="164" fontId="30" fillId="0" borderId="55" xfId="0" applyNumberFormat="1" applyFont="1" applyBorder="1" applyAlignment="1" applyProtection="1">
      <alignment horizontal="center" vertical="center"/>
    </xf>
    <xf numFmtId="164" fontId="30" fillId="0" borderId="52" xfId="0" applyNumberFormat="1" applyFont="1" applyBorder="1" applyAlignment="1" applyProtection="1">
      <alignment horizontal="center" vertical="center"/>
    </xf>
    <xf numFmtId="164" fontId="30" fillId="0" borderId="53" xfId="0" applyNumberFormat="1" applyFont="1" applyBorder="1" applyAlignment="1" applyProtection="1">
      <alignment horizontal="center" vertical="center"/>
    </xf>
    <xf numFmtId="164" fontId="30" fillId="0" borderId="54" xfId="0" applyNumberFormat="1" applyFont="1" applyBorder="1" applyAlignment="1" applyProtection="1">
      <alignment horizontal="center" vertical="center"/>
    </xf>
    <xf numFmtId="0" fontId="24" fillId="0" borderId="55" xfId="0" applyFont="1" applyBorder="1" applyAlignment="1" applyProtection="1">
      <alignment vertical="center"/>
    </xf>
    <xf numFmtId="0" fontId="23" fillId="0" borderId="16" xfId="0" quotePrefix="1" applyFont="1" applyBorder="1" applyAlignment="1" applyProtection="1">
      <alignment horizontal="left" vertical="center"/>
    </xf>
    <xf numFmtId="0" fontId="31" fillId="0" borderId="51" xfId="0" applyFont="1" applyBorder="1" applyAlignment="1" applyProtection="1">
      <alignment vertical="top" wrapText="1"/>
      <protection locked="0"/>
    </xf>
    <xf numFmtId="0" fontId="0" fillId="0" borderId="0" xfId="0" applyFont="1" applyAlignment="1" applyProtection="1">
      <alignment vertical="top" wrapText="1"/>
      <protection locked="0"/>
    </xf>
    <xf numFmtId="0" fontId="0" fillId="0" borderId="55" xfId="0" applyFont="1" applyBorder="1" applyAlignment="1" applyProtection="1">
      <alignment vertical="top" wrapText="1"/>
      <protection locked="0"/>
    </xf>
    <xf numFmtId="0" fontId="0" fillId="0" borderId="52" xfId="0" applyFont="1" applyBorder="1" applyAlignment="1" applyProtection="1">
      <alignment vertical="top" wrapText="1"/>
      <protection locked="0"/>
    </xf>
    <xf numFmtId="0" fontId="0" fillId="0" borderId="53" xfId="0" applyFont="1" applyBorder="1" applyAlignment="1" applyProtection="1">
      <alignment vertical="top" wrapText="1"/>
      <protection locked="0"/>
    </xf>
    <xf numFmtId="0" fontId="0" fillId="0" borderId="54" xfId="0" applyFont="1" applyBorder="1" applyAlignment="1" applyProtection="1">
      <alignment vertical="top" wrapText="1"/>
      <protection locked="0"/>
    </xf>
    <xf numFmtId="0" fontId="31" fillId="0" borderId="51" xfId="0" applyFont="1" applyBorder="1" applyAlignment="1" applyProtection="1">
      <alignment vertical="top" wrapText="1"/>
    </xf>
    <xf numFmtId="0" fontId="31" fillId="0" borderId="0" xfId="0" applyFont="1" applyBorder="1" applyAlignment="1" applyProtection="1">
      <alignment vertical="top" wrapText="1"/>
    </xf>
    <xf numFmtId="0" fontId="31" fillId="0" borderId="55" xfId="0" applyFont="1" applyBorder="1" applyAlignment="1" applyProtection="1">
      <alignment vertical="top" wrapText="1"/>
    </xf>
    <xf numFmtId="0" fontId="31" fillId="0" borderId="52" xfId="0" applyFont="1" applyBorder="1" applyAlignment="1" applyProtection="1">
      <alignment vertical="top" wrapText="1"/>
    </xf>
    <xf numFmtId="0" fontId="31" fillId="0" borderId="53" xfId="0" applyFont="1" applyBorder="1" applyAlignment="1" applyProtection="1">
      <alignment vertical="top" wrapText="1"/>
    </xf>
    <xf numFmtId="0" fontId="31" fillId="0" borderId="54" xfId="0" applyFont="1" applyBorder="1" applyAlignment="1" applyProtection="1">
      <alignment vertical="top" wrapText="1"/>
    </xf>
    <xf numFmtId="0" fontId="30" fillId="0" borderId="51" xfId="0" applyNumberFormat="1" applyFont="1" applyBorder="1" applyAlignment="1" applyProtection="1">
      <alignment horizontal="center" vertical="center"/>
    </xf>
    <xf numFmtId="0" fontId="30" fillId="0" borderId="0" xfId="0" applyNumberFormat="1" applyFont="1" applyBorder="1" applyAlignment="1" applyProtection="1">
      <alignment horizontal="center" vertical="center"/>
    </xf>
    <xf numFmtId="0" fontId="30" fillId="0" borderId="55" xfId="0" applyNumberFormat="1" applyFont="1" applyBorder="1" applyAlignment="1" applyProtection="1">
      <alignment horizontal="center" vertical="center"/>
    </xf>
    <xf numFmtId="0" fontId="30" fillId="0" borderId="52" xfId="0" applyNumberFormat="1" applyFont="1" applyBorder="1" applyAlignment="1" applyProtection="1">
      <alignment horizontal="center" vertical="center"/>
    </xf>
    <xf numFmtId="0" fontId="30" fillId="0" borderId="53" xfId="0" applyNumberFormat="1" applyFont="1" applyBorder="1" applyAlignment="1" applyProtection="1">
      <alignment horizontal="center" vertical="center"/>
    </xf>
    <xf numFmtId="0" fontId="30" fillId="0" borderId="54" xfId="0" applyNumberFormat="1" applyFont="1" applyBorder="1" applyAlignment="1" applyProtection="1">
      <alignment horizontal="center" vertical="center"/>
    </xf>
    <xf numFmtId="0" fontId="30" fillId="0" borderId="51" xfId="0" quotePrefix="1" applyFont="1" applyBorder="1" applyAlignment="1" applyProtection="1">
      <alignment horizontal="center" vertical="center"/>
    </xf>
    <xf numFmtId="0" fontId="24" fillId="0" borderId="0" xfId="0" quotePrefix="1" applyFont="1" applyBorder="1" applyAlignment="1" applyProtection="1">
      <alignment vertical="center"/>
    </xf>
    <xf numFmtId="0" fontId="24" fillId="0" borderId="55" xfId="0" quotePrefix="1" applyFont="1" applyBorder="1" applyAlignment="1" applyProtection="1">
      <alignment vertical="center"/>
    </xf>
    <xf numFmtId="0" fontId="5" fillId="0" borderId="0" xfId="0" applyFont="1" applyBorder="1" applyAlignment="1" applyProtection="1">
      <alignment horizontal="center"/>
    </xf>
    <xf numFmtId="0" fontId="23" fillId="0" borderId="53" xfId="0" applyFont="1" applyBorder="1" applyAlignment="1" applyProtection="1">
      <alignment vertical="center"/>
    </xf>
    <xf numFmtId="0" fontId="23" fillId="0" borderId="54" xfId="0" applyFont="1" applyBorder="1" applyAlignment="1" applyProtection="1">
      <alignment vertical="center"/>
    </xf>
    <xf numFmtId="0" fontId="25" fillId="0" borderId="51" xfId="0" applyFont="1" applyBorder="1" applyAlignment="1" applyProtection="1">
      <alignment horizontal="center"/>
    </xf>
    <xf numFmtId="0" fontId="25" fillId="0" borderId="0" xfId="0" applyFont="1" applyBorder="1" applyAlignment="1" applyProtection="1">
      <alignment horizontal="center"/>
    </xf>
    <xf numFmtId="0" fontId="25" fillId="0" borderId="55" xfId="0" applyFont="1" applyBorder="1" applyAlignment="1" applyProtection="1">
      <alignment horizontal="center"/>
    </xf>
    <xf numFmtId="0" fontId="26" fillId="0" borderId="51" xfId="0" applyFont="1" applyBorder="1" applyAlignment="1" applyProtection="1">
      <alignment horizontal="center" vertical="center"/>
    </xf>
    <xf numFmtId="0" fontId="26" fillId="0" borderId="0" xfId="0" applyFont="1" applyBorder="1" applyAlignment="1" applyProtection="1">
      <alignment horizontal="center" vertical="center"/>
    </xf>
    <xf numFmtId="0" fontId="26" fillId="0" borderId="55" xfId="0" applyFont="1" applyBorder="1" applyAlignment="1" applyProtection="1">
      <alignment horizontal="center" vertical="center"/>
    </xf>
    <xf numFmtId="0" fontId="26" fillId="0" borderId="52" xfId="0" applyFont="1" applyBorder="1" applyAlignment="1" applyProtection="1">
      <alignment horizontal="center" vertical="center"/>
    </xf>
    <xf numFmtId="0" fontId="26" fillId="0" borderId="53" xfId="0" applyFont="1" applyBorder="1" applyAlignment="1" applyProtection="1">
      <alignment horizontal="center" vertical="center"/>
    </xf>
    <xf numFmtId="0" fontId="26" fillId="0" borderId="54" xfId="0" applyFont="1" applyBorder="1" applyAlignment="1" applyProtection="1">
      <alignment horizontal="center" vertical="center"/>
    </xf>
    <xf numFmtId="0" fontId="27" fillId="0" borderId="51" xfId="0" applyFont="1" applyBorder="1" applyAlignment="1" applyProtection="1">
      <alignment horizontal="center" vertical="center"/>
    </xf>
    <xf numFmtId="0" fontId="27" fillId="0" borderId="0" xfId="0" applyFont="1" applyBorder="1" applyAlignment="1" applyProtection="1">
      <alignment horizontal="center" vertical="center"/>
    </xf>
    <xf numFmtId="0" fontId="27" fillId="0" borderId="55" xfId="0" applyFont="1" applyBorder="1" applyAlignment="1" applyProtection="1">
      <alignment horizontal="center" vertical="center"/>
    </xf>
    <xf numFmtId="0" fontId="28" fillId="0" borderId="51" xfId="0" applyFont="1" applyBorder="1" applyAlignment="1" applyProtection="1">
      <alignment horizontal="center" vertical="top"/>
    </xf>
    <xf numFmtId="0" fontId="28" fillId="0" borderId="0" xfId="0" applyFont="1" applyBorder="1" applyAlignment="1" applyProtection="1">
      <alignment horizontal="center" vertical="top"/>
    </xf>
    <xf numFmtId="0" fontId="28" fillId="0" borderId="55" xfId="0" applyFont="1" applyBorder="1" applyAlignment="1" applyProtection="1">
      <alignment horizontal="center" vertical="top"/>
    </xf>
    <xf numFmtId="0" fontId="27" fillId="0" borderId="52" xfId="0" applyFont="1" applyBorder="1" applyAlignment="1" applyProtection="1">
      <alignment horizontal="center" vertical="center"/>
    </xf>
    <xf numFmtId="0" fontId="27" fillId="0" borderId="53" xfId="0" applyFont="1" applyBorder="1" applyAlignment="1" applyProtection="1">
      <alignment horizontal="center" vertical="center"/>
    </xf>
    <xf numFmtId="0" fontId="27" fillId="0" borderId="54" xfId="0" applyFont="1" applyBorder="1" applyAlignment="1" applyProtection="1">
      <alignment horizontal="center" vertical="center"/>
    </xf>
    <xf numFmtId="0" fontId="34" fillId="0" borderId="51" xfId="0" applyFont="1" applyBorder="1" applyAlignment="1" applyProtection="1">
      <alignment horizontal="center" vertical="center"/>
    </xf>
    <xf numFmtId="0" fontId="34" fillId="0" borderId="0" xfId="0" applyFont="1" applyBorder="1" applyAlignment="1" applyProtection="1">
      <alignment horizontal="center" vertical="center"/>
    </xf>
    <xf numFmtId="0" fontId="34" fillId="0" borderId="55" xfId="0" applyFont="1" applyBorder="1" applyAlignment="1" applyProtection="1">
      <alignment horizontal="center" vertical="center"/>
    </xf>
    <xf numFmtId="0" fontId="34" fillId="0" borderId="2" xfId="0" applyFont="1" applyBorder="1" applyAlignment="1" applyProtection="1">
      <alignment vertical="center"/>
    </xf>
    <xf numFmtId="0" fontId="34" fillId="0" borderId="3" xfId="0" applyFont="1" applyBorder="1" applyAlignment="1" applyProtection="1">
      <alignment vertical="center"/>
    </xf>
    <xf numFmtId="0" fontId="34" fillId="0" borderId="3" xfId="0" applyFont="1" applyBorder="1" applyAlignment="1" applyProtection="1">
      <alignment horizontal="right" vertical="center"/>
    </xf>
    <xf numFmtId="0" fontId="34" fillId="0" borderId="4" xfId="0" applyFont="1" applyBorder="1" applyAlignment="1" applyProtection="1">
      <alignment horizontal="right" vertical="center"/>
    </xf>
    <xf numFmtId="0" fontId="35" fillId="0" borderId="0" xfId="0" applyFont="1" applyBorder="1" applyAlignment="1" applyProtection="1">
      <alignment vertical="center"/>
    </xf>
    <xf numFmtId="0" fontId="35" fillId="0" borderId="55" xfId="0" applyFont="1" applyBorder="1" applyAlignment="1" applyProtection="1">
      <alignment vertical="center"/>
    </xf>
    <xf numFmtId="0" fontId="35" fillId="0" borderId="51" xfId="0" applyFont="1" applyBorder="1" applyAlignment="1" applyProtection="1">
      <alignment horizontal="center" vertical="center"/>
    </xf>
    <xf numFmtId="0" fontId="35" fillId="0" borderId="0" xfId="0" applyFont="1" applyBorder="1" applyAlignment="1" applyProtection="1">
      <alignment horizontal="center" vertical="center"/>
    </xf>
    <xf numFmtId="0" fontId="35" fillId="0" borderId="55" xfId="0" applyFont="1" applyBorder="1" applyAlignment="1" applyProtection="1">
      <alignment horizontal="center" vertical="center"/>
    </xf>
    <xf numFmtId="0" fontId="34" fillId="0" borderId="51" xfId="0" quotePrefix="1" applyFont="1" applyBorder="1" applyAlignment="1" applyProtection="1">
      <alignment horizontal="center" vertical="center"/>
    </xf>
    <xf numFmtId="0" fontId="34" fillId="0" borderId="0" xfId="0" quotePrefix="1" applyFont="1" applyBorder="1" applyAlignment="1" applyProtection="1">
      <alignment horizontal="center" vertical="center"/>
    </xf>
    <xf numFmtId="0" fontId="34" fillId="0" borderId="61" xfId="0" applyFont="1" applyBorder="1" applyAlignment="1" applyProtection="1">
      <alignment horizontal="center" vertical="center"/>
    </xf>
    <xf numFmtId="0" fontId="34" fillId="0" borderId="16" xfId="0" quotePrefix="1" applyFont="1" applyBorder="1" applyAlignment="1" applyProtection="1">
      <alignment horizontal="left" vertical="center"/>
    </xf>
    <xf numFmtId="0" fontId="34" fillId="0" borderId="16" xfId="0" applyFont="1" applyBorder="1" applyAlignment="1" applyProtection="1">
      <alignment vertical="center"/>
    </xf>
    <xf numFmtId="0" fontId="34" fillId="0" borderId="17" xfId="0" applyFont="1" applyBorder="1" applyAlignment="1" applyProtection="1">
      <alignment vertical="center"/>
    </xf>
    <xf numFmtId="0" fontId="0" fillId="0" borderId="0" xfId="0" applyFont="1" applyBorder="1" applyAlignment="1" applyProtection="1">
      <alignment vertical="top" wrapText="1"/>
      <protection locked="0"/>
    </xf>
    <xf numFmtId="0" fontId="30" fillId="0" borderId="51" xfId="0" applyFont="1" applyBorder="1" applyAlignment="1" applyProtection="1">
      <alignment vertical="top" wrapText="1"/>
    </xf>
    <xf numFmtId="0" fontId="30" fillId="0" borderId="0" xfId="0" applyFont="1" applyBorder="1" applyAlignment="1" applyProtection="1">
      <alignment vertical="top" wrapText="1"/>
    </xf>
    <xf numFmtId="0" fontId="30" fillId="0" borderId="55" xfId="0" applyFont="1" applyBorder="1" applyAlignment="1" applyProtection="1">
      <alignment vertical="top" wrapText="1"/>
    </xf>
    <xf numFmtId="0" fontId="30" fillId="0" borderId="52" xfId="0" applyFont="1" applyBorder="1" applyAlignment="1" applyProtection="1">
      <alignment vertical="top" wrapText="1"/>
    </xf>
    <xf numFmtId="0" fontId="30" fillId="0" borderId="53" xfId="0" applyFont="1" applyBorder="1" applyAlignment="1" applyProtection="1">
      <alignment vertical="top" wrapText="1"/>
    </xf>
    <xf numFmtId="0" fontId="30" fillId="0" borderId="54" xfId="0" applyFont="1" applyBorder="1" applyAlignment="1" applyProtection="1">
      <alignment vertical="top" wrapText="1"/>
    </xf>
    <xf numFmtId="0" fontId="31" fillId="0" borderId="51" xfId="0" applyFont="1" applyBorder="1" applyAlignment="1" applyProtection="1">
      <alignment horizontal="center" vertical="center"/>
    </xf>
    <xf numFmtId="0" fontId="31" fillId="0" borderId="0" xfId="0" applyFont="1" applyBorder="1" applyAlignment="1" applyProtection="1">
      <alignment horizontal="center" vertical="center"/>
    </xf>
    <xf numFmtId="0" fontId="31" fillId="0" borderId="55" xfId="0" applyFont="1" applyBorder="1" applyAlignment="1" applyProtection="1">
      <alignment horizontal="center" vertical="center"/>
    </xf>
    <xf numFmtId="0" fontId="31" fillId="0" borderId="52" xfId="0" applyFont="1" applyBorder="1" applyAlignment="1" applyProtection="1">
      <alignment horizontal="center" vertical="center"/>
    </xf>
    <xf numFmtId="0" fontId="31" fillId="0" borderId="53" xfId="0" applyFont="1" applyBorder="1" applyAlignment="1" applyProtection="1">
      <alignment horizontal="center" vertical="center"/>
    </xf>
    <xf numFmtId="0" fontId="31" fillId="0" borderId="54" xfId="0" applyFont="1" applyBorder="1" applyAlignment="1" applyProtection="1">
      <alignment horizontal="center" vertical="center"/>
    </xf>
    <xf numFmtId="0" fontId="35" fillId="0" borderId="0" xfId="0" applyFont="1" applyBorder="1" applyAlignment="1" applyProtection="1">
      <alignment horizontal="left" vertical="center"/>
    </xf>
    <xf numFmtId="0" fontId="35" fillId="0" borderId="55" xfId="0" applyFont="1" applyBorder="1" applyAlignment="1" applyProtection="1">
      <alignment horizontal="left" vertical="center"/>
    </xf>
    <xf numFmtId="170" fontId="30" fillId="0" borderId="52" xfId="0" applyNumberFormat="1" applyFont="1" applyBorder="1" applyAlignment="1" applyProtection="1">
      <alignment horizontal="center" vertical="center"/>
    </xf>
    <xf numFmtId="170" fontId="30" fillId="0" borderId="53" xfId="0" applyNumberFormat="1" applyFont="1" applyBorder="1" applyAlignment="1" applyProtection="1">
      <alignment horizontal="center" vertical="center"/>
    </xf>
    <xf numFmtId="170" fontId="30" fillId="0" borderId="54" xfId="0" applyNumberFormat="1" applyFont="1" applyBorder="1" applyAlignment="1" applyProtection="1">
      <alignment horizontal="center" vertical="center"/>
    </xf>
    <xf numFmtId="0" fontId="40" fillId="0" borderId="51" xfId="0" applyFont="1" applyBorder="1" applyAlignment="1" applyProtection="1">
      <alignment horizontal="center" vertical="center"/>
      <protection locked="0"/>
    </xf>
    <xf numFmtId="0" fontId="40" fillId="0" borderId="0" xfId="0" applyFont="1" applyBorder="1" applyAlignment="1" applyProtection="1">
      <alignment horizontal="center" vertical="center"/>
      <protection locked="0"/>
    </xf>
    <xf numFmtId="0" fontId="34" fillId="0" borderId="0" xfId="0" applyFont="1" applyBorder="1" applyAlignment="1" applyProtection="1">
      <alignment vertical="center"/>
    </xf>
    <xf numFmtId="49" fontId="34" fillId="0" borderId="0" xfId="0" applyNumberFormat="1" applyFont="1" applyBorder="1" applyAlignment="1" applyProtection="1">
      <alignment horizontal="left" vertical="center"/>
      <protection locked="0"/>
    </xf>
    <xf numFmtId="49" fontId="34" fillId="0" borderId="55" xfId="0" applyNumberFormat="1" applyFont="1" applyBorder="1" applyAlignment="1" applyProtection="1">
      <alignment horizontal="left" vertical="center"/>
      <protection locked="0"/>
    </xf>
    <xf numFmtId="0" fontId="34" fillId="0" borderId="16" xfId="0" applyFont="1" applyBorder="1" applyAlignment="1" applyProtection="1">
      <alignment horizontal="center" vertical="center"/>
    </xf>
    <xf numFmtId="0" fontId="34" fillId="0" borderId="17" xfId="0" applyFont="1" applyBorder="1" applyAlignment="1" applyProtection="1">
      <alignment horizontal="center" vertical="center"/>
    </xf>
    <xf numFmtId="0" fontId="34" fillId="0" borderId="16" xfId="0" quotePrefix="1" applyFont="1" applyBorder="1" applyAlignment="1" applyProtection="1">
      <alignment vertical="center"/>
    </xf>
    <xf numFmtId="0" fontId="34" fillId="0" borderId="17" xfId="0" quotePrefix="1" applyFont="1" applyBorder="1" applyAlignment="1" applyProtection="1">
      <alignment vertical="center"/>
    </xf>
    <xf numFmtId="0" fontId="34" fillId="0" borderId="0" xfId="0" quotePrefix="1" applyFont="1" applyBorder="1" applyAlignment="1" applyProtection="1">
      <alignment vertical="center" wrapText="1"/>
    </xf>
    <xf numFmtId="0" fontId="34" fillId="0" borderId="55" xfId="0" quotePrefix="1" applyFont="1" applyBorder="1" applyAlignment="1" applyProtection="1">
      <alignment vertical="center" wrapText="1"/>
    </xf>
    <xf numFmtId="0" fontId="35" fillId="0" borderId="0" xfId="0" quotePrefix="1" applyFont="1" applyBorder="1" applyAlignment="1" applyProtection="1">
      <alignment vertical="center" wrapText="1"/>
    </xf>
    <xf numFmtId="0" fontId="35" fillId="0" borderId="55" xfId="0" quotePrefix="1" applyFont="1" applyBorder="1" applyAlignment="1" applyProtection="1">
      <alignment vertical="center" wrapText="1"/>
    </xf>
    <xf numFmtId="0" fontId="34" fillId="0" borderId="55" xfId="0" applyFont="1" applyBorder="1" applyAlignment="1" applyProtection="1">
      <alignment vertical="center"/>
    </xf>
    <xf numFmtId="0" fontId="39" fillId="0" borderId="0" xfId="0" quotePrefix="1" applyFont="1" applyBorder="1" applyAlignment="1" applyProtection="1">
      <alignment horizontal="left" vertical="center"/>
    </xf>
    <xf numFmtId="0" fontId="39" fillId="0" borderId="0" xfId="0" applyFont="1" applyBorder="1" applyAlignment="1" applyProtection="1">
      <alignment vertical="center"/>
    </xf>
    <xf numFmtId="0" fontId="39" fillId="0" borderId="55" xfId="0" applyFont="1" applyBorder="1" applyAlignment="1" applyProtection="1">
      <alignment vertical="center"/>
    </xf>
    <xf numFmtId="0" fontId="35" fillId="0" borderId="0" xfId="0" quotePrefix="1" applyFont="1" applyBorder="1" applyAlignment="1" applyProtection="1">
      <alignment vertical="center"/>
    </xf>
    <xf numFmtId="0" fontId="35" fillId="0" borderId="55" xfId="0" quotePrefix="1" applyFont="1" applyBorder="1" applyAlignment="1" applyProtection="1">
      <alignment vertical="center"/>
    </xf>
    <xf numFmtId="0" fontId="34" fillId="0" borderId="52" xfId="0" applyFont="1" applyBorder="1" applyAlignment="1" applyProtection="1">
      <alignment horizontal="center" vertical="center"/>
    </xf>
    <xf numFmtId="0" fontId="34" fillId="0" borderId="53" xfId="0" applyFont="1" applyBorder="1" applyAlignment="1" applyProtection="1">
      <alignment horizontal="center" vertical="center"/>
    </xf>
    <xf numFmtId="0" fontId="34" fillId="0" borderId="53" xfId="0" applyFont="1" applyBorder="1" applyAlignment="1" applyProtection="1">
      <alignment vertical="center"/>
    </xf>
    <xf numFmtId="0" fontId="34" fillId="0" borderId="54" xfId="0" applyFont="1" applyBorder="1" applyAlignment="1" applyProtection="1">
      <alignment vertical="center"/>
    </xf>
    <xf numFmtId="0" fontId="37" fillId="0" borderId="51" xfId="0" applyFont="1" applyBorder="1" applyAlignment="1" applyProtection="1">
      <alignment horizontal="center" vertical="center"/>
    </xf>
    <xf numFmtId="0" fontId="37" fillId="0" borderId="0" xfId="0" applyFont="1" applyBorder="1" applyAlignment="1" applyProtection="1">
      <alignment horizontal="center" vertical="center"/>
    </xf>
    <xf numFmtId="0" fontId="37" fillId="0" borderId="55" xfId="0" applyFont="1" applyBorder="1" applyAlignment="1" applyProtection="1">
      <alignment horizontal="center" vertical="center"/>
    </xf>
    <xf numFmtId="0" fontId="37" fillId="0" borderId="52" xfId="0" applyFont="1" applyBorder="1" applyAlignment="1" applyProtection="1">
      <alignment horizontal="center" vertical="center"/>
    </xf>
    <xf numFmtId="0" fontId="37" fillId="0" borderId="53" xfId="0" applyFont="1" applyBorder="1" applyAlignment="1" applyProtection="1">
      <alignment horizontal="center" vertical="center"/>
    </xf>
    <xf numFmtId="0" fontId="37" fillId="0" borderId="54" xfId="0" applyFont="1" applyBorder="1" applyAlignment="1" applyProtection="1">
      <alignment horizontal="center" vertical="center"/>
    </xf>
    <xf numFmtId="0" fontId="34" fillId="0" borderId="54" xfId="0" applyFont="1" applyBorder="1" applyAlignment="1" applyProtection="1">
      <alignment horizontal="center" vertical="center"/>
    </xf>
    <xf numFmtId="0" fontId="36" fillId="0" borderId="51" xfId="0" applyFont="1" applyBorder="1" applyAlignment="1" applyProtection="1">
      <alignment horizontal="center"/>
    </xf>
    <xf numFmtId="0" fontId="36" fillId="0" borderId="0" xfId="0" applyFont="1" applyBorder="1" applyAlignment="1" applyProtection="1">
      <alignment horizontal="center"/>
    </xf>
    <xf numFmtId="0" fontId="36" fillId="0" borderId="55" xfId="0" applyFont="1" applyBorder="1" applyAlignment="1" applyProtection="1">
      <alignment horizontal="center"/>
    </xf>
    <xf numFmtId="0" fontId="38" fillId="0" borderId="51" xfId="0" applyFont="1" applyBorder="1" applyAlignment="1" applyProtection="1">
      <alignment horizontal="center" vertical="top"/>
    </xf>
    <xf numFmtId="0" fontId="38" fillId="0" borderId="0" xfId="0" applyFont="1" applyBorder="1" applyAlignment="1" applyProtection="1">
      <alignment horizontal="center" vertical="top"/>
    </xf>
    <xf numFmtId="0" fontId="38" fillId="0" borderId="55" xfId="0" applyFont="1" applyBorder="1" applyAlignment="1" applyProtection="1">
      <alignment horizontal="center" vertical="top"/>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cellXfs>
  <cellStyles count="1">
    <cellStyle name="Normal" xfId="0" builtinId="0"/>
  </cellStyles>
  <dxfs count="69">
    <dxf>
      <font>
        <color theme="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ont>
        <strike/>
        <condense val="0"/>
        <extend val="0"/>
      </font>
    </dxf>
    <dxf>
      <fill>
        <patternFill>
          <bgColor rgb="FFFFFF00"/>
        </patternFill>
      </fill>
    </dxf>
    <dxf>
      <fill>
        <patternFill>
          <bgColor rgb="FFFFFF00"/>
        </patternFill>
      </fill>
    </dxf>
    <dxf>
      <fill>
        <patternFill>
          <bgColor rgb="FFFFFF00"/>
        </patternFill>
      </fill>
    </dxf>
    <dxf>
      <fill>
        <patternFill>
          <bgColor rgb="FFFFFF00"/>
        </patternFill>
      </fill>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fill>
        <patternFill patternType="none">
          <bgColor indexed="65"/>
        </patternFill>
      </fill>
    </dxf>
    <dxf>
      <fill>
        <patternFill>
          <bgColor rgb="FFFFFF00"/>
        </patternFill>
      </fill>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b/>
        <i val="0"/>
      </font>
      <fill>
        <patternFill>
          <bgColor theme="0" tint="-0.14996795556505021"/>
        </patternFill>
      </fill>
    </dxf>
    <dxf>
      <font>
        <b/>
        <i val="0"/>
        <color rgb="FFFF0000"/>
      </font>
      <fill>
        <patternFill patternType="none">
          <bgColor auto="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b/>
        <i val="0"/>
      </font>
      <fill>
        <patternFill>
          <bgColor theme="0" tint="-0.14996795556505021"/>
        </patternFill>
      </fill>
    </dxf>
    <dxf>
      <font>
        <b/>
        <i val="0"/>
        <color rgb="FFFF0000"/>
      </font>
      <fill>
        <patternFill patternType="none">
          <bgColor auto="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scatterChart>
        <c:scatterStyle val="lineMarker"/>
        <c:varyColors val="0"/>
        <c:ser>
          <c:idx val="0"/>
          <c:order val="0"/>
          <c:tx>
            <c:strRef>
              <c:f>Récap!$L$51</c:f>
              <c:strCache>
                <c:ptCount val="1"/>
              </c:strCache>
            </c:strRef>
          </c:tx>
          <c:marker>
            <c:symbol val="none"/>
          </c:marker>
          <c:xVal>
            <c:numRef>
              <c:f>Récap!$L$52:$L$61</c:f>
              <c:numCache>
                <c:formatCode>General</c:formatCode>
                <c:ptCount val="10"/>
              </c:numCache>
            </c:numRef>
          </c:xVal>
          <c:yVal>
            <c:numRef>
              <c:f>Récap!$K$52:$K$61</c:f>
              <c:numCache>
                <c:formatCode>General</c:formatCode>
                <c:ptCount val="10"/>
              </c:numCache>
            </c:numRef>
          </c:yVal>
          <c:smooth val="0"/>
        </c:ser>
        <c:ser>
          <c:idx val="1"/>
          <c:order val="1"/>
          <c:tx>
            <c:strRef>
              <c:f>Récap!$K$63:$K$64</c:f>
              <c:strCache>
                <c:ptCount val="1"/>
              </c:strCache>
            </c:strRef>
          </c:tx>
          <c:spPr>
            <a:ln>
              <a:solidFill>
                <a:srgbClr val="FF0000"/>
              </a:solidFill>
            </a:ln>
          </c:spPr>
          <c:marker>
            <c:symbol val="none"/>
          </c:marker>
          <c:xVal>
            <c:numRef>
              <c:f>Récap!$L$63:$L$72</c:f>
              <c:numCache>
                <c:formatCode>General</c:formatCode>
                <c:ptCount val="10"/>
              </c:numCache>
            </c:numRef>
          </c:xVal>
          <c:yVal>
            <c:numRef>
              <c:f>Récap!$K$63:$K$72</c:f>
              <c:numCache>
                <c:formatCode>General</c:formatCode>
                <c:ptCount val="10"/>
              </c:numCache>
            </c:numRef>
          </c:yVal>
          <c:smooth val="0"/>
        </c:ser>
        <c:dLbls>
          <c:showLegendKey val="0"/>
          <c:showVal val="0"/>
          <c:showCatName val="0"/>
          <c:showSerName val="0"/>
          <c:showPercent val="0"/>
          <c:showBubbleSize val="0"/>
        </c:dLbls>
        <c:axId val="100997376"/>
        <c:axId val="101003264"/>
      </c:scatterChart>
      <c:valAx>
        <c:axId val="100997376"/>
        <c:scaling>
          <c:orientation val="minMax"/>
          <c:max val="0.41000000000000014"/>
          <c:min val="0.14000000000000001"/>
        </c:scaling>
        <c:delete val="0"/>
        <c:axPos val="b"/>
        <c:minorGridlines/>
        <c:numFmt formatCode="General" sourceLinked="1"/>
        <c:majorTickMark val="out"/>
        <c:minorTickMark val="none"/>
        <c:tickLblPos val="nextTo"/>
        <c:txPr>
          <a:bodyPr/>
          <a:lstStyle/>
          <a:p>
            <a:pPr>
              <a:defRPr sz="800"/>
            </a:pPr>
            <a:endParaRPr lang="fr-FR"/>
          </a:p>
        </c:txPr>
        <c:crossAx val="101003264"/>
        <c:crosses val="autoZero"/>
        <c:crossBetween val="midCat"/>
        <c:minorUnit val="2.0000000000000011E-2"/>
      </c:valAx>
      <c:valAx>
        <c:axId val="101003264"/>
        <c:scaling>
          <c:orientation val="minMax"/>
          <c:min val="500"/>
        </c:scaling>
        <c:delete val="0"/>
        <c:axPos val="l"/>
        <c:majorGridlines/>
        <c:numFmt formatCode="General" sourceLinked="1"/>
        <c:majorTickMark val="out"/>
        <c:minorTickMark val="none"/>
        <c:tickLblPos val="nextTo"/>
        <c:txPr>
          <a:bodyPr/>
          <a:lstStyle/>
          <a:p>
            <a:pPr>
              <a:defRPr sz="800"/>
            </a:pPr>
            <a:endParaRPr lang="fr-FR"/>
          </a:p>
        </c:txPr>
        <c:crossAx val="100997376"/>
        <c:crosses val="autoZero"/>
        <c:crossBetween val="midCat"/>
      </c:valAx>
    </c:plotArea>
    <c:plotVisOnly val="1"/>
    <c:dispBlanksAs val="gap"/>
    <c:showDLblsOverMax val="0"/>
  </c:chart>
  <c:spPr>
    <a:ln w="0">
      <a:noFill/>
    </a:ln>
  </c:spPr>
  <c:printSettings>
    <c:headerFooter/>
    <c:pageMargins b="0.75000000000000278" l="0.70000000000000062" r="0.70000000000000062" t="0.75000000000000278" header="0.30000000000000032" footer="0.30000000000000032"/>
    <c:pageSetup/>
  </c:printSettings>
</c:chartSpace>
</file>

<file path=xl/ctrlProps/ctrlProp1.xml><?xml version="1.0" encoding="utf-8"?>
<formControlPr xmlns="http://schemas.microsoft.com/office/spreadsheetml/2009/9/main" objectType="CheckBox" fmlaLink="B177" lockText="1" noThreeD="1"/>
</file>

<file path=xl/ctrlProps/ctrlProp2.xml><?xml version="1.0" encoding="utf-8"?>
<formControlPr xmlns="http://schemas.microsoft.com/office/spreadsheetml/2009/9/main" objectType="CheckBox" fmlaLink="B178" lockText="1" noThreeD="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fmlaLink="B415" lockText="1" noThreeD="1"/>
</file>

<file path=xl/ctrlProps/ctrlProp5.xml><?xml version="1.0" encoding="utf-8"?>
<formControlPr xmlns="http://schemas.microsoft.com/office/spreadsheetml/2009/9/main" objectType="CheckBox" checked="Checked" fmlaLink="B424" lockText="1" noThreeD="1"/>
</file>

<file path=xl/ctrlProps/ctrlProp6.xml><?xml version="1.0" encoding="utf-8"?>
<formControlPr xmlns="http://schemas.microsoft.com/office/spreadsheetml/2009/9/main" objectType="CheckBox" fmlaLink="B429" lockText="1" noThreeD="1"/>
</file>

<file path=xl/ctrlProps/ctrlProp7.xml><?xml version="1.0" encoding="utf-8"?>
<formControlPr xmlns="http://schemas.microsoft.com/office/spreadsheetml/2009/9/main" objectType="CheckBox" fmlaLink="B431" lockText="1" noThreeD="1"/>
</file>

<file path=xl/ctrlProps/ctrlProp8.xml><?xml version="1.0" encoding="utf-8"?>
<formControlPr xmlns="http://schemas.microsoft.com/office/spreadsheetml/2009/9/main" objectType="CheckBox" fmlaLink="B433" lockText="1" noThreeD="1"/>
</file>

<file path=xl/ctrlProps/ctrlProp9.xml><?xml version="1.0" encoding="utf-8"?>
<formControlPr xmlns="http://schemas.microsoft.com/office/spreadsheetml/2009/9/main" objectType="CheckBox" fmlaLink="B435" lockText="1" noThreeD="1"/>
</file>

<file path=xl/ctrlProps/ctrlProp10.xml><?xml version="1.0" encoding="utf-8"?>
<formControlPr xmlns="http://schemas.microsoft.com/office/spreadsheetml/2009/9/main" objectType="CheckBox" fmlaLink="B437" lockText="1" noThreeD="1"/>
</file>

<file path=xl/ctrlProps/ctrlProp11.xml><?xml version="1.0" encoding="utf-8"?>
<formControlPr xmlns="http://schemas.microsoft.com/office/spreadsheetml/2009/9/main" objectType="CheckBox" fmlaLink="B439" lockText="1" noThreeD="1"/>
</file>

<file path=xl/ctrlProps/ctrlProp12.xml><?xml version="1.0" encoding="utf-8"?>
<formControlPr xmlns="http://schemas.microsoft.com/office/spreadsheetml/2009/9/main" objectType="CheckBox" fmlaLink="B441" lockText="1" noThreeD="1"/>
</file>

<file path=xl/ctrlProps/ctrlProp13.xml><?xml version="1.0" encoding="utf-8"?>
<formControlPr xmlns="http://schemas.microsoft.com/office/spreadsheetml/2009/9/main" objectType="CheckBox" fmlaLink="B443" lockText="1" noThreeD="1"/>
</file>

<file path=xl/ctrlProps/ctrlProp14.xml><?xml version="1.0" encoding="utf-8"?>
<formControlPr xmlns="http://schemas.microsoft.com/office/spreadsheetml/2009/9/main" objectType="CheckBox" fmlaLink="B445" lockText="1" noThreeD="1"/>
</file>

<file path=xl/ctrlProps/ctrlProp15.xml><?xml version="1.0" encoding="utf-8"?>
<formControlPr xmlns="http://schemas.microsoft.com/office/spreadsheetml/2009/9/main" objectType="CheckBox" fmlaLink="B447" lockText="1" noThreeD="1"/>
</file>

<file path=xl/ctrlProps/ctrlProp16.xml><?xml version="1.0" encoding="utf-8"?>
<formControlPr xmlns="http://schemas.microsoft.com/office/spreadsheetml/2009/9/main" objectType="CheckBox" fmlaLink="B449" lockText="1" noThreeD="1"/>
</file>

<file path=xl/ctrlProps/ctrlProp17.xml><?xml version="1.0" encoding="utf-8"?>
<formControlPr xmlns="http://schemas.microsoft.com/office/spreadsheetml/2009/9/main" objectType="CheckBox" fmlaLink="B451" lockText="1" noThreeD="1"/>
</file>

<file path=xl/ctrlProps/ctrlProp18.xml><?xml version="1.0" encoding="utf-8"?>
<formControlPr xmlns="http://schemas.microsoft.com/office/spreadsheetml/2009/9/main" objectType="CheckBox" fmlaLink="B453" lockText="1" noThreeD="1"/>
</file>

<file path=xl/ctrlProps/ctrlProp19.xml><?xml version="1.0" encoding="utf-8"?>
<formControlPr xmlns="http://schemas.microsoft.com/office/spreadsheetml/2009/9/main" objectType="CheckBox" fmlaLink="B455" lockText="1" noThreeD="1"/>
</file>

<file path=xl/ctrlProps/ctrlProp20.xml><?xml version="1.0" encoding="utf-8"?>
<formControlPr xmlns="http://schemas.microsoft.com/office/spreadsheetml/2009/9/main" objectType="CheckBox" fmlaLink="B61" lockText="1" noThreeD="1"/>
</file>

<file path=xl/ctrlProps/ctrlProp21.xml><?xml version="1.0" encoding="utf-8"?>
<formControlPr xmlns="http://schemas.microsoft.com/office/spreadsheetml/2009/9/main" objectType="CheckBox" fmlaLink="B62" lockText="1" noThreeD="1"/>
</file>

<file path=xl/ctrlProps/ctrlProp22.xml><?xml version="1.0" encoding="utf-8"?>
<formControlPr xmlns="http://schemas.microsoft.com/office/spreadsheetml/2009/9/main" objectType="CheckBox" fmlaLink="A39" lockText="1" noThreeD="1"/>
</file>

<file path=xl/ctrlProps/ctrlProp23.xml><?xml version="1.0" encoding="utf-8"?>
<formControlPr xmlns="http://schemas.microsoft.com/office/spreadsheetml/2009/9/main" objectType="CheckBox" fmlaLink="A41" lockText="1" noThreeD="1"/>
</file>

<file path=xl/ctrlProps/ctrlProp2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5.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oneCellAnchor>
    <xdr:from>
      <xdr:col>16</xdr:col>
      <xdr:colOff>66675</xdr:colOff>
      <xdr:row>12</xdr:row>
      <xdr:rowOff>28575</xdr:rowOff>
    </xdr:from>
    <xdr:ext cx="3990975" cy="1892987"/>
    <xdr:pic>
      <xdr:nvPicPr>
        <xdr:cNvPr id="11" name="F-TEST">
          <a:extLst>
            <a:ext uri="{FF2B5EF4-FFF2-40B4-BE49-F238E27FC236}">
              <a16:creationId xmlns="" xmlns:a16="http://schemas.microsoft.com/office/drawing/2014/main" id="{00000000-0008-0000-0100-000008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6675" y="1971675"/>
          <a:ext cx="3990975" cy="1892987"/>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76200</xdr:colOff>
          <xdr:row>175</xdr:row>
          <xdr:rowOff>133350</xdr:rowOff>
        </xdr:from>
        <xdr:to>
          <xdr:col>3</xdr:col>
          <xdr:colOff>0</xdr:colOff>
          <xdr:row>177</xdr:row>
          <xdr:rowOff>28575</xdr:rowOff>
        </xdr:to>
        <xdr:sp macro="" textlink="">
          <xdr:nvSpPr>
            <xdr:cNvPr id="3073" name="Check Box 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76200</xdr:colOff>
          <xdr:row>176</xdr:row>
          <xdr:rowOff>133350</xdr:rowOff>
        </xdr:from>
        <xdr:to>
          <xdr:col>3</xdr:col>
          <xdr:colOff>0</xdr:colOff>
          <xdr:row>178</xdr:row>
          <xdr:rowOff>28575</xdr:rowOff>
        </xdr:to>
        <xdr:sp macro="" textlink="">
          <xdr:nvSpPr>
            <xdr:cNvPr id="3074" name="Check Box 2"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25</xdr:col>
          <xdr:colOff>171450</xdr:colOff>
          <xdr:row>0</xdr:row>
          <xdr:rowOff>152400</xdr:rowOff>
        </xdr:from>
        <xdr:to>
          <xdr:col>30</xdr:col>
          <xdr:colOff>85725</xdr:colOff>
          <xdr:row>3</xdr:row>
          <xdr:rowOff>19050</xdr:rowOff>
        </xdr:to>
        <xdr:sp macro="" textlink="">
          <xdr:nvSpPr>
            <xdr:cNvPr id="3075" name="Button 3" hidden="1">
              <a:extLst>
                <a:ext uri="{63B3BB69-23CF-44E3-9099-C40C66FF867C}">
                  <a14:compatExt spid="_x0000_s30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Menu principal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57150</xdr:colOff>
          <xdr:row>413</xdr:row>
          <xdr:rowOff>133350</xdr:rowOff>
        </xdr:from>
        <xdr:to>
          <xdr:col>2</xdr:col>
          <xdr:colOff>38100</xdr:colOff>
          <xdr:row>415</xdr:row>
          <xdr:rowOff>19050</xdr:rowOff>
        </xdr:to>
        <xdr:sp macro="" textlink="">
          <xdr:nvSpPr>
            <xdr:cNvPr id="4097" name="Check Box 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422</xdr:row>
          <xdr:rowOff>133350</xdr:rowOff>
        </xdr:from>
        <xdr:to>
          <xdr:col>2</xdr:col>
          <xdr:colOff>38100</xdr:colOff>
          <xdr:row>424</xdr:row>
          <xdr:rowOff>19050</xdr:rowOff>
        </xdr:to>
        <xdr:sp macro="" textlink="">
          <xdr:nvSpPr>
            <xdr:cNvPr id="4168" name="Check Box 72" hidden="1">
              <a:extLst>
                <a:ext uri="{63B3BB69-23CF-44E3-9099-C40C66FF867C}">
                  <a14:compatExt spid="_x0000_s41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427</xdr:row>
          <xdr:rowOff>133350</xdr:rowOff>
        </xdr:from>
        <xdr:to>
          <xdr:col>2</xdr:col>
          <xdr:colOff>38100</xdr:colOff>
          <xdr:row>429</xdr:row>
          <xdr:rowOff>19050</xdr:rowOff>
        </xdr:to>
        <xdr:sp macro="" textlink="">
          <xdr:nvSpPr>
            <xdr:cNvPr id="4169" name="Check Box 73" hidden="1">
              <a:extLst>
                <a:ext uri="{63B3BB69-23CF-44E3-9099-C40C66FF867C}">
                  <a14:compatExt spid="_x0000_s4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429</xdr:row>
          <xdr:rowOff>133350</xdr:rowOff>
        </xdr:from>
        <xdr:to>
          <xdr:col>2</xdr:col>
          <xdr:colOff>38100</xdr:colOff>
          <xdr:row>431</xdr:row>
          <xdr:rowOff>19050</xdr:rowOff>
        </xdr:to>
        <xdr:sp macro="" textlink="">
          <xdr:nvSpPr>
            <xdr:cNvPr id="4170" name="Check Box 74" hidden="1">
              <a:extLst>
                <a:ext uri="{63B3BB69-23CF-44E3-9099-C40C66FF867C}">
                  <a14:compatExt spid="_x0000_s41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431</xdr:row>
          <xdr:rowOff>133350</xdr:rowOff>
        </xdr:from>
        <xdr:to>
          <xdr:col>2</xdr:col>
          <xdr:colOff>38100</xdr:colOff>
          <xdr:row>433</xdr:row>
          <xdr:rowOff>19050</xdr:rowOff>
        </xdr:to>
        <xdr:sp macro="" textlink="">
          <xdr:nvSpPr>
            <xdr:cNvPr id="4171" name="Check Box 75" hidden="1">
              <a:extLst>
                <a:ext uri="{63B3BB69-23CF-44E3-9099-C40C66FF867C}">
                  <a14:compatExt spid="_x0000_s41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433</xdr:row>
          <xdr:rowOff>133350</xdr:rowOff>
        </xdr:from>
        <xdr:to>
          <xdr:col>2</xdr:col>
          <xdr:colOff>38100</xdr:colOff>
          <xdr:row>435</xdr:row>
          <xdr:rowOff>19050</xdr:rowOff>
        </xdr:to>
        <xdr:sp macro="" textlink="">
          <xdr:nvSpPr>
            <xdr:cNvPr id="4172" name="Check Box 76" hidden="1">
              <a:extLst>
                <a:ext uri="{63B3BB69-23CF-44E3-9099-C40C66FF867C}">
                  <a14:compatExt spid="_x0000_s41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435</xdr:row>
          <xdr:rowOff>133350</xdr:rowOff>
        </xdr:from>
        <xdr:to>
          <xdr:col>2</xdr:col>
          <xdr:colOff>38100</xdr:colOff>
          <xdr:row>437</xdr:row>
          <xdr:rowOff>19050</xdr:rowOff>
        </xdr:to>
        <xdr:sp macro="" textlink="">
          <xdr:nvSpPr>
            <xdr:cNvPr id="4173" name="Check Box 77" hidden="1">
              <a:extLst>
                <a:ext uri="{63B3BB69-23CF-44E3-9099-C40C66FF867C}">
                  <a14:compatExt spid="_x0000_s41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437</xdr:row>
          <xdr:rowOff>133350</xdr:rowOff>
        </xdr:from>
        <xdr:to>
          <xdr:col>2</xdr:col>
          <xdr:colOff>38100</xdr:colOff>
          <xdr:row>439</xdr:row>
          <xdr:rowOff>19050</xdr:rowOff>
        </xdr:to>
        <xdr:sp macro="" textlink="">
          <xdr:nvSpPr>
            <xdr:cNvPr id="4174" name="Check Box 78" hidden="1">
              <a:extLst>
                <a:ext uri="{63B3BB69-23CF-44E3-9099-C40C66FF867C}">
                  <a14:compatExt spid="_x0000_s41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439</xdr:row>
          <xdr:rowOff>133350</xdr:rowOff>
        </xdr:from>
        <xdr:to>
          <xdr:col>2</xdr:col>
          <xdr:colOff>38100</xdr:colOff>
          <xdr:row>441</xdr:row>
          <xdr:rowOff>19050</xdr:rowOff>
        </xdr:to>
        <xdr:sp macro="" textlink="">
          <xdr:nvSpPr>
            <xdr:cNvPr id="4175" name="Check Box 79" hidden="1">
              <a:extLst>
                <a:ext uri="{63B3BB69-23CF-44E3-9099-C40C66FF867C}">
                  <a14:compatExt spid="_x0000_s41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441</xdr:row>
          <xdr:rowOff>133350</xdr:rowOff>
        </xdr:from>
        <xdr:to>
          <xdr:col>2</xdr:col>
          <xdr:colOff>38100</xdr:colOff>
          <xdr:row>443</xdr:row>
          <xdr:rowOff>19050</xdr:rowOff>
        </xdr:to>
        <xdr:sp macro="" textlink="">
          <xdr:nvSpPr>
            <xdr:cNvPr id="4176" name="Check Box 80" hidden="1">
              <a:extLst>
                <a:ext uri="{63B3BB69-23CF-44E3-9099-C40C66FF867C}">
                  <a14:compatExt spid="_x0000_s41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443</xdr:row>
          <xdr:rowOff>133350</xdr:rowOff>
        </xdr:from>
        <xdr:to>
          <xdr:col>2</xdr:col>
          <xdr:colOff>38100</xdr:colOff>
          <xdr:row>445</xdr:row>
          <xdr:rowOff>19050</xdr:rowOff>
        </xdr:to>
        <xdr:sp macro="" textlink="">
          <xdr:nvSpPr>
            <xdr:cNvPr id="4177" name="Check Box 81" hidden="1">
              <a:extLst>
                <a:ext uri="{63B3BB69-23CF-44E3-9099-C40C66FF867C}">
                  <a14:compatExt spid="_x0000_s41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445</xdr:row>
          <xdr:rowOff>133350</xdr:rowOff>
        </xdr:from>
        <xdr:to>
          <xdr:col>2</xdr:col>
          <xdr:colOff>38100</xdr:colOff>
          <xdr:row>447</xdr:row>
          <xdr:rowOff>19050</xdr:rowOff>
        </xdr:to>
        <xdr:sp macro="" textlink="">
          <xdr:nvSpPr>
            <xdr:cNvPr id="4178" name="Check Box 82" hidden="1">
              <a:extLst>
                <a:ext uri="{63B3BB69-23CF-44E3-9099-C40C66FF867C}">
                  <a14:compatExt spid="_x0000_s41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447</xdr:row>
          <xdr:rowOff>133350</xdr:rowOff>
        </xdr:from>
        <xdr:to>
          <xdr:col>2</xdr:col>
          <xdr:colOff>38100</xdr:colOff>
          <xdr:row>449</xdr:row>
          <xdr:rowOff>19050</xdr:rowOff>
        </xdr:to>
        <xdr:sp macro="" textlink="">
          <xdr:nvSpPr>
            <xdr:cNvPr id="4179" name="Check Box 83" hidden="1">
              <a:extLst>
                <a:ext uri="{63B3BB69-23CF-44E3-9099-C40C66FF867C}">
                  <a14:compatExt spid="_x0000_s41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449</xdr:row>
          <xdr:rowOff>133350</xdr:rowOff>
        </xdr:from>
        <xdr:to>
          <xdr:col>2</xdr:col>
          <xdr:colOff>38100</xdr:colOff>
          <xdr:row>451</xdr:row>
          <xdr:rowOff>19050</xdr:rowOff>
        </xdr:to>
        <xdr:sp macro="" textlink="">
          <xdr:nvSpPr>
            <xdr:cNvPr id="4180" name="Check Box 84" hidden="1">
              <a:extLst>
                <a:ext uri="{63B3BB69-23CF-44E3-9099-C40C66FF867C}">
                  <a14:compatExt spid="_x0000_s41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451</xdr:row>
          <xdr:rowOff>133350</xdr:rowOff>
        </xdr:from>
        <xdr:to>
          <xdr:col>2</xdr:col>
          <xdr:colOff>38100</xdr:colOff>
          <xdr:row>453</xdr:row>
          <xdr:rowOff>19050</xdr:rowOff>
        </xdr:to>
        <xdr:sp macro="" textlink="">
          <xdr:nvSpPr>
            <xdr:cNvPr id="4181" name="Check Box 85" hidden="1">
              <a:extLst>
                <a:ext uri="{63B3BB69-23CF-44E3-9099-C40C66FF867C}">
                  <a14:compatExt spid="_x0000_s41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453</xdr:row>
          <xdr:rowOff>133350</xdr:rowOff>
        </xdr:from>
        <xdr:to>
          <xdr:col>2</xdr:col>
          <xdr:colOff>38100</xdr:colOff>
          <xdr:row>455</xdr:row>
          <xdr:rowOff>19050</xdr:rowOff>
        </xdr:to>
        <xdr:sp macro="" textlink="">
          <xdr:nvSpPr>
            <xdr:cNvPr id="4182" name="Check Box 86" hidden="1">
              <a:extLst>
                <a:ext uri="{63B3BB69-23CF-44E3-9099-C40C66FF867C}">
                  <a14:compatExt spid="_x0000_s4182"/>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76200</xdr:colOff>
          <xdr:row>59</xdr:row>
          <xdr:rowOff>133350</xdr:rowOff>
        </xdr:from>
        <xdr:to>
          <xdr:col>3</xdr:col>
          <xdr:colOff>0</xdr:colOff>
          <xdr:row>61</xdr:row>
          <xdr:rowOff>28575</xdr:rowOff>
        </xdr:to>
        <xdr:sp macro="" textlink="">
          <xdr:nvSpPr>
            <xdr:cNvPr id="19457" name="Check Box 1" hidden="1">
              <a:extLst>
                <a:ext uri="{63B3BB69-23CF-44E3-9099-C40C66FF867C}">
                  <a14:compatExt spid="_x0000_s194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76200</xdr:colOff>
          <xdr:row>60</xdr:row>
          <xdr:rowOff>133350</xdr:rowOff>
        </xdr:from>
        <xdr:to>
          <xdr:col>3</xdr:col>
          <xdr:colOff>0</xdr:colOff>
          <xdr:row>62</xdr:row>
          <xdr:rowOff>28575</xdr:rowOff>
        </xdr:to>
        <xdr:sp macro="" textlink="">
          <xdr:nvSpPr>
            <xdr:cNvPr id="19458" name="Check Box 2" hidden="1">
              <a:extLst>
                <a:ext uri="{63B3BB69-23CF-44E3-9099-C40C66FF867C}">
                  <a14:compatExt spid="_x0000_s19458"/>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12</xdr:col>
      <xdr:colOff>19050</xdr:colOff>
      <xdr:row>61</xdr:row>
      <xdr:rowOff>85725</xdr:rowOff>
    </xdr:from>
    <xdr:to>
      <xdr:col>12</xdr:col>
      <xdr:colOff>266700</xdr:colOff>
      <xdr:row>61</xdr:row>
      <xdr:rowOff>85725</xdr:rowOff>
    </xdr:to>
    <xdr:cxnSp macro="">
      <xdr:nvCxnSpPr>
        <xdr:cNvPr id="2" name="Connecteur droit 4">
          <a:extLst>
            <a:ext uri="{FF2B5EF4-FFF2-40B4-BE49-F238E27FC236}">
              <a16:creationId xmlns="" xmlns:a16="http://schemas.microsoft.com/office/drawing/2014/main" id="{00000000-0008-0000-0700-000002000000}"/>
            </a:ext>
          </a:extLst>
        </xdr:cNvPr>
        <xdr:cNvCxnSpPr>
          <a:cxnSpLocks noChangeShapeType="1"/>
        </xdr:cNvCxnSpPr>
      </xdr:nvCxnSpPr>
      <xdr:spPr bwMode="auto">
        <a:xfrm>
          <a:off x="3105150" y="9963150"/>
          <a:ext cx="238125" cy="0"/>
        </a:xfrm>
        <a:prstGeom prst="line">
          <a:avLst/>
        </a:prstGeom>
        <a:noFill/>
        <a:ln w="25400" algn="ctr">
          <a:solidFill>
            <a:srgbClr val="0070C0"/>
          </a:solidFill>
          <a:round/>
          <a:headEnd/>
          <a:tailEnd/>
        </a:ln>
      </xdr:spPr>
    </xdr:cxnSp>
    <xdr:clientData/>
  </xdr:twoCellAnchor>
  <xdr:twoCellAnchor>
    <xdr:from>
      <xdr:col>12</xdr:col>
      <xdr:colOff>19050</xdr:colOff>
      <xdr:row>62</xdr:row>
      <xdr:rowOff>85725</xdr:rowOff>
    </xdr:from>
    <xdr:to>
      <xdr:col>12</xdr:col>
      <xdr:colOff>266700</xdr:colOff>
      <xdr:row>62</xdr:row>
      <xdr:rowOff>85725</xdr:rowOff>
    </xdr:to>
    <xdr:cxnSp macro="">
      <xdr:nvCxnSpPr>
        <xdr:cNvPr id="3" name="Connecteur droit 6">
          <a:extLst>
            <a:ext uri="{FF2B5EF4-FFF2-40B4-BE49-F238E27FC236}">
              <a16:creationId xmlns="" xmlns:a16="http://schemas.microsoft.com/office/drawing/2014/main" id="{00000000-0008-0000-0700-000003000000}"/>
            </a:ext>
          </a:extLst>
        </xdr:cNvPr>
        <xdr:cNvCxnSpPr>
          <a:cxnSpLocks noChangeShapeType="1"/>
        </xdr:cNvCxnSpPr>
      </xdr:nvCxnSpPr>
      <xdr:spPr bwMode="auto">
        <a:xfrm>
          <a:off x="3105150" y="10125075"/>
          <a:ext cx="238125" cy="0"/>
        </a:xfrm>
        <a:prstGeom prst="line">
          <a:avLst/>
        </a:prstGeom>
        <a:noFill/>
        <a:ln w="25400" algn="ctr">
          <a:solidFill>
            <a:srgbClr val="C00000"/>
          </a:solidFill>
          <a:round/>
          <a:headEnd/>
          <a:tailEnd/>
        </a:ln>
      </xdr:spPr>
    </xdr:cxnSp>
    <xdr:clientData/>
  </xdr:twoCellAnchor>
  <xdr:twoCellAnchor>
    <xdr:from>
      <xdr:col>1</xdr:col>
      <xdr:colOff>9525</xdr:colOff>
      <xdr:row>50</xdr:row>
      <xdr:rowOff>9525</xdr:rowOff>
    </xdr:from>
    <xdr:to>
      <xdr:col>11</xdr:col>
      <xdr:colOff>257175</xdr:colOff>
      <xdr:row>61</xdr:row>
      <xdr:rowOff>161925</xdr:rowOff>
    </xdr:to>
    <xdr:graphicFrame macro="">
      <xdr:nvGraphicFramePr>
        <xdr:cNvPr id="4" name="Centrogramme">
          <a:extLst>
            <a:ext uri="{FF2B5EF4-FFF2-40B4-BE49-F238E27FC236}">
              <a16:creationId xmlns="" xmlns:a16="http://schemas.microsoft.com/office/drawing/2014/main" id="{00000000-0008-0000-0700-000004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180975</xdr:colOff>
          <xdr:row>38</xdr:row>
          <xdr:rowOff>38100</xdr:rowOff>
        </xdr:from>
        <xdr:to>
          <xdr:col>1</xdr:col>
          <xdr:colOff>0</xdr:colOff>
          <xdr:row>39</xdr:row>
          <xdr:rowOff>66675</xdr:rowOff>
        </xdr:to>
        <xdr:sp macro="" textlink="">
          <xdr:nvSpPr>
            <xdr:cNvPr id="10241" name="Check Box 1" hidden="1">
              <a:extLst>
                <a:ext uri="{63B3BB69-23CF-44E3-9099-C40C66FF867C}">
                  <a14:compatExt spid="_x0000_s10241"/>
                </a:ext>
              </a:extLst>
            </xdr:cNvPr>
            <xdr:cNvSpPr/>
          </xdr:nvSpPr>
          <xdr:spPr>
            <a:xfrm>
              <a:off x="0" y="0"/>
              <a:ext cx="0" cy="0"/>
            </a:xfrm>
            <a:prstGeom prst="rect">
              <a:avLst/>
            </a:prstGeom>
          </xdr:spPr>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180975</xdr:colOff>
          <xdr:row>40</xdr:row>
          <xdr:rowOff>38100</xdr:rowOff>
        </xdr:from>
        <xdr:to>
          <xdr:col>1</xdr:col>
          <xdr:colOff>0</xdr:colOff>
          <xdr:row>41</xdr:row>
          <xdr:rowOff>66675</xdr:rowOff>
        </xdr:to>
        <xdr:sp macro="" textlink="">
          <xdr:nvSpPr>
            <xdr:cNvPr id="10242" name="Check Box 2" hidden="1">
              <a:extLst>
                <a:ext uri="{63B3BB69-23CF-44E3-9099-C40C66FF867C}">
                  <a14:compatExt spid="_x0000_s10242"/>
                </a:ext>
              </a:extLst>
            </xdr:cNvPr>
            <xdr:cNvSpPr/>
          </xdr:nvSpPr>
          <xdr:spPr>
            <a:xfrm>
              <a:off x="0" y="0"/>
              <a:ext cx="0" cy="0"/>
            </a:xfrm>
            <a:prstGeom prst="rect">
              <a:avLst/>
            </a:prstGeom>
          </xdr:spPr>
        </xdr:sp>
        <xdr:clientData fLocksWithSheet="0"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46</xdr:col>
          <xdr:colOff>28575</xdr:colOff>
          <xdr:row>17</xdr:row>
          <xdr:rowOff>38100</xdr:rowOff>
        </xdr:from>
        <xdr:to>
          <xdr:col>49</xdr:col>
          <xdr:colOff>228600</xdr:colOff>
          <xdr:row>29</xdr:row>
          <xdr:rowOff>133350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Changer d'avion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8.xml"/><Relationship Id="rId13" Type="http://schemas.openxmlformats.org/officeDocument/2006/relationships/ctrlProp" Target="../ctrlProps/ctrlProp13.xml"/><Relationship Id="rId18" Type="http://schemas.openxmlformats.org/officeDocument/2006/relationships/ctrlProp" Target="../ctrlProps/ctrlProp18.xml"/><Relationship Id="rId3" Type="http://schemas.openxmlformats.org/officeDocument/2006/relationships/vmlDrawing" Target="../drawings/vmlDrawing2.vml"/><Relationship Id="rId7" Type="http://schemas.openxmlformats.org/officeDocument/2006/relationships/ctrlProp" Target="../ctrlProps/ctrlProp7.xml"/><Relationship Id="rId12" Type="http://schemas.openxmlformats.org/officeDocument/2006/relationships/ctrlProp" Target="../ctrlProps/ctrlProp12.xml"/><Relationship Id="rId17" Type="http://schemas.openxmlformats.org/officeDocument/2006/relationships/ctrlProp" Target="../ctrlProps/ctrlProp17.xml"/><Relationship Id="rId2" Type="http://schemas.openxmlformats.org/officeDocument/2006/relationships/drawing" Target="../drawings/drawing3.xml"/><Relationship Id="rId16" Type="http://schemas.openxmlformats.org/officeDocument/2006/relationships/ctrlProp" Target="../ctrlProps/ctrlProp16.xml"/><Relationship Id="rId1" Type="http://schemas.openxmlformats.org/officeDocument/2006/relationships/printerSettings" Target="../printerSettings/printerSettings4.bin"/><Relationship Id="rId6" Type="http://schemas.openxmlformats.org/officeDocument/2006/relationships/ctrlProp" Target="../ctrlProps/ctrlProp6.xml"/><Relationship Id="rId11" Type="http://schemas.openxmlformats.org/officeDocument/2006/relationships/ctrlProp" Target="../ctrlProps/ctrlProp11.xml"/><Relationship Id="rId5" Type="http://schemas.openxmlformats.org/officeDocument/2006/relationships/ctrlProp" Target="../ctrlProps/ctrlProp5.xml"/><Relationship Id="rId15" Type="http://schemas.openxmlformats.org/officeDocument/2006/relationships/ctrlProp" Target="../ctrlProps/ctrlProp15.xml"/><Relationship Id="rId10" Type="http://schemas.openxmlformats.org/officeDocument/2006/relationships/ctrlProp" Target="../ctrlProps/ctrlProp10.xml"/><Relationship Id="rId19" Type="http://schemas.openxmlformats.org/officeDocument/2006/relationships/ctrlProp" Target="../ctrlProps/ctrlProp19.xml"/><Relationship Id="rId4" Type="http://schemas.openxmlformats.org/officeDocument/2006/relationships/ctrlProp" Target="../ctrlProps/ctrlProp4.xml"/><Relationship Id="rId9" Type="http://schemas.openxmlformats.org/officeDocument/2006/relationships/ctrlProp" Target="../ctrlProps/ctrlProp9.xml"/><Relationship Id="rId14" Type="http://schemas.openxmlformats.org/officeDocument/2006/relationships/ctrlProp" Target="../ctrlProps/ctrlProp14.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7.bin"/><Relationship Id="rId5" Type="http://schemas.openxmlformats.org/officeDocument/2006/relationships/ctrlProp" Target="../ctrlProps/ctrlProp21.xml"/><Relationship Id="rId4" Type="http://schemas.openxmlformats.org/officeDocument/2006/relationships/ctrlProp" Target="../ctrlProps/ctrlProp20.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6.xml"/><Relationship Id="rId1" Type="http://schemas.openxmlformats.org/officeDocument/2006/relationships/printerSettings" Target="../printerSettings/printerSettings12.bin"/><Relationship Id="rId5" Type="http://schemas.openxmlformats.org/officeDocument/2006/relationships/ctrlProp" Target="../ctrlProps/ctrlProp23.xml"/><Relationship Id="rId4" Type="http://schemas.openxmlformats.org/officeDocument/2006/relationships/ctrlProp" Target="../ctrlProps/ctrlProp22.xml"/></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7.xml"/><Relationship Id="rId1" Type="http://schemas.openxmlformats.org/officeDocument/2006/relationships/printerSettings" Target="../printerSettings/printerSettings14.bin"/><Relationship Id="rId4" Type="http://schemas.openxmlformats.org/officeDocument/2006/relationships/ctrlProp" Target="../ctrlProps/ctrlProp2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S40"/>
  <sheetViews>
    <sheetView showGridLines="0" workbookViewId="0">
      <selection sqref="A1:F1"/>
    </sheetView>
  </sheetViews>
  <sheetFormatPr baseColWidth="10" defaultColWidth="3" defaultRowHeight="12.75" x14ac:dyDescent="0.25"/>
  <cols>
    <col min="1" max="3" width="3" style="1"/>
    <col min="4" max="4" width="3" style="4"/>
    <col min="5" max="16384" width="3" style="1"/>
  </cols>
  <sheetData>
    <row r="1" spans="1:45" x14ac:dyDescent="0.25">
      <c r="A1" s="313" t="s">
        <v>491</v>
      </c>
      <c r="B1" s="314"/>
      <c r="C1" s="314"/>
      <c r="D1" s="314"/>
      <c r="E1" s="314"/>
      <c r="F1" s="315"/>
      <c r="H1" s="344" t="s">
        <v>417</v>
      </c>
      <c r="I1" s="345"/>
      <c r="J1" s="345"/>
      <c r="K1" s="345"/>
      <c r="L1" s="345"/>
      <c r="M1" s="346"/>
      <c r="O1" s="358" t="s">
        <v>419</v>
      </c>
      <c r="P1" s="359"/>
      <c r="Q1" s="359"/>
      <c r="R1" s="359"/>
      <c r="S1" s="359"/>
      <c r="T1" s="360"/>
      <c r="V1" s="313" t="s">
        <v>451</v>
      </c>
      <c r="W1" s="314"/>
      <c r="X1" s="314"/>
      <c r="Y1" s="314"/>
      <c r="Z1" s="314"/>
      <c r="AA1" s="315"/>
      <c r="AC1" s="313" t="s">
        <v>518</v>
      </c>
      <c r="AD1" s="314"/>
      <c r="AE1" s="314"/>
      <c r="AF1" s="314"/>
      <c r="AG1" s="314"/>
      <c r="AH1" s="314"/>
      <c r="AI1" s="314"/>
      <c r="AJ1" s="315"/>
      <c r="AL1" s="313" t="s">
        <v>519</v>
      </c>
      <c r="AM1" s="314"/>
      <c r="AN1" s="314"/>
      <c r="AO1" s="314"/>
      <c r="AP1" s="314"/>
      <c r="AQ1" s="314"/>
      <c r="AR1" s="314"/>
      <c r="AS1" s="315"/>
    </row>
    <row r="2" spans="1:45" x14ac:dyDescent="0.25">
      <c r="A2" s="336" t="s">
        <v>420</v>
      </c>
      <c r="B2" s="337"/>
      <c r="C2" s="337"/>
      <c r="D2" s="337"/>
      <c r="E2" s="337"/>
      <c r="F2" s="338"/>
      <c r="H2" s="347" t="s">
        <v>526</v>
      </c>
      <c r="I2" s="342"/>
      <c r="J2" s="342"/>
      <c r="K2" s="342"/>
      <c r="L2" s="342"/>
      <c r="M2" s="343"/>
      <c r="O2" s="348" t="s">
        <v>25</v>
      </c>
      <c r="P2" s="349"/>
      <c r="Q2" s="350" t="s">
        <v>528</v>
      </c>
      <c r="R2" s="350"/>
      <c r="S2" s="350"/>
      <c r="T2" s="351"/>
      <c r="V2" s="325" t="s">
        <v>62</v>
      </c>
      <c r="W2" s="326"/>
      <c r="X2" s="326"/>
      <c r="Y2" s="326"/>
      <c r="Z2" s="326"/>
      <c r="AA2" s="327"/>
      <c r="AC2" s="322" t="s">
        <v>523</v>
      </c>
      <c r="AD2" s="323"/>
      <c r="AE2" s="323"/>
      <c r="AF2" s="323"/>
      <c r="AG2" s="323" t="s">
        <v>524</v>
      </c>
      <c r="AH2" s="323"/>
      <c r="AI2" s="323"/>
      <c r="AJ2" s="324"/>
      <c r="AL2" s="316"/>
      <c r="AM2" s="317"/>
      <c r="AN2" s="317"/>
      <c r="AO2" s="317"/>
      <c r="AP2" s="317"/>
      <c r="AQ2" s="317"/>
      <c r="AR2" s="317"/>
      <c r="AS2" s="318"/>
    </row>
    <row r="3" spans="1:45" x14ac:dyDescent="0.25">
      <c r="A3" s="352" t="s">
        <v>14</v>
      </c>
      <c r="B3" s="353"/>
      <c r="C3" s="353"/>
      <c r="D3" s="353"/>
      <c r="E3" s="353"/>
      <c r="F3" s="354"/>
      <c r="H3" s="344" t="s">
        <v>512</v>
      </c>
      <c r="I3" s="345"/>
      <c r="J3" s="345"/>
      <c r="K3" s="345"/>
      <c r="L3" s="345"/>
      <c r="M3" s="346"/>
      <c r="O3" s="322" t="s">
        <v>418</v>
      </c>
      <c r="P3" s="323"/>
      <c r="Q3" s="339" t="s">
        <v>529</v>
      </c>
      <c r="R3" s="339"/>
      <c r="S3" s="339"/>
      <c r="T3" s="340"/>
      <c r="V3" s="328" t="s">
        <v>78</v>
      </c>
      <c r="W3" s="329"/>
      <c r="X3" s="329"/>
      <c r="Y3" s="329"/>
      <c r="Z3" s="329"/>
      <c r="AA3" s="330"/>
      <c r="AC3" s="322" t="s">
        <v>525</v>
      </c>
      <c r="AD3" s="323"/>
      <c r="AE3" s="323"/>
      <c r="AF3" s="323"/>
      <c r="AG3" s="323" t="s">
        <v>524</v>
      </c>
      <c r="AH3" s="323"/>
      <c r="AI3" s="323"/>
      <c r="AJ3" s="324"/>
    </row>
    <row r="4" spans="1:45" x14ac:dyDescent="0.25">
      <c r="A4" s="355" t="s">
        <v>14</v>
      </c>
      <c r="B4" s="356"/>
      <c r="C4" s="356"/>
      <c r="D4" s="356"/>
      <c r="E4" s="356"/>
      <c r="F4" s="357"/>
      <c r="H4" s="341" t="s">
        <v>527</v>
      </c>
      <c r="I4" s="342"/>
      <c r="J4" s="342"/>
      <c r="K4" s="342"/>
      <c r="L4" s="342"/>
      <c r="M4" s="343"/>
      <c r="O4" s="322" t="s">
        <v>27</v>
      </c>
      <c r="P4" s="323"/>
      <c r="Q4" s="339" t="s">
        <v>530</v>
      </c>
      <c r="R4" s="339"/>
      <c r="S4" s="339"/>
      <c r="T4" s="340"/>
      <c r="V4" s="328" t="s">
        <v>79</v>
      </c>
      <c r="W4" s="329"/>
      <c r="X4" s="329"/>
      <c r="Y4" s="329"/>
      <c r="Z4" s="329"/>
      <c r="AA4" s="330"/>
      <c r="AC4" s="322"/>
      <c r="AD4" s="323"/>
      <c r="AE4" s="323"/>
      <c r="AF4" s="323"/>
      <c r="AG4" s="323"/>
      <c r="AH4" s="323"/>
      <c r="AI4" s="323"/>
      <c r="AJ4" s="324"/>
      <c r="AL4" s="313" t="s">
        <v>521</v>
      </c>
      <c r="AM4" s="314"/>
      <c r="AN4" s="314"/>
      <c r="AO4" s="314"/>
      <c r="AP4" s="314"/>
      <c r="AQ4" s="314"/>
      <c r="AR4" s="314"/>
      <c r="AS4" s="315"/>
    </row>
    <row r="5" spans="1:45" x14ac:dyDescent="0.25">
      <c r="A5" s="352" t="s">
        <v>14</v>
      </c>
      <c r="B5" s="353"/>
      <c r="C5" s="353"/>
      <c r="D5" s="353"/>
      <c r="E5" s="353"/>
      <c r="F5" s="354"/>
      <c r="H5" s="344" t="s">
        <v>520</v>
      </c>
      <c r="I5" s="345"/>
      <c r="J5" s="345"/>
      <c r="K5" s="345"/>
      <c r="L5" s="345"/>
      <c r="M5" s="346"/>
      <c r="O5" s="322" t="s">
        <v>27</v>
      </c>
      <c r="P5" s="323"/>
      <c r="Q5" s="339" t="s">
        <v>531</v>
      </c>
      <c r="R5" s="339"/>
      <c r="S5" s="339"/>
      <c r="T5" s="340"/>
      <c r="V5" s="328" t="s">
        <v>80</v>
      </c>
      <c r="W5" s="329"/>
      <c r="X5" s="329"/>
      <c r="Y5" s="329"/>
      <c r="Z5" s="329"/>
      <c r="AA5" s="330"/>
      <c r="AC5" s="322"/>
      <c r="AD5" s="323"/>
      <c r="AE5" s="323"/>
      <c r="AF5" s="323"/>
      <c r="AG5" s="323"/>
      <c r="AH5" s="323"/>
      <c r="AI5" s="323"/>
      <c r="AJ5" s="324"/>
      <c r="AL5" s="316"/>
      <c r="AM5" s="317"/>
      <c r="AN5" s="317"/>
      <c r="AO5" s="317"/>
      <c r="AP5" s="317"/>
      <c r="AQ5" s="317"/>
      <c r="AR5" s="317"/>
      <c r="AS5" s="318"/>
    </row>
    <row r="6" spans="1:45" x14ac:dyDescent="0.25">
      <c r="A6" s="352" t="s">
        <v>14</v>
      </c>
      <c r="B6" s="353"/>
      <c r="C6" s="353"/>
      <c r="D6" s="353"/>
      <c r="E6" s="353"/>
      <c r="F6" s="354"/>
      <c r="H6" s="341" t="s">
        <v>527</v>
      </c>
      <c r="I6" s="342"/>
      <c r="J6" s="342"/>
      <c r="K6" s="342"/>
      <c r="L6" s="342"/>
      <c r="M6" s="343"/>
      <c r="O6" s="321" t="s">
        <v>27</v>
      </c>
      <c r="P6" s="319"/>
      <c r="Q6" s="334" t="s">
        <v>14</v>
      </c>
      <c r="R6" s="334"/>
      <c r="S6" s="334"/>
      <c r="T6" s="335"/>
      <c r="V6" s="331" t="s">
        <v>81</v>
      </c>
      <c r="W6" s="332"/>
      <c r="X6" s="332"/>
      <c r="Y6" s="332"/>
      <c r="Z6" s="332"/>
      <c r="AA6" s="333"/>
      <c r="AC6" s="322"/>
      <c r="AD6" s="323"/>
      <c r="AE6" s="323"/>
      <c r="AF6" s="323"/>
      <c r="AG6" s="323"/>
      <c r="AH6" s="323"/>
      <c r="AI6" s="323"/>
      <c r="AJ6" s="324"/>
    </row>
    <row r="7" spans="1:45" x14ac:dyDescent="0.25">
      <c r="A7" s="355" t="s">
        <v>14</v>
      </c>
      <c r="B7" s="356"/>
      <c r="C7" s="356"/>
      <c r="D7" s="356"/>
      <c r="E7" s="356"/>
      <c r="F7" s="357"/>
      <c r="H7" s="344" t="s">
        <v>513</v>
      </c>
      <c r="I7" s="345"/>
      <c r="J7" s="345"/>
      <c r="K7" s="345"/>
      <c r="L7" s="345"/>
      <c r="M7" s="346"/>
      <c r="O7" s="348" t="s">
        <v>436</v>
      </c>
      <c r="P7" s="349"/>
      <c r="Q7" s="350" t="s">
        <v>529</v>
      </c>
      <c r="R7" s="350"/>
      <c r="S7" s="350"/>
      <c r="T7" s="351"/>
      <c r="AC7" s="322"/>
      <c r="AD7" s="323"/>
      <c r="AE7" s="323"/>
      <c r="AF7" s="323"/>
      <c r="AG7" s="323"/>
      <c r="AH7" s="323"/>
      <c r="AI7" s="323"/>
      <c r="AJ7" s="324"/>
      <c r="AL7" s="313" t="s">
        <v>522</v>
      </c>
      <c r="AM7" s="314"/>
      <c r="AN7" s="314"/>
      <c r="AO7" s="314"/>
      <c r="AP7" s="314"/>
      <c r="AQ7" s="314"/>
      <c r="AR7" s="314"/>
      <c r="AS7" s="315"/>
    </row>
    <row r="8" spans="1:45" x14ac:dyDescent="0.25">
      <c r="A8" s="352" t="s">
        <v>14</v>
      </c>
      <c r="B8" s="353"/>
      <c r="C8" s="353"/>
      <c r="D8" s="353"/>
      <c r="E8" s="353"/>
      <c r="F8" s="354"/>
      <c r="H8" s="347"/>
      <c r="I8" s="342"/>
      <c r="J8" s="342"/>
      <c r="K8" s="342"/>
      <c r="L8" s="342"/>
      <c r="M8" s="343"/>
      <c r="O8" s="322" t="s">
        <v>437</v>
      </c>
      <c r="P8" s="323"/>
      <c r="Q8" s="339" t="s">
        <v>530</v>
      </c>
      <c r="R8" s="339"/>
      <c r="S8" s="339"/>
      <c r="T8" s="340"/>
      <c r="V8" s="313" t="s">
        <v>446</v>
      </c>
      <c r="W8" s="314"/>
      <c r="X8" s="314"/>
      <c r="Y8" s="314"/>
      <c r="Z8" s="314"/>
      <c r="AA8" s="315"/>
      <c r="AC8" s="322"/>
      <c r="AD8" s="323"/>
      <c r="AE8" s="323"/>
      <c r="AF8" s="323"/>
      <c r="AG8" s="323"/>
      <c r="AH8" s="323"/>
      <c r="AI8" s="323"/>
      <c r="AJ8" s="324"/>
      <c r="AL8" s="316"/>
      <c r="AM8" s="317"/>
      <c r="AN8" s="317"/>
      <c r="AO8" s="317"/>
      <c r="AP8" s="317"/>
      <c r="AQ8" s="317"/>
      <c r="AR8" s="317"/>
      <c r="AS8" s="318"/>
    </row>
    <row r="9" spans="1:45" x14ac:dyDescent="0.25">
      <c r="A9" s="355" t="s">
        <v>14</v>
      </c>
      <c r="B9" s="356"/>
      <c r="C9" s="356"/>
      <c r="D9" s="356"/>
      <c r="E9" s="356"/>
      <c r="F9" s="357"/>
      <c r="H9" s="344" t="s">
        <v>513</v>
      </c>
      <c r="I9" s="345"/>
      <c r="J9" s="345"/>
      <c r="K9" s="345"/>
      <c r="L9" s="345"/>
      <c r="M9" s="346"/>
      <c r="O9" s="322" t="s">
        <v>438</v>
      </c>
      <c r="P9" s="323"/>
      <c r="Q9" s="339" t="s">
        <v>531</v>
      </c>
      <c r="R9" s="339"/>
      <c r="S9" s="339"/>
      <c r="T9" s="340"/>
      <c r="V9" s="336" t="s">
        <v>447</v>
      </c>
      <c r="W9" s="337"/>
      <c r="X9" s="337"/>
      <c r="Y9" s="337"/>
      <c r="Z9" s="337"/>
      <c r="AA9" s="338"/>
      <c r="AC9" s="322"/>
      <c r="AD9" s="323"/>
      <c r="AE9" s="323"/>
      <c r="AF9" s="323"/>
      <c r="AG9" s="323"/>
      <c r="AH9" s="323"/>
      <c r="AI9" s="323"/>
      <c r="AJ9" s="324"/>
    </row>
    <row r="10" spans="1:45" x14ac:dyDescent="0.25">
      <c r="A10" s="347" t="s">
        <v>14</v>
      </c>
      <c r="B10" s="342"/>
      <c r="C10" s="342"/>
      <c r="D10" s="342"/>
      <c r="E10" s="342"/>
      <c r="F10" s="343"/>
      <c r="H10" s="347"/>
      <c r="I10" s="342"/>
      <c r="J10" s="342"/>
      <c r="K10" s="342"/>
      <c r="L10" s="342"/>
      <c r="M10" s="343"/>
      <c r="O10" s="322" t="s">
        <v>439</v>
      </c>
      <c r="P10" s="323"/>
      <c r="Q10" s="339" t="s">
        <v>14</v>
      </c>
      <c r="R10" s="339"/>
      <c r="S10" s="339"/>
      <c r="T10" s="340"/>
      <c r="V10" s="352" t="s">
        <v>448</v>
      </c>
      <c r="W10" s="353"/>
      <c r="X10" s="353"/>
      <c r="Y10" s="353"/>
      <c r="Z10" s="353"/>
      <c r="AA10" s="354"/>
      <c r="AC10" s="321"/>
      <c r="AD10" s="319"/>
      <c r="AE10" s="319"/>
      <c r="AF10" s="319"/>
      <c r="AG10" s="319"/>
      <c r="AH10" s="319"/>
      <c r="AI10" s="319"/>
      <c r="AJ10" s="320"/>
    </row>
    <row r="11" spans="1:45" x14ac:dyDescent="0.25">
      <c r="D11" s="1"/>
      <c r="H11" s="344" t="s">
        <v>513</v>
      </c>
      <c r="I11" s="345"/>
      <c r="J11" s="345"/>
      <c r="K11" s="345"/>
      <c r="L11" s="345"/>
      <c r="M11" s="346"/>
      <c r="O11" s="321" t="s">
        <v>440</v>
      </c>
      <c r="P11" s="319"/>
      <c r="Q11" s="334" t="s">
        <v>14</v>
      </c>
      <c r="R11" s="334"/>
      <c r="S11" s="334"/>
      <c r="T11" s="335"/>
      <c r="V11" s="352" t="s">
        <v>449</v>
      </c>
      <c r="W11" s="353"/>
      <c r="X11" s="353"/>
      <c r="Y11" s="353"/>
      <c r="Z11" s="353"/>
      <c r="AA11" s="354"/>
    </row>
    <row r="12" spans="1:45" x14ac:dyDescent="0.25">
      <c r="D12" s="1"/>
      <c r="H12" s="347"/>
      <c r="I12" s="342"/>
      <c r="J12" s="342"/>
      <c r="K12" s="342"/>
      <c r="L12" s="342"/>
      <c r="M12" s="343"/>
      <c r="O12" s="348" t="s">
        <v>443</v>
      </c>
      <c r="P12" s="349"/>
      <c r="Q12" s="350" t="s">
        <v>529</v>
      </c>
      <c r="R12" s="350"/>
      <c r="S12" s="350"/>
      <c r="T12" s="351"/>
      <c r="V12" s="352" t="s">
        <v>441</v>
      </c>
      <c r="W12" s="353"/>
      <c r="X12" s="353"/>
      <c r="Y12" s="353"/>
      <c r="Z12" s="353"/>
      <c r="AA12" s="354"/>
    </row>
    <row r="13" spans="1:45" x14ac:dyDescent="0.25">
      <c r="D13" s="1"/>
      <c r="O13" s="322" t="s">
        <v>444</v>
      </c>
      <c r="P13" s="323"/>
      <c r="Q13" s="339" t="s">
        <v>14</v>
      </c>
      <c r="R13" s="339"/>
      <c r="S13" s="339" t="s">
        <v>14</v>
      </c>
      <c r="T13" s="340"/>
      <c r="V13" s="352" t="s">
        <v>450</v>
      </c>
      <c r="W13" s="353"/>
      <c r="X13" s="353"/>
      <c r="Y13" s="353"/>
      <c r="Z13" s="353"/>
      <c r="AA13" s="354"/>
    </row>
    <row r="14" spans="1:45" x14ac:dyDescent="0.25">
      <c r="D14" s="1"/>
      <c r="O14" s="321" t="s">
        <v>445</v>
      </c>
      <c r="P14" s="319"/>
      <c r="Q14" s="334" t="s">
        <v>14</v>
      </c>
      <c r="R14" s="334"/>
      <c r="S14" s="334" t="s">
        <v>14</v>
      </c>
      <c r="T14" s="335"/>
      <c r="V14" s="347" t="s">
        <v>442</v>
      </c>
      <c r="W14" s="342"/>
      <c r="X14" s="342"/>
      <c r="Y14" s="342"/>
      <c r="Z14" s="342"/>
      <c r="AA14" s="343"/>
    </row>
    <row r="15" spans="1:45" x14ac:dyDescent="0.25">
      <c r="D15" s="1"/>
    </row>
    <row r="16" spans="1:45" x14ac:dyDescent="0.25">
      <c r="D16" s="1"/>
    </row>
    <row r="17" spans="4:4" x14ac:dyDescent="0.25">
      <c r="D17" s="1"/>
    </row>
    <row r="18" spans="4:4" x14ac:dyDescent="0.25">
      <c r="D18" s="1"/>
    </row>
    <row r="19" spans="4:4" x14ac:dyDescent="0.25">
      <c r="D19" s="1"/>
    </row>
    <row r="20" spans="4:4" x14ac:dyDescent="0.25">
      <c r="D20" s="1"/>
    </row>
    <row r="21" spans="4:4" x14ac:dyDescent="0.25">
      <c r="D21" s="1"/>
    </row>
    <row r="22" spans="4:4" x14ac:dyDescent="0.25">
      <c r="D22" s="1"/>
    </row>
    <row r="23" spans="4:4" x14ac:dyDescent="0.25">
      <c r="D23" s="1"/>
    </row>
    <row r="24" spans="4:4" x14ac:dyDescent="0.25">
      <c r="D24" s="1"/>
    </row>
    <row r="25" spans="4:4" x14ac:dyDescent="0.25">
      <c r="D25" s="1"/>
    </row>
    <row r="26" spans="4:4" x14ac:dyDescent="0.25">
      <c r="D26" s="1"/>
    </row>
    <row r="27" spans="4:4" x14ac:dyDescent="0.25">
      <c r="D27" s="1"/>
    </row>
    <row r="28" spans="4:4" x14ac:dyDescent="0.25">
      <c r="D28" s="1"/>
    </row>
    <row r="29" spans="4:4" x14ac:dyDescent="0.25">
      <c r="D29" s="1"/>
    </row>
    <row r="30" spans="4:4" x14ac:dyDescent="0.25">
      <c r="D30" s="1"/>
    </row>
    <row r="31" spans="4:4" x14ac:dyDescent="0.25">
      <c r="D31" s="1"/>
    </row>
    <row r="32" spans="4:4" x14ac:dyDescent="0.25">
      <c r="D32" s="1"/>
    </row>
    <row r="33" spans="4:4" x14ac:dyDescent="0.25">
      <c r="D33" s="1"/>
    </row>
    <row r="34" spans="4:4" x14ac:dyDescent="0.25">
      <c r="D34" s="1"/>
    </row>
    <row r="35" spans="4:4" x14ac:dyDescent="0.25">
      <c r="D35" s="1"/>
    </row>
    <row r="36" spans="4:4" x14ac:dyDescent="0.25">
      <c r="D36" s="1"/>
    </row>
    <row r="37" spans="4:4" x14ac:dyDescent="0.25">
      <c r="D37" s="1"/>
    </row>
    <row r="38" spans="4:4" x14ac:dyDescent="0.25">
      <c r="D38" s="1"/>
    </row>
    <row r="39" spans="4:4" x14ac:dyDescent="0.25">
      <c r="D39" s="1"/>
    </row>
    <row r="40" spans="4:4" x14ac:dyDescent="0.25">
      <c r="D40" s="1"/>
    </row>
  </sheetData>
  <sheetProtection sheet="1" objects="1" scenarios="1"/>
  <mergeCells count="90">
    <mergeCell ref="AL4:AS4"/>
    <mergeCell ref="AL5:AS5"/>
    <mergeCell ref="AL1:AS1"/>
    <mergeCell ref="AL2:AS2"/>
    <mergeCell ref="A1:F1"/>
    <mergeCell ref="A3:F3"/>
    <mergeCell ref="A2:F2"/>
    <mergeCell ref="H1:M1"/>
    <mergeCell ref="H2:M2"/>
    <mergeCell ref="H3:M3"/>
    <mergeCell ref="Q3:T3"/>
    <mergeCell ref="O1:T1"/>
    <mergeCell ref="O3:P3"/>
    <mergeCell ref="O2:P2"/>
    <mergeCell ref="Q2:T2"/>
    <mergeCell ref="A4:F4"/>
    <mergeCell ref="S14:T14"/>
    <mergeCell ref="S13:T13"/>
    <mergeCell ref="A5:F5"/>
    <mergeCell ref="A6:F6"/>
    <mergeCell ref="A10:F10"/>
    <mergeCell ref="Q14:R14"/>
    <mergeCell ref="Q13:R13"/>
    <mergeCell ref="Q12:R12"/>
    <mergeCell ref="H9:M9"/>
    <mergeCell ref="H10:M10"/>
    <mergeCell ref="H11:M11"/>
    <mergeCell ref="H12:M12"/>
    <mergeCell ref="A9:F9"/>
    <mergeCell ref="A8:F8"/>
    <mergeCell ref="A7:F7"/>
    <mergeCell ref="H5:M5"/>
    <mergeCell ref="H4:M4"/>
    <mergeCell ref="Q4:T4"/>
    <mergeCell ref="O4:P4"/>
    <mergeCell ref="V14:AA14"/>
    <mergeCell ref="O14:P14"/>
    <mergeCell ref="O8:P8"/>
    <mergeCell ref="O9:P9"/>
    <mergeCell ref="O10:P10"/>
    <mergeCell ref="O11:P11"/>
    <mergeCell ref="O12:P12"/>
    <mergeCell ref="O13:P13"/>
    <mergeCell ref="V12:AA12"/>
    <mergeCell ref="V13:AA13"/>
    <mergeCell ref="V11:AA11"/>
    <mergeCell ref="V10:AA10"/>
    <mergeCell ref="S12:T12"/>
    <mergeCell ref="H6:M6"/>
    <mergeCell ref="H7:M7"/>
    <mergeCell ref="H8:M8"/>
    <mergeCell ref="Q10:T10"/>
    <mergeCell ref="O7:P7"/>
    <mergeCell ref="Q7:T7"/>
    <mergeCell ref="Q8:T8"/>
    <mergeCell ref="Q9:T9"/>
    <mergeCell ref="O5:P5"/>
    <mergeCell ref="Q11:T11"/>
    <mergeCell ref="V5:AA5"/>
    <mergeCell ref="V9:AA9"/>
    <mergeCell ref="Q5:T5"/>
    <mergeCell ref="O6:P6"/>
    <mergeCell ref="Q6:T6"/>
    <mergeCell ref="V2:AA2"/>
    <mergeCell ref="V1:AA1"/>
    <mergeCell ref="V4:AA4"/>
    <mergeCell ref="V3:AA3"/>
    <mergeCell ref="V8:AA8"/>
    <mergeCell ref="V6:AA6"/>
    <mergeCell ref="AC7:AF7"/>
    <mergeCell ref="AG7:AJ7"/>
    <mergeCell ref="AC1:AJ1"/>
    <mergeCell ref="AG2:AJ2"/>
    <mergeCell ref="AC2:AF2"/>
    <mergeCell ref="AL7:AS7"/>
    <mergeCell ref="AL8:AS8"/>
    <mergeCell ref="AG10:AJ10"/>
    <mergeCell ref="AC10:AF10"/>
    <mergeCell ref="AC3:AF3"/>
    <mergeCell ref="AG3:AJ3"/>
    <mergeCell ref="AC4:AF4"/>
    <mergeCell ref="AG4:AJ4"/>
    <mergeCell ref="AC5:AF5"/>
    <mergeCell ref="AC8:AF8"/>
    <mergeCell ref="AG8:AJ8"/>
    <mergeCell ref="AC9:AF9"/>
    <mergeCell ref="AG9:AJ9"/>
    <mergeCell ref="AG5:AJ5"/>
    <mergeCell ref="AC6:AF6"/>
    <mergeCell ref="AG6:AJ6"/>
  </mergeCells>
  <dataValidations disablePrompts="1" count="1">
    <dataValidation type="list" allowBlank="1" showInputMessage="1" showErrorMessage="1" sqref="WQB982993 DP65489 NL65489 XH65489 AHD65489 AQZ65489 BAV65489 BKR65489 BUN65489 CEJ65489 COF65489 CYB65489 DHX65489 DRT65489 EBP65489 ELL65489 EVH65489 FFD65489 FOZ65489 FYV65489 GIR65489 GSN65489 HCJ65489 HMF65489 HWB65489 IFX65489 IPT65489 IZP65489 JJL65489 JTH65489 KDD65489 KMZ65489 KWV65489 LGR65489 LQN65489 MAJ65489 MKF65489 MUB65489 NDX65489 NNT65489 NXP65489 OHL65489 ORH65489 PBD65489 PKZ65489 PUV65489 QER65489 QON65489 QYJ65489 RIF65489 RSB65489 SBX65489 SLT65489 SVP65489 TFL65489 TPH65489 TZD65489 UIZ65489 USV65489 VCR65489 VMN65489 VWJ65489 WGF65489 WQB65489 DP131025 NL131025 XH131025 AHD131025 AQZ131025 BAV131025 BKR131025 BUN131025 CEJ131025 COF131025 CYB131025 DHX131025 DRT131025 EBP131025 ELL131025 EVH131025 FFD131025 FOZ131025 FYV131025 GIR131025 GSN131025 HCJ131025 HMF131025 HWB131025 IFX131025 IPT131025 IZP131025 JJL131025 JTH131025 KDD131025 KMZ131025 KWV131025 LGR131025 LQN131025 MAJ131025 MKF131025 MUB131025 NDX131025 NNT131025 NXP131025 OHL131025 ORH131025 PBD131025 PKZ131025 PUV131025 QER131025 QON131025 QYJ131025 RIF131025 RSB131025 SBX131025 SLT131025 SVP131025 TFL131025 TPH131025 TZD131025 UIZ131025 USV131025 VCR131025 VMN131025 VWJ131025 WGF131025 WQB131025 DP196561 NL196561 XH196561 AHD196561 AQZ196561 BAV196561 BKR196561 BUN196561 CEJ196561 COF196561 CYB196561 DHX196561 DRT196561 EBP196561 ELL196561 EVH196561 FFD196561 FOZ196561 FYV196561 GIR196561 GSN196561 HCJ196561 HMF196561 HWB196561 IFX196561 IPT196561 IZP196561 JJL196561 JTH196561 KDD196561 KMZ196561 KWV196561 LGR196561 LQN196561 MAJ196561 MKF196561 MUB196561 NDX196561 NNT196561 NXP196561 OHL196561 ORH196561 PBD196561 PKZ196561 PUV196561 QER196561 QON196561 QYJ196561 RIF196561 RSB196561 SBX196561 SLT196561 SVP196561 TFL196561 TPH196561 TZD196561 UIZ196561 USV196561 VCR196561 VMN196561 VWJ196561 WGF196561 WQB196561 DP262097 NL262097 XH262097 AHD262097 AQZ262097 BAV262097 BKR262097 BUN262097 CEJ262097 COF262097 CYB262097 DHX262097 DRT262097 EBP262097 ELL262097 EVH262097 FFD262097 FOZ262097 FYV262097 GIR262097 GSN262097 HCJ262097 HMF262097 HWB262097 IFX262097 IPT262097 IZP262097 JJL262097 JTH262097 KDD262097 KMZ262097 KWV262097 LGR262097 LQN262097 MAJ262097 MKF262097 MUB262097 NDX262097 NNT262097 NXP262097 OHL262097 ORH262097 PBD262097 PKZ262097 PUV262097 QER262097 QON262097 QYJ262097 RIF262097 RSB262097 SBX262097 SLT262097 SVP262097 TFL262097 TPH262097 TZD262097 UIZ262097 USV262097 VCR262097 VMN262097 VWJ262097 WGF262097 WQB262097 DP327633 NL327633 XH327633 AHD327633 AQZ327633 BAV327633 BKR327633 BUN327633 CEJ327633 COF327633 CYB327633 DHX327633 DRT327633 EBP327633 ELL327633 EVH327633 FFD327633 FOZ327633 FYV327633 GIR327633 GSN327633 HCJ327633 HMF327633 HWB327633 IFX327633 IPT327633 IZP327633 JJL327633 JTH327633 KDD327633 KMZ327633 KWV327633 LGR327633 LQN327633 MAJ327633 MKF327633 MUB327633 NDX327633 NNT327633 NXP327633 OHL327633 ORH327633 PBD327633 PKZ327633 PUV327633 QER327633 QON327633 QYJ327633 RIF327633 RSB327633 SBX327633 SLT327633 SVP327633 TFL327633 TPH327633 TZD327633 UIZ327633 USV327633 VCR327633 VMN327633 VWJ327633 WGF327633 WQB327633 DP393169 NL393169 XH393169 AHD393169 AQZ393169 BAV393169 BKR393169 BUN393169 CEJ393169 COF393169 CYB393169 DHX393169 DRT393169 EBP393169 ELL393169 EVH393169 FFD393169 FOZ393169 FYV393169 GIR393169 GSN393169 HCJ393169 HMF393169 HWB393169 IFX393169 IPT393169 IZP393169 JJL393169 JTH393169 KDD393169 KMZ393169 KWV393169 LGR393169 LQN393169 MAJ393169 MKF393169 MUB393169 NDX393169 NNT393169 NXP393169 OHL393169 ORH393169 PBD393169 PKZ393169 PUV393169 QER393169 QON393169 QYJ393169 RIF393169 RSB393169 SBX393169 SLT393169 SVP393169 TFL393169 TPH393169 TZD393169 UIZ393169 USV393169 VCR393169 VMN393169 VWJ393169 WGF393169 WQB393169 DP458705 NL458705 XH458705 AHD458705 AQZ458705 BAV458705 BKR458705 BUN458705 CEJ458705 COF458705 CYB458705 DHX458705 DRT458705 EBP458705 ELL458705 EVH458705 FFD458705 FOZ458705 FYV458705 GIR458705 GSN458705 HCJ458705 HMF458705 HWB458705 IFX458705 IPT458705 IZP458705 JJL458705 JTH458705 KDD458705 KMZ458705 KWV458705 LGR458705 LQN458705 MAJ458705 MKF458705 MUB458705 NDX458705 NNT458705 NXP458705 OHL458705 ORH458705 PBD458705 PKZ458705 PUV458705 QER458705 QON458705 QYJ458705 RIF458705 RSB458705 SBX458705 SLT458705 SVP458705 TFL458705 TPH458705 TZD458705 UIZ458705 USV458705 VCR458705 VMN458705 VWJ458705 WGF458705 WQB458705 DP524241 NL524241 XH524241 AHD524241 AQZ524241 BAV524241 BKR524241 BUN524241 CEJ524241 COF524241 CYB524241 DHX524241 DRT524241 EBP524241 ELL524241 EVH524241 FFD524241 FOZ524241 FYV524241 GIR524241 GSN524241 HCJ524241 HMF524241 HWB524241 IFX524241 IPT524241 IZP524241 JJL524241 JTH524241 KDD524241 KMZ524241 KWV524241 LGR524241 LQN524241 MAJ524241 MKF524241 MUB524241 NDX524241 NNT524241 NXP524241 OHL524241 ORH524241 PBD524241 PKZ524241 PUV524241 QER524241 QON524241 QYJ524241 RIF524241 RSB524241 SBX524241 SLT524241 SVP524241 TFL524241 TPH524241 TZD524241 UIZ524241 USV524241 VCR524241 VMN524241 VWJ524241 WGF524241 WQB524241 DP589777 NL589777 XH589777 AHD589777 AQZ589777 BAV589777 BKR589777 BUN589777 CEJ589777 COF589777 CYB589777 DHX589777 DRT589777 EBP589777 ELL589777 EVH589777 FFD589777 FOZ589777 FYV589777 GIR589777 GSN589777 HCJ589777 HMF589777 HWB589777 IFX589777 IPT589777 IZP589777 JJL589777 JTH589777 KDD589777 KMZ589777 KWV589777 LGR589777 LQN589777 MAJ589777 MKF589777 MUB589777 NDX589777 NNT589777 NXP589777 OHL589777 ORH589777 PBD589777 PKZ589777 PUV589777 QER589777 QON589777 QYJ589777 RIF589777 RSB589777 SBX589777 SLT589777 SVP589777 TFL589777 TPH589777 TZD589777 UIZ589777 USV589777 VCR589777 VMN589777 VWJ589777 WGF589777 WQB589777 DP655313 NL655313 XH655313 AHD655313 AQZ655313 BAV655313 BKR655313 BUN655313 CEJ655313 COF655313 CYB655313 DHX655313 DRT655313 EBP655313 ELL655313 EVH655313 FFD655313 FOZ655313 FYV655313 GIR655313 GSN655313 HCJ655313 HMF655313 HWB655313 IFX655313 IPT655313 IZP655313 JJL655313 JTH655313 KDD655313 KMZ655313 KWV655313 LGR655313 LQN655313 MAJ655313 MKF655313 MUB655313 NDX655313 NNT655313 NXP655313 OHL655313 ORH655313 PBD655313 PKZ655313 PUV655313 QER655313 QON655313 QYJ655313 RIF655313 RSB655313 SBX655313 SLT655313 SVP655313 TFL655313 TPH655313 TZD655313 UIZ655313 USV655313 VCR655313 VMN655313 VWJ655313 WGF655313 WQB655313 DP720849 NL720849 XH720849 AHD720849 AQZ720849 BAV720849 BKR720849 BUN720849 CEJ720849 COF720849 CYB720849 DHX720849 DRT720849 EBP720849 ELL720849 EVH720849 FFD720849 FOZ720849 FYV720849 GIR720849 GSN720849 HCJ720849 HMF720849 HWB720849 IFX720849 IPT720849 IZP720849 JJL720849 JTH720849 KDD720849 KMZ720849 KWV720849 LGR720849 LQN720849 MAJ720849 MKF720849 MUB720849 NDX720849 NNT720849 NXP720849 OHL720849 ORH720849 PBD720849 PKZ720849 PUV720849 QER720849 QON720849 QYJ720849 RIF720849 RSB720849 SBX720849 SLT720849 SVP720849 TFL720849 TPH720849 TZD720849 UIZ720849 USV720849 VCR720849 VMN720849 VWJ720849 WGF720849 WQB720849 DP786385 NL786385 XH786385 AHD786385 AQZ786385 BAV786385 BKR786385 BUN786385 CEJ786385 COF786385 CYB786385 DHX786385 DRT786385 EBP786385 ELL786385 EVH786385 FFD786385 FOZ786385 FYV786385 GIR786385 GSN786385 HCJ786385 HMF786385 HWB786385 IFX786385 IPT786385 IZP786385 JJL786385 JTH786385 KDD786385 KMZ786385 KWV786385 LGR786385 LQN786385 MAJ786385 MKF786385 MUB786385 NDX786385 NNT786385 NXP786385 OHL786385 ORH786385 PBD786385 PKZ786385 PUV786385 QER786385 QON786385 QYJ786385 RIF786385 RSB786385 SBX786385 SLT786385 SVP786385 TFL786385 TPH786385 TZD786385 UIZ786385 USV786385 VCR786385 VMN786385 VWJ786385 WGF786385 WQB786385 DP851921 NL851921 XH851921 AHD851921 AQZ851921 BAV851921 BKR851921 BUN851921 CEJ851921 COF851921 CYB851921 DHX851921 DRT851921 EBP851921 ELL851921 EVH851921 FFD851921 FOZ851921 FYV851921 GIR851921 GSN851921 HCJ851921 HMF851921 HWB851921 IFX851921 IPT851921 IZP851921 JJL851921 JTH851921 KDD851921 KMZ851921 KWV851921 LGR851921 LQN851921 MAJ851921 MKF851921 MUB851921 NDX851921 NNT851921 NXP851921 OHL851921 ORH851921 PBD851921 PKZ851921 PUV851921 QER851921 QON851921 QYJ851921 RIF851921 RSB851921 SBX851921 SLT851921 SVP851921 TFL851921 TPH851921 TZD851921 UIZ851921 USV851921 VCR851921 VMN851921 VWJ851921 WGF851921 WQB851921 DP917457 NL917457 XH917457 AHD917457 AQZ917457 BAV917457 BKR917457 BUN917457 CEJ917457 COF917457 CYB917457 DHX917457 DRT917457 EBP917457 ELL917457 EVH917457 FFD917457 FOZ917457 FYV917457 GIR917457 GSN917457 HCJ917457 HMF917457 HWB917457 IFX917457 IPT917457 IZP917457 JJL917457 JTH917457 KDD917457 KMZ917457 KWV917457 LGR917457 LQN917457 MAJ917457 MKF917457 MUB917457 NDX917457 NNT917457 NXP917457 OHL917457 ORH917457 PBD917457 PKZ917457 PUV917457 QER917457 QON917457 QYJ917457 RIF917457 RSB917457 SBX917457 SLT917457 SVP917457 TFL917457 TPH917457 TZD917457 UIZ917457 USV917457 VCR917457 VMN917457 VWJ917457 WGF917457 WQB917457 DP982993 NL982993 XH982993 AHD982993 AQZ982993 BAV982993 BKR982993 BUN982993 CEJ982993 COF982993 CYB982993 DHX982993 DRT982993 EBP982993 ELL982993 EVH982993 FFD982993 FOZ982993 FYV982993 GIR982993 GSN982993 HCJ982993 HMF982993 HWB982993 IFX982993 IPT982993 IZP982993 JJL982993 JTH982993 KDD982993 KMZ982993 KWV982993 LGR982993 LQN982993 MAJ982993 MKF982993 MUB982993 NDX982993 NNT982993 NXP982993 OHL982993 ORH982993 PBD982993 PKZ982993 PUV982993 QER982993 QON982993 QYJ982993 RIF982993 RSB982993 SBX982993 SLT982993 SVP982993 TFL982993 TPH982993 TZD982993 UIZ982993 USV982993 VCR982993 VMN982993 VWJ982993 WGF982993">
      <formula1>#REF!</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O91"/>
  <sheetViews>
    <sheetView showGridLines="0" workbookViewId="0"/>
  </sheetViews>
  <sheetFormatPr baseColWidth="10" defaultColWidth="3" defaultRowHeight="12.75" x14ac:dyDescent="0.25"/>
  <cols>
    <col min="1" max="3" width="3" style="249"/>
    <col min="4" max="4" width="3" style="3"/>
    <col min="5" max="10" width="3" style="249"/>
    <col min="11" max="11" width="4" style="249" bestFit="1" customWidth="1"/>
    <col min="12" max="24" width="3" style="249"/>
    <col min="25" max="25" width="3" style="3"/>
    <col min="26" max="30" width="3" style="249"/>
    <col min="31" max="31" width="3" style="253"/>
    <col min="32" max="16384" width="3" style="249"/>
  </cols>
  <sheetData>
    <row r="1" spans="1:67" x14ac:dyDescent="0.25">
      <c r="A1" s="2"/>
      <c r="B1" s="2"/>
      <c r="C1" s="2"/>
      <c r="D1" s="2"/>
      <c r="E1" s="2"/>
      <c r="F1" s="2"/>
      <c r="H1" s="2"/>
      <c r="I1" s="2"/>
      <c r="J1" s="2"/>
      <c r="K1" s="2"/>
      <c r="L1" s="2"/>
      <c r="M1" s="2"/>
      <c r="N1" s="2"/>
      <c r="O1" s="2"/>
      <c r="P1" s="2"/>
      <c r="Q1" s="2"/>
      <c r="R1" s="2"/>
      <c r="S1" s="2"/>
      <c r="T1" s="2"/>
      <c r="U1" s="2"/>
      <c r="V1" s="2"/>
      <c r="W1" s="2"/>
      <c r="X1" s="2"/>
      <c r="Y1" s="2"/>
      <c r="Z1" s="2"/>
      <c r="AA1" s="2"/>
      <c r="AB1" s="2"/>
      <c r="AD1" s="2"/>
      <c r="AF1" s="2"/>
      <c r="AG1" s="2"/>
      <c r="AH1" s="2"/>
      <c r="AI1" s="2"/>
      <c r="AJ1" s="2"/>
      <c r="AK1" s="2"/>
      <c r="AM1" s="2"/>
      <c r="AN1" s="2"/>
      <c r="AO1" s="2"/>
      <c r="AP1" s="2"/>
      <c r="AQ1" s="2"/>
      <c r="AR1" s="2"/>
      <c r="AT1" s="2"/>
      <c r="AU1" s="2"/>
      <c r="AV1" s="2"/>
      <c r="AW1" s="2"/>
      <c r="AX1" s="2"/>
      <c r="AY1" s="2"/>
      <c r="AZ1" s="2"/>
      <c r="BA1" s="2"/>
      <c r="BB1" s="2"/>
      <c r="BC1" s="2"/>
      <c r="BD1" s="2"/>
      <c r="BE1" s="2"/>
      <c r="BF1" s="2"/>
      <c r="BG1" s="2"/>
      <c r="BH1" s="2"/>
      <c r="BI1" s="2"/>
      <c r="BJ1" s="2"/>
      <c r="BK1" s="2"/>
      <c r="BL1" s="2"/>
      <c r="BM1" s="2"/>
      <c r="BN1" s="2"/>
    </row>
    <row r="2" spans="1:67" x14ac:dyDescent="0.25">
      <c r="B2" s="250"/>
      <c r="D2" s="249"/>
      <c r="E2" s="2"/>
      <c r="K2" s="251"/>
      <c r="L2" s="252"/>
      <c r="Q2" s="2"/>
      <c r="AU2" s="2"/>
      <c r="AV2" s="2"/>
      <c r="AW2" s="2"/>
      <c r="AX2" s="2"/>
      <c r="AY2" s="2"/>
      <c r="AZ2" s="2"/>
      <c r="BA2" s="2"/>
      <c r="BB2" s="2"/>
      <c r="BC2" s="2"/>
      <c r="BD2" s="2"/>
      <c r="BE2" s="2"/>
      <c r="BF2" s="2"/>
      <c r="BG2" s="2"/>
      <c r="BH2" s="2"/>
      <c r="BI2" s="2"/>
      <c r="BJ2" s="2"/>
      <c r="BK2" s="2"/>
      <c r="BL2" s="2"/>
      <c r="BM2" s="2"/>
      <c r="BN2" s="2"/>
    </row>
    <row r="3" spans="1:67" x14ac:dyDescent="0.25">
      <c r="A3" s="2"/>
      <c r="B3" s="2"/>
      <c r="C3" s="2"/>
      <c r="D3" s="2"/>
      <c r="E3" s="2"/>
      <c r="K3" s="3"/>
      <c r="L3" s="3"/>
      <c r="Q3" s="2"/>
      <c r="R3" s="2"/>
      <c r="S3" s="2"/>
      <c r="T3" s="2"/>
      <c r="U3" s="2"/>
      <c r="V3" s="2"/>
      <c r="W3" s="2"/>
      <c r="X3" s="2"/>
      <c r="Y3" s="2"/>
      <c r="Z3" s="2"/>
      <c r="AA3" s="2"/>
      <c r="AB3" s="2"/>
      <c r="AD3" s="2"/>
      <c r="AF3" s="2"/>
      <c r="AG3" s="2"/>
      <c r="AH3" s="2"/>
      <c r="AI3" s="2"/>
      <c r="AJ3" s="2"/>
      <c r="AK3" s="2"/>
      <c r="AM3" s="248"/>
      <c r="AN3" s="248"/>
      <c r="AO3" s="248"/>
      <c r="AP3" s="248"/>
      <c r="AQ3" s="248"/>
      <c r="AR3" s="248"/>
      <c r="AT3" s="2"/>
      <c r="AU3" s="2"/>
      <c r="AV3" s="2"/>
      <c r="AW3" s="2"/>
      <c r="AX3" s="2"/>
      <c r="AY3" s="2"/>
      <c r="AZ3" s="2"/>
      <c r="BA3" s="2"/>
      <c r="BB3" s="2"/>
      <c r="BC3" s="2"/>
      <c r="BD3" s="2"/>
      <c r="BE3" s="2"/>
      <c r="BF3" s="2"/>
      <c r="BG3" s="2"/>
      <c r="BH3" s="2"/>
      <c r="BI3" s="2"/>
      <c r="BJ3" s="2"/>
      <c r="BK3" s="2"/>
      <c r="BL3" s="2"/>
      <c r="BM3" s="2"/>
      <c r="BN3" s="2"/>
    </row>
    <row r="4" spans="1:67" x14ac:dyDescent="0.25">
      <c r="B4" s="3"/>
      <c r="D4" s="249"/>
      <c r="E4" s="2"/>
      <c r="K4" s="3"/>
      <c r="L4" s="3"/>
      <c r="Q4" s="2"/>
      <c r="X4" s="251"/>
      <c r="Y4" s="251"/>
      <c r="AD4" s="2"/>
      <c r="AF4" s="2"/>
      <c r="AG4" s="2"/>
      <c r="AH4" s="2"/>
      <c r="AI4" s="2"/>
      <c r="AJ4" s="2"/>
      <c r="AK4" s="2"/>
      <c r="AM4" s="247"/>
      <c r="AN4" s="247"/>
      <c r="AO4" s="247"/>
      <c r="AP4" s="247"/>
      <c r="AQ4" s="247"/>
      <c r="AR4" s="247"/>
      <c r="AT4" s="2"/>
    </row>
    <row r="5" spans="1:67" x14ac:dyDescent="0.25">
      <c r="B5" s="3"/>
      <c r="D5" s="249"/>
      <c r="E5" s="2"/>
      <c r="K5" s="3"/>
      <c r="L5" s="3"/>
      <c r="Q5" s="2"/>
      <c r="AD5" s="2"/>
      <c r="AF5" s="2"/>
      <c r="AG5" s="2"/>
      <c r="BO5" s="2"/>
    </row>
    <row r="6" spans="1:67" x14ac:dyDescent="0.25">
      <c r="B6" s="3"/>
      <c r="D6" s="249"/>
      <c r="E6" s="2"/>
      <c r="K6" s="3"/>
      <c r="L6" s="3"/>
      <c r="Q6" s="2"/>
      <c r="AD6" s="2"/>
      <c r="AF6" s="2"/>
      <c r="AG6" s="2"/>
      <c r="BO6" s="2"/>
    </row>
    <row r="7" spans="1:67" x14ac:dyDescent="0.25">
      <c r="B7" s="3"/>
      <c r="D7" s="249"/>
      <c r="E7" s="2"/>
      <c r="K7" s="3"/>
      <c r="L7" s="3"/>
      <c r="Q7" s="2"/>
      <c r="AD7" s="2"/>
      <c r="AF7" s="2"/>
      <c r="AG7" s="2"/>
    </row>
    <row r="8" spans="1:67" x14ac:dyDescent="0.25">
      <c r="B8" s="3"/>
      <c r="D8" s="249"/>
      <c r="K8" s="3"/>
      <c r="L8" s="3"/>
      <c r="AD8" s="2"/>
      <c r="AF8" s="2"/>
      <c r="AG8" s="2"/>
    </row>
    <row r="9" spans="1:67" x14ac:dyDescent="0.25">
      <c r="B9" s="3"/>
      <c r="D9" s="249"/>
      <c r="K9" s="3"/>
      <c r="L9" s="3"/>
      <c r="AD9" s="2"/>
      <c r="AF9" s="2"/>
      <c r="AG9" s="2"/>
    </row>
    <row r="10" spans="1:67" x14ac:dyDescent="0.25">
      <c r="A10" s="2"/>
      <c r="B10" s="2"/>
      <c r="C10" s="2"/>
      <c r="D10" s="2"/>
      <c r="K10" s="3"/>
      <c r="L10" s="3"/>
      <c r="AD10" s="2"/>
      <c r="AF10" s="2"/>
      <c r="AG10" s="2"/>
    </row>
    <row r="11" spans="1:67" x14ac:dyDescent="0.25">
      <c r="B11" s="3"/>
      <c r="D11" s="249"/>
      <c r="K11" s="3"/>
      <c r="L11" s="3"/>
      <c r="AD11" s="2"/>
      <c r="AF11" s="2"/>
      <c r="AG11" s="2"/>
    </row>
    <row r="12" spans="1:67" x14ac:dyDescent="0.25">
      <c r="B12" s="3"/>
      <c r="D12" s="249"/>
      <c r="K12" s="3"/>
      <c r="L12" s="3"/>
      <c r="AD12" s="2"/>
      <c r="AF12" s="2"/>
      <c r="AG12" s="2"/>
    </row>
    <row r="13" spans="1:67" x14ac:dyDescent="0.25">
      <c r="B13" s="3"/>
      <c r="D13" s="249"/>
      <c r="K13" s="3"/>
      <c r="L13" s="3"/>
      <c r="AD13" s="2"/>
      <c r="AF13" s="2"/>
      <c r="AG13" s="2"/>
    </row>
    <row r="14" spans="1:67" x14ac:dyDescent="0.25">
      <c r="B14" s="3"/>
      <c r="D14" s="249"/>
      <c r="K14" s="3"/>
      <c r="L14" s="3"/>
      <c r="AD14" s="2"/>
      <c r="AF14" s="2"/>
      <c r="AG14" s="2"/>
    </row>
    <row r="15" spans="1:67" x14ac:dyDescent="0.25">
      <c r="K15" s="3"/>
      <c r="L15" s="3"/>
      <c r="AD15" s="2"/>
      <c r="AF15" s="2"/>
      <c r="AG15" s="2"/>
    </row>
    <row r="16" spans="1:67" x14ac:dyDescent="0.25">
      <c r="A16" s="2"/>
      <c r="B16" s="2"/>
      <c r="C16" s="2"/>
      <c r="D16" s="2"/>
      <c r="E16" s="2"/>
      <c r="F16" s="2"/>
      <c r="K16" s="3"/>
      <c r="L16" s="3"/>
      <c r="AD16" s="2"/>
      <c r="AF16" s="2"/>
      <c r="AG16" s="2"/>
    </row>
    <row r="17" spans="1:34" x14ac:dyDescent="0.25">
      <c r="A17" s="2"/>
      <c r="B17" s="2"/>
      <c r="C17" s="2"/>
      <c r="D17" s="2"/>
      <c r="E17" s="2"/>
      <c r="F17" s="2"/>
      <c r="K17" s="3"/>
      <c r="L17" s="3"/>
      <c r="AD17" s="2"/>
      <c r="AF17" s="2"/>
      <c r="AG17" s="2"/>
    </row>
    <row r="18" spans="1:34" x14ac:dyDescent="0.25">
      <c r="A18" s="2"/>
      <c r="B18" s="2"/>
      <c r="C18" s="2"/>
      <c r="D18" s="2"/>
      <c r="E18" s="2"/>
      <c r="F18" s="2"/>
      <c r="K18" s="3"/>
      <c r="L18" s="3"/>
      <c r="AD18" s="2"/>
      <c r="AF18" s="2"/>
      <c r="AG18" s="2"/>
    </row>
    <row r="19" spans="1:34" x14ac:dyDescent="0.25">
      <c r="A19" s="2"/>
      <c r="B19" s="2"/>
      <c r="C19" s="2"/>
      <c r="D19" s="2"/>
      <c r="E19" s="2"/>
      <c r="F19" s="2"/>
      <c r="K19" s="3"/>
      <c r="L19" s="3"/>
      <c r="AD19" s="2"/>
    </row>
    <row r="20" spans="1:34" x14ac:dyDescent="0.25">
      <c r="A20" s="2"/>
      <c r="B20" s="2"/>
      <c r="C20" s="2"/>
      <c r="D20" s="2"/>
      <c r="E20" s="245"/>
      <c r="F20" s="245"/>
      <c r="K20" s="3"/>
      <c r="L20" s="3"/>
      <c r="AD20" s="2"/>
      <c r="AF20" s="2"/>
      <c r="AG20" s="2"/>
      <c r="AH20" s="2"/>
    </row>
    <row r="21" spans="1:34" x14ac:dyDescent="0.25">
      <c r="A21" s="2"/>
      <c r="B21" s="2"/>
      <c r="C21" s="2"/>
      <c r="D21" s="2"/>
      <c r="E21" s="2"/>
      <c r="F21" s="2"/>
      <c r="K21" s="3"/>
      <c r="L21" s="3"/>
      <c r="AD21" s="2"/>
    </row>
    <row r="22" spans="1:34" x14ac:dyDescent="0.25">
      <c r="A22" s="2"/>
      <c r="B22" s="2"/>
      <c r="C22" s="2"/>
      <c r="D22" s="2"/>
      <c r="E22" s="2"/>
      <c r="F22" s="2"/>
      <c r="K22" s="3"/>
      <c r="L22" s="3"/>
      <c r="AD22" s="2"/>
      <c r="AF22" s="2"/>
      <c r="AG22" s="2"/>
      <c r="AH22" s="2"/>
    </row>
    <row r="23" spans="1:34" x14ac:dyDescent="0.25">
      <c r="A23" s="2"/>
      <c r="B23" s="2"/>
      <c r="C23" s="2"/>
      <c r="D23" s="2"/>
      <c r="E23" s="2"/>
      <c r="F23" s="2"/>
      <c r="K23" s="3"/>
      <c r="L23" s="3"/>
      <c r="AD23" s="2"/>
    </row>
    <row r="24" spans="1:34" x14ac:dyDescent="0.25">
      <c r="A24" s="2"/>
      <c r="B24" s="2"/>
      <c r="C24" s="2"/>
      <c r="D24" s="2"/>
      <c r="E24" s="2"/>
      <c r="F24" s="2"/>
      <c r="K24" s="3"/>
      <c r="L24" s="3"/>
      <c r="AD24" s="2"/>
    </row>
    <row r="25" spans="1:34" x14ac:dyDescent="0.25">
      <c r="A25" s="2"/>
      <c r="B25" s="2"/>
      <c r="C25" s="2"/>
      <c r="D25" s="2"/>
      <c r="E25" s="246"/>
      <c r="F25" s="246"/>
      <c r="K25" s="3"/>
      <c r="L25" s="3"/>
      <c r="AD25" s="2"/>
    </row>
    <row r="26" spans="1:34" x14ac:dyDescent="0.25">
      <c r="A26" s="2"/>
      <c r="B26" s="2"/>
      <c r="C26" s="2"/>
      <c r="D26" s="2"/>
      <c r="E26" s="246"/>
      <c r="F26" s="246"/>
      <c r="K26" s="3"/>
      <c r="L26" s="3"/>
      <c r="AD26" s="2"/>
    </row>
    <row r="27" spans="1:34" x14ac:dyDescent="0.25">
      <c r="A27" s="2"/>
      <c r="B27" s="2"/>
      <c r="C27" s="2"/>
      <c r="D27" s="2"/>
      <c r="E27" s="2"/>
      <c r="F27" s="2"/>
      <c r="K27" s="3"/>
      <c r="L27" s="3"/>
      <c r="AD27" s="2"/>
    </row>
    <row r="28" spans="1:34" x14ac:dyDescent="0.25">
      <c r="A28" s="2"/>
      <c r="B28" s="2"/>
      <c r="C28" s="2"/>
      <c r="D28" s="2"/>
      <c r="E28" s="2"/>
      <c r="F28" s="2"/>
      <c r="K28" s="3"/>
      <c r="L28" s="3"/>
      <c r="AD28" s="2"/>
    </row>
    <row r="29" spans="1:34" x14ac:dyDescent="0.25">
      <c r="K29" s="3"/>
      <c r="L29" s="3"/>
      <c r="AD29" s="2"/>
    </row>
    <row r="30" spans="1:34" x14ac:dyDescent="0.25">
      <c r="A30" s="2"/>
      <c r="B30" s="2"/>
      <c r="C30" s="2"/>
      <c r="D30" s="2"/>
      <c r="E30" s="2"/>
      <c r="F30" s="2"/>
      <c r="K30" s="3"/>
      <c r="L30" s="3"/>
      <c r="AD30" s="2"/>
    </row>
    <row r="31" spans="1:34" x14ac:dyDescent="0.25">
      <c r="A31" s="2"/>
      <c r="B31" s="2"/>
      <c r="C31" s="2"/>
      <c r="D31" s="2"/>
      <c r="E31" s="2"/>
      <c r="F31" s="2"/>
      <c r="K31" s="3"/>
      <c r="L31" s="3"/>
    </row>
    <row r="32" spans="1:34" x14ac:dyDescent="0.25">
      <c r="A32" s="2"/>
      <c r="B32" s="2"/>
      <c r="C32" s="2"/>
      <c r="D32" s="2"/>
      <c r="E32" s="2"/>
      <c r="F32" s="2"/>
      <c r="K32" s="3"/>
      <c r="L32" s="3"/>
    </row>
    <row r="33" spans="1:12" x14ac:dyDescent="0.25">
      <c r="A33" s="2"/>
      <c r="B33" s="2"/>
      <c r="C33" s="2"/>
      <c r="D33" s="2"/>
      <c r="E33" s="2"/>
      <c r="F33" s="2"/>
      <c r="K33" s="3"/>
      <c r="L33" s="3"/>
    </row>
    <row r="34" spans="1:12" x14ac:dyDescent="0.25">
      <c r="A34" s="2"/>
      <c r="B34" s="2"/>
      <c r="C34" s="2"/>
      <c r="D34" s="2"/>
      <c r="E34" s="2"/>
      <c r="F34" s="2"/>
      <c r="K34" s="3"/>
      <c r="L34" s="3"/>
    </row>
    <row r="35" spans="1:12" x14ac:dyDescent="0.25">
      <c r="D35" s="249"/>
      <c r="K35" s="3"/>
      <c r="L35" s="3"/>
    </row>
    <row r="36" spans="1:12" x14ac:dyDescent="0.25">
      <c r="A36" s="2"/>
      <c r="B36" s="2"/>
      <c r="C36" s="2"/>
      <c r="D36" s="2"/>
      <c r="E36" s="2"/>
      <c r="F36" s="2"/>
      <c r="K36" s="3"/>
      <c r="L36" s="3"/>
    </row>
    <row r="37" spans="1:12" x14ac:dyDescent="0.25">
      <c r="A37" s="2"/>
      <c r="B37" s="2"/>
      <c r="C37" s="2"/>
      <c r="D37" s="2"/>
      <c r="E37" s="2"/>
      <c r="F37" s="2"/>
      <c r="K37" s="3"/>
      <c r="L37" s="3"/>
    </row>
    <row r="38" spans="1:12" x14ac:dyDescent="0.25">
      <c r="D38" s="249"/>
      <c r="K38" s="3"/>
      <c r="L38" s="3"/>
    </row>
    <row r="39" spans="1:12" x14ac:dyDescent="0.25">
      <c r="A39" s="2"/>
      <c r="B39" s="2"/>
      <c r="C39" s="2"/>
      <c r="D39" s="2"/>
      <c r="E39" s="2"/>
      <c r="F39" s="2"/>
      <c r="K39" s="3"/>
      <c r="L39" s="3"/>
    </row>
    <row r="40" spans="1:12" x14ac:dyDescent="0.25">
      <c r="A40" s="2"/>
      <c r="B40" s="2"/>
      <c r="C40" s="2"/>
      <c r="D40" s="2"/>
      <c r="E40" s="2"/>
      <c r="F40" s="2"/>
      <c r="K40" s="3"/>
      <c r="L40" s="3"/>
    </row>
    <row r="41" spans="1:12" x14ac:dyDescent="0.25">
      <c r="A41" s="2"/>
      <c r="B41" s="2"/>
      <c r="C41" s="2"/>
      <c r="D41" s="2"/>
      <c r="E41" s="2"/>
      <c r="F41" s="2"/>
      <c r="K41" s="3"/>
      <c r="L41" s="3"/>
    </row>
    <row r="42" spans="1:12" x14ac:dyDescent="0.25">
      <c r="D42" s="249"/>
      <c r="K42" s="3"/>
      <c r="L42" s="3"/>
    </row>
    <row r="43" spans="1:12" x14ac:dyDescent="0.25">
      <c r="A43" s="2"/>
      <c r="B43" s="2"/>
      <c r="C43" s="2"/>
      <c r="D43" s="2"/>
      <c r="E43" s="2"/>
      <c r="F43" s="2"/>
      <c r="K43" s="3"/>
      <c r="L43" s="3"/>
    </row>
    <row r="44" spans="1:12" x14ac:dyDescent="0.25">
      <c r="A44" s="2"/>
      <c r="B44" s="2"/>
      <c r="C44" s="2"/>
      <c r="D44" s="2"/>
      <c r="E44" s="2"/>
      <c r="F44" s="2"/>
      <c r="K44" s="3"/>
      <c r="L44" s="3"/>
    </row>
    <row r="45" spans="1:12" x14ac:dyDescent="0.25">
      <c r="D45" s="249"/>
      <c r="K45" s="3"/>
      <c r="L45" s="3"/>
    </row>
    <row r="46" spans="1:12" x14ac:dyDescent="0.25">
      <c r="A46" s="2"/>
      <c r="B46" s="2"/>
      <c r="C46" s="2"/>
      <c r="D46" s="2"/>
      <c r="E46" s="2"/>
      <c r="F46" s="2"/>
      <c r="K46" s="3"/>
      <c r="L46" s="3"/>
    </row>
    <row r="47" spans="1:12" x14ac:dyDescent="0.25">
      <c r="A47" s="2"/>
      <c r="B47" s="2"/>
      <c r="C47" s="2"/>
      <c r="D47" s="2"/>
      <c r="E47" s="2"/>
      <c r="F47" s="2"/>
      <c r="K47" s="3"/>
      <c r="L47" s="3"/>
    </row>
    <row r="48" spans="1:12" x14ac:dyDescent="0.25">
      <c r="A48" s="2"/>
      <c r="B48" s="2"/>
      <c r="C48" s="2"/>
      <c r="D48" s="2"/>
      <c r="E48" s="2"/>
      <c r="F48" s="2"/>
    </row>
    <row r="49" spans="1:13" x14ac:dyDescent="0.25">
      <c r="A49" s="2"/>
      <c r="B49" s="2"/>
      <c r="C49" s="2"/>
      <c r="D49" s="2"/>
      <c r="E49" s="2"/>
      <c r="F49" s="2"/>
    </row>
    <row r="50" spans="1:13" x14ac:dyDescent="0.25">
      <c r="A50" s="2"/>
      <c r="B50" s="2"/>
      <c r="C50" s="2"/>
      <c r="D50" s="2"/>
      <c r="E50" s="2"/>
      <c r="F50" s="2"/>
      <c r="K50" s="296"/>
      <c r="L50" s="296"/>
      <c r="M50" s="296"/>
    </row>
    <row r="51" spans="1:13" x14ac:dyDescent="0.25">
      <c r="C51" s="3"/>
      <c r="D51" s="249"/>
      <c r="K51" s="296"/>
      <c r="L51" s="296"/>
      <c r="M51" s="296"/>
    </row>
    <row r="52" spans="1:13" x14ac:dyDescent="0.25">
      <c r="A52" s="2"/>
      <c r="B52" s="2"/>
      <c r="C52" s="245"/>
      <c r="D52" s="2"/>
      <c r="E52" s="2"/>
      <c r="F52" s="2"/>
      <c r="K52" s="296"/>
      <c r="L52" s="296"/>
      <c r="M52" s="296"/>
    </row>
    <row r="53" spans="1:13" x14ac:dyDescent="0.25">
      <c r="A53" s="2"/>
      <c r="B53" s="2"/>
      <c r="C53" s="245"/>
      <c r="D53" s="2"/>
      <c r="E53" s="2"/>
      <c r="F53" s="2"/>
      <c r="K53" s="296"/>
      <c r="L53" s="296"/>
      <c r="M53" s="296"/>
    </row>
    <row r="54" spans="1:13" x14ac:dyDescent="0.25">
      <c r="A54" s="2"/>
      <c r="B54" s="2"/>
      <c r="C54" s="245"/>
      <c r="D54" s="2"/>
      <c r="E54" s="2"/>
      <c r="F54" s="2"/>
      <c r="K54" s="296"/>
      <c r="L54" s="296"/>
      <c r="M54" s="296"/>
    </row>
    <row r="55" spans="1:13" x14ac:dyDescent="0.25">
      <c r="A55" s="2"/>
      <c r="B55" s="2"/>
      <c r="C55" s="245"/>
      <c r="D55" s="2"/>
      <c r="E55" s="2"/>
      <c r="F55" s="2"/>
      <c r="K55" s="296"/>
      <c r="L55" s="296"/>
      <c r="M55" s="296"/>
    </row>
    <row r="56" spans="1:13" x14ac:dyDescent="0.25">
      <c r="A56" s="2"/>
      <c r="B56" s="2"/>
      <c r="C56" s="245"/>
      <c r="D56" s="2"/>
      <c r="E56" s="2"/>
      <c r="F56" s="2"/>
      <c r="K56" s="296"/>
      <c r="L56" s="296"/>
      <c r="M56" s="296"/>
    </row>
    <row r="57" spans="1:13" x14ac:dyDescent="0.25">
      <c r="A57" s="2"/>
      <c r="B57" s="2"/>
      <c r="C57" s="245"/>
      <c r="D57" s="2"/>
      <c r="E57" s="2"/>
      <c r="F57" s="2"/>
      <c r="K57" s="296"/>
      <c r="L57" s="296"/>
      <c r="M57" s="296"/>
    </row>
    <row r="58" spans="1:13" x14ac:dyDescent="0.25">
      <c r="A58" s="2"/>
      <c r="B58" s="2"/>
      <c r="C58" s="245"/>
      <c r="D58" s="2"/>
      <c r="E58" s="2"/>
      <c r="F58" s="2"/>
      <c r="K58" s="296"/>
      <c r="L58" s="296"/>
      <c r="M58" s="296"/>
    </row>
    <row r="59" spans="1:13" x14ac:dyDescent="0.25">
      <c r="A59" s="2"/>
      <c r="B59" s="2"/>
      <c r="C59" s="245"/>
      <c r="D59" s="2"/>
      <c r="E59" s="2"/>
      <c r="F59" s="2"/>
      <c r="K59" s="296"/>
      <c r="L59" s="296"/>
      <c r="M59" s="296"/>
    </row>
    <row r="60" spans="1:13" x14ac:dyDescent="0.25">
      <c r="A60" s="2"/>
      <c r="B60" s="2"/>
      <c r="C60" s="245"/>
      <c r="D60" s="2"/>
      <c r="E60" s="2"/>
      <c r="F60" s="2"/>
      <c r="K60" s="296"/>
      <c r="L60" s="296"/>
      <c r="M60" s="296"/>
    </row>
    <row r="61" spans="1:13" x14ac:dyDescent="0.25">
      <c r="A61" s="2"/>
      <c r="B61" s="2"/>
      <c r="C61" s="2"/>
      <c r="D61" s="2"/>
      <c r="E61" s="2"/>
      <c r="F61" s="2"/>
      <c r="K61" s="296"/>
      <c r="L61" s="296"/>
      <c r="M61" s="296"/>
    </row>
    <row r="62" spans="1:13" x14ac:dyDescent="0.25">
      <c r="D62" s="249"/>
      <c r="K62" s="296"/>
      <c r="L62" s="296"/>
      <c r="M62" s="296"/>
    </row>
    <row r="63" spans="1:13" x14ac:dyDescent="0.25">
      <c r="A63" s="2"/>
      <c r="B63" s="2"/>
      <c r="C63" s="2"/>
      <c r="D63" s="2"/>
      <c r="E63" s="2"/>
      <c r="F63" s="2"/>
      <c r="K63" s="296"/>
      <c r="L63" s="296"/>
      <c r="M63" s="296"/>
    </row>
    <row r="64" spans="1:13" x14ac:dyDescent="0.25">
      <c r="A64" s="2"/>
      <c r="B64" s="2"/>
      <c r="C64" s="2"/>
      <c r="D64" s="2"/>
      <c r="E64" s="2"/>
      <c r="F64" s="2"/>
      <c r="K64" s="296"/>
      <c r="L64" s="296"/>
      <c r="M64" s="296"/>
    </row>
    <row r="65" spans="1:13" x14ac:dyDescent="0.25">
      <c r="A65" s="2"/>
      <c r="B65" s="2"/>
      <c r="C65" s="2"/>
      <c r="D65" s="2"/>
      <c r="E65" s="2"/>
      <c r="F65" s="2"/>
      <c r="K65" s="296"/>
      <c r="L65" s="296"/>
      <c r="M65" s="296"/>
    </row>
    <row r="66" spans="1:13" x14ac:dyDescent="0.25">
      <c r="A66" s="2"/>
      <c r="B66" s="2"/>
      <c r="C66" s="2"/>
      <c r="D66" s="2"/>
      <c r="E66" s="2"/>
      <c r="F66" s="2"/>
      <c r="K66" s="296"/>
      <c r="L66" s="296"/>
      <c r="M66" s="296"/>
    </row>
    <row r="67" spans="1:13" x14ac:dyDescent="0.25">
      <c r="A67" s="2"/>
      <c r="B67" s="2"/>
      <c r="C67" s="2"/>
      <c r="D67" s="2"/>
      <c r="E67" s="2"/>
      <c r="F67" s="2"/>
      <c r="K67" s="296"/>
      <c r="L67" s="296"/>
      <c r="M67" s="296"/>
    </row>
    <row r="68" spans="1:13" x14ac:dyDescent="0.25">
      <c r="A68" s="2"/>
      <c r="B68" s="2"/>
      <c r="C68" s="2"/>
      <c r="D68" s="2"/>
      <c r="E68" s="2"/>
      <c r="F68" s="2"/>
      <c r="K68" s="296"/>
      <c r="L68" s="296"/>
      <c r="M68" s="296"/>
    </row>
    <row r="69" spans="1:13" x14ac:dyDescent="0.25">
      <c r="A69" s="2"/>
      <c r="B69" s="2"/>
      <c r="C69" s="2"/>
      <c r="D69" s="2"/>
      <c r="E69" s="2"/>
      <c r="F69" s="2"/>
    </row>
    <row r="70" spans="1:13" x14ac:dyDescent="0.25">
      <c r="A70" s="2"/>
      <c r="B70" s="2"/>
      <c r="C70" s="2"/>
      <c r="D70" s="2"/>
      <c r="E70" s="2"/>
      <c r="F70" s="2"/>
    </row>
    <row r="71" spans="1:13" x14ac:dyDescent="0.25">
      <c r="A71" s="2"/>
      <c r="B71" s="2"/>
      <c r="C71" s="2"/>
      <c r="D71" s="2"/>
      <c r="E71" s="2"/>
      <c r="F71" s="2"/>
    </row>
    <row r="72" spans="1:13" x14ac:dyDescent="0.25">
      <c r="A72" s="2"/>
      <c r="B72" s="2"/>
      <c r="C72" s="2"/>
      <c r="D72" s="2"/>
      <c r="E72" s="2"/>
      <c r="F72" s="2"/>
    </row>
    <row r="73" spans="1:13" x14ac:dyDescent="0.25">
      <c r="A73" s="2"/>
      <c r="B73" s="2"/>
      <c r="C73" s="2"/>
      <c r="D73" s="2"/>
      <c r="E73" s="2"/>
      <c r="F73" s="2"/>
    </row>
    <row r="74" spans="1:13" x14ac:dyDescent="0.25">
      <c r="A74" s="2"/>
      <c r="B74" s="2"/>
      <c r="C74" s="2"/>
      <c r="D74" s="2"/>
      <c r="E74" s="2"/>
      <c r="F74" s="2"/>
    </row>
    <row r="75" spans="1:13" x14ac:dyDescent="0.25">
      <c r="A75" s="2"/>
      <c r="B75" s="2"/>
      <c r="C75" s="2"/>
      <c r="D75" s="2"/>
      <c r="E75" s="2"/>
      <c r="F75" s="2"/>
    </row>
    <row r="76" spans="1:13" x14ac:dyDescent="0.25">
      <c r="A76" s="2"/>
      <c r="B76" s="2"/>
      <c r="C76" s="2"/>
      <c r="D76" s="2"/>
      <c r="E76" s="2"/>
      <c r="F76" s="2"/>
    </row>
    <row r="77" spans="1:13" x14ac:dyDescent="0.25">
      <c r="D77" s="249"/>
    </row>
    <row r="78" spans="1:13" x14ac:dyDescent="0.25">
      <c r="A78" s="2"/>
      <c r="B78" s="2"/>
      <c r="C78" s="2"/>
      <c r="D78" s="2"/>
      <c r="E78" s="2"/>
      <c r="F78" s="2"/>
    </row>
    <row r="79" spans="1:13" x14ac:dyDescent="0.25">
      <c r="A79" s="2"/>
      <c r="B79" s="2"/>
      <c r="C79" s="2"/>
      <c r="D79" s="2"/>
      <c r="E79" s="2"/>
      <c r="F79" s="2"/>
    </row>
    <row r="80" spans="1:13" x14ac:dyDescent="0.25">
      <c r="A80" s="2"/>
      <c r="B80" s="2"/>
      <c r="C80" s="2"/>
      <c r="D80" s="2"/>
      <c r="E80" s="2"/>
      <c r="F80" s="2"/>
    </row>
    <row r="81" spans="1:6" x14ac:dyDescent="0.25">
      <c r="A81" s="2"/>
      <c r="B81" s="2"/>
      <c r="C81" s="2"/>
      <c r="D81" s="2"/>
      <c r="E81" s="2"/>
      <c r="F81" s="2"/>
    </row>
    <row r="82" spans="1:6" x14ac:dyDescent="0.25">
      <c r="A82" s="2"/>
      <c r="B82" s="2"/>
      <c r="C82" s="2"/>
      <c r="D82" s="2"/>
      <c r="E82" s="2"/>
      <c r="F82" s="2"/>
    </row>
    <row r="83" spans="1:6" x14ac:dyDescent="0.25">
      <c r="A83" s="2"/>
      <c r="B83" s="2"/>
      <c r="C83" s="2"/>
      <c r="D83" s="2"/>
      <c r="E83" s="2"/>
      <c r="F83" s="2"/>
    </row>
    <row r="84" spans="1:6" x14ac:dyDescent="0.25">
      <c r="A84" s="2"/>
      <c r="B84" s="2"/>
      <c r="C84" s="2"/>
      <c r="D84" s="2"/>
      <c r="E84" s="2"/>
      <c r="F84" s="2"/>
    </row>
    <row r="85" spans="1:6" x14ac:dyDescent="0.25">
      <c r="D85" s="249"/>
    </row>
    <row r="86" spans="1:6" x14ac:dyDescent="0.25">
      <c r="A86" s="2"/>
      <c r="B86" s="2"/>
      <c r="C86" s="2"/>
      <c r="D86" s="2"/>
      <c r="E86" s="2"/>
      <c r="F86" s="2"/>
    </row>
    <row r="87" spans="1:6" x14ac:dyDescent="0.25">
      <c r="A87" s="19"/>
      <c r="B87" s="19"/>
      <c r="C87" s="19"/>
      <c r="D87" s="19"/>
      <c r="E87" s="19"/>
      <c r="F87" s="19"/>
    </row>
    <row r="88" spans="1:6" x14ac:dyDescent="0.25">
      <c r="A88" s="19"/>
      <c r="B88" s="19"/>
      <c r="C88" s="19"/>
      <c r="D88" s="19"/>
      <c r="E88" s="19"/>
      <c r="F88" s="19"/>
    </row>
    <row r="89" spans="1:6" x14ac:dyDescent="0.25">
      <c r="A89" s="19"/>
      <c r="B89" s="19"/>
      <c r="C89" s="19"/>
      <c r="D89" s="19"/>
      <c r="E89" s="19"/>
      <c r="F89" s="19"/>
    </row>
    <row r="90" spans="1:6" x14ac:dyDescent="0.25">
      <c r="A90" s="19"/>
      <c r="B90" s="19"/>
      <c r="C90" s="19"/>
      <c r="D90" s="19"/>
      <c r="E90" s="19"/>
      <c r="F90" s="19"/>
    </row>
    <row r="91" spans="1:6" x14ac:dyDescent="0.25">
      <c r="A91" s="19"/>
      <c r="B91" s="19"/>
      <c r="C91" s="19"/>
      <c r="D91" s="19"/>
      <c r="E91" s="19"/>
      <c r="F91" s="19"/>
    </row>
  </sheetData>
  <dataValidations count="1">
    <dataValidation type="list" allowBlank="1" showInputMessage="1" showErrorMessage="1" sqref="FY1 WSK983044 WIO983044 VYS983044 VOW983044 VFA983044 UVE983044 ULI983044 UBM983044 TRQ983044 THU983044 SXY983044 SOC983044 SEG983044 RUK983044 RKO983044 RAS983044 QQW983044 QHA983044 PXE983044 PNI983044 PDM983044 OTQ983044 OJU983044 NZY983044 NQC983044 NGG983044 MWK983044 MMO983044 MCS983044 LSW983044 LJA983044 KZE983044 KPI983044 KFM983044 JVQ983044 JLU983044 JBY983044 ISC983044 IIG983044 HYK983044 HOO983044 HES983044 GUW983044 GLA983044 GBE983044 FRI983044 FHM983044 EXQ983044 ENU983044 EDY983044 DUC983044 DKG983044 DAK983044 CQO983044 CGS983044 BWW983044 BNA983044 BDE983044 ATI983044 AJM983044 ZQ983044 PU983044 FY983044 WSK917508 WIO917508 VYS917508 VOW917508 VFA917508 UVE917508 ULI917508 UBM917508 TRQ917508 THU917508 SXY917508 SOC917508 SEG917508 RUK917508 RKO917508 RAS917508 QQW917508 QHA917508 PXE917508 PNI917508 PDM917508 OTQ917508 OJU917508 NZY917508 NQC917508 NGG917508 MWK917508 MMO917508 MCS917508 LSW917508 LJA917508 KZE917508 KPI917508 KFM917508 JVQ917508 JLU917508 JBY917508 ISC917508 IIG917508 HYK917508 HOO917508 HES917508 GUW917508 GLA917508 GBE917508 FRI917508 FHM917508 EXQ917508 ENU917508 EDY917508 DUC917508 DKG917508 DAK917508 CQO917508 CGS917508 BWW917508 BNA917508 BDE917508 ATI917508 AJM917508 ZQ917508 PU917508 FY917508 WSK851972 WIO851972 VYS851972 VOW851972 VFA851972 UVE851972 ULI851972 UBM851972 TRQ851972 THU851972 SXY851972 SOC851972 SEG851972 RUK851972 RKO851972 RAS851972 QQW851972 QHA851972 PXE851972 PNI851972 PDM851972 OTQ851972 OJU851972 NZY851972 NQC851972 NGG851972 MWK851972 MMO851972 MCS851972 LSW851972 LJA851972 KZE851972 KPI851972 KFM851972 JVQ851972 JLU851972 JBY851972 ISC851972 IIG851972 HYK851972 HOO851972 HES851972 GUW851972 GLA851972 GBE851972 FRI851972 FHM851972 EXQ851972 ENU851972 EDY851972 DUC851972 DKG851972 DAK851972 CQO851972 CGS851972 BWW851972 BNA851972 BDE851972 ATI851972 AJM851972 ZQ851972 PU851972 FY851972 WSK786436 WIO786436 VYS786436 VOW786436 VFA786436 UVE786436 ULI786436 UBM786436 TRQ786436 THU786436 SXY786436 SOC786436 SEG786436 RUK786436 RKO786436 RAS786436 QQW786436 QHA786436 PXE786436 PNI786436 PDM786436 OTQ786436 OJU786436 NZY786436 NQC786436 NGG786436 MWK786436 MMO786436 MCS786436 LSW786436 LJA786436 KZE786436 KPI786436 KFM786436 JVQ786436 JLU786436 JBY786436 ISC786436 IIG786436 HYK786436 HOO786436 HES786436 GUW786436 GLA786436 GBE786436 FRI786436 FHM786436 EXQ786436 ENU786436 EDY786436 DUC786436 DKG786436 DAK786436 CQO786436 CGS786436 BWW786436 BNA786436 BDE786436 ATI786436 AJM786436 ZQ786436 PU786436 FY786436 WSK720900 WIO720900 VYS720900 VOW720900 VFA720900 UVE720900 ULI720900 UBM720900 TRQ720900 THU720900 SXY720900 SOC720900 SEG720900 RUK720900 RKO720900 RAS720900 QQW720900 QHA720900 PXE720900 PNI720900 PDM720900 OTQ720900 OJU720900 NZY720900 NQC720900 NGG720900 MWK720900 MMO720900 MCS720900 LSW720900 LJA720900 KZE720900 KPI720900 KFM720900 JVQ720900 JLU720900 JBY720900 ISC720900 IIG720900 HYK720900 HOO720900 HES720900 GUW720900 GLA720900 GBE720900 FRI720900 FHM720900 EXQ720900 ENU720900 EDY720900 DUC720900 DKG720900 DAK720900 CQO720900 CGS720900 BWW720900 BNA720900 BDE720900 ATI720900 AJM720900 ZQ720900 PU720900 FY720900 WSK655364 WIO655364 VYS655364 VOW655364 VFA655364 UVE655364 ULI655364 UBM655364 TRQ655364 THU655364 SXY655364 SOC655364 SEG655364 RUK655364 RKO655364 RAS655364 QQW655364 QHA655364 PXE655364 PNI655364 PDM655364 OTQ655364 OJU655364 NZY655364 NQC655364 NGG655364 MWK655364 MMO655364 MCS655364 LSW655364 LJA655364 KZE655364 KPI655364 KFM655364 JVQ655364 JLU655364 JBY655364 ISC655364 IIG655364 HYK655364 HOO655364 HES655364 GUW655364 GLA655364 GBE655364 FRI655364 FHM655364 EXQ655364 ENU655364 EDY655364 DUC655364 DKG655364 DAK655364 CQO655364 CGS655364 BWW655364 BNA655364 BDE655364 ATI655364 AJM655364 ZQ655364 PU655364 FY655364 WSK589828 WIO589828 VYS589828 VOW589828 VFA589828 UVE589828 ULI589828 UBM589828 TRQ589828 THU589828 SXY589828 SOC589828 SEG589828 RUK589828 RKO589828 RAS589828 QQW589828 QHA589828 PXE589828 PNI589828 PDM589828 OTQ589828 OJU589828 NZY589828 NQC589828 NGG589828 MWK589828 MMO589828 MCS589828 LSW589828 LJA589828 KZE589828 KPI589828 KFM589828 JVQ589828 JLU589828 JBY589828 ISC589828 IIG589828 HYK589828 HOO589828 HES589828 GUW589828 GLA589828 GBE589828 FRI589828 FHM589828 EXQ589828 ENU589828 EDY589828 DUC589828 DKG589828 DAK589828 CQO589828 CGS589828 BWW589828 BNA589828 BDE589828 ATI589828 AJM589828 ZQ589828 PU589828 FY589828 WSK524292 WIO524292 VYS524292 VOW524292 VFA524292 UVE524292 ULI524292 UBM524292 TRQ524292 THU524292 SXY524292 SOC524292 SEG524292 RUK524292 RKO524292 RAS524292 QQW524292 QHA524292 PXE524292 PNI524292 PDM524292 OTQ524292 OJU524292 NZY524292 NQC524292 NGG524292 MWK524292 MMO524292 MCS524292 LSW524292 LJA524292 KZE524292 KPI524292 KFM524292 JVQ524292 JLU524292 JBY524292 ISC524292 IIG524292 HYK524292 HOO524292 HES524292 GUW524292 GLA524292 GBE524292 FRI524292 FHM524292 EXQ524292 ENU524292 EDY524292 DUC524292 DKG524292 DAK524292 CQO524292 CGS524292 BWW524292 BNA524292 BDE524292 ATI524292 AJM524292 ZQ524292 PU524292 FY524292 WSK458756 WIO458756 VYS458756 VOW458756 VFA458756 UVE458756 ULI458756 UBM458756 TRQ458756 THU458756 SXY458756 SOC458756 SEG458756 RUK458756 RKO458756 RAS458756 QQW458756 QHA458756 PXE458756 PNI458756 PDM458756 OTQ458756 OJU458756 NZY458756 NQC458756 NGG458756 MWK458756 MMO458756 MCS458756 LSW458756 LJA458756 KZE458756 KPI458756 KFM458756 JVQ458756 JLU458756 JBY458756 ISC458756 IIG458756 HYK458756 HOO458756 HES458756 GUW458756 GLA458756 GBE458756 FRI458756 FHM458756 EXQ458756 ENU458756 EDY458756 DUC458756 DKG458756 DAK458756 CQO458756 CGS458756 BWW458756 BNA458756 BDE458756 ATI458756 AJM458756 ZQ458756 PU458756 FY458756 WSK393220 WIO393220 VYS393220 VOW393220 VFA393220 UVE393220 ULI393220 UBM393220 TRQ393220 THU393220 SXY393220 SOC393220 SEG393220 RUK393220 RKO393220 RAS393220 QQW393220 QHA393220 PXE393220 PNI393220 PDM393220 OTQ393220 OJU393220 NZY393220 NQC393220 NGG393220 MWK393220 MMO393220 MCS393220 LSW393220 LJA393220 KZE393220 KPI393220 KFM393220 JVQ393220 JLU393220 JBY393220 ISC393220 IIG393220 HYK393220 HOO393220 HES393220 GUW393220 GLA393220 GBE393220 FRI393220 FHM393220 EXQ393220 ENU393220 EDY393220 DUC393220 DKG393220 DAK393220 CQO393220 CGS393220 BWW393220 BNA393220 BDE393220 ATI393220 AJM393220 ZQ393220 PU393220 FY393220 WSK327684 WIO327684 VYS327684 VOW327684 VFA327684 UVE327684 ULI327684 UBM327684 TRQ327684 THU327684 SXY327684 SOC327684 SEG327684 RUK327684 RKO327684 RAS327684 QQW327684 QHA327684 PXE327684 PNI327684 PDM327684 OTQ327684 OJU327684 NZY327684 NQC327684 NGG327684 MWK327684 MMO327684 MCS327684 LSW327684 LJA327684 KZE327684 KPI327684 KFM327684 JVQ327684 JLU327684 JBY327684 ISC327684 IIG327684 HYK327684 HOO327684 HES327684 GUW327684 GLA327684 GBE327684 FRI327684 FHM327684 EXQ327684 ENU327684 EDY327684 DUC327684 DKG327684 DAK327684 CQO327684 CGS327684 BWW327684 BNA327684 BDE327684 ATI327684 AJM327684 ZQ327684 PU327684 FY327684 WSK262148 WIO262148 VYS262148 VOW262148 VFA262148 UVE262148 ULI262148 UBM262148 TRQ262148 THU262148 SXY262148 SOC262148 SEG262148 RUK262148 RKO262148 RAS262148 QQW262148 QHA262148 PXE262148 PNI262148 PDM262148 OTQ262148 OJU262148 NZY262148 NQC262148 NGG262148 MWK262148 MMO262148 MCS262148 LSW262148 LJA262148 KZE262148 KPI262148 KFM262148 JVQ262148 JLU262148 JBY262148 ISC262148 IIG262148 HYK262148 HOO262148 HES262148 GUW262148 GLA262148 GBE262148 FRI262148 FHM262148 EXQ262148 ENU262148 EDY262148 DUC262148 DKG262148 DAK262148 CQO262148 CGS262148 BWW262148 BNA262148 BDE262148 ATI262148 AJM262148 ZQ262148 PU262148 FY262148 WSK196612 WIO196612 VYS196612 VOW196612 VFA196612 UVE196612 ULI196612 UBM196612 TRQ196612 THU196612 SXY196612 SOC196612 SEG196612 RUK196612 RKO196612 RAS196612 QQW196612 QHA196612 PXE196612 PNI196612 PDM196612 OTQ196612 OJU196612 NZY196612 NQC196612 NGG196612 MWK196612 MMO196612 MCS196612 LSW196612 LJA196612 KZE196612 KPI196612 KFM196612 JVQ196612 JLU196612 JBY196612 ISC196612 IIG196612 HYK196612 HOO196612 HES196612 GUW196612 GLA196612 GBE196612 FRI196612 FHM196612 EXQ196612 ENU196612 EDY196612 DUC196612 DKG196612 DAK196612 CQO196612 CGS196612 BWW196612 BNA196612 BDE196612 ATI196612 AJM196612 ZQ196612 PU196612 FY196612 WSK131076 WIO131076 VYS131076 VOW131076 VFA131076 UVE131076 ULI131076 UBM131076 TRQ131076 THU131076 SXY131076 SOC131076 SEG131076 RUK131076 RKO131076 RAS131076 QQW131076 QHA131076 PXE131076 PNI131076 PDM131076 OTQ131076 OJU131076 NZY131076 NQC131076 NGG131076 MWK131076 MMO131076 MCS131076 LSW131076 LJA131076 KZE131076 KPI131076 KFM131076 JVQ131076 JLU131076 JBY131076 ISC131076 IIG131076 HYK131076 HOO131076 HES131076 GUW131076 GLA131076 GBE131076 FRI131076 FHM131076 EXQ131076 ENU131076 EDY131076 DUC131076 DKG131076 DAK131076 CQO131076 CGS131076 BWW131076 BNA131076 BDE131076 ATI131076 AJM131076 ZQ131076 PU131076 FY131076 WSK65540 WIO65540 VYS65540 VOW65540 VFA65540 UVE65540 ULI65540 UBM65540 TRQ65540 THU65540 SXY65540 SOC65540 SEG65540 RUK65540 RKO65540 RAS65540 QQW65540 QHA65540 PXE65540 PNI65540 PDM65540 OTQ65540 OJU65540 NZY65540 NQC65540 NGG65540 MWK65540 MMO65540 MCS65540 LSW65540 LJA65540 KZE65540 KPI65540 KFM65540 JVQ65540 JLU65540 JBY65540 ISC65540 IIG65540 HYK65540 HOO65540 HES65540 GUW65540 GLA65540 GBE65540 FRI65540 FHM65540 EXQ65540 ENU65540 EDY65540 DUC65540 DKG65540 DAK65540 CQO65540 CGS65540 BWW65540 BNA65540 BDE65540 ATI65540 AJM65540 ZQ65540 PU65540 FY65540 WSK1 WIO1 VYS1 VOW1 VFA1 UVE1 ULI1 UBM1 TRQ1 THU1 SXY1 SOC1 SEG1 RUK1 RKO1 RAS1 QQW1 QHA1 PXE1 PNI1 PDM1 OTQ1 OJU1 NZY1 NQC1 NGG1 MWK1 MMO1 MCS1 LSW1 LJA1 KZE1 KPI1 KFM1 JVQ1 JLU1 JBY1 ISC1 IIG1 HYK1 HOO1 HES1 GUW1 GLA1 GBE1 FRI1 FHM1 EXQ1 ENU1 EDY1 DUC1 DKG1 DAK1 CQO1 CGS1 BWW1 BNA1 BDE1 ATI1 AJM1 ZQ1 PU1">
      <formula1>$M$1:$M$22</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V24"/>
  <sheetViews>
    <sheetView showGridLines="0" zoomScaleNormal="100" workbookViewId="0">
      <selection sqref="A1:P12"/>
    </sheetView>
  </sheetViews>
  <sheetFormatPr baseColWidth="10" defaultColWidth="3.85546875" defaultRowHeight="12.75" customHeight="1" x14ac:dyDescent="0.25"/>
  <sheetData>
    <row r="1" spans="1:48" ht="12.75" customHeight="1" x14ac:dyDescent="0.25">
      <c r="A1" s="361"/>
      <c r="B1" s="361"/>
      <c r="C1" s="361"/>
      <c r="D1" s="361"/>
      <c r="E1" s="361"/>
      <c r="F1" s="361"/>
      <c r="G1" s="361"/>
      <c r="H1" s="361"/>
      <c r="I1" s="361"/>
      <c r="J1" s="361"/>
      <c r="K1" s="361"/>
      <c r="L1" s="361"/>
      <c r="M1" s="361"/>
      <c r="N1" s="361"/>
      <c r="O1" s="361"/>
      <c r="P1" s="361"/>
      <c r="Q1" s="361"/>
      <c r="R1" s="361"/>
      <c r="S1" s="361"/>
      <c r="T1" s="361"/>
      <c r="U1" s="361"/>
      <c r="V1" s="361"/>
      <c r="W1" s="361"/>
      <c r="X1" s="361"/>
      <c r="Y1" s="361"/>
      <c r="Z1" s="361"/>
      <c r="AA1" s="361"/>
      <c r="AB1" s="361"/>
      <c r="AC1" s="361"/>
      <c r="AD1" s="361"/>
      <c r="AE1" s="361"/>
      <c r="AF1" s="361"/>
      <c r="AG1" s="361"/>
      <c r="AH1" s="361"/>
      <c r="AI1" s="361"/>
      <c r="AJ1" s="361"/>
      <c r="AK1" s="361"/>
      <c r="AL1" s="361"/>
      <c r="AM1" s="361"/>
      <c r="AN1" s="361"/>
      <c r="AO1" s="361"/>
      <c r="AP1" s="361"/>
      <c r="AQ1" s="361"/>
      <c r="AR1" s="361"/>
      <c r="AS1" s="361"/>
      <c r="AT1" s="361"/>
      <c r="AU1" s="361"/>
      <c r="AV1" s="361"/>
    </row>
    <row r="2" spans="1:48" ht="12.75" customHeight="1" x14ac:dyDescent="0.25">
      <c r="A2" s="361"/>
      <c r="B2" s="361"/>
      <c r="C2" s="361"/>
      <c r="D2" s="361"/>
      <c r="E2" s="361"/>
      <c r="F2" s="361"/>
      <c r="G2" s="361"/>
      <c r="H2" s="361"/>
      <c r="I2" s="361"/>
      <c r="J2" s="361"/>
      <c r="K2" s="361"/>
      <c r="L2" s="361"/>
      <c r="M2" s="361"/>
      <c r="N2" s="361"/>
      <c r="O2" s="361"/>
      <c r="P2" s="361"/>
      <c r="Q2" s="361"/>
      <c r="R2" s="361"/>
      <c r="S2" s="361"/>
      <c r="T2" s="361"/>
      <c r="U2" s="361"/>
      <c r="V2" s="361"/>
      <c r="W2" s="361"/>
      <c r="X2" s="361"/>
      <c r="Y2" s="361"/>
      <c r="Z2" s="361"/>
      <c r="AA2" s="361"/>
      <c r="AB2" s="361"/>
      <c r="AC2" s="361"/>
      <c r="AD2" s="361"/>
      <c r="AE2" s="361"/>
      <c r="AF2" s="361"/>
      <c r="AG2" s="361"/>
      <c r="AH2" s="361"/>
      <c r="AI2" s="361"/>
      <c r="AJ2" s="361"/>
      <c r="AK2" s="361"/>
      <c r="AL2" s="361"/>
      <c r="AM2" s="361"/>
      <c r="AN2" s="361"/>
      <c r="AO2" s="361"/>
      <c r="AP2" s="361"/>
      <c r="AQ2" s="361"/>
      <c r="AR2" s="361"/>
      <c r="AS2" s="361"/>
      <c r="AT2" s="361"/>
      <c r="AU2" s="361"/>
      <c r="AV2" s="361"/>
    </row>
    <row r="3" spans="1:48" ht="12.75" customHeight="1" x14ac:dyDescent="0.25">
      <c r="A3" s="361"/>
      <c r="B3" s="361"/>
      <c r="C3" s="361"/>
      <c r="D3" s="361"/>
      <c r="E3" s="361"/>
      <c r="F3" s="361"/>
      <c r="G3" s="361"/>
      <c r="H3" s="361"/>
      <c r="I3" s="361"/>
      <c r="J3" s="361"/>
      <c r="K3" s="361"/>
      <c r="L3" s="361"/>
      <c r="M3" s="361"/>
      <c r="N3" s="361"/>
      <c r="O3" s="361"/>
      <c r="P3" s="361"/>
      <c r="Q3" s="361"/>
      <c r="R3" s="361"/>
      <c r="S3" s="361"/>
      <c r="T3" s="361"/>
      <c r="U3" s="361"/>
      <c r="V3" s="361"/>
      <c r="W3" s="361"/>
      <c r="X3" s="361"/>
      <c r="Y3" s="361"/>
      <c r="Z3" s="361"/>
      <c r="AA3" s="361"/>
      <c r="AB3" s="361"/>
      <c r="AC3" s="361"/>
      <c r="AD3" s="361"/>
      <c r="AE3" s="361"/>
      <c r="AF3" s="361"/>
      <c r="AG3" s="361"/>
      <c r="AH3" s="361"/>
      <c r="AI3" s="361"/>
      <c r="AJ3" s="361"/>
      <c r="AK3" s="361"/>
      <c r="AL3" s="361"/>
      <c r="AM3" s="361"/>
      <c r="AN3" s="361"/>
      <c r="AO3" s="361"/>
      <c r="AP3" s="361"/>
      <c r="AQ3" s="361"/>
      <c r="AR3" s="361"/>
      <c r="AS3" s="361"/>
      <c r="AT3" s="361"/>
      <c r="AU3" s="361"/>
      <c r="AV3" s="361"/>
    </row>
    <row r="4" spans="1:48" ht="12.75" customHeight="1" x14ac:dyDescent="0.25">
      <c r="A4" s="361"/>
      <c r="B4" s="361"/>
      <c r="C4" s="361"/>
      <c r="D4" s="361"/>
      <c r="E4" s="361"/>
      <c r="F4" s="361"/>
      <c r="G4" s="361"/>
      <c r="H4" s="361"/>
      <c r="I4" s="361"/>
      <c r="J4" s="361"/>
      <c r="K4" s="361"/>
      <c r="L4" s="361"/>
      <c r="M4" s="361"/>
      <c r="N4" s="361"/>
      <c r="O4" s="361"/>
      <c r="P4" s="361"/>
      <c r="Q4" s="361"/>
      <c r="R4" s="361"/>
      <c r="S4" s="361"/>
      <c r="T4" s="361"/>
      <c r="U4" s="361"/>
      <c r="V4" s="361"/>
      <c r="W4" s="361"/>
      <c r="X4" s="361"/>
      <c r="Y4" s="361"/>
      <c r="Z4" s="361"/>
      <c r="AA4" s="361"/>
      <c r="AB4" s="361"/>
      <c r="AC4" s="361"/>
      <c r="AD4" s="361"/>
      <c r="AE4" s="361"/>
      <c r="AF4" s="361"/>
      <c r="AG4" s="361"/>
      <c r="AH4" s="361"/>
      <c r="AI4" s="361"/>
      <c r="AJ4" s="361"/>
      <c r="AK4" s="361"/>
      <c r="AL4" s="361"/>
      <c r="AM4" s="361"/>
      <c r="AN4" s="361"/>
      <c r="AO4" s="361"/>
      <c r="AP4" s="361"/>
      <c r="AQ4" s="361"/>
      <c r="AR4" s="361"/>
      <c r="AS4" s="361"/>
      <c r="AT4" s="361"/>
      <c r="AU4" s="361"/>
      <c r="AV4" s="361"/>
    </row>
    <row r="5" spans="1:48" ht="12.75" customHeight="1" x14ac:dyDescent="0.25">
      <c r="A5" s="361"/>
      <c r="B5" s="361"/>
      <c r="C5" s="361"/>
      <c r="D5" s="361"/>
      <c r="E5" s="361"/>
      <c r="F5" s="361"/>
      <c r="G5" s="361"/>
      <c r="H5" s="361"/>
      <c r="I5" s="361"/>
      <c r="J5" s="361"/>
      <c r="K5" s="361"/>
      <c r="L5" s="361"/>
      <c r="M5" s="361"/>
      <c r="N5" s="361"/>
      <c r="O5" s="361"/>
      <c r="P5" s="361"/>
      <c r="Q5" s="361"/>
      <c r="R5" s="361"/>
      <c r="S5" s="361"/>
      <c r="T5" s="361"/>
      <c r="U5" s="361"/>
      <c r="V5" s="361"/>
      <c r="W5" s="361"/>
      <c r="X5" s="361"/>
      <c r="Y5" s="361"/>
      <c r="Z5" s="361"/>
      <c r="AA5" s="361"/>
      <c r="AB5" s="361"/>
      <c r="AC5" s="361"/>
      <c r="AD5" s="361"/>
      <c r="AE5" s="361"/>
      <c r="AF5" s="361"/>
      <c r="AG5" s="361"/>
      <c r="AH5" s="361"/>
      <c r="AI5" s="361"/>
      <c r="AJ5" s="361"/>
      <c r="AK5" s="361"/>
      <c r="AL5" s="361"/>
      <c r="AM5" s="361"/>
      <c r="AN5" s="361"/>
      <c r="AO5" s="361"/>
      <c r="AP5" s="361"/>
      <c r="AQ5" s="361"/>
      <c r="AR5" s="361"/>
      <c r="AS5" s="361"/>
      <c r="AT5" s="361"/>
      <c r="AU5" s="361"/>
      <c r="AV5" s="361"/>
    </row>
    <row r="6" spans="1:48" ht="12.75" customHeight="1" x14ac:dyDescent="0.25">
      <c r="A6" s="361"/>
      <c r="B6" s="361"/>
      <c r="C6" s="361"/>
      <c r="D6" s="361"/>
      <c r="E6" s="361"/>
      <c r="F6" s="361"/>
      <c r="G6" s="361"/>
      <c r="H6" s="361"/>
      <c r="I6" s="361"/>
      <c r="J6" s="361"/>
      <c r="K6" s="361"/>
      <c r="L6" s="361"/>
      <c r="M6" s="361"/>
      <c r="N6" s="361"/>
      <c r="O6" s="361"/>
      <c r="P6" s="361"/>
      <c r="Q6" s="361"/>
      <c r="R6" s="361"/>
      <c r="S6" s="361"/>
      <c r="T6" s="361"/>
      <c r="U6" s="361"/>
      <c r="V6" s="361"/>
      <c r="W6" s="361"/>
      <c r="X6" s="361"/>
      <c r="Y6" s="361"/>
      <c r="Z6" s="361"/>
      <c r="AA6" s="361"/>
      <c r="AB6" s="361"/>
      <c r="AC6" s="361"/>
      <c r="AD6" s="361"/>
      <c r="AE6" s="361"/>
      <c r="AF6" s="361"/>
      <c r="AG6" s="361"/>
      <c r="AH6" s="361"/>
      <c r="AI6" s="361"/>
      <c r="AJ6" s="361"/>
      <c r="AK6" s="361"/>
      <c r="AL6" s="361"/>
      <c r="AM6" s="361"/>
      <c r="AN6" s="361"/>
      <c r="AO6" s="361"/>
      <c r="AP6" s="361"/>
      <c r="AQ6" s="361"/>
      <c r="AR6" s="361"/>
      <c r="AS6" s="361"/>
      <c r="AT6" s="361"/>
      <c r="AU6" s="361"/>
      <c r="AV6" s="361"/>
    </row>
    <row r="7" spans="1:48" ht="12.75" customHeight="1" x14ac:dyDescent="0.25">
      <c r="A7" s="361"/>
      <c r="B7" s="361"/>
      <c r="C7" s="361"/>
      <c r="D7" s="361"/>
      <c r="E7" s="361"/>
      <c r="F7" s="361"/>
      <c r="G7" s="361"/>
      <c r="H7" s="361"/>
      <c r="I7" s="361"/>
      <c r="J7" s="361"/>
      <c r="K7" s="361"/>
      <c r="L7" s="361"/>
      <c r="M7" s="361"/>
      <c r="N7" s="361"/>
      <c r="O7" s="361"/>
      <c r="P7" s="361"/>
      <c r="Q7" s="361"/>
      <c r="R7" s="361"/>
      <c r="S7" s="361"/>
      <c r="T7" s="361"/>
      <c r="U7" s="361"/>
      <c r="V7" s="361"/>
      <c r="W7" s="361"/>
      <c r="X7" s="361"/>
      <c r="Y7" s="361"/>
      <c r="Z7" s="361"/>
      <c r="AA7" s="361"/>
      <c r="AB7" s="361"/>
      <c r="AC7" s="361"/>
      <c r="AD7" s="361"/>
      <c r="AE7" s="361"/>
      <c r="AF7" s="361"/>
      <c r="AG7" s="361"/>
      <c r="AH7" s="361"/>
      <c r="AI7" s="361"/>
      <c r="AJ7" s="361"/>
      <c r="AK7" s="361"/>
      <c r="AL7" s="361"/>
      <c r="AM7" s="361"/>
      <c r="AN7" s="361"/>
      <c r="AO7" s="361"/>
      <c r="AP7" s="361"/>
      <c r="AQ7" s="361"/>
      <c r="AR7" s="361"/>
      <c r="AS7" s="361"/>
      <c r="AT7" s="361"/>
      <c r="AU7" s="361"/>
      <c r="AV7" s="361"/>
    </row>
    <row r="8" spans="1:48" ht="12.75" customHeight="1" x14ac:dyDescent="0.25">
      <c r="A8" s="361"/>
      <c r="B8" s="361"/>
      <c r="C8" s="361"/>
      <c r="D8" s="361"/>
      <c r="E8" s="361"/>
      <c r="F8" s="361"/>
      <c r="G8" s="361"/>
      <c r="H8" s="361"/>
      <c r="I8" s="361"/>
      <c r="J8" s="361"/>
      <c r="K8" s="361"/>
      <c r="L8" s="361"/>
      <c r="M8" s="361"/>
      <c r="N8" s="361"/>
      <c r="O8" s="361"/>
      <c r="P8" s="361"/>
      <c r="Q8" s="361"/>
      <c r="R8" s="361"/>
      <c r="S8" s="361"/>
      <c r="T8" s="361"/>
      <c r="U8" s="361"/>
      <c r="V8" s="361"/>
      <c r="W8" s="361"/>
      <c r="X8" s="361"/>
      <c r="Y8" s="361"/>
      <c r="Z8" s="361"/>
      <c r="AA8" s="361"/>
      <c r="AB8" s="361"/>
      <c r="AC8" s="361"/>
      <c r="AD8" s="361"/>
      <c r="AE8" s="361"/>
      <c r="AF8" s="361"/>
      <c r="AG8" s="361"/>
      <c r="AH8" s="361"/>
      <c r="AI8" s="361"/>
      <c r="AJ8" s="361"/>
      <c r="AK8" s="361"/>
      <c r="AL8" s="361"/>
      <c r="AM8" s="361"/>
      <c r="AN8" s="361"/>
      <c r="AO8" s="361"/>
      <c r="AP8" s="361"/>
      <c r="AQ8" s="361"/>
      <c r="AR8" s="361"/>
      <c r="AS8" s="361"/>
      <c r="AT8" s="361"/>
      <c r="AU8" s="361"/>
      <c r="AV8" s="361"/>
    </row>
    <row r="9" spans="1:48" ht="12.75" customHeight="1" x14ac:dyDescent="0.25">
      <c r="A9" s="361"/>
      <c r="B9" s="361"/>
      <c r="C9" s="361"/>
      <c r="D9" s="361"/>
      <c r="E9" s="361"/>
      <c r="F9" s="361"/>
      <c r="G9" s="361"/>
      <c r="H9" s="361"/>
      <c r="I9" s="361"/>
      <c r="J9" s="361"/>
      <c r="K9" s="361"/>
      <c r="L9" s="361"/>
      <c r="M9" s="361"/>
      <c r="N9" s="361"/>
      <c r="O9" s="361"/>
      <c r="P9" s="361"/>
      <c r="Q9" s="361"/>
      <c r="R9" s="361"/>
      <c r="S9" s="361"/>
      <c r="T9" s="361"/>
      <c r="U9" s="361"/>
      <c r="V9" s="361"/>
      <c r="W9" s="361"/>
      <c r="X9" s="361"/>
      <c r="Y9" s="361"/>
      <c r="Z9" s="361"/>
      <c r="AA9" s="361"/>
      <c r="AB9" s="361"/>
      <c r="AC9" s="361"/>
      <c r="AD9" s="361"/>
      <c r="AE9" s="361"/>
      <c r="AF9" s="361"/>
      <c r="AG9" s="361"/>
      <c r="AH9" s="361"/>
      <c r="AI9" s="361"/>
      <c r="AJ9" s="361"/>
      <c r="AK9" s="361"/>
      <c r="AL9" s="361"/>
      <c r="AM9" s="361"/>
      <c r="AN9" s="361"/>
      <c r="AO9" s="361"/>
      <c r="AP9" s="361"/>
      <c r="AQ9" s="361"/>
      <c r="AR9" s="361"/>
      <c r="AS9" s="361"/>
      <c r="AT9" s="361"/>
      <c r="AU9" s="361"/>
      <c r="AV9" s="361"/>
    </row>
    <row r="10" spans="1:48" ht="12.75" customHeight="1" x14ac:dyDescent="0.25">
      <c r="A10" s="361"/>
      <c r="B10" s="361"/>
      <c r="C10" s="361"/>
      <c r="D10" s="361"/>
      <c r="E10" s="361"/>
      <c r="F10" s="361"/>
      <c r="G10" s="361"/>
      <c r="H10" s="361"/>
      <c r="I10" s="361"/>
      <c r="J10" s="361"/>
      <c r="K10" s="361"/>
      <c r="L10" s="361"/>
      <c r="M10" s="361"/>
      <c r="N10" s="361"/>
      <c r="O10" s="361"/>
      <c r="P10" s="361"/>
      <c r="Q10" s="361"/>
      <c r="R10" s="361"/>
      <c r="S10" s="361"/>
      <c r="T10" s="361"/>
      <c r="U10" s="361"/>
      <c r="V10" s="361"/>
      <c r="W10" s="361"/>
      <c r="X10" s="361"/>
      <c r="Y10" s="361"/>
      <c r="Z10" s="361"/>
      <c r="AA10" s="361"/>
      <c r="AB10" s="361"/>
      <c r="AC10" s="361"/>
      <c r="AD10" s="361"/>
      <c r="AE10" s="361"/>
      <c r="AF10" s="361"/>
      <c r="AG10" s="361"/>
      <c r="AH10" s="361"/>
      <c r="AI10" s="361"/>
      <c r="AJ10" s="361"/>
      <c r="AK10" s="361"/>
      <c r="AL10" s="361"/>
      <c r="AM10" s="361"/>
      <c r="AN10" s="361"/>
      <c r="AO10" s="361"/>
      <c r="AP10" s="361"/>
      <c r="AQ10" s="361"/>
      <c r="AR10" s="361"/>
      <c r="AS10" s="361"/>
      <c r="AT10" s="361"/>
      <c r="AU10" s="361"/>
      <c r="AV10" s="361"/>
    </row>
    <row r="11" spans="1:48" ht="12.75" customHeight="1" x14ac:dyDescent="0.25">
      <c r="A11" s="361"/>
      <c r="B11" s="361"/>
      <c r="C11" s="361"/>
      <c r="D11" s="361"/>
      <c r="E11" s="361"/>
      <c r="F11" s="361"/>
      <c r="G11" s="361"/>
      <c r="H11" s="361"/>
      <c r="I11" s="361"/>
      <c r="J11" s="361"/>
      <c r="K11" s="361"/>
      <c r="L11" s="361"/>
      <c r="M11" s="361"/>
      <c r="N11" s="361"/>
      <c r="O11" s="361"/>
      <c r="P11" s="361"/>
      <c r="Q11" s="361"/>
      <c r="R11" s="361"/>
      <c r="S11" s="361"/>
      <c r="T11" s="361"/>
      <c r="U11" s="361"/>
      <c r="V11" s="361"/>
      <c r="W11" s="361"/>
      <c r="X11" s="361"/>
      <c r="Y11" s="361"/>
      <c r="Z11" s="361"/>
      <c r="AA11" s="361"/>
      <c r="AB11" s="361"/>
      <c r="AC11" s="361"/>
      <c r="AD11" s="361"/>
      <c r="AE11" s="361"/>
      <c r="AF11" s="361"/>
      <c r="AG11" s="361"/>
      <c r="AH11" s="361"/>
      <c r="AI11" s="361"/>
      <c r="AJ11" s="361"/>
      <c r="AK11" s="361"/>
      <c r="AL11" s="361"/>
      <c r="AM11" s="361"/>
      <c r="AN11" s="361"/>
      <c r="AO11" s="361"/>
      <c r="AP11" s="361"/>
      <c r="AQ11" s="361"/>
      <c r="AR11" s="361"/>
      <c r="AS11" s="361"/>
      <c r="AT11" s="361"/>
      <c r="AU11" s="361"/>
      <c r="AV11" s="361"/>
    </row>
    <row r="12" spans="1:48" ht="12.75" customHeight="1" x14ac:dyDescent="0.25">
      <c r="A12" s="361"/>
      <c r="B12" s="361"/>
      <c r="C12" s="361"/>
      <c r="D12" s="361"/>
      <c r="E12" s="361"/>
      <c r="F12" s="361"/>
      <c r="G12" s="361"/>
      <c r="H12" s="361"/>
      <c r="I12" s="361"/>
      <c r="J12" s="361"/>
      <c r="K12" s="361"/>
      <c r="L12" s="361"/>
      <c r="M12" s="361"/>
      <c r="N12" s="361"/>
      <c r="O12" s="361"/>
      <c r="P12" s="361"/>
      <c r="Q12" s="361"/>
      <c r="R12" s="361"/>
      <c r="S12" s="361"/>
      <c r="T12" s="361"/>
      <c r="U12" s="361"/>
      <c r="V12" s="361"/>
      <c r="W12" s="361"/>
      <c r="X12" s="361"/>
      <c r="Y12" s="361"/>
      <c r="Z12" s="361"/>
      <c r="AA12" s="361"/>
      <c r="AB12" s="361"/>
      <c r="AC12" s="361"/>
      <c r="AD12" s="361"/>
      <c r="AE12" s="361"/>
      <c r="AF12" s="361"/>
      <c r="AG12" s="361"/>
      <c r="AH12" s="361"/>
      <c r="AI12" s="361"/>
      <c r="AJ12" s="361"/>
      <c r="AK12" s="361"/>
      <c r="AL12" s="361"/>
      <c r="AM12" s="361"/>
      <c r="AN12" s="361"/>
      <c r="AO12" s="361"/>
      <c r="AP12" s="361"/>
      <c r="AQ12" s="361"/>
      <c r="AR12" s="361"/>
      <c r="AS12" s="361"/>
      <c r="AT12" s="361"/>
      <c r="AU12" s="361"/>
      <c r="AV12" s="361"/>
    </row>
    <row r="13" spans="1:48" ht="12.75" customHeight="1" x14ac:dyDescent="0.25">
      <c r="A13" s="361"/>
      <c r="B13" s="361"/>
      <c r="C13" s="361"/>
      <c r="D13" s="361"/>
      <c r="E13" s="361"/>
      <c r="F13" s="361"/>
      <c r="G13" s="361"/>
      <c r="H13" s="361"/>
      <c r="I13" s="361"/>
      <c r="J13" s="361"/>
      <c r="K13" s="361"/>
      <c r="L13" s="361"/>
      <c r="M13" s="361"/>
      <c r="N13" s="361"/>
      <c r="O13" s="361"/>
      <c r="P13" s="361"/>
      <c r="Q13" s="361"/>
      <c r="R13" s="361"/>
      <c r="S13" s="361"/>
      <c r="T13" s="361"/>
      <c r="U13" s="361"/>
      <c r="V13" s="361"/>
      <c r="W13" s="361"/>
      <c r="X13" s="361"/>
      <c r="Y13" s="361"/>
      <c r="Z13" s="361"/>
      <c r="AA13" s="361"/>
      <c r="AB13" s="361"/>
      <c r="AC13" s="361"/>
      <c r="AD13" s="361"/>
      <c r="AE13" s="361"/>
      <c r="AF13" s="361"/>
      <c r="AG13" s="361"/>
      <c r="AH13" s="361"/>
      <c r="AI13" s="361"/>
      <c r="AJ13" s="361"/>
      <c r="AK13" s="361"/>
      <c r="AL13" s="361"/>
      <c r="AM13" s="361"/>
      <c r="AN13" s="361"/>
      <c r="AO13" s="361"/>
      <c r="AP13" s="361"/>
      <c r="AQ13" s="361"/>
      <c r="AR13" s="361"/>
      <c r="AS13" s="361"/>
      <c r="AT13" s="361"/>
      <c r="AU13" s="361"/>
      <c r="AV13" s="361"/>
    </row>
    <row r="14" spans="1:48" ht="12.75" customHeight="1" x14ac:dyDescent="0.25">
      <c r="A14" s="361"/>
      <c r="B14" s="361"/>
      <c r="C14" s="361"/>
      <c r="D14" s="361"/>
      <c r="E14" s="361"/>
      <c r="F14" s="361"/>
      <c r="G14" s="361"/>
      <c r="H14" s="361"/>
      <c r="I14" s="361"/>
      <c r="J14" s="361"/>
      <c r="K14" s="361"/>
      <c r="L14" s="361"/>
      <c r="M14" s="361"/>
      <c r="N14" s="361"/>
      <c r="O14" s="361"/>
      <c r="P14" s="361"/>
      <c r="Q14" s="361"/>
      <c r="R14" s="361"/>
      <c r="S14" s="361"/>
      <c r="T14" s="361"/>
      <c r="U14" s="361"/>
      <c r="V14" s="361"/>
      <c r="W14" s="361"/>
      <c r="X14" s="361"/>
      <c r="Y14" s="361"/>
      <c r="Z14" s="361"/>
      <c r="AA14" s="361"/>
      <c r="AB14" s="361"/>
      <c r="AC14" s="361"/>
      <c r="AD14" s="361"/>
      <c r="AE14" s="361"/>
      <c r="AF14" s="361"/>
      <c r="AG14" s="361"/>
      <c r="AH14" s="361"/>
      <c r="AI14" s="361"/>
      <c r="AJ14" s="361"/>
      <c r="AK14" s="361"/>
      <c r="AL14" s="361"/>
      <c r="AM14" s="361"/>
      <c r="AN14" s="361"/>
      <c r="AO14" s="361"/>
      <c r="AP14" s="361"/>
      <c r="AQ14" s="361"/>
      <c r="AR14" s="361"/>
      <c r="AS14" s="361"/>
      <c r="AT14" s="361"/>
      <c r="AU14" s="361"/>
      <c r="AV14" s="361"/>
    </row>
    <row r="15" spans="1:48" ht="12.75" customHeight="1" x14ac:dyDescent="0.25">
      <c r="A15" s="361"/>
      <c r="B15" s="361"/>
      <c r="C15" s="361"/>
      <c r="D15" s="361"/>
      <c r="E15" s="361"/>
      <c r="F15" s="361"/>
      <c r="G15" s="361"/>
      <c r="H15" s="361"/>
      <c r="I15" s="361"/>
      <c r="J15" s="361"/>
      <c r="K15" s="361"/>
      <c r="L15" s="361"/>
      <c r="M15" s="361"/>
      <c r="N15" s="361"/>
      <c r="O15" s="361"/>
      <c r="P15" s="361"/>
      <c r="Q15" s="361"/>
      <c r="R15" s="361"/>
      <c r="S15" s="361"/>
      <c r="T15" s="361"/>
      <c r="U15" s="361"/>
      <c r="V15" s="361"/>
      <c r="W15" s="361"/>
      <c r="X15" s="361"/>
      <c r="Y15" s="361"/>
      <c r="Z15" s="361"/>
      <c r="AA15" s="361"/>
      <c r="AB15" s="361"/>
      <c r="AC15" s="361"/>
      <c r="AD15" s="361"/>
      <c r="AE15" s="361"/>
      <c r="AF15" s="361"/>
      <c r="AG15" s="361"/>
      <c r="AH15" s="361"/>
      <c r="AI15" s="361"/>
      <c r="AJ15" s="361"/>
      <c r="AK15" s="361"/>
      <c r="AL15" s="361"/>
      <c r="AM15" s="361"/>
      <c r="AN15" s="361"/>
      <c r="AO15" s="361"/>
      <c r="AP15" s="361"/>
      <c r="AQ15" s="361"/>
      <c r="AR15" s="361"/>
      <c r="AS15" s="361"/>
      <c r="AT15" s="361"/>
      <c r="AU15" s="361"/>
      <c r="AV15" s="361"/>
    </row>
    <row r="16" spans="1:48" ht="12.75" customHeight="1" x14ac:dyDescent="0.25">
      <c r="A16" s="361"/>
      <c r="B16" s="361"/>
      <c r="C16" s="361"/>
      <c r="D16" s="361"/>
      <c r="E16" s="361"/>
      <c r="F16" s="361"/>
      <c r="G16" s="361"/>
      <c r="H16" s="361"/>
      <c r="I16" s="361"/>
      <c r="J16" s="361"/>
      <c r="K16" s="361"/>
      <c r="L16" s="361"/>
      <c r="M16" s="361"/>
      <c r="N16" s="361"/>
      <c r="O16" s="361"/>
      <c r="P16" s="361"/>
      <c r="Q16" s="361"/>
      <c r="R16" s="361"/>
      <c r="S16" s="361"/>
      <c r="T16" s="361"/>
      <c r="U16" s="361"/>
      <c r="V16" s="361"/>
      <c r="W16" s="361"/>
      <c r="X16" s="361"/>
      <c r="Y16" s="361"/>
      <c r="Z16" s="361"/>
      <c r="AA16" s="361"/>
      <c r="AB16" s="361"/>
      <c r="AC16" s="361"/>
      <c r="AD16" s="361"/>
      <c r="AE16" s="361"/>
      <c r="AF16" s="361"/>
      <c r="AG16" s="361"/>
      <c r="AH16" s="361"/>
      <c r="AI16" s="361"/>
      <c r="AJ16" s="361"/>
      <c r="AK16" s="361"/>
      <c r="AL16" s="361"/>
      <c r="AM16" s="361"/>
      <c r="AN16" s="361"/>
      <c r="AO16" s="361"/>
      <c r="AP16" s="361"/>
      <c r="AQ16" s="361"/>
      <c r="AR16" s="361"/>
      <c r="AS16" s="361"/>
      <c r="AT16" s="361"/>
      <c r="AU16" s="361"/>
      <c r="AV16" s="361"/>
    </row>
    <row r="17" spans="1:48" ht="12.75" customHeight="1" x14ac:dyDescent="0.25">
      <c r="A17" s="361"/>
      <c r="B17" s="361"/>
      <c r="C17" s="361"/>
      <c r="D17" s="361"/>
      <c r="E17" s="361"/>
      <c r="F17" s="361"/>
      <c r="G17" s="361"/>
      <c r="H17" s="361"/>
      <c r="I17" s="361"/>
      <c r="J17" s="361"/>
      <c r="K17" s="361"/>
      <c r="L17" s="361"/>
      <c r="M17" s="361"/>
      <c r="N17" s="361"/>
      <c r="O17" s="361"/>
      <c r="P17" s="361"/>
      <c r="Q17" s="361"/>
      <c r="R17" s="361"/>
      <c r="S17" s="361"/>
      <c r="T17" s="361"/>
      <c r="U17" s="361"/>
      <c r="V17" s="361"/>
      <c r="W17" s="361"/>
      <c r="X17" s="361"/>
      <c r="Y17" s="361"/>
      <c r="Z17" s="361"/>
      <c r="AA17" s="361"/>
      <c r="AB17" s="361"/>
      <c r="AC17" s="361"/>
      <c r="AD17" s="361"/>
      <c r="AE17" s="361"/>
      <c r="AF17" s="361"/>
      <c r="AG17" s="361"/>
      <c r="AH17" s="361"/>
      <c r="AI17" s="361"/>
      <c r="AJ17" s="361"/>
      <c r="AK17" s="361"/>
      <c r="AL17" s="361"/>
      <c r="AM17" s="361"/>
      <c r="AN17" s="361"/>
      <c r="AO17" s="361"/>
      <c r="AP17" s="361"/>
      <c r="AQ17" s="361"/>
      <c r="AR17" s="361"/>
      <c r="AS17" s="361"/>
      <c r="AT17" s="361"/>
      <c r="AU17" s="361"/>
      <c r="AV17" s="361"/>
    </row>
    <row r="18" spans="1:48" ht="12.75" customHeight="1" x14ac:dyDescent="0.25">
      <c r="A18" s="361"/>
      <c r="B18" s="361"/>
      <c r="C18" s="361"/>
      <c r="D18" s="361"/>
      <c r="E18" s="361"/>
      <c r="F18" s="361"/>
      <c r="G18" s="361"/>
      <c r="H18" s="361"/>
      <c r="I18" s="361"/>
      <c r="J18" s="361"/>
      <c r="K18" s="361"/>
      <c r="L18" s="361"/>
      <c r="M18" s="361"/>
      <c r="N18" s="361"/>
      <c r="O18" s="361"/>
      <c r="P18" s="361"/>
      <c r="Q18" s="361"/>
      <c r="R18" s="361"/>
      <c r="S18" s="361"/>
      <c r="T18" s="361"/>
      <c r="U18" s="361"/>
      <c r="V18" s="361"/>
      <c r="W18" s="361"/>
      <c r="X18" s="361"/>
      <c r="Y18" s="361"/>
      <c r="Z18" s="361"/>
      <c r="AA18" s="361"/>
      <c r="AB18" s="361"/>
      <c r="AC18" s="361"/>
      <c r="AD18" s="361"/>
      <c r="AE18" s="361"/>
      <c r="AF18" s="361"/>
      <c r="AG18" s="361"/>
      <c r="AH18" s="361"/>
      <c r="AI18" s="361"/>
      <c r="AJ18" s="361"/>
      <c r="AK18" s="361"/>
      <c r="AL18" s="361"/>
      <c r="AM18" s="361"/>
      <c r="AN18" s="361"/>
      <c r="AO18" s="361"/>
      <c r="AP18" s="361"/>
      <c r="AQ18" s="361"/>
      <c r="AR18" s="361"/>
      <c r="AS18" s="361"/>
      <c r="AT18" s="361"/>
      <c r="AU18" s="361"/>
      <c r="AV18" s="361"/>
    </row>
    <row r="19" spans="1:48" ht="12.75" customHeight="1" x14ac:dyDescent="0.25">
      <c r="A19" s="361"/>
      <c r="B19" s="361"/>
      <c r="C19" s="361"/>
      <c r="D19" s="361"/>
      <c r="E19" s="361"/>
      <c r="F19" s="361"/>
      <c r="G19" s="361"/>
      <c r="H19" s="361"/>
      <c r="I19" s="361"/>
      <c r="J19" s="361"/>
      <c r="K19" s="361"/>
      <c r="L19" s="361"/>
      <c r="M19" s="361"/>
      <c r="N19" s="361"/>
      <c r="O19" s="361"/>
      <c r="P19" s="361"/>
      <c r="Q19" s="361"/>
      <c r="R19" s="361"/>
      <c r="S19" s="361"/>
      <c r="T19" s="361"/>
      <c r="U19" s="361"/>
      <c r="V19" s="361"/>
      <c r="W19" s="361"/>
      <c r="X19" s="361"/>
      <c r="Y19" s="361"/>
      <c r="Z19" s="361"/>
      <c r="AA19" s="361"/>
      <c r="AB19" s="361"/>
      <c r="AC19" s="361"/>
      <c r="AD19" s="361"/>
      <c r="AE19" s="361"/>
      <c r="AF19" s="361"/>
      <c r="AG19" s="361"/>
      <c r="AH19" s="361"/>
      <c r="AI19" s="361"/>
      <c r="AJ19" s="361"/>
      <c r="AK19" s="361"/>
      <c r="AL19" s="361"/>
      <c r="AM19" s="361"/>
      <c r="AN19" s="361"/>
      <c r="AO19" s="361"/>
      <c r="AP19" s="361"/>
      <c r="AQ19" s="361"/>
      <c r="AR19" s="361"/>
      <c r="AS19" s="361"/>
      <c r="AT19" s="361"/>
      <c r="AU19" s="361"/>
      <c r="AV19" s="361"/>
    </row>
    <row r="20" spans="1:48" ht="12.75" customHeight="1" x14ac:dyDescent="0.25">
      <c r="A20" s="361"/>
      <c r="B20" s="361"/>
      <c r="C20" s="361"/>
      <c r="D20" s="361"/>
      <c r="E20" s="361"/>
      <c r="F20" s="361"/>
      <c r="G20" s="361"/>
      <c r="H20" s="361"/>
      <c r="I20" s="361"/>
      <c r="J20" s="361"/>
      <c r="K20" s="361"/>
      <c r="L20" s="361"/>
      <c r="M20" s="361"/>
      <c r="N20" s="361"/>
      <c r="O20" s="361"/>
      <c r="P20" s="361"/>
      <c r="Q20" s="361"/>
      <c r="R20" s="361"/>
      <c r="S20" s="361"/>
      <c r="T20" s="361"/>
      <c r="U20" s="361"/>
      <c r="V20" s="361"/>
      <c r="W20" s="361"/>
      <c r="X20" s="361"/>
      <c r="Y20" s="361"/>
      <c r="Z20" s="361"/>
      <c r="AA20" s="361"/>
      <c r="AB20" s="361"/>
      <c r="AC20" s="361"/>
      <c r="AD20" s="361"/>
      <c r="AE20" s="361"/>
      <c r="AF20" s="361"/>
      <c r="AG20" s="361"/>
      <c r="AH20" s="361"/>
      <c r="AI20" s="361"/>
      <c r="AJ20" s="361"/>
      <c r="AK20" s="361"/>
      <c r="AL20" s="361"/>
      <c r="AM20" s="361"/>
      <c r="AN20" s="361"/>
      <c r="AO20" s="361"/>
      <c r="AP20" s="361"/>
      <c r="AQ20" s="361"/>
      <c r="AR20" s="361"/>
      <c r="AS20" s="361"/>
      <c r="AT20" s="361"/>
      <c r="AU20" s="361"/>
      <c r="AV20" s="361"/>
    </row>
    <row r="21" spans="1:48" ht="12.75" customHeight="1" x14ac:dyDescent="0.25">
      <c r="A21" s="361"/>
      <c r="B21" s="361"/>
      <c r="C21" s="361"/>
      <c r="D21" s="361"/>
      <c r="E21" s="361"/>
      <c r="F21" s="361"/>
      <c r="G21" s="361"/>
      <c r="H21" s="361"/>
      <c r="I21" s="361"/>
      <c r="J21" s="361"/>
      <c r="K21" s="361"/>
      <c r="L21" s="361"/>
      <c r="M21" s="361"/>
      <c r="N21" s="361"/>
      <c r="O21" s="361"/>
      <c r="P21" s="361"/>
      <c r="Q21" s="361"/>
      <c r="R21" s="361"/>
      <c r="S21" s="361"/>
      <c r="T21" s="361"/>
      <c r="U21" s="361"/>
      <c r="V21" s="361"/>
      <c r="W21" s="361"/>
      <c r="X21" s="361"/>
      <c r="Y21" s="361"/>
      <c r="Z21" s="361"/>
      <c r="AA21" s="361"/>
      <c r="AB21" s="361"/>
      <c r="AC21" s="361"/>
      <c r="AD21" s="361"/>
      <c r="AE21" s="361"/>
      <c r="AF21" s="361"/>
      <c r="AG21" s="361"/>
      <c r="AH21" s="361"/>
      <c r="AI21" s="361"/>
      <c r="AJ21" s="361"/>
      <c r="AK21" s="361"/>
      <c r="AL21" s="361"/>
      <c r="AM21" s="361"/>
      <c r="AN21" s="361"/>
      <c r="AO21" s="361"/>
      <c r="AP21" s="361"/>
      <c r="AQ21" s="361"/>
      <c r="AR21" s="361"/>
      <c r="AS21" s="361"/>
      <c r="AT21" s="361"/>
      <c r="AU21" s="361"/>
      <c r="AV21" s="361"/>
    </row>
    <row r="22" spans="1:48" ht="12.75" customHeight="1" x14ac:dyDescent="0.25">
      <c r="A22" s="361"/>
      <c r="B22" s="361"/>
      <c r="C22" s="361"/>
      <c r="D22" s="361"/>
      <c r="E22" s="361"/>
      <c r="F22" s="361"/>
      <c r="G22" s="361"/>
      <c r="H22" s="361"/>
      <c r="I22" s="361"/>
      <c r="J22" s="361"/>
      <c r="K22" s="361"/>
      <c r="L22" s="361"/>
      <c r="M22" s="361"/>
      <c r="N22" s="361"/>
      <c r="O22" s="361"/>
      <c r="P22" s="361"/>
      <c r="Q22" s="361"/>
      <c r="R22" s="361"/>
      <c r="S22" s="361"/>
      <c r="T22" s="361"/>
      <c r="U22" s="361"/>
      <c r="V22" s="361"/>
      <c r="W22" s="361"/>
      <c r="X22" s="361"/>
      <c r="Y22" s="361"/>
      <c r="Z22" s="361"/>
      <c r="AA22" s="361"/>
      <c r="AB22" s="361"/>
      <c r="AC22" s="361"/>
      <c r="AD22" s="361"/>
      <c r="AE22" s="361"/>
      <c r="AF22" s="361"/>
      <c r="AG22" s="361"/>
      <c r="AH22" s="361"/>
      <c r="AI22" s="361"/>
      <c r="AJ22" s="361"/>
      <c r="AK22" s="361"/>
      <c r="AL22" s="361"/>
      <c r="AM22" s="361"/>
      <c r="AN22" s="361"/>
      <c r="AO22" s="361"/>
      <c r="AP22" s="361"/>
      <c r="AQ22" s="361"/>
      <c r="AR22" s="361"/>
      <c r="AS22" s="361"/>
      <c r="AT22" s="361"/>
      <c r="AU22" s="361"/>
      <c r="AV22" s="361"/>
    </row>
    <row r="23" spans="1:48" ht="12.75" customHeight="1" x14ac:dyDescent="0.25">
      <c r="A23" s="361"/>
      <c r="B23" s="361"/>
      <c r="C23" s="361"/>
      <c r="D23" s="361"/>
      <c r="E23" s="361"/>
      <c r="F23" s="361"/>
      <c r="G23" s="361"/>
      <c r="H23" s="361"/>
      <c r="I23" s="361"/>
      <c r="J23" s="361"/>
      <c r="K23" s="361"/>
      <c r="L23" s="361"/>
      <c r="M23" s="361"/>
      <c r="N23" s="361"/>
      <c r="O23" s="361"/>
      <c r="P23" s="361"/>
      <c r="Q23" s="361"/>
      <c r="R23" s="361"/>
      <c r="S23" s="361"/>
      <c r="T23" s="361"/>
      <c r="U23" s="361"/>
      <c r="V23" s="361"/>
      <c r="W23" s="361"/>
      <c r="X23" s="361"/>
      <c r="Y23" s="361"/>
      <c r="Z23" s="361"/>
      <c r="AA23" s="361"/>
      <c r="AB23" s="361"/>
      <c r="AC23" s="361"/>
      <c r="AD23" s="361"/>
      <c r="AE23" s="361"/>
      <c r="AF23" s="361"/>
      <c r="AG23" s="361"/>
      <c r="AH23" s="361"/>
      <c r="AI23" s="361"/>
      <c r="AJ23" s="361"/>
      <c r="AK23" s="361"/>
      <c r="AL23" s="361"/>
      <c r="AM23" s="361"/>
      <c r="AN23" s="361"/>
      <c r="AO23" s="361"/>
      <c r="AP23" s="361"/>
      <c r="AQ23" s="361"/>
      <c r="AR23" s="361"/>
      <c r="AS23" s="361"/>
      <c r="AT23" s="361"/>
      <c r="AU23" s="361"/>
      <c r="AV23" s="361"/>
    </row>
    <row r="24" spans="1:48" ht="12.75" customHeight="1" x14ac:dyDescent="0.25">
      <c r="A24" s="361"/>
      <c r="B24" s="361"/>
      <c r="C24" s="361"/>
      <c r="D24" s="361"/>
      <c r="E24" s="361"/>
      <c r="F24" s="361"/>
      <c r="G24" s="361"/>
      <c r="H24" s="361"/>
      <c r="I24" s="361"/>
      <c r="J24" s="361"/>
      <c r="K24" s="361"/>
      <c r="L24" s="361"/>
      <c r="M24" s="361"/>
      <c r="N24" s="361"/>
      <c r="O24" s="361"/>
      <c r="P24" s="361"/>
      <c r="Q24" s="361"/>
      <c r="R24" s="361"/>
      <c r="S24" s="361"/>
      <c r="T24" s="361"/>
      <c r="U24" s="361"/>
      <c r="V24" s="361"/>
      <c r="W24" s="361"/>
      <c r="X24" s="361"/>
      <c r="Y24" s="361"/>
      <c r="Z24" s="361"/>
      <c r="AA24" s="361"/>
      <c r="AB24" s="361"/>
      <c r="AC24" s="361"/>
      <c r="AD24" s="361"/>
      <c r="AE24" s="361"/>
      <c r="AF24" s="361"/>
      <c r="AG24" s="361"/>
      <c r="AH24" s="361"/>
      <c r="AI24" s="361"/>
      <c r="AJ24" s="361"/>
      <c r="AK24" s="361"/>
      <c r="AL24" s="361"/>
      <c r="AM24" s="361"/>
      <c r="AN24" s="361"/>
      <c r="AO24" s="361"/>
      <c r="AP24" s="361"/>
      <c r="AQ24" s="361"/>
      <c r="AR24" s="361"/>
      <c r="AS24" s="361"/>
      <c r="AT24" s="361"/>
      <c r="AU24" s="361"/>
      <c r="AV24" s="361"/>
    </row>
  </sheetData>
  <mergeCells count="6">
    <mergeCell ref="A1:P12"/>
    <mergeCell ref="Q1:AF12"/>
    <mergeCell ref="AG1:AV12"/>
    <mergeCell ref="A13:P24"/>
    <mergeCell ref="Q13:AF24"/>
    <mergeCell ref="AG13:AV24"/>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BI180"/>
  <sheetViews>
    <sheetView showGridLines="0" tabSelected="1" topLeftCell="B1" zoomScale="116" zoomScaleNormal="116" zoomScaleSheetLayoutView="116" workbookViewId="0">
      <pane ySplit="6" topLeftCell="A7" activePane="bottomLeft" state="frozen"/>
      <selection activeCell="I4" sqref="I4:P5"/>
      <selection pane="bottomLeft" activeCell="E4" sqref="E4:Y5"/>
    </sheetView>
  </sheetViews>
  <sheetFormatPr baseColWidth="10" defaultColWidth="3.85546875" defaultRowHeight="12.6" customHeight="1" x14ac:dyDescent="0.25"/>
  <cols>
    <col min="1" max="1" width="3.85546875" style="88" hidden="1" customWidth="1"/>
    <col min="2" max="2" width="3.85546875" style="88" customWidth="1"/>
    <col min="3" max="24" width="3.85546875" style="88"/>
    <col min="25" max="25" width="3.85546875" style="88" customWidth="1"/>
    <col min="26" max="41" width="3.85546875" style="256" customWidth="1"/>
    <col min="42" max="46" width="3.85546875" style="133" customWidth="1"/>
    <col min="47" max="56" width="3.85546875" style="133"/>
    <col min="57" max="61" width="3.85546875" style="139"/>
    <col min="62" max="16384" width="3.85546875" style="88"/>
  </cols>
  <sheetData>
    <row r="1" spans="2:42" ht="13.9" customHeight="1" x14ac:dyDescent="0.25">
      <c r="B1" s="535" t="s">
        <v>24</v>
      </c>
      <c r="C1" s="536"/>
      <c r="D1" s="536"/>
      <c r="E1" s="536"/>
      <c r="F1" s="536"/>
      <c r="G1" s="536"/>
      <c r="H1" s="536"/>
      <c r="I1" s="536"/>
      <c r="J1" s="536"/>
      <c r="K1" s="536"/>
      <c r="L1" s="536"/>
      <c r="M1" s="536"/>
      <c r="N1" s="536"/>
      <c r="O1" s="536"/>
      <c r="P1" s="536"/>
      <c r="Q1" s="536"/>
      <c r="R1" s="539" t="str">
        <f>IF(Récap!A1="","",Récap!AT11&amp;"/"&amp;Récap!AT10&amp;"/"&amp;RIGHT(Récap!AT9,2))</f>
        <v/>
      </c>
      <c r="S1" s="539"/>
      <c r="T1" s="539"/>
      <c r="U1" s="539"/>
      <c r="V1" s="539"/>
      <c r="W1" s="539"/>
      <c r="X1" s="539"/>
      <c r="Y1" s="540"/>
      <c r="AA1" s="255"/>
      <c r="AB1" s="255"/>
      <c r="AC1" s="255"/>
      <c r="AD1" s="255"/>
      <c r="AE1" s="257"/>
      <c r="AF1" s="257"/>
      <c r="AG1" s="257"/>
      <c r="AH1" s="257"/>
      <c r="AK1" s="255"/>
      <c r="AL1" s="255"/>
      <c r="AM1" s="255"/>
      <c r="AN1" s="255"/>
      <c r="AO1" s="255"/>
      <c r="AP1" s="140"/>
    </row>
    <row r="2" spans="2:42" ht="13.9" customHeight="1" x14ac:dyDescent="0.25">
      <c r="B2" s="537"/>
      <c r="C2" s="538"/>
      <c r="D2" s="538"/>
      <c r="E2" s="538"/>
      <c r="F2" s="538"/>
      <c r="G2" s="538"/>
      <c r="H2" s="538"/>
      <c r="I2" s="538"/>
      <c r="J2" s="538"/>
      <c r="K2" s="538"/>
      <c r="L2" s="538"/>
      <c r="M2" s="538"/>
      <c r="N2" s="538"/>
      <c r="O2" s="538"/>
      <c r="P2" s="538"/>
      <c r="Q2" s="538"/>
      <c r="R2" s="541"/>
      <c r="S2" s="541"/>
      <c r="T2" s="541"/>
      <c r="U2" s="541"/>
      <c r="V2" s="541"/>
      <c r="W2" s="541"/>
      <c r="X2" s="541"/>
      <c r="Y2" s="542"/>
      <c r="AA2" s="255"/>
      <c r="AB2" s="255"/>
      <c r="AC2" s="255"/>
      <c r="AD2" s="255"/>
      <c r="AE2" s="258"/>
      <c r="AF2" s="258"/>
      <c r="AG2" s="258"/>
      <c r="AH2" s="258"/>
      <c r="AK2" s="255"/>
      <c r="AL2" s="255"/>
      <c r="AM2" s="255"/>
      <c r="AN2" s="255"/>
      <c r="AO2" s="255"/>
      <c r="AP2" s="140"/>
    </row>
    <row r="3" spans="2:42" ht="13.9" customHeight="1" x14ac:dyDescent="0.25">
      <c r="B3" s="79"/>
      <c r="C3" s="80"/>
      <c r="D3" s="80"/>
      <c r="E3" s="80"/>
      <c r="F3" s="80"/>
      <c r="G3" s="80"/>
      <c r="H3" s="80"/>
      <c r="I3" s="80"/>
      <c r="J3" s="80"/>
      <c r="K3" s="80"/>
      <c r="L3" s="80"/>
      <c r="M3" s="80"/>
      <c r="N3" s="80"/>
      <c r="O3" s="80"/>
      <c r="P3" s="80"/>
      <c r="Q3" s="80"/>
      <c r="R3" s="80"/>
      <c r="S3" s="80"/>
      <c r="T3" s="80"/>
      <c r="U3" s="80"/>
      <c r="V3" s="80"/>
      <c r="W3" s="80"/>
      <c r="X3" s="80"/>
      <c r="Y3" s="81"/>
      <c r="AF3" s="258"/>
      <c r="AK3" s="255"/>
      <c r="AL3" s="255"/>
      <c r="AM3" s="255"/>
      <c r="AN3" s="255"/>
      <c r="AO3" s="255"/>
      <c r="AP3" s="140"/>
    </row>
    <row r="4" spans="2:42" ht="13.9" customHeight="1" x14ac:dyDescent="0.25">
      <c r="B4" s="79"/>
      <c r="C4" s="80"/>
      <c r="D4" s="80"/>
      <c r="E4" s="529"/>
      <c r="F4" s="530"/>
      <c r="G4" s="530"/>
      <c r="H4" s="530"/>
      <c r="I4" s="530"/>
      <c r="J4" s="530"/>
      <c r="K4" s="530"/>
      <c r="L4" s="530"/>
      <c r="M4" s="530"/>
      <c r="N4" s="530"/>
      <c r="O4" s="530"/>
      <c r="P4" s="530"/>
      <c r="Q4" s="530"/>
      <c r="R4" s="530"/>
      <c r="S4" s="530"/>
      <c r="T4" s="530"/>
      <c r="U4" s="530"/>
      <c r="V4" s="530"/>
      <c r="W4" s="530"/>
      <c r="X4" s="530"/>
      <c r="Y4" s="531"/>
      <c r="Z4" s="35"/>
      <c r="AA4" s="255"/>
      <c r="AB4" s="255"/>
      <c r="AC4" s="255"/>
      <c r="AD4" s="255"/>
      <c r="AE4" s="255"/>
      <c r="AF4" s="258"/>
      <c r="AG4" s="255"/>
      <c r="AH4" s="255"/>
      <c r="AK4" s="255"/>
      <c r="AL4" s="255"/>
      <c r="AM4" s="255"/>
      <c r="AN4" s="255"/>
      <c r="AO4" s="255"/>
      <c r="AP4" s="140"/>
    </row>
    <row r="5" spans="2:42" ht="13.9" customHeight="1" x14ac:dyDescent="0.25">
      <c r="B5" s="79"/>
      <c r="C5" s="80"/>
      <c r="D5" s="80"/>
      <c r="E5" s="532"/>
      <c r="F5" s="533"/>
      <c r="G5" s="533"/>
      <c r="H5" s="533"/>
      <c r="I5" s="533"/>
      <c r="J5" s="533"/>
      <c r="K5" s="533"/>
      <c r="L5" s="533"/>
      <c r="M5" s="533"/>
      <c r="N5" s="533"/>
      <c r="O5" s="533"/>
      <c r="P5" s="533"/>
      <c r="Q5" s="533"/>
      <c r="R5" s="533"/>
      <c r="S5" s="533"/>
      <c r="T5" s="533"/>
      <c r="U5" s="533"/>
      <c r="V5" s="533"/>
      <c r="W5" s="533"/>
      <c r="X5" s="533"/>
      <c r="Y5" s="534"/>
      <c r="Z5" s="35"/>
      <c r="AA5" s="255"/>
      <c r="AB5" s="255"/>
      <c r="AC5" s="255"/>
      <c r="AD5" s="255"/>
      <c r="AE5" s="255"/>
      <c r="AF5" s="258"/>
      <c r="AG5" s="255"/>
      <c r="AH5" s="255"/>
    </row>
    <row r="6" spans="2:42" ht="12.6" customHeight="1" x14ac:dyDescent="0.25">
      <c r="B6" s="79"/>
      <c r="C6" s="80"/>
      <c r="D6" s="80"/>
      <c r="E6" s="80"/>
      <c r="F6" s="80"/>
      <c r="G6" s="80"/>
      <c r="H6" s="80"/>
      <c r="I6" s="80"/>
      <c r="J6" s="80"/>
      <c r="K6" s="80"/>
      <c r="L6" s="80"/>
      <c r="M6" s="80"/>
      <c r="N6" s="80"/>
      <c r="O6" s="80"/>
      <c r="P6" s="80"/>
      <c r="Q6" s="80"/>
      <c r="R6" s="80"/>
      <c r="S6" s="80"/>
      <c r="T6" s="80"/>
      <c r="U6" s="80"/>
      <c r="V6" s="80"/>
      <c r="W6" s="80"/>
      <c r="X6" s="80"/>
      <c r="Y6" s="81"/>
      <c r="AF6" s="258"/>
    </row>
    <row r="7" spans="2:42" ht="12.6" customHeight="1" x14ac:dyDescent="0.25">
      <c r="B7" s="508" t="s">
        <v>421</v>
      </c>
      <c r="C7" s="509"/>
      <c r="D7" s="509"/>
      <c r="E7" s="509"/>
      <c r="F7" s="509"/>
      <c r="G7" s="509"/>
      <c r="H7" s="510"/>
      <c r="I7" s="508" t="s">
        <v>422</v>
      </c>
      <c r="J7" s="509"/>
      <c r="K7" s="509"/>
      <c r="L7" s="509"/>
      <c r="M7" s="509"/>
      <c r="N7" s="509"/>
      <c r="O7" s="510"/>
      <c r="P7" s="508" t="s">
        <v>423</v>
      </c>
      <c r="Q7" s="509"/>
      <c r="R7" s="509"/>
      <c r="S7" s="509"/>
      <c r="T7" s="510"/>
      <c r="U7" s="508" t="s">
        <v>424</v>
      </c>
      <c r="V7" s="509"/>
      <c r="W7" s="509"/>
      <c r="X7" s="509"/>
      <c r="Y7" s="510"/>
      <c r="AE7" s="255"/>
      <c r="AF7" s="258"/>
      <c r="AG7" s="255"/>
      <c r="AH7" s="255"/>
      <c r="AI7" s="255"/>
      <c r="AJ7" s="255"/>
      <c r="AK7" s="255"/>
      <c r="AL7" s="255"/>
    </row>
    <row r="8" spans="2:42" ht="12.6" customHeight="1" x14ac:dyDescent="0.25">
      <c r="B8" s="447" t="str">
        <f>IF(Récap!A1="","",Récap!AT6)</f>
        <v/>
      </c>
      <c r="C8" s="448"/>
      <c r="D8" s="448"/>
      <c r="E8" s="448"/>
      <c r="F8" s="448"/>
      <c r="G8" s="448"/>
      <c r="H8" s="449"/>
      <c r="I8" s="543" t="str">
        <f>IF(Récap!A1="","",Récap!AT7)</f>
        <v/>
      </c>
      <c r="J8" s="544"/>
      <c r="K8" s="544"/>
      <c r="L8" s="544"/>
      <c r="M8" s="544"/>
      <c r="N8" s="544"/>
      <c r="O8" s="545"/>
      <c r="P8" s="447" t="str">
        <f>IF(Récap!A1="","",Récap!AT8)</f>
        <v/>
      </c>
      <c r="Q8" s="448"/>
      <c r="R8" s="448"/>
      <c r="S8" s="448"/>
      <c r="T8" s="449"/>
      <c r="U8" s="447" t="str">
        <f>IF(Récap!A1="","",Récap!AT9)</f>
        <v/>
      </c>
      <c r="V8" s="448"/>
      <c r="W8" s="448"/>
      <c r="X8" s="448"/>
      <c r="Y8" s="449"/>
      <c r="Z8" s="255"/>
      <c r="AE8" s="255"/>
      <c r="AF8" s="258"/>
      <c r="AG8" s="255"/>
      <c r="AH8" s="259"/>
      <c r="AI8" s="259"/>
      <c r="AJ8" s="259"/>
      <c r="AK8" s="255"/>
      <c r="AL8" s="255"/>
    </row>
    <row r="9" spans="2:42" ht="12.6" customHeight="1" x14ac:dyDescent="0.25">
      <c r="B9" s="79"/>
      <c r="C9" s="80"/>
      <c r="D9" s="80"/>
      <c r="E9" s="80"/>
      <c r="F9" s="80"/>
      <c r="G9" s="80"/>
      <c r="H9" s="80"/>
      <c r="I9" s="80"/>
      <c r="J9" s="80"/>
      <c r="K9" s="80"/>
      <c r="L9" s="80"/>
      <c r="M9" s="80"/>
      <c r="N9" s="80"/>
      <c r="O9" s="80"/>
      <c r="P9" s="80"/>
      <c r="Q9" s="80"/>
      <c r="R9" s="80"/>
      <c r="S9" s="80"/>
      <c r="T9" s="80"/>
      <c r="U9" s="80"/>
      <c r="V9" s="80"/>
      <c r="W9" s="80"/>
      <c r="X9" s="80"/>
      <c r="Y9" s="81"/>
      <c r="Z9" s="255"/>
      <c r="AE9" s="255"/>
      <c r="AF9" s="258"/>
      <c r="AG9" s="255"/>
      <c r="AH9" s="259"/>
      <c r="AI9" s="259"/>
      <c r="AJ9" s="259"/>
      <c r="AK9" s="255"/>
      <c r="AL9" s="255"/>
    </row>
    <row r="10" spans="2:42" ht="12.6" customHeight="1" x14ac:dyDescent="0.25">
      <c r="B10" s="508" t="s">
        <v>425</v>
      </c>
      <c r="C10" s="509"/>
      <c r="D10" s="509"/>
      <c r="E10" s="509"/>
      <c r="F10" s="509"/>
      <c r="G10" s="510"/>
      <c r="H10" s="508" t="s">
        <v>426</v>
      </c>
      <c r="I10" s="509"/>
      <c r="J10" s="509"/>
      <c r="K10" s="509"/>
      <c r="L10" s="509"/>
      <c r="M10" s="509"/>
      <c r="N10" s="509"/>
      <c r="O10" s="509"/>
      <c r="P10" s="509"/>
      <c r="Q10" s="509"/>
      <c r="R10" s="509"/>
      <c r="S10" s="509"/>
      <c r="T10" s="509"/>
      <c r="U10" s="509"/>
      <c r="V10" s="509"/>
      <c r="W10" s="509"/>
      <c r="X10" s="509"/>
      <c r="Y10" s="510"/>
      <c r="Z10" s="255"/>
      <c r="AE10" s="255"/>
      <c r="AF10" s="258"/>
      <c r="AG10" s="255"/>
      <c r="AH10" s="259"/>
      <c r="AI10" s="259"/>
      <c r="AJ10" s="259"/>
      <c r="AK10" s="255"/>
      <c r="AL10" s="255"/>
    </row>
    <row r="11" spans="2:42" ht="12.6" customHeight="1" x14ac:dyDescent="0.25">
      <c r="B11" s="514"/>
      <c r="C11" s="515"/>
      <c r="D11" s="515"/>
      <c r="E11" s="515"/>
      <c r="F11" s="515"/>
      <c r="G11" s="516"/>
      <c r="H11" s="520" t="str">
        <f>IF(Récap!A1="","",Récap!AT9&amp;" du "&amp;TEXT(Récap!AT14,"jj mmm aaaa"))</f>
        <v/>
      </c>
      <c r="I11" s="521"/>
      <c r="J11" s="521"/>
      <c r="K11" s="521"/>
      <c r="L11" s="521"/>
      <c r="M11" s="521"/>
      <c r="N11" s="521"/>
      <c r="O11" s="521"/>
      <c r="P11" s="521"/>
      <c r="Q11" s="521"/>
      <c r="R11" s="521"/>
      <c r="S11" s="521"/>
      <c r="T11" s="521"/>
      <c r="U11" s="521"/>
      <c r="V11" s="521"/>
      <c r="W11" s="521"/>
      <c r="X11" s="521"/>
      <c r="Y11" s="522"/>
      <c r="AA11" s="260"/>
      <c r="AE11" s="255"/>
      <c r="AF11" s="258"/>
      <c r="AG11" s="255"/>
      <c r="AH11" s="259"/>
      <c r="AI11" s="259"/>
      <c r="AJ11" s="259"/>
      <c r="AK11" s="255"/>
      <c r="AL11" s="255"/>
    </row>
    <row r="12" spans="2:42" ht="12.6" customHeight="1" x14ac:dyDescent="0.25">
      <c r="B12" s="511"/>
      <c r="C12" s="512"/>
      <c r="D12" s="512"/>
      <c r="E12" s="512"/>
      <c r="F12" s="512"/>
      <c r="G12" s="513"/>
      <c r="H12" s="523"/>
      <c r="I12" s="524"/>
      <c r="J12" s="524"/>
      <c r="K12" s="524"/>
      <c r="L12" s="524"/>
      <c r="M12" s="524"/>
      <c r="N12" s="524"/>
      <c r="O12" s="524"/>
      <c r="P12" s="524"/>
      <c r="Q12" s="524"/>
      <c r="R12" s="524"/>
      <c r="S12" s="524"/>
      <c r="T12" s="524"/>
      <c r="U12" s="524"/>
      <c r="V12" s="524"/>
      <c r="W12" s="524"/>
      <c r="X12" s="524"/>
      <c r="Y12" s="525"/>
      <c r="AE12" s="255"/>
      <c r="AF12" s="258"/>
      <c r="AG12" s="255"/>
      <c r="AH12" s="259"/>
      <c r="AI12" s="259"/>
      <c r="AJ12" s="259"/>
      <c r="AK12" s="255"/>
      <c r="AL12" s="255"/>
    </row>
    <row r="13" spans="2:42" ht="12.6" customHeight="1" x14ac:dyDescent="0.25">
      <c r="B13" s="79"/>
      <c r="C13" s="80"/>
      <c r="D13" s="80"/>
      <c r="E13" s="80"/>
      <c r="F13" s="80"/>
      <c r="G13" s="80"/>
      <c r="H13" s="80"/>
      <c r="I13" s="80"/>
      <c r="J13" s="80"/>
      <c r="K13" s="80"/>
      <c r="L13" s="80"/>
      <c r="M13" s="80"/>
      <c r="N13" s="80"/>
      <c r="O13" s="80"/>
      <c r="P13" s="80"/>
      <c r="Q13" s="80"/>
      <c r="R13" s="80"/>
      <c r="S13" s="80"/>
      <c r="T13" s="80"/>
      <c r="U13" s="80"/>
      <c r="V13" s="80"/>
      <c r="W13" s="80"/>
      <c r="X13" s="80"/>
      <c r="Y13" s="81"/>
      <c r="AE13" s="255"/>
      <c r="AF13" s="255"/>
      <c r="AG13" s="255"/>
      <c r="AH13" s="259"/>
      <c r="AI13" s="259"/>
      <c r="AJ13" s="259"/>
      <c r="AK13" s="255"/>
      <c r="AL13" s="255"/>
    </row>
    <row r="14" spans="2:42" ht="12.6" customHeight="1" x14ac:dyDescent="0.25">
      <c r="B14" s="508" t="s">
        <v>428</v>
      </c>
      <c r="C14" s="509"/>
      <c r="D14" s="509"/>
      <c r="E14" s="509"/>
      <c r="F14" s="509"/>
      <c r="G14" s="509"/>
      <c r="H14" s="509"/>
      <c r="I14" s="509"/>
      <c r="J14" s="509"/>
      <c r="K14" s="509"/>
      <c r="L14" s="509"/>
      <c r="M14" s="509"/>
      <c r="N14" s="509"/>
      <c r="O14" s="509"/>
      <c r="P14" s="509"/>
      <c r="Q14" s="509"/>
      <c r="R14" s="509"/>
      <c r="S14" s="509"/>
      <c r="T14" s="509"/>
      <c r="U14" s="509"/>
      <c r="V14" s="509"/>
      <c r="W14" s="509"/>
      <c r="X14" s="509"/>
      <c r="Y14" s="510"/>
      <c r="AC14" s="261"/>
      <c r="AE14" s="255"/>
      <c r="AF14" s="255"/>
      <c r="AG14" s="255"/>
      <c r="AH14" s="259"/>
      <c r="AI14" s="259"/>
      <c r="AJ14" s="259"/>
      <c r="AK14" s="255"/>
      <c r="AL14" s="255"/>
    </row>
    <row r="15" spans="2:42" ht="12.6" customHeight="1" x14ac:dyDescent="0.25">
      <c r="B15" s="517" t="str">
        <f>IF(Récap!A1="","",Récap!AT2)</f>
        <v/>
      </c>
      <c r="C15" s="518"/>
      <c r="D15" s="518"/>
      <c r="E15" s="518"/>
      <c r="F15" s="518"/>
      <c r="G15" s="518"/>
      <c r="H15" s="518"/>
      <c r="I15" s="518"/>
      <c r="J15" s="518"/>
      <c r="K15" s="518"/>
      <c r="L15" s="518"/>
      <c r="M15" s="518"/>
      <c r="N15" s="518"/>
      <c r="O15" s="518"/>
      <c r="P15" s="518"/>
      <c r="Q15" s="518"/>
      <c r="R15" s="518"/>
      <c r="S15" s="518"/>
      <c r="T15" s="518"/>
      <c r="U15" s="518"/>
      <c r="V15" s="518"/>
      <c r="W15" s="518"/>
      <c r="X15" s="518"/>
      <c r="Y15" s="519"/>
      <c r="AC15" s="261"/>
      <c r="AE15" s="255"/>
      <c r="AF15" s="255"/>
      <c r="AG15" s="255"/>
      <c r="AH15" s="259"/>
      <c r="AI15" s="259"/>
      <c r="AJ15" s="259"/>
      <c r="AK15" s="255"/>
      <c r="AL15" s="255"/>
    </row>
    <row r="16" spans="2:42" ht="12.6" customHeight="1" x14ac:dyDescent="0.25">
      <c r="B16" s="503" t="str">
        <f>IF(Récap!A1="","",Récap!AT3)</f>
        <v/>
      </c>
      <c r="C16" s="504"/>
      <c r="D16" s="504"/>
      <c r="E16" s="504"/>
      <c r="F16" s="504"/>
      <c r="G16" s="504"/>
      <c r="H16" s="504"/>
      <c r="I16" s="504"/>
      <c r="J16" s="504"/>
      <c r="K16" s="504"/>
      <c r="L16" s="504"/>
      <c r="M16" s="505"/>
      <c r="N16" s="506" t="str">
        <f>IF(Récap!A1="","",Récap!AT4)</f>
        <v/>
      </c>
      <c r="O16" s="504"/>
      <c r="P16" s="504"/>
      <c r="Q16" s="504"/>
      <c r="R16" s="504"/>
      <c r="S16" s="504"/>
      <c r="T16" s="504"/>
      <c r="U16" s="504"/>
      <c r="V16" s="504"/>
      <c r="W16" s="504"/>
      <c r="X16" s="504"/>
      <c r="Y16" s="507"/>
      <c r="AC16" s="261"/>
      <c r="AE16" s="255"/>
      <c r="AF16" s="255"/>
      <c r="AG16" s="255"/>
      <c r="AH16" s="259"/>
      <c r="AI16" s="259"/>
      <c r="AJ16" s="259"/>
      <c r="AK16" s="255"/>
      <c r="AL16" s="255"/>
    </row>
    <row r="17" spans="1:39" ht="12.6" customHeight="1" x14ac:dyDescent="0.25">
      <c r="B17" s="79"/>
      <c r="C17" s="80"/>
      <c r="D17" s="80"/>
      <c r="E17" s="80"/>
      <c r="F17" s="80"/>
      <c r="G17" s="80"/>
      <c r="H17" s="80"/>
      <c r="I17" s="80"/>
      <c r="J17" s="80"/>
      <c r="K17" s="80"/>
      <c r="L17" s="80"/>
      <c r="M17" s="80"/>
      <c r="N17" s="80"/>
      <c r="O17" s="80"/>
      <c r="P17" s="80"/>
      <c r="Q17" s="80"/>
      <c r="R17" s="80"/>
      <c r="S17" s="80"/>
      <c r="T17" s="80"/>
      <c r="U17" s="80"/>
      <c r="V17" s="80"/>
      <c r="W17" s="80"/>
      <c r="X17" s="80"/>
      <c r="Y17" s="81"/>
      <c r="AC17" s="261"/>
      <c r="AE17" s="255"/>
      <c r="AF17" s="255"/>
      <c r="AG17" s="255"/>
      <c r="AH17" s="259"/>
      <c r="AI17" s="259"/>
      <c r="AJ17" s="259"/>
      <c r="AK17" s="255"/>
      <c r="AL17" s="255"/>
    </row>
    <row r="18" spans="1:39" ht="12.6" customHeight="1" x14ac:dyDescent="0.25">
      <c r="B18" s="495" t="s">
        <v>427</v>
      </c>
      <c r="C18" s="496"/>
      <c r="D18" s="496"/>
      <c r="E18" s="496"/>
      <c r="F18" s="496"/>
      <c r="G18" s="496"/>
      <c r="H18" s="496"/>
      <c r="I18" s="496"/>
      <c r="J18" s="496"/>
      <c r="K18" s="496"/>
      <c r="L18" s="496"/>
      <c r="M18" s="496"/>
      <c r="N18" s="496"/>
      <c r="O18" s="496"/>
      <c r="P18" s="496"/>
      <c r="Q18" s="496"/>
      <c r="R18" s="496"/>
      <c r="S18" s="496"/>
      <c r="T18" s="496"/>
      <c r="U18" s="496"/>
      <c r="V18" s="496"/>
      <c r="W18" s="496"/>
      <c r="X18" s="496"/>
      <c r="Y18" s="497"/>
    </row>
    <row r="19" spans="1:39" ht="12.6" customHeight="1" x14ac:dyDescent="0.25">
      <c r="B19" s="498" t="s">
        <v>435</v>
      </c>
      <c r="C19" s="499"/>
      <c r="D19" s="499"/>
      <c r="E19" s="499"/>
      <c r="F19" s="499"/>
      <c r="G19" s="499"/>
      <c r="H19" s="499"/>
      <c r="I19" s="499"/>
      <c r="J19" s="499"/>
      <c r="K19" s="499"/>
      <c r="L19" s="499"/>
      <c r="M19" s="499"/>
      <c r="N19" s="499"/>
      <c r="O19" s="499"/>
      <c r="P19" s="499"/>
      <c r="Q19" s="499"/>
      <c r="R19" s="499"/>
      <c r="S19" s="499"/>
      <c r="T19" s="500"/>
      <c r="U19" s="501" t="s">
        <v>29</v>
      </c>
      <c r="V19" s="499"/>
      <c r="W19" s="499"/>
      <c r="X19" s="499"/>
      <c r="Y19" s="502"/>
    </row>
    <row r="20" spans="1:39" ht="12.6" customHeight="1" x14ac:dyDescent="0.25">
      <c r="A20" s="446"/>
      <c r="B20" s="526" t="s">
        <v>14</v>
      </c>
      <c r="C20" s="526"/>
      <c r="D20" s="526"/>
      <c r="E20" s="526"/>
      <c r="F20" s="526"/>
      <c r="G20" s="526"/>
      <c r="H20" s="526"/>
      <c r="I20" s="526"/>
      <c r="J20" s="526"/>
      <c r="K20" s="526"/>
      <c r="L20" s="526"/>
      <c r="M20" s="526"/>
      <c r="N20" s="526"/>
      <c r="O20" s="526"/>
      <c r="P20" s="526"/>
      <c r="Q20" s="526"/>
      <c r="R20" s="526"/>
      <c r="S20" s="526"/>
      <c r="T20" s="527"/>
      <c r="U20" s="528" t="s">
        <v>14</v>
      </c>
      <c r="V20" s="526"/>
      <c r="W20" s="526"/>
      <c r="X20" s="526"/>
      <c r="Y20" s="526"/>
      <c r="Z20" s="35"/>
      <c r="AA20" s="255"/>
      <c r="AB20" s="255"/>
      <c r="AC20" s="255"/>
      <c r="AD20" s="255"/>
      <c r="AE20" s="255"/>
      <c r="AF20" s="255"/>
      <c r="AG20" s="255"/>
      <c r="AH20" s="255"/>
      <c r="AI20" s="255"/>
      <c r="AJ20" s="255"/>
      <c r="AK20" s="255"/>
      <c r="AL20" s="255"/>
      <c r="AM20" s="255"/>
    </row>
    <row r="21" spans="1:39" ht="12.6" customHeight="1" x14ac:dyDescent="0.25">
      <c r="A21" s="446"/>
      <c r="B21" s="482"/>
      <c r="C21" s="482"/>
      <c r="D21" s="482"/>
      <c r="E21" s="482"/>
      <c r="F21" s="482"/>
      <c r="G21" s="482"/>
      <c r="H21" s="482"/>
      <c r="I21" s="482"/>
      <c r="J21" s="482"/>
      <c r="K21" s="482"/>
      <c r="L21" s="482"/>
      <c r="M21" s="482"/>
      <c r="N21" s="482"/>
      <c r="O21" s="482"/>
      <c r="P21" s="482"/>
      <c r="Q21" s="482"/>
      <c r="R21" s="482"/>
      <c r="S21" s="482"/>
      <c r="T21" s="483"/>
      <c r="U21" s="484"/>
      <c r="V21" s="482"/>
      <c r="W21" s="482"/>
      <c r="X21" s="482"/>
      <c r="Y21" s="482"/>
      <c r="Z21" s="35"/>
      <c r="AA21" s="255"/>
      <c r="AB21" s="255"/>
      <c r="AC21" s="255"/>
      <c r="AD21" s="255"/>
      <c r="AE21" s="255"/>
      <c r="AF21" s="255"/>
      <c r="AG21" s="255"/>
      <c r="AH21" s="255"/>
      <c r="AI21" s="255"/>
      <c r="AJ21" s="255"/>
      <c r="AK21" s="255"/>
      <c r="AL21" s="255"/>
      <c r="AM21" s="255"/>
    </row>
    <row r="22" spans="1:39" ht="12.6" customHeight="1" x14ac:dyDescent="0.25">
      <c r="A22" s="446"/>
      <c r="B22" s="482" t="s">
        <v>14</v>
      </c>
      <c r="C22" s="482"/>
      <c r="D22" s="482"/>
      <c r="E22" s="482"/>
      <c r="F22" s="482"/>
      <c r="G22" s="482"/>
      <c r="H22" s="482"/>
      <c r="I22" s="482"/>
      <c r="J22" s="482"/>
      <c r="K22" s="482"/>
      <c r="L22" s="482"/>
      <c r="M22" s="482"/>
      <c r="N22" s="482"/>
      <c r="O22" s="482"/>
      <c r="P22" s="482"/>
      <c r="Q22" s="482"/>
      <c r="R22" s="482"/>
      <c r="S22" s="482"/>
      <c r="T22" s="483"/>
      <c r="U22" s="484" t="s">
        <v>14</v>
      </c>
      <c r="V22" s="482"/>
      <c r="W22" s="482"/>
      <c r="X22" s="482"/>
      <c r="Y22" s="482"/>
      <c r="Z22" s="35"/>
      <c r="AA22" s="255"/>
      <c r="AB22" s="255"/>
      <c r="AC22" s="255"/>
      <c r="AD22" s="255"/>
      <c r="AE22" s="255"/>
      <c r="AF22" s="255"/>
      <c r="AG22" s="255"/>
      <c r="AH22" s="255"/>
      <c r="AI22" s="255"/>
      <c r="AJ22" s="255"/>
      <c r="AK22" s="255"/>
      <c r="AL22" s="255"/>
      <c r="AM22" s="255"/>
    </row>
    <row r="23" spans="1:39" ht="12.6" customHeight="1" x14ac:dyDescent="0.25">
      <c r="A23" s="446"/>
      <c r="B23" s="482"/>
      <c r="C23" s="482"/>
      <c r="D23" s="482"/>
      <c r="E23" s="482"/>
      <c r="F23" s="482"/>
      <c r="G23" s="482"/>
      <c r="H23" s="482"/>
      <c r="I23" s="482"/>
      <c r="J23" s="482"/>
      <c r="K23" s="482"/>
      <c r="L23" s="482"/>
      <c r="M23" s="482"/>
      <c r="N23" s="482"/>
      <c r="O23" s="482"/>
      <c r="P23" s="482"/>
      <c r="Q23" s="482"/>
      <c r="R23" s="482"/>
      <c r="S23" s="482"/>
      <c r="T23" s="483"/>
      <c r="U23" s="484"/>
      <c r="V23" s="482"/>
      <c r="W23" s="482"/>
      <c r="X23" s="482"/>
      <c r="Y23" s="482"/>
      <c r="Z23" s="35"/>
      <c r="AA23" s="255"/>
      <c r="AB23" s="255"/>
      <c r="AC23" s="255"/>
      <c r="AD23" s="255"/>
      <c r="AE23" s="255"/>
      <c r="AF23" s="255"/>
      <c r="AG23" s="255"/>
      <c r="AH23" s="255"/>
      <c r="AI23" s="255"/>
      <c r="AJ23" s="255"/>
      <c r="AK23" s="255"/>
      <c r="AL23" s="255"/>
      <c r="AM23" s="255"/>
    </row>
    <row r="24" spans="1:39" ht="12.6" customHeight="1" x14ac:dyDescent="0.25">
      <c r="A24" s="446"/>
      <c r="B24" s="482" t="s">
        <v>14</v>
      </c>
      <c r="C24" s="482"/>
      <c r="D24" s="482"/>
      <c r="E24" s="482"/>
      <c r="F24" s="482"/>
      <c r="G24" s="482"/>
      <c r="H24" s="482"/>
      <c r="I24" s="482"/>
      <c r="J24" s="482"/>
      <c r="K24" s="482"/>
      <c r="L24" s="482"/>
      <c r="M24" s="482"/>
      <c r="N24" s="482"/>
      <c r="O24" s="482"/>
      <c r="P24" s="482"/>
      <c r="Q24" s="482"/>
      <c r="R24" s="482"/>
      <c r="S24" s="482"/>
      <c r="T24" s="483"/>
      <c r="U24" s="484" t="s">
        <v>14</v>
      </c>
      <c r="V24" s="482"/>
      <c r="W24" s="482"/>
      <c r="X24" s="482"/>
      <c r="Y24" s="482"/>
      <c r="Z24" s="35"/>
      <c r="AA24" s="255"/>
      <c r="AB24" s="255"/>
      <c r="AC24" s="255"/>
      <c r="AD24" s="255"/>
      <c r="AE24" s="255"/>
      <c r="AF24" s="255"/>
      <c r="AG24" s="255"/>
      <c r="AH24" s="255"/>
      <c r="AI24" s="255"/>
      <c r="AJ24" s="255"/>
      <c r="AK24" s="255"/>
      <c r="AL24" s="255"/>
      <c r="AM24" s="255"/>
    </row>
    <row r="25" spans="1:39" ht="12.6" customHeight="1" x14ac:dyDescent="0.25">
      <c r="A25" s="446"/>
      <c r="B25" s="482"/>
      <c r="C25" s="482"/>
      <c r="D25" s="482"/>
      <c r="E25" s="482"/>
      <c r="F25" s="482"/>
      <c r="G25" s="482"/>
      <c r="H25" s="482"/>
      <c r="I25" s="482"/>
      <c r="J25" s="482"/>
      <c r="K25" s="482"/>
      <c r="L25" s="482"/>
      <c r="M25" s="482"/>
      <c r="N25" s="482"/>
      <c r="O25" s="482"/>
      <c r="P25" s="482"/>
      <c r="Q25" s="482"/>
      <c r="R25" s="482"/>
      <c r="S25" s="482"/>
      <c r="T25" s="483"/>
      <c r="U25" s="484"/>
      <c r="V25" s="482"/>
      <c r="W25" s="482"/>
      <c r="X25" s="482"/>
      <c r="Y25" s="482"/>
      <c r="Z25" s="35"/>
      <c r="AA25" s="255"/>
      <c r="AB25" s="255"/>
      <c r="AC25" s="255"/>
      <c r="AD25" s="255"/>
      <c r="AE25" s="255"/>
      <c r="AF25" s="255"/>
      <c r="AG25" s="255"/>
      <c r="AH25" s="255"/>
      <c r="AI25" s="255"/>
      <c r="AJ25" s="255"/>
      <c r="AK25" s="255"/>
      <c r="AL25" s="255"/>
      <c r="AM25" s="255"/>
    </row>
    <row r="26" spans="1:39" ht="12.6" customHeight="1" x14ac:dyDescent="0.25">
      <c r="A26" s="446"/>
      <c r="B26" s="482" t="s">
        <v>14</v>
      </c>
      <c r="C26" s="482"/>
      <c r="D26" s="482"/>
      <c r="E26" s="482"/>
      <c r="F26" s="482"/>
      <c r="G26" s="482"/>
      <c r="H26" s="482"/>
      <c r="I26" s="482"/>
      <c r="J26" s="482"/>
      <c r="K26" s="482"/>
      <c r="L26" s="482"/>
      <c r="M26" s="482"/>
      <c r="N26" s="482"/>
      <c r="O26" s="482"/>
      <c r="P26" s="482"/>
      <c r="Q26" s="482"/>
      <c r="R26" s="482"/>
      <c r="S26" s="482"/>
      <c r="T26" s="483"/>
      <c r="U26" s="484" t="s">
        <v>14</v>
      </c>
      <c r="V26" s="482"/>
      <c r="W26" s="482"/>
      <c r="X26" s="482"/>
      <c r="Y26" s="482"/>
      <c r="Z26" s="35"/>
      <c r="AA26" s="255"/>
      <c r="AB26" s="255"/>
      <c r="AC26" s="255"/>
      <c r="AD26" s="255"/>
      <c r="AE26" s="255"/>
      <c r="AF26" s="255"/>
      <c r="AG26" s="255"/>
      <c r="AH26" s="255"/>
      <c r="AI26" s="255"/>
      <c r="AJ26" s="255"/>
      <c r="AK26" s="255"/>
      <c r="AL26" s="255"/>
      <c r="AM26" s="255"/>
    </row>
    <row r="27" spans="1:39" ht="12.6" customHeight="1" x14ac:dyDescent="0.25">
      <c r="A27" s="446"/>
      <c r="B27" s="482"/>
      <c r="C27" s="482"/>
      <c r="D27" s="482"/>
      <c r="E27" s="482"/>
      <c r="F27" s="482"/>
      <c r="G27" s="482"/>
      <c r="H27" s="482"/>
      <c r="I27" s="482"/>
      <c r="J27" s="482"/>
      <c r="K27" s="482"/>
      <c r="L27" s="482"/>
      <c r="M27" s="482"/>
      <c r="N27" s="482"/>
      <c r="O27" s="482"/>
      <c r="P27" s="482"/>
      <c r="Q27" s="482"/>
      <c r="R27" s="482"/>
      <c r="S27" s="482"/>
      <c r="T27" s="483"/>
      <c r="U27" s="484"/>
      <c r="V27" s="482"/>
      <c r="W27" s="482"/>
      <c r="X27" s="482"/>
      <c r="Y27" s="482"/>
      <c r="Z27" s="35"/>
      <c r="AA27" s="255"/>
      <c r="AB27" s="255"/>
      <c r="AC27" s="255"/>
      <c r="AD27" s="255"/>
      <c r="AE27" s="255"/>
      <c r="AF27" s="255"/>
      <c r="AG27" s="255"/>
      <c r="AH27" s="255"/>
      <c r="AI27" s="255"/>
      <c r="AJ27" s="255"/>
      <c r="AK27" s="255"/>
      <c r="AL27" s="255"/>
      <c r="AM27" s="255"/>
    </row>
    <row r="28" spans="1:39" ht="12.6" customHeight="1" x14ac:dyDescent="0.25">
      <c r="A28" s="446"/>
      <c r="B28" s="482" t="s">
        <v>14</v>
      </c>
      <c r="C28" s="482"/>
      <c r="D28" s="482"/>
      <c r="E28" s="482"/>
      <c r="F28" s="482"/>
      <c r="G28" s="482"/>
      <c r="H28" s="482"/>
      <c r="I28" s="482"/>
      <c r="J28" s="482"/>
      <c r="K28" s="482"/>
      <c r="L28" s="482"/>
      <c r="M28" s="482"/>
      <c r="N28" s="482"/>
      <c r="O28" s="482"/>
      <c r="P28" s="482"/>
      <c r="Q28" s="482"/>
      <c r="R28" s="482"/>
      <c r="S28" s="482"/>
      <c r="T28" s="483"/>
      <c r="U28" s="484" t="s">
        <v>14</v>
      </c>
      <c r="V28" s="482"/>
      <c r="W28" s="482"/>
      <c r="X28" s="482"/>
      <c r="Y28" s="482"/>
      <c r="Z28" s="35"/>
      <c r="AA28" s="255"/>
      <c r="AB28" s="255"/>
      <c r="AC28" s="255"/>
      <c r="AD28" s="255"/>
      <c r="AE28" s="255"/>
      <c r="AF28" s="255"/>
      <c r="AG28" s="255"/>
      <c r="AH28" s="255"/>
      <c r="AI28" s="255"/>
      <c r="AJ28" s="255"/>
      <c r="AK28" s="255"/>
      <c r="AL28" s="255"/>
      <c r="AM28" s="255"/>
    </row>
    <row r="29" spans="1:39" ht="12.6" customHeight="1" x14ac:dyDescent="0.25">
      <c r="A29" s="446"/>
      <c r="B29" s="482"/>
      <c r="C29" s="482"/>
      <c r="D29" s="482"/>
      <c r="E29" s="482"/>
      <c r="F29" s="482"/>
      <c r="G29" s="482"/>
      <c r="H29" s="482"/>
      <c r="I29" s="482"/>
      <c r="J29" s="482"/>
      <c r="K29" s="482"/>
      <c r="L29" s="482"/>
      <c r="M29" s="482"/>
      <c r="N29" s="482"/>
      <c r="O29" s="482"/>
      <c r="P29" s="482"/>
      <c r="Q29" s="482"/>
      <c r="R29" s="482"/>
      <c r="S29" s="482"/>
      <c r="T29" s="483"/>
      <c r="U29" s="484"/>
      <c r="V29" s="482"/>
      <c r="W29" s="482"/>
      <c r="X29" s="482"/>
      <c r="Y29" s="482"/>
      <c r="Z29" s="35"/>
      <c r="AA29" s="255"/>
      <c r="AB29" s="255"/>
      <c r="AC29" s="255"/>
      <c r="AD29" s="255"/>
      <c r="AE29" s="255"/>
      <c r="AF29" s="255"/>
      <c r="AG29" s="255"/>
      <c r="AH29" s="255"/>
      <c r="AI29" s="255"/>
      <c r="AJ29" s="255"/>
      <c r="AK29" s="255"/>
      <c r="AL29" s="255"/>
      <c r="AM29" s="255"/>
    </row>
    <row r="30" spans="1:39" ht="12.6" customHeight="1" x14ac:dyDescent="0.25">
      <c r="A30" s="446"/>
      <c r="B30" s="482" t="s">
        <v>14</v>
      </c>
      <c r="C30" s="482"/>
      <c r="D30" s="482"/>
      <c r="E30" s="482"/>
      <c r="F30" s="482"/>
      <c r="G30" s="482"/>
      <c r="H30" s="482"/>
      <c r="I30" s="482"/>
      <c r="J30" s="482"/>
      <c r="K30" s="482"/>
      <c r="L30" s="482"/>
      <c r="M30" s="482"/>
      <c r="N30" s="482"/>
      <c r="O30" s="482"/>
      <c r="P30" s="482"/>
      <c r="Q30" s="482"/>
      <c r="R30" s="482"/>
      <c r="S30" s="482"/>
      <c r="T30" s="483"/>
      <c r="U30" s="484" t="s">
        <v>14</v>
      </c>
      <c r="V30" s="482"/>
      <c r="W30" s="482"/>
      <c r="X30" s="482"/>
      <c r="Y30" s="482"/>
      <c r="Z30" s="35"/>
      <c r="AA30" s="255"/>
      <c r="AB30" s="255"/>
      <c r="AC30" s="255"/>
      <c r="AD30" s="255"/>
      <c r="AE30" s="255"/>
      <c r="AF30" s="255"/>
      <c r="AG30" s="255"/>
      <c r="AH30" s="255"/>
      <c r="AI30" s="255"/>
      <c r="AJ30" s="255"/>
      <c r="AK30" s="255"/>
      <c r="AL30" s="255"/>
      <c r="AM30" s="255"/>
    </row>
    <row r="31" spans="1:39" ht="12.6" customHeight="1" x14ac:dyDescent="0.25">
      <c r="A31" s="446"/>
      <c r="B31" s="482"/>
      <c r="C31" s="482"/>
      <c r="D31" s="482"/>
      <c r="E31" s="482"/>
      <c r="F31" s="482"/>
      <c r="G31" s="482"/>
      <c r="H31" s="482"/>
      <c r="I31" s="482"/>
      <c r="J31" s="482"/>
      <c r="K31" s="482"/>
      <c r="L31" s="482"/>
      <c r="M31" s="482"/>
      <c r="N31" s="482"/>
      <c r="O31" s="482"/>
      <c r="P31" s="482"/>
      <c r="Q31" s="482"/>
      <c r="R31" s="482"/>
      <c r="S31" s="482"/>
      <c r="T31" s="483"/>
      <c r="U31" s="484"/>
      <c r="V31" s="482"/>
      <c r="W31" s="482"/>
      <c r="X31" s="482"/>
      <c r="Y31" s="482"/>
      <c r="Z31" s="35"/>
      <c r="AA31" s="255"/>
      <c r="AB31" s="255"/>
      <c r="AC31" s="255"/>
      <c r="AD31" s="255"/>
      <c r="AE31" s="255"/>
      <c r="AF31" s="255"/>
      <c r="AG31" s="255"/>
      <c r="AH31" s="255"/>
      <c r="AI31" s="255"/>
      <c r="AJ31" s="255"/>
      <c r="AK31" s="255"/>
      <c r="AL31" s="255"/>
      <c r="AM31" s="255"/>
    </row>
    <row r="32" spans="1:39" ht="12.6" customHeight="1" x14ac:dyDescent="0.25">
      <c r="A32" s="446"/>
      <c r="B32" s="482" t="s">
        <v>14</v>
      </c>
      <c r="C32" s="482"/>
      <c r="D32" s="482"/>
      <c r="E32" s="482"/>
      <c r="F32" s="482"/>
      <c r="G32" s="482"/>
      <c r="H32" s="482"/>
      <c r="I32" s="482"/>
      <c r="J32" s="482"/>
      <c r="K32" s="482"/>
      <c r="L32" s="482"/>
      <c r="M32" s="482"/>
      <c r="N32" s="482"/>
      <c r="O32" s="482"/>
      <c r="P32" s="482"/>
      <c r="Q32" s="482"/>
      <c r="R32" s="482"/>
      <c r="S32" s="482"/>
      <c r="T32" s="483"/>
      <c r="U32" s="484" t="s">
        <v>14</v>
      </c>
      <c r="V32" s="482"/>
      <c r="W32" s="482"/>
      <c r="X32" s="482"/>
      <c r="Y32" s="482"/>
      <c r="Z32" s="35"/>
      <c r="AA32" s="255"/>
      <c r="AB32" s="255"/>
      <c r="AC32" s="255"/>
      <c r="AD32" s="255"/>
      <c r="AE32" s="255"/>
      <c r="AF32" s="255"/>
      <c r="AG32" s="255"/>
      <c r="AH32" s="255"/>
      <c r="AI32" s="255"/>
      <c r="AJ32" s="255"/>
      <c r="AK32" s="255"/>
      <c r="AL32" s="255"/>
      <c r="AM32" s="255"/>
    </row>
    <row r="33" spans="1:39" ht="12.6" customHeight="1" x14ac:dyDescent="0.25">
      <c r="A33" s="446"/>
      <c r="B33" s="482"/>
      <c r="C33" s="482"/>
      <c r="D33" s="482"/>
      <c r="E33" s="482"/>
      <c r="F33" s="482"/>
      <c r="G33" s="482"/>
      <c r="H33" s="482"/>
      <c r="I33" s="482"/>
      <c r="J33" s="482"/>
      <c r="K33" s="482"/>
      <c r="L33" s="482"/>
      <c r="M33" s="482"/>
      <c r="N33" s="482"/>
      <c r="O33" s="482"/>
      <c r="P33" s="482"/>
      <c r="Q33" s="482"/>
      <c r="R33" s="482"/>
      <c r="S33" s="482"/>
      <c r="T33" s="483"/>
      <c r="U33" s="484"/>
      <c r="V33" s="482"/>
      <c r="W33" s="482"/>
      <c r="X33" s="482"/>
      <c r="Y33" s="482"/>
      <c r="Z33" s="35"/>
      <c r="AA33" s="255"/>
      <c r="AB33" s="255"/>
      <c r="AC33" s="255"/>
      <c r="AD33" s="255"/>
      <c r="AE33" s="255"/>
      <c r="AF33" s="255"/>
      <c r="AG33" s="255"/>
      <c r="AH33" s="255"/>
      <c r="AI33" s="255"/>
      <c r="AJ33" s="255"/>
      <c r="AK33" s="255"/>
      <c r="AL33" s="255"/>
      <c r="AM33" s="255"/>
    </row>
    <row r="34" spans="1:39" ht="12.6" customHeight="1" x14ac:dyDescent="0.25">
      <c r="A34" s="446"/>
      <c r="B34" s="482" t="s">
        <v>14</v>
      </c>
      <c r="C34" s="482"/>
      <c r="D34" s="482"/>
      <c r="E34" s="482"/>
      <c r="F34" s="482"/>
      <c r="G34" s="482"/>
      <c r="H34" s="482"/>
      <c r="I34" s="482"/>
      <c r="J34" s="482"/>
      <c r="K34" s="482"/>
      <c r="L34" s="482"/>
      <c r="M34" s="482"/>
      <c r="N34" s="482"/>
      <c r="O34" s="482"/>
      <c r="P34" s="482"/>
      <c r="Q34" s="482"/>
      <c r="R34" s="482"/>
      <c r="S34" s="482"/>
      <c r="T34" s="483"/>
      <c r="U34" s="484" t="s">
        <v>14</v>
      </c>
      <c r="V34" s="482"/>
      <c r="W34" s="482"/>
      <c r="X34" s="482"/>
      <c r="Y34" s="482"/>
      <c r="Z34" s="35"/>
      <c r="AA34" s="255"/>
      <c r="AB34" s="255"/>
      <c r="AC34" s="255"/>
      <c r="AD34" s="255"/>
      <c r="AE34" s="255"/>
      <c r="AF34" s="255"/>
      <c r="AG34" s="255"/>
      <c r="AH34" s="255"/>
      <c r="AI34" s="255"/>
      <c r="AJ34" s="255"/>
      <c r="AK34" s="255"/>
      <c r="AL34" s="255"/>
      <c r="AM34" s="255"/>
    </row>
    <row r="35" spans="1:39" ht="12.6" customHeight="1" x14ac:dyDescent="0.25">
      <c r="A35" s="446"/>
      <c r="B35" s="482"/>
      <c r="C35" s="482"/>
      <c r="D35" s="482"/>
      <c r="E35" s="482"/>
      <c r="F35" s="482"/>
      <c r="G35" s="482"/>
      <c r="H35" s="482"/>
      <c r="I35" s="482"/>
      <c r="J35" s="482"/>
      <c r="K35" s="482"/>
      <c r="L35" s="482"/>
      <c r="M35" s="482"/>
      <c r="N35" s="482"/>
      <c r="O35" s="482"/>
      <c r="P35" s="482"/>
      <c r="Q35" s="482"/>
      <c r="R35" s="482"/>
      <c r="S35" s="482"/>
      <c r="T35" s="483"/>
      <c r="U35" s="484"/>
      <c r="V35" s="482"/>
      <c r="W35" s="482"/>
      <c r="X35" s="482"/>
      <c r="Y35" s="482"/>
      <c r="Z35" s="35"/>
      <c r="AA35" s="255"/>
      <c r="AB35" s="255"/>
      <c r="AC35" s="255"/>
      <c r="AD35" s="255"/>
      <c r="AE35" s="255"/>
      <c r="AF35" s="255"/>
      <c r="AG35" s="255"/>
      <c r="AH35" s="255"/>
      <c r="AI35" s="255"/>
      <c r="AJ35" s="255"/>
      <c r="AK35" s="255"/>
      <c r="AL35" s="255"/>
      <c r="AM35" s="255"/>
    </row>
    <row r="36" spans="1:39" ht="12.6" customHeight="1" x14ac:dyDescent="0.25">
      <c r="A36" s="446"/>
      <c r="B36" s="482" t="s">
        <v>14</v>
      </c>
      <c r="C36" s="482"/>
      <c r="D36" s="482"/>
      <c r="E36" s="482"/>
      <c r="F36" s="482"/>
      <c r="G36" s="482"/>
      <c r="H36" s="482"/>
      <c r="I36" s="482"/>
      <c r="J36" s="482"/>
      <c r="K36" s="482"/>
      <c r="L36" s="482"/>
      <c r="M36" s="482"/>
      <c r="N36" s="482"/>
      <c r="O36" s="482"/>
      <c r="P36" s="482"/>
      <c r="Q36" s="482"/>
      <c r="R36" s="482"/>
      <c r="S36" s="482"/>
      <c r="T36" s="483"/>
      <c r="U36" s="484" t="s">
        <v>14</v>
      </c>
      <c r="V36" s="482"/>
      <c r="W36" s="482"/>
      <c r="X36" s="482"/>
      <c r="Y36" s="482"/>
      <c r="Z36" s="35"/>
      <c r="AA36" s="255"/>
      <c r="AB36" s="255"/>
      <c r="AC36" s="255"/>
      <c r="AD36" s="255"/>
      <c r="AE36" s="255"/>
      <c r="AF36" s="255"/>
      <c r="AG36" s="255"/>
      <c r="AH36" s="255"/>
      <c r="AI36" s="255"/>
      <c r="AJ36" s="255"/>
      <c r="AK36" s="255"/>
      <c r="AL36" s="255"/>
      <c r="AM36" s="255"/>
    </row>
    <row r="37" spans="1:39" ht="12.6" customHeight="1" x14ac:dyDescent="0.25">
      <c r="A37" s="446"/>
      <c r="B37" s="482"/>
      <c r="C37" s="482"/>
      <c r="D37" s="482"/>
      <c r="E37" s="482"/>
      <c r="F37" s="482"/>
      <c r="G37" s="482"/>
      <c r="H37" s="482"/>
      <c r="I37" s="482"/>
      <c r="J37" s="482"/>
      <c r="K37" s="482"/>
      <c r="L37" s="482"/>
      <c r="M37" s="482"/>
      <c r="N37" s="482"/>
      <c r="O37" s="482"/>
      <c r="P37" s="482"/>
      <c r="Q37" s="482"/>
      <c r="R37" s="482"/>
      <c r="S37" s="482"/>
      <c r="T37" s="483"/>
      <c r="U37" s="484"/>
      <c r="V37" s="482"/>
      <c r="W37" s="482"/>
      <c r="X37" s="482"/>
      <c r="Y37" s="482"/>
    </row>
    <row r="38" spans="1:39" ht="12.6" customHeight="1" x14ac:dyDescent="0.25">
      <c r="A38" s="446"/>
      <c r="B38" s="482" t="s">
        <v>14</v>
      </c>
      <c r="C38" s="482"/>
      <c r="D38" s="482"/>
      <c r="E38" s="482"/>
      <c r="F38" s="482"/>
      <c r="G38" s="482"/>
      <c r="H38" s="482"/>
      <c r="I38" s="482"/>
      <c r="J38" s="482"/>
      <c r="K38" s="482"/>
      <c r="L38" s="482"/>
      <c r="M38" s="482"/>
      <c r="N38" s="482"/>
      <c r="O38" s="482"/>
      <c r="P38" s="482"/>
      <c r="Q38" s="482"/>
      <c r="R38" s="482"/>
      <c r="S38" s="482"/>
      <c r="T38" s="483"/>
      <c r="U38" s="484" t="s">
        <v>14</v>
      </c>
      <c r="V38" s="482"/>
      <c r="W38" s="482"/>
      <c r="X38" s="482"/>
      <c r="Y38" s="482"/>
    </row>
    <row r="39" spans="1:39" ht="12.6" customHeight="1" x14ac:dyDescent="0.25">
      <c r="A39" s="446"/>
      <c r="B39" s="482"/>
      <c r="C39" s="482"/>
      <c r="D39" s="482"/>
      <c r="E39" s="482"/>
      <c r="F39" s="482"/>
      <c r="G39" s="482"/>
      <c r="H39" s="482"/>
      <c r="I39" s="482"/>
      <c r="J39" s="482"/>
      <c r="K39" s="482"/>
      <c r="L39" s="482"/>
      <c r="M39" s="482"/>
      <c r="N39" s="482"/>
      <c r="O39" s="482"/>
      <c r="P39" s="482"/>
      <c r="Q39" s="482"/>
      <c r="R39" s="482"/>
      <c r="S39" s="482"/>
      <c r="T39" s="483"/>
      <c r="U39" s="484"/>
      <c r="V39" s="482"/>
      <c r="W39" s="482"/>
      <c r="X39" s="482"/>
      <c r="Y39" s="482"/>
    </row>
    <row r="40" spans="1:39" ht="12.6" customHeight="1" x14ac:dyDescent="0.25">
      <c r="A40" s="446"/>
      <c r="B40" s="482" t="s">
        <v>14</v>
      </c>
      <c r="C40" s="482"/>
      <c r="D40" s="482"/>
      <c r="E40" s="482"/>
      <c r="F40" s="482"/>
      <c r="G40" s="482"/>
      <c r="H40" s="482"/>
      <c r="I40" s="482"/>
      <c r="J40" s="482"/>
      <c r="K40" s="482"/>
      <c r="L40" s="482"/>
      <c r="M40" s="482"/>
      <c r="N40" s="482"/>
      <c r="O40" s="482"/>
      <c r="P40" s="482"/>
      <c r="Q40" s="482"/>
      <c r="R40" s="482"/>
      <c r="S40" s="482"/>
      <c r="T40" s="483"/>
      <c r="U40" s="484" t="s">
        <v>14</v>
      </c>
      <c r="V40" s="482"/>
      <c r="W40" s="482"/>
      <c r="X40" s="482"/>
      <c r="Y40" s="482"/>
    </row>
    <row r="41" spans="1:39" ht="12.6" customHeight="1" x14ac:dyDescent="0.25">
      <c r="A41" s="446"/>
      <c r="B41" s="482"/>
      <c r="C41" s="482"/>
      <c r="D41" s="482"/>
      <c r="E41" s="482"/>
      <c r="F41" s="482"/>
      <c r="G41" s="482"/>
      <c r="H41" s="482"/>
      <c r="I41" s="482"/>
      <c r="J41" s="482"/>
      <c r="K41" s="482"/>
      <c r="L41" s="482"/>
      <c r="M41" s="482"/>
      <c r="N41" s="482"/>
      <c r="O41" s="482"/>
      <c r="P41" s="482"/>
      <c r="Q41" s="482"/>
      <c r="R41" s="482"/>
      <c r="S41" s="482"/>
      <c r="T41" s="483"/>
      <c r="U41" s="484"/>
      <c r="V41" s="482"/>
      <c r="W41" s="482"/>
      <c r="X41" s="482"/>
      <c r="Y41" s="482"/>
    </row>
    <row r="42" spans="1:39" ht="12.6" customHeight="1" x14ac:dyDescent="0.25">
      <c r="A42" s="446"/>
      <c r="B42" s="482" t="s">
        <v>14</v>
      </c>
      <c r="C42" s="482"/>
      <c r="D42" s="482"/>
      <c r="E42" s="482"/>
      <c r="F42" s="482"/>
      <c r="G42" s="482"/>
      <c r="H42" s="482"/>
      <c r="I42" s="482"/>
      <c r="J42" s="482"/>
      <c r="K42" s="482"/>
      <c r="L42" s="482"/>
      <c r="M42" s="482"/>
      <c r="N42" s="482"/>
      <c r="O42" s="482"/>
      <c r="P42" s="482"/>
      <c r="Q42" s="482"/>
      <c r="R42" s="482"/>
      <c r="S42" s="482"/>
      <c r="T42" s="483"/>
      <c r="U42" s="484" t="s">
        <v>14</v>
      </c>
      <c r="V42" s="482"/>
      <c r="W42" s="482"/>
      <c r="X42" s="482"/>
      <c r="Y42" s="482"/>
    </row>
    <row r="43" spans="1:39" ht="12.6" customHeight="1" x14ac:dyDescent="0.25">
      <c r="A43" s="446"/>
      <c r="B43" s="482"/>
      <c r="C43" s="482"/>
      <c r="D43" s="482"/>
      <c r="E43" s="482"/>
      <c r="F43" s="482"/>
      <c r="G43" s="482"/>
      <c r="H43" s="482"/>
      <c r="I43" s="482"/>
      <c r="J43" s="482"/>
      <c r="K43" s="482"/>
      <c r="L43" s="482"/>
      <c r="M43" s="482"/>
      <c r="N43" s="482"/>
      <c r="O43" s="482"/>
      <c r="P43" s="482"/>
      <c r="Q43" s="482"/>
      <c r="R43" s="482"/>
      <c r="S43" s="482"/>
      <c r="T43" s="483"/>
      <c r="U43" s="484"/>
      <c r="V43" s="482"/>
      <c r="W43" s="482"/>
      <c r="X43" s="482"/>
      <c r="Y43" s="482"/>
    </row>
    <row r="44" spans="1:39" ht="12.6" customHeight="1" x14ac:dyDescent="0.25">
      <c r="A44" s="446"/>
      <c r="B44" s="482" t="s">
        <v>14</v>
      </c>
      <c r="C44" s="482"/>
      <c r="D44" s="482"/>
      <c r="E44" s="482"/>
      <c r="F44" s="482"/>
      <c r="G44" s="482"/>
      <c r="H44" s="482"/>
      <c r="I44" s="482"/>
      <c r="J44" s="482"/>
      <c r="K44" s="482"/>
      <c r="L44" s="482"/>
      <c r="M44" s="482"/>
      <c r="N44" s="482"/>
      <c r="O44" s="482"/>
      <c r="P44" s="482"/>
      <c r="Q44" s="482"/>
      <c r="R44" s="482"/>
      <c r="S44" s="482"/>
      <c r="T44" s="483"/>
      <c r="U44" s="484" t="s">
        <v>14</v>
      </c>
      <c r="V44" s="482"/>
      <c r="W44" s="482"/>
      <c r="X44" s="482"/>
      <c r="Y44" s="482"/>
    </row>
    <row r="45" spans="1:39" ht="12.6" customHeight="1" x14ac:dyDescent="0.25">
      <c r="A45" s="446"/>
      <c r="B45" s="482"/>
      <c r="C45" s="482"/>
      <c r="D45" s="482"/>
      <c r="E45" s="482"/>
      <c r="F45" s="482"/>
      <c r="G45" s="482"/>
      <c r="H45" s="482"/>
      <c r="I45" s="482"/>
      <c r="J45" s="482"/>
      <c r="K45" s="482"/>
      <c r="L45" s="482"/>
      <c r="M45" s="482"/>
      <c r="N45" s="482"/>
      <c r="O45" s="482"/>
      <c r="P45" s="482"/>
      <c r="Q45" s="482"/>
      <c r="R45" s="482"/>
      <c r="S45" s="482"/>
      <c r="T45" s="483"/>
      <c r="U45" s="484"/>
      <c r="V45" s="482"/>
      <c r="W45" s="482"/>
      <c r="X45" s="482"/>
      <c r="Y45" s="482"/>
    </row>
    <row r="46" spans="1:39" ht="12.6" customHeight="1" x14ac:dyDescent="0.25">
      <c r="A46" s="446"/>
      <c r="B46" s="482" t="s">
        <v>14</v>
      </c>
      <c r="C46" s="482"/>
      <c r="D46" s="482"/>
      <c r="E46" s="482"/>
      <c r="F46" s="482"/>
      <c r="G46" s="482"/>
      <c r="H46" s="482"/>
      <c r="I46" s="482"/>
      <c r="J46" s="482"/>
      <c r="K46" s="482"/>
      <c r="L46" s="482"/>
      <c r="M46" s="482"/>
      <c r="N46" s="482"/>
      <c r="O46" s="482"/>
      <c r="P46" s="482"/>
      <c r="Q46" s="482"/>
      <c r="R46" s="482"/>
      <c r="S46" s="482"/>
      <c r="T46" s="483"/>
      <c r="U46" s="484" t="s">
        <v>14</v>
      </c>
      <c r="V46" s="482"/>
      <c r="W46" s="482"/>
      <c r="X46" s="482"/>
      <c r="Y46" s="482"/>
    </row>
    <row r="47" spans="1:39" ht="12.6" customHeight="1" x14ac:dyDescent="0.25">
      <c r="A47" s="446"/>
      <c r="B47" s="482"/>
      <c r="C47" s="482"/>
      <c r="D47" s="482"/>
      <c r="E47" s="482"/>
      <c r="F47" s="482"/>
      <c r="G47" s="482"/>
      <c r="H47" s="482"/>
      <c r="I47" s="482"/>
      <c r="J47" s="482"/>
      <c r="K47" s="482"/>
      <c r="L47" s="482"/>
      <c r="M47" s="482"/>
      <c r="N47" s="482"/>
      <c r="O47" s="482"/>
      <c r="P47" s="482"/>
      <c r="Q47" s="482"/>
      <c r="R47" s="482"/>
      <c r="S47" s="482"/>
      <c r="T47" s="483"/>
      <c r="U47" s="484"/>
      <c r="V47" s="482"/>
      <c r="W47" s="482"/>
      <c r="X47" s="482"/>
      <c r="Y47" s="482"/>
    </row>
    <row r="48" spans="1:39" ht="12.6" customHeight="1" x14ac:dyDescent="0.25">
      <c r="A48" s="446"/>
      <c r="B48" s="482" t="s">
        <v>14</v>
      </c>
      <c r="C48" s="482"/>
      <c r="D48" s="482"/>
      <c r="E48" s="482"/>
      <c r="F48" s="482"/>
      <c r="G48" s="482"/>
      <c r="H48" s="482"/>
      <c r="I48" s="482"/>
      <c r="J48" s="482"/>
      <c r="K48" s="482"/>
      <c r="L48" s="482"/>
      <c r="M48" s="482"/>
      <c r="N48" s="482"/>
      <c r="O48" s="482"/>
      <c r="P48" s="482"/>
      <c r="Q48" s="482"/>
      <c r="R48" s="482"/>
      <c r="S48" s="482"/>
      <c r="T48" s="483"/>
      <c r="U48" s="484" t="s">
        <v>14</v>
      </c>
      <c r="V48" s="482"/>
      <c r="W48" s="482"/>
      <c r="X48" s="482"/>
      <c r="Y48" s="482"/>
    </row>
    <row r="49" spans="1:25" ht="12.6" customHeight="1" x14ac:dyDescent="0.25">
      <c r="A49" s="446"/>
      <c r="B49" s="482"/>
      <c r="C49" s="482"/>
      <c r="D49" s="482"/>
      <c r="E49" s="482"/>
      <c r="F49" s="482"/>
      <c r="G49" s="482"/>
      <c r="H49" s="482"/>
      <c r="I49" s="482"/>
      <c r="J49" s="482"/>
      <c r="K49" s="482"/>
      <c r="L49" s="482"/>
      <c r="M49" s="482"/>
      <c r="N49" s="482"/>
      <c r="O49" s="482"/>
      <c r="P49" s="482"/>
      <c r="Q49" s="482"/>
      <c r="R49" s="482"/>
      <c r="S49" s="482"/>
      <c r="T49" s="483"/>
      <c r="U49" s="484"/>
      <c r="V49" s="482"/>
      <c r="W49" s="482"/>
      <c r="X49" s="482"/>
      <c r="Y49" s="482"/>
    </row>
    <row r="50" spans="1:25" ht="12.6" customHeight="1" x14ac:dyDescent="0.25">
      <c r="A50" s="446"/>
      <c r="B50" s="482" t="s">
        <v>14</v>
      </c>
      <c r="C50" s="482"/>
      <c r="D50" s="482"/>
      <c r="E50" s="482"/>
      <c r="F50" s="482"/>
      <c r="G50" s="482"/>
      <c r="H50" s="482"/>
      <c r="I50" s="482"/>
      <c r="J50" s="482"/>
      <c r="K50" s="482"/>
      <c r="L50" s="482"/>
      <c r="M50" s="482"/>
      <c r="N50" s="482"/>
      <c r="O50" s="482"/>
      <c r="P50" s="482"/>
      <c r="Q50" s="482"/>
      <c r="R50" s="482"/>
      <c r="S50" s="482"/>
      <c r="T50" s="483"/>
      <c r="U50" s="484" t="s">
        <v>14</v>
      </c>
      <c r="V50" s="482"/>
      <c r="W50" s="482"/>
      <c r="X50" s="482"/>
      <c r="Y50" s="482"/>
    </row>
    <row r="51" spans="1:25" ht="12.6" customHeight="1" x14ac:dyDescent="0.25">
      <c r="A51" s="446"/>
      <c r="B51" s="482"/>
      <c r="C51" s="482"/>
      <c r="D51" s="482"/>
      <c r="E51" s="482"/>
      <c r="F51" s="482"/>
      <c r="G51" s="482"/>
      <c r="H51" s="482"/>
      <c r="I51" s="482"/>
      <c r="J51" s="482"/>
      <c r="K51" s="482"/>
      <c r="L51" s="482"/>
      <c r="M51" s="482"/>
      <c r="N51" s="482"/>
      <c r="O51" s="482"/>
      <c r="P51" s="482"/>
      <c r="Q51" s="482"/>
      <c r="R51" s="482"/>
      <c r="S51" s="482"/>
      <c r="T51" s="483"/>
      <c r="U51" s="484"/>
      <c r="V51" s="482"/>
      <c r="W51" s="482"/>
      <c r="X51" s="482"/>
      <c r="Y51" s="482"/>
    </row>
    <row r="52" spans="1:25" ht="12.6" customHeight="1" x14ac:dyDescent="0.25">
      <c r="A52" s="446"/>
      <c r="B52" s="482" t="s">
        <v>14</v>
      </c>
      <c r="C52" s="482"/>
      <c r="D52" s="482"/>
      <c r="E52" s="482"/>
      <c r="F52" s="482"/>
      <c r="G52" s="482"/>
      <c r="H52" s="482"/>
      <c r="I52" s="482"/>
      <c r="J52" s="482"/>
      <c r="K52" s="482"/>
      <c r="L52" s="482"/>
      <c r="M52" s="482"/>
      <c r="N52" s="482"/>
      <c r="O52" s="482"/>
      <c r="P52" s="482"/>
      <c r="Q52" s="482"/>
      <c r="R52" s="482"/>
      <c r="S52" s="482"/>
      <c r="T52" s="483"/>
      <c r="U52" s="484" t="s">
        <v>14</v>
      </c>
      <c r="V52" s="482"/>
      <c r="W52" s="482"/>
      <c r="X52" s="482"/>
      <c r="Y52" s="482"/>
    </row>
    <row r="53" spans="1:25" ht="12.6" customHeight="1" x14ac:dyDescent="0.25">
      <c r="A53" s="446"/>
      <c r="B53" s="482"/>
      <c r="C53" s="482"/>
      <c r="D53" s="482"/>
      <c r="E53" s="482"/>
      <c r="F53" s="482"/>
      <c r="G53" s="482"/>
      <c r="H53" s="482"/>
      <c r="I53" s="482"/>
      <c r="J53" s="482"/>
      <c r="K53" s="482"/>
      <c r="L53" s="482"/>
      <c r="M53" s="482"/>
      <c r="N53" s="482"/>
      <c r="O53" s="482"/>
      <c r="P53" s="482"/>
      <c r="Q53" s="482"/>
      <c r="R53" s="482"/>
      <c r="S53" s="482"/>
      <c r="T53" s="483"/>
      <c r="U53" s="484"/>
      <c r="V53" s="482"/>
      <c r="W53" s="482"/>
      <c r="X53" s="482"/>
      <c r="Y53" s="482"/>
    </row>
    <row r="54" spans="1:25" ht="12.6" customHeight="1" x14ac:dyDescent="0.25">
      <c r="A54" s="446"/>
      <c r="B54" s="482" t="s">
        <v>14</v>
      </c>
      <c r="C54" s="482"/>
      <c r="D54" s="482"/>
      <c r="E54" s="482"/>
      <c r="F54" s="482"/>
      <c r="G54" s="482"/>
      <c r="H54" s="482"/>
      <c r="I54" s="482"/>
      <c r="J54" s="482"/>
      <c r="K54" s="482"/>
      <c r="L54" s="482"/>
      <c r="M54" s="482"/>
      <c r="N54" s="482"/>
      <c r="O54" s="482"/>
      <c r="P54" s="482"/>
      <c r="Q54" s="482"/>
      <c r="R54" s="482"/>
      <c r="S54" s="482"/>
      <c r="T54" s="483"/>
      <c r="U54" s="484" t="s">
        <v>14</v>
      </c>
      <c r="V54" s="482"/>
      <c r="W54" s="482"/>
      <c r="X54" s="482"/>
      <c r="Y54" s="482"/>
    </row>
    <row r="55" spans="1:25" ht="12.6" customHeight="1" x14ac:dyDescent="0.25">
      <c r="A55" s="446"/>
      <c r="B55" s="482"/>
      <c r="C55" s="482"/>
      <c r="D55" s="482"/>
      <c r="E55" s="482"/>
      <c r="F55" s="482"/>
      <c r="G55" s="482"/>
      <c r="H55" s="482"/>
      <c r="I55" s="482"/>
      <c r="J55" s="482"/>
      <c r="K55" s="482"/>
      <c r="L55" s="482"/>
      <c r="M55" s="482"/>
      <c r="N55" s="482"/>
      <c r="O55" s="482"/>
      <c r="P55" s="482"/>
      <c r="Q55" s="482"/>
      <c r="R55" s="482"/>
      <c r="S55" s="482"/>
      <c r="T55" s="483"/>
      <c r="U55" s="484"/>
      <c r="V55" s="482"/>
      <c r="W55" s="482"/>
      <c r="X55" s="482"/>
      <c r="Y55" s="482"/>
    </row>
    <row r="56" spans="1:25" ht="12.6" customHeight="1" x14ac:dyDescent="0.25">
      <c r="A56" s="446"/>
      <c r="B56" s="482" t="s">
        <v>14</v>
      </c>
      <c r="C56" s="482"/>
      <c r="D56" s="482"/>
      <c r="E56" s="482"/>
      <c r="F56" s="482"/>
      <c r="G56" s="482"/>
      <c r="H56" s="482"/>
      <c r="I56" s="482"/>
      <c r="J56" s="482"/>
      <c r="K56" s="482"/>
      <c r="L56" s="482"/>
      <c r="M56" s="482"/>
      <c r="N56" s="482"/>
      <c r="O56" s="482"/>
      <c r="P56" s="482"/>
      <c r="Q56" s="482"/>
      <c r="R56" s="482"/>
      <c r="S56" s="482"/>
      <c r="T56" s="483"/>
      <c r="U56" s="484" t="s">
        <v>14</v>
      </c>
      <c r="V56" s="482"/>
      <c r="W56" s="482"/>
      <c r="X56" s="482"/>
      <c r="Y56" s="482"/>
    </row>
    <row r="57" spans="1:25" ht="12.6" customHeight="1" x14ac:dyDescent="0.25">
      <c r="A57" s="446"/>
      <c r="B57" s="482"/>
      <c r="C57" s="482"/>
      <c r="D57" s="482"/>
      <c r="E57" s="482"/>
      <c r="F57" s="482"/>
      <c r="G57" s="482"/>
      <c r="H57" s="482"/>
      <c r="I57" s="482"/>
      <c r="J57" s="482"/>
      <c r="K57" s="482"/>
      <c r="L57" s="482"/>
      <c r="M57" s="482"/>
      <c r="N57" s="482"/>
      <c r="O57" s="482"/>
      <c r="P57" s="482"/>
      <c r="Q57" s="482"/>
      <c r="R57" s="482"/>
      <c r="S57" s="482"/>
      <c r="T57" s="483"/>
      <c r="U57" s="484"/>
      <c r="V57" s="482"/>
      <c r="W57" s="482"/>
      <c r="X57" s="482"/>
      <c r="Y57" s="482"/>
    </row>
    <row r="58" spans="1:25" ht="12.6" customHeight="1" x14ac:dyDescent="0.25">
      <c r="A58" s="446"/>
      <c r="B58" s="482" t="s">
        <v>14</v>
      </c>
      <c r="C58" s="482"/>
      <c r="D58" s="482"/>
      <c r="E58" s="482"/>
      <c r="F58" s="482"/>
      <c r="G58" s="482"/>
      <c r="H58" s="482"/>
      <c r="I58" s="482"/>
      <c r="J58" s="482"/>
      <c r="K58" s="482"/>
      <c r="L58" s="482"/>
      <c r="M58" s="482"/>
      <c r="N58" s="482"/>
      <c r="O58" s="482"/>
      <c r="P58" s="482"/>
      <c r="Q58" s="482"/>
      <c r="R58" s="482"/>
      <c r="S58" s="482"/>
      <c r="T58" s="483"/>
      <c r="U58" s="484" t="s">
        <v>14</v>
      </c>
      <c r="V58" s="482"/>
      <c r="W58" s="482"/>
      <c r="X58" s="482"/>
      <c r="Y58" s="482"/>
    </row>
    <row r="59" spans="1:25" ht="12.6" customHeight="1" x14ac:dyDescent="0.25">
      <c r="A59" s="446"/>
      <c r="B59" s="485"/>
      <c r="C59" s="485"/>
      <c r="D59" s="485"/>
      <c r="E59" s="485"/>
      <c r="F59" s="485"/>
      <c r="G59" s="485"/>
      <c r="H59" s="485"/>
      <c r="I59" s="485"/>
      <c r="J59" s="485"/>
      <c r="K59" s="485"/>
      <c r="L59" s="485"/>
      <c r="M59" s="485"/>
      <c r="N59" s="485"/>
      <c r="O59" s="485"/>
      <c r="P59" s="485"/>
      <c r="Q59" s="485"/>
      <c r="R59" s="485"/>
      <c r="S59" s="485"/>
      <c r="T59" s="486"/>
      <c r="U59" s="487"/>
      <c r="V59" s="485"/>
      <c r="W59" s="485"/>
      <c r="X59" s="485"/>
      <c r="Y59" s="485"/>
    </row>
    <row r="60" spans="1:25" ht="12.6" customHeight="1" x14ac:dyDescent="0.25">
      <c r="A60" s="446"/>
      <c r="B60" s="488" t="s">
        <v>92</v>
      </c>
      <c r="C60" s="489"/>
      <c r="D60" s="489"/>
      <c r="E60" s="489"/>
      <c r="F60" s="489"/>
      <c r="G60" s="489"/>
      <c r="H60" s="489"/>
      <c r="I60" s="489"/>
      <c r="J60" s="489"/>
      <c r="K60" s="489"/>
      <c r="L60" s="489"/>
      <c r="M60" s="489"/>
      <c r="N60" s="489"/>
      <c r="O60" s="489"/>
      <c r="P60" s="489"/>
      <c r="Q60" s="489"/>
      <c r="R60" s="489"/>
      <c r="S60" s="489"/>
      <c r="T60" s="489"/>
      <c r="U60" s="489"/>
      <c r="V60" s="489"/>
      <c r="W60" s="489"/>
      <c r="X60" s="489"/>
      <c r="Y60" s="490"/>
    </row>
    <row r="61" spans="1:25" ht="12.6" customHeight="1" x14ac:dyDescent="0.25">
      <c r="A61" s="446"/>
      <c r="B61" s="491"/>
      <c r="C61" s="406"/>
      <c r="D61" s="406"/>
      <c r="E61" s="406"/>
      <c r="F61" s="406"/>
      <c r="G61" s="406"/>
      <c r="H61" s="406"/>
      <c r="I61" s="406"/>
      <c r="J61" s="406"/>
      <c r="K61" s="406"/>
      <c r="L61" s="406"/>
      <c r="M61" s="406"/>
      <c r="N61" s="406"/>
      <c r="O61" s="406"/>
      <c r="P61" s="406"/>
      <c r="Q61" s="406"/>
      <c r="R61" s="406"/>
      <c r="S61" s="406"/>
      <c r="T61" s="406"/>
      <c r="U61" s="406"/>
      <c r="V61" s="406"/>
      <c r="W61" s="406"/>
      <c r="X61" s="406"/>
      <c r="Y61" s="407"/>
    </row>
    <row r="62" spans="1:25" ht="12.6" customHeight="1" x14ac:dyDescent="0.25">
      <c r="A62" s="446"/>
      <c r="B62" s="491"/>
      <c r="C62" s="406"/>
      <c r="D62" s="406"/>
      <c r="E62" s="406"/>
      <c r="F62" s="406"/>
      <c r="G62" s="406"/>
      <c r="H62" s="406"/>
      <c r="I62" s="406"/>
      <c r="J62" s="406"/>
      <c r="K62" s="406"/>
      <c r="L62" s="406"/>
      <c r="M62" s="406"/>
      <c r="N62" s="406"/>
      <c r="O62" s="406"/>
      <c r="P62" s="406"/>
      <c r="Q62" s="406"/>
      <c r="R62" s="406"/>
      <c r="S62" s="406"/>
      <c r="T62" s="406"/>
      <c r="U62" s="406"/>
      <c r="V62" s="406"/>
      <c r="W62" s="406"/>
      <c r="X62" s="406"/>
      <c r="Y62" s="407"/>
    </row>
    <row r="63" spans="1:25" ht="12.6" customHeight="1" x14ac:dyDescent="0.25">
      <c r="A63" s="446"/>
      <c r="B63" s="492"/>
      <c r="C63" s="493"/>
      <c r="D63" s="493"/>
      <c r="E63" s="493"/>
      <c r="F63" s="493"/>
      <c r="G63" s="493"/>
      <c r="H63" s="493"/>
      <c r="I63" s="493"/>
      <c r="J63" s="493"/>
      <c r="K63" s="493"/>
      <c r="L63" s="493"/>
      <c r="M63" s="493"/>
      <c r="N63" s="493"/>
      <c r="O63" s="493"/>
      <c r="P63" s="493"/>
      <c r="Q63" s="493"/>
      <c r="R63" s="493"/>
      <c r="S63" s="493"/>
      <c r="T63" s="493"/>
      <c r="U63" s="493"/>
      <c r="V63" s="493"/>
      <c r="W63" s="493"/>
      <c r="X63" s="493"/>
      <c r="Y63" s="494"/>
    </row>
    <row r="64" spans="1:25" ht="12.6" customHeight="1" x14ac:dyDescent="0.25">
      <c r="B64" s="436" t="s">
        <v>30</v>
      </c>
      <c r="C64" s="437"/>
      <c r="D64" s="437"/>
      <c r="E64" s="437"/>
      <c r="F64" s="437"/>
      <c r="G64" s="437"/>
      <c r="H64" s="437"/>
      <c r="I64" s="437"/>
      <c r="J64" s="437"/>
      <c r="K64" s="437"/>
      <c r="L64" s="437"/>
      <c r="M64" s="437"/>
      <c r="N64" s="437"/>
      <c r="O64" s="364" t="str">
        <f>CONCATENATE("Bon de lancement ",$R$1," - Page 1 / 2")</f>
        <v>Bon de lancement  - Page 1 / 2</v>
      </c>
      <c r="P64" s="364"/>
      <c r="Q64" s="364"/>
      <c r="R64" s="364"/>
      <c r="S64" s="364"/>
      <c r="T64" s="364"/>
      <c r="U64" s="364"/>
      <c r="V64" s="364"/>
      <c r="W64" s="364"/>
      <c r="X64" s="364"/>
      <c r="Y64" s="365"/>
    </row>
    <row r="65" spans="1:47" ht="12.6" customHeight="1" x14ac:dyDescent="0.25">
      <c r="B65" s="473" t="s">
        <v>429</v>
      </c>
      <c r="C65" s="474"/>
      <c r="D65" s="474"/>
      <c r="E65" s="474"/>
      <c r="F65" s="474"/>
      <c r="G65" s="474"/>
      <c r="H65" s="474"/>
      <c r="I65" s="474"/>
      <c r="J65" s="474"/>
      <c r="K65" s="474"/>
      <c r="L65" s="474"/>
      <c r="M65" s="474"/>
      <c r="N65" s="474"/>
      <c r="O65" s="474"/>
      <c r="P65" s="474"/>
      <c r="Q65" s="474"/>
      <c r="R65" s="474"/>
      <c r="S65" s="474"/>
      <c r="T65" s="474"/>
      <c r="U65" s="474"/>
      <c r="V65" s="474"/>
      <c r="W65" s="474"/>
      <c r="X65" s="474"/>
      <c r="Y65" s="475"/>
      <c r="AQ65" s="132"/>
      <c r="AR65" s="132"/>
      <c r="AS65" s="132"/>
      <c r="AT65" s="132"/>
    </row>
    <row r="66" spans="1:47" ht="12.6" customHeight="1" x14ac:dyDescent="0.25">
      <c r="B66" s="476"/>
      <c r="C66" s="477"/>
      <c r="D66" s="477"/>
      <c r="E66" s="477"/>
      <c r="F66" s="477"/>
      <c r="G66" s="477"/>
      <c r="H66" s="477"/>
      <c r="I66" s="477"/>
      <c r="J66" s="477"/>
      <c r="K66" s="477"/>
      <c r="L66" s="477"/>
      <c r="M66" s="477"/>
      <c r="N66" s="477"/>
      <c r="O66" s="477"/>
      <c r="P66" s="477"/>
      <c r="Q66" s="477"/>
      <c r="R66" s="477"/>
      <c r="S66" s="477"/>
      <c r="T66" s="477"/>
      <c r="U66" s="477"/>
      <c r="V66" s="477"/>
      <c r="W66" s="477"/>
      <c r="X66" s="477"/>
      <c r="Y66" s="478"/>
      <c r="AU66" s="132"/>
    </row>
    <row r="67" spans="1:47" ht="12.6" customHeight="1" x14ac:dyDescent="0.25">
      <c r="A67" s="446"/>
      <c r="B67" s="479" t="s">
        <v>14</v>
      </c>
      <c r="C67" s="480"/>
      <c r="D67" s="480"/>
      <c r="E67" s="480"/>
      <c r="F67" s="480"/>
      <c r="G67" s="480"/>
      <c r="H67" s="480"/>
      <c r="I67" s="480"/>
      <c r="J67" s="480"/>
      <c r="K67" s="480"/>
      <c r="L67" s="480"/>
      <c r="M67" s="480"/>
      <c r="N67" s="480"/>
      <c r="O67" s="480"/>
      <c r="P67" s="480"/>
      <c r="Q67" s="480"/>
      <c r="R67" s="480"/>
      <c r="S67" s="480"/>
      <c r="T67" s="480"/>
      <c r="U67" s="480"/>
      <c r="V67" s="480"/>
      <c r="W67" s="480"/>
      <c r="X67" s="480"/>
      <c r="Y67" s="481"/>
      <c r="Z67" s="35"/>
      <c r="AA67" s="255"/>
      <c r="AB67" s="255"/>
      <c r="AC67" s="255"/>
      <c r="AD67" s="255"/>
      <c r="AE67" s="255"/>
      <c r="AF67" s="255"/>
      <c r="AG67" s="255"/>
      <c r="AH67" s="255"/>
      <c r="AI67" s="255"/>
      <c r="AJ67" s="255"/>
      <c r="AK67" s="255"/>
      <c r="AL67" s="255"/>
      <c r="AM67" s="255"/>
    </row>
    <row r="68" spans="1:47" ht="12.6" customHeight="1" x14ac:dyDescent="0.25">
      <c r="A68" s="446"/>
      <c r="B68" s="460"/>
      <c r="C68" s="461"/>
      <c r="D68" s="461"/>
      <c r="E68" s="461"/>
      <c r="F68" s="461"/>
      <c r="G68" s="461"/>
      <c r="H68" s="461"/>
      <c r="I68" s="461"/>
      <c r="J68" s="461"/>
      <c r="K68" s="461"/>
      <c r="L68" s="461"/>
      <c r="M68" s="461"/>
      <c r="N68" s="461"/>
      <c r="O68" s="461"/>
      <c r="P68" s="461"/>
      <c r="Q68" s="461"/>
      <c r="R68" s="461"/>
      <c r="S68" s="461"/>
      <c r="T68" s="461"/>
      <c r="U68" s="461"/>
      <c r="V68" s="461"/>
      <c r="W68" s="461"/>
      <c r="X68" s="461"/>
      <c r="Y68" s="462"/>
      <c r="Z68" s="35"/>
      <c r="AA68" s="255"/>
      <c r="AB68" s="255"/>
      <c r="AC68" s="255"/>
      <c r="AD68" s="255"/>
      <c r="AE68" s="255"/>
      <c r="AF68" s="255"/>
      <c r="AG68" s="255"/>
      <c r="AH68" s="255"/>
      <c r="AI68" s="255"/>
      <c r="AJ68" s="255"/>
      <c r="AK68" s="255"/>
      <c r="AL68" s="255"/>
      <c r="AM68" s="255"/>
      <c r="AN68" s="262"/>
    </row>
    <row r="69" spans="1:47" ht="12.6" customHeight="1" x14ac:dyDescent="0.25">
      <c r="A69" s="446"/>
      <c r="B69" s="460" t="s">
        <v>14</v>
      </c>
      <c r="C69" s="461"/>
      <c r="D69" s="461"/>
      <c r="E69" s="461"/>
      <c r="F69" s="461"/>
      <c r="G69" s="461"/>
      <c r="H69" s="461"/>
      <c r="I69" s="461"/>
      <c r="J69" s="461"/>
      <c r="K69" s="461"/>
      <c r="L69" s="461"/>
      <c r="M69" s="461"/>
      <c r="N69" s="461"/>
      <c r="O69" s="461"/>
      <c r="P69" s="461"/>
      <c r="Q69" s="461"/>
      <c r="R69" s="461"/>
      <c r="S69" s="461"/>
      <c r="T69" s="461"/>
      <c r="U69" s="461"/>
      <c r="V69" s="461"/>
      <c r="W69" s="461"/>
      <c r="X69" s="461"/>
      <c r="Y69" s="462"/>
      <c r="Z69" s="35"/>
      <c r="AA69" s="255"/>
      <c r="AB69" s="255"/>
      <c r="AC69" s="255"/>
      <c r="AD69" s="255"/>
      <c r="AE69" s="255"/>
      <c r="AF69" s="255"/>
      <c r="AG69" s="255"/>
      <c r="AH69" s="255"/>
      <c r="AI69" s="255"/>
      <c r="AJ69" s="255"/>
      <c r="AK69" s="255"/>
      <c r="AL69" s="255"/>
      <c r="AM69" s="255"/>
      <c r="AN69" s="262"/>
    </row>
    <row r="70" spans="1:47" ht="12.6" customHeight="1" x14ac:dyDescent="0.25">
      <c r="A70" s="446"/>
      <c r="B70" s="460"/>
      <c r="C70" s="461"/>
      <c r="D70" s="461"/>
      <c r="E70" s="461"/>
      <c r="F70" s="461"/>
      <c r="G70" s="461"/>
      <c r="H70" s="461"/>
      <c r="I70" s="461"/>
      <c r="J70" s="461"/>
      <c r="K70" s="461"/>
      <c r="L70" s="461"/>
      <c r="M70" s="461"/>
      <c r="N70" s="461"/>
      <c r="O70" s="461"/>
      <c r="P70" s="461"/>
      <c r="Q70" s="461"/>
      <c r="R70" s="461"/>
      <c r="S70" s="461"/>
      <c r="T70" s="461"/>
      <c r="U70" s="461"/>
      <c r="V70" s="461"/>
      <c r="W70" s="461"/>
      <c r="X70" s="461"/>
      <c r="Y70" s="462"/>
      <c r="Z70" s="35"/>
      <c r="AA70" s="255"/>
      <c r="AB70" s="255"/>
      <c r="AC70" s="255"/>
      <c r="AD70" s="255"/>
      <c r="AE70" s="255"/>
      <c r="AF70" s="255"/>
      <c r="AG70" s="255"/>
      <c r="AH70" s="255"/>
      <c r="AI70" s="255"/>
      <c r="AJ70" s="255"/>
      <c r="AK70" s="255"/>
      <c r="AL70" s="255"/>
      <c r="AM70" s="255"/>
      <c r="AN70" s="262"/>
    </row>
    <row r="71" spans="1:47" ht="12.6" customHeight="1" x14ac:dyDescent="0.25">
      <c r="A71" s="446"/>
      <c r="B71" s="460" t="s">
        <v>14</v>
      </c>
      <c r="C71" s="461"/>
      <c r="D71" s="461"/>
      <c r="E71" s="461"/>
      <c r="F71" s="461"/>
      <c r="G71" s="461"/>
      <c r="H71" s="461"/>
      <c r="I71" s="461"/>
      <c r="J71" s="461"/>
      <c r="K71" s="461"/>
      <c r="L71" s="461"/>
      <c r="M71" s="461"/>
      <c r="N71" s="461"/>
      <c r="O71" s="461"/>
      <c r="P71" s="461"/>
      <c r="Q71" s="461"/>
      <c r="R71" s="461"/>
      <c r="S71" s="461"/>
      <c r="T71" s="461"/>
      <c r="U71" s="461"/>
      <c r="V71" s="461"/>
      <c r="W71" s="461"/>
      <c r="X71" s="461"/>
      <c r="Y71" s="462"/>
      <c r="Z71" s="35"/>
      <c r="AA71" s="255"/>
      <c r="AB71" s="255"/>
      <c r="AC71" s="255"/>
      <c r="AD71" s="255"/>
      <c r="AE71" s="255"/>
      <c r="AF71" s="255"/>
      <c r="AG71" s="255"/>
      <c r="AH71" s="255"/>
      <c r="AI71" s="255"/>
      <c r="AJ71" s="255"/>
      <c r="AK71" s="255"/>
      <c r="AL71" s="255"/>
      <c r="AM71" s="255"/>
      <c r="AN71" s="262"/>
    </row>
    <row r="72" spans="1:47" ht="12.6" customHeight="1" x14ac:dyDescent="0.25">
      <c r="A72" s="446"/>
      <c r="B72" s="460"/>
      <c r="C72" s="461"/>
      <c r="D72" s="461"/>
      <c r="E72" s="461"/>
      <c r="F72" s="461"/>
      <c r="G72" s="461"/>
      <c r="H72" s="461"/>
      <c r="I72" s="461"/>
      <c r="J72" s="461"/>
      <c r="K72" s="461"/>
      <c r="L72" s="461"/>
      <c r="M72" s="461"/>
      <c r="N72" s="461"/>
      <c r="O72" s="461"/>
      <c r="P72" s="461"/>
      <c r="Q72" s="461"/>
      <c r="R72" s="461"/>
      <c r="S72" s="461"/>
      <c r="T72" s="461"/>
      <c r="U72" s="461"/>
      <c r="V72" s="461"/>
      <c r="W72" s="461"/>
      <c r="X72" s="461"/>
      <c r="Y72" s="462"/>
      <c r="Z72" s="35"/>
      <c r="AA72" s="255"/>
      <c r="AB72" s="255"/>
      <c r="AC72" s="255"/>
      <c r="AD72" s="255"/>
      <c r="AE72" s="255"/>
      <c r="AF72" s="255"/>
      <c r="AG72" s="255"/>
      <c r="AH72" s="255"/>
      <c r="AI72" s="255"/>
      <c r="AJ72" s="255"/>
      <c r="AK72" s="255"/>
      <c r="AL72" s="255"/>
      <c r="AM72" s="255"/>
      <c r="AN72" s="262"/>
    </row>
    <row r="73" spans="1:47" ht="12.6" customHeight="1" x14ac:dyDescent="0.25">
      <c r="A73" s="446"/>
      <c r="B73" s="460" t="s">
        <v>14</v>
      </c>
      <c r="C73" s="461"/>
      <c r="D73" s="461"/>
      <c r="E73" s="461"/>
      <c r="F73" s="461"/>
      <c r="G73" s="461"/>
      <c r="H73" s="461"/>
      <c r="I73" s="461"/>
      <c r="J73" s="461"/>
      <c r="K73" s="461"/>
      <c r="L73" s="461"/>
      <c r="M73" s="461"/>
      <c r="N73" s="461"/>
      <c r="O73" s="461"/>
      <c r="P73" s="461"/>
      <c r="Q73" s="461"/>
      <c r="R73" s="461"/>
      <c r="S73" s="461"/>
      <c r="T73" s="461"/>
      <c r="U73" s="461"/>
      <c r="V73" s="461"/>
      <c r="W73" s="461"/>
      <c r="X73" s="461"/>
      <c r="Y73" s="462"/>
      <c r="Z73" s="35"/>
      <c r="AA73" s="255"/>
      <c r="AB73" s="255"/>
      <c r="AC73" s="255"/>
      <c r="AD73" s="255"/>
      <c r="AE73" s="255"/>
      <c r="AF73" s="255"/>
      <c r="AG73" s="255"/>
      <c r="AH73" s="255"/>
      <c r="AI73" s="255"/>
      <c r="AJ73" s="255"/>
      <c r="AK73" s="255"/>
      <c r="AL73" s="255"/>
      <c r="AM73" s="255"/>
      <c r="AN73" s="262"/>
    </row>
    <row r="74" spans="1:47" ht="12.6" customHeight="1" x14ac:dyDescent="0.25">
      <c r="A74" s="446"/>
      <c r="B74" s="460"/>
      <c r="C74" s="461"/>
      <c r="D74" s="461"/>
      <c r="E74" s="461"/>
      <c r="F74" s="461"/>
      <c r="G74" s="461"/>
      <c r="H74" s="461"/>
      <c r="I74" s="461"/>
      <c r="J74" s="461"/>
      <c r="K74" s="461"/>
      <c r="L74" s="461"/>
      <c r="M74" s="461"/>
      <c r="N74" s="461"/>
      <c r="O74" s="461"/>
      <c r="P74" s="461"/>
      <c r="Q74" s="461"/>
      <c r="R74" s="461"/>
      <c r="S74" s="461"/>
      <c r="T74" s="461"/>
      <c r="U74" s="461"/>
      <c r="V74" s="461"/>
      <c r="W74" s="461"/>
      <c r="X74" s="461"/>
      <c r="Y74" s="462"/>
      <c r="Z74" s="35"/>
      <c r="AA74" s="255"/>
      <c r="AB74" s="255"/>
      <c r="AC74" s="255"/>
      <c r="AD74" s="255"/>
      <c r="AE74" s="255"/>
      <c r="AF74" s="255"/>
      <c r="AG74" s="255"/>
      <c r="AH74" s="255"/>
      <c r="AI74" s="255"/>
      <c r="AJ74" s="255"/>
      <c r="AK74" s="255"/>
      <c r="AL74" s="255"/>
      <c r="AM74" s="255"/>
      <c r="AN74" s="262"/>
    </row>
    <row r="75" spans="1:47" ht="12.6" customHeight="1" x14ac:dyDescent="0.25">
      <c r="A75" s="446"/>
      <c r="B75" s="460" t="s">
        <v>14</v>
      </c>
      <c r="C75" s="461"/>
      <c r="D75" s="461"/>
      <c r="E75" s="461"/>
      <c r="F75" s="461"/>
      <c r="G75" s="461"/>
      <c r="H75" s="461"/>
      <c r="I75" s="461"/>
      <c r="J75" s="461"/>
      <c r="K75" s="461"/>
      <c r="L75" s="461"/>
      <c r="M75" s="461"/>
      <c r="N75" s="461"/>
      <c r="O75" s="461"/>
      <c r="P75" s="461"/>
      <c r="Q75" s="461"/>
      <c r="R75" s="461"/>
      <c r="S75" s="461"/>
      <c r="T75" s="461"/>
      <c r="U75" s="461"/>
      <c r="V75" s="461"/>
      <c r="W75" s="461"/>
      <c r="X75" s="461"/>
      <c r="Y75" s="462"/>
      <c r="Z75" s="35"/>
      <c r="AA75" s="255"/>
      <c r="AB75" s="255"/>
      <c r="AC75" s="255"/>
      <c r="AD75" s="255"/>
      <c r="AE75" s="255"/>
      <c r="AF75" s="255"/>
      <c r="AG75" s="255"/>
      <c r="AH75" s="255"/>
      <c r="AI75" s="255"/>
      <c r="AJ75" s="255"/>
      <c r="AK75" s="255"/>
      <c r="AL75" s="255"/>
      <c r="AM75" s="255"/>
      <c r="AN75" s="262"/>
    </row>
    <row r="76" spans="1:47" ht="12.6" customHeight="1" x14ac:dyDescent="0.25">
      <c r="A76" s="446"/>
      <c r="B76" s="460"/>
      <c r="C76" s="461"/>
      <c r="D76" s="461"/>
      <c r="E76" s="461"/>
      <c r="F76" s="461"/>
      <c r="G76" s="461"/>
      <c r="H76" s="461"/>
      <c r="I76" s="461"/>
      <c r="J76" s="461"/>
      <c r="K76" s="461"/>
      <c r="L76" s="461"/>
      <c r="M76" s="461"/>
      <c r="N76" s="461"/>
      <c r="O76" s="461"/>
      <c r="P76" s="461"/>
      <c r="Q76" s="461"/>
      <c r="R76" s="461"/>
      <c r="S76" s="461"/>
      <c r="T76" s="461"/>
      <c r="U76" s="461"/>
      <c r="V76" s="461"/>
      <c r="W76" s="461"/>
      <c r="X76" s="461"/>
      <c r="Y76" s="462"/>
      <c r="Z76" s="35"/>
      <c r="AA76" s="255"/>
      <c r="AB76" s="255"/>
      <c r="AC76" s="255"/>
      <c r="AD76" s="255"/>
      <c r="AE76" s="255"/>
      <c r="AF76" s="255"/>
      <c r="AG76" s="255"/>
      <c r="AH76" s="255"/>
      <c r="AI76" s="255"/>
      <c r="AJ76" s="255"/>
      <c r="AK76" s="255"/>
      <c r="AL76" s="255"/>
      <c r="AM76" s="255"/>
      <c r="AN76" s="262"/>
    </row>
    <row r="77" spans="1:47" ht="12.6" customHeight="1" x14ac:dyDescent="0.25">
      <c r="A77" s="446"/>
      <c r="B77" s="460" t="s">
        <v>14</v>
      </c>
      <c r="C77" s="461"/>
      <c r="D77" s="461"/>
      <c r="E77" s="461"/>
      <c r="F77" s="461"/>
      <c r="G77" s="461"/>
      <c r="H77" s="461"/>
      <c r="I77" s="461"/>
      <c r="J77" s="461"/>
      <c r="K77" s="461"/>
      <c r="L77" s="461"/>
      <c r="M77" s="461"/>
      <c r="N77" s="461"/>
      <c r="O77" s="461"/>
      <c r="P77" s="461"/>
      <c r="Q77" s="461"/>
      <c r="R77" s="461"/>
      <c r="S77" s="461"/>
      <c r="T77" s="461"/>
      <c r="U77" s="461"/>
      <c r="V77" s="461"/>
      <c r="W77" s="461"/>
      <c r="X77" s="461"/>
      <c r="Y77" s="462"/>
      <c r="Z77" s="35"/>
      <c r="AA77" s="255"/>
      <c r="AB77" s="255"/>
      <c r="AC77" s="255"/>
      <c r="AD77" s="255"/>
      <c r="AE77" s="255"/>
      <c r="AF77" s="255"/>
      <c r="AG77" s="255"/>
      <c r="AH77" s="255"/>
      <c r="AI77" s="255"/>
      <c r="AJ77" s="255"/>
      <c r="AK77" s="255"/>
      <c r="AL77" s="255"/>
      <c r="AM77" s="255"/>
      <c r="AN77" s="262"/>
    </row>
    <row r="78" spans="1:47" ht="12.6" customHeight="1" x14ac:dyDescent="0.25">
      <c r="A78" s="446"/>
      <c r="B78" s="460"/>
      <c r="C78" s="461"/>
      <c r="D78" s="461"/>
      <c r="E78" s="461"/>
      <c r="F78" s="461"/>
      <c r="G78" s="461"/>
      <c r="H78" s="461"/>
      <c r="I78" s="461"/>
      <c r="J78" s="461"/>
      <c r="K78" s="461"/>
      <c r="L78" s="461"/>
      <c r="M78" s="461"/>
      <c r="N78" s="461"/>
      <c r="O78" s="461"/>
      <c r="P78" s="461"/>
      <c r="Q78" s="461"/>
      <c r="R78" s="461"/>
      <c r="S78" s="461"/>
      <c r="T78" s="461"/>
      <c r="U78" s="461"/>
      <c r="V78" s="461"/>
      <c r="W78" s="461"/>
      <c r="X78" s="461"/>
      <c r="Y78" s="462"/>
      <c r="Z78" s="35"/>
      <c r="AA78" s="255"/>
      <c r="AB78" s="255"/>
      <c r="AC78" s="255"/>
      <c r="AD78" s="255"/>
      <c r="AE78" s="255"/>
      <c r="AF78" s="255"/>
      <c r="AG78" s="255"/>
      <c r="AH78" s="255"/>
      <c r="AI78" s="255"/>
      <c r="AJ78" s="255"/>
      <c r="AK78" s="255"/>
      <c r="AL78" s="255"/>
      <c r="AM78" s="255"/>
      <c r="AN78" s="262"/>
    </row>
    <row r="79" spans="1:47" ht="12.6" customHeight="1" x14ac:dyDescent="0.25">
      <c r="A79" s="446"/>
      <c r="B79" s="460" t="s">
        <v>14</v>
      </c>
      <c r="C79" s="461"/>
      <c r="D79" s="461"/>
      <c r="E79" s="461"/>
      <c r="F79" s="461"/>
      <c r="G79" s="461"/>
      <c r="H79" s="461"/>
      <c r="I79" s="461"/>
      <c r="J79" s="461"/>
      <c r="K79" s="461"/>
      <c r="L79" s="461"/>
      <c r="M79" s="461"/>
      <c r="N79" s="461"/>
      <c r="O79" s="461"/>
      <c r="P79" s="461"/>
      <c r="Q79" s="461"/>
      <c r="R79" s="461"/>
      <c r="S79" s="461"/>
      <c r="T79" s="461"/>
      <c r="U79" s="461"/>
      <c r="V79" s="461"/>
      <c r="W79" s="461"/>
      <c r="X79" s="461"/>
      <c r="Y79" s="462"/>
      <c r="Z79" s="35"/>
      <c r="AA79" s="255"/>
      <c r="AB79" s="255"/>
      <c r="AC79" s="255"/>
      <c r="AD79" s="255"/>
      <c r="AE79" s="255"/>
      <c r="AF79" s="255"/>
      <c r="AG79" s="255"/>
      <c r="AH79" s="255"/>
      <c r="AI79" s="255"/>
      <c r="AJ79" s="255"/>
      <c r="AK79" s="255"/>
      <c r="AL79" s="255"/>
      <c r="AM79" s="255"/>
      <c r="AN79" s="262"/>
    </row>
    <row r="80" spans="1:47" ht="12.6" customHeight="1" x14ac:dyDescent="0.25">
      <c r="A80" s="446"/>
      <c r="B80" s="460"/>
      <c r="C80" s="461"/>
      <c r="D80" s="461"/>
      <c r="E80" s="461"/>
      <c r="F80" s="461"/>
      <c r="G80" s="461"/>
      <c r="H80" s="461"/>
      <c r="I80" s="461"/>
      <c r="J80" s="461"/>
      <c r="K80" s="461"/>
      <c r="L80" s="461"/>
      <c r="M80" s="461"/>
      <c r="N80" s="461"/>
      <c r="O80" s="461"/>
      <c r="P80" s="461"/>
      <c r="Q80" s="461"/>
      <c r="R80" s="461"/>
      <c r="S80" s="461"/>
      <c r="T80" s="461"/>
      <c r="U80" s="461"/>
      <c r="V80" s="461"/>
      <c r="W80" s="461"/>
      <c r="X80" s="461"/>
      <c r="Y80" s="462"/>
      <c r="Z80" s="35"/>
      <c r="AA80" s="255"/>
      <c r="AB80" s="255"/>
      <c r="AC80" s="255"/>
      <c r="AD80" s="255"/>
      <c r="AE80" s="255"/>
      <c r="AF80" s="255"/>
      <c r="AG80" s="255"/>
      <c r="AH80" s="255"/>
      <c r="AI80" s="255"/>
      <c r="AJ80" s="255"/>
      <c r="AK80" s="255"/>
      <c r="AL80" s="255"/>
      <c r="AM80" s="255"/>
      <c r="AN80" s="262"/>
    </row>
    <row r="81" spans="1:40" ht="12.6" customHeight="1" x14ac:dyDescent="0.25">
      <c r="A81" s="446"/>
      <c r="B81" s="460" t="s">
        <v>14</v>
      </c>
      <c r="C81" s="461"/>
      <c r="D81" s="461"/>
      <c r="E81" s="461"/>
      <c r="F81" s="461"/>
      <c r="G81" s="461"/>
      <c r="H81" s="461"/>
      <c r="I81" s="461"/>
      <c r="J81" s="461"/>
      <c r="K81" s="461"/>
      <c r="L81" s="461"/>
      <c r="M81" s="461"/>
      <c r="N81" s="461"/>
      <c r="O81" s="461"/>
      <c r="P81" s="461"/>
      <c r="Q81" s="461"/>
      <c r="R81" s="461"/>
      <c r="S81" s="461"/>
      <c r="T81" s="461"/>
      <c r="U81" s="461"/>
      <c r="V81" s="461"/>
      <c r="W81" s="461"/>
      <c r="X81" s="461"/>
      <c r="Y81" s="462"/>
      <c r="Z81" s="35"/>
      <c r="AA81" s="255"/>
      <c r="AB81" s="255"/>
      <c r="AC81" s="255"/>
      <c r="AD81" s="255"/>
      <c r="AE81" s="255"/>
      <c r="AF81" s="255"/>
      <c r="AG81" s="255"/>
      <c r="AH81" s="255"/>
      <c r="AI81" s="255"/>
      <c r="AJ81" s="255"/>
      <c r="AK81" s="255"/>
      <c r="AL81" s="255"/>
      <c r="AM81" s="255"/>
      <c r="AN81" s="262"/>
    </row>
    <row r="82" spans="1:40" ht="12.6" customHeight="1" x14ac:dyDescent="0.25">
      <c r="A82" s="446"/>
      <c r="B82" s="460"/>
      <c r="C82" s="461"/>
      <c r="D82" s="461"/>
      <c r="E82" s="461"/>
      <c r="F82" s="461"/>
      <c r="G82" s="461"/>
      <c r="H82" s="461"/>
      <c r="I82" s="461"/>
      <c r="J82" s="461"/>
      <c r="K82" s="461"/>
      <c r="L82" s="461"/>
      <c r="M82" s="461"/>
      <c r="N82" s="461"/>
      <c r="O82" s="461"/>
      <c r="P82" s="461"/>
      <c r="Q82" s="461"/>
      <c r="R82" s="461"/>
      <c r="S82" s="461"/>
      <c r="T82" s="461"/>
      <c r="U82" s="461"/>
      <c r="V82" s="461"/>
      <c r="W82" s="461"/>
      <c r="X82" s="461"/>
      <c r="Y82" s="462"/>
      <c r="Z82" s="35"/>
      <c r="AA82" s="255"/>
      <c r="AB82" s="255"/>
      <c r="AC82" s="255"/>
      <c r="AD82" s="255"/>
      <c r="AE82" s="255"/>
      <c r="AF82" s="255"/>
      <c r="AG82" s="255"/>
      <c r="AH82" s="255"/>
      <c r="AI82" s="255"/>
      <c r="AJ82" s="255"/>
      <c r="AK82" s="255"/>
      <c r="AL82" s="255"/>
      <c r="AM82" s="255"/>
      <c r="AN82" s="262"/>
    </row>
    <row r="83" spans="1:40" ht="12.6" customHeight="1" x14ac:dyDescent="0.25">
      <c r="A83" s="446"/>
      <c r="B83" s="460" t="s">
        <v>14</v>
      </c>
      <c r="C83" s="461"/>
      <c r="D83" s="461"/>
      <c r="E83" s="461"/>
      <c r="F83" s="461"/>
      <c r="G83" s="461"/>
      <c r="H83" s="461"/>
      <c r="I83" s="461"/>
      <c r="J83" s="461"/>
      <c r="K83" s="461"/>
      <c r="L83" s="461"/>
      <c r="M83" s="461"/>
      <c r="N83" s="461"/>
      <c r="O83" s="461"/>
      <c r="P83" s="461"/>
      <c r="Q83" s="461"/>
      <c r="R83" s="461"/>
      <c r="S83" s="461"/>
      <c r="T83" s="461"/>
      <c r="U83" s="461"/>
      <c r="V83" s="461"/>
      <c r="W83" s="461"/>
      <c r="X83" s="461"/>
      <c r="Y83" s="462"/>
      <c r="Z83" s="35"/>
      <c r="AA83" s="255"/>
      <c r="AB83" s="255"/>
      <c r="AC83" s="255"/>
      <c r="AD83" s="255"/>
      <c r="AE83" s="255"/>
      <c r="AF83" s="255"/>
      <c r="AG83" s="255"/>
      <c r="AH83" s="255"/>
      <c r="AI83" s="255"/>
      <c r="AJ83" s="255"/>
      <c r="AK83" s="255"/>
      <c r="AL83" s="255"/>
      <c r="AM83" s="255"/>
      <c r="AN83" s="262"/>
    </row>
    <row r="84" spans="1:40" ht="12.6" customHeight="1" x14ac:dyDescent="0.25">
      <c r="A84" s="446"/>
      <c r="B84" s="460"/>
      <c r="C84" s="461"/>
      <c r="D84" s="461"/>
      <c r="E84" s="461"/>
      <c r="F84" s="461"/>
      <c r="G84" s="461"/>
      <c r="H84" s="461"/>
      <c r="I84" s="461"/>
      <c r="J84" s="461"/>
      <c r="K84" s="461"/>
      <c r="L84" s="461"/>
      <c r="M84" s="461"/>
      <c r="N84" s="461"/>
      <c r="O84" s="461"/>
      <c r="P84" s="461"/>
      <c r="Q84" s="461"/>
      <c r="R84" s="461"/>
      <c r="S84" s="461"/>
      <c r="T84" s="461"/>
      <c r="U84" s="461"/>
      <c r="V84" s="461"/>
      <c r="W84" s="461"/>
      <c r="X84" s="461"/>
      <c r="Y84" s="462"/>
      <c r="Z84" s="35"/>
      <c r="AA84" s="255"/>
      <c r="AB84" s="255"/>
      <c r="AC84" s="255"/>
      <c r="AD84" s="255"/>
      <c r="AE84" s="255"/>
      <c r="AF84" s="255"/>
      <c r="AG84" s="255"/>
      <c r="AH84" s="255"/>
      <c r="AI84" s="255"/>
      <c r="AJ84" s="255"/>
      <c r="AK84" s="255"/>
      <c r="AL84" s="255"/>
      <c r="AM84" s="255"/>
      <c r="AN84" s="262"/>
    </row>
    <row r="85" spans="1:40" ht="12.6" customHeight="1" x14ac:dyDescent="0.25">
      <c r="A85" s="446"/>
      <c r="B85" s="460" t="s">
        <v>14</v>
      </c>
      <c r="C85" s="461"/>
      <c r="D85" s="461"/>
      <c r="E85" s="461"/>
      <c r="F85" s="461"/>
      <c r="G85" s="461"/>
      <c r="H85" s="461"/>
      <c r="I85" s="461"/>
      <c r="J85" s="461"/>
      <c r="K85" s="461"/>
      <c r="L85" s="461"/>
      <c r="M85" s="461"/>
      <c r="N85" s="461"/>
      <c r="O85" s="461"/>
      <c r="P85" s="461"/>
      <c r="Q85" s="461"/>
      <c r="R85" s="461"/>
      <c r="S85" s="461"/>
      <c r="T85" s="461"/>
      <c r="U85" s="461"/>
      <c r="V85" s="461"/>
      <c r="W85" s="461"/>
      <c r="X85" s="461"/>
      <c r="Y85" s="462"/>
      <c r="AN85" s="262"/>
    </row>
    <row r="86" spans="1:40" ht="12.6" customHeight="1" x14ac:dyDescent="0.25">
      <c r="A86" s="446"/>
      <c r="B86" s="460"/>
      <c r="C86" s="461"/>
      <c r="D86" s="461"/>
      <c r="E86" s="461"/>
      <c r="F86" s="461"/>
      <c r="G86" s="461"/>
      <c r="H86" s="461"/>
      <c r="I86" s="461"/>
      <c r="J86" s="461"/>
      <c r="K86" s="461"/>
      <c r="L86" s="461"/>
      <c r="M86" s="461"/>
      <c r="N86" s="461"/>
      <c r="O86" s="461"/>
      <c r="P86" s="461"/>
      <c r="Q86" s="461"/>
      <c r="R86" s="461"/>
      <c r="S86" s="461"/>
      <c r="T86" s="461"/>
      <c r="U86" s="461"/>
      <c r="V86" s="461"/>
      <c r="W86" s="461"/>
      <c r="X86" s="461"/>
      <c r="Y86" s="462"/>
      <c r="AN86" s="262"/>
    </row>
    <row r="87" spans="1:40" ht="12.6" customHeight="1" x14ac:dyDescent="0.25">
      <c r="A87" s="446"/>
      <c r="B87" s="460" t="s">
        <v>14</v>
      </c>
      <c r="C87" s="461"/>
      <c r="D87" s="461"/>
      <c r="E87" s="461"/>
      <c r="F87" s="461"/>
      <c r="G87" s="461"/>
      <c r="H87" s="461"/>
      <c r="I87" s="461"/>
      <c r="J87" s="461"/>
      <c r="K87" s="461"/>
      <c r="L87" s="461"/>
      <c r="M87" s="461"/>
      <c r="N87" s="461"/>
      <c r="O87" s="461"/>
      <c r="P87" s="461"/>
      <c r="Q87" s="461"/>
      <c r="R87" s="461"/>
      <c r="S87" s="461"/>
      <c r="T87" s="461"/>
      <c r="U87" s="461"/>
      <c r="V87" s="461"/>
      <c r="W87" s="461"/>
      <c r="X87" s="461"/>
      <c r="Y87" s="462"/>
    </row>
    <row r="88" spans="1:40" ht="12.6" customHeight="1" x14ac:dyDescent="0.25">
      <c r="A88" s="446"/>
      <c r="B88" s="460"/>
      <c r="C88" s="461"/>
      <c r="D88" s="461"/>
      <c r="E88" s="461"/>
      <c r="F88" s="461"/>
      <c r="G88" s="461"/>
      <c r="H88" s="461"/>
      <c r="I88" s="461"/>
      <c r="J88" s="461"/>
      <c r="K88" s="461"/>
      <c r="L88" s="461"/>
      <c r="M88" s="461"/>
      <c r="N88" s="461"/>
      <c r="O88" s="461"/>
      <c r="P88" s="461"/>
      <c r="Q88" s="461"/>
      <c r="R88" s="461"/>
      <c r="S88" s="461"/>
      <c r="T88" s="461"/>
      <c r="U88" s="461"/>
      <c r="V88" s="461"/>
      <c r="W88" s="461"/>
      <c r="X88" s="461"/>
      <c r="Y88" s="462"/>
    </row>
    <row r="89" spans="1:40" ht="12.6" customHeight="1" x14ac:dyDescent="0.25">
      <c r="A89" s="446"/>
      <c r="B89" s="460" t="s">
        <v>14</v>
      </c>
      <c r="C89" s="461"/>
      <c r="D89" s="461"/>
      <c r="E89" s="461"/>
      <c r="F89" s="461"/>
      <c r="G89" s="461"/>
      <c r="H89" s="461"/>
      <c r="I89" s="461"/>
      <c r="J89" s="461"/>
      <c r="K89" s="461"/>
      <c r="L89" s="461"/>
      <c r="M89" s="461"/>
      <c r="N89" s="461"/>
      <c r="O89" s="461"/>
      <c r="P89" s="461"/>
      <c r="Q89" s="461"/>
      <c r="R89" s="461"/>
      <c r="S89" s="461"/>
      <c r="T89" s="461"/>
      <c r="U89" s="461"/>
      <c r="V89" s="461"/>
      <c r="W89" s="461"/>
      <c r="X89" s="461"/>
      <c r="Y89" s="462"/>
    </row>
    <row r="90" spans="1:40" ht="12.6" customHeight="1" x14ac:dyDescent="0.25">
      <c r="A90" s="446"/>
      <c r="B90" s="460"/>
      <c r="C90" s="461"/>
      <c r="D90" s="461"/>
      <c r="E90" s="461"/>
      <c r="F90" s="461"/>
      <c r="G90" s="461"/>
      <c r="H90" s="461"/>
      <c r="I90" s="461"/>
      <c r="J90" s="461"/>
      <c r="K90" s="461"/>
      <c r="L90" s="461"/>
      <c r="M90" s="461"/>
      <c r="N90" s="461"/>
      <c r="O90" s="461"/>
      <c r="P90" s="461"/>
      <c r="Q90" s="461"/>
      <c r="R90" s="461"/>
      <c r="S90" s="461"/>
      <c r="T90" s="461"/>
      <c r="U90" s="461"/>
      <c r="V90" s="461"/>
      <c r="W90" s="461"/>
      <c r="X90" s="461"/>
      <c r="Y90" s="462"/>
    </row>
    <row r="91" spans="1:40" ht="12.6" customHeight="1" x14ac:dyDescent="0.25">
      <c r="A91" s="446"/>
      <c r="B91" s="460" t="s">
        <v>14</v>
      </c>
      <c r="C91" s="461"/>
      <c r="D91" s="461"/>
      <c r="E91" s="461"/>
      <c r="F91" s="461"/>
      <c r="G91" s="461"/>
      <c r="H91" s="461"/>
      <c r="I91" s="461"/>
      <c r="J91" s="461"/>
      <c r="K91" s="461"/>
      <c r="L91" s="461"/>
      <c r="M91" s="461"/>
      <c r="N91" s="461"/>
      <c r="O91" s="461"/>
      <c r="P91" s="461"/>
      <c r="Q91" s="461"/>
      <c r="R91" s="461"/>
      <c r="S91" s="461"/>
      <c r="T91" s="461"/>
      <c r="U91" s="461"/>
      <c r="V91" s="461"/>
      <c r="W91" s="461"/>
      <c r="X91" s="461"/>
      <c r="Y91" s="462"/>
    </row>
    <row r="92" spans="1:40" ht="12.6" customHeight="1" x14ac:dyDescent="0.25">
      <c r="A92" s="446"/>
      <c r="B92" s="460"/>
      <c r="C92" s="461"/>
      <c r="D92" s="461"/>
      <c r="E92" s="461"/>
      <c r="F92" s="461"/>
      <c r="G92" s="461"/>
      <c r="H92" s="461"/>
      <c r="I92" s="461"/>
      <c r="J92" s="461"/>
      <c r="K92" s="461"/>
      <c r="L92" s="461"/>
      <c r="M92" s="461"/>
      <c r="N92" s="461"/>
      <c r="O92" s="461"/>
      <c r="P92" s="461"/>
      <c r="Q92" s="461"/>
      <c r="R92" s="461"/>
      <c r="S92" s="461"/>
      <c r="T92" s="461"/>
      <c r="U92" s="461"/>
      <c r="V92" s="461"/>
      <c r="W92" s="461"/>
      <c r="X92" s="461"/>
      <c r="Y92" s="462"/>
    </row>
    <row r="93" spans="1:40" ht="12.6" customHeight="1" x14ac:dyDescent="0.25">
      <c r="A93" s="446"/>
      <c r="B93" s="460" t="s">
        <v>14</v>
      </c>
      <c r="C93" s="461"/>
      <c r="D93" s="461"/>
      <c r="E93" s="461"/>
      <c r="F93" s="461"/>
      <c r="G93" s="461"/>
      <c r="H93" s="461"/>
      <c r="I93" s="461"/>
      <c r="J93" s="461"/>
      <c r="K93" s="461"/>
      <c r="L93" s="461"/>
      <c r="M93" s="461"/>
      <c r="N93" s="461"/>
      <c r="O93" s="461"/>
      <c r="P93" s="461"/>
      <c r="Q93" s="461"/>
      <c r="R93" s="461"/>
      <c r="S93" s="461"/>
      <c r="T93" s="461"/>
      <c r="U93" s="461"/>
      <c r="V93" s="461"/>
      <c r="W93" s="461"/>
      <c r="X93" s="461"/>
      <c r="Y93" s="462"/>
    </row>
    <row r="94" spans="1:40" ht="12.6" customHeight="1" x14ac:dyDescent="0.25">
      <c r="A94" s="446"/>
      <c r="B94" s="460"/>
      <c r="C94" s="461"/>
      <c r="D94" s="461"/>
      <c r="E94" s="461"/>
      <c r="F94" s="461"/>
      <c r="G94" s="461"/>
      <c r="H94" s="461"/>
      <c r="I94" s="461"/>
      <c r="J94" s="461"/>
      <c r="K94" s="461"/>
      <c r="L94" s="461"/>
      <c r="M94" s="461"/>
      <c r="N94" s="461"/>
      <c r="O94" s="461"/>
      <c r="P94" s="461"/>
      <c r="Q94" s="461"/>
      <c r="R94" s="461"/>
      <c r="S94" s="461"/>
      <c r="T94" s="461"/>
      <c r="U94" s="461"/>
      <c r="V94" s="461"/>
      <c r="W94" s="461"/>
      <c r="X94" s="461"/>
      <c r="Y94" s="462"/>
    </row>
    <row r="95" spans="1:40" ht="12.6" customHeight="1" x14ac:dyDescent="0.25">
      <c r="A95" s="446"/>
      <c r="B95" s="460" t="s">
        <v>14</v>
      </c>
      <c r="C95" s="461"/>
      <c r="D95" s="461"/>
      <c r="E95" s="461"/>
      <c r="F95" s="461"/>
      <c r="G95" s="461"/>
      <c r="H95" s="461"/>
      <c r="I95" s="461"/>
      <c r="J95" s="461"/>
      <c r="K95" s="461"/>
      <c r="L95" s="461"/>
      <c r="M95" s="461"/>
      <c r="N95" s="461"/>
      <c r="O95" s="461"/>
      <c r="P95" s="461"/>
      <c r="Q95" s="461"/>
      <c r="R95" s="461"/>
      <c r="S95" s="461"/>
      <c r="T95" s="461"/>
      <c r="U95" s="461"/>
      <c r="V95" s="461"/>
      <c r="W95" s="461"/>
      <c r="X95" s="461"/>
      <c r="Y95" s="462"/>
    </row>
    <row r="96" spans="1:40" ht="12.6" customHeight="1" x14ac:dyDescent="0.25">
      <c r="A96" s="446"/>
      <c r="B96" s="460"/>
      <c r="C96" s="461"/>
      <c r="D96" s="461"/>
      <c r="E96" s="461"/>
      <c r="F96" s="461"/>
      <c r="G96" s="461"/>
      <c r="H96" s="461"/>
      <c r="I96" s="461"/>
      <c r="J96" s="461"/>
      <c r="K96" s="461"/>
      <c r="L96" s="461"/>
      <c r="M96" s="461"/>
      <c r="N96" s="461"/>
      <c r="O96" s="461"/>
      <c r="P96" s="461"/>
      <c r="Q96" s="461"/>
      <c r="R96" s="461"/>
      <c r="S96" s="461"/>
      <c r="T96" s="461"/>
      <c r="U96" s="461"/>
      <c r="V96" s="461"/>
      <c r="W96" s="461"/>
      <c r="X96" s="461"/>
      <c r="Y96" s="462"/>
    </row>
    <row r="97" spans="1:25" ht="12.6" customHeight="1" x14ac:dyDescent="0.25">
      <c r="A97" s="446"/>
      <c r="B97" s="460" t="s">
        <v>14</v>
      </c>
      <c r="C97" s="461"/>
      <c r="D97" s="461"/>
      <c r="E97" s="461"/>
      <c r="F97" s="461"/>
      <c r="G97" s="461"/>
      <c r="H97" s="461"/>
      <c r="I97" s="461"/>
      <c r="J97" s="461"/>
      <c r="K97" s="461"/>
      <c r="L97" s="461"/>
      <c r="M97" s="461"/>
      <c r="N97" s="461"/>
      <c r="O97" s="461"/>
      <c r="P97" s="461"/>
      <c r="Q97" s="461"/>
      <c r="R97" s="461"/>
      <c r="S97" s="461"/>
      <c r="T97" s="461"/>
      <c r="U97" s="461"/>
      <c r="V97" s="461"/>
      <c r="W97" s="461"/>
      <c r="X97" s="461"/>
      <c r="Y97" s="462"/>
    </row>
    <row r="98" spans="1:25" ht="12.6" customHeight="1" x14ac:dyDescent="0.25">
      <c r="A98" s="446"/>
      <c r="B98" s="460"/>
      <c r="C98" s="461"/>
      <c r="D98" s="461"/>
      <c r="E98" s="461"/>
      <c r="F98" s="461"/>
      <c r="G98" s="461"/>
      <c r="H98" s="461"/>
      <c r="I98" s="461"/>
      <c r="J98" s="461"/>
      <c r="K98" s="461"/>
      <c r="L98" s="461"/>
      <c r="M98" s="461"/>
      <c r="N98" s="461"/>
      <c r="O98" s="461"/>
      <c r="P98" s="461"/>
      <c r="Q98" s="461"/>
      <c r="R98" s="461"/>
      <c r="S98" s="461"/>
      <c r="T98" s="461"/>
      <c r="U98" s="461"/>
      <c r="V98" s="461"/>
      <c r="W98" s="461"/>
      <c r="X98" s="461"/>
      <c r="Y98" s="462"/>
    </row>
    <row r="99" spans="1:25" ht="12.6" customHeight="1" x14ac:dyDescent="0.25">
      <c r="A99" s="446"/>
      <c r="B99" s="460" t="s">
        <v>14</v>
      </c>
      <c r="C99" s="461"/>
      <c r="D99" s="461"/>
      <c r="E99" s="461"/>
      <c r="F99" s="461"/>
      <c r="G99" s="461"/>
      <c r="H99" s="461"/>
      <c r="I99" s="461"/>
      <c r="J99" s="461"/>
      <c r="K99" s="461"/>
      <c r="L99" s="461"/>
      <c r="M99" s="461"/>
      <c r="N99" s="461"/>
      <c r="O99" s="461"/>
      <c r="P99" s="461"/>
      <c r="Q99" s="461"/>
      <c r="R99" s="461"/>
      <c r="S99" s="461"/>
      <c r="T99" s="461"/>
      <c r="U99" s="461"/>
      <c r="V99" s="461"/>
      <c r="W99" s="461"/>
      <c r="X99" s="461"/>
      <c r="Y99" s="462"/>
    </row>
    <row r="100" spans="1:25" ht="12.6" customHeight="1" x14ac:dyDescent="0.25">
      <c r="A100" s="446"/>
      <c r="B100" s="460"/>
      <c r="C100" s="461"/>
      <c r="D100" s="461"/>
      <c r="E100" s="461"/>
      <c r="F100" s="461"/>
      <c r="G100" s="461"/>
      <c r="H100" s="461"/>
      <c r="I100" s="461"/>
      <c r="J100" s="461"/>
      <c r="K100" s="461"/>
      <c r="L100" s="461"/>
      <c r="M100" s="461"/>
      <c r="N100" s="461"/>
      <c r="O100" s="461"/>
      <c r="P100" s="461"/>
      <c r="Q100" s="461"/>
      <c r="R100" s="461"/>
      <c r="S100" s="461"/>
      <c r="T100" s="461"/>
      <c r="U100" s="461"/>
      <c r="V100" s="461"/>
      <c r="W100" s="461"/>
      <c r="X100" s="461"/>
      <c r="Y100" s="462"/>
    </row>
    <row r="101" spans="1:25" ht="12.6" customHeight="1" x14ac:dyDescent="0.25">
      <c r="A101" s="446"/>
      <c r="B101" s="460" t="s">
        <v>14</v>
      </c>
      <c r="C101" s="461"/>
      <c r="D101" s="461"/>
      <c r="E101" s="461"/>
      <c r="F101" s="461"/>
      <c r="G101" s="461"/>
      <c r="H101" s="461"/>
      <c r="I101" s="461"/>
      <c r="J101" s="461"/>
      <c r="K101" s="461"/>
      <c r="L101" s="461"/>
      <c r="M101" s="461"/>
      <c r="N101" s="461"/>
      <c r="O101" s="461"/>
      <c r="P101" s="461"/>
      <c r="Q101" s="461"/>
      <c r="R101" s="461"/>
      <c r="S101" s="461"/>
      <c r="T101" s="461"/>
      <c r="U101" s="461"/>
      <c r="V101" s="461"/>
      <c r="W101" s="461"/>
      <c r="X101" s="461"/>
      <c r="Y101" s="462"/>
    </row>
    <row r="102" spans="1:25" ht="12.6" customHeight="1" x14ac:dyDescent="0.25">
      <c r="A102" s="446"/>
      <c r="B102" s="460"/>
      <c r="C102" s="461"/>
      <c r="D102" s="461"/>
      <c r="E102" s="461"/>
      <c r="F102" s="461"/>
      <c r="G102" s="461"/>
      <c r="H102" s="461"/>
      <c r="I102" s="461"/>
      <c r="J102" s="461"/>
      <c r="K102" s="461"/>
      <c r="L102" s="461"/>
      <c r="M102" s="461"/>
      <c r="N102" s="461"/>
      <c r="O102" s="461"/>
      <c r="P102" s="461"/>
      <c r="Q102" s="461"/>
      <c r="R102" s="461"/>
      <c r="S102" s="461"/>
      <c r="T102" s="461"/>
      <c r="U102" s="461"/>
      <c r="V102" s="461"/>
      <c r="W102" s="461"/>
      <c r="X102" s="461"/>
      <c r="Y102" s="462"/>
    </row>
    <row r="103" spans="1:25" ht="12.6" customHeight="1" x14ac:dyDescent="0.25">
      <c r="A103" s="446"/>
      <c r="B103" s="460" t="s">
        <v>14</v>
      </c>
      <c r="C103" s="461"/>
      <c r="D103" s="461"/>
      <c r="E103" s="461"/>
      <c r="F103" s="461"/>
      <c r="G103" s="461"/>
      <c r="H103" s="461"/>
      <c r="I103" s="461"/>
      <c r="J103" s="461"/>
      <c r="K103" s="461"/>
      <c r="L103" s="461"/>
      <c r="M103" s="461"/>
      <c r="N103" s="461"/>
      <c r="O103" s="461"/>
      <c r="P103" s="461"/>
      <c r="Q103" s="461"/>
      <c r="R103" s="461"/>
      <c r="S103" s="461"/>
      <c r="T103" s="461"/>
      <c r="U103" s="461"/>
      <c r="V103" s="461"/>
      <c r="W103" s="461"/>
      <c r="X103" s="461"/>
      <c r="Y103" s="462"/>
    </row>
    <row r="104" spans="1:25" ht="12.6" customHeight="1" x14ac:dyDescent="0.25">
      <c r="A104" s="446"/>
      <c r="B104" s="460"/>
      <c r="C104" s="461"/>
      <c r="D104" s="461"/>
      <c r="E104" s="461"/>
      <c r="F104" s="461"/>
      <c r="G104" s="461"/>
      <c r="H104" s="461"/>
      <c r="I104" s="461"/>
      <c r="J104" s="461"/>
      <c r="K104" s="461"/>
      <c r="L104" s="461"/>
      <c r="M104" s="461"/>
      <c r="N104" s="461"/>
      <c r="O104" s="461"/>
      <c r="P104" s="461"/>
      <c r="Q104" s="461"/>
      <c r="R104" s="461"/>
      <c r="S104" s="461"/>
      <c r="T104" s="461"/>
      <c r="U104" s="461"/>
      <c r="V104" s="461"/>
      <c r="W104" s="461"/>
      <c r="X104" s="461"/>
      <c r="Y104" s="462"/>
    </row>
    <row r="105" spans="1:25" ht="12.6" customHeight="1" x14ac:dyDescent="0.25">
      <c r="A105" s="446"/>
      <c r="B105" s="460" t="s">
        <v>14</v>
      </c>
      <c r="C105" s="461"/>
      <c r="D105" s="461"/>
      <c r="E105" s="461"/>
      <c r="F105" s="461"/>
      <c r="G105" s="461"/>
      <c r="H105" s="461"/>
      <c r="I105" s="461"/>
      <c r="J105" s="461"/>
      <c r="K105" s="461"/>
      <c r="L105" s="461"/>
      <c r="M105" s="461"/>
      <c r="N105" s="461"/>
      <c r="O105" s="461"/>
      <c r="P105" s="461"/>
      <c r="Q105" s="461"/>
      <c r="R105" s="461"/>
      <c r="S105" s="461"/>
      <c r="T105" s="461"/>
      <c r="U105" s="461"/>
      <c r="V105" s="461"/>
      <c r="W105" s="461"/>
      <c r="X105" s="461"/>
      <c r="Y105" s="462"/>
    </row>
    <row r="106" spans="1:25" ht="12.6" customHeight="1" x14ac:dyDescent="0.25">
      <c r="A106" s="446"/>
      <c r="B106" s="470"/>
      <c r="C106" s="471"/>
      <c r="D106" s="471"/>
      <c r="E106" s="471"/>
      <c r="F106" s="471"/>
      <c r="G106" s="471"/>
      <c r="H106" s="471"/>
      <c r="I106" s="471"/>
      <c r="J106" s="471"/>
      <c r="K106" s="471"/>
      <c r="L106" s="471"/>
      <c r="M106" s="471"/>
      <c r="N106" s="471"/>
      <c r="O106" s="471"/>
      <c r="P106" s="471"/>
      <c r="Q106" s="471"/>
      <c r="R106" s="471"/>
      <c r="S106" s="471"/>
      <c r="T106" s="471"/>
      <c r="U106" s="471"/>
      <c r="V106" s="471"/>
      <c r="W106" s="471"/>
      <c r="X106" s="471"/>
      <c r="Y106" s="472"/>
    </row>
    <row r="107" spans="1:25" ht="12.6" customHeight="1" x14ac:dyDescent="0.25">
      <c r="A107" s="446"/>
      <c r="B107" s="463" t="s">
        <v>92</v>
      </c>
      <c r="C107" s="464"/>
      <c r="D107" s="464"/>
      <c r="E107" s="464"/>
      <c r="F107" s="464"/>
      <c r="G107" s="464"/>
      <c r="H107" s="464"/>
      <c r="I107" s="464"/>
      <c r="J107" s="464"/>
      <c r="K107" s="464"/>
      <c r="L107" s="464"/>
      <c r="M107" s="464"/>
      <c r="N107" s="464"/>
      <c r="O107" s="464"/>
      <c r="P107" s="464"/>
      <c r="Q107" s="464"/>
      <c r="R107" s="464"/>
      <c r="S107" s="464"/>
      <c r="T107" s="464"/>
      <c r="U107" s="464"/>
      <c r="V107" s="464"/>
      <c r="W107" s="464"/>
      <c r="X107" s="464"/>
      <c r="Y107" s="465"/>
    </row>
    <row r="108" spans="1:25" ht="12.6" customHeight="1" x14ac:dyDescent="0.25">
      <c r="A108" s="446"/>
      <c r="B108" s="466"/>
      <c r="C108" s="384"/>
      <c r="D108" s="384"/>
      <c r="E108" s="384"/>
      <c r="F108" s="384"/>
      <c r="G108" s="384"/>
      <c r="H108" s="384"/>
      <c r="I108" s="384"/>
      <c r="J108" s="384"/>
      <c r="K108" s="384"/>
      <c r="L108" s="384"/>
      <c r="M108" s="384"/>
      <c r="N108" s="384"/>
      <c r="O108" s="384"/>
      <c r="P108" s="384"/>
      <c r="Q108" s="384"/>
      <c r="R108" s="384"/>
      <c r="S108" s="384"/>
      <c r="T108" s="384"/>
      <c r="U108" s="384"/>
      <c r="V108" s="384"/>
      <c r="W108" s="384"/>
      <c r="X108" s="384"/>
      <c r="Y108" s="385"/>
    </row>
    <row r="109" spans="1:25" ht="12.6" customHeight="1" x14ac:dyDescent="0.25">
      <c r="A109" s="446"/>
      <c r="B109" s="466"/>
      <c r="C109" s="384"/>
      <c r="D109" s="384"/>
      <c r="E109" s="384"/>
      <c r="F109" s="384"/>
      <c r="G109" s="384"/>
      <c r="H109" s="384"/>
      <c r="I109" s="384"/>
      <c r="J109" s="384"/>
      <c r="K109" s="384"/>
      <c r="L109" s="384"/>
      <c r="M109" s="384"/>
      <c r="N109" s="384"/>
      <c r="O109" s="384"/>
      <c r="P109" s="384"/>
      <c r="Q109" s="384"/>
      <c r="R109" s="384"/>
      <c r="S109" s="384"/>
      <c r="T109" s="384"/>
      <c r="U109" s="384"/>
      <c r="V109" s="384"/>
      <c r="W109" s="384"/>
      <c r="X109" s="384"/>
      <c r="Y109" s="385"/>
    </row>
    <row r="110" spans="1:25" ht="12.6" customHeight="1" x14ac:dyDescent="0.25">
      <c r="A110" s="446"/>
      <c r="B110" s="466"/>
      <c r="C110" s="384"/>
      <c r="D110" s="384"/>
      <c r="E110" s="384"/>
      <c r="F110" s="384"/>
      <c r="G110" s="384"/>
      <c r="H110" s="384"/>
      <c r="I110" s="384"/>
      <c r="J110" s="384"/>
      <c r="K110" s="384"/>
      <c r="L110" s="384"/>
      <c r="M110" s="384"/>
      <c r="N110" s="384"/>
      <c r="O110" s="384"/>
      <c r="P110" s="384"/>
      <c r="Q110" s="384"/>
      <c r="R110" s="384"/>
      <c r="S110" s="384"/>
      <c r="T110" s="384"/>
      <c r="U110" s="384"/>
      <c r="V110" s="384"/>
      <c r="W110" s="384"/>
      <c r="X110" s="384"/>
      <c r="Y110" s="385"/>
    </row>
    <row r="111" spans="1:25" ht="12.6" customHeight="1" x14ac:dyDescent="0.25">
      <c r="A111" s="446"/>
      <c r="B111" s="466"/>
      <c r="C111" s="384"/>
      <c r="D111" s="384"/>
      <c r="E111" s="384"/>
      <c r="F111" s="384"/>
      <c r="G111" s="384"/>
      <c r="H111" s="384"/>
      <c r="I111" s="384"/>
      <c r="J111" s="384"/>
      <c r="K111" s="384"/>
      <c r="L111" s="384"/>
      <c r="M111" s="384"/>
      <c r="N111" s="384"/>
      <c r="O111" s="384"/>
      <c r="P111" s="384"/>
      <c r="Q111" s="384"/>
      <c r="R111" s="384"/>
      <c r="S111" s="384"/>
      <c r="T111" s="384"/>
      <c r="U111" s="384"/>
      <c r="V111" s="384"/>
      <c r="W111" s="384"/>
      <c r="X111" s="384"/>
      <c r="Y111" s="385"/>
    </row>
    <row r="112" spans="1:25" ht="12.6" customHeight="1" x14ac:dyDescent="0.25">
      <c r="A112" s="446"/>
      <c r="B112" s="466"/>
      <c r="C112" s="384"/>
      <c r="D112" s="384"/>
      <c r="E112" s="384"/>
      <c r="F112" s="384"/>
      <c r="G112" s="384"/>
      <c r="H112" s="384"/>
      <c r="I112" s="384"/>
      <c r="J112" s="384"/>
      <c r="K112" s="384"/>
      <c r="L112" s="384"/>
      <c r="M112" s="384"/>
      <c r="N112" s="384"/>
      <c r="O112" s="384"/>
      <c r="P112" s="384"/>
      <c r="Q112" s="384"/>
      <c r="R112" s="384"/>
      <c r="S112" s="384"/>
      <c r="T112" s="384"/>
      <c r="U112" s="384"/>
      <c r="V112" s="384"/>
      <c r="W112" s="384"/>
      <c r="X112" s="384"/>
      <c r="Y112" s="385"/>
    </row>
    <row r="113" spans="1:28" ht="12.6" customHeight="1" x14ac:dyDescent="0.25">
      <c r="A113" s="446"/>
      <c r="B113" s="466"/>
      <c r="C113" s="384"/>
      <c r="D113" s="384"/>
      <c r="E113" s="384"/>
      <c r="F113" s="384"/>
      <c r="G113" s="384"/>
      <c r="H113" s="384"/>
      <c r="I113" s="384"/>
      <c r="J113" s="384"/>
      <c r="K113" s="384"/>
      <c r="L113" s="384"/>
      <c r="M113" s="384"/>
      <c r="N113" s="384"/>
      <c r="O113" s="384"/>
      <c r="P113" s="384"/>
      <c r="Q113" s="384"/>
      <c r="R113" s="384"/>
      <c r="S113" s="384"/>
      <c r="T113" s="384"/>
      <c r="U113" s="384"/>
      <c r="V113" s="384"/>
      <c r="W113" s="384"/>
      <c r="X113" s="384"/>
      <c r="Y113" s="385"/>
    </row>
    <row r="114" spans="1:28" ht="12.6" customHeight="1" x14ac:dyDescent="0.25">
      <c r="A114" s="446"/>
      <c r="B114" s="467"/>
      <c r="C114" s="468"/>
      <c r="D114" s="468"/>
      <c r="E114" s="468"/>
      <c r="F114" s="468"/>
      <c r="G114" s="468"/>
      <c r="H114" s="468"/>
      <c r="I114" s="468"/>
      <c r="J114" s="468"/>
      <c r="K114" s="468"/>
      <c r="L114" s="468"/>
      <c r="M114" s="468"/>
      <c r="N114" s="468"/>
      <c r="O114" s="468"/>
      <c r="P114" s="468"/>
      <c r="Q114" s="468"/>
      <c r="R114" s="468"/>
      <c r="S114" s="468"/>
      <c r="T114" s="468"/>
      <c r="U114" s="468"/>
      <c r="V114" s="468"/>
      <c r="W114" s="468"/>
      <c r="X114" s="468"/>
      <c r="Y114" s="469"/>
    </row>
    <row r="115" spans="1:28" ht="12.6" customHeight="1" x14ac:dyDescent="0.25">
      <c r="B115" s="438"/>
      <c r="C115" s="439"/>
      <c r="D115" s="439"/>
      <c r="E115" s="439"/>
      <c r="F115" s="439"/>
      <c r="G115" s="439"/>
      <c r="H115" s="439"/>
      <c r="I115" s="439"/>
      <c r="J115" s="439"/>
      <c r="K115" s="439"/>
      <c r="L115" s="439"/>
      <c r="M115" s="439"/>
      <c r="N115" s="439"/>
      <c r="O115" s="439"/>
      <c r="P115" s="439"/>
      <c r="Q115" s="439"/>
      <c r="R115" s="439"/>
      <c r="S115" s="439"/>
      <c r="T115" s="439"/>
      <c r="U115" s="439"/>
      <c r="V115" s="439"/>
      <c r="W115" s="439"/>
      <c r="X115" s="439"/>
      <c r="Y115" s="440"/>
    </row>
    <row r="116" spans="1:28" ht="12.6" customHeight="1" x14ac:dyDescent="0.25">
      <c r="B116" s="441" t="s">
        <v>31</v>
      </c>
      <c r="C116" s="442"/>
      <c r="D116" s="442"/>
      <c r="E116" s="442"/>
      <c r="F116" s="442"/>
      <c r="G116" s="442"/>
      <c r="H116" s="442"/>
      <c r="I116" s="443"/>
      <c r="J116" s="366" t="s">
        <v>32</v>
      </c>
      <c r="K116" s="367"/>
      <c r="L116" s="83"/>
      <c r="M116" s="83"/>
      <c r="N116" s="83"/>
      <c r="O116" s="83"/>
      <c r="P116" s="83"/>
      <c r="Q116" s="84"/>
      <c r="R116" s="366" t="s">
        <v>33</v>
      </c>
      <c r="S116" s="367"/>
      <c r="T116" s="367"/>
      <c r="U116" s="367"/>
      <c r="V116" s="367"/>
      <c r="W116" s="367"/>
      <c r="X116" s="367"/>
      <c r="Y116" s="368"/>
    </row>
    <row r="117" spans="1:28" ht="12.6" customHeight="1" x14ac:dyDescent="0.25">
      <c r="B117" s="79"/>
      <c r="C117" s="80"/>
      <c r="D117" s="80"/>
      <c r="E117" s="80"/>
      <c r="F117" s="80"/>
      <c r="G117" s="80"/>
      <c r="H117" s="80"/>
      <c r="I117" s="81"/>
      <c r="J117" s="444"/>
      <c r="K117" s="445"/>
      <c r="L117" s="445"/>
      <c r="M117" s="445"/>
      <c r="N117" s="445"/>
      <c r="O117" s="445"/>
      <c r="P117" s="445"/>
      <c r="Q117" s="446"/>
      <c r="R117" s="450"/>
      <c r="S117" s="451"/>
      <c r="T117" s="451"/>
      <c r="U117" s="451"/>
      <c r="V117" s="451"/>
      <c r="W117" s="451"/>
      <c r="X117" s="451"/>
      <c r="Y117" s="452"/>
    </row>
    <row r="118" spans="1:28" ht="12.6" customHeight="1" x14ac:dyDescent="0.25">
      <c r="B118" s="79"/>
      <c r="C118" s="390" t="s">
        <v>34</v>
      </c>
      <c r="D118" s="390"/>
      <c r="E118" s="456">
        <f ca="1">TODAY()</f>
        <v>43191</v>
      </c>
      <c r="F118" s="456"/>
      <c r="G118" s="456"/>
      <c r="H118" s="456"/>
      <c r="I118" s="457"/>
      <c r="J118" s="444"/>
      <c r="K118" s="445"/>
      <c r="L118" s="445"/>
      <c r="M118" s="445"/>
      <c r="N118" s="445"/>
      <c r="O118" s="445"/>
      <c r="P118" s="445"/>
      <c r="Q118" s="446"/>
      <c r="R118" s="450"/>
      <c r="S118" s="451"/>
      <c r="T118" s="451"/>
      <c r="U118" s="451"/>
      <c r="V118" s="451"/>
      <c r="W118" s="451"/>
      <c r="X118" s="451"/>
      <c r="Y118" s="452"/>
    </row>
    <row r="119" spans="1:28" ht="12.6" customHeight="1" x14ac:dyDescent="0.25">
      <c r="B119" s="79"/>
      <c r="C119" s="138"/>
      <c r="D119" s="138"/>
      <c r="E119" s="80"/>
      <c r="F119" s="80"/>
      <c r="G119" s="80"/>
      <c r="H119" s="80"/>
      <c r="I119" s="81"/>
      <c r="J119" s="444"/>
      <c r="K119" s="445"/>
      <c r="L119" s="445"/>
      <c r="M119" s="445"/>
      <c r="N119" s="445"/>
      <c r="O119" s="445"/>
      <c r="P119" s="445"/>
      <c r="Q119" s="446"/>
      <c r="R119" s="450"/>
      <c r="S119" s="451"/>
      <c r="T119" s="451"/>
      <c r="U119" s="451"/>
      <c r="V119" s="451"/>
      <c r="W119" s="451"/>
      <c r="X119" s="451"/>
      <c r="Y119" s="452"/>
    </row>
    <row r="120" spans="1:28" ht="12.6" customHeight="1" x14ac:dyDescent="0.25">
      <c r="B120" s="79"/>
      <c r="C120" s="390" t="s">
        <v>35</v>
      </c>
      <c r="D120" s="390"/>
      <c r="E120" s="458"/>
      <c r="F120" s="458"/>
      <c r="G120" s="458"/>
      <c r="H120" s="458"/>
      <c r="I120" s="459"/>
      <c r="J120" s="444"/>
      <c r="K120" s="445"/>
      <c r="L120" s="445"/>
      <c r="M120" s="445"/>
      <c r="N120" s="445"/>
      <c r="O120" s="445"/>
      <c r="P120" s="445"/>
      <c r="Q120" s="446"/>
      <c r="R120" s="450"/>
      <c r="S120" s="451"/>
      <c r="T120" s="451"/>
      <c r="U120" s="451"/>
      <c r="V120" s="451"/>
      <c r="W120" s="451"/>
      <c r="X120" s="451"/>
      <c r="Y120" s="452"/>
    </row>
    <row r="121" spans="1:28" ht="12.6" customHeight="1" x14ac:dyDescent="0.25">
      <c r="B121" s="85"/>
      <c r="C121" s="86"/>
      <c r="D121" s="86"/>
      <c r="E121" s="86"/>
      <c r="F121" s="86"/>
      <c r="G121" s="86"/>
      <c r="H121" s="86"/>
      <c r="I121" s="87"/>
      <c r="J121" s="447"/>
      <c r="K121" s="448"/>
      <c r="L121" s="448"/>
      <c r="M121" s="448"/>
      <c r="N121" s="448"/>
      <c r="O121" s="448"/>
      <c r="P121" s="448"/>
      <c r="Q121" s="449"/>
      <c r="R121" s="453"/>
      <c r="S121" s="454"/>
      <c r="T121" s="454"/>
      <c r="U121" s="454"/>
      <c r="V121" s="454"/>
      <c r="W121" s="454"/>
      <c r="X121" s="454"/>
      <c r="Y121" s="455"/>
    </row>
    <row r="122" spans="1:28" ht="12.6" customHeight="1" x14ac:dyDescent="0.25">
      <c r="B122" s="436" t="s">
        <v>30</v>
      </c>
      <c r="C122" s="437"/>
      <c r="D122" s="437"/>
      <c r="E122" s="437"/>
      <c r="F122" s="437"/>
      <c r="G122" s="437"/>
      <c r="H122" s="437"/>
      <c r="I122" s="437"/>
      <c r="J122" s="437"/>
      <c r="K122" s="437"/>
      <c r="L122" s="437"/>
      <c r="M122" s="437"/>
      <c r="N122" s="437"/>
      <c r="O122" s="364" t="str">
        <f>CONCATENATE("Bon de lancement ",$R$1," - Page 2 / 2")</f>
        <v>Bon de lancement  - Page 2 / 2</v>
      </c>
      <c r="P122" s="364"/>
      <c r="Q122" s="364"/>
      <c r="R122" s="364"/>
      <c r="S122" s="364"/>
      <c r="T122" s="364"/>
      <c r="U122" s="364"/>
      <c r="V122" s="364"/>
      <c r="W122" s="364"/>
      <c r="X122" s="364"/>
      <c r="Y122" s="365"/>
    </row>
    <row r="123" spans="1:28" ht="12.6" customHeight="1" x14ac:dyDescent="0.25">
      <c r="B123" s="423" t="s">
        <v>39</v>
      </c>
      <c r="C123" s="424"/>
      <c r="D123" s="424"/>
      <c r="E123" s="424"/>
      <c r="F123" s="424"/>
      <c r="G123" s="424"/>
      <c r="H123" s="424"/>
      <c r="I123" s="424"/>
      <c r="J123" s="424"/>
      <c r="K123" s="424"/>
      <c r="L123" s="424"/>
      <c r="M123" s="424"/>
      <c r="N123" s="424"/>
      <c r="O123" s="424"/>
      <c r="P123" s="424"/>
      <c r="Q123" s="424"/>
      <c r="R123" s="424"/>
      <c r="S123" s="424"/>
      <c r="T123" s="424"/>
      <c r="U123" s="424"/>
      <c r="V123" s="424"/>
      <c r="W123" s="424"/>
      <c r="X123" s="424"/>
      <c r="Y123" s="425"/>
      <c r="AB123" s="256" t="str">
        <f>IF($D126="X",ROW(A123),"")</f>
        <v/>
      </c>
    </row>
    <row r="124" spans="1:28" ht="12.6" customHeight="1" x14ac:dyDescent="0.25">
      <c r="B124" s="426"/>
      <c r="C124" s="427"/>
      <c r="D124" s="427"/>
      <c r="E124" s="427"/>
      <c r="F124" s="427"/>
      <c r="G124" s="427"/>
      <c r="H124" s="427"/>
      <c r="I124" s="427"/>
      <c r="J124" s="427"/>
      <c r="K124" s="427"/>
      <c r="L124" s="427"/>
      <c r="M124" s="427"/>
      <c r="N124" s="427"/>
      <c r="O124" s="427"/>
      <c r="P124" s="427"/>
      <c r="Q124" s="427"/>
      <c r="R124" s="427"/>
      <c r="S124" s="427"/>
      <c r="T124" s="427"/>
      <c r="U124" s="427"/>
      <c r="V124" s="427"/>
      <c r="W124" s="427"/>
      <c r="X124" s="427"/>
      <c r="Y124" s="428"/>
    </row>
    <row r="125" spans="1:28" ht="12.6" customHeight="1" x14ac:dyDescent="0.25">
      <c r="B125" s="429"/>
      <c r="C125" s="430"/>
      <c r="D125" s="430"/>
      <c r="E125" s="430"/>
      <c r="F125" s="430"/>
      <c r="G125" s="430"/>
      <c r="H125" s="430"/>
      <c r="I125" s="430"/>
      <c r="J125" s="430"/>
      <c r="K125" s="430"/>
      <c r="L125" s="430"/>
      <c r="M125" s="430"/>
      <c r="N125" s="430"/>
      <c r="O125" s="430"/>
      <c r="P125" s="430"/>
      <c r="Q125" s="430"/>
      <c r="R125" s="430"/>
      <c r="S125" s="430"/>
      <c r="T125" s="430"/>
      <c r="U125" s="430"/>
      <c r="V125" s="430"/>
      <c r="W125" s="430"/>
      <c r="X125" s="430"/>
      <c r="Y125" s="431"/>
    </row>
    <row r="126" spans="1:28" ht="12.6" customHeight="1" x14ac:dyDescent="0.25">
      <c r="B126" s="142"/>
      <c r="C126" s="143"/>
      <c r="D126" s="143"/>
      <c r="E126" s="143"/>
      <c r="F126" s="143"/>
      <c r="G126" s="143"/>
      <c r="H126" s="143"/>
      <c r="I126" s="143"/>
      <c r="J126" s="143"/>
      <c r="K126" s="143"/>
      <c r="L126" s="143"/>
      <c r="M126" s="143"/>
      <c r="N126" s="143"/>
      <c r="O126" s="143"/>
      <c r="P126" s="143"/>
      <c r="Q126" s="143"/>
      <c r="R126" s="143"/>
      <c r="S126" s="143"/>
      <c r="T126" s="143"/>
      <c r="U126" s="143"/>
      <c r="V126" s="143"/>
      <c r="W126" s="143"/>
      <c r="X126" s="143"/>
      <c r="Y126" s="144"/>
    </row>
    <row r="127" spans="1:28" ht="12.6" customHeight="1" x14ac:dyDescent="0.25">
      <c r="B127" s="415" t="s">
        <v>426</v>
      </c>
      <c r="C127" s="415"/>
      <c r="D127" s="415"/>
      <c r="E127" s="415"/>
      <c r="F127" s="415"/>
      <c r="G127" s="432"/>
      <c r="H127" s="432"/>
      <c r="I127" s="432"/>
      <c r="J127" s="432"/>
      <c r="K127" s="432"/>
      <c r="L127" s="432"/>
      <c r="M127" s="432"/>
      <c r="N127" s="432"/>
      <c r="O127" s="432"/>
      <c r="P127" s="432"/>
      <c r="Q127" s="432"/>
      <c r="R127" s="432"/>
      <c r="S127" s="432"/>
      <c r="T127" s="432"/>
      <c r="U127" s="432"/>
      <c r="V127" s="432"/>
      <c r="W127" s="432"/>
      <c r="X127" s="432"/>
      <c r="Y127" s="432"/>
    </row>
    <row r="128" spans="1:28" ht="12.6" customHeight="1" x14ac:dyDescent="0.25">
      <c r="B128" s="408" t="s">
        <v>3</v>
      </c>
      <c r="C128" s="408"/>
      <c r="D128" s="408"/>
      <c r="E128" s="408"/>
      <c r="F128" s="408"/>
      <c r="G128" s="433" t="str">
        <f>$H$11</f>
        <v/>
      </c>
      <c r="H128" s="434"/>
      <c r="I128" s="434"/>
      <c r="J128" s="434"/>
      <c r="K128" s="434"/>
      <c r="L128" s="434"/>
      <c r="M128" s="434"/>
      <c r="N128" s="434"/>
      <c r="O128" s="434"/>
      <c r="P128" s="434"/>
      <c r="Q128" s="434"/>
      <c r="R128" s="434"/>
      <c r="S128" s="434"/>
      <c r="T128" s="434"/>
      <c r="U128" s="434"/>
      <c r="V128" s="434"/>
      <c r="W128" s="434"/>
      <c r="X128" s="434"/>
      <c r="Y128" s="435"/>
    </row>
    <row r="129" spans="2:25" ht="12.6" customHeight="1" x14ac:dyDescent="0.25">
      <c r="B129" s="416"/>
      <c r="C129" s="417"/>
      <c r="D129" s="417"/>
      <c r="E129" s="417"/>
      <c r="F129" s="417"/>
      <c r="G129" s="417"/>
      <c r="H129" s="417"/>
      <c r="I129" s="417"/>
      <c r="J129" s="417"/>
      <c r="K129" s="417"/>
      <c r="L129" s="417"/>
      <c r="M129" s="417"/>
      <c r="N129" s="417"/>
      <c r="O129" s="417"/>
      <c r="P129" s="417"/>
      <c r="Q129" s="417"/>
      <c r="R129" s="417"/>
      <c r="S129" s="417"/>
      <c r="T129" s="417"/>
      <c r="U129" s="417"/>
      <c r="V129" s="417"/>
      <c r="W129" s="417"/>
      <c r="X129" s="417"/>
      <c r="Y129" s="418"/>
    </row>
    <row r="130" spans="2:25" ht="12.6" customHeight="1" x14ac:dyDescent="0.25">
      <c r="B130" s="415" t="s">
        <v>433</v>
      </c>
      <c r="C130" s="415"/>
      <c r="D130" s="415"/>
      <c r="E130" s="415"/>
      <c r="F130" s="415"/>
      <c r="G130" s="415"/>
      <c r="H130" s="415"/>
      <c r="I130" s="415"/>
      <c r="J130" s="415"/>
      <c r="K130" s="415"/>
      <c r="L130" s="415"/>
      <c r="M130" s="415"/>
      <c r="N130" s="415"/>
      <c r="O130" s="415"/>
      <c r="P130" s="415"/>
      <c r="Q130" s="415"/>
      <c r="R130" s="415"/>
      <c r="S130" s="415"/>
      <c r="T130" s="415"/>
      <c r="U130" s="415"/>
      <c r="V130" s="415"/>
      <c r="W130" s="415"/>
      <c r="X130" s="415"/>
      <c r="Y130" s="415"/>
    </row>
    <row r="131" spans="2:25" ht="12.6" customHeight="1" x14ac:dyDescent="0.25">
      <c r="B131" s="413" t="s">
        <v>15</v>
      </c>
      <c r="C131" s="413"/>
      <c r="D131" s="413"/>
      <c r="E131" s="413"/>
      <c r="F131" s="411" t="str">
        <f>$B$8</f>
        <v/>
      </c>
      <c r="G131" s="411"/>
      <c r="H131" s="411"/>
      <c r="I131" s="411"/>
      <c r="J131" s="411"/>
      <c r="K131" s="411"/>
      <c r="L131" s="414" t="s">
        <v>40</v>
      </c>
      <c r="M131" s="414"/>
      <c r="N131" s="414"/>
      <c r="O131" s="419" t="str">
        <f>$I$8</f>
        <v/>
      </c>
      <c r="P131" s="420"/>
      <c r="Q131" s="420"/>
      <c r="R131" s="420"/>
      <c r="S131" s="421"/>
      <c r="T131" s="413" t="s">
        <v>17</v>
      </c>
      <c r="U131" s="413"/>
      <c r="V131" s="413"/>
      <c r="W131" s="422" t="str">
        <f>$P$8</f>
        <v/>
      </c>
      <c r="X131" s="422"/>
      <c r="Y131" s="422"/>
    </row>
    <row r="132" spans="2:25" ht="12.6" customHeight="1" x14ac:dyDescent="0.25">
      <c r="B132" s="413" t="s">
        <v>18</v>
      </c>
      <c r="C132" s="413"/>
      <c r="D132" s="413"/>
      <c r="E132" s="413"/>
      <c r="F132" s="411" t="str">
        <f>$U$8</f>
        <v/>
      </c>
      <c r="G132" s="411"/>
      <c r="H132" s="411"/>
      <c r="I132" s="411"/>
      <c r="J132" s="411"/>
      <c r="K132" s="411"/>
      <c r="L132" s="414" t="s">
        <v>41</v>
      </c>
      <c r="M132" s="414"/>
      <c r="N132" s="414"/>
      <c r="O132" s="414"/>
      <c r="P132" s="414"/>
      <c r="Q132" s="414"/>
      <c r="R132" s="414"/>
      <c r="S132" s="414"/>
      <c r="T132" s="414"/>
      <c r="U132" s="411" t="s">
        <v>42</v>
      </c>
      <c r="V132" s="411"/>
      <c r="W132" s="411"/>
      <c r="X132" s="411"/>
      <c r="Y132" s="411"/>
    </row>
    <row r="133" spans="2:25" ht="12.6" customHeight="1" x14ac:dyDescent="0.25">
      <c r="B133" s="416"/>
      <c r="C133" s="417"/>
      <c r="D133" s="417"/>
      <c r="E133" s="417"/>
      <c r="F133" s="417"/>
      <c r="G133" s="417"/>
      <c r="H133" s="417"/>
      <c r="I133" s="417"/>
      <c r="J133" s="417"/>
      <c r="K133" s="417"/>
      <c r="L133" s="417"/>
      <c r="M133" s="417"/>
      <c r="N133" s="417"/>
      <c r="O133" s="417"/>
      <c r="P133" s="417"/>
      <c r="Q133" s="417"/>
      <c r="R133" s="417"/>
      <c r="S133" s="417"/>
      <c r="T133" s="417"/>
      <c r="U133" s="417"/>
      <c r="V133" s="417"/>
      <c r="W133" s="417"/>
      <c r="X133" s="417"/>
      <c r="Y133" s="418"/>
    </row>
    <row r="134" spans="2:25" ht="12.6" customHeight="1" x14ac:dyDescent="0.25">
      <c r="B134" s="415" t="s">
        <v>434</v>
      </c>
      <c r="C134" s="415"/>
      <c r="D134" s="415"/>
      <c r="E134" s="415"/>
      <c r="F134" s="415"/>
      <c r="G134" s="415"/>
      <c r="H134" s="415"/>
      <c r="I134" s="415"/>
      <c r="J134" s="415"/>
      <c r="K134" s="415"/>
      <c r="L134" s="415"/>
      <c r="M134" s="415"/>
      <c r="N134" s="415"/>
      <c r="O134" s="415"/>
      <c r="P134" s="415"/>
      <c r="Q134" s="415"/>
      <c r="R134" s="415"/>
      <c r="S134" s="415"/>
      <c r="T134" s="415"/>
      <c r="U134" s="415"/>
      <c r="V134" s="415"/>
      <c r="W134" s="415"/>
      <c r="X134" s="415"/>
      <c r="Y134" s="415"/>
    </row>
    <row r="135" spans="2:25" ht="12.6" customHeight="1" x14ac:dyDescent="0.25">
      <c r="B135" s="413" t="s">
        <v>15</v>
      </c>
      <c r="C135" s="413"/>
      <c r="D135" s="413"/>
      <c r="E135" s="413"/>
      <c r="F135" s="410" t="str">
        <f>IF(Récap!A1="","",Récap!AS17)</f>
        <v/>
      </c>
      <c r="G135" s="410"/>
      <c r="H135" s="410"/>
      <c r="I135" s="410"/>
      <c r="J135" s="410"/>
      <c r="K135" s="410"/>
      <c r="L135" s="414" t="s">
        <v>40</v>
      </c>
      <c r="M135" s="414"/>
      <c r="N135" s="414"/>
      <c r="O135" s="410" t="str">
        <f>IF(Récap!A1="","",Récap!AS18)</f>
        <v/>
      </c>
      <c r="P135" s="410"/>
      <c r="Q135" s="410"/>
      <c r="R135" s="410"/>
      <c r="S135" s="410"/>
      <c r="T135" s="413" t="s">
        <v>17</v>
      </c>
      <c r="U135" s="413"/>
      <c r="V135" s="413"/>
      <c r="W135" s="410" t="str">
        <f>IF(Récap!A1="","",Récap!AS19)</f>
        <v/>
      </c>
      <c r="X135" s="410"/>
      <c r="Y135" s="410"/>
    </row>
    <row r="136" spans="2:25" ht="12.6" customHeight="1" x14ac:dyDescent="0.25">
      <c r="B136" s="408" t="s">
        <v>43</v>
      </c>
      <c r="C136" s="408"/>
      <c r="D136" s="408"/>
      <c r="E136" s="408"/>
      <c r="F136" s="408"/>
      <c r="G136" s="408"/>
      <c r="H136" s="408"/>
      <c r="I136" s="408"/>
      <c r="J136" s="408"/>
      <c r="K136" s="408"/>
      <c r="L136" s="408"/>
      <c r="M136" s="408"/>
      <c r="N136" s="408"/>
      <c r="O136" s="408"/>
      <c r="P136" s="408"/>
      <c r="Q136" s="411" t="str">
        <f>IF(LEFT(O135,4)="AEIO",1600,2000)&amp;" heures / 12 ans"</f>
        <v>2000 heures / 12 ans</v>
      </c>
      <c r="R136" s="411"/>
      <c r="S136" s="411"/>
      <c r="T136" s="411"/>
      <c r="U136" s="411"/>
      <c r="V136" s="411"/>
      <c r="W136" s="411"/>
      <c r="X136" s="411"/>
      <c r="Y136" s="411"/>
    </row>
    <row r="137" spans="2:25" ht="12.6" customHeight="1" x14ac:dyDescent="0.25">
      <c r="B137" s="408" t="s">
        <v>44</v>
      </c>
      <c r="C137" s="408"/>
      <c r="D137" s="408"/>
      <c r="E137" s="408"/>
      <c r="F137" s="408"/>
      <c r="G137" s="408"/>
      <c r="H137" s="408"/>
      <c r="I137" s="408"/>
      <c r="J137" s="408"/>
      <c r="K137" s="408"/>
      <c r="L137" s="408"/>
      <c r="M137" s="408"/>
      <c r="N137" s="408"/>
      <c r="O137" s="408"/>
      <c r="P137" s="408"/>
      <c r="Q137" s="412" t="str">
        <f>IF(Récap!A1="","",Récap!AS20)</f>
        <v/>
      </c>
      <c r="R137" s="412"/>
      <c r="S137" s="412"/>
      <c r="T137" s="412"/>
      <c r="U137" s="412"/>
      <c r="V137" s="412"/>
      <c r="W137" s="412"/>
      <c r="X137" s="412"/>
      <c r="Y137" s="412"/>
    </row>
    <row r="138" spans="2:25" ht="12.6" customHeight="1" x14ac:dyDescent="0.25">
      <c r="B138" s="408" t="s">
        <v>22</v>
      </c>
      <c r="C138" s="408"/>
      <c r="D138" s="408"/>
      <c r="E138" s="408"/>
      <c r="F138" s="408"/>
      <c r="G138" s="408"/>
      <c r="H138" s="408"/>
      <c r="I138" s="408"/>
      <c r="J138" s="408"/>
      <c r="K138" s="408"/>
      <c r="L138" s="408"/>
      <c r="M138" s="408"/>
      <c r="N138" s="408"/>
      <c r="O138" s="408"/>
      <c r="P138" s="408"/>
      <c r="Q138" s="409" t="str">
        <f>IF(Récap!A1="","",Récap!AS21)</f>
        <v/>
      </c>
      <c r="R138" s="409"/>
      <c r="S138" s="409"/>
      <c r="T138" s="409"/>
      <c r="U138" s="409"/>
      <c r="V138" s="409"/>
      <c r="W138" s="409"/>
      <c r="X138" s="409"/>
      <c r="Y138" s="409"/>
    </row>
    <row r="139" spans="2:25" ht="12.6" customHeight="1" x14ac:dyDescent="0.25">
      <c r="B139" s="408" t="s">
        <v>45</v>
      </c>
      <c r="C139" s="408"/>
      <c r="D139" s="408"/>
      <c r="E139" s="408"/>
      <c r="F139" s="408"/>
      <c r="G139" s="408"/>
      <c r="H139" s="408"/>
      <c r="I139" s="408"/>
      <c r="J139" s="408"/>
      <c r="K139" s="408"/>
      <c r="L139" s="408"/>
      <c r="M139" s="408"/>
      <c r="N139" s="408"/>
      <c r="O139" s="408"/>
      <c r="P139" s="408"/>
      <c r="Q139" s="409" t="str">
        <f>IF(Récap!A1="","",Récap!AS22)</f>
        <v/>
      </c>
      <c r="R139" s="409"/>
      <c r="S139" s="409"/>
      <c r="T139" s="409"/>
      <c r="U139" s="409"/>
      <c r="V139" s="409"/>
      <c r="W139" s="409"/>
      <c r="X139" s="409"/>
      <c r="Y139" s="409"/>
    </row>
    <row r="140" spans="2:25" ht="12.6" customHeight="1" x14ac:dyDescent="0.25">
      <c r="B140" s="142"/>
      <c r="C140" s="143"/>
      <c r="D140" s="143"/>
      <c r="E140" s="143"/>
      <c r="F140" s="143"/>
      <c r="G140" s="143"/>
      <c r="H140" s="143"/>
      <c r="I140" s="143"/>
      <c r="J140" s="143"/>
      <c r="K140" s="143"/>
      <c r="L140" s="143"/>
      <c r="M140" s="143"/>
      <c r="N140" s="143"/>
      <c r="O140" s="143"/>
      <c r="P140" s="143"/>
      <c r="Q140" s="143"/>
      <c r="R140" s="143"/>
      <c r="S140" s="143"/>
      <c r="T140" s="143"/>
      <c r="U140" s="143"/>
      <c r="V140" s="143"/>
      <c r="W140" s="143"/>
      <c r="X140" s="143"/>
      <c r="Y140" s="144"/>
    </row>
    <row r="141" spans="2:25" ht="12.6" customHeight="1" x14ac:dyDescent="0.25">
      <c r="B141" s="378" t="s">
        <v>46</v>
      </c>
      <c r="C141" s="379"/>
      <c r="D141" s="379"/>
      <c r="E141" s="379"/>
      <c r="F141" s="379"/>
      <c r="G141" s="379"/>
      <c r="H141" s="379"/>
      <c r="I141" s="379"/>
      <c r="J141" s="379"/>
      <c r="K141" s="379"/>
      <c r="L141" s="379"/>
      <c r="M141" s="379"/>
      <c r="N141" s="379"/>
      <c r="O141" s="379"/>
      <c r="P141" s="379"/>
      <c r="Q141" s="379"/>
      <c r="R141" s="379"/>
      <c r="S141" s="379"/>
      <c r="T141" s="379"/>
      <c r="U141" s="379"/>
      <c r="V141" s="379"/>
      <c r="W141" s="379"/>
      <c r="X141" s="379"/>
      <c r="Y141" s="380"/>
    </row>
    <row r="142" spans="2:25" ht="12.6" customHeight="1" x14ac:dyDescent="0.25">
      <c r="B142" s="12"/>
      <c r="C142" s="13"/>
      <c r="D142" s="13"/>
      <c r="E142" s="13"/>
      <c r="F142" s="13"/>
      <c r="G142" s="13"/>
      <c r="H142" s="13"/>
      <c r="I142" s="13"/>
      <c r="J142" s="13"/>
      <c r="K142" s="13"/>
      <c r="L142" s="13"/>
      <c r="M142" s="13"/>
      <c r="N142" s="13"/>
      <c r="O142" s="13"/>
      <c r="P142" s="13"/>
      <c r="Q142" s="13"/>
      <c r="R142" s="13"/>
      <c r="S142" s="13"/>
      <c r="T142" s="13"/>
      <c r="U142" s="13"/>
      <c r="V142" s="13"/>
      <c r="W142" s="13"/>
      <c r="X142" s="13"/>
      <c r="Y142" s="14"/>
    </row>
    <row r="143" spans="2:25" ht="12.6" customHeight="1" x14ac:dyDescent="0.25">
      <c r="B143" s="381" t="s">
        <v>47</v>
      </c>
      <c r="C143" s="382"/>
      <c r="D143" s="382"/>
      <c r="E143" s="382"/>
      <c r="F143" s="382"/>
      <c r="G143" s="382"/>
      <c r="H143" s="382"/>
      <c r="I143" s="382"/>
      <c r="J143" s="382"/>
      <c r="K143" s="382"/>
      <c r="L143" s="382"/>
      <c r="M143" s="382"/>
      <c r="N143" s="382"/>
      <c r="O143" s="382"/>
      <c r="P143" s="382"/>
      <c r="Q143" s="382"/>
      <c r="R143" s="382"/>
      <c r="S143" s="382"/>
      <c r="T143" s="382"/>
      <c r="U143" s="382"/>
      <c r="V143" s="382"/>
      <c r="W143" s="382"/>
      <c r="X143" s="382"/>
      <c r="Y143" s="383"/>
    </row>
    <row r="144" spans="2:25" ht="12.6" customHeight="1" x14ac:dyDescent="0.25">
      <c r="B144" s="135"/>
      <c r="C144" s="136"/>
      <c r="D144" s="384" t="s">
        <v>48</v>
      </c>
      <c r="E144" s="384"/>
      <c r="F144" s="384"/>
      <c r="G144" s="384"/>
      <c r="H144" s="384"/>
      <c r="I144" s="384"/>
      <c r="J144" s="384"/>
      <c r="K144" s="384"/>
      <c r="L144" s="384"/>
      <c r="M144" s="384"/>
      <c r="N144" s="384"/>
      <c r="O144" s="384"/>
      <c r="P144" s="384"/>
      <c r="Q144" s="384"/>
      <c r="R144" s="384"/>
      <c r="S144" s="384"/>
      <c r="T144" s="384"/>
      <c r="U144" s="384"/>
      <c r="V144" s="384"/>
      <c r="W144" s="384"/>
      <c r="X144" s="384"/>
      <c r="Y144" s="385"/>
    </row>
    <row r="145" spans="2:25" ht="12.6" customHeight="1" x14ac:dyDescent="0.25">
      <c r="B145" s="135"/>
      <c r="C145" s="136"/>
      <c r="D145" s="384" t="s">
        <v>49</v>
      </c>
      <c r="E145" s="384"/>
      <c r="F145" s="384"/>
      <c r="G145" s="384"/>
      <c r="H145" s="384"/>
      <c r="I145" s="384"/>
      <c r="J145" s="384"/>
      <c r="K145" s="384"/>
      <c r="L145" s="384"/>
      <c r="M145" s="384"/>
      <c r="N145" s="384"/>
      <c r="O145" s="384"/>
      <c r="P145" s="384"/>
      <c r="Q145" s="384"/>
      <c r="R145" s="384"/>
      <c r="S145" s="384"/>
      <c r="T145" s="384"/>
      <c r="U145" s="384"/>
      <c r="V145" s="384"/>
      <c r="W145" s="384"/>
      <c r="X145" s="384"/>
      <c r="Y145" s="385"/>
    </row>
    <row r="146" spans="2:25" ht="12.6" customHeight="1" x14ac:dyDescent="0.25">
      <c r="B146" s="135"/>
      <c r="C146" s="136"/>
      <c r="D146" s="401" t="s">
        <v>50</v>
      </c>
      <c r="E146" s="401"/>
      <c r="F146" s="401"/>
      <c r="G146" s="401"/>
      <c r="H146" s="401"/>
      <c r="I146" s="401"/>
      <c r="J146" s="401"/>
      <c r="K146" s="401"/>
      <c r="L146" s="401"/>
      <c r="M146" s="401"/>
      <c r="N146" s="401"/>
      <c r="O146" s="401"/>
      <c r="P146" s="401"/>
      <c r="Q146" s="401"/>
      <c r="R146" s="401"/>
      <c r="S146" s="401"/>
      <c r="T146" s="401"/>
      <c r="U146" s="401"/>
      <c r="V146" s="401"/>
      <c r="W146" s="401"/>
      <c r="X146" s="401"/>
      <c r="Y146" s="402"/>
    </row>
    <row r="147" spans="2:25" ht="12.6" customHeight="1" x14ac:dyDescent="0.25">
      <c r="B147" s="135"/>
      <c r="C147" s="136"/>
      <c r="D147" s="384" t="s">
        <v>51</v>
      </c>
      <c r="E147" s="384"/>
      <c r="F147" s="384"/>
      <c r="G147" s="384"/>
      <c r="H147" s="384"/>
      <c r="I147" s="384"/>
      <c r="J147" s="384"/>
      <c r="K147" s="384"/>
      <c r="L147" s="384"/>
      <c r="M147" s="384"/>
      <c r="N147" s="384"/>
      <c r="O147" s="384"/>
      <c r="P147" s="384"/>
      <c r="Q147" s="384"/>
      <c r="R147" s="384"/>
      <c r="S147" s="384"/>
      <c r="T147" s="384"/>
      <c r="U147" s="384"/>
      <c r="V147" s="384"/>
      <c r="W147" s="384"/>
      <c r="X147" s="384"/>
      <c r="Y147" s="385"/>
    </row>
    <row r="148" spans="2:25" ht="12.6" customHeight="1" x14ac:dyDescent="0.25">
      <c r="B148" s="135"/>
      <c r="C148" s="136"/>
      <c r="D148" s="403" t="s">
        <v>52</v>
      </c>
      <c r="E148" s="404"/>
      <c r="F148" s="404"/>
      <c r="G148" s="404"/>
      <c r="H148" s="404"/>
      <c r="I148" s="404"/>
      <c r="J148" s="404"/>
      <c r="K148" s="404"/>
      <c r="L148" s="404"/>
      <c r="M148" s="404"/>
      <c r="N148" s="404"/>
      <c r="O148" s="404"/>
      <c r="P148" s="404"/>
      <c r="Q148" s="404"/>
      <c r="R148" s="404"/>
      <c r="S148" s="404"/>
      <c r="T148" s="404"/>
      <c r="U148" s="404"/>
      <c r="V148" s="404"/>
      <c r="W148" s="404"/>
      <c r="X148" s="404"/>
      <c r="Y148" s="405"/>
    </row>
    <row r="149" spans="2:25" ht="12.6" customHeight="1" x14ac:dyDescent="0.25">
      <c r="B149" s="135"/>
      <c r="C149" s="136"/>
      <c r="D149" s="406" t="s">
        <v>53</v>
      </c>
      <c r="E149" s="406"/>
      <c r="F149" s="406"/>
      <c r="G149" s="406"/>
      <c r="H149" s="406"/>
      <c r="I149" s="406"/>
      <c r="J149" s="406"/>
      <c r="K149" s="406"/>
      <c r="L149" s="406"/>
      <c r="M149" s="406"/>
      <c r="N149" s="406"/>
      <c r="O149" s="406"/>
      <c r="P149" s="406"/>
      <c r="Q149" s="406"/>
      <c r="R149" s="406"/>
      <c r="S149" s="406"/>
      <c r="T149" s="406"/>
      <c r="U149" s="406"/>
      <c r="V149" s="406"/>
      <c r="W149" s="406"/>
      <c r="X149" s="406"/>
      <c r="Y149" s="407"/>
    </row>
    <row r="150" spans="2:25" ht="12.6" customHeight="1" x14ac:dyDescent="0.25">
      <c r="B150" s="135"/>
      <c r="C150" s="136"/>
      <c r="D150" s="406"/>
      <c r="E150" s="406"/>
      <c r="F150" s="406"/>
      <c r="G150" s="406"/>
      <c r="H150" s="406"/>
      <c r="I150" s="406"/>
      <c r="J150" s="406"/>
      <c r="K150" s="406"/>
      <c r="L150" s="406"/>
      <c r="M150" s="406"/>
      <c r="N150" s="406"/>
      <c r="O150" s="406"/>
      <c r="P150" s="406"/>
      <c r="Q150" s="406"/>
      <c r="R150" s="406"/>
      <c r="S150" s="406"/>
      <c r="T150" s="406"/>
      <c r="U150" s="406"/>
      <c r="V150" s="406"/>
      <c r="W150" s="406"/>
      <c r="X150" s="406"/>
      <c r="Y150" s="407"/>
    </row>
    <row r="151" spans="2:25" ht="12.6" customHeight="1" x14ac:dyDescent="0.25">
      <c r="B151" s="135"/>
      <c r="C151" s="136"/>
      <c r="D151" s="401" t="s">
        <v>54</v>
      </c>
      <c r="E151" s="401"/>
      <c r="F151" s="401"/>
      <c r="G151" s="401"/>
      <c r="H151" s="401"/>
      <c r="I151" s="401"/>
      <c r="J151" s="401"/>
      <c r="K151" s="401"/>
      <c r="L151" s="401"/>
      <c r="M151" s="401"/>
      <c r="N151" s="401"/>
      <c r="O151" s="401"/>
      <c r="P151" s="401"/>
      <c r="Q151" s="401"/>
      <c r="R151" s="401"/>
      <c r="S151" s="401"/>
      <c r="T151" s="401"/>
      <c r="U151" s="401"/>
      <c r="V151" s="401"/>
      <c r="W151" s="401"/>
      <c r="X151" s="401"/>
      <c r="Y151" s="402"/>
    </row>
    <row r="152" spans="2:25" ht="12.6" customHeight="1" x14ac:dyDescent="0.25">
      <c r="B152" s="135"/>
      <c r="C152" s="136"/>
      <c r="D152" s="136"/>
      <c r="E152" s="134"/>
      <c r="F152" s="134"/>
      <c r="G152" s="134"/>
      <c r="H152" s="134"/>
      <c r="I152" s="134"/>
      <c r="J152" s="134"/>
      <c r="K152" s="134"/>
      <c r="L152" s="134"/>
      <c r="M152" s="134"/>
      <c r="N152" s="134"/>
      <c r="O152" s="134"/>
      <c r="P152" s="134"/>
      <c r="Q152" s="134"/>
      <c r="R152" s="134"/>
      <c r="S152" s="134"/>
      <c r="T152" s="134"/>
      <c r="U152" s="136"/>
      <c r="V152" s="136"/>
      <c r="W152" s="136"/>
      <c r="X152" s="136"/>
      <c r="Y152" s="137"/>
    </row>
    <row r="153" spans="2:25" ht="12.6" customHeight="1" x14ac:dyDescent="0.25">
      <c r="B153" s="378" t="s">
        <v>55</v>
      </c>
      <c r="C153" s="379"/>
      <c r="D153" s="379"/>
      <c r="E153" s="379"/>
      <c r="F153" s="379"/>
      <c r="G153" s="379"/>
      <c r="H153" s="379"/>
      <c r="I153" s="379"/>
      <c r="J153" s="379"/>
      <c r="K153" s="379"/>
      <c r="L153" s="379"/>
      <c r="M153" s="379"/>
      <c r="N153" s="379"/>
      <c r="O153" s="379"/>
      <c r="P153" s="379"/>
      <c r="Q153" s="379"/>
      <c r="R153" s="379"/>
      <c r="S153" s="379"/>
      <c r="T153" s="379"/>
      <c r="U153" s="379"/>
      <c r="V153" s="379"/>
      <c r="W153" s="379"/>
      <c r="X153" s="379"/>
      <c r="Y153" s="380"/>
    </row>
    <row r="154" spans="2:25" ht="12.6" customHeight="1" x14ac:dyDescent="0.25">
      <c r="B154" s="12"/>
      <c r="C154" s="13"/>
      <c r="D154" s="13"/>
      <c r="E154" s="13"/>
      <c r="F154" s="13"/>
      <c r="G154" s="13"/>
      <c r="H154" s="13"/>
      <c r="I154" s="13"/>
      <c r="J154" s="13"/>
      <c r="K154" s="13"/>
      <c r="L154" s="13"/>
      <c r="M154" s="13"/>
      <c r="N154" s="13"/>
      <c r="O154" s="13"/>
      <c r="P154" s="13"/>
      <c r="Q154" s="13"/>
      <c r="R154" s="13"/>
      <c r="S154" s="13"/>
      <c r="T154" s="13"/>
      <c r="U154" s="13"/>
      <c r="V154" s="13"/>
      <c r="W154" s="13"/>
      <c r="X154" s="13"/>
      <c r="Y154" s="14"/>
    </row>
    <row r="155" spans="2:25" ht="12.6" customHeight="1" x14ac:dyDescent="0.25">
      <c r="B155" s="395" t="s">
        <v>56</v>
      </c>
      <c r="C155" s="396"/>
      <c r="D155" s="396"/>
      <c r="E155" s="396"/>
      <c r="F155" s="396"/>
      <c r="G155" s="396"/>
      <c r="H155" s="396"/>
      <c r="I155" s="396"/>
      <c r="J155" s="396"/>
      <c r="K155" s="396"/>
      <c r="L155" s="396"/>
      <c r="M155" s="396"/>
      <c r="N155" s="396"/>
      <c r="O155" s="396"/>
      <c r="P155" s="396"/>
      <c r="Q155" s="396"/>
      <c r="R155" s="396"/>
      <c r="S155" s="396"/>
      <c r="T155" s="396"/>
      <c r="U155" s="396"/>
      <c r="V155" s="396"/>
      <c r="W155" s="396"/>
      <c r="X155" s="396"/>
      <c r="Y155" s="397"/>
    </row>
    <row r="156" spans="2:25" ht="12.6" customHeight="1" x14ac:dyDescent="0.25">
      <c r="B156" s="398" t="s">
        <v>57</v>
      </c>
      <c r="C156" s="398"/>
      <c r="D156" s="398"/>
      <c r="E156" s="398"/>
      <c r="F156" s="398"/>
      <c r="G156" s="398"/>
      <c r="H156" s="398"/>
      <c r="I156" s="398"/>
      <c r="J156" s="398"/>
      <c r="K156" s="398"/>
      <c r="L156" s="398"/>
      <c r="M156" s="398"/>
      <c r="N156" s="398"/>
      <c r="O156" s="399" t="s">
        <v>58</v>
      </c>
      <c r="P156" s="399"/>
      <c r="Q156" s="399"/>
      <c r="R156" s="399"/>
      <c r="S156" s="399"/>
      <c r="T156" s="399"/>
      <c r="U156" s="399"/>
      <c r="V156" s="399"/>
      <c r="W156" s="399"/>
      <c r="X156" s="399"/>
      <c r="Y156" s="399"/>
    </row>
    <row r="157" spans="2:25" ht="12.6" customHeight="1" x14ac:dyDescent="0.25">
      <c r="B157" s="386" t="s">
        <v>59</v>
      </c>
      <c r="C157" s="386"/>
      <c r="D157" s="386"/>
      <c r="E157" s="386"/>
      <c r="F157" s="386"/>
      <c r="G157" s="386"/>
      <c r="H157" s="386"/>
      <c r="I157" s="386"/>
      <c r="J157" s="386"/>
      <c r="K157" s="386"/>
      <c r="L157" s="386"/>
      <c r="M157" s="386"/>
      <c r="N157" s="386"/>
      <c r="O157" s="400" t="s">
        <v>60</v>
      </c>
      <c r="P157" s="400"/>
      <c r="Q157" s="400"/>
      <c r="R157" s="400"/>
      <c r="S157" s="400"/>
      <c r="T157" s="400"/>
      <c r="U157" s="400"/>
      <c r="V157" s="400"/>
      <c r="W157" s="400"/>
      <c r="X157" s="400"/>
      <c r="Y157" s="400"/>
    </row>
    <row r="158" spans="2:25" ht="12.6" customHeight="1" x14ac:dyDescent="0.25">
      <c r="B158" s="386" t="s">
        <v>61</v>
      </c>
      <c r="C158" s="386"/>
      <c r="D158" s="386"/>
      <c r="E158" s="386"/>
      <c r="F158" s="386"/>
      <c r="G158" s="386"/>
      <c r="H158" s="386"/>
      <c r="I158" s="386"/>
      <c r="J158" s="386"/>
      <c r="K158" s="386"/>
      <c r="L158" s="386"/>
      <c r="M158" s="386"/>
      <c r="N158" s="386"/>
      <c r="O158" s="400" t="s">
        <v>62</v>
      </c>
      <c r="P158" s="400"/>
      <c r="Q158" s="400"/>
      <c r="R158" s="400"/>
      <c r="S158" s="400"/>
      <c r="T158" s="400"/>
      <c r="U158" s="400"/>
      <c r="V158" s="400"/>
      <c r="W158" s="400"/>
      <c r="X158" s="400"/>
      <c r="Y158" s="400"/>
    </row>
    <row r="159" spans="2:25" ht="12.6" customHeight="1" x14ac:dyDescent="0.25">
      <c r="B159" s="386"/>
      <c r="C159" s="386"/>
      <c r="D159" s="386"/>
      <c r="E159" s="386"/>
      <c r="F159" s="386"/>
      <c r="G159" s="386"/>
      <c r="H159" s="386"/>
      <c r="I159" s="386"/>
      <c r="J159" s="386"/>
      <c r="K159" s="386"/>
      <c r="L159" s="386"/>
      <c r="M159" s="386"/>
      <c r="N159" s="386"/>
      <c r="O159" s="400"/>
      <c r="P159" s="400"/>
      <c r="Q159" s="400"/>
      <c r="R159" s="400"/>
      <c r="S159" s="400"/>
      <c r="T159" s="400"/>
      <c r="U159" s="400"/>
      <c r="V159" s="400"/>
      <c r="W159" s="400"/>
      <c r="X159" s="400"/>
      <c r="Y159" s="400"/>
    </row>
    <row r="160" spans="2:25" ht="12.6" customHeight="1" x14ac:dyDescent="0.25">
      <c r="B160" s="386"/>
      <c r="C160" s="386"/>
      <c r="D160" s="386"/>
      <c r="E160" s="386"/>
      <c r="F160" s="386"/>
      <c r="G160" s="386"/>
      <c r="H160" s="386"/>
      <c r="I160" s="386"/>
      <c r="J160" s="386"/>
      <c r="K160" s="386"/>
      <c r="L160" s="386"/>
      <c r="M160" s="386"/>
      <c r="N160" s="386"/>
      <c r="O160" s="400"/>
      <c r="P160" s="400"/>
      <c r="Q160" s="400"/>
      <c r="R160" s="400"/>
      <c r="S160" s="400"/>
      <c r="T160" s="400"/>
      <c r="U160" s="400"/>
      <c r="V160" s="400"/>
      <c r="W160" s="400"/>
      <c r="X160" s="400"/>
      <c r="Y160" s="400"/>
    </row>
    <row r="161" spans="2:25" ht="12.6" customHeight="1" x14ac:dyDescent="0.25">
      <c r="B161" s="386" t="s">
        <v>63</v>
      </c>
      <c r="C161" s="386"/>
      <c r="D161" s="386"/>
      <c r="E161" s="386"/>
      <c r="F161" s="386"/>
      <c r="G161" s="386"/>
      <c r="H161" s="386"/>
      <c r="I161" s="386"/>
      <c r="J161" s="386"/>
      <c r="K161" s="386"/>
      <c r="L161" s="386"/>
      <c r="M161" s="386"/>
      <c r="N161" s="386"/>
      <c r="O161" s="387" t="str">
        <f>"- Formation au pilotage"&amp;CHAR(10)&amp;"- Baptêmes de l'air"&amp;IF(LEFT(O135,4)="AEIO",CHAR(10)&amp;"- Voltige","")</f>
        <v>- Formation au pilotage
- Baptêmes de l'air</v>
      </c>
      <c r="P161" s="388"/>
      <c r="Q161" s="388"/>
      <c r="R161" s="388"/>
      <c r="S161" s="388"/>
      <c r="T161" s="388"/>
      <c r="U161" s="388"/>
      <c r="V161" s="388"/>
      <c r="W161" s="388"/>
      <c r="X161" s="388"/>
      <c r="Y161" s="388"/>
    </row>
    <row r="162" spans="2:25" ht="12.6" customHeight="1" x14ac:dyDescent="0.25">
      <c r="B162" s="386"/>
      <c r="C162" s="386"/>
      <c r="D162" s="386"/>
      <c r="E162" s="386"/>
      <c r="F162" s="386"/>
      <c r="G162" s="386"/>
      <c r="H162" s="386"/>
      <c r="I162" s="386"/>
      <c r="J162" s="386"/>
      <c r="K162" s="386"/>
      <c r="L162" s="386"/>
      <c r="M162" s="386"/>
      <c r="N162" s="386"/>
      <c r="O162" s="387"/>
      <c r="P162" s="388"/>
      <c r="Q162" s="388"/>
      <c r="R162" s="388"/>
      <c r="S162" s="388"/>
      <c r="T162" s="388"/>
      <c r="U162" s="388"/>
      <c r="V162" s="388"/>
      <c r="W162" s="388"/>
      <c r="X162" s="388"/>
      <c r="Y162" s="388"/>
    </row>
    <row r="163" spans="2:25" ht="12.6" customHeight="1" x14ac:dyDescent="0.25">
      <c r="B163" s="386"/>
      <c r="C163" s="386"/>
      <c r="D163" s="386"/>
      <c r="E163" s="386"/>
      <c r="F163" s="386"/>
      <c r="G163" s="386"/>
      <c r="H163" s="386"/>
      <c r="I163" s="386"/>
      <c r="J163" s="386"/>
      <c r="K163" s="386"/>
      <c r="L163" s="386"/>
      <c r="M163" s="386"/>
      <c r="N163" s="386"/>
      <c r="O163" s="388"/>
      <c r="P163" s="388"/>
      <c r="Q163" s="388"/>
      <c r="R163" s="388"/>
      <c r="S163" s="388"/>
      <c r="T163" s="388"/>
      <c r="U163" s="388"/>
      <c r="V163" s="388"/>
      <c r="W163" s="388"/>
      <c r="X163" s="388"/>
      <c r="Y163" s="388"/>
    </row>
    <row r="164" spans="2:25" ht="12.6" customHeight="1" x14ac:dyDescent="0.25">
      <c r="B164" s="386"/>
      <c r="C164" s="386"/>
      <c r="D164" s="386"/>
      <c r="E164" s="386"/>
      <c r="F164" s="386"/>
      <c r="G164" s="386"/>
      <c r="H164" s="386"/>
      <c r="I164" s="386"/>
      <c r="J164" s="386"/>
      <c r="K164" s="386"/>
      <c r="L164" s="386"/>
      <c r="M164" s="386"/>
      <c r="N164" s="386"/>
      <c r="O164" s="388"/>
      <c r="P164" s="388"/>
      <c r="Q164" s="388"/>
      <c r="R164" s="388"/>
      <c r="S164" s="388"/>
      <c r="T164" s="388"/>
      <c r="U164" s="388"/>
      <c r="V164" s="388"/>
      <c r="W164" s="388"/>
      <c r="X164" s="388"/>
      <c r="Y164" s="388"/>
    </row>
    <row r="165" spans="2:25" ht="12.6" customHeight="1" x14ac:dyDescent="0.25">
      <c r="B165" s="366" t="s">
        <v>64</v>
      </c>
      <c r="C165" s="367"/>
      <c r="D165" s="367"/>
      <c r="E165" s="367"/>
      <c r="F165" s="367"/>
      <c r="G165" s="367"/>
      <c r="H165" s="367"/>
      <c r="I165" s="367"/>
      <c r="J165" s="367"/>
      <c r="K165" s="367"/>
      <c r="L165" s="367"/>
      <c r="M165" s="367"/>
      <c r="N165" s="368"/>
      <c r="O165" s="372" t="s">
        <v>26</v>
      </c>
      <c r="P165" s="373"/>
      <c r="Q165" s="373"/>
      <c r="R165" s="373"/>
      <c r="S165" s="373"/>
      <c r="T165" s="373"/>
      <c r="U165" s="373"/>
      <c r="V165" s="373"/>
      <c r="W165" s="373"/>
      <c r="X165" s="373"/>
      <c r="Y165" s="374"/>
    </row>
    <row r="166" spans="2:25" ht="12.6" customHeight="1" x14ac:dyDescent="0.25">
      <c r="B166" s="389"/>
      <c r="C166" s="390"/>
      <c r="D166" s="390"/>
      <c r="E166" s="390"/>
      <c r="F166" s="390"/>
      <c r="G166" s="390"/>
      <c r="H166" s="390"/>
      <c r="I166" s="390"/>
      <c r="J166" s="390"/>
      <c r="K166" s="390"/>
      <c r="L166" s="390"/>
      <c r="M166" s="390"/>
      <c r="N166" s="391"/>
      <c r="O166" s="392"/>
      <c r="P166" s="393"/>
      <c r="Q166" s="393"/>
      <c r="R166" s="393"/>
      <c r="S166" s="393"/>
      <c r="T166" s="393"/>
      <c r="U166" s="393"/>
      <c r="V166" s="393"/>
      <c r="W166" s="393"/>
      <c r="X166" s="393"/>
      <c r="Y166" s="394"/>
    </row>
    <row r="167" spans="2:25" ht="12.6" customHeight="1" x14ac:dyDescent="0.25">
      <c r="B167" s="369"/>
      <c r="C167" s="370"/>
      <c r="D167" s="370"/>
      <c r="E167" s="370"/>
      <c r="F167" s="370"/>
      <c r="G167" s="370"/>
      <c r="H167" s="370"/>
      <c r="I167" s="370"/>
      <c r="J167" s="370"/>
      <c r="K167" s="370"/>
      <c r="L167" s="370"/>
      <c r="M167" s="370"/>
      <c r="N167" s="371"/>
      <c r="O167" s="375"/>
      <c r="P167" s="376"/>
      <c r="Q167" s="376"/>
      <c r="R167" s="376"/>
      <c r="S167" s="376"/>
      <c r="T167" s="376"/>
      <c r="U167" s="376"/>
      <c r="V167" s="376"/>
      <c r="W167" s="376"/>
      <c r="X167" s="376"/>
      <c r="Y167" s="377"/>
    </row>
    <row r="168" spans="2:25" ht="12.6" customHeight="1" x14ac:dyDescent="0.25">
      <c r="B168" s="366" t="s">
        <v>65</v>
      </c>
      <c r="C168" s="367"/>
      <c r="D168" s="367"/>
      <c r="E168" s="367"/>
      <c r="F168" s="367"/>
      <c r="G168" s="367"/>
      <c r="H168" s="367"/>
      <c r="I168" s="367"/>
      <c r="J168" s="367"/>
      <c r="K168" s="367"/>
      <c r="L168" s="367"/>
      <c r="M168" s="367"/>
      <c r="N168" s="368"/>
      <c r="O168" s="372" t="s">
        <v>66</v>
      </c>
      <c r="P168" s="373"/>
      <c r="Q168" s="373"/>
      <c r="R168" s="373"/>
      <c r="S168" s="373"/>
      <c r="T168" s="373"/>
      <c r="U168" s="373"/>
      <c r="V168" s="373"/>
      <c r="W168" s="373"/>
      <c r="X168" s="373"/>
      <c r="Y168" s="374"/>
    </row>
    <row r="169" spans="2:25" ht="12.6" customHeight="1" x14ac:dyDescent="0.25">
      <c r="B169" s="369"/>
      <c r="C169" s="370"/>
      <c r="D169" s="370"/>
      <c r="E169" s="370"/>
      <c r="F169" s="370"/>
      <c r="G169" s="370"/>
      <c r="H169" s="370"/>
      <c r="I169" s="370"/>
      <c r="J169" s="370"/>
      <c r="K169" s="370"/>
      <c r="L169" s="370"/>
      <c r="M169" s="370"/>
      <c r="N169" s="371"/>
      <c r="O169" s="375"/>
      <c r="P169" s="376"/>
      <c r="Q169" s="376"/>
      <c r="R169" s="376"/>
      <c r="S169" s="376"/>
      <c r="T169" s="376"/>
      <c r="U169" s="376"/>
      <c r="V169" s="376"/>
      <c r="W169" s="376"/>
      <c r="X169" s="376"/>
      <c r="Y169" s="377"/>
    </row>
    <row r="170" spans="2:25" ht="12.6" customHeight="1" x14ac:dyDescent="0.25">
      <c r="B170" s="366" t="s">
        <v>67</v>
      </c>
      <c r="C170" s="367"/>
      <c r="D170" s="367"/>
      <c r="E170" s="367"/>
      <c r="F170" s="367"/>
      <c r="G170" s="367"/>
      <c r="H170" s="367"/>
      <c r="I170" s="367"/>
      <c r="J170" s="367"/>
      <c r="K170" s="367"/>
      <c r="L170" s="367"/>
      <c r="M170" s="367"/>
      <c r="N170" s="368"/>
      <c r="O170" s="372" t="s">
        <v>66</v>
      </c>
      <c r="P170" s="373"/>
      <c r="Q170" s="373"/>
      <c r="R170" s="373"/>
      <c r="S170" s="373"/>
      <c r="T170" s="373"/>
      <c r="U170" s="373"/>
      <c r="V170" s="373"/>
      <c r="W170" s="373"/>
      <c r="X170" s="373"/>
      <c r="Y170" s="374"/>
    </row>
    <row r="171" spans="2:25" ht="12.6" customHeight="1" x14ac:dyDescent="0.25">
      <c r="B171" s="369"/>
      <c r="C171" s="370"/>
      <c r="D171" s="370"/>
      <c r="E171" s="370"/>
      <c r="F171" s="370"/>
      <c r="G171" s="370"/>
      <c r="H171" s="370"/>
      <c r="I171" s="370"/>
      <c r="J171" s="370"/>
      <c r="K171" s="370"/>
      <c r="L171" s="370"/>
      <c r="M171" s="370"/>
      <c r="N171" s="371"/>
      <c r="O171" s="375"/>
      <c r="P171" s="376"/>
      <c r="Q171" s="376"/>
      <c r="R171" s="376"/>
      <c r="S171" s="376"/>
      <c r="T171" s="376"/>
      <c r="U171" s="376"/>
      <c r="V171" s="376"/>
      <c r="W171" s="376"/>
      <c r="X171" s="376"/>
      <c r="Y171" s="377"/>
    </row>
    <row r="172" spans="2:25" ht="12.6" customHeight="1" x14ac:dyDescent="0.25">
      <c r="B172" s="135"/>
      <c r="C172" s="136"/>
      <c r="D172" s="136"/>
      <c r="E172" s="134"/>
      <c r="F172" s="134"/>
      <c r="G172" s="134"/>
      <c r="H172" s="134"/>
      <c r="I172" s="134"/>
      <c r="J172" s="134"/>
      <c r="K172" s="134"/>
      <c r="L172" s="134"/>
      <c r="M172" s="134"/>
      <c r="N172" s="134"/>
      <c r="O172" s="134"/>
      <c r="P172" s="134"/>
      <c r="Q172" s="134"/>
      <c r="R172" s="134"/>
      <c r="S172" s="134"/>
      <c r="T172" s="134"/>
      <c r="U172" s="136"/>
      <c r="V172" s="136"/>
      <c r="W172" s="136"/>
      <c r="X172" s="136"/>
      <c r="Y172" s="137"/>
    </row>
    <row r="173" spans="2:25" ht="12.6" customHeight="1" x14ac:dyDescent="0.25">
      <c r="B173" s="378" t="s">
        <v>68</v>
      </c>
      <c r="C173" s="379"/>
      <c r="D173" s="379"/>
      <c r="E173" s="379"/>
      <c r="F173" s="379"/>
      <c r="G173" s="379"/>
      <c r="H173" s="379"/>
      <c r="I173" s="379"/>
      <c r="J173" s="379"/>
      <c r="K173" s="379"/>
      <c r="L173" s="379"/>
      <c r="M173" s="379"/>
      <c r="N173" s="379"/>
      <c r="O173" s="379"/>
      <c r="P173" s="379"/>
      <c r="Q173" s="379"/>
      <c r="R173" s="379"/>
      <c r="S173" s="379"/>
      <c r="T173" s="379"/>
      <c r="U173" s="379"/>
      <c r="V173" s="379"/>
      <c r="W173" s="379"/>
      <c r="X173" s="379"/>
      <c r="Y173" s="380"/>
    </row>
    <row r="174" spans="2:25" ht="12.6" customHeight="1" x14ac:dyDescent="0.25">
      <c r="B174" s="12"/>
      <c r="C174" s="13"/>
      <c r="D174" s="13"/>
      <c r="E174" s="13"/>
      <c r="F174" s="13"/>
      <c r="G174" s="13"/>
      <c r="H174" s="13"/>
      <c r="I174" s="13"/>
      <c r="J174" s="13"/>
      <c r="K174" s="13"/>
      <c r="L174" s="13"/>
      <c r="M174" s="13"/>
      <c r="N174" s="13"/>
      <c r="O174" s="13"/>
      <c r="P174" s="13"/>
      <c r="Q174" s="13"/>
      <c r="R174" s="13"/>
      <c r="S174" s="13"/>
      <c r="T174" s="13"/>
      <c r="U174" s="13"/>
      <c r="V174" s="13"/>
      <c r="W174" s="13"/>
      <c r="X174" s="13"/>
      <c r="Y174" s="14"/>
    </row>
    <row r="175" spans="2:25" ht="12.6" customHeight="1" x14ac:dyDescent="0.25">
      <c r="B175" s="381" t="s">
        <v>69</v>
      </c>
      <c r="C175" s="382"/>
      <c r="D175" s="382"/>
      <c r="E175" s="382"/>
      <c r="F175" s="382"/>
      <c r="G175" s="382"/>
      <c r="H175" s="382"/>
      <c r="I175" s="382"/>
      <c r="J175" s="382"/>
      <c r="K175" s="382"/>
      <c r="L175" s="382"/>
      <c r="M175" s="382"/>
      <c r="N175" s="382"/>
      <c r="O175" s="382"/>
      <c r="P175" s="382"/>
      <c r="Q175" s="382"/>
      <c r="R175" s="382"/>
      <c r="S175" s="382"/>
      <c r="T175" s="382"/>
      <c r="U175" s="382"/>
      <c r="V175" s="382"/>
      <c r="W175" s="382"/>
      <c r="X175" s="382"/>
      <c r="Y175" s="383"/>
    </row>
    <row r="176" spans="2:25" ht="12.6" customHeight="1" x14ac:dyDescent="0.25">
      <c r="B176" s="381"/>
      <c r="C176" s="382"/>
      <c r="D176" s="382"/>
      <c r="E176" s="382"/>
      <c r="F176" s="382"/>
      <c r="G176" s="382"/>
      <c r="H176" s="382"/>
      <c r="I176" s="382"/>
      <c r="J176" s="382"/>
      <c r="K176" s="382"/>
      <c r="L176" s="382"/>
      <c r="M176" s="382"/>
      <c r="N176" s="382"/>
      <c r="O176" s="382"/>
      <c r="P176" s="382"/>
      <c r="Q176" s="382"/>
      <c r="R176" s="382"/>
      <c r="S176" s="382"/>
      <c r="T176" s="382"/>
      <c r="U176" s="382"/>
      <c r="V176" s="382"/>
      <c r="W176" s="382"/>
      <c r="X176" s="382"/>
      <c r="Y176" s="383"/>
    </row>
    <row r="177" spans="2:25" ht="12.6" customHeight="1" x14ac:dyDescent="0.25">
      <c r="B177" s="145" t="b">
        <f>IF(ISERROR(VLOOKUP("Moteur - Alternative TBO",B67:Y110,1,FALSE)),FALSE,TRUE)</f>
        <v>0</v>
      </c>
      <c r="C177" s="143"/>
      <c r="D177" s="384" t="s">
        <v>70</v>
      </c>
      <c r="E177" s="384"/>
      <c r="F177" s="384"/>
      <c r="G177" s="384"/>
      <c r="H177" s="384"/>
      <c r="I177" s="384"/>
      <c r="J177" s="384"/>
      <c r="K177" s="384"/>
      <c r="L177" s="384"/>
      <c r="M177" s="384"/>
      <c r="N177" s="384"/>
      <c r="O177" s="384"/>
      <c r="P177" s="384"/>
      <c r="Q177" s="384"/>
      <c r="R177" s="384"/>
      <c r="S177" s="384"/>
      <c r="T177" s="384"/>
      <c r="U177" s="384"/>
      <c r="V177" s="384"/>
      <c r="W177" s="384"/>
      <c r="X177" s="384"/>
      <c r="Y177" s="385"/>
    </row>
    <row r="178" spans="2:25" ht="12.6" customHeight="1" x14ac:dyDescent="0.25">
      <c r="B178" s="145" t="b">
        <f>IF(ISERROR(VLOOKUP("Moteur - Inspection corrosion",B67:Y110,1,FALSE)),FALSE,TRUE)</f>
        <v>0</v>
      </c>
      <c r="C178" s="143"/>
      <c r="D178" s="384" t="s">
        <v>71</v>
      </c>
      <c r="E178" s="384"/>
      <c r="F178" s="384"/>
      <c r="G178" s="384"/>
      <c r="H178" s="384"/>
      <c r="I178" s="384"/>
      <c r="J178" s="384"/>
      <c r="K178" s="384"/>
      <c r="L178" s="384"/>
      <c r="M178" s="384"/>
      <c r="N178" s="384"/>
      <c r="O178" s="384"/>
      <c r="P178" s="384"/>
      <c r="Q178" s="384"/>
      <c r="R178" s="384"/>
      <c r="S178" s="384"/>
      <c r="T178" s="384"/>
      <c r="U178" s="384"/>
      <c r="V178" s="384"/>
      <c r="W178" s="384"/>
      <c r="X178" s="384"/>
      <c r="Y178" s="385"/>
    </row>
    <row r="179" spans="2:25" ht="12.6" customHeight="1" x14ac:dyDescent="0.25">
      <c r="B179" s="146"/>
      <c r="C179" s="147"/>
      <c r="D179" s="147"/>
      <c r="E179" s="147"/>
      <c r="F179" s="147"/>
      <c r="G179" s="147"/>
      <c r="H179" s="147"/>
      <c r="I179" s="147"/>
      <c r="J179" s="147"/>
      <c r="K179" s="147"/>
      <c r="L179" s="147"/>
      <c r="M179" s="147"/>
      <c r="N179" s="147"/>
      <c r="O179" s="147"/>
      <c r="P179" s="147"/>
      <c r="Q179" s="147"/>
      <c r="R179" s="147"/>
      <c r="S179" s="147"/>
      <c r="T179" s="147"/>
      <c r="U179" s="147"/>
      <c r="V179" s="147"/>
      <c r="W179" s="147"/>
      <c r="X179" s="147"/>
      <c r="Y179" s="148"/>
    </row>
    <row r="180" spans="2:25" ht="12.6" customHeight="1" x14ac:dyDescent="0.25">
      <c r="B180" s="362" t="s">
        <v>72</v>
      </c>
      <c r="C180" s="363"/>
      <c r="D180" s="363"/>
      <c r="E180" s="363"/>
      <c r="F180" s="363"/>
      <c r="G180" s="363"/>
      <c r="H180" s="363"/>
      <c r="I180" s="364" t="str">
        <f>CONCATENATE("Annexe au Bon de lancement ",$R$1," - Page 1 / 1")</f>
        <v>Annexe au Bon de lancement  - Page 1 / 1</v>
      </c>
      <c r="J180" s="364"/>
      <c r="K180" s="364"/>
      <c r="L180" s="364"/>
      <c r="M180" s="364"/>
      <c r="N180" s="364"/>
      <c r="O180" s="364"/>
      <c r="P180" s="364"/>
      <c r="Q180" s="364"/>
      <c r="R180" s="364"/>
      <c r="S180" s="364"/>
      <c r="T180" s="364"/>
      <c r="U180" s="364"/>
      <c r="V180" s="364"/>
      <c r="W180" s="364"/>
      <c r="X180" s="364"/>
      <c r="Y180" s="365"/>
    </row>
  </sheetData>
  <sheetProtection sheet="1" objects="1" scenarios="1"/>
  <mergeCells count="211">
    <mergeCell ref="E4:Y5"/>
    <mergeCell ref="B1:Q2"/>
    <mergeCell ref="R1:Y2"/>
    <mergeCell ref="B10:G10"/>
    <mergeCell ref="B7:H7"/>
    <mergeCell ref="I7:O7"/>
    <mergeCell ref="P7:T7"/>
    <mergeCell ref="U7:Y7"/>
    <mergeCell ref="B8:H8"/>
    <mergeCell ref="I8:O8"/>
    <mergeCell ref="P8:T8"/>
    <mergeCell ref="H10:Y10"/>
    <mergeCell ref="B16:M16"/>
    <mergeCell ref="N16:Y16"/>
    <mergeCell ref="U8:Y8"/>
    <mergeCell ref="B14:Y14"/>
    <mergeCell ref="B12:G12"/>
    <mergeCell ref="B11:G11"/>
    <mergeCell ref="B15:Y15"/>
    <mergeCell ref="H11:Y12"/>
    <mergeCell ref="A20:A21"/>
    <mergeCell ref="B20:T21"/>
    <mergeCell ref="U20:Y21"/>
    <mergeCell ref="A22:A23"/>
    <mergeCell ref="B22:T23"/>
    <mergeCell ref="U22:Y23"/>
    <mergeCell ref="B18:Y18"/>
    <mergeCell ref="B19:T19"/>
    <mergeCell ref="U19:Y19"/>
    <mergeCell ref="A28:A29"/>
    <mergeCell ref="B28:T29"/>
    <mergeCell ref="U28:Y29"/>
    <mergeCell ref="A30:A31"/>
    <mergeCell ref="B30:T31"/>
    <mergeCell ref="U30:Y31"/>
    <mergeCell ref="A24:A25"/>
    <mergeCell ref="B24:T25"/>
    <mergeCell ref="U24:Y25"/>
    <mergeCell ref="A26:A27"/>
    <mergeCell ref="B26:T27"/>
    <mergeCell ref="U26:Y27"/>
    <mergeCell ref="A36:A37"/>
    <mergeCell ref="B36:T37"/>
    <mergeCell ref="U36:Y37"/>
    <mergeCell ref="A38:A39"/>
    <mergeCell ref="B38:T39"/>
    <mergeCell ref="U38:Y39"/>
    <mergeCell ref="A32:A33"/>
    <mergeCell ref="B32:T33"/>
    <mergeCell ref="U32:Y33"/>
    <mergeCell ref="A34:A35"/>
    <mergeCell ref="B34:T35"/>
    <mergeCell ref="U34:Y35"/>
    <mergeCell ref="A44:A45"/>
    <mergeCell ref="B44:T45"/>
    <mergeCell ref="U44:Y45"/>
    <mergeCell ref="A46:A47"/>
    <mergeCell ref="B46:T47"/>
    <mergeCell ref="U46:Y47"/>
    <mergeCell ref="A40:A41"/>
    <mergeCell ref="B40:T41"/>
    <mergeCell ref="U40:Y41"/>
    <mergeCell ref="A42:A43"/>
    <mergeCell ref="B42:T43"/>
    <mergeCell ref="U42:Y43"/>
    <mergeCell ref="A52:A53"/>
    <mergeCell ref="B52:T53"/>
    <mergeCell ref="U52:Y53"/>
    <mergeCell ref="A54:A55"/>
    <mergeCell ref="B54:T55"/>
    <mergeCell ref="U54:Y55"/>
    <mergeCell ref="A48:A49"/>
    <mergeCell ref="B48:T49"/>
    <mergeCell ref="U48:Y49"/>
    <mergeCell ref="A50:A51"/>
    <mergeCell ref="B50:T51"/>
    <mergeCell ref="U50:Y51"/>
    <mergeCell ref="A60:A61"/>
    <mergeCell ref="A62:A63"/>
    <mergeCell ref="A56:A57"/>
    <mergeCell ref="B56:T57"/>
    <mergeCell ref="U56:Y57"/>
    <mergeCell ref="A58:A59"/>
    <mergeCell ref="B58:T59"/>
    <mergeCell ref="U58:Y59"/>
    <mergeCell ref="B60:Y60"/>
    <mergeCell ref="B61:Y63"/>
    <mergeCell ref="A73:A74"/>
    <mergeCell ref="B73:Y74"/>
    <mergeCell ref="A75:A76"/>
    <mergeCell ref="B75:Y76"/>
    <mergeCell ref="A69:A70"/>
    <mergeCell ref="B69:Y70"/>
    <mergeCell ref="A71:A72"/>
    <mergeCell ref="B71:Y72"/>
    <mergeCell ref="B64:N64"/>
    <mergeCell ref="O64:Y64"/>
    <mergeCell ref="B65:Y66"/>
    <mergeCell ref="A67:A68"/>
    <mergeCell ref="B67:Y68"/>
    <mergeCell ref="A77:A78"/>
    <mergeCell ref="B77:Y78"/>
    <mergeCell ref="A79:A80"/>
    <mergeCell ref="B79:Y80"/>
    <mergeCell ref="A103:A104"/>
    <mergeCell ref="B103:Y104"/>
    <mergeCell ref="A105:A106"/>
    <mergeCell ref="B105:Y106"/>
    <mergeCell ref="A107:A108"/>
    <mergeCell ref="A97:A98"/>
    <mergeCell ref="B97:Y98"/>
    <mergeCell ref="A99:A100"/>
    <mergeCell ref="B99:Y100"/>
    <mergeCell ref="A101:A102"/>
    <mergeCell ref="B101:Y102"/>
    <mergeCell ref="A91:A92"/>
    <mergeCell ref="B91:Y92"/>
    <mergeCell ref="A93:A94"/>
    <mergeCell ref="B93:Y94"/>
    <mergeCell ref="A95:A96"/>
    <mergeCell ref="B95:Y96"/>
    <mergeCell ref="A85:A86"/>
    <mergeCell ref="B85:Y86"/>
    <mergeCell ref="A109:A110"/>
    <mergeCell ref="A111:A112"/>
    <mergeCell ref="A113:A114"/>
    <mergeCell ref="A89:A90"/>
    <mergeCell ref="B89:Y90"/>
    <mergeCell ref="A81:A82"/>
    <mergeCell ref="B81:Y82"/>
    <mergeCell ref="A83:A84"/>
    <mergeCell ref="B83:Y84"/>
    <mergeCell ref="A87:A88"/>
    <mergeCell ref="B87:Y88"/>
    <mergeCell ref="B107:Y107"/>
    <mergeCell ref="B108:Y114"/>
    <mergeCell ref="B122:N122"/>
    <mergeCell ref="O122:Y122"/>
    <mergeCell ref="B115:Y115"/>
    <mergeCell ref="B116:I116"/>
    <mergeCell ref="J116:K116"/>
    <mergeCell ref="R116:Y116"/>
    <mergeCell ref="J117:Q121"/>
    <mergeCell ref="R117:Y121"/>
    <mergeCell ref="C118:D118"/>
    <mergeCell ref="E118:I118"/>
    <mergeCell ref="C120:D120"/>
    <mergeCell ref="E120:I120"/>
    <mergeCell ref="B130:Y130"/>
    <mergeCell ref="B131:E131"/>
    <mergeCell ref="F131:K131"/>
    <mergeCell ref="L131:N131"/>
    <mergeCell ref="O131:S131"/>
    <mergeCell ref="T131:V131"/>
    <mergeCell ref="W131:Y131"/>
    <mergeCell ref="B129:Y129"/>
    <mergeCell ref="B123:Y125"/>
    <mergeCell ref="B127:Y127"/>
    <mergeCell ref="B128:F128"/>
    <mergeCell ref="G128:Y128"/>
    <mergeCell ref="B132:E132"/>
    <mergeCell ref="F132:K132"/>
    <mergeCell ref="L132:T132"/>
    <mergeCell ref="U132:Y132"/>
    <mergeCell ref="B134:Y134"/>
    <mergeCell ref="B135:E135"/>
    <mergeCell ref="F135:K135"/>
    <mergeCell ref="L135:N135"/>
    <mergeCell ref="O135:S135"/>
    <mergeCell ref="T135:V135"/>
    <mergeCell ref="B133:Y133"/>
    <mergeCell ref="B139:P139"/>
    <mergeCell ref="Q139:Y139"/>
    <mergeCell ref="B141:Y141"/>
    <mergeCell ref="B143:Y143"/>
    <mergeCell ref="D144:Y144"/>
    <mergeCell ref="D145:Y145"/>
    <mergeCell ref="W135:Y135"/>
    <mergeCell ref="B136:P136"/>
    <mergeCell ref="Q136:Y136"/>
    <mergeCell ref="B137:P137"/>
    <mergeCell ref="Q137:Y137"/>
    <mergeCell ref="B138:P138"/>
    <mergeCell ref="Q138:Y138"/>
    <mergeCell ref="B155:Y155"/>
    <mergeCell ref="B156:N156"/>
    <mergeCell ref="O156:Y156"/>
    <mergeCell ref="B157:N157"/>
    <mergeCell ref="O157:Y157"/>
    <mergeCell ref="B158:N160"/>
    <mergeCell ref="O158:Y160"/>
    <mergeCell ref="D146:Y146"/>
    <mergeCell ref="D147:Y147"/>
    <mergeCell ref="D148:Y148"/>
    <mergeCell ref="D149:Y150"/>
    <mergeCell ref="D151:Y151"/>
    <mergeCell ref="B153:Y153"/>
    <mergeCell ref="B180:H180"/>
    <mergeCell ref="I180:Y180"/>
    <mergeCell ref="B170:N171"/>
    <mergeCell ref="O170:Y171"/>
    <mergeCell ref="B173:Y173"/>
    <mergeCell ref="B175:Y176"/>
    <mergeCell ref="D177:Y177"/>
    <mergeCell ref="D178:Y178"/>
    <mergeCell ref="B161:N164"/>
    <mergeCell ref="O161:Y164"/>
    <mergeCell ref="B165:N167"/>
    <mergeCell ref="O165:Y167"/>
    <mergeCell ref="B168:N169"/>
    <mergeCell ref="O168:Y169"/>
  </mergeCells>
  <dataValidations disablePrompts="1" count="7">
    <dataValidation type="list" allowBlank="1" showInputMessage="1" showErrorMessage="1" sqref="AG4:AH4">
      <formula1>$AR$2:$AR$9</formula1>
    </dataValidation>
    <dataValidation type="list" allowBlank="1" showInputMessage="1" showErrorMessage="1" sqref="U126:V126">
      <formula1>$AU$1:$AU$6</formula1>
    </dataValidation>
    <dataValidation type="list" allowBlank="1" showInputMessage="1" showErrorMessage="1" sqref="AG5:AH5">
      <formula1>$AS$2:$AS$7</formula1>
    </dataValidation>
    <dataValidation type="list" allowBlank="1" showInputMessage="1" showErrorMessage="1" sqref="Z21:Z27">
      <formula1>$AQ$15:$AQ$35</formula1>
    </dataValidation>
    <dataValidation type="list" allowBlank="1" showInputMessage="1" showErrorMessage="1" sqref="Z30:Z36">
      <formula1>$AS$15:$AS$35</formula1>
    </dataValidation>
    <dataValidation type="list" allowBlank="1" showInputMessage="1" showErrorMessage="1" sqref="Z69:Z75">
      <formula1>$AQ$68:$AQ$98</formula1>
    </dataValidation>
    <dataValidation type="list" allowBlank="1" showInputMessage="1" showErrorMessage="1" sqref="Z78:Z84">
      <formula1>$AS$68:$AS$98</formula1>
    </dataValidation>
  </dataValidations>
  <printOptions horizontalCentered="1"/>
  <pageMargins left="0.39370078740157483" right="0.39370078740157483" top="0.39370078740157483" bottom="0.39370078740157483" header="0.51181102362204722" footer="0.19685039370078741"/>
  <pageSetup paperSize="9"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2</xdr:col>
                    <xdr:colOff>76200</xdr:colOff>
                    <xdr:row>175</xdr:row>
                    <xdr:rowOff>133350</xdr:rowOff>
                  </from>
                  <to>
                    <xdr:col>3</xdr:col>
                    <xdr:colOff>0</xdr:colOff>
                    <xdr:row>177</xdr:row>
                    <xdr:rowOff>28575</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2</xdr:col>
                    <xdr:colOff>76200</xdr:colOff>
                    <xdr:row>176</xdr:row>
                    <xdr:rowOff>133350</xdr:rowOff>
                  </from>
                  <to>
                    <xdr:col>3</xdr:col>
                    <xdr:colOff>0</xdr:colOff>
                    <xdr:row>178</xdr:row>
                    <xdr:rowOff>28575</xdr:rowOff>
                  </to>
                </anchor>
              </controlPr>
            </control>
          </mc:Choice>
        </mc:AlternateContent>
        <mc:AlternateContent xmlns:mc="http://schemas.openxmlformats.org/markup-compatibility/2006">
          <mc:Choice Requires="x14">
            <control shapeId="3075" r:id="rId6" name="Button 3">
              <controlPr defaultSize="0" print="0" autoFill="0" autoPict="0" macro="[0]!Ouverture">
                <anchor moveWithCells="1" sizeWithCells="1">
                  <from>
                    <xdr:col>25</xdr:col>
                    <xdr:colOff>171450</xdr:colOff>
                    <xdr:row>0</xdr:row>
                    <xdr:rowOff>152400</xdr:rowOff>
                  </from>
                  <to>
                    <xdr:col>30</xdr:col>
                    <xdr:colOff>85725</xdr:colOff>
                    <xdr:row>3</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CD470"/>
  <sheetViews>
    <sheetView showGridLines="0" topLeftCell="B1" zoomScale="116" zoomScaleNormal="116" workbookViewId="0">
      <pane ySplit="6" topLeftCell="A7" activePane="bottomLeft" state="frozen"/>
      <selection activeCell="I4" sqref="I4:P5"/>
      <selection pane="bottomLeft" activeCell="E4" sqref="E4:Y5"/>
    </sheetView>
  </sheetViews>
  <sheetFormatPr baseColWidth="10" defaultColWidth="3.85546875" defaultRowHeight="12.75" x14ac:dyDescent="0.25"/>
  <cols>
    <col min="1" max="1" width="4.5703125" style="163" hidden="1" customWidth="1"/>
    <col min="2" max="2" width="3.85546875" style="88" customWidth="1"/>
    <col min="3" max="5" width="3.85546875" style="88"/>
    <col min="6" max="6" width="3.85546875" style="88" customWidth="1"/>
    <col min="7" max="25" width="3.85546875" style="88"/>
    <col min="26" max="43" width="3.85546875" style="20" customWidth="1"/>
    <col min="44" max="48" width="3.85546875" style="20"/>
    <col min="49" max="49" width="3.85546875" style="20" customWidth="1"/>
    <col min="50" max="50" width="3.85546875" style="20"/>
    <col min="51" max="51" width="3.85546875" style="20" customWidth="1"/>
    <col min="52" max="82" width="3.85546875" style="20"/>
    <col min="83" max="16384" width="3.85546875" style="6"/>
  </cols>
  <sheetData>
    <row r="1" spans="1:63" ht="13.9" customHeight="1" x14ac:dyDescent="0.25">
      <c r="B1" s="82"/>
      <c r="C1" s="83"/>
      <c r="D1" s="83"/>
      <c r="E1" s="535" t="s">
        <v>73</v>
      </c>
      <c r="F1" s="536"/>
      <c r="G1" s="536"/>
      <c r="H1" s="536"/>
      <c r="I1" s="536"/>
      <c r="J1" s="536"/>
      <c r="K1" s="536"/>
      <c r="L1" s="536"/>
      <c r="M1" s="536"/>
      <c r="N1" s="536"/>
      <c r="O1" s="536"/>
      <c r="P1" s="536"/>
      <c r="Q1" s="536"/>
      <c r="R1" s="706" t="str">
        <f>IF(Récap!A1="","",Récap!AT11&amp;"/"&amp;Récap!AT10&amp;"/"&amp;RIGHT(Récap!AT9,2))</f>
        <v/>
      </c>
      <c r="S1" s="706"/>
      <c r="T1" s="706"/>
      <c r="U1" s="706"/>
      <c r="V1" s="706"/>
      <c r="W1" s="706"/>
      <c r="X1" s="706"/>
      <c r="Y1" s="707"/>
      <c r="Z1" s="256"/>
      <c r="AA1" s="301"/>
      <c r="AB1" s="301"/>
      <c r="AC1" s="300"/>
      <c r="AD1" s="300"/>
      <c r="AE1" s="300"/>
      <c r="AF1" s="300"/>
      <c r="AG1" s="301"/>
      <c r="AH1" s="301"/>
      <c r="AI1" s="301"/>
      <c r="AJ1" s="301"/>
      <c r="AK1" s="301"/>
      <c r="AL1" s="301"/>
      <c r="AM1" s="301"/>
      <c r="AN1" s="301"/>
      <c r="AO1" s="299"/>
      <c r="AP1" s="299"/>
      <c r="AQ1" s="299"/>
      <c r="AR1" s="299"/>
      <c r="AS1" s="299"/>
      <c r="AT1" s="299"/>
      <c r="AU1" s="299"/>
      <c r="AV1" s="301"/>
      <c r="AW1" s="301"/>
      <c r="AX1" s="301"/>
      <c r="AY1" s="301"/>
      <c r="AZ1" s="19"/>
      <c r="BA1" s="19"/>
      <c r="BB1" s="19"/>
      <c r="BD1" s="19"/>
      <c r="BE1" s="19"/>
      <c r="BG1" s="19"/>
      <c r="BH1" s="19"/>
      <c r="BJ1" s="19"/>
      <c r="BK1" s="19"/>
    </row>
    <row r="2" spans="1:63" ht="13.9" customHeight="1" x14ac:dyDescent="0.25">
      <c r="B2" s="79"/>
      <c r="C2" s="80"/>
      <c r="D2" s="80"/>
      <c r="E2" s="537"/>
      <c r="F2" s="538"/>
      <c r="G2" s="538"/>
      <c r="H2" s="538"/>
      <c r="I2" s="538"/>
      <c r="J2" s="538"/>
      <c r="K2" s="538"/>
      <c r="L2" s="538"/>
      <c r="M2" s="538"/>
      <c r="N2" s="538"/>
      <c r="O2" s="538"/>
      <c r="P2" s="538"/>
      <c r="Q2" s="538"/>
      <c r="R2" s="708"/>
      <c r="S2" s="708"/>
      <c r="T2" s="708"/>
      <c r="U2" s="708"/>
      <c r="V2" s="708"/>
      <c r="W2" s="708"/>
      <c r="X2" s="708"/>
      <c r="Y2" s="709"/>
      <c r="Z2" s="256"/>
      <c r="AA2" s="301"/>
      <c r="AB2" s="301"/>
      <c r="AC2" s="301"/>
      <c r="AD2" s="301"/>
      <c r="AE2" s="301"/>
      <c r="AF2" s="301"/>
      <c r="AG2" s="301"/>
      <c r="AH2" s="301"/>
      <c r="AI2" s="301"/>
      <c r="AJ2" s="301"/>
      <c r="AK2" s="301"/>
      <c r="AL2" s="301"/>
      <c r="AM2" s="301"/>
      <c r="AN2" s="301"/>
      <c r="AO2" s="301"/>
      <c r="AP2" s="301"/>
      <c r="AQ2" s="301"/>
      <c r="AR2" s="301"/>
      <c r="AS2" s="301"/>
      <c r="AT2" s="301"/>
      <c r="AU2" s="301"/>
      <c r="AV2" s="301"/>
      <c r="AW2" s="302"/>
      <c r="AX2" s="302"/>
      <c r="AY2" s="303"/>
      <c r="AZ2" s="304"/>
    </row>
    <row r="3" spans="1:63" ht="13.9" customHeight="1" x14ac:dyDescent="0.25">
      <c r="B3" s="79"/>
      <c r="C3" s="80"/>
      <c r="D3" s="80"/>
      <c r="E3" s="80"/>
      <c r="F3" s="80"/>
      <c r="G3" s="80"/>
      <c r="H3" s="80"/>
      <c r="I3" s="80"/>
      <c r="J3" s="80"/>
      <c r="K3" s="80"/>
      <c r="L3" s="80"/>
      <c r="M3" s="80"/>
      <c r="N3" s="80"/>
      <c r="O3" s="80"/>
      <c r="P3" s="80"/>
      <c r="Q3" s="80"/>
      <c r="R3" s="80"/>
      <c r="S3" s="80"/>
      <c r="T3" s="80"/>
      <c r="U3" s="80"/>
      <c r="V3" s="80"/>
      <c r="W3" s="80"/>
      <c r="X3" s="80"/>
      <c r="Y3" s="81"/>
      <c r="Z3" s="256"/>
      <c r="AA3" s="301"/>
      <c r="AB3" s="301"/>
      <c r="AC3" s="301"/>
      <c r="AD3" s="301"/>
      <c r="AE3" s="301"/>
      <c r="AF3" s="301"/>
      <c r="AG3" s="301"/>
      <c r="AH3" s="301"/>
      <c r="AI3" s="301"/>
      <c r="AJ3" s="301"/>
      <c r="AK3" s="301"/>
      <c r="AL3" s="301"/>
      <c r="AM3" s="301"/>
      <c r="AN3" s="301"/>
      <c r="AO3" s="301"/>
      <c r="AP3" s="301"/>
      <c r="AQ3" s="301"/>
      <c r="AR3" s="301"/>
      <c r="AS3" s="301"/>
      <c r="AT3" s="301"/>
      <c r="AU3" s="301"/>
      <c r="AV3" s="301"/>
      <c r="AW3" s="302"/>
      <c r="AX3" s="302"/>
      <c r="AY3" s="303"/>
      <c r="AZ3" s="304"/>
    </row>
    <row r="4" spans="1:63" ht="13.9" customHeight="1" x14ac:dyDescent="0.25">
      <c r="B4" s="79"/>
      <c r="C4" s="80"/>
      <c r="D4" s="80"/>
      <c r="E4" s="529"/>
      <c r="F4" s="530"/>
      <c r="G4" s="530"/>
      <c r="H4" s="530"/>
      <c r="I4" s="530"/>
      <c r="J4" s="530"/>
      <c r="K4" s="530"/>
      <c r="L4" s="530"/>
      <c r="M4" s="530"/>
      <c r="N4" s="530"/>
      <c r="O4" s="530"/>
      <c r="P4" s="530"/>
      <c r="Q4" s="530"/>
      <c r="R4" s="530"/>
      <c r="S4" s="530"/>
      <c r="T4" s="530"/>
      <c r="U4" s="530"/>
      <c r="V4" s="530"/>
      <c r="W4" s="530"/>
      <c r="X4" s="530"/>
      <c r="Y4" s="531"/>
      <c r="Z4" s="256"/>
      <c r="AA4" s="301"/>
      <c r="AB4" s="301"/>
      <c r="AC4" s="301"/>
      <c r="AD4" s="301"/>
      <c r="AE4" s="301"/>
      <c r="AF4" s="301"/>
      <c r="AG4" s="301"/>
      <c r="AH4" s="301"/>
      <c r="AI4" s="301"/>
      <c r="AJ4" s="301"/>
      <c r="AK4" s="301"/>
      <c r="AL4" s="301"/>
      <c r="AM4" s="301"/>
      <c r="AN4" s="301"/>
      <c r="AO4" s="301"/>
      <c r="AP4" s="301"/>
      <c r="AQ4" s="301"/>
      <c r="AR4" s="301"/>
      <c r="AS4" s="301"/>
      <c r="AT4" s="301"/>
      <c r="AU4" s="301"/>
      <c r="AV4" s="301"/>
      <c r="AW4" s="302"/>
      <c r="AX4" s="302"/>
      <c r="AY4" s="303"/>
      <c r="AZ4" s="304"/>
    </row>
    <row r="5" spans="1:63" ht="13.9" customHeight="1" x14ac:dyDescent="0.25">
      <c r="B5" s="79"/>
      <c r="C5" s="80"/>
      <c r="D5" s="80"/>
      <c r="E5" s="532"/>
      <c r="F5" s="533"/>
      <c r="G5" s="533"/>
      <c r="H5" s="533"/>
      <c r="I5" s="533"/>
      <c r="J5" s="533"/>
      <c r="K5" s="533"/>
      <c r="L5" s="533"/>
      <c r="M5" s="533"/>
      <c r="N5" s="533"/>
      <c r="O5" s="533"/>
      <c r="P5" s="533"/>
      <c r="Q5" s="533"/>
      <c r="R5" s="533"/>
      <c r="S5" s="533"/>
      <c r="T5" s="533"/>
      <c r="U5" s="533"/>
      <c r="V5" s="533"/>
      <c r="W5" s="533"/>
      <c r="X5" s="533"/>
      <c r="Y5" s="534"/>
      <c r="Z5" s="256"/>
      <c r="AA5" s="301"/>
      <c r="AB5" s="301"/>
      <c r="AC5" s="301"/>
      <c r="AD5" s="301"/>
      <c r="AE5" s="301"/>
      <c r="AF5" s="301"/>
      <c r="AG5" s="301"/>
      <c r="AH5" s="301"/>
      <c r="AI5" s="301"/>
      <c r="AJ5" s="301"/>
      <c r="AK5" s="301"/>
      <c r="AL5" s="301"/>
      <c r="AM5" s="301"/>
      <c r="AN5" s="301"/>
      <c r="AO5" s="301"/>
      <c r="AP5" s="301"/>
      <c r="AQ5" s="301"/>
      <c r="AR5" s="301"/>
      <c r="AS5" s="301"/>
      <c r="AT5" s="301"/>
      <c r="AU5" s="301"/>
      <c r="AV5" s="301"/>
      <c r="AW5" s="256"/>
      <c r="AX5" s="302"/>
      <c r="AY5" s="256"/>
      <c r="AZ5" s="304"/>
    </row>
    <row r="6" spans="1:63" ht="12.6" customHeight="1" x14ac:dyDescent="0.25">
      <c r="B6" s="79"/>
      <c r="C6" s="80"/>
      <c r="D6" s="80"/>
      <c r="E6" s="80"/>
      <c r="F6" s="80"/>
      <c r="G6" s="80"/>
      <c r="H6" s="80"/>
      <c r="I6" s="80"/>
      <c r="J6" s="80"/>
      <c r="K6" s="80"/>
      <c r="L6" s="80"/>
      <c r="M6" s="80"/>
      <c r="N6" s="80"/>
      <c r="O6" s="80"/>
      <c r="P6" s="80"/>
      <c r="Q6" s="80"/>
      <c r="R6" s="80"/>
      <c r="S6" s="80"/>
      <c r="T6" s="80"/>
      <c r="U6" s="80"/>
      <c r="V6" s="80"/>
      <c r="W6" s="80"/>
      <c r="X6" s="80"/>
      <c r="Y6" s="81"/>
      <c r="Z6" s="256"/>
      <c r="AA6" s="301"/>
      <c r="AB6" s="301"/>
      <c r="AC6" s="301"/>
      <c r="AD6" s="301"/>
      <c r="AE6" s="301"/>
      <c r="AF6" s="301"/>
      <c r="AG6" s="301"/>
      <c r="AH6" s="301"/>
      <c r="AI6" s="301"/>
      <c r="AJ6" s="301"/>
      <c r="AK6" s="301"/>
      <c r="AL6" s="301"/>
      <c r="AM6" s="301"/>
      <c r="AN6" s="301"/>
      <c r="AO6" s="301"/>
      <c r="AP6" s="301"/>
      <c r="AQ6" s="301"/>
      <c r="AR6" s="301"/>
      <c r="AS6" s="301"/>
      <c r="AT6" s="301"/>
      <c r="AU6" s="301"/>
      <c r="AV6" s="301"/>
      <c r="AW6" s="256"/>
      <c r="AX6" s="302"/>
      <c r="AY6" s="256"/>
      <c r="AZ6" s="304"/>
    </row>
    <row r="7" spans="1:63" ht="12.6" customHeight="1" x14ac:dyDescent="0.25">
      <c r="B7" s="725" t="s">
        <v>82</v>
      </c>
      <c r="C7" s="726"/>
      <c r="D7" s="726"/>
      <c r="E7" s="726"/>
      <c r="F7" s="726"/>
      <c r="G7" s="726"/>
      <c r="H7" s="727"/>
      <c r="I7" s="728"/>
      <c r="J7" s="728"/>
      <c r="K7" s="728"/>
      <c r="L7" s="729"/>
      <c r="M7" s="730" t="s">
        <v>83</v>
      </c>
      <c r="N7" s="731"/>
      <c r="O7" s="731"/>
      <c r="P7" s="731"/>
      <c r="Q7" s="727"/>
      <c r="R7" s="728"/>
      <c r="S7" s="728"/>
      <c r="T7" s="728"/>
      <c r="U7" s="729"/>
      <c r="V7" s="732" t="s">
        <v>84</v>
      </c>
      <c r="W7" s="733"/>
      <c r="X7" s="734"/>
      <c r="Y7" s="735"/>
      <c r="Z7" s="256"/>
      <c r="AA7" s="301"/>
      <c r="AB7" s="301"/>
      <c r="AC7" s="301"/>
      <c r="AD7" s="301"/>
      <c r="AE7" s="301"/>
      <c r="AF7" s="301"/>
      <c r="AG7" s="301"/>
      <c r="AH7" s="301"/>
      <c r="AI7" s="301"/>
      <c r="AJ7" s="301"/>
      <c r="AK7" s="301"/>
      <c r="AL7" s="301"/>
      <c r="AM7" s="301"/>
      <c r="AN7" s="301"/>
      <c r="AO7" s="301"/>
      <c r="AP7" s="301"/>
      <c r="AQ7" s="301"/>
      <c r="AR7" s="301"/>
      <c r="AS7" s="301"/>
      <c r="AT7" s="301"/>
      <c r="AU7" s="301"/>
      <c r="AV7" s="301"/>
      <c r="AW7" s="256"/>
      <c r="AX7" s="256"/>
      <c r="AY7" s="256"/>
    </row>
    <row r="8" spans="1:63" ht="12.6" customHeight="1" x14ac:dyDescent="0.25">
      <c r="B8" s="79"/>
      <c r="C8" s="80"/>
      <c r="D8" s="80"/>
      <c r="E8" s="80"/>
      <c r="F8" s="80"/>
      <c r="G8" s="80"/>
      <c r="H8" s="80"/>
      <c r="I8" s="80"/>
      <c r="J8" s="80"/>
      <c r="K8" s="80"/>
      <c r="L8" s="80"/>
      <c r="M8" s="80"/>
      <c r="N8" s="80"/>
      <c r="O8" s="80"/>
      <c r="P8" s="80"/>
      <c r="Q8" s="80"/>
      <c r="R8" s="80"/>
      <c r="S8" s="80"/>
      <c r="T8" s="80"/>
      <c r="U8" s="80"/>
      <c r="V8" s="80"/>
      <c r="W8" s="80"/>
      <c r="X8" s="80"/>
      <c r="Y8" s="81"/>
      <c r="Z8" s="305"/>
      <c r="AA8" s="305"/>
      <c r="AB8" s="305"/>
      <c r="AC8" s="305"/>
      <c r="AD8" s="305"/>
      <c r="AE8" s="305"/>
      <c r="AF8" s="305"/>
      <c r="AG8" s="305"/>
      <c r="AH8" s="305"/>
      <c r="AI8" s="305"/>
      <c r="AJ8" s="305"/>
      <c r="AK8" s="305"/>
      <c r="AL8" s="305"/>
      <c r="AM8" s="305"/>
      <c r="AN8" s="305"/>
      <c r="AO8" s="305"/>
      <c r="AP8" s="305"/>
      <c r="AQ8" s="305"/>
      <c r="AR8" s="305"/>
      <c r="AS8" s="305"/>
      <c r="AT8" s="305"/>
      <c r="AU8" s="305"/>
      <c r="AV8" s="301"/>
      <c r="AW8" s="256"/>
      <c r="AX8" s="256"/>
      <c r="AY8" s="256"/>
    </row>
    <row r="9" spans="1:63" ht="12.6" customHeight="1" x14ac:dyDescent="0.25">
      <c r="A9" s="154"/>
      <c r="B9" s="558" t="s">
        <v>458</v>
      </c>
      <c r="C9" s="559"/>
      <c r="D9" s="559"/>
      <c r="E9" s="559"/>
      <c r="F9" s="559"/>
      <c r="G9" s="559"/>
      <c r="H9" s="559"/>
      <c r="I9" s="559"/>
      <c r="J9" s="559"/>
      <c r="K9" s="559"/>
      <c r="L9" s="559"/>
      <c r="M9" s="559"/>
      <c r="N9" s="559"/>
      <c r="O9" s="559"/>
      <c r="P9" s="559"/>
      <c r="Q9" s="559"/>
      <c r="R9" s="474"/>
      <c r="S9" s="474"/>
      <c r="T9" s="474"/>
      <c r="U9" s="474"/>
      <c r="V9" s="474"/>
      <c r="W9" s="474"/>
      <c r="X9" s="474"/>
      <c r="Y9" s="475"/>
      <c r="Z9" s="305"/>
      <c r="AA9" s="305"/>
      <c r="AB9" s="305"/>
      <c r="AC9" s="305"/>
      <c r="AD9" s="305"/>
      <c r="AE9" s="305"/>
      <c r="AF9" s="305"/>
      <c r="AG9" s="305"/>
      <c r="AH9" s="305"/>
      <c r="AI9" s="305"/>
      <c r="AJ9" s="305"/>
      <c r="AK9" s="305"/>
      <c r="AL9" s="305"/>
      <c r="AM9" s="305"/>
      <c r="AN9" s="305"/>
      <c r="AO9" s="305"/>
      <c r="AP9" s="305"/>
      <c r="AQ9" s="305"/>
      <c r="AR9" s="305"/>
      <c r="AS9" s="305"/>
      <c r="AT9" s="305"/>
      <c r="AU9" s="305"/>
      <c r="AV9" s="301"/>
      <c r="AW9" s="256"/>
      <c r="AX9" s="256"/>
      <c r="AY9" s="256"/>
    </row>
    <row r="10" spans="1:63" ht="12.6" customHeight="1" x14ac:dyDescent="0.25">
      <c r="A10" s="150"/>
      <c r="B10" s="164"/>
      <c r="C10" s="165"/>
      <c r="D10" s="165"/>
      <c r="E10" s="677" t="s">
        <v>85</v>
      </c>
      <c r="F10" s="723"/>
      <c r="G10" s="723"/>
      <c r="H10" s="710" t="s">
        <v>21</v>
      </c>
      <c r="I10" s="559"/>
      <c r="J10" s="559"/>
      <c r="K10" s="559"/>
      <c r="L10" s="724"/>
      <c r="M10" s="710" t="s">
        <v>17</v>
      </c>
      <c r="N10" s="559"/>
      <c r="O10" s="724"/>
      <c r="P10" s="710" t="s">
        <v>86</v>
      </c>
      <c r="Q10" s="559"/>
      <c r="R10" s="724"/>
      <c r="S10" s="710" t="s">
        <v>87</v>
      </c>
      <c r="T10" s="559"/>
      <c r="U10" s="559"/>
      <c r="V10" s="724"/>
      <c r="W10" s="710" t="s">
        <v>88</v>
      </c>
      <c r="X10" s="559"/>
      <c r="Y10" s="560"/>
      <c r="Z10" s="305"/>
      <c r="AA10" s="305"/>
      <c r="AB10" s="305"/>
      <c r="AC10" s="305"/>
      <c r="AD10" s="305"/>
      <c r="AE10" s="305"/>
      <c r="AF10" s="305"/>
      <c r="AG10" s="305"/>
      <c r="AH10" s="305"/>
      <c r="AI10" s="305"/>
      <c r="AJ10" s="305"/>
      <c r="AK10" s="305"/>
      <c r="AL10" s="305"/>
      <c r="AM10" s="305"/>
      <c r="AN10" s="305"/>
      <c r="AO10" s="305"/>
      <c r="AP10" s="305"/>
      <c r="AQ10" s="305"/>
      <c r="AR10" s="305"/>
      <c r="AS10" s="305"/>
      <c r="AT10" s="305"/>
      <c r="AU10" s="305"/>
      <c r="AV10" s="301"/>
      <c r="AW10" s="256"/>
      <c r="AX10" s="256"/>
      <c r="AY10" s="256"/>
    </row>
    <row r="11" spans="1:63" ht="12.6" customHeight="1" x14ac:dyDescent="0.25">
      <c r="B11" s="711" t="s">
        <v>89</v>
      </c>
      <c r="C11" s="712"/>
      <c r="D11" s="713"/>
      <c r="E11" s="714" t="str">
        <f>IF(R1="","",Récap!AT6)</f>
        <v/>
      </c>
      <c r="F11" s="715"/>
      <c r="G11" s="715"/>
      <c r="H11" s="716" t="str">
        <f>IF(R1="","",Récap!AT7)</f>
        <v/>
      </c>
      <c r="I11" s="717"/>
      <c r="J11" s="717"/>
      <c r="K11" s="717"/>
      <c r="L11" s="718"/>
      <c r="M11" s="716" t="str">
        <f>IF(R1="","",Récap!AT8)</f>
        <v/>
      </c>
      <c r="N11" s="717"/>
      <c r="O11" s="718"/>
      <c r="P11" s="719"/>
      <c r="Q11" s="720"/>
      <c r="R11" s="721"/>
      <c r="S11" s="719"/>
      <c r="T11" s="720"/>
      <c r="U11" s="720"/>
      <c r="V11" s="721"/>
      <c r="W11" s="716"/>
      <c r="X11" s="717"/>
      <c r="Y11" s="722"/>
      <c r="Z11" s="305"/>
      <c r="AA11" s="305"/>
      <c r="AB11" s="305"/>
      <c r="AC11" s="305"/>
      <c r="AD11" s="305"/>
      <c r="AE11" s="305"/>
      <c r="AF11" s="305"/>
      <c r="AG11" s="305"/>
      <c r="AH11" s="305"/>
      <c r="AI11" s="305"/>
      <c r="AJ11" s="305"/>
      <c r="AK11" s="305"/>
      <c r="AL11" s="305"/>
      <c r="AM11" s="305"/>
      <c r="AN11" s="305"/>
      <c r="AO11" s="305"/>
      <c r="AP11" s="305"/>
      <c r="AQ11" s="305"/>
      <c r="AR11" s="305"/>
      <c r="AS11" s="305"/>
      <c r="AT11" s="305"/>
      <c r="AU11" s="305"/>
      <c r="AV11" s="256"/>
      <c r="AW11" s="256"/>
      <c r="AX11" s="256"/>
      <c r="AY11" s="256"/>
    </row>
    <row r="12" spans="1:63" ht="12.6" customHeight="1" x14ac:dyDescent="0.25">
      <c r="B12" s="700" t="s">
        <v>90</v>
      </c>
      <c r="C12" s="701"/>
      <c r="D12" s="702"/>
      <c r="E12" s="670"/>
      <c r="F12" s="655"/>
      <c r="G12" s="655"/>
      <c r="H12" s="693"/>
      <c r="I12" s="551"/>
      <c r="J12" s="551"/>
      <c r="K12" s="551"/>
      <c r="L12" s="654"/>
      <c r="M12" s="693"/>
      <c r="N12" s="551"/>
      <c r="O12" s="654"/>
      <c r="P12" s="703"/>
      <c r="Q12" s="704"/>
      <c r="R12" s="705"/>
      <c r="S12" s="703"/>
      <c r="T12" s="704"/>
      <c r="U12" s="704"/>
      <c r="V12" s="705"/>
      <c r="W12" s="693" t="s">
        <v>66</v>
      </c>
      <c r="X12" s="551"/>
      <c r="Y12" s="552"/>
      <c r="Z12" s="305"/>
      <c r="AA12" s="305"/>
      <c r="AB12" s="306"/>
      <c r="AC12" s="306"/>
      <c r="AD12" s="306"/>
      <c r="AE12" s="306"/>
      <c r="AF12" s="306"/>
      <c r="AG12" s="306"/>
      <c r="AH12" s="306"/>
      <c r="AI12" s="306"/>
      <c r="AJ12" s="306"/>
      <c r="AK12" s="306"/>
      <c r="AL12" s="306"/>
      <c r="AM12" s="306"/>
      <c r="AN12" s="306"/>
      <c r="AO12" s="306"/>
      <c r="AP12" s="306"/>
      <c r="AQ12" s="306"/>
      <c r="AR12" s="305"/>
      <c r="AS12" s="306"/>
      <c r="AT12" s="306"/>
      <c r="AU12" s="305"/>
      <c r="AV12" s="256"/>
      <c r="AW12" s="256"/>
      <c r="AX12" s="256"/>
      <c r="AY12" s="256"/>
    </row>
    <row r="13" spans="1:63" ht="12.6" customHeight="1" x14ac:dyDescent="0.25">
      <c r="B13" s="694" t="s">
        <v>91</v>
      </c>
      <c r="C13" s="695"/>
      <c r="D13" s="696"/>
      <c r="E13" s="674"/>
      <c r="F13" s="675"/>
      <c r="G13" s="675"/>
      <c r="H13" s="697"/>
      <c r="I13" s="671"/>
      <c r="J13" s="671"/>
      <c r="K13" s="671"/>
      <c r="L13" s="672"/>
      <c r="M13" s="697"/>
      <c r="N13" s="671"/>
      <c r="O13" s="672"/>
      <c r="P13" s="698"/>
      <c r="Q13" s="699"/>
      <c r="R13" s="570"/>
      <c r="S13" s="698"/>
      <c r="T13" s="699"/>
      <c r="U13" s="699"/>
      <c r="V13" s="570"/>
      <c r="W13" s="697" t="s">
        <v>66</v>
      </c>
      <c r="X13" s="671"/>
      <c r="Y13" s="648"/>
      <c r="Z13" s="307"/>
      <c r="AA13" s="305"/>
      <c r="AB13" s="305"/>
      <c r="AC13" s="305"/>
      <c r="AD13" s="305"/>
      <c r="AE13" s="305"/>
      <c r="AF13" s="305"/>
      <c r="AG13" s="305"/>
      <c r="AH13" s="305"/>
      <c r="AI13" s="305"/>
      <c r="AJ13" s="305"/>
      <c r="AK13" s="305"/>
      <c r="AL13" s="305"/>
      <c r="AM13" s="305"/>
      <c r="AN13" s="305"/>
      <c r="AO13" s="305"/>
      <c r="AP13" s="305"/>
      <c r="AQ13" s="305"/>
      <c r="AR13" s="305"/>
      <c r="AS13" s="305"/>
      <c r="AT13" s="305"/>
      <c r="AU13" s="305"/>
      <c r="AV13" s="256"/>
      <c r="AW13" s="256"/>
      <c r="AX13" s="256"/>
      <c r="AY13" s="256"/>
    </row>
    <row r="14" spans="1:63" ht="12.6" customHeight="1" x14ac:dyDescent="0.25">
      <c r="B14" s="79"/>
      <c r="C14" s="80"/>
      <c r="D14" s="80"/>
      <c r="E14" s="80"/>
      <c r="F14" s="80"/>
      <c r="G14" s="80"/>
      <c r="H14" s="80"/>
      <c r="I14" s="80"/>
      <c r="J14" s="80"/>
      <c r="K14" s="80"/>
      <c r="L14" s="80"/>
      <c r="M14" s="80"/>
      <c r="N14" s="80"/>
      <c r="O14" s="80"/>
      <c r="P14" s="80"/>
      <c r="Q14" s="80"/>
      <c r="R14" s="80"/>
      <c r="S14" s="80"/>
      <c r="T14" s="80"/>
      <c r="U14" s="80"/>
      <c r="V14" s="80"/>
      <c r="W14" s="80"/>
      <c r="X14" s="80"/>
      <c r="Y14" s="81"/>
      <c r="Z14" s="650"/>
      <c r="AA14" s="650"/>
      <c r="AB14" s="650"/>
      <c r="AC14" s="650"/>
      <c r="AD14" s="650"/>
      <c r="AE14" s="650"/>
      <c r="AF14" s="650"/>
      <c r="AG14" s="650"/>
      <c r="AH14" s="650"/>
      <c r="AI14" s="650"/>
      <c r="AJ14" s="650"/>
      <c r="AK14" s="650"/>
      <c r="AL14" s="650"/>
      <c r="AM14" s="650"/>
      <c r="AN14" s="650"/>
      <c r="AO14" s="650"/>
      <c r="AP14" s="650"/>
      <c r="AQ14" s="650"/>
      <c r="AR14" s="650"/>
      <c r="AS14" s="650"/>
      <c r="AT14" s="256"/>
      <c r="AU14" s="256"/>
    </row>
    <row r="15" spans="1:63" ht="12.6" customHeight="1" x14ac:dyDescent="0.25">
      <c r="B15" s="558" t="s">
        <v>1</v>
      </c>
      <c r="C15" s="559"/>
      <c r="D15" s="559"/>
      <c r="E15" s="559"/>
      <c r="F15" s="559"/>
      <c r="G15" s="559"/>
      <c r="H15" s="559"/>
      <c r="I15" s="559"/>
      <c r="J15" s="559"/>
      <c r="K15" s="559"/>
      <c r="L15" s="558" t="s">
        <v>38</v>
      </c>
      <c r="M15" s="560"/>
      <c r="N15" s="558" t="s">
        <v>6</v>
      </c>
      <c r="O15" s="559"/>
      <c r="P15" s="559"/>
      <c r="Q15" s="559"/>
      <c r="R15" s="559"/>
      <c r="S15" s="559"/>
      <c r="T15" s="559"/>
      <c r="U15" s="559"/>
      <c r="V15" s="559"/>
      <c r="W15" s="559"/>
      <c r="X15" s="559"/>
      <c r="Y15" s="560"/>
      <c r="Z15" s="308"/>
      <c r="AA15" s="308"/>
      <c r="AB15" s="308"/>
      <c r="AC15" s="308"/>
      <c r="AD15" s="308"/>
      <c r="AE15" s="308"/>
      <c r="AF15" s="308"/>
      <c r="AG15" s="308"/>
      <c r="AH15" s="308"/>
      <c r="AI15" s="308"/>
      <c r="AJ15" s="308"/>
      <c r="AK15" s="308"/>
      <c r="AL15" s="308"/>
      <c r="AM15" s="308"/>
      <c r="AN15" s="308"/>
      <c r="AO15" s="308"/>
      <c r="AP15" s="308"/>
      <c r="AQ15" s="308"/>
      <c r="AR15" s="308"/>
      <c r="AS15" s="650"/>
      <c r="AT15" s="256"/>
      <c r="AU15" s="256"/>
    </row>
    <row r="16" spans="1:63" ht="12.6" customHeight="1" x14ac:dyDescent="0.25">
      <c r="B16" s="687" t="str">
        <f>IF(BL!B11="","",BL!B11)</f>
        <v/>
      </c>
      <c r="C16" s="688"/>
      <c r="D16" s="688"/>
      <c r="E16" s="688"/>
      <c r="F16" s="688"/>
      <c r="G16" s="688"/>
      <c r="H16" s="688"/>
      <c r="I16" s="688"/>
      <c r="J16" s="688"/>
      <c r="K16" s="689"/>
      <c r="L16" s="680"/>
      <c r="M16" s="669"/>
      <c r="N16" s="690"/>
      <c r="O16" s="691"/>
      <c r="P16" s="691"/>
      <c r="Q16" s="691"/>
      <c r="R16" s="691"/>
      <c r="S16" s="691"/>
      <c r="T16" s="691"/>
      <c r="U16" s="691"/>
      <c r="V16" s="691"/>
      <c r="W16" s="691"/>
      <c r="X16" s="691"/>
      <c r="Y16" s="692"/>
      <c r="Z16" s="306"/>
      <c r="AA16" s="306"/>
      <c r="AB16" s="306"/>
      <c r="AC16" s="306"/>
      <c r="AD16" s="306"/>
      <c r="AE16" s="309"/>
      <c r="AF16" s="309"/>
      <c r="AG16" s="306"/>
      <c r="AH16" s="306"/>
      <c r="AI16" s="306"/>
      <c r="AJ16" s="306"/>
      <c r="AK16" s="305"/>
      <c r="AL16" s="305"/>
      <c r="AM16" s="305"/>
      <c r="AN16" s="306"/>
      <c r="AO16" s="306"/>
      <c r="AP16" s="306"/>
      <c r="AQ16" s="306"/>
      <c r="AR16" s="306"/>
      <c r="AS16" s="306"/>
      <c r="AT16" s="256"/>
      <c r="AU16" s="256"/>
    </row>
    <row r="17" spans="1:47" ht="12.6" customHeight="1" x14ac:dyDescent="0.25">
      <c r="B17" s="681" t="str">
        <f>IF(BL!B12="","",BL!B12)</f>
        <v/>
      </c>
      <c r="C17" s="682"/>
      <c r="D17" s="682"/>
      <c r="E17" s="682"/>
      <c r="F17" s="682"/>
      <c r="G17" s="682"/>
      <c r="H17" s="682"/>
      <c r="I17" s="682"/>
      <c r="J17" s="682"/>
      <c r="K17" s="683"/>
      <c r="L17" s="674"/>
      <c r="M17" s="676"/>
      <c r="N17" s="684"/>
      <c r="O17" s="685"/>
      <c r="P17" s="685"/>
      <c r="Q17" s="685"/>
      <c r="R17" s="685"/>
      <c r="S17" s="685"/>
      <c r="T17" s="685"/>
      <c r="U17" s="685"/>
      <c r="V17" s="685"/>
      <c r="W17" s="685"/>
      <c r="X17" s="685"/>
      <c r="Y17" s="686"/>
      <c r="Z17" s="306"/>
      <c r="AA17" s="306"/>
      <c r="AB17" s="306"/>
      <c r="AC17" s="306"/>
      <c r="AD17" s="306"/>
      <c r="AE17" s="309"/>
      <c r="AF17" s="309"/>
      <c r="AG17" s="306"/>
      <c r="AH17" s="306"/>
      <c r="AI17" s="306"/>
      <c r="AJ17" s="306"/>
      <c r="AK17" s="305"/>
      <c r="AL17" s="305"/>
      <c r="AM17" s="305"/>
      <c r="AN17" s="306"/>
      <c r="AO17" s="306"/>
      <c r="AP17" s="306"/>
      <c r="AQ17" s="306"/>
      <c r="AR17" s="306"/>
      <c r="AS17" s="306"/>
      <c r="AT17" s="256"/>
      <c r="AU17" s="256"/>
    </row>
    <row r="18" spans="1:47" ht="12.6" customHeight="1" x14ac:dyDescent="0.25">
      <c r="B18" s="79"/>
      <c r="C18" s="80"/>
      <c r="D18" s="80"/>
      <c r="E18" s="80"/>
      <c r="F18" s="80"/>
      <c r="G18" s="80"/>
      <c r="H18" s="80"/>
      <c r="I18" s="80"/>
      <c r="J18" s="80"/>
      <c r="K18" s="80"/>
      <c r="L18" s="80"/>
      <c r="M18" s="80"/>
      <c r="N18" s="80"/>
      <c r="O18" s="80"/>
      <c r="P18" s="80"/>
      <c r="Q18" s="80"/>
      <c r="R18" s="80"/>
      <c r="S18" s="80"/>
      <c r="T18" s="80"/>
      <c r="U18" s="80"/>
      <c r="V18" s="80"/>
      <c r="W18" s="80"/>
      <c r="X18" s="80"/>
      <c r="Y18" s="81"/>
      <c r="Z18" s="306"/>
      <c r="AA18" s="306"/>
      <c r="AB18" s="306"/>
      <c r="AC18" s="306"/>
      <c r="AD18" s="306"/>
      <c r="AE18" s="306"/>
      <c r="AF18" s="306"/>
      <c r="AG18" s="306"/>
      <c r="AH18" s="306"/>
      <c r="AI18" s="306"/>
      <c r="AJ18" s="306"/>
      <c r="AK18" s="306"/>
      <c r="AL18" s="306"/>
      <c r="AM18" s="306"/>
      <c r="AN18" s="306"/>
      <c r="AO18" s="306"/>
      <c r="AP18" s="306"/>
      <c r="AQ18" s="306"/>
      <c r="AR18" s="306"/>
      <c r="AS18" s="306"/>
      <c r="AT18" s="256"/>
      <c r="AU18" s="256"/>
    </row>
    <row r="19" spans="1:47" ht="12.6" customHeight="1" x14ac:dyDescent="0.25">
      <c r="B19" s="558" t="s">
        <v>0</v>
      </c>
      <c r="C19" s="559"/>
      <c r="D19" s="559"/>
      <c r="E19" s="559"/>
      <c r="F19" s="559"/>
      <c r="G19" s="559"/>
      <c r="H19" s="559"/>
      <c r="I19" s="559"/>
      <c r="J19" s="559"/>
      <c r="K19" s="559"/>
      <c r="L19" s="559"/>
      <c r="M19" s="559"/>
      <c r="N19" s="559"/>
      <c r="O19" s="559"/>
      <c r="P19" s="559"/>
      <c r="Q19" s="559"/>
      <c r="R19" s="559"/>
      <c r="S19" s="559"/>
      <c r="T19" s="560"/>
      <c r="U19" s="677" t="s">
        <v>38</v>
      </c>
      <c r="V19" s="678"/>
      <c r="W19" s="558" t="s">
        <v>6</v>
      </c>
      <c r="X19" s="559"/>
      <c r="Y19" s="560"/>
      <c r="Z19" s="306"/>
      <c r="AA19" s="306"/>
      <c r="AB19" s="306"/>
      <c r="AC19" s="306"/>
      <c r="AD19" s="306"/>
      <c r="AE19" s="306"/>
      <c r="AF19" s="306"/>
      <c r="AG19" s="306"/>
      <c r="AH19" s="306"/>
      <c r="AI19" s="306"/>
      <c r="AJ19" s="306"/>
      <c r="AK19" s="306"/>
      <c r="AL19" s="306"/>
      <c r="AM19" s="306"/>
      <c r="AN19" s="306"/>
      <c r="AO19" s="306"/>
      <c r="AP19" s="306"/>
      <c r="AQ19" s="306"/>
      <c r="AR19" s="306"/>
      <c r="AS19" s="306"/>
      <c r="AT19" s="256"/>
      <c r="AU19" s="256"/>
    </row>
    <row r="20" spans="1:47" ht="12.6" customHeight="1" x14ac:dyDescent="0.25">
      <c r="A20" s="446"/>
      <c r="B20" s="616" t="s">
        <v>14</v>
      </c>
      <c r="C20" s="617"/>
      <c r="D20" s="667"/>
      <c r="E20" s="679" t="s">
        <v>14</v>
      </c>
      <c r="F20" s="480"/>
      <c r="G20" s="480"/>
      <c r="H20" s="480"/>
      <c r="I20" s="480"/>
      <c r="J20" s="480"/>
      <c r="K20" s="480"/>
      <c r="L20" s="480"/>
      <c r="M20" s="480"/>
      <c r="N20" s="480"/>
      <c r="O20" s="480"/>
      <c r="P20" s="480"/>
      <c r="Q20" s="480"/>
      <c r="R20" s="480"/>
      <c r="S20" s="480"/>
      <c r="T20" s="481"/>
      <c r="U20" s="616"/>
      <c r="V20" s="618"/>
      <c r="W20" s="680"/>
      <c r="X20" s="668"/>
      <c r="Y20" s="669"/>
      <c r="Z20" s="651"/>
      <c r="AA20" s="651"/>
      <c r="AB20" s="651"/>
      <c r="AC20" s="651"/>
      <c r="AD20" s="650"/>
      <c r="AE20" s="651"/>
      <c r="AF20" s="651"/>
      <c r="AG20" s="305"/>
      <c r="AH20" s="651"/>
      <c r="AI20" s="650"/>
      <c r="AJ20" s="650"/>
      <c r="AK20" s="650"/>
      <c r="AL20" s="308"/>
      <c r="AM20" s="308"/>
      <c r="AN20" s="650"/>
      <c r="AO20" s="650"/>
      <c r="AP20" s="650"/>
      <c r="AQ20" s="650"/>
      <c r="AR20" s="650"/>
      <c r="AS20" s="306"/>
      <c r="AT20" s="256"/>
      <c r="AU20" s="256"/>
    </row>
    <row r="21" spans="1:47" ht="12.6" customHeight="1" x14ac:dyDescent="0.25">
      <c r="A21" s="446"/>
      <c r="B21" s="550"/>
      <c r="C21" s="551"/>
      <c r="D21" s="654"/>
      <c r="E21" s="673"/>
      <c r="F21" s="461"/>
      <c r="G21" s="461"/>
      <c r="H21" s="461"/>
      <c r="I21" s="461"/>
      <c r="J21" s="461"/>
      <c r="K21" s="461"/>
      <c r="L21" s="461"/>
      <c r="M21" s="461"/>
      <c r="N21" s="461"/>
      <c r="O21" s="461"/>
      <c r="P21" s="461"/>
      <c r="Q21" s="461"/>
      <c r="R21" s="461"/>
      <c r="S21" s="461"/>
      <c r="T21" s="462"/>
      <c r="U21" s="550"/>
      <c r="V21" s="552"/>
      <c r="W21" s="670"/>
      <c r="X21" s="655"/>
      <c r="Y21" s="656"/>
      <c r="Z21" s="651"/>
      <c r="AA21" s="651"/>
      <c r="AB21" s="651"/>
      <c r="AC21" s="651"/>
      <c r="AD21" s="650"/>
      <c r="AE21" s="651"/>
      <c r="AF21" s="651"/>
      <c r="AG21" s="305"/>
      <c r="AH21" s="651"/>
      <c r="AI21" s="650"/>
      <c r="AJ21" s="650"/>
      <c r="AK21" s="650"/>
      <c r="AL21" s="308"/>
      <c r="AM21" s="308"/>
      <c r="AN21" s="650"/>
      <c r="AO21" s="650"/>
      <c r="AP21" s="650"/>
      <c r="AQ21" s="650"/>
      <c r="AR21" s="650"/>
      <c r="AS21" s="306"/>
      <c r="AT21" s="256"/>
      <c r="AU21" s="256"/>
    </row>
    <row r="22" spans="1:47" ht="12.6" customHeight="1" x14ac:dyDescent="0.25">
      <c r="A22" s="446"/>
      <c r="B22" s="550" t="s">
        <v>14</v>
      </c>
      <c r="C22" s="551"/>
      <c r="D22" s="654"/>
      <c r="E22" s="673" t="s">
        <v>14</v>
      </c>
      <c r="F22" s="461"/>
      <c r="G22" s="461"/>
      <c r="H22" s="461"/>
      <c r="I22" s="461"/>
      <c r="J22" s="461"/>
      <c r="K22" s="461"/>
      <c r="L22" s="461"/>
      <c r="M22" s="461"/>
      <c r="N22" s="461"/>
      <c r="O22" s="461"/>
      <c r="P22" s="461"/>
      <c r="Q22" s="461"/>
      <c r="R22" s="461"/>
      <c r="S22" s="461"/>
      <c r="T22" s="462"/>
      <c r="U22" s="550"/>
      <c r="V22" s="552"/>
      <c r="W22" s="670"/>
      <c r="X22" s="655"/>
      <c r="Y22" s="656"/>
      <c r="Z22" s="651"/>
      <c r="AA22" s="651"/>
      <c r="AB22" s="651"/>
      <c r="AC22" s="651"/>
      <c r="AD22" s="650"/>
      <c r="AE22" s="651"/>
      <c r="AF22" s="651"/>
      <c r="AG22" s="305"/>
      <c r="AH22" s="651"/>
      <c r="AI22" s="650"/>
      <c r="AJ22" s="650"/>
      <c r="AK22" s="650"/>
      <c r="AL22" s="308"/>
      <c r="AM22" s="308"/>
      <c r="AN22" s="650"/>
      <c r="AO22" s="650"/>
      <c r="AP22" s="650"/>
      <c r="AQ22" s="650"/>
      <c r="AR22" s="650"/>
      <c r="AS22" s="306"/>
      <c r="AT22" s="256"/>
      <c r="AU22" s="256"/>
    </row>
    <row r="23" spans="1:47" ht="12.6" customHeight="1" x14ac:dyDescent="0.25">
      <c r="A23" s="446"/>
      <c r="B23" s="550"/>
      <c r="C23" s="551"/>
      <c r="D23" s="654"/>
      <c r="E23" s="673"/>
      <c r="F23" s="461"/>
      <c r="G23" s="461"/>
      <c r="H23" s="461"/>
      <c r="I23" s="461"/>
      <c r="J23" s="461"/>
      <c r="K23" s="461"/>
      <c r="L23" s="461"/>
      <c r="M23" s="461"/>
      <c r="N23" s="461"/>
      <c r="O23" s="461"/>
      <c r="P23" s="461"/>
      <c r="Q23" s="461"/>
      <c r="R23" s="461"/>
      <c r="S23" s="461"/>
      <c r="T23" s="462"/>
      <c r="U23" s="550"/>
      <c r="V23" s="552"/>
      <c r="W23" s="670"/>
      <c r="X23" s="655"/>
      <c r="Y23" s="656"/>
      <c r="Z23" s="651"/>
      <c r="AA23" s="651"/>
      <c r="AB23" s="651"/>
      <c r="AC23" s="651"/>
      <c r="AD23" s="650"/>
      <c r="AE23" s="651"/>
      <c r="AF23" s="651"/>
      <c r="AG23" s="305"/>
      <c r="AH23" s="651"/>
      <c r="AI23" s="650"/>
      <c r="AJ23" s="650"/>
      <c r="AK23" s="650"/>
      <c r="AL23" s="308"/>
      <c r="AM23" s="308"/>
      <c r="AN23" s="650"/>
      <c r="AO23" s="650"/>
      <c r="AP23" s="650"/>
      <c r="AQ23" s="650"/>
      <c r="AR23" s="650"/>
      <c r="AS23" s="306"/>
      <c r="AT23" s="256"/>
      <c r="AU23" s="256"/>
    </row>
    <row r="24" spans="1:47" ht="12.6" customHeight="1" x14ac:dyDescent="0.25">
      <c r="A24" s="446"/>
      <c r="B24" s="550" t="s">
        <v>14</v>
      </c>
      <c r="C24" s="551"/>
      <c r="D24" s="654"/>
      <c r="E24" s="673" t="s">
        <v>14</v>
      </c>
      <c r="F24" s="461"/>
      <c r="G24" s="461"/>
      <c r="H24" s="461"/>
      <c r="I24" s="461"/>
      <c r="J24" s="461"/>
      <c r="K24" s="461"/>
      <c r="L24" s="461"/>
      <c r="M24" s="461"/>
      <c r="N24" s="461"/>
      <c r="O24" s="461"/>
      <c r="P24" s="461"/>
      <c r="Q24" s="461"/>
      <c r="R24" s="461"/>
      <c r="S24" s="461"/>
      <c r="T24" s="462"/>
      <c r="U24" s="550"/>
      <c r="V24" s="552"/>
      <c r="W24" s="670"/>
      <c r="X24" s="655"/>
      <c r="Y24" s="656"/>
      <c r="Z24" s="651"/>
      <c r="AA24" s="651"/>
      <c r="AB24" s="651"/>
      <c r="AC24" s="651"/>
      <c r="AD24" s="650"/>
      <c r="AE24" s="651"/>
      <c r="AF24" s="651"/>
      <c r="AG24" s="305"/>
      <c r="AH24" s="651"/>
      <c r="AI24" s="650"/>
      <c r="AJ24" s="650"/>
      <c r="AK24" s="650"/>
      <c r="AL24" s="308"/>
      <c r="AM24" s="308"/>
      <c r="AN24" s="650"/>
      <c r="AO24" s="650"/>
      <c r="AP24" s="650"/>
      <c r="AQ24" s="650"/>
      <c r="AR24" s="650"/>
      <c r="AS24" s="306"/>
      <c r="AT24" s="256"/>
      <c r="AU24" s="256"/>
    </row>
    <row r="25" spans="1:47" ht="12.6" customHeight="1" x14ac:dyDescent="0.25">
      <c r="A25" s="446"/>
      <c r="B25" s="550"/>
      <c r="C25" s="551"/>
      <c r="D25" s="654"/>
      <c r="E25" s="673"/>
      <c r="F25" s="461"/>
      <c r="G25" s="461"/>
      <c r="H25" s="461"/>
      <c r="I25" s="461"/>
      <c r="J25" s="461"/>
      <c r="K25" s="461"/>
      <c r="L25" s="461"/>
      <c r="M25" s="461"/>
      <c r="N25" s="461"/>
      <c r="O25" s="461"/>
      <c r="P25" s="461"/>
      <c r="Q25" s="461"/>
      <c r="R25" s="461"/>
      <c r="S25" s="461"/>
      <c r="T25" s="462"/>
      <c r="U25" s="550"/>
      <c r="V25" s="552"/>
      <c r="W25" s="670"/>
      <c r="X25" s="655"/>
      <c r="Y25" s="656"/>
      <c r="Z25" s="651"/>
      <c r="AA25" s="651"/>
      <c r="AB25" s="651"/>
      <c r="AC25" s="651"/>
      <c r="AD25" s="650"/>
      <c r="AE25" s="651"/>
      <c r="AF25" s="651"/>
      <c r="AG25" s="305"/>
      <c r="AH25" s="651"/>
      <c r="AI25" s="650"/>
      <c r="AJ25" s="650"/>
      <c r="AK25" s="650"/>
      <c r="AL25" s="308"/>
      <c r="AM25" s="308"/>
      <c r="AN25" s="650"/>
      <c r="AO25" s="650"/>
      <c r="AP25" s="650"/>
      <c r="AQ25" s="650"/>
      <c r="AR25" s="650"/>
      <c r="AS25" s="306"/>
      <c r="AT25" s="256"/>
      <c r="AU25" s="256"/>
    </row>
    <row r="26" spans="1:47" ht="12.6" customHeight="1" x14ac:dyDescent="0.25">
      <c r="A26" s="446"/>
      <c r="B26" s="550" t="s">
        <v>14</v>
      </c>
      <c r="C26" s="551"/>
      <c r="D26" s="654"/>
      <c r="E26" s="673" t="s">
        <v>14</v>
      </c>
      <c r="F26" s="461"/>
      <c r="G26" s="461"/>
      <c r="H26" s="461"/>
      <c r="I26" s="461"/>
      <c r="J26" s="461"/>
      <c r="K26" s="461"/>
      <c r="L26" s="461"/>
      <c r="M26" s="461"/>
      <c r="N26" s="461"/>
      <c r="O26" s="461"/>
      <c r="P26" s="461"/>
      <c r="Q26" s="461"/>
      <c r="R26" s="461"/>
      <c r="S26" s="461"/>
      <c r="T26" s="462"/>
      <c r="U26" s="550"/>
      <c r="V26" s="552"/>
      <c r="W26" s="670"/>
      <c r="X26" s="655"/>
      <c r="Y26" s="656"/>
      <c r="Z26" s="651"/>
      <c r="AA26" s="651"/>
      <c r="AB26" s="651"/>
      <c r="AC26" s="651"/>
      <c r="AD26" s="650"/>
      <c r="AE26" s="651"/>
      <c r="AF26" s="651"/>
      <c r="AG26" s="305"/>
      <c r="AH26" s="651"/>
      <c r="AI26" s="650"/>
      <c r="AJ26" s="650"/>
      <c r="AK26" s="650"/>
      <c r="AL26" s="308"/>
      <c r="AM26" s="308"/>
      <c r="AN26" s="650"/>
      <c r="AO26" s="650"/>
      <c r="AP26" s="650"/>
      <c r="AQ26" s="650"/>
      <c r="AR26" s="650"/>
      <c r="AS26" s="306"/>
      <c r="AT26" s="256"/>
      <c r="AU26" s="256"/>
    </row>
    <row r="27" spans="1:47" ht="12.6" customHeight="1" x14ac:dyDescent="0.25">
      <c r="A27" s="446"/>
      <c r="B27" s="550"/>
      <c r="C27" s="551"/>
      <c r="D27" s="654"/>
      <c r="E27" s="673"/>
      <c r="F27" s="461"/>
      <c r="G27" s="461"/>
      <c r="H27" s="461"/>
      <c r="I27" s="461"/>
      <c r="J27" s="461"/>
      <c r="K27" s="461"/>
      <c r="L27" s="461"/>
      <c r="M27" s="461"/>
      <c r="N27" s="461"/>
      <c r="O27" s="461"/>
      <c r="P27" s="461"/>
      <c r="Q27" s="461"/>
      <c r="R27" s="461"/>
      <c r="S27" s="461"/>
      <c r="T27" s="462"/>
      <c r="U27" s="550"/>
      <c r="V27" s="552"/>
      <c r="W27" s="670"/>
      <c r="X27" s="655"/>
      <c r="Y27" s="656"/>
      <c r="Z27" s="651"/>
      <c r="AA27" s="651"/>
      <c r="AB27" s="651"/>
      <c r="AC27" s="651"/>
      <c r="AD27" s="650"/>
      <c r="AE27" s="651"/>
      <c r="AF27" s="651"/>
      <c r="AG27" s="305"/>
      <c r="AH27" s="651"/>
      <c r="AI27" s="650"/>
      <c r="AJ27" s="650"/>
      <c r="AK27" s="650"/>
      <c r="AL27" s="308"/>
      <c r="AM27" s="308"/>
      <c r="AN27" s="650"/>
      <c r="AO27" s="650"/>
      <c r="AP27" s="650"/>
      <c r="AQ27" s="650"/>
      <c r="AR27" s="650"/>
      <c r="AS27" s="306"/>
      <c r="AT27" s="256"/>
      <c r="AU27" s="256"/>
    </row>
    <row r="28" spans="1:47" ht="12.6" customHeight="1" x14ac:dyDescent="0.25">
      <c r="A28" s="446"/>
      <c r="B28" s="550" t="s">
        <v>14</v>
      </c>
      <c r="C28" s="551"/>
      <c r="D28" s="654"/>
      <c r="E28" s="673" t="s">
        <v>14</v>
      </c>
      <c r="F28" s="461"/>
      <c r="G28" s="461"/>
      <c r="H28" s="461"/>
      <c r="I28" s="461"/>
      <c r="J28" s="461"/>
      <c r="K28" s="461"/>
      <c r="L28" s="461"/>
      <c r="M28" s="461"/>
      <c r="N28" s="461"/>
      <c r="O28" s="461"/>
      <c r="P28" s="461"/>
      <c r="Q28" s="461"/>
      <c r="R28" s="461"/>
      <c r="S28" s="461"/>
      <c r="T28" s="462"/>
      <c r="U28" s="550"/>
      <c r="V28" s="552"/>
      <c r="W28" s="670"/>
      <c r="X28" s="655"/>
      <c r="Y28" s="656"/>
      <c r="Z28" s="651"/>
      <c r="AA28" s="651"/>
      <c r="AB28" s="651"/>
      <c r="AC28" s="651"/>
      <c r="AD28" s="650"/>
      <c r="AE28" s="651"/>
      <c r="AF28" s="651"/>
      <c r="AG28" s="305"/>
      <c r="AH28" s="651"/>
      <c r="AI28" s="650"/>
      <c r="AJ28" s="650"/>
      <c r="AK28" s="650"/>
      <c r="AL28" s="308"/>
      <c r="AM28" s="308"/>
      <c r="AN28" s="650"/>
      <c r="AO28" s="650"/>
      <c r="AP28" s="650"/>
      <c r="AQ28" s="650"/>
      <c r="AR28" s="650"/>
      <c r="AS28" s="306"/>
      <c r="AT28" s="256"/>
      <c r="AU28" s="256"/>
    </row>
    <row r="29" spans="1:47" ht="12.6" customHeight="1" x14ac:dyDescent="0.25">
      <c r="A29" s="446"/>
      <c r="B29" s="550"/>
      <c r="C29" s="551"/>
      <c r="D29" s="654"/>
      <c r="E29" s="673"/>
      <c r="F29" s="461"/>
      <c r="G29" s="461"/>
      <c r="H29" s="461"/>
      <c r="I29" s="461"/>
      <c r="J29" s="461"/>
      <c r="K29" s="461"/>
      <c r="L29" s="461"/>
      <c r="M29" s="461"/>
      <c r="N29" s="461"/>
      <c r="O29" s="461"/>
      <c r="P29" s="461"/>
      <c r="Q29" s="461"/>
      <c r="R29" s="461"/>
      <c r="S29" s="461"/>
      <c r="T29" s="462"/>
      <c r="U29" s="550"/>
      <c r="V29" s="552"/>
      <c r="W29" s="670"/>
      <c r="X29" s="655"/>
      <c r="Y29" s="656"/>
      <c r="Z29" s="651"/>
      <c r="AA29" s="651"/>
      <c r="AB29" s="651"/>
      <c r="AC29" s="651"/>
      <c r="AD29" s="650"/>
      <c r="AE29" s="651"/>
      <c r="AF29" s="651"/>
      <c r="AG29" s="305"/>
      <c r="AH29" s="651"/>
      <c r="AI29" s="650"/>
      <c r="AJ29" s="650"/>
      <c r="AK29" s="650"/>
      <c r="AL29" s="308"/>
      <c r="AM29" s="308"/>
      <c r="AN29" s="650"/>
      <c r="AO29" s="650"/>
      <c r="AP29" s="650"/>
      <c r="AQ29" s="650"/>
      <c r="AR29" s="650"/>
      <c r="AS29" s="306"/>
      <c r="AT29" s="256"/>
      <c r="AU29" s="256"/>
    </row>
    <row r="30" spans="1:47" ht="12.6" customHeight="1" x14ac:dyDescent="0.25">
      <c r="A30" s="446"/>
      <c r="B30" s="550" t="s">
        <v>14</v>
      </c>
      <c r="C30" s="551"/>
      <c r="D30" s="654"/>
      <c r="E30" s="673" t="s">
        <v>14</v>
      </c>
      <c r="F30" s="461"/>
      <c r="G30" s="461"/>
      <c r="H30" s="461"/>
      <c r="I30" s="461"/>
      <c r="J30" s="461"/>
      <c r="K30" s="461"/>
      <c r="L30" s="461"/>
      <c r="M30" s="461"/>
      <c r="N30" s="461"/>
      <c r="O30" s="461"/>
      <c r="P30" s="461"/>
      <c r="Q30" s="461"/>
      <c r="R30" s="461"/>
      <c r="S30" s="461"/>
      <c r="T30" s="462"/>
      <c r="U30" s="550"/>
      <c r="V30" s="552"/>
      <c r="W30" s="670"/>
      <c r="X30" s="655"/>
      <c r="Y30" s="656"/>
      <c r="Z30" s="651"/>
      <c r="AA30" s="651"/>
      <c r="AB30" s="651"/>
      <c r="AC30" s="651"/>
      <c r="AD30" s="650"/>
      <c r="AE30" s="651"/>
      <c r="AF30" s="651"/>
      <c r="AG30" s="305"/>
      <c r="AH30" s="651"/>
      <c r="AI30" s="650"/>
      <c r="AJ30" s="650"/>
      <c r="AK30" s="650"/>
      <c r="AL30" s="308"/>
      <c r="AM30" s="308"/>
      <c r="AN30" s="650"/>
      <c r="AO30" s="650"/>
      <c r="AP30" s="650"/>
      <c r="AQ30" s="650"/>
      <c r="AR30" s="650"/>
      <c r="AS30" s="306"/>
      <c r="AT30" s="256"/>
      <c r="AU30" s="256"/>
    </row>
    <row r="31" spans="1:47" ht="12.6" customHeight="1" x14ac:dyDescent="0.25">
      <c r="A31" s="446"/>
      <c r="B31" s="550"/>
      <c r="C31" s="551"/>
      <c r="D31" s="654"/>
      <c r="E31" s="673"/>
      <c r="F31" s="461"/>
      <c r="G31" s="461"/>
      <c r="H31" s="461"/>
      <c r="I31" s="461"/>
      <c r="J31" s="461"/>
      <c r="K31" s="461"/>
      <c r="L31" s="461"/>
      <c r="M31" s="461"/>
      <c r="N31" s="461"/>
      <c r="O31" s="461"/>
      <c r="P31" s="461"/>
      <c r="Q31" s="461"/>
      <c r="R31" s="461"/>
      <c r="S31" s="461"/>
      <c r="T31" s="462"/>
      <c r="U31" s="550"/>
      <c r="V31" s="552"/>
      <c r="W31" s="670"/>
      <c r="X31" s="655"/>
      <c r="Y31" s="656"/>
      <c r="Z31" s="651"/>
      <c r="AA31" s="651"/>
      <c r="AB31" s="651"/>
      <c r="AC31" s="651"/>
      <c r="AD31" s="650"/>
      <c r="AE31" s="651"/>
      <c r="AF31" s="651"/>
      <c r="AG31" s="305"/>
      <c r="AH31" s="651"/>
      <c r="AI31" s="650"/>
      <c r="AJ31" s="650"/>
      <c r="AK31" s="650"/>
      <c r="AL31" s="308"/>
      <c r="AM31" s="308"/>
      <c r="AN31" s="650"/>
      <c r="AO31" s="650"/>
      <c r="AP31" s="650"/>
      <c r="AQ31" s="650"/>
      <c r="AR31" s="650"/>
      <c r="AS31" s="306"/>
      <c r="AT31" s="256"/>
      <c r="AU31" s="256"/>
    </row>
    <row r="32" spans="1:47" ht="12.6" customHeight="1" x14ac:dyDescent="0.25">
      <c r="A32" s="446"/>
      <c r="B32" s="550" t="s">
        <v>14</v>
      </c>
      <c r="C32" s="551"/>
      <c r="D32" s="654"/>
      <c r="E32" s="673" t="s">
        <v>14</v>
      </c>
      <c r="F32" s="461"/>
      <c r="G32" s="461"/>
      <c r="H32" s="461"/>
      <c r="I32" s="461"/>
      <c r="J32" s="461"/>
      <c r="K32" s="461"/>
      <c r="L32" s="461"/>
      <c r="M32" s="461"/>
      <c r="N32" s="461"/>
      <c r="O32" s="461"/>
      <c r="P32" s="461"/>
      <c r="Q32" s="461"/>
      <c r="R32" s="461"/>
      <c r="S32" s="461"/>
      <c r="T32" s="462"/>
      <c r="U32" s="550"/>
      <c r="V32" s="552"/>
      <c r="W32" s="670"/>
      <c r="X32" s="655"/>
      <c r="Y32" s="656"/>
      <c r="Z32" s="651"/>
      <c r="AA32" s="651"/>
      <c r="AB32" s="651"/>
      <c r="AC32" s="651"/>
      <c r="AD32" s="650"/>
      <c r="AE32" s="651"/>
      <c r="AF32" s="651"/>
      <c r="AG32" s="305"/>
      <c r="AH32" s="651"/>
      <c r="AI32" s="650"/>
      <c r="AJ32" s="650"/>
      <c r="AK32" s="650"/>
      <c r="AL32" s="308"/>
      <c r="AM32" s="308"/>
      <c r="AN32" s="650"/>
      <c r="AO32" s="650"/>
      <c r="AP32" s="650"/>
      <c r="AQ32" s="650"/>
      <c r="AR32" s="650"/>
      <c r="AS32" s="306"/>
      <c r="AT32" s="256"/>
      <c r="AU32" s="256"/>
    </row>
    <row r="33" spans="1:47" ht="12.6" customHeight="1" x14ac:dyDescent="0.25">
      <c r="A33" s="446"/>
      <c r="B33" s="550"/>
      <c r="C33" s="551"/>
      <c r="D33" s="654"/>
      <c r="E33" s="673"/>
      <c r="F33" s="461"/>
      <c r="G33" s="461"/>
      <c r="H33" s="461"/>
      <c r="I33" s="461"/>
      <c r="J33" s="461"/>
      <c r="K33" s="461"/>
      <c r="L33" s="461"/>
      <c r="M33" s="461"/>
      <c r="N33" s="461"/>
      <c r="O33" s="461"/>
      <c r="P33" s="461"/>
      <c r="Q33" s="461"/>
      <c r="R33" s="461"/>
      <c r="S33" s="461"/>
      <c r="T33" s="462"/>
      <c r="U33" s="550"/>
      <c r="V33" s="552"/>
      <c r="W33" s="670"/>
      <c r="X33" s="655"/>
      <c r="Y33" s="656"/>
      <c r="Z33" s="651"/>
      <c r="AA33" s="651"/>
      <c r="AB33" s="651"/>
      <c r="AC33" s="651"/>
      <c r="AD33" s="650"/>
      <c r="AE33" s="651"/>
      <c r="AF33" s="651"/>
      <c r="AG33" s="305"/>
      <c r="AH33" s="651"/>
      <c r="AI33" s="650"/>
      <c r="AJ33" s="650"/>
      <c r="AK33" s="650"/>
      <c r="AL33" s="308"/>
      <c r="AM33" s="308"/>
      <c r="AN33" s="650"/>
      <c r="AO33" s="650"/>
      <c r="AP33" s="650"/>
      <c r="AQ33" s="650"/>
      <c r="AR33" s="650"/>
      <c r="AS33" s="306"/>
      <c r="AT33" s="256"/>
      <c r="AU33" s="256"/>
    </row>
    <row r="34" spans="1:47" ht="12.6" customHeight="1" x14ac:dyDescent="0.25">
      <c r="A34" s="446"/>
      <c r="B34" s="550" t="s">
        <v>14</v>
      </c>
      <c r="C34" s="551"/>
      <c r="D34" s="654"/>
      <c r="E34" s="673" t="s">
        <v>14</v>
      </c>
      <c r="F34" s="461"/>
      <c r="G34" s="461"/>
      <c r="H34" s="461"/>
      <c r="I34" s="461"/>
      <c r="J34" s="461"/>
      <c r="K34" s="461"/>
      <c r="L34" s="461"/>
      <c r="M34" s="461"/>
      <c r="N34" s="461"/>
      <c r="O34" s="461"/>
      <c r="P34" s="461"/>
      <c r="Q34" s="461"/>
      <c r="R34" s="461"/>
      <c r="S34" s="461"/>
      <c r="T34" s="462"/>
      <c r="U34" s="550"/>
      <c r="V34" s="552"/>
      <c r="W34" s="670"/>
      <c r="X34" s="655"/>
      <c r="Y34" s="656"/>
      <c r="Z34" s="651"/>
      <c r="AA34" s="651"/>
      <c r="AB34" s="651"/>
      <c r="AC34" s="651"/>
      <c r="AD34" s="650"/>
      <c r="AE34" s="651"/>
      <c r="AF34" s="651"/>
      <c r="AG34" s="305"/>
      <c r="AH34" s="651"/>
      <c r="AI34" s="650"/>
      <c r="AJ34" s="650"/>
      <c r="AK34" s="650"/>
      <c r="AL34" s="308"/>
      <c r="AM34" s="308"/>
      <c r="AN34" s="650"/>
      <c r="AO34" s="650"/>
      <c r="AP34" s="650"/>
      <c r="AQ34" s="650"/>
      <c r="AR34" s="650"/>
      <c r="AS34" s="306"/>
      <c r="AT34" s="256"/>
      <c r="AU34" s="256"/>
    </row>
    <row r="35" spans="1:47" ht="12.6" customHeight="1" x14ac:dyDescent="0.25">
      <c r="A35" s="446"/>
      <c r="B35" s="550"/>
      <c r="C35" s="551"/>
      <c r="D35" s="654"/>
      <c r="E35" s="673"/>
      <c r="F35" s="461"/>
      <c r="G35" s="461"/>
      <c r="H35" s="461"/>
      <c r="I35" s="461"/>
      <c r="J35" s="461"/>
      <c r="K35" s="461"/>
      <c r="L35" s="461"/>
      <c r="M35" s="461"/>
      <c r="N35" s="461"/>
      <c r="O35" s="461"/>
      <c r="P35" s="461"/>
      <c r="Q35" s="461"/>
      <c r="R35" s="461"/>
      <c r="S35" s="461"/>
      <c r="T35" s="462"/>
      <c r="U35" s="550"/>
      <c r="V35" s="552"/>
      <c r="W35" s="670"/>
      <c r="X35" s="655"/>
      <c r="Y35" s="656"/>
      <c r="Z35" s="651"/>
      <c r="AA35" s="651"/>
      <c r="AB35" s="651"/>
      <c r="AC35" s="651"/>
      <c r="AD35" s="650"/>
      <c r="AE35" s="651"/>
      <c r="AF35" s="651"/>
      <c r="AG35" s="305"/>
      <c r="AH35" s="651"/>
      <c r="AI35" s="650"/>
      <c r="AJ35" s="650"/>
      <c r="AK35" s="650"/>
      <c r="AL35" s="308"/>
      <c r="AM35" s="308"/>
      <c r="AN35" s="650"/>
      <c r="AO35" s="650"/>
      <c r="AP35" s="650"/>
      <c r="AQ35" s="650"/>
      <c r="AR35" s="650"/>
      <c r="AS35" s="306"/>
      <c r="AT35" s="256"/>
      <c r="AU35" s="256"/>
    </row>
    <row r="36" spans="1:47" ht="12.6" customHeight="1" x14ac:dyDescent="0.25">
      <c r="A36" s="446"/>
      <c r="B36" s="550" t="s">
        <v>14</v>
      </c>
      <c r="C36" s="551"/>
      <c r="D36" s="654"/>
      <c r="E36" s="673" t="s">
        <v>14</v>
      </c>
      <c r="F36" s="461"/>
      <c r="G36" s="461"/>
      <c r="H36" s="461"/>
      <c r="I36" s="461"/>
      <c r="J36" s="461"/>
      <c r="K36" s="461"/>
      <c r="L36" s="461"/>
      <c r="M36" s="461"/>
      <c r="N36" s="461"/>
      <c r="O36" s="461"/>
      <c r="P36" s="461"/>
      <c r="Q36" s="461"/>
      <c r="R36" s="461"/>
      <c r="S36" s="461"/>
      <c r="T36" s="462"/>
      <c r="U36" s="550"/>
      <c r="V36" s="552"/>
      <c r="W36" s="670"/>
      <c r="X36" s="655"/>
      <c r="Y36" s="656"/>
      <c r="Z36" s="651"/>
      <c r="AA36" s="651"/>
      <c r="AB36" s="651"/>
      <c r="AC36" s="651"/>
      <c r="AD36" s="650"/>
      <c r="AE36" s="651"/>
      <c r="AF36" s="651"/>
      <c r="AG36" s="305"/>
      <c r="AH36" s="651"/>
      <c r="AI36" s="650"/>
      <c r="AJ36" s="650"/>
      <c r="AK36" s="650"/>
      <c r="AL36" s="308"/>
      <c r="AM36" s="308"/>
      <c r="AN36" s="650"/>
      <c r="AO36" s="650"/>
      <c r="AP36" s="650"/>
      <c r="AQ36" s="650"/>
      <c r="AR36" s="650"/>
      <c r="AS36" s="306"/>
      <c r="AT36" s="256"/>
      <c r="AU36" s="256"/>
    </row>
    <row r="37" spans="1:47" ht="12.6" customHeight="1" x14ac:dyDescent="0.25">
      <c r="A37" s="446"/>
      <c r="B37" s="550"/>
      <c r="C37" s="551"/>
      <c r="D37" s="654"/>
      <c r="E37" s="673"/>
      <c r="F37" s="461"/>
      <c r="G37" s="461"/>
      <c r="H37" s="461"/>
      <c r="I37" s="461"/>
      <c r="J37" s="461"/>
      <c r="K37" s="461"/>
      <c r="L37" s="461"/>
      <c r="M37" s="461"/>
      <c r="N37" s="461"/>
      <c r="O37" s="461"/>
      <c r="P37" s="461"/>
      <c r="Q37" s="461"/>
      <c r="R37" s="461"/>
      <c r="S37" s="461"/>
      <c r="T37" s="462"/>
      <c r="U37" s="550"/>
      <c r="V37" s="552"/>
      <c r="W37" s="670"/>
      <c r="X37" s="655"/>
      <c r="Y37" s="656"/>
      <c r="Z37" s="651"/>
      <c r="AA37" s="651"/>
      <c r="AB37" s="651"/>
      <c r="AC37" s="651"/>
      <c r="AD37" s="650"/>
      <c r="AE37" s="651"/>
      <c r="AF37" s="651"/>
      <c r="AG37" s="305"/>
      <c r="AH37" s="651"/>
      <c r="AI37" s="650"/>
      <c r="AJ37" s="650"/>
      <c r="AK37" s="650"/>
      <c r="AL37" s="308"/>
      <c r="AM37" s="308"/>
      <c r="AN37" s="650"/>
      <c r="AO37" s="650"/>
      <c r="AP37" s="650"/>
      <c r="AQ37" s="650"/>
      <c r="AR37" s="650"/>
      <c r="AS37" s="306"/>
      <c r="AT37" s="256"/>
      <c r="AU37" s="256"/>
    </row>
    <row r="38" spans="1:47" ht="12.6" customHeight="1" x14ac:dyDescent="0.25">
      <c r="A38" s="446"/>
      <c r="B38" s="550" t="s">
        <v>14</v>
      </c>
      <c r="C38" s="551"/>
      <c r="D38" s="654"/>
      <c r="E38" s="673" t="s">
        <v>14</v>
      </c>
      <c r="F38" s="461"/>
      <c r="G38" s="461"/>
      <c r="H38" s="461"/>
      <c r="I38" s="461"/>
      <c r="J38" s="461"/>
      <c r="K38" s="461"/>
      <c r="L38" s="461"/>
      <c r="M38" s="461"/>
      <c r="N38" s="461"/>
      <c r="O38" s="461"/>
      <c r="P38" s="461"/>
      <c r="Q38" s="461"/>
      <c r="R38" s="461"/>
      <c r="S38" s="461"/>
      <c r="T38" s="462"/>
      <c r="U38" s="550"/>
      <c r="V38" s="552"/>
      <c r="W38" s="670"/>
      <c r="X38" s="655"/>
      <c r="Y38" s="656"/>
      <c r="Z38" s="651"/>
      <c r="AA38" s="651"/>
      <c r="AB38" s="651"/>
      <c r="AC38" s="651"/>
      <c r="AD38" s="650"/>
      <c r="AE38" s="651"/>
      <c r="AF38" s="651"/>
      <c r="AG38" s="305"/>
      <c r="AH38" s="651"/>
      <c r="AI38" s="650"/>
      <c r="AJ38" s="650"/>
      <c r="AK38" s="650"/>
      <c r="AL38" s="308"/>
      <c r="AM38" s="308"/>
      <c r="AN38" s="650"/>
      <c r="AO38" s="650"/>
      <c r="AP38" s="650"/>
      <c r="AQ38" s="650"/>
      <c r="AR38" s="650"/>
      <c r="AS38" s="306"/>
      <c r="AT38" s="256"/>
      <c r="AU38" s="256"/>
    </row>
    <row r="39" spans="1:47" ht="12.6" customHeight="1" x14ac:dyDescent="0.25">
      <c r="A39" s="446"/>
      <c r="B39" s="550"/>
      <c r="C39" s="551"/>
      <c r="D39" s="654"/>
      <c r="E39" s="673"/>
      <c r="F39" s="461"/>
      <c r="G39" s="461"/>
      <c r="H39" s="461"/>
      <c r="I39" s="461"/>
      <c r="J39" s="461"/>
      <c r="K39" s="461"/>
      <c r="L39" s="461"/>
      <c r="M39" s="461"/>
      <c r="N39" s="461"/>
      <c r="O39" s="461"/>
      <c r="P39" s="461"/>
      <c r="Q39" s="461"/>
      <c r="R39" s="461"/>
      <c r="S39" s="461"/>
      <c r="T39" s="462"/>
      <c r="U39" s="550"/>
      <c r="V39" s="552"/>
      <c r="W39" s="670"/>
      <c r="X39" s="655"/>
      <c r="Y39" s="656"/>
      <c r="Z39" s="651"/>
      <c r="AA39" s="651"/>
      <c r="AB39" s="651"/>
      <c r="AC39" s="651"/>
      <c r="AD39" s="650"/>
      <c r="AE39" s="651"/>
      <c r="AF39" s="651"/>
      <c r="AG39" s="305"/>
      <c r="AH39" s="651"/>
      <c r="AI39" s="650"/>
      <c r="AJ39" s="650"/>
      <c r="AK39" s="650"/>
      <c r="AL39" s="308"/>
      <c r="AM39" s="308"/>
      <c r="AN39" s="650"/>
      <c r="AO39" s="650"/>
      <c r="AP39" s="650"/>
      <c r="AQ39" s="650"/>
      <c r="AR39" s="650"/>
      <c r="AS39" s="306"/>
      <c r="AT39" s="256"/>
      <c r="AU39" s="256"/>
    </row>
    <row r="40" spans="1:47" ht="12.6" customHeight="1" x14ac:dyDescent="0.25">
      <c r="A40" s="446"/>
      <c r="B40" s="550" t="s">
        <v>14</v>
      </c>
      <c r="C40" s="551"/>
      <c r="D40" s="654"/>
      <c r="E40" s="673" t="s">
        <v>14</v>
      </c>
      <c r="F40" s="461"/>
      <c r="G40" s="461"/>
      <c r="H40" s="461"/>
      <c r="I40" s="461"/>
      <c r="J40" s="461"/>
      <c r="K40" s="461"/>
      <c r="L40" s="461"/>
      <c r="M40" s="461"/>
      <c r="N40" s="461"/>
      <c r="O40" s="461"/>
      <c r="P40" s="461"/>
      <c r="Q40" s="461"/>
      <c r="R40" s="461"/>
      <c r="S40" s="461"/>
      <c r="T40" s="462"/>
      <c r="U40" s="550"/>
      <c r="V40" s="552"/>
      <c r="W40" s="670"/>
      <c r="X40" s="655"/>
      <c r="Y40" s="656"/>
      <c r="Z40" s="651"/>
      <c r="AA40" s="651"/>
      <c r="AB40" s="651"/>
      <c r="AC40" s="651"/>
      <c r="AD40" s="650"/>
      <c r="AE40" s="651"/>
      <c r="AF40" s="651"/>
      <c r="AG40" s="305"/>
      <c r="AH40" s="651"/>
      <c r="AI40" s="650"/>
      <c r="AJ40" s="650"/>
      <c r="AK40" s="650"/>
      <c r="AL40" s="308"/>
      <c r="AM40" s="308"/>
      <c r="AN40" s="650"/>
      <c r="AO40" s="650"/>
      <c r="AP40" s="650"/>
      <c r="AQ40" s="650"/>
      <c r="AR40" s="650"/>
      <c r="AS40" s="306"/>
      <c r="AT40" s="256"/>
      <c r="AU40" s="256"/>
    </row>
    <row r="41" spans="1:47" ht="12.6" customHeight="1" x14ac:dyDescent="0.25">
      <c r="A41" s="446"/>
      <c r="B41" s="550"/>
      <c r="C41" s="551"/>
      <c r="D41" s="654"/>
      <c r="E41" s="673"/>
      <c r="F41" s="461"/>
      <c r="G41" s="461"/>
      <c r="H41" s="461"/>
      <c r="I41" s="461"/>
      <c r="J41" s="461"/>
      <c r="K41" s="461"/>
      <c r="L41" s="461"/>
      <c r="M41" s="461"/>
      <c r="N41" s="461"/>
      <c r="O41" s="461"/>
      <c r="P41" s="461"/>
      <c r="Q41" s="461"/>
      <c r="R41" s="461"/>
      <c r="S41" s="461"/>
      <c r="T41" s="462"/>
      <c r="U41" s="550"/>
      <c r="V41" s="552"/>
      <c r="W41" s="670"/>
      <c r="X41" s="655"/>
      <c r="Y41" s="656"/>
      <c r="Z41" s="651"/>
      <c r="AA41" s="651"/>
      <c r="AB41" s="651"/>
      <c r="AC41" s="651"/>
      <c r="AD41" s="650"/>
      <c r="AE41" s="651"/>
      <c r="AF41" s="651"/>
      <c r="AG41" s="305"/>
      <c r="AH41" s="651"/>
      <c r="AI41" s="650"/>
      <c r="AJ41" s="650"/>
      <c r="AK41" s="650"/>
      <c r="AL41" s="308"/>
      <c r="AM41" s="308"/>
      <c r="AN41" s="650"/>
      <c r="AO41" s="650"/>
      <c r="AP41" s="650"/>
      <c r="AQ41" s="650"/>
      <c r="AR41" s="650"/>
      <c r="AS41" s="306"/>
      <c r="AT41" s="256"/>
      <c r="AU41" s="256"/>
    </row>
    <row r="42" spans="1:47" ht="12.6" customHeight="1" x14ac:dyDescent="0.25">
      <c r="A42" s="446"/>
      <c r="B42" s="550" t="s">
        <v>14</v>
      </c>
      <c r="C42" s="551"/>
      <c r="D42" s="654"/>
      <c r="E42" s="673" t="s">
        <v>14</v>
      </c>
      <c r="F42" s="461"/>
      <c r="G42" s="461"/>
      <c r="H42" s="461"/>
      <c r="I42" s="461"/>
      <c r="J42" s="461"/>
      <c r="K42" s="461"/>
      <c r="L42" s="461"/>
      <c r="M42" s="461"/>
      <c r="N42" s="461"/>
      <c r="O42" s="461"/>
      <c r="P42" s="461"/>
      <c r="Q42" s="461"/>
      <c r="R42" s="461"/>
      <c r="S42" s="461"/>
      <c r="T42" s="462"/>
      <c r="U42" s="550"/>
      <c r="V42" s="552"/>
      <c r="W42" s="670"/>
      <c r="X42" s="655"/>
      <c r="Y42" s="656"/>
      <c r="Z42" s="651"/>
      <c r="AA42" s="651"/>
      <c r="AB42" s="651"/>
      <c r="AC42" s="651"/>
      <c r="AD42" s="650"/>
      <c r="AE42" s="651"/>
      <c r="AF42" s="651"/>
      <c r="AG42" s="305"/>
      <c r="AH42" s="651"/>
      <c r="AI42" s="650"/>
      <c r="AJ42" s="650"/>
      <c r="AK42" s="650"/>
      <c r="AL42" s="308"/>
      <c r="AM42" s="308"/>
      <c r="AN42" s="650"/>
      <c r="AO42" s="650"/>
      <c r="AP42" s="650"/>
      <c r="AQ42" s="650"/>
      <c r="AR42" s="650"/>
      <c r="AS42" s="306"/>
      <c r="AT42" s="256"/>
      <c r="AU42" s="256"/>
    </row>
    <row r="43" spans="1:47" ht="12.6" customHeight="1" x14ac:dyDescent="0.25">
      <c r="A43" s="446"/>
      <c r="B43" s="550"/>
      <c r="C43" s="551"/>
      <c r="D43" s="654"/>
      <c r="E43" s="673"/>
      <c r="F43" s="461"/>
      <c r="G43" s="461"/>
      <c r="H43" s="461"/>
      <c r="I43" s="461"/>
      <c r="J43" s="461"/>
      <c r="K43" s="461"/>
      <c r="L43" s="461"/>
      <c r="M43" s="461"/>
      <c r="N43" s="461"/>
      <c r="O43" s="461"/>
      <c r="P43" s="461"/>
      <c r="Q43" s="461"/>
      <c r="R43" s="461"/>
      <c r="S43" s="461"/>
      <c r="T43" s="462"/>
      <c r="U43" s="550"/>
      <c r="V43" s="552"/>
      <c r="W43" s="670"/>
      <c r="X43" s="655"/>
      <c r="Y43" s="656"/>
      <c r="Z43" s="651"/>
      <c r="AA43" s="651"/>
      <c r="AB43" s="651"/>
      <c r="AC43" s="651"/>
      <c r="AD43" s="650"/>
      <c r="AE43" s="651"/>
      <c r="AF43" s="651"/>
      <c r="AG43" s="305"/>
      <c r="AH43" s="651"/>
      <c r="AI43" s="650"/>
      <c r="AJ43" s="650"/>
      <c r="AK43" s="650"/>
      <c r="AL43" s="308"/>
      <c r="AM43" s="308"/>
      <c r="AN43" s="650"/>
      <c r="AO43" s="650"/>
      <c r="AP43" s="650"/>
      <c r="AQ43" s="650"/>
      <c r="AR43" s="650"/>
      <c r="AS43" s="306"/>
      <c r="AT43" s="256"/>
      <c r="AU43" s="256"/>
    </row>
    <row r="44" spans="1:47" ht="12.6" customHeight="1" x14ac:dyDescent="0.25">
      <c r="A44" s="446"/>
      <c r="B44" s="550" t="s">
        <v>14</v>
      </c>
      <c r="C44" s="551"/>
      <c r="D44" s="654"/>
      <c r="E44" s="673" t="s">
        <v>14</v>
      </c>
      <c r="F44" s="461"/>
      <c r="G44" s="461"/>
      <c r="H44" s="461"/>
      <c r="I44" s="461"/>
      <c r="J44" s="461"/>
      <c r="K44" s="461"/>
      <c r="L44" s="461"/>
      <c r="M44" s="461"/>
      <c r="N44" s="461"/>
      <c r="O44" s="461"/>
      <c r="P44" s="461"/>
      <c r="Q44" s="461"/>
      <c r="R44" s="461"/>
      <c r="S44" s="461"/>
      <c r="T44" s="462"/>
      <c r="U44" s="550"/>
      <c r="V44" s="552"/>
      <c r="W44" s="670"/>
      <c r="X44" s="655"/>
      <c r="Y44" s="656"/>
      <c r="Z44" s="651"/>
      <c r="AA44" s="651"/>
      <c r="AB44" s="651"/>
      <c r="AC44" s="651"/>
      <c r="AD44" s="650"/>
      <c r="AE44" s="651"/>
      <c r="AF44" s="651"/>
      <c r="AG44" s="305"/>
      <c r="AH44" s="651"/>
      <c r="AI44" s="650"/>
      <c r="AJ44" s="650"/>
      <c r="AK44" s="650"/>
      <c r="AL44" s="308"/>
      <c r="AM44" s="308"/>
      <c r="AN44" s="650"/>
      <c r="AO44" s="650"/>
      <c r="AP44" s="650"/>
      <c r="AQ44" s="650"/>
      <c r="AR44" s="650"/>
      <c r="AS44" s="306"/>
      <c r="AT44" s="256"/>
      <c r="AU44" s="256"/>
    </row>
    <row r="45" spans="1:47" ht="12.6" customHeight="1" x14ac:dyDescent="0.25">
      <c r="A45" s="446"/>
      <c r="B45" s="550"/>
      <c r="C45" s="551"/>
      <c r="D45" s="654"/>
      <c r="E45" s="673"/>
      <c r="F45" s="461"/>
      <c r="G45" s="461"/>
      <c r="H45" s="461"/>
      <c r="I45" s="461"/>
      <c r="J45" s="461"/>
      <c r="K45" s="461"/>
      <c r="L45" s="461"/>
      <c r="M45" s="461"/>
      <c r="N45" s="461"/>
      <c r="O45" s="461"/>
      <c r="P45" s="461"/>
      <c r="Q45" s="461"/>
      <c r="R45" s="461"/>
      <c r="S45" s="461"/>
      <c r="T45" s="462"/>
      <c r="U45" s="550"/>
      <c r="V45" s="552"/>
      <c r="W45" s="670"/>
      <c r="X45" s="655"/>
      <c r="Y45" s="656"/>
      <c r="Z45" s="651"/>
      <c r="AA45" s="651"/>
      <c r="AB45" s="651"/>
      <c r="AC45" s="651"/>
      <c r="AD45" s="650"/>
      <c r="AE45" s="651"/>
      <c r="AF45" s="651"/>
      <c r="AG45" s="305"/>
      <c r="AH45" s="651"/>
      <c r="AI45" s="650"/>
      <c r="AJ45" s="650"/>
      <c r="AK45" s="650"/>
      <c r="AL45" s="308"/>
      <c r="AM45" s="308"/>
      <c r="AN45" s="650"/>
      <c r="AO45" s="650"/>
      <c r="AP45" s="650"/>
      <c r="AQ45" s="650"/>
      <c r="AR45" s="650"/>
      <c r="AS45" s="306"/>
      <c r="AT45" s="256"/>
      <c r="AU45" s="256"/>
    </row>
    <row r="46" spans="1:47" ht="12.6" customHeight="1" x14ac:dyDescent="0.25">
      <c r="A46" s="446"/>
      <c r="B46" s="550" t="s">
        <v>14</v>
      </c>
      <c r="C46" s="551"/>
      <c r="D46" s="654"/>
      <c r="E46" s="673" t="s">
        <v>14</v>
      </c>
      <c r="F46" s="461"/>
      <c r="G46" s="461"/>
      <c r="H46" s="461"/>
      <c r="I46" s="461"/>
      <c r="J46" s="461"/>
      <c r="K46" s="461"/>
      <c r="L46" s="461"/>
      <c r="M46" s="461"/>
      <c r="N46" s="461"/>
      <c r="O46" s="461"/>
      <c r="P46" s="461"/>
      <c r="Q46" s="461"/>
      <c r="R46" s="461"/>
      <c r="S46" s="461"/>
      <c r="T46" s="462"/>
      <c r="U46" s="550"/>
      <c r="V46" s="552"/>
      <c r="W46" s="670"/>
      <c r="X46" s="655"/>
      <c r="Y46" s="656"/>
      <c r="Z46" s="651"/>
      <c r="AA46" s="651"/>
      <c r="AB46" s="651"/>
      <c r="AC46" s="651"/>
      <c r="AD46" s="650"/>
      <c r="AE46" s="651"/>
      <c r="AF46" s="651"/>
      <c r="AG46" s="305"/>
      <c r="AH46" s="651"/>
      <c r="AI46" s="650"/>
      <c r="AJ46" s="650"/>
      <c r="AK46" s="650"/>
      <c r="AL46" s="308"/>
      <c r="AM46" s="308"/>
      <c r="AN46" s="650"/>
      <c r="AO46" s="650"/>
      <c r="AP46" s="650"/>
      <c r="AQ46" s="650"/>
      <c r="AR46" s="650"/>
      <c r="AS46" s="306"/>
      <c r="AT46" s="256"/>
      <c r="AU46" s="256"/>
    </row>
    <row r="47" spans="1:47" ht="12.6" customHeight="1" x14ac:dyDescent="0.25">
      <c r="A47" s="446"/>
      <c r="B47" s="550"/>
      <c r="C47" s="551"/>
      <c r="D47" s="654"/>
      <c r="E47" s="673"/>
      <c r="F47" s="461"/>
      <c r="G47" s="461"/>
      <c r="H47" s="461"/>
      <c r="I47" s="461"/>
      <c r="J47" s="461"/>
      <c r="K47" s="461"/>
      <c r="L47" s="461"/>
      <c r="M47" s="461"/>
      <c r="N47" s="461"/>
      <c r="O47" s="461"/>
      <c r="P47" s="461"/>
      <c r="Q47" s="461"/>
      <c r="R47" s="461"/>
      <c r="S47" s="461"/>
      <c r="T47" s="462"/>
      <c r="U47" s="550"/>
      <c r="V47" s="552"/>
      <c r="W47" s="670"/>
      <c r="X47" s="655"/>
      <c r="Y47" s="656"/>
      <c r="Z47" s="651"/>
      <c r="AA47" s="651"/>
      <c r="AB47" s="651"/>
      <c r="AC47" s="651"/>
      <c r="AD47" s="650"/>
      <c r="AE47" s="651"/>
      <c r="AF47" s="651"/>
      <c r="AG47" s="305"/>
      <c r="AH47" s="651"/>
      <c r="AI47" s="650"/>
      <c r="AJ47" s="650"/>
      <c r="AK47" s="650"/>
      <c r="AL47" s="308"/>
      <c r="AM47" s="308"/>
      <c r="AN47" s="650"/>
      <c r="AO47" s="650"/>
      <c r="AP47" s="650"/>
      <c r="AQ47" s="650"/>
      <c r="AR47" s="650"/>
      <c r="AS47" s="306"/>
      <c r="AT47" s="256"/>
      <c r="AU47" s="256"/>
    </row>
    <row r="48" spans="1:47" ht="12.6" customHeight="1" x14ac:dyDescent="0.25">
      <c r="A48" s="446"/>
      <c r="B48" s="550" t="s">
        <v>14</v>
      </c>
      <c r="C48" s="551"/>
      <c r="D48" s="654"/>
      <c r="E48" s="673" t="s">
        <v>14</v>
      </c>
      <c r="F48" s="461"/>
      <c r="G48" s="461"/>
      <c r="H48" s="461"/>
      <c r="I48" s="461"/>
      <c r="J48" s="461"/>
      <c r="K48" s="461"/>
      <c r="L48" s="461"/>
      <c r="M48" s="461"/>
      <c r="N48" s="461"/>
      <c r="O48" s="461"/>
      <c r="P48" s="461"/>
      <c r="Q48" s="461"/>
      <c r="R48" s="461"/>
      <c r="S48" s="461"/>
      <c r="T48" s="462"/>
      <c r="U48" s="550"/>
      <c r="V48" s="552"/>
      <c r="W48" s="670"/>
      <c r="X48" s="655"/>
      <c r="Y48" s="656"/>
      <c r="Z48" s="651"/>
      <c r="AA48" s="651"/>
      <c r="AB48" s="651"/>
      <c r="AC48" s="651"/>
      <c r="AD48" s="650"/>
      <c r="AE48" s="651"/>
      <c r="AF48" s="651"/>
      <c r="AG48" s="305"/>
      <c r="AH48" s="651"/>
      <c r="AI48" s="650"/>
      <c r="AJ48" s="650"/>
      <c r="AK48" s="650"/>
      <c r="AL48" s="308"/>
      <c r="AM48" s="308"/>
      <c r="AN48" s="650"/>
      <c r="AO48" s="650"/>
      <c r="AP48" s="650"/>
      <c r="AQ48" s="650"/>
      <c r="AR48" s="650"/>
      <c r="AS48" s="306"/>
      <c r="AT48" s="256"/>
      <c r="AU48" s="256"/>
    </row>
    <row r="49" spans="1:47" ht="12.6" customHeight="1" x14ac:dyDescent="0.25">
      <c r="A49" s="446"/>
      <c r="B49" s="550"/>
      <c r="C49" s="551"/>
      <c r="D49" s="654"/>
      <c r="E49" s="673"/>
      <c r="F49" s="461"/>
      <c r="G49" s="461"/>
      <c r="H49" s="461"/>
      <c r="I49" s="461"/>
      <c r="J49" s="461"/>
      <c r="K49" s="461"/>
      <c r="L49" s="461"/>
      <c r="M49" s="461"/>
      <c r="N49" s="461"/>
      <c r="O49" s="461"/>
      <c r="P49" s="461"/>
      <c r="Q49" s="461"/>
      <c r="R49" s="461"/>
      <c r="S49" s="461"/>
      <c r="T49" s="462"/>
      <c r="U49" s="550"/>
      <c r="V49" s="552"/>
      <c r="W49" s="670"/>
      <c r="X49" s="655"/>
      <c r="Y49" s="656"/>
      <c r="Z49" s="651"/>
      <c r="AA49" s="651"/>
      <c r="AB49" s="651"/>
      <c r="AC49" s="651"/>
      <c r="AD49" s="650"/>
      <c r="AE49" s="651"/>
      <c r="AF49" s="651"/>
      <c r="AG49" s="305"/>
      <c r="AH49" s="651"/>
      <c r="AI49" s="650"/>
      <c r="AJ49" s="650"/>
      <c r="AK49" s="650"/>
      <c r="AL49" s="308"/>
      <c r="AM49" s="308"/>
      <c r="AN49" s="650"/>
      <c r="AO49" s="650"/>
      <c r="AP49" s="650"/>
      <c r="AQ49" s="650"/>
      <c r="AR49" s="650"/>
      <c r="AS49" s="306"/>
      <c r="AT49" s="256"/>
      <c r="AU49" s="256"/>
    </row>
    <row r="50" spans="1:47" ht="12.6" customHeight="1" x14ac:dyDescent="0.25">
      <c r="A50" s="446"/>
      <c r="B50" s="550" t="s">
        <v>14</v>
      </c>
      <c r="C50" s="551"/>
      <c r="D50" s="654"/>
      <c r="E50" s="673" t="s">
        <v>14</v>
      </c>
      <c r="F50" s="461"/>
      <c r="G50" s="461"/>
      <c r="H50" s="461"/>
      <c r="I50" s="461"/>
      <c r="J50" s="461"/>
      <c r="K50" s="461"/>
      <c r="L50" s="461"/>
      <c r="M50" s="461"/>
      <c r="N50" s="461"/>
      <c r="O50" s="461"/>
      <c r="P50" s="461"/>
      <c r="Q50" s="461"/>
      <c r="R50" s="461"/>
      <c r="S50" s="461"/>
      <c r="T50" s="462"/>
      <c r="U50" s="550"/>
      <c r="V50" s="552"/>
      <c r="W50" s="670"/>
      <c r="X50" s="655"/>
      <c r="Y50" s="656"/>
      <c r="Z50" s="651"/>
      <c r="AA50" s="651"/>
      <c r="AB50" s="651"/>
      <c r="AC50" s="651"/>
      <c r="AD50" s="650"/>
      <c r="AE50" s="651"/>
      <c r="AF50" s="651"/>
      <c r="AG50" s="305"/>
      <c r="AH50" s="651"/>
      <c r="AI50" s="650"/>
      <c r="AJ50" s="650"/>
      <c r="AK50" s="650"/>
      <c r="AL50" s="308"/>
      <c r="AM50" s="308"/>
      <c r="AN50" s="650"/>
      <c r="AO50" s="650"/>
      <c r="AP50" s="650"/>
      <c r="AQ50" s="650"/>
      <c r="AR50" s="650"/>
      <c r="AS50" s="306"/>
      <c r="AT50" s="256"/>
      <c r="AU50" s="256"/>
    </row>
    <row r="51" spans="1:47" ht="12.6" customHeight="1" x14ac:dyDescent="0.25">
      <c r="A51" s="446"/>
      <c r="B51" s="550"/>
      <c r="C51" s="551"/>
      <c r="D51" s="654"/>
      <c r="E51" s="673"/>
      <c r="F51" s="461"/>
      <c r="G51" s="461"/>
      <c r="H51" s="461"/>
      <c r="I51" s="461"/>
      <c r="J51" s="461"/>
      <c r="K51" s="461"/>
      <c r="L51" s="461"/>
      <c r="M51" s="461"/>
      <c r="N51" s="461"/>
      <c r="O51" s="461"/>
      <c r="P51" s="461"/>
      <c r="Q51" s="461"/>
      <c r="R51" s="461"/>
      <c r="S51" s="461"/>
      <c r="T51" s="462"/>
      <c r="U51" s="550"/>
      <c r="V51" s="552"/>
      <c r="W51" s="670"/>
      <c r="X51" s="655"/>
      <c r="Y51" s="656"/>
      <c r="Z51" s="651"/>
      <c r="AA51" s="651"/>
      <c r="AB51" s="651"/>
      <c r="AC51" s="651"/>
      <c r="AD51" s="650"/>
      <c r="AE51" s="651"/>
      <c r="AF51" s="651"/>
      <c r="AG51" s="305"/>
      <c r="AH51" s="651"/>
      <c r="AI51" s="650"/>
      <c r="AJ51" s="650"/>
      <c r="AK51" s="650"/>
      <c r="AL51" s="308"/>
      <c r="AM51" s="308"/>
      <c r="AN51" s="650"/>
      <c r="AO51" s="650"/>
      <c r="AP51" s="650"/>
      <c r="AQ51" s="650"/>
      <c r="AR51" s="650"/>
      <c r="AS51" s="306"/>
      <c r="AT51" s="256"/>
      <c r="AU51" s="256"/>
    </row>
    <row r="52" spans="1:47" ht="12.6" customHeight="1" x14ac:dyDescent="0.25">
      <c r="A52" s="446"/>
      <c r="B52" s="550" t="s">
        <v>14</v>
      </c>
      <c r="C52" s="551"/>
      <c r="D52" s="654"/>
      <c r="E52" s="673" t="s">
        <v>14</v>
      </c>
      <c r="F52" s="461"/>
      <c r="G52" s="461"/>
      <c r="H52" s="461"/>
      <c r="I52" s="461"/>
      <c r="J52" s="461"/>
      <c r="K52" s="461"/>
      <c r="L52" s="461"/>
      <c r="M52" s="461"/>
      <c r="N52" s="461"/>
      <c r="O52" s="461"/>
      <c r="P52" s="461"/>
      <c r="Q52" s="461"/>
      <c r="R52" s="461"/>
      <c r="S52" s="461"/>
      <c r="T52" s="462"/>
      <c r="U52" s="550"/>
      <c r="V52" s="552"/>
      <c r="W52" s="670"/>
      <c r="X52" s="655"/>
      <c r="Y52" s="656"/>
      <c r="Z52" s="651"/>
      <c r="AA52" s="651"/>
      <c r="AB52" s="651"/>
      <c r="AC52" s="651"/>
      <c r="AD52" s="650"/>
      <c r="AE52" s="651"/>
      <c r="AF52" s="651"/>
      <c r="AG52" s="305"/>
      <c r="AH52" s="651"/>
      <c r="AI52" s="650"/>
      <c r="AJ52" s="650"/>
      <c r="AK52" s="650"/>
      <c r="AL52" s="308"/>
      <c r="AM52" s="308"/>
      <c r="AN52" s="650"/>
      <c r="AO52" s="650"/>
      <c r="AP52" s="650"/>
      <c r="AQ52" s="650"/>
      <c r="AR52" s="650"/>
      <c r="AS52" s="306"/>
      <c r="AT52" s="256"/>
      <c r="AU52" s="256"/>
    </row>
    <row r="53" spans="1:47" ht="12.6" customHeight="1" x14ac:dyDescent="0.25">
      <c r="A53" s="446"/>
      <c r="B53" s="550"/>
      <c r="C53" s="551"/>
      <c r="D53" s="654"/>
      <c r="E53" s="673"/>
      <c r="F53" s="461"/>
      <c r="G53" s="461"/>
      <c r="H53" s="461"/>
      <c r="I53" s="461"/>
      <c r="J53" s="461"/>
      <c r="K53" s="461"/>
      <c r="L53" s="461"/>
      <c r="M53" s="461"/>
      <c r="N53" s="461"/>
      <c r="O53" s="461"/>
      <c r="P53" s="461"/>
      <c r="Q53" s="461"/>
      <c r="R53" s="461"/>
      <c r="S53" s="461"/>
      <c r="T53" s="462"/>
      <c r="U53" s="550"/>
      <c r="V53" s="552"/>
      <c r="W53" s="670"/>
      <c r="X53" s="655"/>
      <c r="Y53" s="656"/>
      <c r="Z53" s="651"/>
      <c r="AA53" s="651"/>
      <c r="AB53" s="651"/>
      <c r="AC53" s="651"/>
      <c r="AD53" s="650"/>
      <c r="AE53" s="651"/>
      <c r="AF53" s="651"/>
      <c r="AG53" s="305"/>
      <c r="AH53" s="651"/>
      <c r="AI53" s="650"/>
      <c r="AJ53" s="650"/>
      <c r="AK53" s="650"/>
      <c r="AL53" s="308"/>
      <c r="AM53" s="308"/>
      <c r="AN53" s="650"/>
      <c r="AO53" s="650"/>
      <c r="AP53" s="650"/>
      <c r="AQ53" s="650"/>
      <c r="AR53" s="650"/>
      <c r="AS53" s="306"/>
      <c r="AT53" s="256"/>
      <c r="AU53" s="256"/>
    </row>
    <row r="54" spans="1:47" ht="12.6" customHeight="1" x14ac:dyDescent="0.25">
      <c r="A54" s="446"/>
      <c r="B54" s="550" t="s">
        <v>14</v>
      </c>
      <c r="C54" s="551"/>
      <c r="D54" s="654"/>
      <c r="E54" s="673" t="s">
        <v>14</v>
      </c>
      <c r="F54" s="461"/>
      <c r="G54" s="461"/>
      <c r="H54" s="461"/>
      <c r="I54" s="461"/>
      <c r="J54" s="461"/>
      <c r="K54" s="461"/>
      <c r="L54" s="461"/>
      <c r="M54" s="461"/>
      <c r="N54" s="461"/>
      <c r="O54" s="461"/>
      <c r="P54" s="461"/>
      <c r="Q54" s="461"/>
      <c r="R54" s="461"/>
      <c r="S54" s="461"/>
      <c r="T54" s="462"/>
      <c r="U54" s="550"/>
      <c r="V54" s="552"/>
      <c r="W54" s="670"/>
      <c r="X54" s="655"/>
      <c r="Y54" s="656"/>
      <c r="Z54" s="651"/>
      <c r="AA54" s="651"/>
      <c r="AB54" s="651"/>
      <c r="AC54" s="651"/>
      <c r="AD54" s="650"/>
      <c r="AE54" s="651"/>
      <c r="AF54" s="651"/>
      <c r="AG54" s="305"/>
      <c r="AH54" s="651"/>
      <c r="AI54" s="650"/>
      <c r="AJ54" s="650"/>
      <c r="AK54" s="650"/>
      <c r="AL54" s="308"/>
      <c r="AM54" s="308"/>
      <c r="AN54" s="650"/>
      <c r="AO54" s="650"/>
      <c r="AP54" s="650"/>
      <c r="AQ54" s="650"/>
      <c r="AR54" s="650"/>
      <c r="AS54" s="306"/>
      <c r="AT54" s="256"/>
      <c r="AU54" s="256"/>
    </row>
    <row r="55" spans="1:47" ht="12.6" customHeight="1" x14ac:dyDescent="0.25">
      <c r="A55" s="446"/>
      <c r="B55" s="550"/>
      <c r="C55" s="551"/>
      <c r="D55" s="654"/>
      <c r="E55" s="673"/>
      <c r="F55" s="461"/>
      <c r="G55" s="461"/>
      <c r="H55" s="461"/>
      <c r="I55" s="461"/>
      <c r="J55" s="461"/>
      <c r="K55" s="461"/>
      <c r="L55" s="461"/>
      <c r="M55" s="461"/>
      <c r="N55" s="461"/>
      <c r="O55" s="461"/>
      <c r="P55" s="461"/>
      <c r="Q55" s="461"/>
      <c r="R55" s="461"/>
      <c r="S55" s="461"/>
      <c r="T55" s="462"/>
      <c r="U55" s="550"/>
      <c r="V55" s="552"/>
      <c r="W55" s="670"/>
      <c r="X55" s="655"/>
      <c r="Y55" s="656"/>
      <c r="Z55" s="651"/>
      <c r="AA55" s="651"/>
      <c r="AB55" s="651"/>
      <c r="AC55" s="651"/>
      <c r="AD55" s="650"/>
      <c r="AE55" s="651"/>
      <c r="AF55" s="651"/>
      <c r="AG55" s="305"/>
      <c r="AH55" s="651"/>
      <c r="AI55" s="650"/>
      <c r="AJ55" s="650"/>
      <c r="AK55" s="650"/>
      <c r="AL55" s="308"/>
      <c r="AM55" s="308"/>
      <c r="AN55" s="650"/>
      <c r="AO55" s="650"/>
      <c r="AP55" s="650"/>
      <c r="AQ55" s="650"/>
      <c r="AR55" s="650"/>
      <c r="AS55" s="306"/>
      <c r="AT55" s="256"/>
      <c r="AU55" s="256"/>
    </row>
    <row r="56" spans="1:47" ht="12.6" customHeight="1" x14ac:dyDescent="0.25">
      <c r="A56" s="446"/>
      <c r="B56" s="550" t="s">
        <v>14</v>
      </c>
      <c r="C56" s="551"/>
      <c r="D56" s="654"/>
      <c r="E56" s="673" t="s">
        <v>14</v>
      </c>
      <c r="F56" s="461"/>
      <c r="G56" s="461"/>
      <c r="H56" s="461"/>
      <c r="I56" s="461"/>
      <c r="J56" s="461"/>
      <c r="K56" s="461"/>
      <c r="L56" s="461"/>
      <c r="M56" s="461"/>
      <c r="N56" s="461"/>
      <c r="O56" s="461"/>
      <c r="P56" s="461"/>
      <c r="Q56" s="461"/>
      <c r="R56" s="461"/>
      <c r="S56" s="461"/>
      <c r="T56" s="462"/>
      <c r="U56" s="550"/>
      <c r="V56" s="552"/>
      <c r="W56" s="670"/>
      <c r="X56" s="655"/>
      <c r="Y56" s="656"/>
      <c r="Z56" s="651"/>
      <c r="AA56" s="651"/>
      <c r="AB56" s="651"/>
      <c r="AC56" s="651"/>
      <c r="AD56" s="650"/>
      <c r="AE56" s="651"/>
      <c r="AF56" s="651"/>
      <c r="AG56" s="305"/>
      <c r="AH56" s="651"/>
      <c r="AI56" s="650"/>
      <c r="AJ56" s="650"/>
      <c r="AK56" s="650"/>
      <c r="AL56" s="308"/>
      <c r="AM56" s="308"/>
      <c r="AN56" s="650"/>
      <c r="AO56" s="650"/>
      <c r="AP56" s="650"/>
      <c r="AQ56" s="650"/>
      <c r="AR56" s="650"/>
      <c r="AS56" s="306"/>
      <c r="AT56" s="256"/>
      <c r="AU56" s="256"/>
    </row>
    <row r="57" spans="1:47" ht="12.6" customHeight="1" x14ac:dyDescent="0.25">
      <c r="A57" s="446"/>
      <c r="B57" s="550"/>
      <c r="C57" s="551"/>
      <c r="D57" s="654"/>
      <c r="E57" s="673"/>
      <c r="F57" s="461"/>
      <c r="G57" s="461"/>
      <c r="H57" s="461"/>
      <c r="I57" s="461"/>
      <c r="J57" s="461"/>
      <c r="K57" s="461"/>
      <c r="L57" s="461"/>
      <c r="M57" s="461"/>
      <c r="N57" s="461"/>
      <c r="O57" s="461"/>
      <c r="P57" s="461"/>
      <c r="Q57" s="461"/>
      <c r="R57" s="461"/>
      <c r="S57" s="461"/>
      <c r="T57" s="462"/>
      <c r="U57" s="550"/>
      <c r="V57" s="552"/>
      <c r="W57" s="670"/>
      <c r="X57" s="655"/>
      <c r="Y57" s="656"/>
      <c r="Z57" s="651"/>
      <c r="AA57" s="651"/>
      <c r="AB57" s="651"/>
      <c r="AC57" s="651"/>
      <c r="AD57" s="650"/>
      <c r="AE57" s="651"/>
      <c r="AF57" s="651"/>
      <c r="AG57" s="305"/>
      <c r="AH57" s="651"/>
      <c r="AI57" s="650"/>
      <c r="AJ57" s="650"/>
      <c r="AK57" s="650"/>
      <c r="AL57" s="308"/>
      <c r="AM57" s="308"/>
      <c r="AN57" s="650"/>
      <c r="AO57" s="650"/>
      <c r="AP57" s="650"/>
      <c r="AQ57" s="650"/>
      <c r="AR57" s="650"/>
      <c r="AS57" s="306"/>
      <c r="AT57" s="256"/>
      <c r="AU57" s="256"/>
    </row>
    <row r="58" spans="1:47" ht="12.6" customHeight="1" x14ac:dyDescent="0.25">
      <c r="A58" s="446"/>
      <c r="B58" s="550" t="s">
        <v>14</v>
      </c>
      <c r="C58" s="551"/>
      <c r="D58" s="654"/>
      <c r="E58" s="673" t="s">
        <v>14</v>
      </c>
      <c r="F58" s="461"/>
      <c r="G58" s="461"/>
      <c r="H58" s="461"/>
      <c r="I58" s="461"/>
      <c r="J58" s="461"/>
      <c r="K58" s="461"/>
      <c r="L58" s="461"/>
      <c r="M58" s="461"/>
      <c r="N58" s="461"/>
      <c r="O58" s="461"/>
      <c r="P58" s="461"/>
      <c r="Q58" s="461"/>
      <c r="R58" s="461"/>
      <c r="S58" s="461"/>
      <c r="T58" s="462"/>
      <c r="U58" s="550"/>
      <c r="V58" s="552"/>
      <c r="W58" s="670"/>
      <c r="X58" s="655"/>
      <c r="Y58" s="656"/>
      <c r="Z58" s="651"/>
      <c r="AA58" s="651"/>
      <c r="AB58" s="651"/>
      <c r="AC58" s="651"/>
      <c r="AD58" s="650"/>
      <c r="AE58" s="651"/>
      <c r="AF58" s="651"/>
      <c r="AG58" s="305"/>
      <c r="AH58" s="651"/>
      <c r="AI58" s="650"/>
      <c r="AJ58" s="650"/>
      <c r="AK58" s="650"/>
      <c r="AL58" s="308"/>
      <c r="AM58" s="308"/>
      <c r="AN58" s="650"/>
      <c r="AO58" s="650"/>
      <c r="AP58" s="650"/>
      <c r="AQ58" s="650"/>
      <c r="AR58" s="650"/>
      <c r="AS58" s="306"/>
      <c r="AT58" s="256"/>
      <c r="AU58" s="256"/>
    </row>
    <row r="59" spans="1:47" ht="12.6" customHeight="1" x14ac:dyDescent="0.25">
      <c r="A59" s="446"/>
      <c r="B59" s="647"/>
      <c r="C59" s="671"/>
      <c r="D59" s="672"/>
      <c r="E59" s="673"/>
      <c r="F59" s="461"/>
      <c r="G59" s="461"/>
      <c r="H59" s="461"/>
      <c r="I59" s="461"/>
      <c r="J59" s="461"/>
      <c r="K59" s="461"/>
      <c r="L59" s="461"/>
      <c r="M59" s="461"/>
      <c r="N59" s="461"/>
      <c r="O59" s="461"/>
      <c r="P59" s="461"/>
      <c r="Q59" s="461"/>
      <c r="R59" s="461"/>
      <c r="S59" s="461"/>
      <c r="T59" s="462"/>
      <c r="U59" s="647"/>
      <c r="V59" s="648"/>
      <c r="W59" s="674"/>
      <c r="X59" s="675"/>
      <c r="Y59" s="676"/>
      <c r="Z59" s="651"/>
      <c r="AA59" s="651"/>
      <c r="AB59" s="651"/>
      <c r="AC59" s="651"/>
      <c r="AD59" s="650"/>
      <c r="AE59" s="651"/>
      <c r="AF59" s="651"/>
      <c r="AG59" s="305"/>
      <c r="AH59" s="651"/>
      <c r="AI59" s="650"/>
      <c r="AJ59" s="650"/>
      <c r="AK59" s="650"/>
      <c r="AL59" s="308"/>
      <c r="AM59" s="308"/>
      <c r="AN59" s="650"/>
      <c r="AO59" s="650"/>
      <c r="AP59" s="650"/>
      <c r="AQ59" s="650"/>
      <c r="AR59" s="650"/>
      <c r="AS59" s="306"/>
      <c r="AT59" s="256"/>
      <c r="AU59" s="256"/>
    </row>
    <row r="60" spans="1:47" ht="12.6" customHeight="1" x14ac:dyDescent="0.25">
      <c r="B60" s="366" t="s">
        <v>92</v>
      </c>
      <c r="C60" s="367"/>
      <c r="D60" s="367"/>
      <c r="E60" s="367"/>
      <c r="F60" s="367"/>
      <c r="G60" s="367"/>
      <c r="H60" s="367"/>
      <c r="I60" s="367"/>
      <c r="J60" s="367"/>
      <c r="K60" s="367"/>
      <c r="L60" s="367"/>
      <c r="M60" s="367"/>
      <c r="N60" s="367"/>
      <c r="O60" s="367"/>
      <c r="P60" s="367"/>
      <c r="Q60" s="367"/>
      <c r="R60" s="367"/>
      <c r="S60" s="367"/>
      <c r="T60" s="367"/>
      <c r="U60" s="367"/>
      <c r="V60" s="367"/>
      <c r="W60" s="367"/>
      <c r="X60" s="367"/>
      <c r="Y60" s="368"/>
      <c r="Z60" s="306"/>
      <c r="AA60" s="306"/>
      <c r="AB60" s="306"/>
      <c r="AC60" s="306"/>
      <c r="AD60" s="306"/>
      <c r="AE60" s="306"/>
      <c r="AF60" s="306"/>
      <c r="AG60" s="306"/>
      <c r="AH60" s="306"/>
      <c r="AI60" s="306"/>
      <c r="AJ60" s="306"/>
      <c r="AK60" s="306"/>
      <c r="AL60" s="306"/>
      <c r="AM60" s="306"/>
      <c r="AN60" s="306"/>
      <c r="AO60" s="306"/>
      <c r="AP60" s="306"/>
      <c r="AQ60" s="306"/>
      <c r="AR60" s="306"/>
      <c r="AS60" s="306"/>
      <c r="AT60" s="256"/>
      <c r="AU60" s="256"/>
    </row>
    <row r="61" spans="1:47" ht="12.6" customHeight="1" x14ac:dyDescent="0.25">
      <c r="B61" s="381" t="s">
        <v>14</v>
      </c>
      <c r="C61" s="382"/>
      <c r="D61" s="382"/>
      <c r="E61" s="382"/>
      <c r="F61" s="382"/>
      <c r="G61" s="382"/>
      <c r="H61" s="382"/>
      <c r="I61" s="382"/>
      <c r="J61" s="382"/>
      <c r="K61" s="382"/>
      <c r="L61" s="382"/>
      <c r="M61" s="382"/>
      <c r="N61" s="382"/>
      <c r="O61" s="382"/>
      <c r="P61" s="382"/>
      <c r="Q61" s="382"/>
      <c r="R61" s="382"/>
      <c r="S61" s="382"/>
      <c r="T61" s="382"/>
      <c r="U61" s="382"/>
      <c r="V61" s="382"/>
      <c r="W61" s="382"/>
      <c r="X61" s="382"/>
      <c r="Y61" s="383"/>
      <c r="Z61" s="306"/>
      <c r="AA61" s="306"/>
      <c r="AB61" s="306"/>
      <c r="AC61" s="306"/>
      <c r="AD61" s="306"/>
      <c r="AE61" s="306"/>
      <c r="AF61" s="306"/>
      <c r="AG61" s="306"/>
      <c r="AH61" s="306"/>
      <c r="AI61" s="306"/>
      <c r="AJ61" s="306"/>
      <c r="AK61" s="306"/>
      <c r="AL61" s="306"/>
      <c r="AM61" s="306"/>
      <c r="AN61" s="306"/>
      <c r="AO61" s="306"/>
      <c r="AP61" s="306"/>
      <c r="AQ61" s="306"/>
      <c r="AR61" s="306"/>
      <c r="AS61" s="306"/>
      <c r="AT61" s="256"/>
      <c r="AU61" s="256"/>
    </row>
    <row r="62" spans="1:47" ht="12.6" customHeight="1" x14ac:dyDescent="0.25">
      <c r="B62" s="381"/>
      <c r="C62" s="382"/>
      <c r="D62" s="382"/>
      <c r="E62" s="382"/>
      <c r="F62" s="382"/>
      <c r="G62" s="382"/>
      <c r="H62" s="382"/>
      <c r="I62" s="382"/>
      <c r="J62" s="382"/>
      <c r="K62" s="382"/>
      <c r="L62" s="382"/>
      <c r="M62" s="382"/>
      <c r="N62" s="382"/>
      <c r="O62" s="382"/>
      <c r="P62" s="382"/>
      <c r="Q62" s="382"/>
      <c r="R62" s="382"/>
      <c r="S62" s="382"/>
      <c r="T62" s="382"/>
      <c r="U62" s="382"/>
      <c r="V62" s="382"/>
      <c r="W62" s="382"/>
      <c r="X62" s="382"/>
      <c r="Y62" s="383"/>
      <c r="Z62" s="306"/>
      <c r="AA62" s="306"/>
      <c r="AB62" s="306"/>
      <c r="AC62" s="306"/>
      <c r="AD62" s="306"/>
      <c r="AE62" s="306"/>
      <c r="AF62" s="306"/>
      <c r="AG62" s="306"/>
      <c r="AH62" s="306"/>
      <c r="AI62" s="306"/>
      <c r="AJ62" s="306"/>
      <c r="AK62" s="306"/>
      <c r="AL62" s="306"/>
      <c r="AM62" s="306"/>
      <c r="AN62" s="306"/>
      <c r="AO62" s="306"/>
      <c r="AP62" s="306"/>
      <c r="AQ62" s="306"/>
      <c r="AR62" s="306"/>
      <c r="AS62" s="306"/>
      <c r="AT62" s="256"/>
      <c r="AU62" s="256"/>
    </row>
    <row r="63" spans="1:47" ht="12.6" customHeight="1" x14ac:dyDescent="0.25">
      <c r="B63" s="636"/>
      <c r="C63" s="637"/>
      <c r="D63" s="637"/>
      <c r="E63" s="637"/>
      <c r="F63" s="637"/>
      <c r="G63" s="637"/>
      <c r="H63" s="637"/>
      <c r="I63" s="637"/>
      <c r="J63" s="637"/>
      <c r="K63" s="637"/>
      <c r="L63" s="637"/>
      <c r="M63" s="637"/>
      <c r="N63" s="637"/>
      <c r="O63" s="637"/>
      <c r="P63" s="637"/>
      <c r="Q63" s="637"/>
      <c r="R63" s="637"/>
      <c r="S63" s="637"/>
      <c r="T63" s="637"/>
      <c r="U63" s="637"/>
      <c r="V63" s="637"/>
      <c r="W63" s="637"/>
      <c r="X63" s="637"/>
      <c r="Y63" s="638"/>
      <c r="Z63" s="306"/>
      <c r="AA63" s="306"/>
      <c r="AB63" s="306"/>
      <c r="AC63" s="306"/>
      <c r="AD63" s="306"/>
      <c r="AE63" s="306"/>
      <c r="AF63" s="306"/>
      <c r="AG63" s="306"/>
      <c r="AH63" s="306"/>
      <c r="AI63" s="306"/>
      <c r="AJ63" s="306"/>
      <c r="AK63" s="306"/>
      <c r="AL63" s="306"/>
      <c r="AM63" s="306"/>
      <c r="AN63" s="306"/>
      <c r="AO63" s="306"/>
      <c r="AP63" s="306"/>
      <c r="AQ63" s="306"/>
      <c r="AR63" s="306"/>
      <c r="AS63" s="306"/>
      <c r="AT63" s="256"/>
      <c r="AU63" s="256"/>
    </row>
    <row r="64" spans="1:47" ht="12.6" customHeight="1" x14ac:dyDescent="0.25">
      <c r="B64" s="436" t="s">
        <v>93</v>
      </c>
      <c r="C64" s="437"/>
      <c r="D64" s="437"/>
      <c r="E64" s="437"/>
      <c r="F64" s="437"/>
      <c r="G64" s="437"/>
      <c r="H64" s="437"/>
      <c r="I64" s="437"/>
      <c r="J64" s="437"/>
      <c r="K64" s="437"/>
      <c r="L64" s="437"/>
      <c r="M64" s="437"/>
      <c r="N64" s="437"/>
      <c r="O64" s="364" t="str">
        <f>CONCATENATE("Compte rendu du dossier de travaux ",$R$1," - Page "&amp;SUBTOTAL(9,AS$16:AS64)&amp;" / "&amp;SUBTOTAL(9,AS$16:AS$470))</f>
        <v>Compte rendu du dossier de travaux  - Page 0 / 0</v>
      </c>
      <c r="P64" s="364"/>
      <c r="Q64" s="364"/>
      <c r="R64" s="364"/>
      <c r="S64" s="364"/>
      <c r="T64" s="364"/>
      <c r="U64" s="364"/>
      <c r="V64" s="364"/>
      <c r="W64" s="364"/>
      <c r="X64" s="364"/>
      <c r="Y64" s="365"/>
      <c r="Z64" s="306"/>
      <c r="AA64" s="306"/>
      <c r="AB64" s="306"/>
      <c r="AC64" s="306"/>
      <c r="AD64" s="306"/>
      <c r="AE64" s="306"/>
      <c r="AF64" s="306"/>
      <c r="AG64" s="306"/>
      <c r="AH64" s="306"/>
      <c r="AI64" s="306"/>
      <c r="AJ64" s="306"/>
      <c r="AK64" s="306"/>
      <c r="AL64" s="306"/>
      <c r="AM64" s="306"/>
      <c r="AN64" s="306"/>
      <c r="AO64" s="306"/>
      <c r="AP64" s="306"/>
      <c r="AQ64" s="306"/>
      <c r="AR64" s="306"/>
      <c r="AS64" s="306"/>
      <c r="AT64" s="256"/>
      <c r="AU64" s="256"/>
    </row>
    <row r="65" spans="1:47" ht="12.6" customHeight="1" x14ac:dyDescent="0.25">
      <c r="B65" s="508" t="s">
        <v>429</v>
      </c>
      <c r="C65" s="509"/>
      <c r="D65" s="509"/>
      <c r="E65" s="509"/>
      <c r="F65" s="509"/>
      <c r="G65" s="509"/>
      <c r="H65" s="509"/>
      <c r="I65" s="509"/>
      <c r="J65" s="509"/>
      <c r="K65" s="509"/>
      <c r="L65" s="509"/>
      <c r="M65" s="509"/>
      <c r="N65" s="509"/>
      <c r="O65" s="509"/>
      <c r="P65" s="509"/>
      <c r="Q65" s="509"/>
      <c r="R65" s="509"/>
      <c r="S65" s="509"/>
      <c r="T65" s="509"/>
      <c r="U65" s="509"/>
      <c r="V65" s="510"/>
      <c r="W65" s="604" t="s">
        <v>6</v>
      </c>
      <c r="X65" s="605"/>
      <c r="Y65" s="606"/>
      <c r="Z65" s="306"/>
      <c r="AB65" s="306"/>
      <c r="AC65" s="306"/>
      <c r="AD65" s="306"/>
      <c r="AE65" s="306"/>
      <c r="AF65" s="306"/>
      <c r="AG65" s="306"/>
      <c r="AH65" s="306"/>
      <c r="AI65" s="306"/>
      <c r="AJ65" s="306"/>
      <c r="AK65" s="306"/>
      <c r="AM65" s="306"/>
      <c r="AN65" s="306"/>
      <c r="AO65" s="306"/>
      <c r="AP65" s="306"/>
      <c r="AQ65" s="306"/>
      <c r="AR65" s="306"/>
      <c r="AS65" s="306"/>
      <c r="AT65" s="256"/>
      <c r="AU65" s="256"/>
    </row>
    <row r="66" spans="1:47" ht="12.6" customHeight="1" x14ac:dyDescent="0.25">
      <c r="B66" s="508" t="s">
        <v>37</v>
      </c>
      <c r="C66" s="509"/>
      <c r="D66" s="509"/>
      <c r="E66" s="509"/>
      <c r="F66" s="509"/>
      <c r="G66" s="509"/>
      <c r="H66" s="509"/>
      <c r="I66" s="509"/>
      <c r="J66" s="509"/>
      <c r="K66" s="509"/>
      <c r="L66" s="509"/>
      <c r="M66" s="509"/>
      <c r="N66" s="509"/>
      <c r="O66" s="509"/>
      <c r="P66" s="509"/>
      <c r="Q66" s="509"/>
      <c r="R66" s="509"/>
      <c r="S66" s="509"/>
      <c r="T66" s="509"/>
      <c r="U66" s="508" t="s">
        <v>38</v>
      </c>
      <c r="V66" s="510"/>
      <c r="W66" s="608"/>
      <c r="X66" s="608"/>
      <c r="Y66" s="609"/>
      <c r="Z66" s="306"/>
      <c r="AA66" s="306"/>
      <c r="AB66" s="306"/>
      <c r="AC66" s="306"/>
      <c r="AD66" s="306"/>
      <c r="AE66" s="306"/>
      <c r="AF66" s="306"/>
      <c r="AG66" s="306"/>
      <c r="AH66" s="306"/>
      <c r="AI66" s="306"/>
      <c r="AJ66" s="306"/>
      <c r="AK66" s="306"/>
      <c r="AL66" s="306"/>
      <c r="AM66" s="306"/>
      <c r="AN66" s="306"/>
      <c r="AO66" s="306"/>
      <c r="AP66" s="306"/>
      <c r="AQ66" s="306"/>
      <c r="AR66" s="306"/>
      <c r="AS66" s="306"/>
      <c r="AT66" s="256"/>
      <c r="AU66" s="256"/>
    </row>
    <row r="67" spans="1:47" ht="12.6" customHeight="1" x14ac:dyDescent="0.25">
      <c r="A67" s="244"/>
      <c r="B67" s="662" t="str">
        <f>IF(BL!B67="","",BL!B67)</f>
        <v>-</v>
      </c>
      <c r="C67" s="663"/>
      <c r="D67" s="663"/>
      <c r="E67" s="663"/>
      <c r="F67" s="663"/>
      <c r="G67" s="663"/>
      <c r="H67" s="663"/>
      <c r="I67" s="663"/>
      <c r="J67" s="663"/>
      <c r="K67" s="663"/>
      <c r="L67" s="663"/>
      <c r="M67" s="663"/>
      <c r="N67" s="663"/>
      <c r="O67" s="663"/>
      <c r="P67" s="663"/>
      <c r="Q67" s="663"/>
      <c r="R67" s="663"/>
      <c r="S67" s="663"/>
      <c r="T67" s="664"/>
      <c r="U67" s="665"/>
      <c r="V67" s="666"/>
      <c r="W67" s="667"/>
      <c r="X67" s="668"/>
      <c r="Y67" s="669"/>
      <c r="Z67" s="308"/>
      <c r="AA67" s="306"/>
      <c r="AB67" s="306"/>
      <c r="AC67" s="306"/>
      <c r="AD67" s="306"/>
      <c r="AE67" s="306"/>
      <c r="AF67" s="306"/>
      <c r="AG67" s="306"/>
      <c r="AH67" s="306"/>
      <c r="AI67" s="306"/>
      <c r="AJ67" s="306"/>
      <c r="AK67" s="306"/>
      <c r="AL67" s="650"/>
      <c r="AM67" s="308"/>
      <c r="AN67" s="308"/>
      <c r="AO67" s="650"/>
      <c r="AP67" s="650"/>
      <c r="AQ67" s="650"/>
      <c r="AR67" s="650"/>
      <c r="AS67" s="306"/>
      <c r="AT67" s="256"/>
      <c r="AU67" s="256"/>
    </row>
    <row r="68" spans="1:47" ht="12.6" customHeight="1" x14ac:dyDescent="0.25">
      <c r="A68" s="244"/>
      <c r="B68" s="657"/>
      <c r="C68" s="658"/>
      <c r="D68" s="658"/>
      <c r="E68" s="658"/>
      <c r="F68" s="658"/>
      <c r="G68" s="658"/>
      <c r="H68" s="658"/>
      <c r="I68" s="658"/>
      <c r="J68" s="658"/>
      <c r="K68" s="658"/>
      <c r="L68" s="658"/>
      <c r="M68" s="658"/>
      <c r="N68" s="658"/>
      <c r="O68" s="658"/>
      <c r="P68" s="658"/>
      <c r="Q68" s="658"/>
      <c r="R68" s="658"/>
      <c r="S68" s="658"/>
      <c r="T68" s="659"/>
      <c r="U68" s="660"/>
      <c r="V68" s="661"/>
      <c r="W68" s="654"/>
      <c r="X68" s="655"/>
      <c r="Y68" s="656"/>
      <c r="Z68" s="308"/>
      <c r="AA68" s="308"/>
      <c r="AB68" s="308"/>
      <c r="AC68" s="308"/>
      <c r="AD68" s="308"/>
      <c r="AE68" s="308"/>
      <c r="AF68" s="308"/>
      <c r="AG68" s="308"/>
      <c r="AH68" s="306"/>
      <c r="AI68" s="306"/>
      <c r="AJ68" s="308"/>
      <c r="AK68" s="308"/>
      <c r="AL68" s="650"/>
      <c r="AM68" s="308"/>
      <c r="AN68" s="308"/>
      <c r="AO68" s="650"/>
      <c r="AP68" s="650"/>
      <c r="AQ68" s="650"/>
      <c r="AR68" s="650"/>
      <c r="AS68" s="306"/>
      <c r="AT68" s="256"/>
      <c r="AU68" s="256"/>
    </row>
    <row r="69" spans="1:47" ht="12.6" customHeight="1" x14ac:dyDescent="0.25">
      <c r="A69" s="244"/>
      <c r="B69" s="657" t="str">
        <f>IF(BL!B69="","",BL!B69)</f>
        <v>-</v>
      </c>
      <c r="C69" s="658"/>
      <c r="D69" s="658"/>
      <c r="E69" s="658"/>
      <c r="F69" s="658"/>
      <c r="G69" s="658"/>
      <c r="H69" s="658"/>
      <c r="I69" s="658"/>
      <c r="J69" s="658"/>
      <c r="K69" s="658"/>
      <c r="L69" s="658"/>
      <c r="M69" s="658"/>
      <c r="N69" s="658"/>
      <c r="O69" s="658"/>
      <c r="P69" s="658"/>
      <c r="Q69" s="658"/>
      <c r="R69" s="658"/>
      <c r="S69" s="658"/>
      <c r="T69" s="659"/>
      <c r="U69" s="660"/>
      <c r="V69" s="661"/>
      <c r="W69" s="654"/>
      <c r="X69" s="655"/>
      <c r="Y69" s="656"/>
      <c r="Z69" s="308"/>
      <c r="AA69" s="308"/>
      <c r="AB69" s="308"/>
      <c r="AC69" s="308"/>
      <c r="AD69" s="308"/>
      <c r="AE69" s="308"/>
      <c r="AF69" s="308"/>
      <c r="AG69" s="308"/>
      <c r="AH69" s="306"/>
      <c r="AI69" s="306"/>
      <c r="AJ69" s="308"/>
      <c r="AK69" s="308"/>
      <c r="AL69" s="650"/>
      <c r="AM69" s="308"/>
      <c r="AN69" s="308"/>
      <c r="AO69" s="650"/>
      <c r="AP69" s="650"/>
      <c r="AQ69" s="650"/>
      <c r="AR69" s="650"/>
      <c r="AS69" s="306"/>
      <c r="AT69" s="256"/>
      <c r="AU69" s="256"/>
    </row>
    <row r="70" spans="1:47" ht="12.6" customHeight="1" x14ac:dyDescent="0.25">
      <c r="A70" s="244"/>
      <c r="B70" s="657"/>
      <c r="C70" s="658"/>
      <c r="D70" s="658"/>
      <c r="E70" s="658"/>
      <c r="F70" s="658"/>
      <c r="G70" s="658"/>
      <c r="H70" s="658"/>
      <c r="I70" s="658"/>
      <c r="J70" s="658"/>
      <c r="K70" s="658"/>
      <c r="L70" s="658"/>
      <c r="M70" s="658"/>
      <c r="N70" s="658"/>
      <c r="O70" s="658"/>
      <c r="P70" s="658"/>
      <c r="Q70" s="658"/>
      <c r="R70" s="658"/>
      <c r="S70" s="658"/>
      <c r="T70" s="659"/>
      <c r="U70" s="660"/>
      <c r="V70" s="661"/>
      <c r="W70" s="654"/>
      <c r="X70" s="655"/>
      <c r="Y70" s="656"/>
      <c r="Z70" s="308"/>
      <c r="AA70" s="308"/>
      <c r="AB70" s="308"/>
      <c r="AC70" s="308"/>
      <c r="AD70" s="308"/>
      <c r="AE70" s="308"/>
      <c r="AF70" s="308"/>
      <c r="AG70" s="308"/>
      <c r="AH70" s="306"/>
      <c r="AI70" s="306"/>
      <c r="AJ70" s="308"/>
      <c r="AK70" s="308"/>
      <c r="AL70" s="650"/>
      <c r="AM70" s="308"/>
      <c r="AN70" s="308"/>
      <c r="AO70" s="650"/>
      <c r="AP70" s="650"/>
      <c r="AQ70" s="650"/>
      <c r="AR70" s="650"/>
      <c r="AS70" s="306"/>
      <c r="AT70" s="256"/>
      <c r="AU70" s="256"/>
    </row>
    <row r="71" spans="1:47" ht="12.6" customHeight="1" x14ac:dyDescent="0.25">
      <c r="A71" s="244"/>
      <c r="B71" s="657" t="str">
        <f>IF(BL!B71="","",BL!B71)</f>
        <v>-</v>
      </c>
      <c r="C71" s="658"/>
      <c r="D71" s="658"/>
      <c r="E71" s="658"/>
      <c r="F71" s="658"/>
      <c r="G71" s="658"/>
      <c r="H71" s="658"/>
      <c r="I71" s="658"/>
      <c r="J71" s="658"/>
      <c r="K71" s="658"/>
      <c r="L71" s="658"/>
      <c r="M71" s="658"/>
      <c r="N71" s="658"/>
      <c r="O71" s="658"/>
      <c r="P71" s="658"/>
      <c r="Q71" s="658"/>
      <c r="R71" s="658"/>
      <c r="S71" s="658"/>
      <c r="T71" s="659"/>
      <c r="U71" s="660"/>
      <c r="V71" s="661"/>
      <c r="W71" s="654"/>
      <c r="X71" s="655"/>
      <c r="Y71" s="656"/>
      <c r="Z71" s="308"/>
      <c r="AA71" s="308"/>
      <c r="AB71" s="308"/>
      <c r="AC71" s="308"/>
      <c r="AD71" s="308"/>
      <c r="AE71" s="308"/>
      <c r="AF71" s="308"/>
      <c r="AG71" s="308"/>
      <c r="AH71" s="306"/>
      <c r="AI71" s="306"/>
      <c r="AJ71" s="308"/>
      <c r="AK71" s="308"/>
      <c r="AL71" s="650"/>
      <c r="AM71" s="308"/>
      <c r="AN71" s="308"/>
      <c r="AO71" s="650"/>
      <c r="AP71" s="650"/>
      <c r="AQ71" s="650"/>
      <c r="AR71" s="650"/>
      <c r="AS71" s="306"/>
      <c r="AT71" s="256"/>
      <c r="AU71" s="256"/>
    </row>
    <row r="72" spans="1:47" ht="12.6" customHeight="1" x14ac:dyDescent="0.25">
      <c r="A72" s="244"/>
      <c r="B72" s="657"/>
      <c r="C72" s="658"/>
      <c r="D72" s="658"/>
      <c r="E72" s="658"/>
      <c r="F72" s="658"/>
      <c r="G72" s="658"/>
      <c r="H72" s="658"/>
      <c r="I72" s="658"/>
      <c r="J72" s="658"/>
      <c r="K72" s="658"/>
      <c r="L72" s="658"/>
      <c r="M72" s="658"/>
      <c r="N72" s="658"/>
      <c r="O72" s="658"/>
      <c r="P72" s="658"/>
      <c r="Q72" s="658"/>
      <c r="R72" s="658"/>
      <c r="S72" s="658"/>
      <c r="T72" s="659"/>
      <c r="U72" s="660"/>
      <c r="V72" s="661"/>
      <c r="W72" s="654"/>
      <c r="X72" s="655"/>
      <c r="Y72" s="656"/>
      <c r="Z72" s="308"/>
      <c r="AA72" s="308"/>
      <c r="AB72" s="308"/>
      <c r="AC72" s="308"/>
      <c r="AD72" s="308"/>
      <c r="AE72" s="308"/>
      <c r="AF72" s="308"/>
      <c r="AG72" s="308"/>
      <c r="AH72" s="306"/>
      <c r="AI72" s="306"/>
      <c r="AJ72" s="308"/>
      <c r="AK72" s="308"/>
      <c r="AL72" s="650"/>
      <c r="AM72" s="308"/>
      <c r="AN72" s="308"/>
      <c r="AO72" s="650"/>
      <c r="AP72" s="650"/>
      <c r="AQ72" s="650"/>
      <c r="AR72" s="650"/>
      <c r="AS72" s="306"/>
      <c r="AT72" s="256"/>
      <c r="AU72" s="256"/>
    </row>
    <row r="73" spans="1:47" ht="12.6" customHeight="1" x14ac:dyDescent="0.25">
      <c r="A73" s="244"/>
      <c r="B73" s="657" t="str">
        <f>IF(BL!B73="","",BL!B73)</f>
        <v>-</v>
      </c>
      <c r="C73" s="658"/>
      <c r="D73" s="658"/>
      <c r="E73" s="658"/>
      <c r="F73" s="658"/>
      <c r="G73" s="658"/>
      <c r="H73" s="658"/>
      <c r="I73" s="658"/>
      <c r="J73" s="658"/>
      <c r="K73" s="658"/>
      <c r="L73" s="658"/>
      <c r="M73" s="658"/>
      <c r="N73" s="658"/>
      <c r="O73" s="658"/>
      <c r="P73" s="658"/>
      <c r="Q73" s="658"/>
      <c r="R73" s="658"/>
      <c r="S73" s="658"/>
      <c r="T73" s="659"/>
      <c r="U73" s="660"/>
      <c r="V73" s="661"/>
      <c r="W73" s="654"/>
      <c r="X73" s="655"/>
      <c r="Y73" s="656"/>
      <c r="Z73" s="308"/>
      <c r="AA73" s="308"/>
      <c r="AB73" s="308"/>
      <c r="AC73" s="308"/>
      <c r="AD73" s="308"/>
      <c r="AE73" s="308"/>
      <c r="AF73" s="308"/>
      <c r="AG73" s="308"/>
      <c r="AH73" s="306"/>
      <c r="AI73" s="306"/>
      <c r="AJ73" s="308"/>
      <c r="AK73" s="308"/>
      <c r="AL73" s="650"/>
      <c r="AM73" s="308"/>
      <c r="AN73" s="308"/>
      <c r="AO73" s="650"/>
      <c r="AP73" s="650"/>
      <c r="AQ73" s="650"/>
      <c r="AR73" s="650"/>
      <c r="AS73" s="306"/>
      <c r="AT73" s="256"/>
      <c r="AU73" s="256"/>
    </row>
    <row r="74" spans="1:47" ht="12.6" customHeight="1" x14ac:dyDescent="0.25">
      <c r="A74" s="244"/>
      <c r="B74" s="657"/>
      <c r="C74" s="658"/>
      <c r="D74" s="658"/>
      <c r="E74" s="658"/>
      <c r="F74" s="658"/>
      <c r="G74" s="658"/>
      <c r="H74" s="658"/>
      <c r="I74" s="658"/>
      <c r="J74" s="658"/>
      <c r="K74" s="658"/>
      <c r="L74" s="658"/>
      <c r="M74" s="658"/>
      <c r="N74" s="658"/>
      <c r="O74" s="658"/>
      <c r="P74" s="658"/>
      <c r="Q74" s="658"/>
      <c r="R74" s="658"/>
      <c r="S74" s="658"/>
      <c r="T74" s="659"/>
      <c r="U74" s="660"/>
      <c r="V74" s="661"/>
      <c r="W74" s="654"/>
      <c r="X74" s="655"/>
      <c r="Y74" s="656"/>
      <c r="Z74" s="308"/>
      <c r="AA74" s="308"/>
      <c r="AB74" s="308"/>
      <c r="AC74" s="308"/>
      <c r="AD74" s="308"/>
      <c r="AE74" s="308"/>
      <c r="AF74" s="308"/>
      <c r="AG74" s="308"/>
      <c r="AH74" s="306"/>
      <c r="AI74" s="306"/>
      <c r="AJ74" s="308"/>
      <c r="AK74" s="308"/>
      <c r="AL74" s="650"/>
      <c r="AM74" s="308"/>
      <c r="AN74" s="308"/>
      <c r="AO74" s="650"/>
      <c r="AP74" s="650"/>
      <c r="AQ74" s="650"/>
      <c r="AR74" s="650"/>
      <c r="AS74" s="306"/>
      <c r="AT74" s="256"/>
      <c r="AU74" s="256"/>
    </row>
    <row r="75" spans="1:47" ht="12.6" customHeight="1" x14ac:dyDescent="0.25">
      <c r="A75" s="244"/>
      <c r="B75" s="657" t="str">
        <f>IF(BL!B75="","",BL!B75)</f>
        <v>-</v>
      </c>
      <c r="C75" s="658"/>
      <c r="D75" s="658"/>
      <c r="E75" s="658"/>
      <c r="F75" s="658"/>
      <c r="G75" s="658"/>
      <c r="H75" s="658"/>
      <c r="I75" s="658"/>
      <c r="J75" s="658"/>
      <c r="K75" s="658"/>
      <c r="L75" s="658"/>
      <c r="M75" s="658"/>
      <c r="N75" s="658"/>
      <c r="O75" s="658"/>
      <c r="P75" s="658"/>
      <c r="Q75" s="658"/>
      <c r="R75" s="658"/>
      <c r="S75" s="658"/>
      <c r="T75" s="659"/>
      <c r="U75" s="660"/>
      <c r="V75" s="661"/>
      <c r="W75" s="654"/>
      <c r="X75" s="655"/>
      <c r="Y75" s="656"/>
      <c r="Z75" s="308"/>
      <c r="AA75" s="308"/>
      <c r="AB75" s="308"/>
      <c r="AC75" s="308"/>
      <c r="AD75" s="308"/>
      <c r="AE75" s="308"/>
      <c r="AF75" s="308"/>
      <c r="AG75" s="308"/>
      <c r="AH75" s="306"/>
      <c r="AI75" s="306"/>
      <c r="AJ75" s="308"/>
      <c r="AK75" s="308"/>
      <c r="AL75" s="650"/>
      <c r="AM75" s="308"/>
      <c r="AN75" s="308"/>
      <c r="AO75" s="650"/>
      <c r="AP75" s="650"/>
      <c r="AQ75" s="650"/>
      <c r="AR75" s="650"/>
      <c r="AS75" s="306"/>
      <c r="AT75" s="256"/>
      <c r="AU75" s="256"/>
    </row>
    <row r="76" spans="1:47" ht="12.6" customHeight="1" x14ac:dyDescent="0.25">
      <c r="A76" s="244"/>
      <c r="B76" s="657"/>
      <c r="C76" s="658"/>
      <c r="D76" s="658"/>
      <c r="E76" s="658"/>
      <c r="F76" s="658"/>
      <c r="G76" s="658"/>
      <c r="H76" s="658"/>
      <c r="I76" s="658"/>
      <c r="J76" s="658"/>
      <c r="K76" s="658"/>
      <c r="L76" s="658"/>
      <c r="M76" s="658"/>
      <c r="N76" s="658"/>
      <c r="O76" s="658"/>
      <c r="P76" s="658"/>
      <c r="Q76" s="658"/>
      <c r="R76" s="658"/>
      <c r="S76" s="658"/>
      <c r="T76" s="659"/>
      <c r="U76" s="660"/>
      <c r="V76" s="661"/>
      <c r="W76" s="654"/>
      <c r="X76" s="655"/>
      <c r="Y76" s="656"/>
      <c r="Z76" s="308"/>
      <c r="AA76" s="308"/>
      <c r="AB76" s="308"/>
      <c r="AC76" s="308"/>
      <c r="AD76" s="308"/>
      <c r="AE76" s="308"/>
      <c r="AF76" s="308"/>
      <c r="AG76" s="308"/>
      <c r="AH76" s="306"/>
      <c r="AI76" s="306"/>
      <c r="AJ76" s="308"/>
      <c r="AK76" s="308"/>
      <c r="AL76" s="650"/>
      <c r="AM76" s="308"/>
      <c r="AN76" s="308"/>
      <c r="AO76" s="650"/>
      <c r="AP76" s="650"/>
      <c r="AQ76" s="650"/>
      <c r="AR76" s="650"/>
      <c r="AS76" s="306"/>
      <c r="AT76" s="256"/>
      <c r="AU76" s="256"/>
    </row>
    <row r="77" spans="1:47" ht="12.6" customHeight="1" x14ac:dyDescent="0.25">
      <c r="A77" s="244"/>
      <c r="B77" s="657" t="str">
        <f>IF(BL!B77="","",BL!B77)</f>
        <v>-</v>
      </c>
      <c r="C77" s="658"/>
      <c r="D77" s="658"/>
      <c r="E77" s="658"/>
      <c r="F77" s="658"/>
      <c r="G77" s="658"/>
      <c r="H77" s="658"/>
      <c r="I77" s="658"/>
      <c r="J77" s="658"/>
      <c r="K77" s="658"/>
      <c r="L77" s="658"/>
      <c r="M77" s="658"/>
      <c r="N77" s="658"/>
      <c r="O77" s="658"/>
      <c r="P77" s="658"/>
      <c r="Q77" s="658"/>
      <c r="R77" s="658"/>
      <c r="S77" s="658"/>
      <c r="T77" s="659"/>
      <c r="U77" s="660"/>
      <c r="V77" s="661"/>
      <c r="W77" s="654"/>
      <c r="X77" s="655"/>
      <c r="Y77" s="656"/>
      <c r="Z77" s="308"/>
      <c r="AA77" s="308"/>
      <c r="AB77" s="308"/>
      <c r="AC77" s="308"/>
      <c r="AD77" s="308"/>
      <c r="AE77" s="308"/>
      <c r="AF77" s="308"/>
      <c r="AG77" s="308"/>
      <c r="AH77" s="306"/>
      <c r="AI77" s="306"/>
      <c r="AJ77" s="308"/>
      <c r="AK77" s="308"/>
      <c r="AL77" s="650"/>
      <c r="AM77" s="308"/>
      <c r="AN77" s="308"/>
      <c r="AO77" s="650"/>
      <c r="AP77" s="650"/>
      <c r="AQ77" s="650"/>
      <c r="AR77" s="650"/>
      <c r="AS77" s="306"/>
      <c r="AT77" s="256"/>
      <c r="AU77" s="256"/>
    </row>
    <row r="78" spans="1:47" ht="12.6" customHeight="1" x14ac:dyDescent="0.25">
      <c r="A78" s="244"/>
      <c r="B78" s="657"/>
      <c r="C78" s="658"/>
      <c r="D78" s="658"/>
      <c r="E78" s="658"/>
      <c r="F78" s="658"/>
      <c r="G78" s="658"/>
      <c r="H78" s="658"/>
      <c r="I78" s="658"/>
      <c r="J78" s="658"/>
      <c r="K78" s="658"/>
      <c r="L78" s="658"/>
      <c r="M78" s="658"/>
      <c r="N78" s="658"/>
      <c r="O78" s="658"/>
      <c r="P78" s="658"/>
      <c r="Q78" s="658"/>
      <c r="R78" s="658"/>
      <c r="S78" s="658"/>
      <c r="T78" s="659"/>
      <c r="U78" s="660"/>
      <c r="V78" s="661"/>
      <c r="W78" s="654"/>
      <c r="X78" s="655"/>
      <c r="Y78" s="656"/>
      <c r="Z78" s="308"/>
      <c r="AA78" s="308"/>
      <c r="AB78" s="308"/>
      <c r="AC78" s="308"/>
      <c r="AD78" s="308"/>
      <c r="AE78" s="308"/>
      <c r="AF78" s="308"/>
      <c r="AG78" s="308"/>
      <c r="AH78" s="306"/>
      <c r="AI78" s="306"/>
      <c r="AJ78" s="308"/>
      <c r="AK78" s="308"/>
      <c r="AL78" s="650"/>
      <c r="AM78" s="308"/>
      <c r="AN78" s="308"/>
      <c r="AO78" s="650"/>
      <c r="AP78" s="650"/>
      <c r="AQ78" s="650"/>
      <c r="AR78" s="650"/>
      <c r="AS78" s="306"/>
      <c r="AT78" s="256"/>
      <c r="AU78" s="256"/>
    </row>
    <row r="79" spans="1:47" ht="12.6" customHeight="1" x14ac:dyDescent="0.25">
      <c r="A79" s="244"/>
      <c r="B79" s="657" t="str">
        <f>IF(BL!B79="","",BL!B79)</f>
        <v>-</v>
      </c>
      <c r="C79" s="658"/>
      <c r="D79" s="658"/>
      <c r="E79" s="658"/>
      <c r="F79" s="658"/>
      <c r="G79" s="658"/>
      <c r="H79" s="658"/>
      <c r="I79" s="658"/>
      <c r="J79" s="658"/>
      <c r="K79" s="658"/>
      <c r="L79" s="658"/>
      <c r="M79" s="658"/>
      <c r="N79" s="658"/>
      <c r="O79" s="658"/>
      <c r="P79" s="658"/>
      <c r="Q79" s="658"/>
      <c r="R79" s="658"/>
      <c r="S79" s="658"/>
      <c r="T79" s="659"/>
      <c r="U79" s="660"/>
      <c r="V79" s="661"/>
      <c r="W79" s="654"/>
      <c r="X79" s="655"/>
      <c r="Y79" s="656"/>
      <c r="Z79" s="308"/>
      <c r="AA79" s="308"/>
      <c r="AB79" s="308"/>
      <c r="AC79" s="308"/>
      <c r="AD79" s="308"/>
      <c r="AE79" s="308"/>
      <c r="AF79" s="308"/>
      <c r="AG79" s="308"/>
      <c r="AH79" s="306"/>
      <c r="AI79" s="306"/>
      <c r="AJ79" s="308"/>
      <c r="AK79" s="308"/>
      <c r="AL79" s="650"/>
      <c r="AM79" s="308"/>
      <c r="AN79" s="308"/>
      <c r="AO79" s="650"/>
      <c r="AP79" s="650"/>
      <c r="AQ79" s="650"/>
      <c r="AR79" s="650"/>
      <c r="AS79" s="306"/>
      <c r="AT79" s="256"/>
      <c r="AU79" s="256"/>
    </row>
    <row r="80" spans="1:47" ht="12.6" customHeight="1" x14ac:dyDescent="0.25">
      <c r="A80" s="244"/>
      <c r="B80" s="657"/>
      <c r="C80" s="658"/>
      <c r="D80" s="658"/>
      <c r="E80" s="658"/>
      <c r="F80" s="658"/>
      <c r="G80" s="658"/>
      <c r="H80" s="658"/>
      <c r="I80" s="658"/>
      <c r="J80" s="658"/>
      <c r="K80" s="658"/>
      <c r="L80" s="658"/>
      <c r="M80" s="658"/>
      <c r="N80" s="658"/>
      <c r="O80" s="658"/>
      <c r="P80" s="658"/>
      <c r="Q80" s="658"/>
      <c r="R80" s="658"/>
      <c r="S80" s="658"/>
      <c r="T80" s="659"/>
      <c r="U80" s="660"/>
      <c r="V80" s="661"/>
      <c r="W80" s="654"/>
      <c r="X80" s="655"/>
      <c r="Y80" s="656"/>
      <c r="Z80" s="308"/>
      <c r="AA80" s="308"/>
      <c r="AB80" s="308"/>
      <c r="AC80" s="308"/>
      <c r="AD80" s="308"/>
      <c r="AE80" s="308"/>
      <c r="AF80" s="308"/>
      <c r="AG80" s="308"/>
      <c r="AH80" s="306"/>
      <c r="AI80" s="306"/>
      <c r="AJ80" s="308"/>
      <c r="AK80" s="308"/>
      <c r="AL80" s="650"/>
      <c r="AM80" s="308"/>
      <c r="AN80" s="308"/>
      <c r="AO80" s="650"/>
      <c r="AP80" s="650"/>
      <c r="AQ80" s="650"/>
      <c r="AR80" s="650"/>
      <c r="AS80" s="306"/>
      <c r="AT80" s="256"/>
      <c r="AU80" s="256"/>
    </row>
    <row r="81" spans="1:47" ht="12.6" customHeight="1" x14ac:dyDescent="0.25">
      <c r="A81" s="244"/>
      <c r="B81" s="657" t="str">
        <f>IF(BL!B81="","",BL!B81)</f>
        <v>-</v>
      </c>
      <c r="C81" s="658"/>
      <c r="D81" s="658"/>
      <c r="E81" s="658"/>
      <c r="F81" s="658"/>
      <c r="G81" s="658"/>
      <c r="H81" s="658"/>
      <c r="I81" s="658"/>
      <c r="J81" s="658"/>
      <c r="K81" s="658"/>
      <c r="L81" s="658"/>
      <c r="M81" s="658"/>
      <c r="N81" s="658"/>
      <c r="O81" s="658"/>
      <c r="P81" s="658"/>
      <c r="Q81" s="658"/>
      <c r="R81" s="658"/>
      <c r="S81" s="658"/>
      <c r="T81" s="659"/>
      <c r="U81" s="660"/>
      <c r="V81" s="661"/>
      <c r="W81" s="654"/>
      <c r="X81" s="655"/>
      <c r="Y81" s="656"/>
      <c r="Z81" s="308"/>
      <c r="AA81" s="308"/>
      <c r="AB81" s="308"/>
      <c r="AC81" s="308"/>
      <c r="AD81" s="308"/>
      <c r="AE81" s="308"/>
      <c r="AF81" s="308"/>
      <c r="AG81" s="308"/>
      <c r="AH81" s="306"/>
      <c r="AI81" s="306"/>
      <c r="AJ81" s="308"/>
      <c r="AK81" s="308"/>
      <c r="AL81" s="650"/>
      <c r="AM81" s="308"/>
      <c r="AN81" s="308"/>
      <c r="AO81" s="650"/>
      <c r="AP81" s="650"/>
      <c r="AQ81" s="650"/>
      <c r="AR81" s="650"/>
      <c r="AS81" s="306"/>
      <c r="AT81" s="256"/>
      <c r="AU81" s="256"/>
    </row>
    <row r="82" spans="1:47" ht="12.6" customHeight="1" x14ac:dyDescent="0.25">
      <c r="A82" s="244"/>
      <c r="B82" s="657"/>
      <c r="C82" s="658"/>
      <c r="D82" s="658"/>
      <c r="E82" s="658"/>
      <c r="F82" s="658"/>
      <c r="G82" s="658"/>
      <c r="H82" s="658"/>
      <c r="I82" s="658"/>
      <c r="J82" s="658"/>
      <c r="K82" s="658"/>
      <c r="L82" s="658"/>
      <c r="M82" s="658"/>
      <c r="N82" s="658"/>
      <c r="O82" s="658"/>
      <c r="P82" s="658"/>
      <c r="Q82" s="658"/>
      <c r="R82" s="658"/>
      <c r="S82" s="658"/>
      <c r="T82" s="659"/>
      <c r="U82" s="660"/>
      <c r="V82" s="661"/>
      <c r="W82" s="654"/>
      <c r="X82" s="655"/>
      <c r="Y82" s="656"/>
      <c r="Z82" s="308"/>
      <c r="AA82" s="308"/>
      <c r="AB82" s="308"/>
      <c r="AC82" s="308"/>
      <c r="AD82" s="308"/>
      <c r="AE82" s="308"/>
      <c r="AF82" s="308"/>
      <c r="AG82" s="308"/>
      <c r="AH82" s="306"/>
      <c r="AI82" s="306"/>
      <c r="AJ82" s="308"/>
      <c r="AK82" s="308"/>
      <c r="AL82" s="650"/>
      <c r="AM82" s="308"/>
      <c r="AN82" s="308"/>
      <c r="AO82" s="650"/>
      <c r="AP82" s="650"/>
      <c r="AQ82" s="650"/>
      <c r="AR82" s="650"/>
      <c r="AS82" s="306"/>
      <c r="AT82" s="256"/>
      <c r="AU82" s="256"/>
    </row>
    <row r="83" spans="1:47" ht="12.6" customHeight="1" x14ac:dyDescent="0.25">
      <c r="A83" s="244"/>
      <c r="B83" s="657" t="str">
        <f>IF(BL!B83="","",BL!B83)</f>
        <v>-</v>
      </c>
      <c r="C83" s="658"/>
      <c r="D83" s="658"/>
      <c r="E83" s="658"/>
      <c r="F83" s="658"/>
      <c r="G83" s="658"/>
      <c r="H83" s="658"/>
      <c r="I83" s="658"/>
      <c r="J83" s="658"/>
      <c r="K83" s="658"/>
      <c r="L83" s="658"/>
      <c r="M83" s="658"/>
      <c r="N83" s="658"/>
      <c r="O83" s="658"/>
      <c r="P83" s="658"/>
      <c r="Q83" s="658"/>
      <c r="R83" s="658"/>
      <c r="S83" s="658"/>
      <c r="T83" s="659"/>
      <c r="U83" s="660"/>
      <c r="V83" s="661"/>
      <c r="W83" s="654"/>
      <c r="X83" s="655"/>
      <c r="Y83" s="656"/>
      <c r="Z83" s="308"/>
      <c r="AA83" s="308"/>
      <c r="AB83" s="308"/>
      <c r="AC83" s="308"/>
      <c r="AD83" s="308"/>
      <c r="AE83" s="308"/>
      <c r="AF83" s="308"/>
      <c r="AG83" s="308"/>
      <c r="AH83" s="306"/>
      <c r="AI83" s="306"/>
      <c r="AJ83" s="308"/>
      <c r="AK83" s="308"/>
      <c r="AL83" s="650"/>
      <c r="AM83" s="308"/>
      <c r="AN83" s="308"/>
      <c r="AO83" s="650"/>
      <c r="AP83" s="650"/>
      <c r="AQ83" s="650"/>
      <c r="AR83" s="650"/>
      <c r="AS83" s="306"/>
      <c r="AT83" s="256"/>
      <c r="AU83" s="256"/>
    </row>
    <row r="84" spans="1:47" ht="12.6" customHeight="1" x14ac:dyDescent="0.25">
      <c r="A84" s="244"/>
      <c r="B84" s="657"/>
      <c r="C84" s="658"/>
      <c r="D84" s="658"/>
      <c r="E84" s="658"/>
      <c r="F84" s="658"/>
      <c r="G84" s="658"/>
      <c r="H84" s="658"/>
      <c r="I84" s="658"/>
      <c r="J84" s="658"/>
      <c r="K84" s="658"/>
      <c r="L84" s="658"/>
      <c r="M84" s="658"/>
      <c r="N84" s="658"/>
      <c r="O84" s="658"/>
      <c r="P84" s="658"/>
      <c r="Q84" s="658"/>
      <c r="R84" s="658"/>
      <c r="S84" s="658"/>
      <c r="T84" s="659"/>
      <c r="U84" s="660"/>
      <c r="V84" s="661"/>
      <c r="W84" s="654"/>
      <c r="X84" s="655"/>
      <c r="Y84" s="656"/>
      <c r="Z84" s="308"/>
      <c r="AA84" s="308"/>
      <c r="AB84" s="308"/>
      <c r="AC84" s="308"/>
      <c r="AD84" s="308"/>
      <c r="AE84" s="308"/>
      <c r="AF84" s="308"/>
      <c r="AG84" s="308"/>
      <c r="AH84" s="306"/>
      <c r="AI84" s="306"/>
      <c r="AJ84" s="308"/>
      <c r="AK84" s="308"/>
      <c r="AL84" s="650"/>
      <c r="AM84" s="308"/>
      <c r="AN84" s="308"/>
      <c r="AO84" s="650"/>
      <c r="AP84" s="650"/>
      <c r="AQ84" s="650"/>
      <c r="AR84" s="650"/>
      <c r="AS84" s="306"/>
      <c r="AT84" s="256"/>
      <c r="AU84" s="256"/>
    </row>
    <row r="85" spans="1:47" ht="12.6" customHeight="1" x14ac:dyDescent="0.25">
      <c r="A85" s="244"/>
      <c r="B85" s="657" t="str">
        <f>IF(BL!B85="","",BL!B85)</f>
        <v>-</v>
      </c>
      <c r="C85" s="658"/>
      <c r="D85" s="658"/>
      <c r="E85" s="658"/>
      <c r="F85" s="658"/>
      <c r="G85" s="658"/>
      <c r="H85" s="658"/>
      <c r="I85" s="658"/>
      <c r="J85" s="658"/>
      <c r="K85" s="658"/>
      <c r="L85" s="658"/>
      <c r="M85" s="658"/>
      <c r="N85" s="658"/>
      <c r="O85" s="658"/>
      <c r="P85" s="658"/>
      <c r="Q85" s="658"/>
      <c r="R85" s="658"/>
      <c r="S85" s="658"/>
      <c r="T85" s="659"/>
      <c r="U85" s="660"/>
      <c r="V85" s="661"/>
      <c r="W85" s="654"/>
      <c r="X85" s="655"/>
      <c r="Y85" s="656"/>
      <c r="Z85" s="308"/>
      <c r="AA85" s="308"/>
      <c r="AB85" s="308"/>
      <c r="AC85" s="308"/>
      <c r="AD85" s="308"/>
      <c r="AE85" s="308"/>
      <c r="AF85" s="308"/>
      <c r="AG85" s="308"/>
      <c r="AH85" s="306"/>
      <c r="AI85" s="306"/>
      <c r="AJ85" s="308"/>
      <c r="AK85" s="308"/>
      <c r="AL85" s="650"/>
      <c r="AM85" s="308"/>
      <c r="AN85" s="308"/>
      <c r="AO85" s="650"/>
      <c r="AP85" s="650"/>
      <c r="AQ85" s="650"/>
      <c r="AR85" s="650"/>
      <c r="AS85" s="306"/>
      <c r="AT85" s="256"/>
      <c r="AU85" s="256"/>
    </row>
    <row r="86" spans="1:47" ht="12.6" customHeight="1" x14ac:dyDescent="0.25">
      <c r="A86" s="244"/>
      <c r="B86" s="657"/>
      <c r="C86" s="658"/>
      <c r="D86" s="658"/>
      <c r="E86" s="658"/>
      <c r="F86" s="658"/>
      <c r="G86" s="658"/>
      <c r="H86" s="658"/>
      <c r="I86" s="658"/>
      <c r="J86" s="658"/>
      <c r="K86" s="658"/>
      <c r="L86" s="658"/>
      <c r="M86" s="658"/>
      <c r="N86" s="658"/>
      <c r="O86" s="658"/>
      <c r="P86" s="658"/>
      <c r="Q86" s="658"/>
      <c r="R86" s="658"/>
      <c r="S86" s="658"/>
      <c r="T86" s="659"/>
      <c r="U86" s="660"/>
      <c r="V86" s="661"/>
      <c r="W86" s="654"/>
      <c r="X86" s="655"/>
      <c r="Y86" s="656"/>
      <c r="Z86" s="308"/>
      <c r="AA86" s="308"/>
      <c r="AB86" s="308"/>
      <c r="AC86" s="308"/>
      <c r="AD86" s="308"/>
      <c r="AE86" s="308"/>
      <c r="AF86" s="308"/>
      <c r="AG86" s="308"/>
      <c r="AH86" s="306"/>
      <c r="AI86" s="306"/>
      <c r="AJ86" s="308"/>
      <c r="AK86" s="308"/>
      <c r="AL86" s="650"/>
      <c r="AM86" s="308"/>
      <c r="AN86" s="308"/>
      <c r="AO86" s="650"/>
      <c r="AP86" s="650"/>
      <c r="AQ86" s="650"/>
      <c r="AR86" s="650"/>
      <c r="AS86" s="306"/>
      <c r="AT86" s="256"/>
      <c r="AU86" s="256"/>
    </row>
    <row r="87" spans="1:47" ht="12.6" customHeight="1" x14ac:dyDescent="0.25">
      <c r="A87" s="244"/>
      <c r="B87" s="657" t="str">
        <f>IF(BL!B87="","",BL!B87)</f>
        <v>-</v>
      </c>
      <c r="C87" s="658"/>
      <c r="D87" s="658"/>
      <c r="E87" s="658"/>
      <c r="F87" s="658"/>
      <c r="G87" s="658"/>
      <c r="H87" s="658"/>
      <c r="I87" s="658"/>
      <c r="J87" s="658"/>
      <c r="K87" s="658"/>
      <c r="L87" s="658"/>
      <c r="M87" s="658"/>
      <c r="N87" s="658"/>
      <c r="O87" s="658"/>
      <c r="P87" s="658"/>
      <c r="Q87" s="658"/>
      <c r="R87" s="658"/>
      <c r="S87" s="658"/>
      <c r="T87" s="659"/>
      <c r="U87" s="660"/>
      <c r="V87" s="661"/>
      <c r="W87" s="654"/>
      <c r="X87" s="655"/>
      <c r="Y87" s="656"/>
      <c r="Z87" s="308"/>
      <c r="AA87" s="308"/>
      <c r="AB87" s="308"/>
      <c r="AC87" s="308"/>
      <c r="AD87" s="308"/>
      <c r="AE87" s="308"/>
      <c r="AF87" s="308"/>
      <c r="AG87" s="308"/>
      <c r="AH87" s="306"/>
      <c r="AI87" s="306"/>
      <c r="AJ87" s="308"/>
      <c r="AK87" s="308"/>
      <c r="AL87" s="650"/>
      <c r="AM87" s="308"/>
      <c r="AN87" s="308"/>
      <c r="AO87" s="650"/>
      <c r="AP87" s="650"/>
      <c r="AQ87" s="650"/>
      <c r="AR87" s="650"/>
      <c r="AS87" s="306"/>
      <c r="AT87" s="256"/>
      <c r="AU87" s="256"/>
    </row>
    <row r="88" spans="1:47" ht="12.6" customHeight="1" x14ac:dyDescent="0.25">
      <c r="A88" s="244"/>
      <c r="B88" s="657"/>
      <c r="C88" s="658"/>
      <c r="D88" s="658"/>
      <c r="E88" s="658"/>
      <c r="F88" s="658"/>
      <c r="G88" s="658"/>
      <c r="H88" s="658"/>
      <c r="I88" s="658"/>
      <c r="J88" s="658"/>
      <c r="K88" s="658"/>
      <c r="L88" s="658"/>
      <c r="M88" s="658"/>
      <c r="N88" s="658"/>
      <c r="O88" s="658"/>
      <c r="P88" s="658"/>
      <c r="Q88" s="658"/>
      <c r="R88" s="658"/>
      <c r="S88" s="658"/>
      <c r="T88" s="659"/>
      <c r="U88" s="660"/>
      <c r="V88" s="661"/>
      <c r="W88" s="654"/>
      <c r="X88" s="655"/>
      <c r="Y88" s="656"/>
      <c r="Z88" s="308"/>
      <c r="AA88" s="308"/>
      <c r="AB88" s="308"/>
      <c r="AC88" s="308"/>
      <c r="AD88" s="308"/>
      <c r="AE88" s="308"/>
      <c r="AF88" s="308"/>
      <c r="AG88" s="308"/>
      <c r="AH88" s="306"/>
      <c r="AI88" s="306"/>
      <c r="AJ88" s="308"/>
      <c r="AK88" s="308"/>
      <c r="AL88" s="650"/>
      <c r="AM88" s="308"/>
      <c r="AN88" s="308"/>
      <c r="AO88" s="650"/>
      <c r="AP88" s="650"/>
      <c r="AQ88" s="650"/>
      <c r="AR88" s="650"/>
      <c r="AS88" s="306"/>
      <c r="AT88" s="256"/>
      <c r="AU88" s="256"/>
    </row>
    <row r="89" spans="1:47" ht="12.6" customHeight="1" x14ac:dyDescent="0.25">
      <c r="A89" s="244"/>
      <c r="B89" s="657" t="str">
        <f>IF(BL!B89="","",BL!B89)</f>
        <v>-</v>
      </c>
      <c r="C89" s="658"/>
      <c r="D89" s="658"/>
      <c r="E89" s="658"/>
      <c r="F89" s="658"/>
      <c r="G89" s="658"/>
      <c r="H89" s="658"/>
      <c r="I89" s="658"/>
      <c r="J89" s="658"/>
      <c r="K89" s="658"/>
      <c r="L89" s="658"/>
      <c r="M89" s="658"/>
      <c r="N89" s="658"/>
      <c r="O89" s="658"/>
      <c r="P89" s="658"/>
      <c r="Q89" s="658"/>
      <c r="R89" s="658"/>
      <c r="S89" s="658"/>
      <c r="T89" s="659"/>
      <c r="U89" s="660"/>
      <c r="V89" s="661"/>
      <c r="W89" s="654"/>
      <c r="X89" s="655"/>
      <c r="Y89" s="656"/>
      <c r="Z89" s="308"/>
      <c r="AA89" s="308"/>
      <c r="AB89" s="308"/>
      <c r="AC89" s="308"/>
      <c r="AD89" s="308"/>
      <c r="AE89" s="308"/>
      <c r="AF89" s="308"/>
      <c r="AG89" s="308"/>
      <c r="AH89" s="306"/>
      <c r="AI89" s="306"/>
      <c r="AJ89" s="308"/>
      <c r="AK89" s="308"/>
      <c r="AL89" s="650"/>
      <c r="AM89" s="308"/>
      <c r="AN89" s="308"/>
      <c r="AO89" s="650"/>
      <c r="AP89" s="650"/>
      <c r="AQ89" s="650"/>
      <c r="AR89" s="650"/>
      <c r="AS89" s="306"/>
      <c r="AT89" s="256"/>
      <c r="AU89" s="256"/>
    </row>
    <row r="90" spans="1:47" ht="12.6" customHeight="1" x14ac:dyDescent="0.25">
      <c r="A90" s="244"/>
      <c r="B90" s="657"/>
      <c r="C90" s="658"/>
      <c r="D90" s="658"/>
      <c r="E90" s="658"/>
      <c r="F90" s="658"/>
      <c r="G90" s="658"/>
      <c r="H90" s="658"/>
      <c r="I90" s="658"/>
      <c r="J90" s="658"/>
      <c r="K90" s="658"/>
      <c r="L90" s="658"/>
      <c r="M90" s="658"/>
      <c r="N90" s="658"/>
      <c r="O90" s="658"/>
      <c r="P90" s="658"/>
      <c r="Q90" s="658"/>
      <c r="R90" s="658"/>
      <c r="S90" s="658"/>
      <c r="T90" s="659"/>
      <c r="U90" s="660"/>
      <c r="V90" s="661"/>
      <c r="W90" s="654"/>
      <c r="X90" s="655"/>
      <c r="Y90" s="656"/>
      <c r="Z90" s="308"/>
      <c r="AA90" s="308"/>
      <c r="AB90" s="308"/>
      <c r="AC90" s="308"/>
      <c r="AD90" s="308"/>
      <c r="AE90" s="308"/>
      <c r="AF90" s="308"/>
      <c r="AG90" s="308"/>
      <c r="AH90" s="306"/>
      <c r="AI90" s="306"/>
      <c r="AJ90" s="308"/>
      <c r="AK90" s="308"/>
      <c r="AL90" s="650"/>
      <c r="AM90" s="308"/>
      <c r="AN90" s="308"/>
      <c r="AO90" s="650"/>
      <c r="AP90" s="650"/>
      <c r="AQ90" s="650"/>
      <c r="AR90" s="650"/>
      <c r="AS90" s="306"/>
      <c r="AT90" s="256"/>
      <c r="AU90" s="256"/>
    </row>
    <row r="91" spans="1:47" ht="12.6" customHeight="1" x14ac:dyDescent="0.25">
      <c r="A91" s="244"/>
      <c r="B91" s="657" t="str">
        <f>IF(BL!B91="","",BL!B91)</f>
        <v>-</v>
      </c>
      <c r="C91" s="658"/>
      <c r="D91" s="658"/>
      <c r="E91" s="658"/>
      <c r="F91" s="658"/>
      <c r="G91" s="658"/>
      <c r="H91" s="658"/>
      <c r="I91" s="658"/>
      <c r="J91" s="658"/>
      <c r="K91" s="658"/>
      <c r="L91" s="658"/>
      <c r="M91" s="658"/>
      <c r="N91" s="658"/>
      <c r="O91" s="658"/>
      <c r="P91" s="658"/>
      <c r="Q91" s="658"/>
      <c r="R91" s="658"/>
      <c r="S91" s="658"/>
      <c r="T91" s="659"/>
      <c r="U91" s="660"/>
      <c r="V91" s="661"/>
      <c r="W91" s="654"/>
      <c r="X91" s="655"/>
      <c r="Y91" s="656"/>
      <c r="Z91" s="308"/>
      <c r="AA91" s="308"/>
      <c r="AB91" s="308"/>
      <c r="AC91" s="308"/>
      <c r="AD91" s="308"/>
      <c r="AE91" s="308"/>
      <c r="AF91" s="308"/>
      <c r="AG91" s="308"/>
      <c r="AH91" s="306"/>
      <c r="AI91" s="306"/>
      <c r="AJ91" s="308"/>
      <c r="AK91" s="308"/>
      <c r="AL91" s="650"/>
      <c r="AM91" s="308"/>
      <c r="AN91" s="308"/>
      <c r="AO91" s="650"/>
      <c r="AP91" s="650"/>
      <c r="AQ91" s="650"/>
      <c r="AR91" s="650"/>
      <c r="AS91" s="306"/>
      <c r="AT91" s="256"/>
      <c r="AU91" s="256"/>
    </row>
    <row r="92" spans="1:47" ht="12.6" customHeight="1" x14ac:dyDescent="0.25">
      <c r="A92" s="244"/>
      <c r="B92" s="657"/>
      <c r="C92" s="658"/>
      <c r="D92" s="658"/>
      <c r="E92" s="658"/>
      <c r="F92" s="658"/>
      <c r="G92" s="658"/>
      <c r="H92" s="658"/>
      <c r="I92" s="658"/>
      <c r="J92" s="658"/>
      <c r="K92" s="658"/>
      <c r="L92" s="658"/>
      <c r="M92" s="658"/>
      <c r="N92" s="658"/>
      <c r="O92" s="658"/>
      <c r="P92" s="658"/>
      <c r="Q92" s="658"/>
      <c r="R92" s="658"/>
      <c r="S92" s="658"/>
      <c r="T92" s="659"/>
      <c r="U92" s="660"/>
      <c r="V92" s="661"/>
      <c r="W92" s="654"/>
      <c r="X92" s="655"/>
      <c r="Y92" s="656"/>
      <c r="Z92" s="308"/>
      <c r="AA92" s="308"/>
      <c r="AB92" s="308"/>
      <c r="AC92" s="308"/>
      <c r="AD92" s="308"/>
      <c r="AE92" s="308"/>
      <c r="AF92" s="308"/>
      <c r="AG92" s="308"/>
      <c r="AH92" s="306"/>
      <c r="AI92" s="306"/>
      <c r="AJ92" s="308"/>
      <c r="AK92" s="308"/>
      <c r="AL92" s="650"/>
      <c r="AM92" s="308"/>
      <c r="AN92" s="308"/>
      <c r="AO92" s="650"/>
      <c r="AP92" s="650"/>
      <c r="AQ92" s="650"/>
      <c r="AR92" s="650"/>
      <c r="AS92" s="306"/>
      <c r="AT92" s="256"/>
      <c r="AU92" s="256"/>
    </row>
    <row r="93" spans="1:47" ht="12.6" customHeight="1" x14ac:dyDescent="0.25">
      <c r="A93" s="244"/>
      <c r="B93" s="657" t="str">
        <f>IF(BL!B93="","",BL!B93)</f>
        <v>-</v>
      </c>
      <c r="C93" s="658"/>
      <c r="D93" s="658"/>
      <c r="E93" s="658"/>
      <c r="F93" s="658"/>
      <c r="G93" s="658"/>
      <c r="H93" s="658"/>
      <c r="I93" s="658"/>
      <c r="J93" s="658"/>
      <c r="K93" s="658"/>
      <c r="L93" s="658"/>
      <c r="M93" s="658"/>
      <c r="N93" s="658"/>
      <c r="O93" s="658"/>
      <c r="P93" s="658"/>
      <c r="Q93" s="658"/>
      <c r="R93" s="658"/>
      <c r="S93" s="658"/>
      <c r="T93" s="659"/>
      <c r="U93" s="660"/>
      <c r="V93" s="661"/>
      <c r="W93" s="654"/>
      <c r="X93" s="655"/>
      <c r="Y93" s="656"/>
      <c r="Z93" s="308"/>
      <c r="AA93" s="308"/>
      <c r="AB93" s="308"/>
      <c r="AC93" s="308"/>
      <c r="AD93" s="308"/>
      <c r="AE93" s="308"/>
      <c r="AF93" s="308"/>
      <c r="AG93" s="308"/>
      <c r="AH93" s="306"/>
      <c r="AI93" s="306"/>
      <c r="AJ93" s="308"/>
      <c r="AK93" s="308"/>
      <c r="AL93" s="650"/>
      <c r="AM93" s="308"/>
      <c r="AN93" s="308"/>
      <c r="AO93" s="650"/>
      <c r="AP93" s="650"/>
      <c r="AQ93" s="650"/>
      <c r="AR93" s="650"/>
      <c r="AS93" s="306"/>
      <c r="AT93" s="256"/>
      <c r="AU93" s="256"/>
    </row>
    <row r="94" spans="1:47" ht="12.6" customHeight="1" x14ac:dyDescent="0.25">
      <c r="A94" s="244"/>
      <c r="B94" s="657"/>
      <c r="C94" s="658"/>
      <c r="D94" s="658"/>
      <c r="E94" s="658"/>
      <c r="F94" s="658"/>
      <c r="G94" s="658"/>
      <c r="H94" s="658"/>
      <c r="I94" s="658"/>
      <c r="J94" s="658"/>
      <c r="K94" s="658"/>
      <c r="L94" s="658"/>
      <c r="M94" s="658"/>
      <c r="N94" s="658"/>
      <c r="O94" s="658"/>
      <c r="P94" s="658"/>
      <c r="Q94" s="658"/>
      <c r="R94" s="658"/>
      <c r="S94" s="658"/>
      <c r="T94" s="659"/>
      <c r="U94" s="660"/>
      <c r="V94" s="661"/>
      <c r="W94" s="654"/>
      <c r="X94" s="655"/>
      <c r="Y94" s="656"/>
      <c r="Z94" s="308"/>
      <c r="AA94" s="308"/>
      <c r="AB94" s="308"/>
      <c r="AC94" s="308"/>
      <c r="AD94" s="308"/>
      <c r="AE94" s="308"/>
      <c r="AF94" s="308"/>
      <c r="AG94" s="308"/>
      <c r="AH94" s="306"/>
      <c r="AI94" s="306"/>
      <c r="AJ94" s="308"/>
      <c r="AK94" s="308"/>
      <c r="AL94" s="650"/>
      <c r="AM94" s="308"/>
      <c r="AN94" s="308"/>
      <c r="AO94" s="650"/>
      <c r="AP94" s="650"/>
      <c r="AQ94" s="650"/>
      <c r="AR94" s="650"/>
      <c r="AS94" s="306"/>
      <c r="AT94" s="256"/>
      <c r="AU94" s="256"/>
    </row>
    <row r="95" spans="1:47" ht="12.6" customHeight="1" x14ac:dyDescent="0.25">
      <c r="A95" s="244"/>
      <c r="B95" s="657" t="str">
        <f>IF(BL!B95="","",BL!B95)</f>
        <v>-</v>
      </c>
      <c r="C95" s="658"/>
      <c r="D95" s="658"/>
      <c r="E95" s="658"/>
      <c r="F95" s="658"/>
      <c r="G95" s="658"/>
      <c r="H95" s="658"/>
      <c r="I95" s="658"/>
      <c r="J95" s="658"/>
      <c r="K95" s="658"/>
      <c r="L95" s="658"/>
      <c r="M95" s="658"/>
      <c r="N95" s="658"/>
      <c r="O95" s="658"/>
      <c r="P95" s="658"/>
      <c r="Q95" s="658"/>
      <c r="R95" s="658"/>
      <c r="S95" s="658"/>
      <c r="T95" s="659"/>
      <c r="U95" s="660"/>
      <c r="V95" s="661"/>
      <c r="W95" s="654"/>
      <c r="X95" s="655"/>
      <c r="Y95" s="656"/>
      <c r="Z95" s="308"/>
      <c r="AA95" s="308"/>
      <c r="AB95" s="308"/>
      <c r="AC95" s="308"/>
      <c r="AD95" s="308"/>
      <c r="AE95" s="308"/>
      <c r="AF95" s="308"/>
      <c r="AG95" s="308"/>
      <c r="AH95" s="306"/>
      <c r="AI95" s="306"/>
      <c r="AJ95" s="308"/>
      <c r="AK95" s="308"/>
      <c r="AL95" s="650"/>
      <c r="AM95" s="308"/>
      <c r="AN95" s="308"/>
      <c r="AO95" s="650"/>
      <c r="AP95" s="650"/>
      <c r="AQ95" s="650"/>
      <c r="AR95" s="650"/>
      <c r="AS95" s="306"/>
      <c r="AT95" s="256"/>
      <c r="AU95" s="256"/>
    </row>
    <row r="96" spans="1:47" ht="12.6" customHeight="1" x14ac:dyDescent="0.25">
      <c r="A96" s="244"/>
      <c r="B96" s="657"/>
      <c r="C96" s="658"/>
      <c r="D96" s="658"/>
      <c r="E96" s="658"/>
      <c r="F96" s="658"/>
      <c r="G96" s="658"/>
      <c r="H96" s="658"/>
      <c r="I96" s="658"/>
      <c r="J96" s="658"/>
      <c r="K96" s="658"/>
      <c r="L96" s="658"/>
      <c r="M96" s="658"/>
      <c r="N96" s="658"/>
      <c r="O96" s="658"/>
      <c r="P96" s="658"/>
      <c r="Q96" s="658"/>
      <c r="R96" s="658"/>
      <c r="S96" s="658"/>
      <c r="T96" s="659"/>
      <c r="U96" s="660"/>
      <c r="V96" s="661"/>
      <c r="W96" s="654"/>
      <c r="X96" s="655"/>
      <c r="Y96" s="656"/>
      <c r="Z96" s="308"/>
      <c r="AA96" s="308"/>
      <c r="AB96" s="308"/>
      <c r="AC96" s="308"/>
      <c r="AD96" s="308"/>
      <c r="AE96" s="308"/>
      <c r="AF96" s="308"/>
      <c r="AG96" s="308"/>
      <c r="AH96" s="306"/>
      <c r="AI96" s="306"/>
      <c r="AJ96" s="308"/>
      <c r="AK96" s="308"/>
      <c r="AL96" s="650"/>
      <c r="AM96" s="308"/>
      <c r="AN96" s="308"/>
      <c r="AO96" s="650"/>
      <c r="AP96" s="650"/>
      <c r="AQ96" s="650"/>
      <c r="AR96" s="650"/>
      <c r="AS96" s="306"/>
      <c r="AT96" s="256"/>
      <c r="AU96" s="256"/>
    </row>
    <row r="97" spans="1:47" ht="12.6" customHeight="1" x14ac:dyDescent="0.25">
      <c r="A97" s="244"/>
      <c r="B97" s="657" t="str">
        <f>IF(BL!B97="","",BL!B97)</f>
        <v>-</v>
      </c>
      <c r="C97" s="658"/>
      <c r="D97" s="658"/>
      <c r="E97" s="658"/>
      <c r="F97" s="658"/>
      <c r="G97" s="658"/>
      <c r="H97" s="658"/>
      <c r="I97" s="658"/>
      <c r="J97" s="658"/>
      <c r="K97" s="658"/>
      <c r="L97" s="658"/>
      <c r="M97" s="658"/>
      <c r="N97" s="658"/>
      <c r="O97" s="658"/>
      <c r="P97" s="658"/>
      <c r="Q97" s="658"/>
      <c r="R97" s="658"/>
      <c r="S97" s="658"/>
      <c r="T97" s="659"/>
      <c r="U97" s="660"/>
      <c r="V97" s="661"/>
      <c r="W97" s="654"/>
      <c r="X97" s="655"/>
      <c r="Y97" s="656"/>
      <c r="Z97" s="308"/>
      <c r="AA97" s="308"/>
      <c r="AB97" s="308"/>
      <c r="AC97" s="308"/>
      <c r="AD97" s="308"/>
      <c r="AE97" s="308"/>
      <c r="AF97" s="308"/>
      <c r="AG97" s="308"/>
      <c r="AH97" s="306"/>
      <c r="AI97" s="306"/>
      <c r="AJ97" s="308"/>
      <c r="AK97" s="308"/>
      <c r="AL97" s="650"/>
      <c r="AM97" s="308"/>
      <c r="AN97" s="308"/>
      <c r="AO97" s="650"/>
      <c r="AP97" s="650"/>
      <c r="AQ97" s="650"/>
      <c r="AR97" s="650"/>
      <c r="AS97" s="306"/>
      <c r="AT97" s="256"/>
      <c r="AU97" s="256"/>
    </row>
    <row r="98" spans="1:47" ht="12.6" customHeight="1" x14ac:dyDescent="0.25">
      <c r="A98" s="244"/>
      <c r="B98" s="657"/>
      <c r="C98" s="658"/>
      <c r="D98" s="658"/>
      <c r="E98" s="658"/>
      <c r="F98" s="658"/>
      <c r="G98" s="658"/>
      <c r="H98" s="658"/>
      <c r="I98" s="658"/>
      <c r="J98" s="658"/>
      <c r="K98" s="658"/>
      <c r="L98" s="658"/>
      <c r="M98" s="658"/>
      <c r="N98" s="658"/>
      <c r="O98" s="658"/>
      <c r="P98" s="658"/>
      <c r="Q98" s="658"/>
      <c r="R98" s="658"/>
      <c r="S98" s="658"/>
      <c r="T98" s="659"/>
      <c r="U98" s="660"/>
      <c r="V98" s="661"/>
      <c r="W98" s="654"/>
      <c r="X98" s="655"/>
      <c r="Y98" s="656"/>
      <c r="Z98" s="308"/>
      <c r="AA98" s="308"/>
      <c r="AB98" s="308"/>
      <c r="AC98" s="308"/>
      <c r="AD98" s="308"/>
      <c r="AE98" s="308"/>
      <c r="AF98" s="308"/>
      <c r="AG98" s="308"/>
      <c r="AH98" s="306"/>
      <c r="AI98" s="306"/>
      <c r="AJ98" s="308"/>
      <c r="AK98" s="308"/>
      <c r="AL98" s="650"/>
      <c r="AM98" s="308"/>
      <c r="AN98" s="308"/>
      <c r="AO98" s="650"/>
      <c r="AP98" s="650"/>
      <c r="AQ98" s="650"/>
      <c r="AR98" s="650"/>
      <c r="AS98" s="306"/>
      <c r="AT98" s="256"/>
      <c r="AU98" s="256"/>
    </row>
    <row r="99" spans="1:47" ht="12.6" customHeight="1" x14ac:dyDescent="0.25">
      <c r="A99" s="244"/>
      <c r="B99" s="657" t="str">
        <f>IF(BL!B99="","",BL!B99)</f>
        <v>-</v>
      </c>
      <c r="C99" s="658"/>
      <c r="D99" s="658"/>
      <c r="E99" s="658"/>
      <c r="F99" s="658"/>
      <c r="G99" s="658"/>
      <c r="H99" s="658"/>
      <c r="I99" s="658"/>
      <c r="J99" s="658"/>
      <c r="K99" s="658"/>
      <c r="L99" s="658"/>
      <c r="M99" s="658"/>
      <c r="N99" s="658"/>
      <c r="O99" s="658"/>
      <c r="P99" s="658"/>
      <c r="Q99" s="658"/>
      <c r="R99" s="658"/>
      <c r="S99" s="658"/>
      <c r="T99" s="659"/>
      <c r="U99" s="660"/>
      <c r="V99" s="661"/>
      <c r="W99" s="654"/>
      <c r="X99" s="655"/>
      <c r="Y99" s="656"/>
      <c r="Z99" s="308"/>
      <c r="AA99" s="308"/>
      <c r="AB99" s="308"/>
      <c r="AC99" s="308"/>
      <c r="AD99" s="308"/>
      <c r="AE99" s="308"/>
      <c r="AF99" s="308"/>
      <c r="AG99" s="308"/>
      <c r="AH99" s="306"/>
      <c r="AI99" s="306"/>
      <c r="AJ99" s="308"/>
      <c r="AK99" s="308"/>
      <c r="AL99" s="650"/>
      <c r="AM99" s="308"/>
      <c r="AN99" s="308"/>
      <c r="AO99" s="650"/>
      <c r="AP99" s="650"/>
      <c r="AQ99" s="650"/>
      <c r="AR99" s="650"/>
      <c r="AS99" s="306"/>
      <c r="AT99" s="256"/>
      <c r="AU99" s="256"/>
    </row>
    <row r="100" spans="1:47" ht="12.6" customHeight="1" x14ac:dyDescent="0.25">
      <c r="A100" s="244"/>
      <c r="B100" s="657"/>
      <c r="C100" s="658"/>
      <c r="D100" s="658"/>
      <c r="E100" s="658"/>
      <c r="F100" s="658"/>
      <c r="G100" s="658"/>
      <c r="H100" s="658"/>
      <c r="I100" s="658"/>
      <c r="J100" s="658"/>
      <c r="K100" s="658"/>
      <c r="L100" s="658"/>
      <c r="M100" s="658"/>
      <c r="N100" s="658"/>
      <c r="O100" s="658"/>
      <c r="P100" s="658"/>
      <c r="Q100" s="658"/>
      <c r="R100" s="658"/>
      <c r="S100" s="658"/>
      <c r="T100" s="659"/>
      <c r="U100" s="660"/>
      <c r="V100" s="661"/>
      <c r="W100" s="654"/>
      <c r="X100" s="655"/>
      <c r="Y100" s="656"/>
      <c r="Z100" s="308"/>
      <c r="AA100" s="308"/>
      <c r="AB100" s="308"/>
      <c r="AC100" s="308"/>
      <c r="AD100" s="308"/>
      <c r="AE100" s="308"/>
      <c r="AF100" s="308"/>
      <c r="AG100" s="308"/>
      <c r="AH100" s="306"/>
      <c r="AI100" s="306"/>
      <c r="AJ100" s="308"/>
      <c r="AK100" s="308"/>
      <c r="AL100" s="650"/>
      <c r="AM100" s="308"/>
      <c r="AN100" s="308"/>
      <c r="AO100" s="650"/>
      <c r="AP100" s="650"/>
      <c r="AQ100" s="650"/>
      <c r="AR100" s="650"/>
      <c r="AS100" s="306"/>
      <c r="AT100" s="256"/>
      <c r="AU100" s="256"/>
    </row>
    <row r="101" spans="1:47" ht="12.6" customHeight="1" x14ac:dyDescent="0.25">
      <c r="A101" s="244"/>
      <c r="B101" s="657" t="str">
        <f>IF(BL!B101="","",BL!B101)</f>
        <v>-</v>
      </c>
      <c r="C101" s="658"/>
      <c r="D101" s="658"/>
      <c r="E101" s="658"/>
      <c r="F101" s="658"/>
      <c r="G101" s="658"/>
      <c r="H101" s="658"/>
      <c r="I101" s="658"/>
      <c r="J101" s="658"/>
      <c r="K101" s="658"/>
      <c r="L101" s="658"/>
      <c r="M101" s="658"/>
      <c r="N101" s="658"/>
      <c r="O101" s="658"/>
      <c r="P101" s="658"/>
      <c r="Q101" s="658"/>
      <c r="R101" s="658"/>
      <c r="S101" s="658"/>
      <c r="T101" s="659"/>
      <c r="U101" s="660"/>
      <c r="V101" s="661"/>
      <c r="W101" s="654"/>
      <c r="X101" s="655"/>
      <c r="Y101" s="656"/>
      <c r="Z101" s="308"/>
      <c r="AA101" s="308"/>
      <c r="AB101" s="308"/>
      <c r="AC101" s="308"/>
      <c r="AD101" s="308"/>
      <c r="AE101" s="308"/>
      <c r="AF101" s="308"/>
      <c r="AG101" s="308"/>
      <c r="AH101" s="306"/>
      <c r="AI101" s="306"/>
      <c r="AJ101" s="308"/>
      <c r="AK101" s="308"/>
      <c r="AL101" s="650"/>
      <c r="AM101" s="308"/>
      <c r="AN101" s="308"/>
      <c r="AO101" s="650"/>
      <c r="AP101" s="650"/>
      <c r="AQ101" s="650"/>
      <c r="AR101" s="650"/>
      <c r="AS101" s="306"/>
      <c r="AT101" s="256"/>
      <c r="AU101" s="256"/>
    </row>
    <row r="102" spans="1:47" ht="12.6" customHeight="1" x14ac:dyDescent="0.25">
      <c r="A102" s="244"/>
      <c r="B102" s="657"/>
      <c r="C102" s="658"/>
      <c r="D102" s="658"/>
      <c r="E102" s="658"/>
      <c r="F102" s="658"/>
      <c r="G102" s="658"/>
      <c r="H102" s="658"/>
      <c r="I102" s="658"/>
      <c r="J102" s="658"/>
      <c r="K102" s="658"/>
      <c r="L102" s="658"/>
      <c r="M102" s="658"/>
      <c r="N102" s="658"/>
      <c r="O102" s="658"/>
      <c r="P102" s="658"/>
      <c r="Q102" s="658"/>
      <c r="R102" s="658"/>
      <c r="S102" s="658"/>
      <c r="T102" s="659"/>
      <c r="U102" s="660"/>
      <c r="V102" s="661"/>
      <c r="W102" s="654"/>
      <c r="X102" s="655"/>
      <c r="Y102" s="656"/>
      <c r="Z102" s="308"/>
      <c r="AA102" s="308"/>
      <c r="AB102" s="308"/>
      <c r="AC102" s="308"/>
      <c r="AD102" s="308"/>
      <c r="AE102" s="308"/>
      <c r="AF102" s="308"/>
      <c r="AG102" s="308"/>
      <c r="AH102" s="306"/>
      <c r="AI102" s="306"/>
      <c r="AJ102" s="308"/>
      <c r="AK102" s="308"/>
      <c r="AL102" s="650"/>
      <c r="AM102" s="308"/>
      <c r="AN102" s="308"/>
      <c r="AO102" s="650"/>
      <c r="AP102" s="650"/>
      <c r="AQ102" s="650"/>
      <c r="AR102" s="650"/>
      <c r="AS102" s="306"/>
      <c r="AT102" s="256"/>
      <c r="AU102" s="256"/>
    </row>
    <row r="103" spans="1:47" ht="12.6" customHeight="1" x14ac:dyDescent="0.25">
      <c r="A103" s="244"/>
      <c r="B103" s="657" t="str">
        <f>IF(BL!B103="","",BL!B103)</f>
        <v>-</v>
      </c>
      <c r="C103" s="658"/>
      <c r="D103" s="658"/>
      <c r="E103" s="658"/>
      <c r="F103" s="658"/>
      <c r="G103" s="658"/>
      <c r="H103" s="658"/>
      <c r="I103" s="658"/>
      <c r="J103" s="658"/>
      <c r="K103" s="658"/>
      <c r="L103" s="658"/>
      <c r="M103" s="658"/>
      <c r="N103" s="658"/>
      <c r="O103" s="658"/>
      <c r="P103" s="658"/>
      <c r="Q103" s="658"/>
      <c r="R103" s="658"/>
      <c r="S103" s="658"/>
      <c r="T103" s="659"/>
      <c r="U103" s="660"/>
      <c r="V103" s="661"/>
      <c r="W103" s="654"/>
      <c r="X103" s="655"/>
      <c r="Y103" s="656"/>
      <c r="Z103" s="308"/>
      <c r="AA103" s="308"/>
      <c r="AB103" s="308"/>
      <c r="AC103" s="308"/>
      <c r="AD103" s="308"/>
      <c r="AE103" s="308"/>
      <c r="AF103" s="308"/>
      <c r="AG103" s="308"/>
      <c r="AH103" s="306"/>
      <c r="AI103" s="306"/>
      <c r="AJ103" s="308"/>
      <c r="AK103" s="308"/>
      <c r="AL103" s="650"/>
      <c r="AM103" s="308"/>
      <c r="AN103" s="308"/>
      <c r="AO103" s="650"/>
      <c r="AP103" s="650"/>
      <c r="AQ103" s="650"/>
      <c r="AR103" s="650"/>
      <c r="AS103" s="306"/>
      <c r="AT103" s="256"/>
      <c r="AU103" s="256"/>
    </row>
    <row r="104" spans="1:47" ht="12.6" customHeight="1" x14ac:dyDescent="0.25">
      <c r="A104" s="244"/>
      <c r="B104" s="657"/>
      <c r="C104" s="658"/>
      <c r="D104" s="658"/>
      <c r="E104" s="658"/>
      <c r="F104" s="658"/>
      <c r="G104" s="658"/>
      <c r="H104" s="658"/>
      <c r="I104" s="658"/>
      <c r="J104" s="658"/>
      <c r="K104" s="658"/>
      <c r="L104" s="658"/>
      <c r="M104" s="658"/>
      <c r="N104" s="658"/>
      <c r="O104" s="658"/>
      <c r="P104" s="658"/>
      <c r="Q104" s="658"/>
      <c r="R104" s="658"/>
      <c r="S104" s="658"/>
      <c r="T104" s="659"/>
      <c r="U104" s="660"/>
      <c r="V104" s="661"/>
      <c r="W104" s="654"/>
      <c r="X104" s="655"/>
      <c r="Y104" s="656"/>
      <c r="Z104" s="308"/>
      <c r="AA104" s="308"/>
      <c r="AB104" s="308"/>
      <c r="AC104" s="308"/>
      <c r="AD104" s="308"/>
      <c r="AE104" s="308"/>
      <c r="AF104" s="308"/>
      <c r="AG104" s="308"/>
      <c r="AH104" s="306"/>
      <c r="AI104" s="306"/>
      <c r="AJ104" s="308"/>
      <c r="AK104" s="308"/>
      <c r="AL104" s="650"/>
      <c r="AM104" s="308"/>
      <c r="AN104" s="308"/>
      <c r="AO104" s="650"/>
      <c r="AP104" s="650"/>
      <c r="AQ104" s="650"/>
      <c r="AR104" s="650"/>
      <c r="AS104" s="306"/>
      <c r="AT104" s="256"/>
      <c r="AU104" s="256"/>
    </row>
    <row r="105" spans="1:47" ht="12.6" customHeight="1" x14ac:dyDescent="0.25">
      <c r="A105" s="244"/>
      <c r="B105" s="657" t="str">
        <f>IF(BL!B105="","",BL!B105)</f>
        <v>-</v>
      </c>
      <c r="C105" s="658"/>
      <c r="D105" s="658"/>
      <c r="E105" s="658"/>
      <c r="F105" s="658"/>
      <c r="G105" s="658"/>
      <c r="H105" s="658"/>
      <c r="I105" s="658"/>
      <c r="J105" s="658"/>
      <c r="K105" s="658"/>
      <c r="L105" s="658"/>
      <c r="M105" s="658"/>
      <c r="N105" s="658"/>
      <c r="O105" s="658"/>
      <c r="P105" s="658"/>
      <c r="Q105" s="658"/>
      <c r="R105" s="658"/>
      <c r="S105" s="658"/>
      <c r="T105" s="659"/>
      <c r="U105" s="660"/>
      <c r="V105" s="661"/>
      <c r="W105" s="654"/>
      <c r="X105" s="655"/>
      <c r="Y105" s="656"/>
      <c r="Z105" s="308"/>
      <c r="AA105" s="308"/>
      <c r="AB105" s="308"/>
      <c r="AC105" s="308"/>
      <c r="AD105" s="308"/>
      <c r="AE105" s="308"/>
      <c r="AF105" s="308"/>
      <c r="AG105" s="308"/>
      <c r="AH105" s="306"/>
      <c r="AI105" s="306"/>
      <c r="AJ105" s="308"/>
      <c r="AK105" s="308"/>
      <c r="AL105" s="650"/>
      <c r="AM105" s="308"/>
      <c r="AN105" s="308"/>
      <c r="AO105" s="650"/>
      <c r="AP105" s="650"/>
      <c r="AQ105" s="650"/>
      <c r="AR105" s="650"/>
      <c r="AS105" s="306"/>
      <c r="AT105" s="256"/>
      <c r="AU105" s="256"/>
    </row>
    <row r="106" spans="1:47" ht="12.6" customHeight="1" x14ac:dyDescent="0.25">
      <c r="A106" s="244"/>
      <c r="B106" s="657"/>
      <c r="C106" s="658"/>
      <c r="D106" s="658"/>
      <c r="E106" s="658"/>
      <c r="F106" s="658"/>
      <c r="G106" s="658"/>
      <c r="H106" s="658"/>
      <c r="I106" s="658"/>
      <c r="J106" s="658"/>
      <c r="K106" s="658"/>
      <c r="L106" s="658"/>
      <c r="M106" s="658"/>
      <c r="N106" s="658"/>
      <c r="O106" s="658"/>
      <c r="P106" s="658"/>
      <c r="Q106" s="658"/>
      <c r="R106" s="658"/>
      <c r="S106" s="658"/>
      <c r="T106" s="659"/>
      <c r="U106" s="660"/>
      <c r="V106" s="661"/>
      <c r="W106" s="654"/>
      <c r="X106" s="655"/>
      <c r="Y106" s="656"/>
      <c r="Z106" s="308"/>
      <c r="AA106" s="308"/>
      <c r="AB106" s="308"/>
      <c r="AC106" s="308"/>
      <c r="AD106" s="308"/>
      <c r="AE106" s="308"/>
      <c r="AF106" s="308"/>
      <c r="AG106" s="308"/>
      <c r="AH106" s="306"/>
      <c r="AI106" s="306"/>
      <c r="AJ106" s="308"/>
      <c r="AK106" s="308"/>
      <c r="AL106" s="650"/>
      <c r="AM106" s="308"/>
      <c r="AN106" s="308"/>
      <c r="AO106" s="650"/>
      <c r="AP106" s="650"/>
      <c r="AQ106" s="650"/>
      <c r="AR106" s="650"/>
      <c r="AS106" s="306"/>
      <c r="AT106" s="256"/>
      <c r="AU106" s="256"/>
    </row>
    <row r="107" spans="1:47" ht="12.6" customHeight="1" x14ac:dyDescent="0.25">
      <c r="A107" s="244"/>
      <c r="B107" s="366" t="s">
        <v>92</v>
      </c>
      <c r="C107" s="367"/>
      <c r="D107" s="367"/>
      <c r="E107" s="367"/>
      <c r="F107" s="367"/>
      <c r="G107" s="367"/>
      <c r="H107" s="367"/>
      <c r="I107" s="367"/>
      <c r="J107" s="367"/>
      <c r="K107" s="367"/>
      <c r="L107" s="367"/>
      <c r="M107" s="367"/>
      <c r="N107" s="367"/>
      <c r="O107" s="367"/>
      <c r="P107" s="367"/>
      <c r="Q107" s="367"/>
      <c r="R107" s="367"/>
      <c r="S107" s="367"/>
      <c r="T107" s="367"/>
      <c r="U107" s="367"/>
      <c r="V107" s="367"/>
      <c r="W107" s="367"/>
      <c r="X107" s="367"/>
      <c r="Y107" s="368"/>
      <c r="Z107" s="308"/>
      <c r="AA107" s="308"/>
      <c r="AB107" s="308"/>
      <c r="AC107" s="308"/>
      <c r="AD107" s="308"/>
      <c r="AE107" s="308"/>
      <c r="AF107" s="308"/>
      <c r="AG107" s="308"/>
      <c r="AH107" s="306"/>
      <c r="AI107" s="306"/>
      <c r="AJ107" s="308"/>
      <c r="AK107" s="308"/>
      <c r="AL107" s="650"/>
      <c r="AM107" s="308"/>
      <c r="AN107" s="308"/>
      <c r="AO107" s="650"/>
      <c r="AP107" s="650"/>
      <c r="AQ107" s="650"/>
      <c r="AR107" s="650"/>
      <c r="AS107" s="306"/>
      <c r="AT107" s="256"/>
      <c r="AU107" s="256"/>
    </row>
    <row r="108" spans="1:47" ht="12.6" customHeight="1" x14ac:dyDescent="0.25">
      <c r="A108" s="244"/>
      <c r="B108" s="381" t="s">
        <v>14</v>
      </c>
      <c r="C108" s="382"/>
      <c r="D108" s="382"/>
      <c r="E108" s="382"/>
      <c r="F108" s="382"/>
      <c r="G108" s="382"/>
      <c r="H108" s="382"/>
      <c r="I108" s="382"/>
      <c r="J108" s="382"/>
      <c r="K108" s="382"/>
      <c r="L108" s="382"/>
      <c r="M108" s="382"/>
      <c r="N108" s="382"/>
      <c r="O108" s="382"/>
      <c r="P108" s="382"/>
      <c r="Q108" s="382"/>
      <c r="R108" s="382"/>
      <c r="S108" s="382"/>
      <c r="T108" s="382"/>
      <c r="U108" s="382"/>
      <c r="V108" s="382"/>
      <c r="W108" s="382"/>
      <c r="X108" s="382"/>
      <c r="Y108" s="383"/>
      <c r="Z108" s="308"/>
      <c r="AA108" s="308"/>
      <c r="AB108" s="308"/>
      <c r="AC108" s="308"/>
      <c r="AD108" s="308"/>
      <c r="AE108" s="308"/>
      <c r="AF108" s="308"/>
      <c r="AG108" s="308"/>
      <c r="AH108" s="306"/>
      <c r="AI108" s="306"/>
      <c r="AJ108" s="308"/>
      <c r="AK108" s="308"/>
      <c r="AL108" s="650"/>
      <c r="AM108" s="308"/>
      <c r="AN108" s="308"/>
      <c r="AO108" s="650"/>
      <c r="AP108" s="650"/>
      <c r="AQ108" s="650"/>
      <c r="AR108" s="650"/>
      <c r="AS108" s="306"/>
      <c r="AT108" s="256"/>
      <c r="AU108" s="256"/>
    </row>
    <row r="109" spans="1:47" ht="12.6" customHeight="1" x14ac:dyDescent="0.25">
      <c r="A109" s="244"/>
      <c r="B109" s="381"/>
      <c r="C109" s="382"/>
      <c r="D109" s="382"/>
      <c r="E109" s="382"/>
      <c r="F109" s="382"/>
      <c r="G109" s="382"/>
      <c r="H109" s="382"/>
      <c r="I109" s="382"/>
      <c r="J109" s="382"/>
      <c r="K109" s="382"/>
      <c r="L109" s="382"/>
      <c r="M109" s="382"/>
      <c r="N109" s="382"/>
      <c r="O109" s="382"/>
      <c r="P109" s="382"/>
      <c r="Q109" s="382"/>
      <c r="R109" s="382"/>
      <c r="S109" s="382"/>
      <c r="T109" s="382"/>
      <c r="U109" s="382"/>
      <c r="V109" s="382"/>
      <c r="W109" s="382"/>
      <c r="X109" s="382"/>
      <c r="Y109" s="383"/>
      <c r="Z109" s="308"/>
      <c r="AA109" s="308"/>
      <c r="AB109" s="308"/>
      <c r="AC109" s="308"/>
      <c r="AD109" s="308"/>
      <c r="AE109" s="308"/>
      <c r="AF109" s="308"/>
      <c r="AG109" s="308"/>
      <c r="AH109" s="306"/>
      <c r="AI109" s="306"/>
      <c r="AJ109" s="308"/>
      <c r="AK109" s="308"/>
      <c r="AL109" s="650"/>
      <c r="AM109" s="308"/>
      <c r="AN109" s="308"/>
      <c r="AO109" s="650"/>
      <c r="AP109" s="650"/>
      <c r="AQ109" s="650"/>
      <c r="AR109" s="650"/>
      <c r="AS109" s="306"/>
      <c r="AT109" s="256"/>
      <c r="AU109" s="256"/>
    </row>
    <row r="110" spans="1:47" ht="12.6" customHeight="1" x14ac:dyDescent="0.25">
      <c r="A110" s="244"/>
      <c r="B110" s="381"/>
      <c r="C110" s="382"/>
      <c r="D110" s="382"/>
      <c r="E110" s="382"/>
      <c r="F110" s="382"/>
      <c r="G110" s="382"/>
      <c r="H110" s="382"/>
      <c r="I110" s="382"/>
      <c r="J110" s="382"/>
      <c r="K110" s="382"/>
      <c r="L110" s="382"/>
      <c r="M110" s="382"/>
      <c r="N110" s="382"/>
      <c r="O110" s="382"/>
      <c r="P110" s="382"/>
      <c r="Q110" s="382"/>
      <c r="R110" s="382"/>
      <c r="S110" s="382"/>
      <c r="T110" s="382"/>
      <c r="U110" s="382"/>
      <c r="V110" s="382"/>
      <c r="W110" s="382"/>
      <c r="X110" s="382"/>
      <c r="Y110" s="383"/>
      <c r="Z110" s="308"/>
      <c r="AA110" s="308"/>
      <c r="AB110" s="308"/>
      <c r="AC110" s="308"/>
      <c r="AD110" s="308"/>
      <c r="AE110" s="308"/>
      <c r="AF110" s="308"/>
      <c r="AG110" s="308"/>
      <c r="AH110" s="306"/>
      <c r="AI110" s="306"/>
      <c r="AJ110" s="308"/>
      <c r="AK110" s="308"/>
      <c r="AL110" s="650"/>
      <c r="AM110" s="308"/>
      <c r="AN110" s="308"/>
      <c r="AO110" s="650"/>
      <c r="AP110" s="650"/>
      <c r="AQ110" s="650"/>
      <c r="AR110" s="650"/>
      <c r="AS110" s="306"/>
      <c r="AT110" s="256"/>
      <c r="AU110" s="256"/>
    </row>
    <row r="111" spans="1:47" ht="12.6" customHeight="1" x14ac:dyDescent="0.25">
      <c r="A111" s="244"/>
      <c r="B111" s="381"/>
      <c r="C111" s="382"/>
      <c r="D111" s="382"/>
      <c r="E111" s="382"/>
      <c r="F111" s="382"/>
      <c r="G111" s="382"/>
      <c r="H111" s="382"/>
      <c r="I111" s="382"/>
      <c r="J111" s="382"/>
      <c r="K111" s="382"/>
      <c r="L111" s="382"/>
      <c r="M111" s="382"/>
      <c r="N111" s="382"/>
      <c r="O111" s="382"/>
      <c r="P111" s="382"/>
      <c r="Q111" s="382"/>
      <c r="R111" s="382"/>
      <c r="S111" s="382"/>
      <c r="T111" s="382"/>
      <c r="U111" s="382"/>
      <c r="V111" s="382"/>
      <c r="W111" s="382"/>
      <c r="X111" s="382"/>
      <c r="Y111" s="383"/>
      <c r="Z111" s="650"/>
      <c r="AA111" s="650"/>
      <c r="AB111" s="650"/>
      <c r="AC111" s="650"/>
      <c r="AD111" s="650"/>
      <c r="AE111" s="306"/>
      <c r="AF111" s="306"/>
      <c r="AG111" s="308"/>
      <c r="AH111" s="651"/>
      <c r="AI111" s="651"/>
      <c r="AJ111" s="650"/>
      <c r="AK111" s="650"/>
      <c r="AL111" s="650"/>
      <c r="AM111" s="308"/>
      <c r="AN111" s="308"/>
      <c r="AO111" s="650"/>
      <c r="AP111" s="650"/>
      <c r="AQ111" s="650"/>
      <c r="AR111" s="650"/>
      <c r="AS111" s="306"/>
      <c r="AT111" s="256"/>
      <c r="AU111" s="256"/>
    </row>
    <row r="112" spans="1:47" ht="12.6" customHeight="1" x14ac:dyDescent="0.25">
      <c r="A112" s="244"/>
      <c r="B112" s="381"/>
      <c r="C112" s="382"/>
      <c r="D112" s="382"/>
      <c r="E112" s="382"/>
      <c r="F112" s="382"/>
      <c r="G112" s="382"/>
      <c r="H112" s="382"/>
      <c r="I112" s="382"/>
      <c r="J112" s="382"/>
      <c r="K112" s="382"/>
      <c r="L112" s="382"/>
      <c r="M112" s="382"/>
      <c r="N112" s="382"/>
      <c r="O112" s="382"/>
      <c r="P112" s="382"/>
      <c r="Q112" s="382"/>
      <c r="R112" s="382"/>
      <c r="S112" s="382"/>
      <c r="T112" s="382"/>
      <c r="U112" s="382"/>
      <c r="V112" s="382"/>
      <c r="W112" s="382"/>
      <c r="X112" s="382"/>
      <c r="Y112" s="383"/>
      <c r="Z112" s="650"/>
      <c r="AA112" s="650"/>
      <c r="AB112" s="650"/>
      <c r="AC112" s="650"/>
      <c r="AD112" s="650"/>
      <c r="AE112" s="306"/>
      <c r="AF112" s="306"/>
      <c r="AG112" s="308"/>
      <c r="AH112" s="651"/>
      <c r="AI112" s="651"/>
      <c r="AJ112" s="650"/>
      <c r="AK112" s="650"/>
      <c r="AL112" s="650"/>
      <c r="AM112" s="308"/>
      <c r="AN112" s="308"/>
      <c r="AO112" s="650"/>
      <c r="AP112" s="650"/>
      <c r="AQ112" s="650"/>
      <c r="AR112" s="650"/>
      <c r="AS112" s="306"/>
      <c r="AT112" s="256"/>
      <c r="AU112" s="256"/>
    </row>
    <row r="113" spans="1:47" ht="12.6" customHeight="1" x14ac:dyDescent="0.25">
      <c r="A113" s="244"/>
      <c r="B113" s="381"/>
      <c r="C113" s="382"/>
      <c r="D113" s="382"/>
      <c r="E113" s="382"/>
      <c r="F113" s="382"/>
      <c r="G113" s="382"/>
      <c r="H113" s="382"/>
      <c r="I113" s="382"/>
      <c r="J113" s="382"/>
      <c r="K113" s="382"/>
      <c r="L113" s="382"/>
      <c r="M113" s="382"/>
      <c r="N113" s="382"/>
      <c r="O113" s="382"/>
      <c r="P113" s="382"/>
      <c r="Q113" s="382"/>
      <c r="R113" s="382"/>
      <c r="S113" s="382"/>
      <c r="T113" s="382"/>
      <c r="U113" s="382"/>
      <c r="V113" s="382"/>
      <c r="W113" s="382"/>
      <c r="X113" s="382"/>
      <c r="Y113" s="383"/>
      <c r="Z113" s="650"/>
      <c r="AA113" s="650"/>
      <c r="AB113" s="650"/>
      <c r="AC113" s="650"/>
      <c r="AD113" s="650"/>
      <c r="AE113" s="306"/>
      <c r="AF113" s="306"/>
      <c r="AG113" s="308"/>
      <c r="AH113" s="651"/>
      <c r="AI113" s="651"/>
      <c r="AJ113" s="650"/>
      <c r="AK113" s="650"/>
      <c r="AL113" s="650"/>
      <c r="AM113" s="308"/>
      <c r="AN113" s="308"/>
      <c r="AO113" s="650"/>
      <c r="AP113" s="650"/>
      <c r="AQ113" s="650"/>
      <c r="AR113" s="650"/>
      <c r="AS113" s="306"/>
      <c r="AT113" s="256"/>
      <c r="AU113" s="256"/>
    </row>
    <row r="114" spans="1:47" ht="12.6" customHeight="1" x14ac:dyDescent="0.25">
      <c r="A114" s="244"/>
      <c r="B114" s="381"/>
      <c r="C114" s="382"/>
      <c r="D114" s="382"/>
      <c r="E114" s="382"/>
      <c r="F114" s="382"/>
      <c r="G114" s="382"/>
      <c r="H114" s="382"/>
      <c r="I114" s="382"/>
      <c r="J114" s="382"/>
      <c r="K114" s="382"/>
      <c r="L114" s="382"/>
      <c r="M114" s="382"/>
      <c r="N114" s="382"/>
      <c r="O114" s="382"/>
      <c r="P114" s="382"/>
      <c r="Q114" s="382"/>
      <c r="R114" s="382"/>
      <c r="S114" s="382"/>
      <c r="T114" s="382"/>
      <c r="U114" s="382"/>
      <c r="V114" s="382"/>
      <c r="W114" s="382"/>
      <c r="X114" s="382"/>
      <c r="Y114" s="383"/>
      <c r="Z114" s="650"/>
      <c r="AA114" s="650"/>
      <c r="AB114" s="650"/>
      <c r="AC114" s="650"/>
      <c r="AD114" s="650"/>
      <c r="AE114" s="306"/>
      <c r="AF114" s="306"/>
      <c r="AG114" s="308"/>
      <c r="AH114" s="651"/>
      <c r="AI114" s="651"/>
      <c r="AJ114" s="650"/>
      <c r="AK114" s="650"/>
      <c r="AL114" s="650"/>
      <c r="AM114" s="308"/>
      <c r="AN114" s="308"/>
      <c r="AO114" s="650"/>
      <c r="AP114" s="650"/>
      <c r="AQ114" s="650"/>
      <c r="AR114" s="650"/>
      <c r="AS114" s="306"/>
      <c r="AT114" s="256"/>
      <c r="AU114" s="256"/>
    </row>
    <row r="115" spans="1:47" ht="12.6" customHeight="1" x14ac:dyDescent="0.25">
      <c r="B115" s="381"/>
      <c r="C115" s="382"/>
      <c r="D115" s="382"/>
      <c r="E115" s="382"/>
      <c r="F115" s="382"/>
      <c r="G115" s="382"/>
      <c r="H115" s="382"/>
      <c r="I115" s="382"/>
      <c r="J115" s="382"/>
      <c r="K115" s="382"/>
      <c r="L115" s="382"/>
      <c r="M115" s="382"/>
      <c r="N115" s="382"/>
      <c r="O115" s="382"/>
      <c r="P115" s="382"/>
      <c r="Q115" s="382"/>
      <c r="R115" s="382"/>
      <c r="S115" s="382"/>
      <c r="T115" s="382"/>
      <c r="U115" s="382"/>
      <c r="V115" s="382"/>
      <c r="W115" s="382"/>
      <c r="X115" s="382"/>
      <c r="Y115" s="383"/>
      <c r="Z115" s="306"/>
      <c r="AA115" s="306"/>
      <c r="AB115" s="306"/>
      <c r="AC115" s="306"/>
      <c r="AD115" s="306"/>
      <c r="AE115" s="306"/>
      <c r="AF115" s="306"/>
      <c r="AG115" s="306"/>
      <c r="AH115" s="306"/>
      <c r="AI115" s="306"/>
      <c r="AJ115" s="306"/>
      <c r="AK115" s="306"/>
      <c r="AL115" s="306"/>
      <c r="AM115" s="306"/>
      <c r="AN115" s="306"/>
      <c r="AO115" s="306"/>
      <c r="AP115" s="306"/>
      <c r="AQ115" s="306"/>
      <c r="AR115" s="306"/>
      <c r="AS115" s="306"/>
      <c r="AT115" s="256"/>
      <c r="AU115" s="256"/>
    </row>
    <row r="116" spans="1:47" ht="12.6" customHeight="1" x14ac:dyDescent="0.25">
      <c r="B116" s="381"/>
      <c r="C116" s="382"/>
      <c r="D116" s="382"/>
      <c r="E116" s="382"/>
      <c r="F116" s="382"/>
      <c r="G116" s="382"/>
      <c r="H116" s="382"/>
      <c r="I116" s="382"/>
      <c r="J116" s="382"/>
      <c r="K116" s="382"/>
      <c r="L116" s="382"/>
      <c r="M116" s="382"/>
      <c r="N116" s="382"/>
      <c r="O116" s="382"/>
      <c r="P116" s="382"/>
      <c r="Q116" s="382"/>
      <c r="R116" s="382"/>
      <c r="S116" s="382"/>
      <c r="T116" s="382"/>
      <c r="U116" s="382"/>
      <c r="V116" s="382"/>
      <c r="W116" s="382"/>
      <c r="X116" s="382"/>
      <c r="Y116" s="383"/>
      <c r="Z116" s="306"/>
      <c r="AA116" s="306"/>
      <c r="AB116" s="306"/>
      <c r="AC116" s="306"/>
      <c r="AD116" s="306"/>
      <c r="AE116" s="306"/>
      <c r="AF116" s="306"/>
      <c r="AG116" s="306"/>
      <c r="AH116" s="306"/>
      <c r="AI116" s="306"/>
      <c r="AJ116" s="306"/>
      <c r="AK116" s="306"/>
      <c r="AL116" s="306"/>
      <c r="AM116" s="306"/>
      <c r="AN116" s="306"/>
      <c r="AO116" s="306"/>
      <c r="AP116" s="306"/>
      <c r="AQ116" s="306"/>
      <c r="AR116" s="306"/>
      <c r="AS116" s="306"/>
      <c r="AT116" s="256"/>
      <c r="AU116" s="256"/>
    </row>
    <row r="117" spans="1:47" ht="12.6" customHeight="1" x14ac:dyDescent="0.25">
      <c r="B117" s="381"/>
      <c r="C117" s="382"/>
      <c r="D117" s="382"/>
      <c r="E117" s="382"/>
      <c r="F117" s="382"/>
      <c r="G117" s="382"/>
      <c r="H117" s="382"/>
      <c r="I117" s="382"/>
      <c r="J117" s="382"/>
      <c r="K117" s="382"/>
      <c r="L117" s="382"/>
      <c r="M117" s="382"/>
      <c r="N117" s="382"/>
      <c r="O117" s="382"/>
      <c r="P117" s="382"/>
      <c r="Q117" s="382"/>
      <c r="R117" s="382"/>
      <c r="S117" s="382"/>
      <c r="T117" s="382"/>
      <c r="U117" s="382"/>
      <c r="V117" s="382"/>
      <c r="W117" s="382"/>
      <c r="X117" s="382"/>
      <c r="Y117" s="383"/>
      <c r="Z117" s="306"/>
      <c r="AA117" s="306"/>
      <c r="AB117" s="306"/>
      <c r="AC117" s="306"/>
      <c r="AD117" s="306"/>
      <c r="AE117" s="306"/>
      <c r="AF117" s="306"/>
      <c r="AG117" s="306"/>
      <c r="AH117" s="306"/>
      <c r="AI117" s="306"/>
      <c r="AJ117" s="306"/>
      <c r="AK117" s="306"/>
      <c r="AL117" s="306"/>
      <c r="AM117" s="306"/>
      <c r="AN117" s="306"/>
      <c r="AO117" s="306"/>
      <c r="AP117" s="306"/>
      <c r="AQ117" s="306"/>
      <c r="AR117" s="306"/>
      <c r="AS117" s="306"/>
      <c r="AT117" s="256"/>
      <c r="AU117" s="256"/>
    </row>
    <row r="118" spans="1:47" ht="12.6" customHeight="1" x14ac:dyDescent="0.25">
      <c r="B118" s="381"/>
      <c r="C118" s="382"/>
      <c r="D118" s="382"/>
      <c r="E118" s="382"/>
      <c r="F118" s="382"/>
      <c r="G118" s="382"/>
      <c r="H118" s="382"/>
      <c r="I118" s="382"/>
      <c r="J118" s="382"/>
      <c r="K118" s="382"/>
      <c r="L118" s="382"/>
      <c r="M118" s="382"/>
      <c r="N118" s="382"/>
      <c r="O118" s="382"/>
      <c r="P118" s="382"/>
      <c r="Q118" s="382"/>
      <c r="R118" s="382"/>
      <c r="S118" s="382"/>
      <c r="T118" s="382"/>
      <c r="U118" s="382"/>
      <c r="V118" s="382"/>
      <c r="W118" s="382"/>
      <c r="X118" s="382"/>
      <c r="Y118" s="383"/>
      <c r="Z118" s="306"/>
      <c r="AA118" s="306"/>
      <c r="AB118" s="306"/>
      <c r="AC118" s="306"/>
      <c r="AD118" s="306"/>
      <c r="AE118" s="306"/>
      <c r="AF118" s="306"/>
      <c r="AG118" s="306"/>
      <c r="AH118" s="306"/>
      <c r="AI118" s="306"/>
      <c r="AJ118" s="306"/>
      <c r="AK118" s="306"/>
      <c r="AL118" s="306"/>
      <c r="AM118" s="306"/>
      <c r="AN118" s="306"/>
      <c r="AO118" s="306"/>
      <c r="AP118" s="306"/>
      <c r="AQ118" s="306"/>
      <c r="AR118" s="306"/>
      <c r="AS118" s="306"/>
      <c r="AT118" s="256"/>
      <c r="AU118" s="256"/>
    </row>
    <row r="119" spans="1:47" ht="12.6" customHeight="1" x14ac:dyDescent="0.25">
      <c r="B119" s="381"/>
      <c r="C119" s="382"/>
      <c r="D119" s="382"/>
      <c r="E119" s="382"/>
      <c r="F119" s="382"/>
      <c r="G119" s="382"/>
      <c r="H119" s="382"/>
      <c r="I119" s="382"/>
      <c r="J119" s="382"/>
      <c r="K119" s="382"/>
      <c r="L119" s="382"/>
      <c r="M119" s="382"/>
      <c r="N119" s="382"/>
      <c r="O119" s="382"/>
      <c r="P119" s="382"/>
      <c r="Q119" s="382"/>
      <c r="R119" s="382"/>
      <c r="S119" s="382"/>
      <c r="T119" s="382"/>
      <c r="U119" s="382"/>
      <c r="V119" s="382"/>
      <c r="W119" s="382"/>
      <c r="X119" s="382"/>
      <c r="Y119" s="383"/>
      <c r="Z119" s="306"/>
      <c r="AA119" s="306"/>
      <c r="AB119" s="306"/>
      <c r="AC119" s="306"/>
      <c r="AD119" s="306"/>
      <c r="AE119" s="306"/>
      <c r="AF119" s="306"/>
      <c r="AG119" s="306"/>
      <c r="AH119" s="306"/>
      <c r="AI119" s="306"/>
      <c r="AJ119" s="306"/>
      <c r="AK119" s="306"/>
      <c r="AL119" s="306"/>
      <c r="AM119" s="306"/>
      <c r="AN119" s="306"/>
      <c r="AO119" s="306"/>
      <c r="AP119" s="306"/>
      <c r="AQ119" s="306"/>
      <c r="AR119" s="306"/>
      <c r="AS119" s="306"/>
      <c r="AT119" s="256"/>
      <c r="AU119" s="256"/>
    </row>
    <row r="120" spans="1:47" ht="12.6" customHeight="1" x14ac:dyDescent="0.25">
      <c r="B120" s="381"/>
      <c r="C120" s="382"/>
      <c r="D120" s="382"/>
      <c r="E120" s="382"/>
      <c r="F120" s="382"/>
      <c r="G120" s="382"/>
      <c r="H120" s="382"/>
      <c r="I120" s="382"/>
      <c r="J120" s="382"/>
      <c r="K120" s="382"/>
      <c r="L120" s="382"/>
      <c r="M120" s="382"/>
      <c r="N120" s="382"/>
      <c r="O120" s="382"/>
      <c r="P120" s="382"/>
      <c r="Q120" s="382"/>
      <c r="R120" s="382"/>
      <c r="S120" s="382"/>
      <c r="T120" s="382"/>
      <c r="U120" s="382"/>
      <c r="V120" s="382"/>
      <c r="W120" s="382"/>
      <c r="X120" s="382"/>
      <c r="Y120" s="383"/>
      <c r="Z120" s="306"/>
      <c r="AA120" s="306"/>
      <c r="AB120" s="306"/>
      <c r="AC120" s="306"/>
      <c r="AD120" s="306"/>
      <c r="AE120" s="306"/>
      <c r="AF120" s="306"/>
      <c r="AG120" s="306"/>
      <c r="AH120" s="306"/>
      <c r="AI120" s="306"/>
      <c r="AJ120" s="306"/>
      <c r="AK120" s="306"/>
      <c r="AL120" s="306"/>
      <c r="AM120" s="306"/>
      <c r="AN120" s="306"/>
      <c r="AO120" s="306"/>
      <c r="AP120" s="306"/>
      <c r="AQ120" s="306"/>
      <c r="AR120" s="306"/>
      <c r="AS120" s="306"/>
      <c r="AT120" s="256"/>
      <c r="AU120" s="256"/>
    </row>
    <row r="121" spans="1:47" ht="12.6" customHeight="1" x14ac:dyDescent="0.25">
      <c r="B121" s="636"/>
      <c r="C121" s="637"/>
      <c r="D121" s="637"/>
      <c r="E121" s="637"/>
      <c r="F121" s="637"/>
      <c r="G121" s="637"/>
      <c r="H121" s="637"/>
      <c r="I121" s="637"/>
      <c r="J121" s="637"/>
      <c r="K121" s="637"/>
      <c r="L121" s="637"/>
      <c r="M121" s="637"/>
      <c r="N121" s="637"/>
      <c r="O121" s="637"/>
      <c r="P121" s="637"/>
      <c r="Q121" s="637"/>
      <c r="R121" s="637"/>
      <c r="S121" s="637"/>
      <c r="T121" s="637"/>
      <c r="U121" s="637"/>
      <c r="V121" s="637"/>
      <c r="W121" s="637"/>
      <c r="X121" s="637"/>
      <c r="Y121" s="638"/>
      <c r="Z121" s="306"/>
      <c r="AA121" s="306"/>
      <c r="AB121" s="306"/>
      <c r="AC121" s="306"/>
      <c r="AD121" s="306"/>
      <c r="AE121" s="306"/>
      <c r="AF121" s="306"/>
      <c r="AG121" s="306"/>
      <c r="AH121" s="306"/>
      <c r="AI121" s="306"/>
      <c r="AJ121" s="306"/>
      <c r="AK121" s="306"/>
      <c r="AL121" s="306"/>
      <c r="AM121" s="306"/>
      <c r="AN121" s="306"/>
      <c r="AO121" s="306"/>
      <c r="AP121" s="306"/>
      <c r="AQ121" s="306"/>
      <c r="AR121" s="306"/>
      <c r="AS121" s="306"/>
      <c r="AT121" s="256"/>
      <c r="AU121" s="256"/>
    </row>
    <row r="122" spans="1:47" ht="12.6" customHeight="1" x14ac:dyDescent="0.25">
      <c r="B122" s="436" t="str">
        <f>B64</f>
        <v>Formulaire du 2 avril 2012</v>
      </c>
      <c r="C122" s="437"/>
      <c r="D122" s="437"/>
      <c r="E122" s="437"/>
      <c r="F122" s="437"/>
      <c r="G122" s="437"/>
      <c r="H122" s="437"/>
      <c r="I122" s="437"/>
      <c r="J122" s="437"/>
      <c r="K122" s="437"/>
      <c r="L122" s="437"/>
      <c r="M122" s="437"/>
      <c r="N122" s="437"/>
      <c r="O122" s="364" t="str">
        <f>CONCATENATE("Compte rendu du dossier de travaux ",$R$1," - Page "&amp;SUBTOTAL(9,AS$16:AS122)&amp;" / "&amp;SUBTOTAL(9,AS$16:AS$470))</f>
        <v>Compte rendu du dossier de travaux  - Page 0 / 0</v>
      </c>
      <c r="P122" s="364"/>
      <c r="Q122" s="364"/>
      <c r="R122" s="364"/>
      <c r="S122" s="364"/>
      <c r="T122" s="364"/>
      <c r="U122" s="364"/>
      <c r="V122" s="364"/>
      <c r="W122" s="364"/>
      <c r="X122" s="364"/>
      <c r="Y122" s="365"/>
      <c r="Z122" s="301"/>
      <c r="AA122" s="301"/>
      <c r="AB122" s="301"/>
      <c r="AC122" s="301"/>
      <c r="AD122" s="301"/>
      <c r="AE122" s="301"/>
      <c r="AF122" s="301"/>
      <c r="AG122" s="301"/>
      <c r="AH122" s="301"/>
      <c r="AI122" s="301"/>
      <c r="AJ122" s="301"/>
      <c r="AK122" s="301"/>
      <c r="AL122" s="301"/>
      <c r="AM122" s="301"/>
      <c r="AN122" s="301"/>
      <c r="AO122" s="301"/>
      <c r="AP122" s="301"/>
      <c r="AQ122" s="301"/>
      <c r="AR122" s="301"/>
      <c r="AS122" s="301"/>
      <c r="AT122" s="256"/>
      <c r="AU122" s="256"/>
    </row>
    <row r="123" spans="1:47" ht="12.6" customHeight="1" x14ac:dyDescent="0.25">
      <c r="B123" s="508" t="s">
        <v>492</v>
      </c>
      <c r="C123" s="509"/>
      <c r="D123" s="509"/>
      <c r="E123" s="509"/>
      <c r="F123" s="509"/>
      <c r="G123" s="509"/>
      <c r="H123" s="509"/>
      <c r="I123" s="509"/>
      <c r="J123" s="509"/>
      <c r="K123" s="509"/>
      <c r="L123" s="509"/>
      <c r="M123" s="509"/>
      <c r="N123" s="509"/>
      <c r="O123" s="509"/>
      <c r="P123" s="509"/>
      <c r="Q123" s="509"/>
      <c r="R123" s="509"/>
      <c r="S123" s="509"/>
      <c r="T123" s="509"/>
      <c r="U123" s="509"/>
      <c r="V123" s="510"/>
      <c r="W123" s="604" t="s">
        <v>6</v>
      </c>
      <c r="X123" s="605"/>
      <c r="Y123" s="606"/>
      <c r="Z123" s="306"/>
      <c r="AB123" s="306"/>
      <c r="AC123" s="306"/>
      <c r="AD123" s="306"/>
      <c r="AE123" s="306"/>
      <c r="AF123" s="306"/>
      <c r="AG123" s="306"/>
      <c r="AH123" s="306"/>
      <c r="AI123" s="306"/>
      <c r="AJ123" s="306"/>
      <c r="AK123" s="306"/>
      <c r="AL123" s="301"/>
      <c r="AM123" s="301"/>
      <c r="AN123" s="301"/>
      <c r="AO123" s="301"/>
      <c r="AP123" s="301"/>
      <c r="AQ123" s="301"/>
      <c r="AR123" s="301"/>
      <c r="AS123" s="301"/>
      <c r="AT123" s="256"/>
      <c r="AU123" s="256"/>
    </row>
    <row r="124" spans="1:47" ht="12.6" customHeight="1" x14ac:dyDescent="0.25">
      <c r="B124" s="508" t="s">
        <v>37</v>
      </c>
      <c r="C124" s="509"/>
      <c r="D124" s="509"/>
      <c r="E124" s="509"/>
      <c r="F124" s="509"/>
      <c r="G124" s="509"/>
      <c r="H124" s="509"/>
      <c r="I124" s="509"/>
      <c r="J124" s="509"/>
      <c r="K124" s="509"/>
      <c r="L124" s="509"/>
      <c r="M124" s="509"/>
      <c r="N124" s="509"/>
      <c r="O124" s="509"/>
      <c r="P124" s="509"/>
      <c r="Q124" s="509"/>
      <c r="R124" s="509"/>
      <c r="S124" s="509"/>
      <c r="T124" s="510"/>
      <c r="U124" s="610" t="s">
        <v>38</v>
      </c>
      <c r="V124" s="611"/>
      <c r="W124" s="607"/>
      <c r="X124" s="608"/>
      <c r="Y124" s="609"/>
      <c r="Z124" s="301"/>
      <c r="AA124" s="301"/>
      <c r="AB124" s="301"/>
      <c r="AC124" s="301"/>
      <c r="AD124" s="301"/>
      <c r="AE124" s="301"/>
      <c r="AF124" s="301"/>
      <c r="AG124" s="301"/>
      <c r="AH124" s="301"/>
      <c r="AI124" s="301"/>
      <c r="AJ124" s="301"/>
      <c r="AK124" s="301"/>
      <c r="AL124" s="301"/>
      <c r="AM124" s="301"/>
      <c r="AN124" s="301"/>
      <c r="AO124" s="301"/>
      <c r="AP124" s="301"/>
      <c r="AQ124" s="301"/>
      <c r="AR124" s="301"/>
      <c r="AS124" s="301"/>
      <c r="AT124" s="256"/>
      <c r="AU124" s="256"/>
    </row>
    <row r="125" spans="1:47" ht="12.6" customHeight="1" x14ac:dyDescent="0.25">
      <c r="B125" s="527" t="s">
        <v>14</v>
      </c>
      <c r="C125" s="612"/>
      <c r="D125" s="612"/>
      <c r="E125" s="612"/>
      <c r="F125" s="612"/>
      <c r="G125" s="612"/>
      <c r="H125" s="612"/>
      <c r="I125" s="612"/>
      <c r="J125" s="612"/>
      <c r="K125" s="612"/>
      <c r="L125" s="612"/>
      <c r="M125" s="612"/>
      <c r="N125" s="612"/>
      <c r="O125" s="612"/>
      <c r="P125" s="612"/>
      <c r="Q125" s="612"/>
      <c r="R125" s="612"/>
      <c r="S125" s="612"/>
      <c r="T125" s="613"/>
      <c r="U125" s="652"/>
      <c r="V125" s="653"/>
      <c r="W125" s="616"/>
      <c r="X125" s="617"/>
      <c r="Y125" s="618"/>
      <c r="Z125" s="308"/>
      <c r="AA125" s="308"/>
      <c r="AB125" s="308"/>
      <c r="AC125" s="308"/>
      <c r="AD125" s="308"/>
      <c r="AE125" s="308"/>
      <c r="AF125" s="308"/>
      <c r="AG125" s="308"/>
      <c r="AH125" s="306"/>
      <c r="AI125" s="310"/>
      <c r="AJ125" s="308"/>
      <c r="AK125" s="308"/>
      <c r="AL125" s="301"/>
      <c r="AM125" s="301"/>
      <c r="AN125" s="301"/>
      <c r="AO125" s="553"/>
      <c r="AP125" s="553"/>
      <c r="AQ125" s="553"/>
      <c r="AR125" s="553"/>
      <c r="AS125" s="301"/>
      <c r="AT125" s="256"/>
      <c r="AU125" s="256"/>
    </row>
    <row r="126" spans="1:47" ht="12.6" customHeight="1" x14ac:dyDescent="0.25">
      <c r="B126" s="483"/>
      <c r="C126" s="546"/>
      <c r="D126" s="546"/>
      <c r="E126" s="546"/>
      <c r="F126" s="546"/>
      <c r="G126" s="546"/>
      <c r="H126" s="546"/>
      <c r="I126" s="546"/>
      <c r="J126" s="546"/>
      <c r="K126" s="546"/>
      <c r="L126" s="546"/>
      <c r="M126" s="546"/>
      <c r="N126" s="546"/>
      <c r="O126" s="546"/>
      <c r="P126" s="546"/>
      <c r="Q126" s="546"/>
      <c r="R126" s="546"/>
      <c r="S126" s="546"/>
      <c r="T126" s="547"/>
      <c r="U126" s="556"/>
      <c r="V126" s="557"/>
      <c r="W126" s="550"/>
      <c r="X126" s="551"/>
      <c r="Y126" s="552"/>
      <c r="Z126" s="308"/>
      <c r="AA126" s="308"/>
      <c r="AB126" s="308"/>
      <c r="AC126" s="308"/>
      <c r="AD126" s="308"/>
      <c r="AE126" s="308"/>
      <c r="AF126" s="308"/>
      <c r="AG126" s="308"/>
      <c r="AH126" s="306"/>
      <c r="AI126" s="306"/>
      <c r="AJ126" s="308"/>
      <c r="AK126" s="308"/>
      <c r="AL126" s="301"/>
      <c r="AM126" s="301"/>
      <c r="AN126" s="301"/>
      <c r="AO126" s="553"/>
      <c r="AP126" s="553"/>
      <c r="AQ126" s="553"/>
      <c r="AR126" s="553"/>
      <c r="AS126" s="301"/>
      <c r="AT126" s="256"/>
      <c r="AU126" s="256"/>
    </row>
    <row r="127" spans="1:47" ht="12.6" customHeight="1" x14ac:dyDescent="0.25">
      <c r="B127" s="483" t="s">
        <v>14</v>
      </c>
      <c r="C127" s="546"/>
      <c r="D127" s="546"/>
      <c r="E127" s="546"/>
      <c r="F127" s="546"/>
      <c r="G127" s="546"/>
      <c r="H127" s="546"/>
      <c r="I127" s="546"/>
      <c r="J127" s="546"/>
      <c r="K127" s="546"/>
      <c r="L127" s="546"/>
      <c r="M127" s="546"/>
      <c r="N127" s="546"/>
      <c r="O127" s="546"/>
      <c r="P127" s="546"/>
      <c r="Q127" s="546"/>
      <c r="R127" s="546"/>
      <c r="S127" s="546"/>
      <c r="T127" s="547"/>
      <c r="U127" s="554"/>
      <c r="V127" s="555"/>
      <c r="W127" s="550"/>
      <c r="X127" s="551"/>
      <c r="Y127" s="552"/>
      <c r="Z127" s="308"/>
      <c r="AA127" s="308"/>
      <c r="AB127" s="308"/>
      <c r="AC127" s="308"/>
      <c r="AD127" s="308"/>
      <c r="AE127" s="308"/>
      <c r="AF127" s="308"/>
      <c r="AG127" s="308"/>
      <c r="AH127" s="306"/>
      <c r="AI127" s="306"/>
      <c r="AJ127" s="308"/>
      <c r="AK127" s="308"/>
      <c r="AL127" s="301"/>
      <c r="AM127" s="301"/>
      <c r="AN127" s="301"/>
      <c r="AO127" s="553"/>
      <c r="AP127" s="553"/>
      <c r="AQ127" s="553"/>
      <c r="AR127" s="553"/>
      <c r="AS127" s="301"/>
      <c r="AT127" s="256"/>
      <c r="AU127" s="256"/>
    </row>
    <row r="128" spans="1:47" ht="12.6" customHeight="1" x14ac:dyDescent="0.25">
      <c r="B128" s="483"/>
      <c r="C128" s="546"/>
      <c r="D128" s="546"/>
      <c r="E128" s="546"/>
      <c r="F128" s="546"/>
      <c r="G128" s="546"/>
      <c r="H128" s="546"/>
      <c r="I128" s="546"/>
      <c r="J128" s="546"/>
      <c r="K128" s="546"/>
      <c r="L128" s="546"/>
      <c r="M128" s="546"/>
      <c r="N128" s="546"/>
      <c r="O128" s="546"/>
      <c r="P128" s="546"/>
      <c r="Q128" s="546"/>
      <c r="R128" s="546"/>
      <c r="S128" s="546"/>
      <c r="T128" s="547"/>
      <c r="U128" s="556"/>
      <c r="V128" s="557"/>
      <c r="W128" s="550"/>
      <c r="X128" s="551"/>
      <c r="Y128" s="552"/>
      <c r="Z128" s="308"/>
      <c r="AA128" s="308"/>
      <c r="AB128" s="308"/>
      <c r="AC128" s="308"/>
      <c r="AD128" s="308"/>
      <c r="AE128" s="308"/>
      <c r="AF128" s="308"/>
      <c r="AG128" s="308"/>
      <c r="AH128" s="306"/>
      <c r="AI128" s="306"/>
      <c r="AJ128" s="308"/>
      <c r="AK128" s="308"/>
      <c r="AL128" s="301"/>
      <c r="AM128" s="301"/>
      <c r="AN128" s="301"/>
      <c r="AO128" s="553"/>
      <c r="AP128" s="553"/>
      <c r="AQ128" s="553"/>
      <c r="AR128" s="553"/>
      <c r="AS128" s="301"/>
      <c r="AT128" s="256"/>
      <c r="AU128" s="256"/>
    </row>
    <row r="129" spans="2:47" ht="12.6" customHeight="1" x14ac:dyDescent="0.25">
      <c r="B129" s="483" t="s">
        <v>14</v>
      </c>
      <c r="C129" s="546"/>
      <c r="D129" s="546"/>
      <c r="E129" s="546"/>
      <c r="F129" s="546"/>
      <c r="G129" s="546"/>
      <c r="H129" s="546"/>
      <c r="I129" s="546"/>
      <c r="J129" s="546"/>
      <c r="K129" s="546"/>
      <c r="L129" s="546"/>
      <c r="M129" s="546"/>
      <c r="N129" s="546"/>
      <c r="O129" s="546"/>
      <c r="P129" s="546"/>
      <c r="Q129" s="546"/>
      <c r="R129" s="546"/>
      <c r="S129" s="546"/>
      <c r="T129" s="547"/>
      <c r="U129" s="554"/>
      <c r="V129" s="555"/>
      <c r="W129" s="550"/>
      <c r="X129" s="551"/>
      <c r="Y129" s="552"/>
      <c r="Z129" s="308"/>
      <c r="AA129" s="308"/>
      <c r="AB129" s="308"/>
      <c r="AC129" s="308"/>
      <c r="AD129" s="308"/>
      <c r="AE129" s="308"/>
      <c r="AF129" s="308"/>
      <c r="AG129" s="308"/>
      <c r="AH129" s="306"/>
      <c r="AI129" s="306"/>
      <c r="AJ129" s="308"/>
      <c r="AK129" s="308"/>
      <c r="AL129" s="301"/>
      <c r="AM129" s="301"/>
      <c r="AN129" s="301"/>
      <c r="AO129" s="553"/>
      <c r="AP129" s="553"/>
      <c r="AQ129" s="553"/>
      <c r="AR129" s="553"/>
      <c r="AS129" s="301"/>
      <c r="AT129" s="256"/>
      <c r="AU129" s="256"/>
    </row>
    <row r="130" spans="2:47" ht="12.6" customHeight="1" x14ac:dyDescent="0.25">
      <c r="B130" s="483"/>
      <c r="C130" s="546"/>
      <c r="D130" s="546"/>
      <c r="E130" s="546"/>
      <c r="F130" s="546"/>
      <c r="G130" s="546"/>
      <c r="H130" s="546"/>
      <c r="I130" s="546"/>
      <c r="J130" s="546"/>
      <c r="K130" s="546"/>
      <c r="L130" s="546"/>
      <c r="M130" s="546"/>
      <c r="N130" s="546"/>
      <c r="O130" s="546"/>
      <c r="P130" s="546"/>
      <c r="Q130" s="546"/>
      <c r="R130" s="546"/>
      <c r="S130" s="546"/>
      <c r="T130" s="547"/>
      <c r="U130" s="556"/>
      <c r="V130" s="557"/>
      <c r="W130" s="550"/>
      <c r="X130" s="551"/>
      <c r="Y130" s="552"/>
      <c r="Z130" s="308"/>
      <c r="AA130" s="308"/>
      <c r="AB130" s="308"/>
      <c r="AC130" s="308"/>
      <c r="AD130" s="308"/>
      <c r="AE130" s="308"/>
      <c r="AF130" s="308"/>
      <c r="AG130" s="308"/>
      <c r="AH130" s="306"/>
      <c r="AI130" s="306"/>
      <c r="AJ130" s="308"/>
      <c r="AK130" s="308"/>
      <c r="AL130" s="301"/>
      <c r="AM130" s="301"/>
      <c r="AN130" s="301"/>
      <c r="AO130" s="553"/>
      <c r="AP130" s="553"/>
      <c r="AQ130" s="553"/>
      <c r="AR130" s="553"/>
      <c r="AS130" s="301"/>
      <c r="AT130" s="256"/>
      <c r="AU130" s="256"/>
    </row>
    <row r="131" spans="2:47" ht="12.6" customHeight="1" x14ac:dyDescent="0.25">
      <c r="B131" s="483" t="s">
        <v>14</v>
      </c>
      <c r="C131" s="546"/>
      <c r="D131" s="546"/>
      <c r="E131" s="546"/>
      <c r="F131" s="546"/>
      <c r="G131" s="546"/>
      <c r="H131" s="546"/>
      <c r="I131" s="546"/>
      <c r="J131" s="546"/>
      <c r="K131" s="546"/>
      <c r="L131" s="546"/>
      <c r="M131" s="546"/>
      <c r="N131" s="546"/>
      <c r="O131" s="546"/>
      <c r="P131" s="546"/>
      <c r="Q131" s="546"/>
      <c r="R131" s="546"/>
      <c r="S131" s="546"/>
      <c r="T131" s="547"/>
      <c r="U131" s="554"/>
      <c r="V131" s="555"/>
      <c r="W131" s="550"/>
      <c r="X131" s="551"/>
      <c r="Y131" s="552"/>
      <c r="Z131" s="308"/>
      <c r="AA131" s="308"/>
      <c r="AB131" s="308"/>
      <c r="AC131" s="308"/>
      <c r="AD131" s="308"/>
      <c r="AE131" s="308"/>
      <c r="AF131" s="308"/>
      <c r="AG131" s="308"/>
      <c r="AH131" s="306"/>
      <c r="AI131" s="306"/>
      <c r="AJ131" s="308"/>
      <c r="AK131" s="308"/>
      <c r="AL131" s="301"/>
      <c r="AM131" s="301"/>
      <c r="AN131" s="301"/>
      <c r="AO131" s="553"/>
      <c r="AP131" s="553"/>
      <c r="AQ131" s="553"/>
      <c r="AR131" s="553"/>
      <c r="AS131" s="301"/>
      <c r="AT131" s="256"/>
      <c r="AU131" s="256"/>
    </row>
    <row r="132" spans="2:47" ht="12.6" customHeight="1" x14ac:dyDescent="0.25">
      <c r="B132" s="483"/>
      <c r="C132" s="546"/>
      <c r="D132" s="546"/>
      <c r="E132" s="546"/>
      <c r="F132" s="546"/>
      <c r="G132" s="546"/>
      <c r="H132" s="546"/>
      <c r="I132" s="546"/>
      <c r="J132" s="546"/>
      <c r="K132" s="546"/>
      <c r="L132" s="546"/>
      <c r="M132" s="546"/>
      <c r="N132" s="546"/>
      <c r="O132" s="546"/>
      <c r="P132" s="546"/>
      <c r="Q132" s="546"/>
      <c r="R132" s="546"/>
      <c r="S132" s="546"/>
      <c r="T132" s="547"/>
      <c r="U132" s="556"/>
      <c r="V132" s="557"/>
      <c r="W132" s="550"/>
      <c r="X132" s="551"/>
      <c r="Y132" s="552"/>
      <c r="Z132" s="308"/>
      <c r="AA132" s="308"/>
      <c r="AB132" s="308"/>
      <c r="AC132" s="308"/>
      <c r="AD132" s="308"/>
      <c r="AE132" s="308"/>
      <c r="AF132" s="308"/>
      <c r="AG132" s="308"/>
      <c r="AH132" s="306"/>
      <c r="AI132" s="306"/>
      <c r="AJ132" s="308"/>
      <c r="AK132" s="308"/>
      <c r="AL132" s="301"/>
      <c r="AM132" s="301"/>
      <c r="AN132" s="301"/>
      <c r="AO132" s="553"/>
      <c r="AP132" s="553"/>
      <c r="AQ132" s="553"/>
      <c r="AR132" s="553"/>
      <c r="AS132" s="301"/>
      <c r="AT132" s="256"/>
      <c r="AU132" s="256"/>
    </row>
    <row r="133" spans="2:47" ht="12.6" customHeight="1" x14ac:dyDescent="0.25">
      <c r="B133" s="483" t="s">
        <v>14</v>
      </c>
      <c r="C133" s="546"/>
      <c r="D133" s="546"/>
      <c r="E133" s="546"/>
      <c r="F133" s="546"/>
      <c r="G133" s="546"/>
      <c r="H133" s="546"/>
      <c r="I133" s="546"/>
      <c r="J133" s="546"/>
      <c r="K133" s="546"/>
      <c r="L133" s="546"/>
      <c r="M133" s="546"/>
      <c r="N133" s="546"/>
      <c r="O133" s="546"/>
      <c r="P133" s="546"/>
      <c r="Q133" s="546"/>
      <c r="R133" s="546"/>
      <c r="S133" s="546"/>
      <c r="T133" s="547"/>
      <c r="U133" s="554"/>
      <c r="V133" s="555"/>
      <c r="W133" s="550"/>
      <c r="X133" s="551"/>
      <c r="Y133" s="552"/>
      <c r="Z133" s="308"/>
      <c r="AA133" s="308"/>
      <c r="AB133" s="308"/>
      <c r="AC133" s="308"/>
      <c r="AD133" s="308"/>
      <c r="AE133" s="308"/>
      <c r="AF133" s="308"/>
      <c r="AG133" s="308"/>
      <c r="AH133" s="306"/>
      <c r="AI133" s="306"/>
      <c r="AJ133" s="308"/>
      <c r="AK133" s="308"/>
      <c r="AL133" s="301"/>
      <c r="AM133" s="301"/>
      <c r="AN133" s="301"/>
      <c r="AO133" s="553"/>
      <c r="AP133" s="553"/>
      <c r="AQ133" s="553"/>
      <c r="AR133" s="553"/>
      <c r="AS133" s="301"/>
      <c r="AT133" s="256"/>
      <c r="AU133" s="256"/>
    </row>
    <row r="134" spans="2:47" ht="12.6" customHeight="1" x14ac:dyDescent="0.25">
      <c r="B134" s="483"/>
      <c r="C134" s="546"/>
      <c r="D134" s="546"/>
      <c r="E134" s="546"/>
      <c r="F134" s="546"/>
      <c r="G134" s="546"/>
      <c r="H134" s="546"/>
      <c r="I134" s="546"/>
      <c r="J134" s="546"/>
      <c r="K134" s="546"/>
      <c r="L134" s="546"/>
      <c r="M134" s="546"/>
      <c r="N134" s="546"/>
      <c r="O134" s="546"/>
      <c r="P134" s="546"/>
      <c r="Q134" s="546"/>
      <c r="R134" s="546"/>
      <c r="S134" s="546"/>
      <c r="T134" s="547"/>
      <c r="U134" s="556"/>
      <c r="V134" s="557"/>
      <c r="W134" s="550"/>
      <c r="X134" s="551"/>
      <c r="Y134" s="552"/>
      <c r="Z134" s="308"/>
      <c r="AA134" s="308"/>
      <c r="AB134" s="308"/>
      <c r="AC134" s="308"/>
      <c r="AD134" s="308"/>
      <c r="AE134" s="308"/>
      <c r="AF134" s="308"/>
      <c r="AG134" s="308"/>
      <c r="AH134" s="306"/>
      <c r="AI134" s="306"/>
      <c r="AJ134" s="308"/>
      <c r="AK134" s="308"/>
      <c r="AL134" s="301"/>
      <c r="AM134" s="301"/>
      <c r="AN134" s="301"/>
      <c r="AO134" s="553"/>
      <c r="AP134" s="553"/>
      <c r="AQ134" s="553"/>
      <c r="AR134" s="553"/>
      <c r="AS134" s="301"/>
      <c r="AT134" s="256"/>
      <c r="AU134" s="256"/>
    </row>
    <row r="135" spans="2:47" ht="12.6" customHeight="1" x14ac:dyDescent="0.25">
      <c r="B135" s="483" t="s">
        <v>14</v>
      </c>
      <c r="C135" s="546"/>
      <c r="D135" s="546"/>
      <c r="E135" s="546"/>
      <c r="F135" s="546"/>
      <c r="G135" s="546"/>
      <c r="H135" s="546"/>
      <c r="I135" s="546"/>
      <c r="J135" s="546"/>
      <c r="K135" s="546"/>
      <c r="L135" s="546"/>
      <c r="M135" s="546"/>
      <c r="N135" s="546"/>
      <c r="O135" s="546"/>
      <c r="P135" s="546"/>
      <c r="Q135" s="546"/>
      <c r="R135" s="546"/>
      <c r="S135" s="546"/>
      <c r="T135" s="547"/>
      <c r="U135" s="554"/>
      <c r="V135" s="555"/>
      <c r="W135" s="550"/>
      <c r="X135" s="551"/>
      <c r="Y135" s="552"/>
      <c r="Z135" s="308"/>
      <c r="AO135" s="553"/>
      <c r="AP135" s="553"/>
      <c r="AQ135" s="553"/>
      <c r="AR135" s="553"/>
      <c r="AS135" s="301"/>
      <c r="AT135" s="256"/>
      <c r="AU135" s="256"/>
    </row>
    <row r="136" spans="2:47" ht="12.6" customHeight="1" x14ac:dyDescent="0.25">
      <c r="B136" s="483"/>
      <c r="C136" s="546"/>
      <c r="D136" s="546"/>
      <c r="E136" s="546"/>
      <c r="F136" s="546"/>
      <c r="G136" s="546"/>
      <c r="H136" s="546"/>
      <c r="I136" s="546"/>
      <c r="J136" s="546"/>
      <c r="K136" s="546"/>
      <c r="L136" s="546"/>
      <c r="M136" s="546"/>
      <c r="N136" s="546"/>
      <c r="O136" s="546"/>
      <c r="P136" s="546"/>
      <c r="Q136" s="546"/>
      <c r="R136" s="546"/>
      <c r="S136" s="546"/>
      <c r="T136" s="547"/>
      <c r="U136" s="556"/>
      <c r="V136" s="557"/>
      <c r="W136" s="550"/>
      <c r="X136" s="551"/>
      <c r="Y136" s="552"/>
      <c r="Z136" s="308"/>
      <c r="AO136" s="553"/>
      <c r="AP136" s="553"/>
      <c r="AQ136" s="553"/>
      <c r="AR136" s="553"/>
      <c r="AS136" s="301"/>
      <c r="AT136" s="256"/>
      <c r="AU136" s="256"/>
    </row>
    <row r="137" spans="2:47" ht="12.6" customHeight="1" x14ac:dyDescent="0.25">
      <c r="B137" s="483" t="s">
        <v>14</v>
      </c>
      <c r="C137" s="546"/>
      <c r="D137" s="546"/>
      <c r="E137" s="546"/>
      <c r="F137" s="546"/>
      <c r="G137" s="546"/>
      <c r="H137" s="546"/>
      <c r="I137" s="546"/>
      <c r="J137" s="546"/>
      <c r="K137" s="546"/>
      <c r="L137" s="546"/>
      <c r="M137" s="546"/>
      <c r="N137" s="546"/>
      <c r="O137" s="546"/>
      <c r="P137" s="546"/>
      <c r="Q137" s="546"/>
      <c r="R137" s="546"/>
      <c r="S137" s="546"/>
      <c r="T137" s="547"/>
      <c r="U137" s="554"/>
      <c r="V137" s="555"/>
      <c r="W137" s="550"/>
      <c r="X137" s="551"/>
      <c r="Y137" s="552"/>
      <c r="Z137" s="308"/>
      <c r="AO137" s="553"/>
      <c r="AP137" s="553"/>
      <c r="AQ137" s="553"/>
      <c r="AR137" s="553"/>
      <c r="AS137" s="301"/>
      <c r="AT137" s="256"/>
      <c r="AU137" s="256"/>
    </row>
    <row r="138" spans="2:47" ht="12.6" customHeight="1" x14ac:dyDescent="0.25">
      <c r="B138" s="483"/>
      <c r="C138" s="546"/>
      <c r="D138" s="546"/>
      <c r="E138" s="546"/>
      <c r="F138" s="546"/>
      <c r="G138" s="546"/>
      <c r="H138" s="546"/>
      <c r="I138" s="546"/>
      <c r="J138" s="546"/>
      <c r="K138" s="546"/>
      <c r="L138" s="546"/>
      <c r="M138" s="546"/>
      <c r="N138" s="546"/>
      <c r="O138" s="546"/>
      <c r="P138" s="546"/>
      <c r="Q138" s="546"/>
      <c r="R138" s="546"/>
      <c r="S138" s="546"/>
      <c r="T138" s="547"/>
      <c r="U138" s="556"/>
      <c r="V138" s="557"/>
      <c r="W138" s="550"/>
      <c r="X138" s="551"/>
      <c r="Y138" s="552"/>
      <c r="Z138" s="308"/>
      <c r="AO138" s="553"/>
      <c r="AP138" s="553"/>
      <c r="AQ138" s="553"/>
      <c r="AR138" s="553"/>
      <c r="AS138" s="301"/>
      <c r="AT138" s="256"/>
      <c r="AU138" s="256"/>
    </row>
    <row r="139" spans="2:47" ht="12.6" customHeight="1" x14ac:dyDescent="0.25">
      <c r="B139" s="483" t="s">
        <v>14</v>
      </c>
      <c r="C139" s="546"/>
      <c r="D139" s="546"/>
      <c r="E139" s="546"/>
      <c r="F139" s="546"/>
      <c r="G139" s="546"/>
      <c r="H139" s="546"/>
      <c r="I139" s="546"/>
      <c r="J139" s="546"/>
      <c r="K139" s="546"/>
      <c r="L139" s="546"/>
      <c r="M139" s="546"/>
      <c r="N139" s="546"/>
      <c r="O139" s="546"/>
      <c r="P139" s="546"/>
      <c r="Q139" s="546"/>
      <c r="R139" s="546"/>
      <c r="S139" s="546"/>
      <c r="T139" s="547"/>
      <c r="U139" s="554"/>
      <c r="V139" s="555"/>
      <c r="W139" s="550"/>
      <c r="X139" s="551"/>
      <c r="Y139" s="552"/>
      <c r="Z139" s="308"/>
      <c r="AO139" s="553"/>
      <c r="AP139" s="553"/>
      <c r="AQ139" s="553"/>
      <c r="AR139" s="553"/>
      <c r="AS139" s="301"/>
      <c r="AT139" s="256"/>
      <c r="AU139" s="256"/>
    </row>
    <row r="140" spans="2:47" ht="12.6" customHeight="1" x14ac:dyDescent="0.25">
      <c r="B140" s="483"/>
      <c r="C140" s="546"/>
      <c r="D140" s="546"/>
      <c r="E140" s="546"/>
      <c r="F140" s="546"/>
      <c r="G140" s="546"/>
      <c r="H140" s="546"/>
      <c r="I140" s="546"/>
      <c r="J140" s="546"/>
      <c r="K140" s="546"/>
      <c r="L140" s="546"/>
      <c r="M140" s="546"/>
      <c r="N140" s="546"/>
      <c r="O140" s="546"/>
      <c r="P140" s="546"/>
      <c r="Q140" s="546"/>
      <c r="R140" s="546"/>
      <c r="S140" s="546"/>
      <c r="T140" s="547"/>
      <c r="U140" s="556"/>
      <c r="V140" s="557"/>
      <c r="W140" s="550"/>
      <c r="X140" s="551"/>
      <c r="Y140" s="552"/>
      <c r="Z140" s="308"/>
      <c r="AA140" s="308"/>
      <c r="AB140" s="308"/>
      <c r="AC140" s="308"/>
      <c r="AD140" s="308"/>
      <c r="AE140" s="308"/>
      <c r="AF140" s="308"/>
      <c r="AG140" s="308"/>
      <c r="AH140" s="306"/>
      <c r="AI140" s="306"/>
      <c r="AJ140" s="308"/>
      <c r="AK140" s="308"/>
      <c r="AL140" s="301"/>
      <c r="AM140" s="301"/>
      <c r="AN140" s="301"/>
      <c r="AO140" s="553"/>
      <c r="AP140" s="553"/>
      <c r="AQ140" s="553"/>
      <c r="AR140" s="553"/>
      <c r="AS140" s="301"/>
      <c r="AT140" s="256"/>
      <c r="AU140" s="256"/>
    </row>
    <row r="141" spans="2:47" ht="12.6" customHeight="1" x14ac:dyDescent="0.25">
      <c r="B141" s="483" t="s">
        <v>14</v>
      </c>
      <c r="C141" s="546"/>
      <c r="D141" s="546"/>
      <c r="E141" s="546"/>
      <c r="F141" s="546"/>
      <c r="G141" s="546"/>
      <c r="H141" s="546"/>
      <c r="I141" s="546"/>
      <c r="J141" s="546"/>
      <c r="K141" s="546"/>
      <c r="L141" s="546"/>
      <c r="M141" s="546"/>
      <c r="N141" s="546"/>
      <c r="O141" s="546"/>
      <c r="P141" s="546"/>
      <c r="Q141" s="546"/>
      <c r="R141" s="546"/>
      <c r="S141" s="546"/>
      <c r="T141" s="547"/>
      <c r="U141" s="554"/>
      <c r="V141" s="555"/>
      <c r="W141" s="550"/>
      <c r="X141" s="551"/>
      <c r="Y141" s="552"/>
      <c r="Z141" s="308"/>
      <c r="AA141" s="308"/>
      <c r="AB141" s="308"/>
      <c r="AC141" s="308"/>
      <c r="AD141" s="308"/>
      <c r="AE141" s="308"/>
      <c r="AF141" s="308"/>
      <c r="AG141" s="308"/>
      <c r="AH141" s="306"/>
      <c r="AI141" s="306"/>
      <c r="AJ141" s="308"/>
      <c r="AK141" s="308"/>
      <c r="AL141" s="301"/>
      <c r="AM141" s="301"/>
      <c r="AN141" s="301"/>
      <c r="AO141" s="553"/>
      <c r="AP141" s="553"/>
      <c r="AQ141" s="553"/>
      <c r="AR141" s="553"/>
      <c r="AS141" s="301"/>
      <c r="AT141" s="256"/>
      <c r="AU141" s="256"/>
    </row>
    <row r="142" spans="2:47" ht="12.6" customHeight="1" x14ac:dyDescent="0.25">
      <c r="B142" s="483"/>
      <c r="C142" s="546"/>
      <c r="D142" s="546"/>
      <c r="E142" s="546"/>
      <c r="F142" s="546"/>
      <c r="G142" s="546"/>
      <c r="H142" s="546"/>
      <c r="I142" s="546"/>
      <c r="J142" s="546"/>
      <c r="K142" s="546"/>
      <c r="L142" s="546"/>
      <c r="M142" s="546"/>
      <c r="N142" s="546"/>
      <c r="O142" s="546"/>
      <c r="P142" s="546"/>
      <c r="Q142" s="546"/>
      <c r="R142" s="546"/>
      <c r="S142" s="546"/>
      <c r="T142" s="547"/>
      <c r="U142" s="556"/>
      <c r="V142" s="557"/>
      <c r="W142" s="550"/>
      <c r="X142" s="551"/>
      <c r="Y142" s="552"/>
      <c r="Z142" s="308"/>
      <c r="AA142" s="308"/>
      <c r="AB142" s="308"/>
      <c r="AC142" s="308"/>
      <c r="AD142" s="308"/>
      <c r="AE142" s="308"/>
      <c r="AF142" s="308"/>
      <c r="AG142" s="308"/>
      <c r="AH142" s="306"/>
      <c r="AI142" s="306"/>
      <c r="AJ142" s="308"/>
      <c r="AK142" s="308"/>
      <c r="AL142" s="301"/>
      <c r="AM142" s="301"/>
      <c r="AN142" s="301"/>
      <c r="AO142" s="553"/>
      <c r="AP142" s="553"/>
      <c r="AQ142" s="553"/>
      <c r="AR142" s="553"/>
      <c r="AS142" s="301"/>
      <c r="AT142" s="256"/>
      <c r="AU142" s="256"/>
    </row>
    <row r="143" spans="2:47" ht="12.6" customHeight="1" x14ac:dyDescent="0.25">
      <c r="B143" s="483" t="s">
        <v>14</v>
      </c>
      <c r="C143" s="546"/>
      <c r="D143" s="546"/>
      <c r="E143" s="546"/>
      <c r="F143" s="546"/>
      <c r="G143" s="546"/>
      <c r="H143" s="546"/>
      <c r="I143" s="546"/>
      <c r="J143" s="546"/>
      <c r="K143" s="546"/>
      <c r="L143" s="546"/>
      <c r="M143" s="546"/>
      <c r="N143" s="546"/>
      <c r="O143" s="546"/>
      <c r="P143" s="546"/>
      <c r="Q143" s="546"/>
      <c r="R143" s="546"/>
      <c r="S143" s="546"/>
      <c r="T143" s="547"/>
      <c r="U143" s="554"/>
      <c r="V143" s="555"/>
      <c r="W143" s="550"/>
      <c r="X143" s="551"/>
      <c r="Y143" s="552"/>
      <c r="Z143" s="308"/>
      <c r="AA143" s="308"/>
      <c r="AB143" s="308"/>
      <c r="AC143" s="308"/>
      <c r="AD143" s="308"/>
      <c r="AE143" s="308"/>
      <c r="AF143" s="308"/>
      <c r="AG143" s="308"/>
      <c r="AH143" s="306"/>
      <c r="AI143" s="306"/>
      <c r="AJ143" s="308"/>
      <c r="AK143" s="308"/>
      <c r="AL143" s="301"/>
      <c r="AM143" s="301"/>
      <c r="AN143" s="301"/>
      <c r="AO143" s="553"/>
      <c r="AP143" s="553"/>
      <c r="AQ143" s="553"/>
      <c r="AR143" s="553"/>
      <c r="AS143" s="301"/>
      <c r="AT143" s="256"/>
      <c r="AU143" s="256"/>
    </row>
    <row r="144" spans="2:47" ht="12.6" customHeight="1" x14ac:dyDescent="0.25">
      <c r="B144" s="483"/>
      <c r="C144" s="546"/>
      <c r="D144" s="546"/>
      <c r="E144" s="546"/>
      <c r="F144" s="546"/>
      <c r="G144" s="546"/>
      <c r="H144" s="546"/>
      <c r="I144" s="546"/>
      <c r="J144" s="546"/>
      <c r="K144" s="546"/>
      <c r="L144" s="546"/>
      <c r="M144" s="546"/>
      <c r="N144" s="546"/>
      <c r="O144" s="546"/>
      <c r="P144" s="546"/>
      <c r="Q144" s="546"/>
      <c r="R144" s="546"/>
      <c r="S144" s="546"/>
      <c r="T144" s="547"/>
      <c r="U144" s="556"/>
      <c r="V144" s="557"/>
      <c r="W144" s="550"/>
      <c r="X144" s="551"/>
      <c r="Y144" s="552"/>
      <c r="Z144" s="308"/>
      <c r="AA144" s="308"/>
      <c r="AB144" s="308"/>
      <c r="AC144" s="308"/>
      <c r="AD144" s="308"/>
      <c r="AE144" s="308"/>
      <c r="AF144" s="308"/>
      <c r="AG144" s="308"/>
      <c r="AH144" s="306"/>
      <c r="AI144" s="306"/>
      <c r="AJ144" s="308"/>
      <c r="AK144" s="308"/>
      <c r="AL144" s="301"/>
      <c r="AM144" s="301"/>
      <c r="AN144" s="301"/>
      <c r="AO144" s="553"/>
      <c r="AP144" s="553"/>
      <c r="AQ144" s="553"/>
      <c r="AR144" s="553"/>
      <c r="AS144" s="301"/>
      <c r="AT144" s="256"/>
      <c r="AU144" s="256"/>
    </row>
    <row r="145" spans="2:47" ht="12.6" customHeight="1" x14ac:dyDescent="0.25">
      <c r="B145" s="483" t="s">
        <v>14</v>
      </c>
      <c r="C145" s="546"/>
      <c r="D145" s="546"/>
      <c r="E145" s="546"/>
      <c r="F145" s="546"/>
      <c r="G145" s="546"/>
      <c r="H145" s="546"/>
      <c r="I145" s="546"/>
      <c r="J145" s="546"/>
      <c r="K145" s="546"/>
      <c r="L145" s="546"/>
      <c r="M145" s="546"/>
      <c r="N145" s="546"/>
      <c r="O145" s="546"/>
      <c r="P145" s="546"/>
      <c r="Q145" s="546"/>
      <c r="R145" s="546"/>
      <c r="S145" s="546"/>
      <c r="T145" s="547"/>
      <c r="U145" s="554"/>
      <c r="V145" s="555"/>
      <c r="W145" s="550"/>
      <c r="X145" s="551"/>
      <c r="Y145" s="552"/>
      <c r="Z145" s="308"/>
      <c r="AA145" s="308"/>
      <c r="AB145" s="308"/>
      <c r="AC145" s="308"/>
      <c r="AD145" s="308"/>
      <c r="AE145" s="308"/>
      <c r="AF145" s="308"/>
      <c r="AG145" s="308"/>
      <c r="AH145" s="306"/>
      <c r="AI145" s="306"/>
      <c r="AJ145" s="308"/>
      <c r="AK145" s="308"/>
      <c r="AL145" s="301"/>
      <c r="AM145" s="301"/>
      <c r="AN145" s="301"/>
      <c r="AO145" s="553"/>
      <c r="AP145" s="553"/>
      <c r="AQ145" s="553"/>
      <c r="AR145" s="553"/>
      <c r="AS145" s="301"/>
      <c r="AT145" s="256"/>
      <c r="AU145" s="256"/>
    </row>
    <row r="146" spans="2:47" ht="12.6" customHeight="1" x14ac:dyDescent="0.25">
      <c r="B146" s="483"/>
      <c r="C146" s="546"/>
      <c r="D146" s="546"/>
      <c r="E146" s="546"/>
      <c r="F146" s="546"/>
      <c r="G146" s="546"/>
      <c r="H146" s="546"/>
      <c r="I146" s="546"/>
      <c r="J146" s="546"/>
      <c r="K146" s="546"/>
      <c r="L146" s="546"/>
      <c r="M146" s="546"/>
      <c r="N146" s="546"/>
      <c r="O146" s="546"/>
      <c r="P146" s="546"/>
      <c r="Q146" s="546"/>
      <c r="R146" s="546"/>
      <c r="S146" s="546"/>
      <c r="T146" s="547"/>
      <c r="U146" s="556"/>
      <c r="V146" s="557"/>
      <c r="W146" s="550"/>
      <c r="X146" s="551"/>
      <c r="Y146" s="552"/>
      <c r="Z146" s="308"/>
      <c r="AA146" s="308"/>
      <c r="AB146" s="308"/>
      <c r="AC146" s="308"/>
      <c r="AD146" s="308"/>
      <c r="AE146" s="308"/>
      <c r="AF146" s="308"/>
      <c r="AG146" s="308"/>
      <c r="AH146" s="306"/>
      <c r="AI146" s="306"/>
      <c r="AJ146" s="308"/>
      <c r="AK146" s="308"/>
      <c r="AL146" s="301"/>
      <c r="AM146" s="301"/>
      <c r="AN146" s="301"/>
      <c r="AO146" s="553"/>
      <c r="AP146" s="553"/>
      <c r="AQ146" s="553"/>
      <c r="AR146" s="553"/>
      <c r="AS146" s="301"/>
      <c r="AT146" s="256"/>
      <c r="AU146" s="256"/>
    </row>
    <row r="147" spans="2:47" ht="12.6" customHeight="1" x14ac:dyDescent="0.25">
      <c r="B147" s="483" t="s">
        <v>14</v>
      </c>
      <c r="C147" s="546"/>
      <c r="D147" s="546"/>
      <c r="E147" s="546"/>
      <c r="F147" s="546"/>
      <c r="G147" s="546"/>
      <c r="H147" s="546"/>
      <c r="I147" s="546"/>
      <c r="J147" s="546"/>
      <c r="K147" s="546"/>
      <c r="L147" s="546"/>
      <c r="M147" s="546"/>
      <c r="N147" s="546"/>
      <c r="O147" s="546"/>
      <c r="P147" s="546"/>
      <c r="Q147" s="546"/>
      <c r="R147" s="546"/>
      <c r="S147" s="546"/>
      <c r="T147" s="547"/>
      <c r="U147" s="554"/>
      <c r="V147" s="555"/>
      <c r="W147" s="550"/>
      <c r="X147" s="551"/>
      <c r="Y147" s="552"/>
      <c r="Z147" s="308"/>
      <c r="AA147" s="308"/>
      <c r="AB147" s="308"/>
      <c r="AC147" s="308"/>
      <c r="AD147" s="308"/>
      <c r="AE147" s="308"/>
      <c r="AF147" s="308"/>
      <c r="AG147" s="308"/>
      <c r="AH147" s="306"/>
      <c r="AI147" s="306"/>
      <c r="AJ147" s="308"/>
      <c r="AK147" s="308"/>
      <c r="AL147" s="301"/>
      <c r="AM147" s="301"/>
      <c r="AN147" s="301"/>
      <c r="AO147" s="553"/>
      <c r="AP147" s="553"/>
      <c r="AQ147" s="553"/>
      <c r="AR147" s="553"/>
      <c r="AS147" s="301"/>
      <c r="AT147" s="256"/>
      <c r="AU147" s="256"/>
    </row>
    <row r="148" spans="2:47" ht="12.6" customHeight="1" x14ac:dyDescent="0.25">
      <c r="B148" s="483"/>
      <c r="C148" s="546"/>
      <c r="D148" s="546"/>
      <c r="E148" s="546"/>
      <c r="F148" s="546"/>
      <c r="G148" s="546"/>
      <c r="H148" s="546"/>
      <c r="I148" s="546"/>
      <c r="J148" s="546"/>
      <c r="K148" s="546"/>
      <c r="L148" s="546"/>
      <c r="M148" s="546"/>
      <c r="N148" s="546"/>
      <c r="O148" s="546"/>
      <c r="P148" s="546"/>
      <c r="Q148" s="546"/>
      <c r="R148" s="546"/>
      <c r="S148" s="546"/>
      <c r="T148" s="547"/>
      <c r="U148" s="556"/>
      <c r="V148" s="557"/>
      <c r="W148" s="550"/>
      <c r="X148" s="551"/>
      <c r="Y148" s="552"/>
      <c r="Z148" s="308"/>
      <c r="AA148" s="308"/>
      <c r="AB148" s="308"/>
      <c r="AC148" s="308"/>
      <c r="AD148" s="308"/>
      <c r="AE148" s="308"/>
      <c r="AF148" s="308"/>
      <c r="AG148" s="308"/>
      <c r="AH148" s="306"/>
      <c r="AI148" s="306"/>
      <c r="AJ148" s="308"/>
      <c r="AK148" s="308"/>
      <c r="AL148" s="301"/>
      <c r="AM148" s="301"/>
      <c r="AN148" s="301"/>
      <c r="AO148" s="553"/>
      <c r="AP148" s="553"/>
      <c r="AQ148" s="553"/>
      <c r="AR148" s="553"/>
      <c r="AS148" s="301"/>
      <c r="AT148" s="256"/>
      <c r="AU148" s="256"/>
    </row>
    <row r="149" spans="2:47" ht="12.6" customHeight="1" x14ac:dyDescent="0.25">
      <c r="B149" s="558" t="s">
        <v>459</v>
      </c>
      <c r="C149" s="559"/>
      <c r="D149" s="559"/>
      <c r="E149" s="559"/>
      <c r="F149" s="559"/>
      <c r="G149" s="559"/>
      <c r="H149" s="559"/>
      <c r="I149" s="559"/>
      <c r="J149" s="559"/>
      <c r="K149" s="559"/>
      <c r="L149" s="559"/>
      <c r="M149" s="559"/>
      <c r="N149" s="559"/>
      <c r="O149" s="559"/>
      <c r="P149" s="559"/>
      <c r="Q149" s="559"/>
      <c r="R149" s="559"/>
      <c r="S149" s="559"/>
      <c r="T149" s="559"/>
      <c r="U149" s="559"/>
      <c r="V149" s="559"/>
      <c r="W149" s="559"/>
      <c r="X149" s="559"/>
      <c r="Y149" s="560"/>
      <c r="Z149" s="308"/>
      <c r="AA149" s="308"/>
      <c r="AB149" s="308"/>
      <c r="AC149" s="308"/>
      <c r="AD149" s="308"/>
      <c r="AE149" s="308"/>
      <c r="AF149" s="308"/>
      <c r="AG149" s="308"/>
      <c r="AH149" s="306"/>
      <c r="AI149" s="306"/>
      <c r="AJ149" s="308"/>
      <c r="AK149" s="308"/>
      <c r="AL149" s="301"/>
      <c r="AM149" s="301"/>
      <c r="AN149" s="301"/>
      <c r="AO149" s="553"/>
      <c r="AP149" s="553"/>
      <c r="AQ149" s="553"/>
      <c r="AR149" s="553"/>
      <c r="AS149" s="301"/>
      <c r="AT149" s="256"/>
      <c r="AU149" s="256"/>
    </row>
    <row r="150" spans="2:47" ht="12.6" customHeight="1" x14ac:dyDescent="0.25">
      <c r="B150" s="677" t="s">
        <v>94</v>
      </c>
      <c r="C150" s="723"/>
      <c r="D150" s="723"/>
      <c r="E150" s="723"/>
      <c r="F150" s="723"/>
      <c r="G150" s="723"/>
      <c r="H150" s="723"/>
      <c r="I150" s="723"/>
      <c r="J150" s="723"/>
      <c r="K150" s="723"/>
      <c r="L150" s="678"/>
      <c r="M150" s="677" t="s">
        <v>95</v>
      </c>
      <c r="N150" s="723"/>
      <c r="O150" s="723"/>
      <c r="P150" s="723"/>
      <c r="Q150" s="723"/>
      <c r="R150" s="723" t="s">
        <v>96</v>
      </c>
      <c r="S150" s="723"/>
      <c r="T150" s="723"/>
      <c r="U150" s="723"/>
      <c r="V150" s="723"/>
      <c r="W150" s="678"/>
      <c r="X150" s="677" t="s">
        <v>97</v>
      </c>
      <c r="Y150" s="678"/>
      <c r="Z150" s="308"/>
      <c r="AA150" s="308"/>
      <c r="AB150" s="308"/>
      <c r="AC150" s="308"/>
      <c r="AD150" s="308"/>
      <c r="AE150" s="308"/>
      <c r="AF150" s="308"/>
      <c r="AG150" s="308"/>
      <c r="AH150" s="306"/>
      <c r="AI150" s="306"/>
      <c r="AJ150" s="308"/>
      <c r="AK150" s="308"/>
      <c r="AL150" s="301"/>
      <c r="AM150" s="301"/>
      <c r="AN150" s="301"/>
      <c r="AO150" s="553"/>
      <c r="AP150" s="553"/>
      <c r="AQ150" s="553"/>
      <c r="AR150" s="553"/>
      <c r="AS150" s="301"/>
      <c r="AT150" s="256"/>
      <c r="AU150" s="256"/>
    </row>
    <row r="151" spans="2:47" ht="12.6" customHeight="1" x14ac:dyDescent="0.25">
      <c r="B151" s="527" t="s">
        <v>14</v>
      </c>
      <c r="C151" s="612"/>
      <c r="D151" s="612"/>
      <c r="E151" s="612"/>
      <c r="F151" s="612"/>
      <c r="G151" s="612"/>
      <c r="H151" s="612"/>
      <c r="I151" s="612"/>
      <c r="J151" s="612"/>
      <c r="K151" s="612"/>
      <c r="L151" s="613"/>
      <c r="M151" s="527"/>
      <c r="N151" s="612"/>
      <c r="O151" s="612"/>
      <c r="P151" s="612"/>
      <c r="Q151" s="736"/>
      <c r="R151" s="737"/>
      <c r="S151" s="738"/>
      <c r="T151" s="738"/>
      <c r="U151" s="738"/>
      <c r="V151" s="738"/>
      <c r="W151" s="739"/>
      <c r="X151" s="614"/>
      <c r="Y151" s="615"/>
      <c r="Z151" s="308"/>
      <c r="AA151" s="308"/>
      <c r="AB151" s="308"/>
      <c r="AC151" s="308"/>
      <c r="AD151" s="308"/>
      <c r="AE151" s="308"/>
      <c r="AF151" s="308"/>
      <c r="AG151" s="308"/>
      <c r="AH151" s="306"/>
      <c r="AI151" s="306"/>
      <c r="AJ151" s="308"/>
      <c r="AK151" s="308"/>
      <c r="AL151" s="301"/>
      <c r="AM151" s="301"/>
      <c r="AN151" s="301"/>
      <c r="AO151" s="553"/>
      <c r="AP151" s="553"/>
      <c r="AQ151" s="553"/>
      <c r="AR151" s="553"/>
      <c r="AS151" s="301"/>
      <c r="AT151" s="256"/>
      <c r="AU151" s="256"/>
    </row>
    <row r="152" spans="2:47" ht="12.6" customHeight="1" x14ac:dyDescent="0.25">
      <c r="B152" s="483"/>
      <c r="C152" s="546"/>
      <c r="D152" s="546"/>
      <c r="E152" s="546"/>
      <c r="F152" s="546"/>
      <c r="G152" s="546"/>
      <c r="H152" s="546"/>
      <c r="I152" s="546"/>
      <c r="J152" s="546"/>
      <c r="K152" s="546"/>
      <c r="L152" s="547"/>
      <c r="M152" s="483"/>
      <c r="N152" s="546"/>
      <c r="O152" s="546"/>
      <c r="P152" s="546"/>
      <c r="Q152" s="649"/>
      <c r="R152" s="740"/>
      <c r="S152" s="740"/>
      <c r="T152" s="740"/>
      <c r="U152" s="642"/>
      <c r="V152" s="642"/>
      <c r="W152" s="643"/>
      <c r="X152" s="548"/>
      <c r="Y152" s="549"/>
      <c r="Z152" s="308"/>
      <c r="AA152" s="308"/>
      <c r="AB152" s="308"/>
      <c r="AC152" s="308"/>
      <c r="AD152" s="308"/>
      <c r="AE152" s="308"/>
      <c r="AF152" s="308"/>
      <c r="AG152" s="308"/>
      <c r="AH152" s="306"/>
      <c r="AI152" s="306"/>
      <c r="AJ152" s="308"/>
      <c r="AK152" s="308"/>
      <c r="AL152" s="301"/>
      <c r="AM152" s="301"/>
      <c r="AN152" s="301"/>
      <c r="AO152" s="553"/>
      <c r="AP152" s="553"/>
      <c r="AQ152" s="553"/>
      <c r="AR152" s="553"/>
      <c r="AS152" s="301"/>
      <c r="AT152" s="256"/>
      <c r="AU152" s="256"/>
    </row>
    <row r="153" spans="2:47" ht="12.6" customHeight="1" x14ac:dyDescent="0.25">
      <c r="B153" s="483" t="s">
        <v>14</v>
      </c>
      <c r="C153" s="546"/>
      <c r="D153" s="546"/>
      <c r="E153" s="546"/>
      <c r="F153" s="546"/>
      <c r="G153" s="546"/>
      <c r="H153" s="546"/>
      <c r="I153" s="546"/>
      <c r="J153" s="546"/>
      <c r="K153" s="546"/>
      <c r="L153" s="547"/>
      <c r="M153" s="483"/>
      <c r="N153" s="546"/>
      <c r="O153" s="546"/>
      <c r="P153" s="546"/>
      <c r="Q153" s="649"/>
      <c r="R153" s="741"/>
      <c r="S153" s="741"/>
      <c r="T153" s="741"/>
      <c r="U153" s="741"/>
      <c r="V153" s="741"/>
      <c r="W153" s="742"/>
      <c r="X153" s="548"/>
      <c r="Y153" s="549"/>
      <c r="Z153" s="308"/>
      <c r="AA153" s="308"/>
      <c r="AB153" s="308"/>
      <c r="AC153" s="308"/>
      <c r="AD153" s="308"/>
      <c r="AE153" s="308"/>
      <c r="AF153" s="308"/>
      <c r="AG153" s="308"/>
      <c r="AH153" s="306"/>
      <c r="AI153" s="306"/>
      <c r="AJ153" s="308"/>
      <c r="AK153" s="308"/>
      <c r="AL153" s="301"/>
      <c r="AM153" s="301"/>
      <c r="AN153" s="301"/>
      <c r="AO153" s="553"/>
      <c r="AP153" s="553"/>
      <c r="AQ153" s="553"/>
      <c r="AR153" s="553"/>
      <c r="AS153" s="301"/>
      <c r="AT153" s="256"/>
      <c r="AU153" s="256"/>
    </row>
    <row r="154" spans="2:47" ht="12.6" customHeight="1" x14ac:dyDescent="0.25">
      <c r="B154" s="483"/>
      <c r="C154" s="546"/>
      <c r="D154" s="546"/>
      <c r="E154" s="546"/>
      <c r="F154" s="546"/>
      <c r="G154" s="546"/>
      <c r="H154" s="546"/>
      <c r="I154" s="546"/>
      <c r="J154" s="546"/>
      <c r="K154" s="546"/>
      <c r="L154" s="547"/>
      <c r="M154" s="483"/>
      <c r="N154" s="546"/>
      <c r="O154" s="546"/>
      <c r="P154" s="546"/>
      <c r="Q154" s="649"/>
      <c r="R154" s="740"/>
      <c r="S154" s="740"/>
      <c r="T154" s="740"/>
      <c r="U154" s="642"/>
      <c r="V154" s="642"/>
      <c r="W154" s="643"/>
      <c r="X154" s="548"/>
      <c r="Y154" s="549"/>
      <c r="Z154" s="308"/>
      <c r="AA154" s="308"/>
      <c r="AB154" s="308"/>
      <c r="AC154" s="308"/>
      <c r="AD154" s="308"/>
      <c r="AE154" s="308"/>
      <c r="AF154" s="308"/>
      <c r="AG154" s="308"/>
      <c r="AH154" s="306"/>
      <c r="AI154" s="306"/>
      <c r="AJ154" s="308"/>
      <c r="AK154" s="308"/>
      <c r="AL154" s="301"/>
      <c r="AM154" s="301"/>
      <c r="AN154" s="301"/>
      <c r="AO154" s="553"/>
      <c r="AP154" s="553"/>
      <c r="AQ154" s="553"/>
      <c r="AR154" s="553"/>
      <c r="AS154" s="301"/>
      <c r="AT154" s="256"/>
      <c r="AU154" s="256"/>
    </row>
    <row r="155" spans="2:47" ht="12.6" customHeight="1" x14ac:dyDescent="0.25">
      <c r="B155" s="483" t="s">
        <v>14</v>
      </c>
      <c r="C155" s="546"/>
      <c r="D155" s="546"/>
      <c r="E155" s="546"/>
      <c r="F155" s="546"/>
      <c r="G155" s="546"/>
      <c r="H155" s="546"/>
      <c r="I155" s="546"/>
      <c r="J155" s="546"/>
      <c r="K155" s="546"/>
      <c r="L155" s="547"/>
      <c r="M155" s="483"/>
      <c r="N155" s="546"/>
      <c r="O155" s="546"/>
      <c r="P155" s="546"/>
      <c r="Q155" s="649"/>
      <c r="R155" s="741"/>
      <c r="S155" s="741"/>
      <c r="T155" s="741"/>
      <c r="U155" s="741"/>
      <c r="V155" s="741"/>
      <c r="W155" s="742"/>
      <c r="X155" s="548"/>
      <c r="Y155" s="549"/>
      <c r="Z155" s="301"/>
      <c r="AA155" s="301"/>
      <c r="AB155" s="301"/>
      <c r="AC155" s="301"/>
      <c r="AD155" s="301"/>
      <c r="AE155" s="301"/>
      <c r="AF155" s="301"/>
      <c r="AG155" s="301"/>
      <c r="AH155" s="301"/>
      <c r="AI155" s="301"/>
      <c r="AJ155" s="301"/>
      <c r="AK155" s="301"/>
      <c r="AL155" s="301"/>
      <c r="AM155" s="301"/>
      <c r="AN155" s="301"/>
      <c r="AO155" s="301"/>
      <c r="AP155" s="301"/>
      <c r="AQ155" s="301"/>
      <c r="AR155" s="301"/>
      <c r="AS155" s="301"/>
      <c r="AT155" s="256"/>
      <c r="AU155" s="256"/>
    </row>
    <row r="156" spans="2:47" ht="12.6" customHeight="1" x14ac:dyDescent="0.25">
      <c r="B156" s="483"/>
      <c r="C156" s="546"/>
      <c r="D156" s="546"/>
      <c r="E156" s="546"/>
      <c r="F156" s="546"/>
      <c r="G156" s="546"/>
      <c r="H156" s="546"/>
      <c r="I156" s="546"/>
      <c r="J156" s="546"/>
      <c r="K156" s="546"/>
      <c r="L156" s="547"/>
      <c r="M156" s="483"/>
      <c r="N156" s="546"/>
      <c r="O156" s="546"/>
      <c r="P156" s="546"/>
      <c r="Q156" s="649"/>
      <c r="R156" s="740"/>
      <c r="S156" s="740"/>
      <c r="T156" s="740"/>
      <c r="U156" s="642"/>
      <c r="V156" s="642"/>
      <c r="W156" s="643"/>
      <c r="X156" s="548"/>
      <c r="Y156" s="549"/>
      <c r="Z156" s="301"/>
      <c r="AA156" s="301"/>
      <c r="AB156" s="301"/>
      <c r="AC156" s="301"/>
      <c r="AD156" s="301"/>
      <c r="AE156" s="301"/>
      <c r="AF156" s="301"/>
      <c r="AG156" s="301"/>
      <c r="AH156" s="301"/>
      <c r="AI156" s="301"/>
      <c r="AJ156" s="301"/>
      <c r="AK156" s="301"/>
      <c r="AL156" s="301"/>
      <c r="AM156" s="301"/>
      <c r="AN156" s="301"/>
      <c r="AO156" s="301"/>
      <c r="AP156" s="301"/>
      <c r="AQ156" s="301"/>
      <c r="AR156" s="301"/>
      <c r="AS156" s="301"/>
      <c r="AT156" s="256"/>
      <c r="AU156" s="256"/>
    </row>
    <row r="157" spans="2:47" ht="12.6" customHeight="1" x14ac:dyDescent="0.25">
      <c r="B157" s="483" t="s">
        <v>14</v>
      </c>
      <c r="C157" s="546"/>
      <c r="D157" s="546"/>
      <c r="E157" s="546"/>
      <c r="F157" s="546"/>
      <c r="G157" s="546"/>
      <c r="H157" s="546"/>
      <c r="I157" s="546"/>
      <c r="J157" s="546"/>
      <c r="K157" s="546"/>
      <c r="L157" s="547"/>
      <c r="M157" s="483"/>
      <c r="N157" s="546"/>
      <c r="O157" s="546"/>
      <c r="P157" s="546"/>
      <c r="Q157" s="649"/>
      <c r="R157" s="741"/>
      <c r="S157" s="741"/>
      <c r="T157" s="741"/>
      <c r="U157" s="741"/>
      <c r="V157" s="741"/>
      <c r="W157" s="742"/>
      <c r="X157" s="548"/>
      <c r="Y157" s="549"/>
      <c r="Z157" s="301"/>
      <c r="AA157" s="301"/>
      <c r="AB157" s="301"/>
      <c r="AC157" s="301"/>
      <c r="AD157" s="301"/>
      <c r="AE157" s="301"/>
      <c r="AF157" s="301"/>
      <c r="AG157" s="301"/>
      <c r="AH157" s="301"/>
      <c r="AI157" s="301"/>
      <c r="AJ157" s="301"/>
      <c r="AK157" s="301"/>
      <c r="AL157" s="301"/>
      <c r="AM157" s="301"/>
      <c r="AN157" s="301"/>
      <c r="AO157" s="301"/>
      <c r="AP157" s="301"/>
      <c r="AQ157" s="301"/>
      <c r="AR157" s="301"/>
      <c r="AS157" s="301"/>
      <c r="AT157" s="256"/>
      <c r="AU157" s="256"/>
    </row>
    <row r="158" spans="2:47" ht="12.6" customHeight="1" x14ac:dyDescent="0.25">
      <c r="B158" s="483"/>
      <c r="C158" s="546"/>
      <c r="D158" s="546"/>
      <c r="E158" s="546"/>
      <c r="F158" s="546"/>
      <c r="G158" s="546"/>
      <c r="H158" s="546"/>
      <c r="I158" s="546"/>
      <c r="J158" s="546"/>
      <c r="K158" s="546"/>
      <c r="L158" s="547"/>
      <c r="M158" s="483"/>
      <c r="N158" s="546"/>
      <c r="O158" s="546"/>
      <c r="P158" s="546"/>
      <c r="Q158" s="649"/>
      <c r="R158" s="740"/>
      <c r="S158" s="740"/>
      <c r="T158" s="740"/>
      <c r="U158" s="642"/>
      <c r="V158" s="642"/>
      <c r="W158" s="643"/>
      <c r="X158" s="548"/>
      <c r="Y158" s="549"/>
      <c r="Z158" s="301"/>
      <c r="AA158" s="301"/>
      <c r="AB158" s="301"/>
      <c r="AC158" s="301"/>
      <c r="AD158" s="301"/>
      <c r="AE158" s="301"/>
      <c r="AF158" s="301"/>
      <c r="AG158" s="301"/>
      <c r="AH158" s="301"/>
      <c r="AI158" s="301"/>
      <c r="AJ158" s="301"/>
      <c r="AK158" s="301"/>
      <c r="AL158" s="301"/>
      <c r="AM158" s="301"/>
      <c r="AN158" s="301"/>
      <c r="AO158" s="301"/>
      <c r="AP158" s="301"/>
      <c r="AQ158" s="301"/>
      <c r="AR158" s="301"/>
      <c r="AS158" s="301"/>
      <c r="AT158" s="256"/>
      <c r="AU158" s="256"/>
    </row>
    <row r="159" spans="2:47" ht="12.6" customHeight="1" x14ac:dyDescent="0.25">
      <c r="B159" s="483" t="s">
        <v>14</v>
      </c>
      <c r="C159" s="546"/>
      <c r="D159" s="546"/>
      <c r="E159" s="546"/>
      <c r="F159" s="546"/>
      <c r="G159" s="546"/>
      <c r="H159" s="546"/>
      <c r="I159" s="546"/>
      <c r="J159" s="546"/>
      <c r="K159" s="546"/>
      <c r="L159" s="547"/>
      <c r="M159" s="483"/>
      <c r="N159" s="546"/>
      <c r="O159" s="546"/>
      <c r="P159" s="546"/>
      <c r="Q159" s="649"/>
      <c r="R159" s="741"/>
      <c r="S159" s="741"/>
      <c r="T159" s="741"/>
      <c r="U159" s="741"/>
      <c r="V159" s="741"/>
      <c r="W159" s="742"/>
      <c r="X159" s="548"/>
      <c r="Y159" s="549"/>
      <c r="Z159" s="301"/>
      <c r="AA159" s="301"/>
      <c r="AB159" s="301"/>
      <c r="AC159" s="301"/>
      <c r="AD159" s="301"/>
      <c r="AE159" s="301"/>
      <c r="AF159" s="301"/>
      <c r="AG159" s="301"/>
      <c r="AH159" s="301"/>
      <c r="AI159" s="301"/>
      <c r="AJ159" s="301"/>
      <c r="AK159" s="301"/>
      <c r="AL159" s="301"/>
      <c r="AM159" s="301"/>
      <c r="AN159" s="301"/>
      <c r="AO159" s="301"/>
      <c r="AP159" s="301"/>
      <c r="AQ159" s="301"/>
      <c r="AR159" s="301"/>
      <c r="AS159" s="301"/>
      <c r="AT159" s="256"/>
      <c r="AU159" s="256"/>
    </row>
    <row r="160" spans="2:47" ht="12.6" customHeight="1" x14ac:dyDescent="0.25">
      <c r="B160" s="483"/>
      <c r="C160" s="546"/>
      <c r="D160" s="546"/>
      <c r="E160" s="546"/>
      <c r="F160" s="546"/>
      <c r="G160" s="546"/>
      <c r="H160" s="546"/>
      <c r="I160" s="546"/>
      <c r="J160" s="546"/>
      <c r="K160" s="546"/>
      <c r="L160" s="547"/>
      <c r="M160" s="483"/>
      <c r="N160" s="546"/>
      <c r="O160" s="546"/>
      <c r="P160" s="546"/>
      <c r="Q160" s="649"/>
      <c r="R160" s="740"/>
      <c r="S160" s="740"/>
      <c r="T160" s="740"/>
      <c r="U160" s="642"/>
      <c r="V160" s="642"/>
      <c r="W160" s="643"/>
      <c r="X160" s="548"/>
      <c r="Y160" s="549"/>
      <c r="Z160" s="301"/>
      <c r="AA160" s="301"/>
      <c r="AB160" s="301"/>
      <c r="AC160" s="301"/>
      <c r="AD160" s="301"/>
      <c r="AE160" s="301"/>
      <c r="AF160" s="301"/>
      <c r="AG160" s="301"/>
      <c r="AH160" s="301"/>
      <c r="AI160" s="301"/>
      <c r="AJ160" s="301"/>
      <c r="AK160" s="301"/>
      <c r="AL160" s="301"/>
      <c r="AM160" s="301"/>
      <c r="AN160" s="301"/>
      <c r="AO160" s="301"/>
      <c r="AP160" s="301"/>
      <c r="AQ160" s="301"/>
      <c r="AR160" s="301"/>
      <c r="AS160" s="301"/>
      <c r="AT160" s="256"/>
      <c r="AU160" s="256"/>
    </row>
    <row r="161" spans="1:47" ht="12.6" customHeight="1" x14ac:dyDescent="0.25">
      <c r="B161" s="508" t="s">
        <v>460</v>
      </c>
      <c r="C161" s="509"/>
      <c r="D161" s="509"/>
      <c r="E161" s="509"/>
      <c r="F161" s="509"/>
      <c r="G161" s="509"/>
      <c r="H161" s="509"/>
      <c r="I161" s="509"/>
      <c r="J161" s="509"/>
      <c r="K161" s="509"/>
      <c r="L161" s="509"/>
      <c r="M161" s="509"/>
      <c r="N161" s="509"/>
      <c r="O161" s="509"/>
      <c r="P161" s="509"/>
      <c r="Q161" s="509"/>
      <c r="R161" s="509"/>
      <c r="S161" s="509"/>
      <c r="T161" s="509"/>
      <c r="U161" s="509"/>
      <c r="V161" s="509"/>
      <c r="W161" s="509"/>
      <c r="X161" s="509"/>
      <c r="Y161" s="510"/>
      <c r="Z161" s="301"/>
      <c r="AA161" s="301"/>
      <c r="AB161" s="301"/>
      <c r="AC161" s="301"/>
      <c r="AD161" s="301"/>
      <c r="AE161" s="301"/>
      <c r="AF161" s="301"/>
      <c r="AG161" s="301"/>
      <c r="AH161" s="301"/>
      <c r="AI161" s="301"/>
      <c r="AJ161" s="301"/>
      <c r="AK161" s="301"/>
      <c r="AL161" s="301"/>
      <c r="AM161" s="301"/>
      <c r="AN161" s="301"/>
      <c r="AO161" s="301"/>
      <c r="AP161" s="301"/>
      <c r="AQ161" s="301"/>
      <c r="AR161" s="301"/>
      <c r="AS161" s="301"/>
      <c r="AT161" s="256"/>
      <c r="AU161" s="256"/>
    </row>
    <row r="162" spans="1:47" ht="12.6" customHeight="1" x14ac:dyDescent="0.25">
      <c r="B162" s="610" t="s">
        <v>94</v>
      </c>
      <c r="C162" s="743"/>
      <c r="D162" s="743"/>
      <c r="E162" s="743"/>
      <c r="F162" s="743"/>
      <c r="G162" s="743"/>
      <c r="H162" s="743"/>
      <c r="I162" s="743"/>
      <c r="J162" s="743"/>
      <c r="K162" s="743"/>
      <c r="L162" s="611"/>
      <c r="M162" s="508" t="s">
        <v>95</v>
      </c>
      <c r="N162" s="509"/>
      <c r="O162" s="509"/>
      <c r="P162" s="509"/>
      <c r="Q162" s="509"/>
      <c r="R162" s="509"/>
      <c r="S162" s="509"/>
      <c r="T162" s="509"/>
      <c r="U162" s="509"/>
      <c r="V162" s="509"/>
      <c r="W162" s="510"/>
      <c r="X162" s="610" t="s">
        <v>97</v>
      </c>
      <c r="Y162" s="611"/>
      <c r="Z162" s="301"/>
      <c r="AA162" s="301"/>
      <c r="AB162" s="301"/>
      <c r="AC162" s="301"/>
      <c r="AD162" s="301"/>
      <c r="AE162" s="301"/>
      <c r="AF162" s="301"/>
      <c r="AG162" s="301"/>
      <c r="AH162" s="301"/>
      <c r="AI162" s="301"/>
      <c r="AJ162" s="301"/>
      <c r="AK162" s="301"/>
      <c r="AL162" s="301"/>
      <c r="AM162" s="301"/>
      <c r="AN162" s="301"/>
      <c r="AO162" s="301"/>
      <c r="AP162" s="301"/>
      <c r="AQ162" s="301"/>
      <c r="AR162" s="301"/>
      <c r="AS162" s="301"/>
      <c r="AT162" s="256"/>
      <c r="AU162" s="256"/>
    </row>
    <row r="163" spans="1:47" ht="12.6" customHeight="1" x14ac:dyDescent="0.25">
      <c r="B163" s="479" t="s">
        <v>14</v>
      </c>
      <c r="C163" s="480"/>
      <c r="D163" s="480"/>
      <c r="E163" s="480"/>
      <c r="F163" s="480"/>
      <c r="G163" s="480"/>
      <c r="H163" s="480"/>
      <c r="I163" s="480"/>
      <c r="J163" s="480"/>
      <c r="K163" s="480"/>
      <c r="L163" s="481"/>
      <c r="M163" s="479"/>
      <c r="N163" s="480"/>
      <c r="O163" s="480"/>
      <c r="P163" s="480"/>
      <c r="Q163" s="480"/>
      <c r="R163" s="480"/>
      <c r="S163" s="480"/>
      <c r="T163" s="480"/>
      <c r="U163" s="480"/>
      <c r="V163" s="480"/>
      <c r="W163" s="481"/>
      <c r="X163" s="616"/>
      <c r="Y163" s="618"/>
      <c r="Z163" s="301"/>
      <c r="AA163" s="301"/>
      <c r="AB163" s="301"/>
      <c r="AC163" s="301"/>
      <c r="AD163" s="301"/>
      <c r="AE163" s="301"/>
      <c r="AF163" s="301"/>
      <c r="AG163" s="301"/>
      <c r="AH163" s="301"/>
      <c r="AI163" s="301"/>
      <c r="AJ163" s="301"/>
      <c r="AK163" s="301"/>
      <c r="AL163" s="301"/>
      <c r="AM163" s="301"/>
      <c r="AN163" s="301"/>
      <c r="AO163" s="301"/>
      <c r="AP163" s="301"/>
      <c r="AQ163" s="301"/>
      <c r="AR163" s="301"/>
      <c r="AS163" s="301"/>
      <c r="AT163" s="256"/>
      <c r="AU163" s="256"/>
    </row>
    <row r="164" spans="1:47" ht="12.6" customHeight="1" x14ac:dyDescent="0.25">
      <c r="B164" s="460"/>
      <c r="C164" s="461"/>
      <c r="D164" s="461"/>
      <c r="E164" s="461"/>
      <c r="F164" s="461"/>
      <c r="G164" s="461"/>
      <c r="H164" s="461"/>
      <c r="I164" s="461"/>
      <c r="J164" s="461"/>
      <c r="K164" s="461"/>
      <c r="L164" s="462"/>
      <c r="M164" s="460"/>
      <c r="N164" s="461"/>
      <c r="O164" s="461"/>
      <c r="P164" s="461"/>
      <c r="Q164" s="461"/>
      <c r="R164" s="461"/>
      <c r="S164" s="461"/>
      <c r="T164" s="461"/>
      <c r="U164" s="461"/>
      <c r="V164" s="461"/>
      <c r="W164" s="462"/>
      <c r="X164" s="550"/>
      <c r="Y164" s="552"/>
      <c r="Z164" s="301"/>
      <c r="AA164" s="301"/>
      <c r="AB164" s="301"/>
      <c r="AC164" s="301"/>
      <c r="AD164" s="301"/>
      <c r="AE164" s="301"/>
      <c r="AF164" s="301"/>
      <c r="AG164" s="301"/>
      <c r="AH164" s="301"/>
      <c r="AI164" s="301"/>
      <c r="AJ164" s="301"/>
      <c r="AK164" s="301"/>
      <c r="AL164" s="301"/>
      <c r="AM164" s="301"/>
      <c r="AN164" s="301"/>
      <c r="AO164" s="301"/>
      <c r="AP164" s="301"/>
      <c r="AQ164" s="301"/>
      <c r="AR164" s="301"/>
      <c r="AS164" s="301"/>
      <c r="AT164" s="256"/>
      <c r="AU164" s="256"/>
    </row>
    <row r="165" spans="1:47" ht="12.6" customHeight="1" x14ac:dyDescent="0.25">
      <c r="B165" s="460" t="s">
        <v>14</v>
      </c>
      <c r="C165" s="461"/>
      <c r="D165" s="461"/>
      <c r="E165" s="461"/>
      <c r="F165" s="461"/>
      <c r="G165" s="461"/>
      <c r="H165" s="461"/>
      <c r="I165" s="461"/>
      <c r="J165" s="461"/>
      <c r="K165" s="461"/>
      <c r="L165" s="462"/>
      <c r="M165" s="460"/>
      <c r="N165" s="461"/>
      <c r="O165" s="461"/>
      <c r="P165" s="461"/>
      <c r="Q165" s="461"/>
      <c r="R165" s="461"/>
      <c r="S165" s="461"/>
      <c r="T165" s="461"/>
      <c r="U165" s="461"/>
      <c r="V165" s="461"/>
      <c r="W165" s="462"/>
      <c r="X165" s="550"/>
      <c r="Y165" s="552"/>
      <c r="Z165" s="301"/>
      <c r="AA165" s="301"/>
      <c r="AB165" s="301"/>
      <c r="AC165" s="301"/>
      <c r="AD165" s="301"/>
      <c r="AE165" s="301"/>
      <c r="AF165" s="301"/>
      <c r="AG165" s="301"/>
      <c r="AH165" s="301"/>
      <c r="AI165" s="301"/>
      <c r="AJ165" s="301"/>
      <c r="AK165" s="301"/>
      <c r="AL165" s="301"/>
      <c r="AM165" s="301"/>
      <c r="AN165" s="301"/>
      <c r="AO165" s="301"/>
      <c r="AP165" s="301"/>
      <c r="AQ165" s="301"/>
      <c r="AR165" s="301"/>
      <c r="AS165" s="301"/>
      <c r="AT165" s="256"/>
      <c r="AU165" s="256"/>
    </row>
    <row r="166" spans="1:47" ht="12.6" customHeight="1" x14ac:dyDescent="0.25">
      <c r="B166" s="460"/>
      <c r="C166" s="461"/>
      <c r="D166" s="461"/>
      <c r="E166" s="461"/>
      <c r="F166" s="461"/>
      <c r="G166" s="461"/>
      <c r="H166" s="461"/>
      <c r="I166" s="461"/>
      <c r="J166" s="461"/>
      <c r="K166" s="461"/>
      <c r="L166" s="462"/>
      <c r="M166" s="460"/>
      <c r="N166" s="461"/>
      <c r="O166" s="461"/>
      <c r="P166" s="461"/>
      <c r="Q166" s="461"/>
      <c r="R166" s="461"/>
      <c r="S166" s="461"/>
      <c r="T166" s="461"/>
      <c r="U166" s="461"/>
      <c r="V166" s="461"/>
      <c r="W166" s="462"/>
      <c r="X166" s="550"/>
      <c r="Y166" s="552"/>
      <c r="Z166" s="301"/>
      <c r="AA166" s="301"/>
      <c r="AB166" s="301"/>
      <c r="AC166" s="301"/>
      <c r="AD166" s="301"/>
      <c r="AE166" s="301"/>
      <c r="AF166" s="301"/>
      <c r="AG166" s="301"/>
      <c r="AH166" s="301"/>
      <c r="AI166" s="301"/>
      <c r="AJ166" s="301"/>
      <c r="AK166" s="301"/>
      <c r="AL166" s="301"/>
      <c r="AM166" s="301"/>
      <c r="AN166" s="301"/>
      <c r="AO166" s="301"/>
      <c r="AP166" s="301"/>
      <c r="AQ166" s="301"/>
      <c r="AR166" s="301"/>
      <c r="AS166" s="301"/>
      <c r="AT166" s="256"/>
      <c r="AU166" s="256"/>
    </row>
    <row r="167" spans="1:47" ht="12.6" customHeight="1" x14ac:dyDescent="0.25">
      <c r="B167" s="460" t="s">
        <v>14</v>
      </c>
      <c r="C167" s="461"/>
      <c r="D167" s="461"/>
      <c r="E167" s="461"/>
      <c r="F167" s="461"/>
      <c r="G167" s="461"/>
      <c r="H167" s="461"/>
      <c r="I167" s="461"/>
      <c r="J167" s="461"/>
      <c r="K167" s="461"/>
      <c r="L167" s="462"/>
      <c r="M167" s="460"/>
      <c r="N167" s="461"/>
      <c r="O167" s="461"/>
      <c r="P167" s="461"/>
      <c r="Q167" s="461"/>
      <c r="R167" s="461"/>
      <c r="S167" s="461"/>
      <c r="T167" s="461"/>
      <c r="U167" s="461"/>
      <c r="V167" s="461"/>
      <c r="W167" s="462"/>
      <c r="X167" s="550"/>
      <c r="Y167" s="552"/>
      <c r="Z167" s="301"/>
      <c r="AA167" s="301"/>
      <c r="AB167" s="301"/>
      <c r="AC167" s="301"/>
      <c r="AD167" s="301"/>
      <c r="AE167" s="301"/>
      <c r="AF167" s="301"/>
      <c r="AG167" s="301"/>
      <c r="AH167" s="301"/>
      <c r="AI167" s="301"/>
      <c r="AJ167" s="301"/>
      <c r="AK167" s="301"/>
      <c r="AL167" s="301"/>
      <c r="AM167" s="301"/>
      <c r="AN167" s="301"/>
      <c r="AO167" s="301"/>
      <c r="AP167" s="301"/>
      <c r="AQ167" s="301"/>
      <c r="AR167" s="301"/>
      <c r="AS167" s="301"/>
      <c r="AT167" s="256"/>
      <c r="AU167" s="256"/>
    </row>
    <row r="168" spans="1:47" ht="12.6" customHeight="1" x14ac:dyDescent="0.25">
      <c r="B168" s="644"/>
      <c r="C168" s="645"/>
      <c r="D168" s="645"/>
      <c r="E168" s="645"/>
      <c r="F168" s="645"/>
      <c r="G168" s="645"/>
      <c r="H168" s="645"/>
      <c r="I168" s="645"/>
      <c r="J168" s="645"/>
      <c r="K168" s="645"/>
      <c r="L168" s="646"/>
      <c r="M168" s="644"/>
      <c r="N168" s="645"/>
      <c r="O168" s="645"/>
      <c r="P168" s="645"/>
      <c r="Q168" s="645"/>
      <c r="R168" s="645"/>
      <c r="S168" s="645"/>
      <c r="T168" s="645"/>
      <c r="U168" s="645"/>
      <c r="V168" s="645"/>
      <c r="W168" s="646"/>
      <c r="X168" s="647"/>
      <c r="Y168" s="648"/>
      <c r="Z168" s="301"/>
      <c r="AA168" s="301"/>
      <c r="AB168" s="301"/>
      <c r="AC168" s="301"/>
      <c r="AD168" s="301"/>
      <c r="AE168" s="301"/>
      <c r="AF168" s="301"/>
      <c r="AG168" s="301"/>
      <c r="AH168" s="301"/>
      <c r="AI168" s="301"/>
      <c r="AJ168" s="301"/>
      <c r="AK168" s="301"/>
      <c r="AL168" s="301"/>
      <c r="AM168" s="301"/>
      <c r="AN168" s="301"/>
      <c r="AO168" s="301"/>
      <c r="AP168" s="301"/>
      <c r="AQ168" s="301"/>
      <c r="AR168" s="301"/>
      <c r="AS168" s="301"/>
      <c r="AT168" s="256"/>
      <c r="AU168" s="256"/>
    </row>
    <row r="169" spans="1:47" ht="12.6" customHeight="1" x14ac:dyDescent="0.25">
      <c r="B169" s="463" t="s">
        <v>92</v>
      </c>
      <c r="C169" s="464"/>
      <c r="D169" s="464"/>
      <c r="E169" s="464"/>
      <c r="F169" s="464"/>
      <c r="G169" s="464"/>
      <c r="H169" s="464"/>
      <c r="I169" s="464"/>
      <c r="J169" s="464"/>
      <c r="K169" s="464"/>
      <c r="L169" s="464"/>
      <c r="M169" s="464"/>
      <c r="N169" s="464"/>
      <c r="O169" s="464"/>
      <c r="P169" s="464"/>
      <c r="Q169" s="464"/>
      <c r="R169" s="464"/>
      <c r="S169" s="464"/>
      <c r="T169" s="464"/>
      <c r="U169" s="464"/>
      <c r="V169" s="464"/>
      <c r="W169" s="464"/>
      <c r="X169" s="464"/>
      <c r="Y169" s="465"/>
      <c r="Z169" s="301"/>
      <c r="AA169" s="301"/>
      <c r="AB169" s="301"/>
      <c r="AC169" s="301"/>
      <c r="AD169" s="301"/>
      <c r="AE169" s="301"/>
      <c r="AF169" s="301"/>
      <c r="AG169" s="301"/>
      <c r="AH169" s="301"/>
      <c r="AI169" s="301"/>
      <c r="AJ169" s="301"/>
      <c r="AK169" s="301"/>
      <c r="AL169" s="301"/>
      <c r="AM169" s="301"/>
      <c r="AN169" s="301"/>
      <c r="AO169" s="301"/>
      <c r="AP169" s="301"/>
      <c r="AQ169" s="301"/>
      <c r="AR169" s="301"/>
      <c r="AS169" s="301"/>
      <c r="AT169" s="256"/>
      <c r="AU169" s="256"/>
    </row>
    <row r="170" spans="1:47" ht="12.6" customHeight="1" x14ac:dyDescent="0.25">
      <c r="B170" s="466" t="s">
        <v>14</v>
      </c>
      <c r="C170" s="384"/>
      <c r="D170" s="384"/>
      <c r="E170" s="384"/>
      <c r="F170" s="384"/>
      <c r="G170" s="384"/>
      <c r="H170" s="384"/>
      <c r="I170" s="384"/>
      <c r="J170" s="384"/>
      <c r="K170" s="384"/>
      <c r="L170" s="384"/>
      <c r="M170" s="384"/>
      <c r="N170" s="384"/>
      <c r="O170" s="384"/>
      <c r="P170" s="384"/>
      <c r="Q170" s="384"/>
      <c r="R170" s="384"/>
      <c r="S170" s="384"/>
      <c r="T170" s="384"/>
      <c r="U170" s="384"/>
      <c r="V170" s="384"/>
      <c r="W170" s="384"/>
      <c r="X170" s="384"/>
      <c r="Y170" s="385"/>
      <c r="Z170" s="301"/>
      <c r="AA170" s="301"/>
      <c r="AB170" s="301"/>
      <c r="AC170" s="301"/>
      <c r="AD170" s="301"/>
      <c r="AE170" s="301"/>
      <c r="AF170" s="301"/>
      <c r="AG170" s="301"/>
      <c r="AH170" s="301"/>
      <c r="AI170" s="301"/>
      <c r="AJ170" s="301"/>
      <c r="AK170" s="301"/>
      <c r="AL170" s="301"/>
      <c r="AM170" s="301"/>
      <c r="AN170" s="301"/>
      <c r="AO170" s="301"/>
      <c r="AP170" s="301"/>
      <c r="AQ170" s="301"/>
      <c r="AR170" s="301"/>
      <c r="AS170" s="301"/>
      <c r="AT170" s="256"/>
      <c r="AU170" s="256"/>
    </row>
    <row r="171" spans="1:47" ht="12.6" customHeight="1" x14ac:dyDescent="0.25">
      <c r="B171" s="466"/>
      <c r="C171" s="384"/>
      <c r="D171" s="384"/>
      <c r="E171" s="384"/>
      <c r="F171" s="384"/>
      <c r="G171" s="384"/>
      <c r="H171" s="384"/>
      <c r="I171" s="384"/>
      <c r="J171" s="384"/>
      <c r="K171" s="384"/>
      <c r="L171" s="384"/>
      <c r="M171" s="384"/>
      <c r="N171" s="384"/>
      <c r="O171" s="384"/>
      <c r="P171" s="384"/>
      <c r="Q171" s="384"/>
      <c r="R171" s="384"/>
      <c r="S171" s="384"/>
      <c r="T171" s="384"/>
      <c r="U171" s="384"/>
      <c r="V171" s="384"/>
      <c r="W171" s="384"/>
      <c r="X171" s="384"/>
      <c r="Y171" s="385"/>
      <c r="Z171" s="301"/>
      <c r="AA171" s="301"/>
      <c r="AB171" s="301"/>
      <c r="AC171" s="301"/>
      <c r="AD171" s="301"/>
      <c r="AE171" s="301"/>
      <c r="AF171" s="301"/>
      <c r="AG171" s="301"/>
      <c r="AH171" s="301"/>
      <c r="AI171" s="301"/>
      <c r="AJ171" s="301"/>
      <c r="AK171" s="301"/>
      <c r="AL171" s="301"/>
      <c r="AM171" s="301"/>
      <c r="AN171" s="301"/>
      <c r="AO171" s="301"/>
      <c r="AP171" s="301"/>
      <c r="AQ171" s="301"/>
      <c r="AR171" s="301"/>
      <c r="AS171" s="301"/>
      <c r="AT171" s="256"/>
      <c r="AU171" s="256"/>
    </row>
    <row r="172" spans="1:47" ht="12.6" customHeight="1" x14ac:dyDescent="0.25">
      <c r="B172" s="466"/>
      <c r="C172" s="384"/>
      <c r="D172" s="384"/>
      <c r="E172" s="384"/>
      <c r="F172" s="384"/>
      <c r="G172" s="384"/>
      <c r="H172" s="384"/>
      <c r="I172" s="384"/>
      <c r="J172" s="384"/>
      <c r="K172" s="384"/>
      <c r="L172" s="384"/>
      <c r="M172" s="384"/>
      <c r="N172" s="384"/>
      <c r="O172" s="384"/>
      <c r="P172" s="384"/>
      <c r="Q172" s="384"/>
      <c r="R172" s="384"/>
      <c r="S172" s="384"/>
      <c r="T172" s="384"/>
      <c r="U172" s="384"/>
      <c r="V172" s="384"/>
      <c r="W172" s="384"/>
      <c r="X172" s="384"/>
      <c r="Y172" s="385"/>
      <c r="Z172" s="301"/>
      <c r="AA172" s="301"/>
      <c r="AB172" s="301"/>
      <c r="AC172" s="301"/>
      <c r="AD172" s="301"/>
      <c r="AE172" s="301"/>
      <c r="AF172" s="301"/>
      <c r="AG172" s="301"/>
      <c r="AH172" s="301"/>
      <c r="AI172" s="301"/>
      <c r="AJ172" s="301"/>
      <c r="AK172" s="301"/>
      <c r="AL172" s="301"/>
      <c r="AM172" s="301"/>
      <c r="AN172" s="301"/>
      <c r="AO172" s="301"/>
      <c r="AP172" s="301"/>
      <c r="AQ172" s="301"/>
      <c r="AR172" s="301"/>
      <c r="AS172" s="301"/>
      <c r="AT172" s="256"/>
      <c r="AU172" s="256"/>
    </row>
    <row r="173" spans="1:47" ht="12.6" customHeight="1" x14ac:dyDescent="0.25">
      <c r="A173" s="445"/>
      <c r="B173" s="466"/>
      <c r="C173" s="384"/>
      <c r="D173" s="384"/>
      <c r="E173" s="384"/>
      <c r="F173" s="384"/>
      <c r="G173" s="384"/>
      <c r="H173" s="384"/>
      <c r="I173" s="384"/>
      <c r="J173" s="384"/>
      <c r="K173" s="384"/>
      <c r="L173" s="384"/>
      <c r="M173" s="384"/>
      <c r="N173" s="384"/>
      <c r="O173" s="384"/>
      <c r="P173" s="384"/>
      <c r="Q173" s="384"/>
      <c r="R173" s="384"/>
      <c r="S173" s="384"/>
      <c r="T173" s="384"/>
      <c r="U173" s="384"/>
      <c r="V173" s="384"/>
      <c r="W173" s="384"/>
      <c r="X173" s="384"/>
      <c r="Y173" s="385"/>
      <c r="Z173" s="301"/>
      <c r="AA173" s="301"/>
      <c r="AB173" s="301"/>
      <c r="AC173" s="301"/>
      <c r="AD173" s="301"/>
      <c r="AE173" s="301"/>
      <c r="AF173" s="301"/>
      <c r="AG173" s="301"/>
      <c r="AH173" s="301"/>
      <c r="AI173" s="301"/>
      <c r="AJ173" s="301"/>
      <c r="AK173" s="301"/>
      <c r="AL173" s="301"/>
      <c r="AM173" s="301"/>
      <c r="AN173" s="301"/>
      <c r="AO173" s="301"/>
      <c r="AP173" s="301"/>
      <c r="AQ173" s="301"/>
      <c r="AR173" s="301"/>
      <c r="AS173" s="301"/>
      <c r="AT173" s="256"/>
      <c r="AU173" s="256"/>
    </row>
    <row r="174" spans="1:47" ht="12.6" customHeight="1" x14ac:dyDescent="0.25">
      <c r="A174" s="445"/>
      <c r="B174" s="466"/>
      <c r="C174" s="384"/>
      <c r="D174" s="384"/>
      <c r="E174" s="384"/>
      <c r="F174" s="384"/>
      <c r="G174" s="384"/>
      <c r="H174" s="384"/>
      <c r="I174" s="384"/>
      <c r="J174" s="384"/>
      <c r="K174" s="384"/>
      <c r="L174" s="384"/>
      <c r="M174" s="384"/>
      <c r="N174" s="384"/>
      <c r="O174" s="384"/>
      <c r="P174" s="384"/>
      <c r="Q174" s="384"/>
      <c r="R174" s="384"/>
      <c r="S174" s="384"/>
      <c r="T174" s="384"/>
      <c r="U174" s="384"/>
      <c r="V174" s="384"/>
      <c r="W174" s="384"/>
      <c r="X174" s="384"/>
      <c r="Y174" s="385"/>
      <c r="Z174" s="301"/>
      <c r="AA174" s="301"/>
      <c r="AB174" s="301"/>
      <c r="AC174" s="301"/>
      <c r="AD174" s="301"/>
      <c r="AE174" s="301"/>
      <c r="AF174" s="301"/>
      <c r="AG174" s="301"/>
      <c r="AH174" s="301"/>
      <c r="AI174" s="301"/>
      <c r="AJ174" s="301"/>
      <c r="AK174" s="301"/>
      <c r="AL174" s="301"/>
      <c r="AM174" s="301"/>
      <c r="AN174" s="301"/>
      <c r="AO174" s="301"/>
      <c r="AP174" s="301"/>
      <c r="AQ174" s="301"/>
      <c r="AR174" s="301"/>
      <c r="AS174" s="301"/>
      <c r="AT174" s="256"/>
      <c r="AU174" s="256"/>
    </row>
    <row r="175" spans="1:47" ht="12.6" customHeight="1" x14ac:dyDescent="0.25">
      <c r="A175" s="445"/>
      <c r="B175" s="466"/>
      <c r="C175" s="384"/>
      <c r="D175" s="384"/>
      <c r="E175" s="384"/>
      <c r="F175" s="384"/>
      <c r="G175" s="384"/>
      <c r="H175" s="384"/>
      <c r="I175" s="384"/>
      <c r="J175" s="384"/>
      <c r="K175" s="384"/>
      <c r="L175" s="384"/>
      <c r="M175" s="384"/>
      <c r="N175" s="384"/>
      <c r="O175" s="384"/>
      <c r="P175" s="384"/>
      <c r="Q175" s="384"/>
      <c r="R175" s="384"/>
      <c r="S175" s="384"/>
      <c r="T175" s="384"/>
      <c r="U175" s="384"/>
      <c r="V175" s="384"/>
      <c r="W175" s="384"/>
      <c r="X175" s="384"/>
      <c r="Y175" s="385"/>
      <c r="Z175" s="301"/>
      <c r="AA175" s="301"/>
      <c r="AB175" s="301"/>
      <c r="AC175" s="301"/>
      <c r="AD175" s="301"/>
      <c r="AE175" s="301"/>
      <c r="AF175" s="301"/>
      <c r="AG175" s="301"/>
      <c r="AH175" s="301"/>
      <c r="AI175" s="301"/>
      <c r="AJ175" s="301"/>
      <c r="AK175" s="301"/>
      <c r="AL175" s="301"/>
      <c r="AM175" s="301"/>
      <c r="AN175" s="301"/>
      <c r="AO175" s="301"/>
      <c r="AP175" s="301"/>
      <c r="AQ175" s="301"/>
      <c r="AR175" s="301"/>
      <c r="AS175" s="301"/>
      <c r="AT175" s="256"/>
      <c r="AU175" s="256"/>
    </row>
    <row r="176" spans="1:47" ht="12.6" customHeight="1" x14ac:dyDescent="0.25">
      <c r="A176" s="445"/>
      <c r="B176" s="466"/>
      <c r="C176" s="384"/>
      <c r="D176" s="384"/>
      <c r="E176" s="384"/>
      <c r="F176" s="384"/>
      <c r="G176" s="384"/>
      <c r="H176" s="384"/>
      <c r="I176" s="384"/>
      <c r="J176" s="384"/>
      <c r="K176" s="384"/>
      <c r="L176" s="384"/>
      <c r="M176" s="384"/>
      <c r="N176" s="384"/>
      <c r="O176" s="384"/>
      <c r="P176" s="384"/>
      <c r="Q176" s="384"/>
      <c r="R176" s="384"/>
      <c r="S176" s="384"/>
      <c r="T176" s="384"/>
      <c r="U176" s="384"/>
      <c r="V176" s="384"/>
      <c r="W176" s="384"/>
      <c r="X176" s="384"/>
      <c r="Y176" s="385"/>
      <c r="Z176" s="301"/>
      <c r="AA176" s="301"/>
      <c r="AB176" s="301"/>
      <c r="AC176" s="301"/>
      <c r="AD176" s="301"/>
      <c r="AE176" s="301"/>
      <c r="AF176" s="301"/>
      <c r="AG176" s="301"/>
      <c r="AH176" s="301"/>
      <c r="AI176" s="301"/>
      <c r="AJ176" s="301"/>
      <c r="AK176" s="301"/>
      <c r="AL176" s="301"/>
      <c r="AM176" s="301"/>
      <c r="AN176" s="301"/>
      <c r="AO176" s="301"/>
      <c r="AP176" s="301"/>
      <c r="AQ176" s="301"/>
      <c r="AR176" s="301"/>
      <c r="AS176" s="301"/>
      <c r="AT176" s="256"/>
      <c r="AU176" s="256"/>
    </row>
    <row r="177" spans="1:47" ht="12.6" customHeight="1" x14ac:dyDescent="0.25">
      <c r="A177" s="445"/>
      <c r="B177" s="466"/>
      <c r="C177" s="384"/>
      <c r="D177" s="384"/>
      <c r="E177" s="384"/>
      <c r="F177" s="384"/>
      <c r="G177" s="384"/>
      <c r="H177" s="384"/>
      <c r="I177" s="384"/>
      <c r="J177" s="384"/>
      <c r="K177" s="384"/>
      <c r="L177" s="384"/>
      <c r="M177" s="384"/>
      <c r="N177" s="384"/>
      <c r="O177" s="384"/>
      <c r="P177" s="384"/>
      <c r="Q177" s="384"/>
      <c r="R177" s="384"/>
      <c r="S177" s="384"/>
      <c r="T177" s="384"/>
      <c r="U177" s="384"/>
      <c r="V177" s="384"/>
      <c r="W177" s="384"/>
      <c r="X177" s="384"/>
      <c r="Y177" s="385"/>
      <c r="Z177" s="301"/>
      <c r="AA177" s="301"/>
      <c r="AB177" s="301"/>
      <c r="AC177" s="301"/>
      <c r="AD177" s="301"/>
      <c r="AE177" s="301"/>
      <c r="AF177" s="301"/>
      <c r="AG177" s="301"/>
      <c r="AH177" s="301"/>
      <c r="AI177" s="301"/>
      <c r="AJ177" s="301"/>
      <c r="AK177" s="301"/>
      <c r="AL177" s="301"/>
      <c r="AM177" s="301"/>
      <c r="AN177" s="301"/>
      <c r="AO177" s="301"/>
      <c r="AP177" s="301"/>
      <c r="AQ177" s="301"/>
      <c r="AR177" s="301"/>
      <c r="AS177" s="301"/>
      <c r="AT177" s="256"/>
      <c r="AU177" s="256"/>
    </row>
    <row r="178" spans="1:47" ht="12.6" customHeight="1" x14ac:dyDescent="0.25">
      <c r="A178" s="445"/>
      <c r="B178" s="467"/>
      <c r="C178" s="468"/>
      <c r="D178" s="468"/>
      <c r="E178" s="468"/>
      <c r="F178" s="468"/>
      <c r="G178" s="468"/>
      <c r="H178" s="468"/>
      <c r="I178" s="468"/>
      <c r="J178" s="468"/>
      <c r="K178" s="468"/>
      <c r="L178" s="468"/>
      <c r="M178" s="468"/>
      <c r="N178" s="468"/>
      <c r="O178" s="468"/>
      <c r="P178" s="468"/>
      <c r="Q178" s="468"/>
      <c r="R178" s="468"/>
      <c r="S178" s="468"/>
      <c r="T178" s="468"/>
      <c r="U178" s="468"/>
      <c r="V178" s="468"/>
      <c r="W178" s="468"/>
      <c r="X178" s="468"/>
      <c r="Y178" s="469"/>
      <c r="Z178" s="301"/>
      <c r="AA178" s="301"/>
      <c r="AB178" s="301"/>
      <c r="AC178" s="301"/>
      <c r="AD178" s="301"/>
      <c r="AE178" s="301"/>
      <c r="AF178" s="301"/>
      <c r="AG178" s="301"/>
      <c r="AH178" s="301"/>
      <c r="AI178" s="301"/>
      <c r="AJ178" s="301"/>
      <c r="AK178" s="301"/>
      <c r="AL178" s="301"/>
      <c r="AM178" s="301"/>
      <c r="AN178" s="301"/>
      <c r="AO178" s="301"/>
      <c r="AP178" s="301"/>
      <c r="AQ178" s="301"/>
      <c r="AR178" s="301"/>
      <c r="AS178" s="301"/>
      <c r="AT178" s="256"/>
      <c r="AU178" s="256"/>
    </row>
    <row r="179" spans="1:47" ht="12.6" customHeight="1" x14ac:dyDescent="0.25">
      <c r="A179" s="151"/>
      <c r="B179" s="543"/>
      <c r="C179" s="544"/>
      <c r="D179" s="544"/>
      <c r="E179" s="544"/>
      <c r="F179" s="544"/>
      <c r="G179" s="544"/>
      <c r="H179" s="544"/>
      <c r="I179" s="544"/>
      <c r="J179" s="544"/>
      <c r="K179" s="544"/>
      <c r="L179" s="544"/>
      <c r="M179" s="544"/>
      <c r="N179" s="544"/>
      <c r="O179" s="544"/>
      <c r="P179" s="544"/>
      <c r="Q179" s="544"/>
      <c r="R179" s="544"/>
      <c r="S179" s="544"/>
      <c r="T179" s="544"/>
      <c r="U179" s="544"/>
      <c r="V179" s="544"/>
      <c r="W179" s="544"/>
      <c r="X179" s="544"/>
      <c r="Y179" s="545"/>
      <c r="Z179" s="301"/>
      <c r="AA179" s="301"/>
      <c r="AB179" s="301"/>
      <c r="AC179" s="301"/>
      <c r="AD179" s="301"/>
      <c r="AE179" s="301"/>
      <c r="AF179" s="301"/>
      <c r="AG179" s="301"/>
      <c r="AH179" s="301"/>
      <c r="AI179" s="301"/>
      <c r="AJ179" s="301"/>
      <c r="AK179" s="301"/>
      <c r="AL179" s="301"/>
      <c r="AM179" s="301"/>
      <c r="AN179" s="301"/>
      <c r="AO179" s="301"/>
      <c r="AP179" s="301"/>
      <c r="AQ179" s="301"/>
      <c r="AR179" s="301"/>
      <c r="AS179" s="301"/>
      <c r="AT179" s="256"/>
      <c r="AU179" s="256"/>
    </row>
    <row r="180" spans="1:47" ht="12.6" customHeight="1" x14ac:dyDescent="0.25">
      <c r="B180" s="436" t="str">
        <f>B122</f>
        <v>Formulaire du 2 avril 2012</v>
      </c>
      <c r="C180" s="437"/>
      <c r="D180" s="437"/>
      <c r="E180" s="437"/>
      <c r="F180" s="437"/>
      <c r="G180" s="437"/>
      <c r="H180" s="437"/>
      <c r="I180" s="437"/>
      <c r="J180" s="437"/>
      <c r="K180" s="437"/>
      <c r="L180" s="437"/>
      <c r="M180" s="437"/>
      <c r="N180" s="437"/>
      <c r="O180" s="364" t="str">
        <f>CONCATENATE("Compte rendu du dossier de travaux ",$R$1," - Page "&amp;SUBTOTAL(9,AS$16:AS180)&amp;" / "&amp;SUBTOTAL(9,AS$16:AS$470))</f>
        <v>Compte rendu du dossier de travaux  - Page 0 / 0</v>
      </c>
      <c r="P180" s="364"/>
      <c r="Q180" s="364"/>
      <c r="R180" s="364"/>
      <c r="S180" s="364"/>
      <c r="T180" s="364"/>
      <c r="U180" s="364"/>
      <c r="V180" s="364"/>
      <c r="W180" s="364"/>
      <c r="X180" s="364"/>
      <c r="Y180" s="365"/>
      <c r="Z180" s="301"/>
      <c r="AA180" s="301"/>
      <c r="AB180" s="301"/>
      <c r="AC180" s="301"/>
      <c r="AD180" s="301"/>
      <c r="AE180" s="301"/>
      <c r="AF180" s="301"/>
      <c r="AG180" s="301"/>
      <c r="AH180" s="301"/>
      <c r="AI180" s="301"/>
      <c r="AJ180" s="301"/>
      <c r="AK180" s="301"/>
      <c r="AL180" s="301"/>
      <c r="AM180" s="301"/>
      <c r="AN180" s="301"/>
      <c r="AO180" s="301"/>
      <c r="AP180" s="301"/>
      <c r="AQ180" s="301"/>
      <c r="AR180" s="301"/>
      <c r="AS180" s="301"/>
      <c r="AT180" s="256"/>
      <c r="AU180" s="256"/>
    </row>
    <row r="181" spans="1:47" ht="12.6" customHeight="1" x14ac:dyDescent="0.25">
      <c r="B181" s="558" t="s">
        <v>461</v>
      </c>
      <c r="C181" s="559"/>
      <c r="D181" s="559"/>
      <c r="E181" s="559"/>
      <c r="F181" s="559"/>
      <c r="G181" s="559"/>
      <c r="H181" s="559"/>
      <c r="I181" s="559"/>
      <c r="J181" s="559"/>
      <c r="K181" s="559"/>
      <c r="L181" s="559"/>
      <c r="M181" s="559"/>
      <c r="N181" s="559"/>
      <c r="O181" s="559"/>
      <c r="P181" s="559"/>
      <c r="Q181" s="559"/>
      <c r="R181" s="559"/>
      <c r="S181" s="559"/>
      <c r="T181" s="559"/>
      <c r="U181" s="559"/>
      <c r="V181" s="559"/>
      <c r="W181" s="559"/>
      <c r="X181" s="559"/>
      <c r="Y181" s="560"/>
      <c r="Z181" s="301"/>
      <c r="AA181" s="301"/>
      <c r="AB181" s="301"/>
      <c r="AC181" s="301"/>
      <c r="AD181" s="301"/>
      <c r="AE181" s="301"/>
      <c r="AF181" s="301"/>
      <c r="AG181" s="301"/>
      <c r="AH181" s="301"/>
      <c r="AI181" s="301"/>
      <c r="AJ181" s="301"/>
      <c r="AK181" s="301"/>
      <c r="AL181" s="301"/>
      <c r="AM181" s="301"/>
      <c r="AN181" s="301"/>
      <c r="AO181" s="301"/>
      <c r="AP181" s="301"/>
      <c r="AQ181" s="301"/>
      <c r="AR181" s="301"/>
      <c r="AS181" s="301"/>
      <c r="AT181" s="256"/>
      <c r="AU181" s="256"/>
    </row>
    <row r="182" spans="1:47" ht="12.6" customHeight="1" x14ac:dyDescent="0.25">
      <c r="B182" s="633" t="s">
        <v>37</v>
      </c>
      <c r="C182" s="634"/>
      <c r="D182" s="634"/>
      <c r="E182" s="634"/>
      <c r="F182" s="634"/>
      <c r="G182" s="634"/>
      <c r="H182" s="634"/>
      <c r="I182" s="634"/>
      <c r="J182" s="634"/>
      <c r="K182" s="634"/>
      <c r="L182" s="634"/>
      <c r="M182" s="634"/>
      <c r="N182" s="634" t="s">
        <v>98</v>
      </c>
      <c r="O182" s="634"/>
      <c r="P182" s="634"/>
      <c r="Q182" s="634"/>
      <c r="R182" s="634"/>
      <c r="S182" s="634"/>
      <c r="T182" s="634" t="s">
        <v>99</v>
      </c>
      <c r="U182" s="634"/>
      <c r="V182" s="634"/>
      <c r="W182" s="634"/>
      <c r="X182" s="634"/>
      <c r="Y182" s="635"/>
      <c r="Z182" s="301"/>
      <c r="AA182" s="301"/>
      <c r="AB182" s="301"/>
      <c r="AC182" s="301"/>
      <c r="AD182" s="301"/>
      <c r="AE182" s="301"/>
      <c r="AF182" s="301"/>
      <c r="AG182" s="301"/>
      <c r="AH182" s="301"/>
      <c r="AI182" s="301"/>
      <c r="AJ182" s="301"/>
      <c r="AK182" s="301"/>
      <c r="AL182" s="301"/>
      <c r="AM182" s="301"/>
      <c r="AN182" s="301"/>
      <c r="AO182" s="301"/>
      <c r="AP182" s="301"/>
      <c r="AQ182" s="301"/>
      <c r="AR182" s="301"/>
      <c r="AS182" s="301"/>
      <c r="AT182" s="256"/>
      <c r="AU182" s="256"/>
    </row>
    <row r="183" spans="1:47" ht="12.6" customHeight="1" x14ac:dyDescent="0.25">
      <c r="B183" s="639" t="s">
        <v>100</v>
      </c>
      <c r="C183" s="640"/>
      <c r="D183" s="640"/>
      <c r="E183" s="640"/>
      <c r="F183" s="640"/>
      <c r="G183" s="640" t="s">
        <v>101</v>
      </c>
      <c r="H183" s="640"/>
      <c r="I183" s="640"/>
      <c r="J183" s="640"/>
      <c r="K183" s="640"/>
      <c r="L183" s="640" t="s">
        <v>102</v>
      </c>
      <c r="M183" s="640"/>
      <c r="N183" s="640"/>
      <c r="O183" s="640"/>
      <c r="P183" s="640"/>
      <c r="Q183" s="640"/>
      <c r="R183" s="640"/>
      <c r="S183" s="640"/>
      <c r="T183" s="640"/>
      <c r="U183" s="640"/>
      <c r="V183" s="640"/>
      <c r="W183" s="640"/>
      <c r="X183" s="640"/>
      <c r="Y183" s="641"/>
      <c r="Z183" s="301"/>
      <c r="AA183" s="301"/>
      <c r="AB183" s="301"/>
      <c r="AC183" s="301"/>
      <c r="AD183" s="301"/>
      <c r="AE183" s="301"/>
      <c r="AF183" s="301"/>
      <c r="AG183" s="301"/>
      <c r="AH183" s="301"/>
      <c r="AI183" s="301"/>
      <c r="AJ183" s="301"/>
      <c r="AK183" s="301"/>
      <c r="AL183" s="301"/>
      <c r="AM183" s="301"/>
      <c r="AN183" s="301"/>
      <c r="AO183" s="301"/>
      <c r="AP183" s="301"/>
      <c r="AQ183" s="301"/>
      <c r="AR183" s="301"/>
      <c r="AS183" s="301"/>
      <c r="AT183" s="256"/>
      <c r="AU183" s="256"/>
    </row>
    <row r="184" spans="1:47" ht="12.6" customHeight="1" x14ac:dyDescent="0.25">
      <c r="A184" s="446"/>
      <c r="B184" s="624" t="s">
        <v>14</v>
      </c>
      <c r="C184" s="625"/>
      <c r="D184" s="625"/>
      <c r="E184" s="625"/>
      <c r="F184" s="625"/>
      <c r="G184" s="625"/>
      <c r="H184" s="625"/>
      <c r="I184" s="625"/>
      <c r="J184" s="625"/>
      <c r="K184" s="625"/>
      <c r="L184" s="625"/>
      <c r="M184" s="625"/>
      <c r="N184" s="626"/>
      <c r="O184" s="626"/>
      <c r="P184" s="626"/>
      <c r="Q184" s="626"/>
      <c r="R184" s="626"/>
      <c r="S184" s="626"/>
      <c r="T184" s="626"/>
      <c r="U184" s="626"/>
      <c r="V184" s="626"/>
      <c r="W184" s="626"/>
      <c r="X184" s="626"/>
      <c r="Y184" s="627"/>
      <c r="Z184" s="553"/>
      <c r="AA184" s="553"/>
      <c r="AB184" s="553"/>
      <c r="AC184" s="553"/>
      <c r="AD184" s="553"/>
      <c r="AE184" s="553"/>
      <c r="AF184" s="553"/>
      <c r="AG184" s="553"/>
      <c r="AH184" s="553"/>
      <c r="AI184" s="553"/>
      <c r="AJ184" s="553"/>
      <c r="AK184" s="553"/>
      <c r="AL184" s="553"/>
      <c r="AM184" s="553"/>
      <c r="AN184" s="553"/>
      <c r="AO184" s="301"/>
      <c r="AP184" s="301"/>
      <c r="AQ184" s="301"/>
      <c r="AR184" s="301"/>
      <c r="AS184" s="301"/>
      <c r="AT184" s="256"/>
      <c r="AU184" s="256"/>
    </row>
    <row r="185" spans="1:47" ht="12.6" customHeight="1" x14ac:dyDescent="0.25">
      <c r="A185" s="446"/>
      <c r="B185" s="628"/>
      <c r="C185" s="629"/>
      <c r="D185" s="629"/>
      <c r="E185" s="629"/>
      <c r="F185" s="629"/>
      <c r="G185" s="629"/>
      <c r="H185" s="629"/>
      <c r="I185" s="629"/>
      <c r="J185" s="629"/>
      <c r="K185" s="629"/>
      <c r="L185" s="629"/>
      <c r="M185" s="629"/>
      <c r="N185" s="629"/>
      <c r="O185" s="629"/>
      <c r="P185" s="629"/>
      <c r="Q185" s="629"/>
      <c r="R185" s="629"/>
      <c r="S185" s="629"/>
      <c r="T185" s="630"/>
      <c r="U185" s="630"/>
      <c r="V185" s="630"/>
      <c r="W185" s="630"/>
      <c r="X185" s="630"/>
      <c r="Y185" s="631"/>
      <c r="Z185" s="553"/>
      <c r="AA185" s="553"/>
      <c r="AB185" s="553"/>
      <c r="AC185" s="553"/>
      <c r="AD185" s="553"/>
      <c r="AE185" s="553"/>
      <c r="AF185" s="553"/>
      <c r="AG185" s="553"/>
      <c r="AH185" s="553"/>
      <c r="AI185" s="553"/>
      <c r="AJ185" s="553"/>
      <c r="AK185" s="553"/>
      <c r="AL185" s="553"/>
      <c r="AM185" s="553"/>
      <c r="AN185" s="553"/>
      <c r="AO185" s="301"/>
      <c r="AP185" s="301"/>
      <c r="AQ185" s="301"/>
      <c r="AR185" s="301"/>
      <c r="AS185" s="301"/>
      <c r="AT185" s="256"/>
      <c r="AU185" s="256"/>
    </row>
    <row r="186" spans="1:47" ht="12.6" customHeight="1" x14ac:dyDescent="0.25">
      <c r="A186" s="446"/>
      <c r="B186" s="632" t="s">
        <v>103</v>
      </c>
      <c r="C186" s="620"/>
      <c r="D186" s="620"/>
      <c r="E186" s="620"/>
      <c r="F186" s="620"/>
      <c r="G186" s="619" t="str">
        <f>IF(ISERROR(VLOOKUP($A184,$Z$67:$AK$154,2,FALSE)),"",IF($A184&lt;&gt;"",VLOOKUP($A184,$Z$67:$AK$154,10,FALSE),"-"))</f>
        <v/>
      </c>
      <c r="H186" s="619"/>
      <c r="I186" s="619"/>
      <c r="J186" s="620" t="s">
        <v>104</v>
      </c>
      <c r="K186" s="620"/>
      <c r="L186" s="620"/>
      <c r="M186" s="620"/>
      <c r="N186" s="620"/>
      <c r="O186" s="620"/>
      <c r="P186" s="621" t="str">
        <f>IF(ISERROR(VLOOKUP($A184,$Z$67:$AK$154,2,FALSE)),"",IF($A184&lt;&gt;"",VLOOKUP($A184,$Z$67:$AK$154,11,FALSE),"-"))</f>
        <v/>
      </c>
      <c r="Q186" s="621"/>
      <c r="R186" s="621"/>
      <c r="S186" s="622" t="s">
        <v>105</v>
      </c>
      <c r="T186" s="622"/>
      <c r="U186" s="622"/>
      <c r="V186" s="622"/>
      <c r="W186" s="621" t="str">
        <f>IF(ISERROR(VLOOKUP($A184,$Z$67:$AK$154,2,FALSE)),"",IF($A184&lt;&gt;"",VLOOKUP($A184,$Z$67:$AK$154,12,FALSE),"-"))</f>
        <v/>
      </c>
      <c r="X186" s="621"/>
      <c r="Y186" s="623"/>
      <c r="Z186" s="553"/>
      <c r="AA186" s="553"/>
      <c r="AB186" s="553"/>
      <c r="AC186" s="553"/>
      <c r="AD186" s="553"/>
      <c r="AE186" s="553"/>
      <c r="AF186" s="553"/>
      <c r="AG186" s="553"/>
      <c r="AH186" s="553"/>
      <c r="AI186" s="553"/>
      <c r="AJ186" s="553"/>
      <c r="AK186" s="553"/>
      <c r="AL186" s="553"/>
      <c r="AM186" s="553"/>
      <c r="AN186" s="553"/>
      <c r="AO186" s="301"/>
      <c r="AP186" s="301"/>
      <c r="AQ186" s="301"/>
      <c r="AR186" s="301"/>
      <c r="AS186" s="301"/>
      <c r="AT186" s="256"/>
      <c r="AU186" s="256"/>
    </row>
    <row r="187" spans="1:47" ht="12.6" customHeight="1" x14ac:dyDescent="0.25">
      <c r="A187" s="446"/>
      <c r="B187" s="624" t="s">
        <v>14</v>
      </c>
      <c r="C187" s="625"/>
      <c r="D187" s="625"/>
      <c r="E187" s="625"/>
      <c r="F187" s="625"/>
      <c r="G187" s="625"/>
      <c r="H187" s="625"/>
      <c r="I187" s="625"/>
      <c r="J187" s="625"/>
      <c r="K187" s="625"/>
      <c r="L187" s="625"/>
      <c r="M187" s="625"/>
      <c r="N187" s="626"/>
      <c r="O187" s="626"/>
      <c r="P187" s="626"/>
      <c r="Q187" s="626"/>
      <c r="R187" s="626"/>
      <c r="S187" s="626"/>
      <c r="T187" s="626"/>
      <c r="U187" s="626"/>
      <c r="V187" s="626"/>
      <c r="W187" s="626"/>
      <c r="X187" s="626"/>
      <c r="Y187" s="627"/>
      <c r="Z187" s="553"/>
      <c r="AA187" s="553"/>
      <c r="AB187" s="553"/>
      <c r="AC187" s="553"/>
      <c r="AD187" s="553"/>
      <c r="AE187" s="553"/>
      <c r="AF187" s="553"/>
      <c r="AG187" s="553"/>
      <c r="AH187" s="553"/>
      <c r="AI187" s="553"/>
      <c r="AJ187" s="553"/>
      <c r="AK187" s="553"/>
      <c r="AL187" s="553"/>
      <c r="AM187" s="553"/>
      <c r="AN187" s="553"/>
      <c r="AO187" s="301"/>
      <c r="AP187" s="301"/>
      <c r="AQ187" s="301"/>
      <c r="AR187" s="301"/>
      <c r="AS187" s="301"/>
      <c r="AT187" s="256"/>
      <c r="AU187" s="256"/>
    </row>
    <row r="188" spans="1:47" ht="12.6" customHeight="1" x14ac:dyDescent="0.25">
      <c r="A188" s="446"/>
      <c r="B188" s="628"/>
      <c r="C188" s="629"/>
      <c r="D188" s="629"/>
      <c r="E188" s="629"/>
      <c r="F188" s="629"/>
      <c r="G188" s="629"/>
      <c r="H188" s="629"/>
      <c r="I188" s="629"/>
      <c r="J188" s="629"/>
      <c r="K188" s="629"/>
      <c r="L188" s="629"/>
      <c r="M188" s="629"/>
      <c r="N188" s="629"/>
      <c r="O188" s="629"/>
      <c r="P188" s="629"/>
      <c r="Q188" s="629"/>
      <c r="R188" s="629"/>
      <c r="S188" s="629"/>
      <c r="T188" s="630"/>
      <c r="U188" s="630"/>
      <c r="V188" s="630"/>
      <c r="W188" s="630"/>
      <c r="X188" s="630"/>
      <c r="Y188" s="631"/>
      <c r="Z188" s="553"/>
      <c r="AA188" s="553"/>
      <c r="AB188" s="553"/>
      <c r="AC188" s="553"/>
      <c r="AD188" s="553"/>
      <c r="AE188" s="553"/>
      <c r="AF188" s="553"/>
      <c r="AG188" s="553"/>
      <c r="AH188" s="553"/>
      <c r="AI188" s="553"/>
      <c r="AJ188" s="553"/>
      <c r="AK188" s="553"/>
      <c r="AL188" s="553"/>
      <c r="AM188" s="553"/>
      <c r="AN188" s="553"/>
      <c r="AO188" s="301"/>
      <c r="AP188" s="301"/>
      <c r="AQ188" s="301"/>
      <c r="AR188" s="301"/>
      <c r="AS188" s="301"/>
      <c r="AT188" s="256"/>
      <c r="AU188" s="256"/>
    </row>
    <row r="189" spans="1:47" ht="12.6" customHeight="1" x14ac:dyDescent="0.25">
      <c r="A189" s="446"/>
      <c r="B189" s="632" t="s">
        <v>103</v>
      </c>
      <c r="C189" s="620"/>
      <c r="D189" s="620"/>
      <c r="E189" s="620"/>
      <c r="F189" s="620"/>
      <c r="G189" s="619" t="str">
        <f>IF(ISERROR(VLOOKUP($A187,$Z$67:$AK$154,2,FALSE)),"",IF($A187&lt;&gt;"",VLOOKUP($A187,$Z$67:$AK$154,10,FALSE),"-"))</f>
        <v/>
      </c>
      <c r="H189" s="619"/>
      <c r="I189" s="619"/>
      <c r="J189" s="620" t="s">
        <v>104</v>
      </c>
      <c r="K189" s="620"/>
      <c r="L189" s="620"/>
      <c r="M189" s="620"/>
      <c r="N189" s="620"/>
      <c r="O189" s="620"/>
      <c r="P189" s="621" t="str">
        <f>IF(ISERROR(VLOOKUP($A187,$Z$67:$AK$154,2,FALSE)),"",IF($A187&lt;&gt;"",VLOOKUP($A187,$Z$67:$AK$154,11,FALSE),"-"))</f>
        <v/>
      </c>
      <c r="Q189" s="621"/>
      <c r="R189" s="621"/>
      <c r="S189" s="622" t="s">
        <v>105</v>
      </c>
      <c r="T189" s="622"/>
      <c r="U189" s="622"/>
      <c r="V189" s="622"/>
      <c r="W189" s="621" t="str">
        <f>IF(ISERROR(VLOOKUP($A187,$Z$67:$AK$154,2,FALSE)),"",IF($A187&lt;&gt;"",VLOOKUP($A187,$Z$67:$AK$154,12,FALSE),"-"))</f>
        <v/>
      </c>
      <c r="X189" s="621"/>
      <c r="Y189" s="623"/>
      <c r="Z189" s="553"/>
      <c r="AA189" s="553"/>
      <c r="AB189" s="553"/>
      <c r="AC189" s="553"/>
      <c r="AD189" s="553"/>
      <c r="AE189" s="553"/>
      <c r="AF189" s="553"/>
      <c r="AG189" s="553"/>
      <c r="AH189" s="553"/>
      <c r="AI189" s="553"/>
      <c r="AJ189" s="553"/>
      <c r="AK189" s="553"/>
      <c r="AL189" s="553"/>
      <c r="AM189" s="553"/>
      <c r="AN189" s="553"/>
      <c r="AO189" s="301"/>
      <c r="AP189" s="301"/>
      <c r="AQ189" s="301"/>
      <c r="AR189" s="301"/>
      <c r="AS189" s="301"/>
      <c r="AT189" s="256"/>
      <c r="AU189" s="256"/>
    </row>
    <row r="190" spans="1:47" ht="12.6" customHeight="1" x14ac:dyDescent="0.25">
      <c r="A190" s="446"/>
      <c r="B190" s="624" t="s">
        <v>14</v>
      </c>
      <c r="C190" s="625"/>
      <c r="D190" s="625"/>
      <c r="E190" s="625"/>
      <c r="F190" s="625"/>
      <c r="G190" s="625"/>
      <c r="H190" s="625"/>
      <c r="I190" s="625"/>
      <c r="J190" s="625"/>
      <c r="K190" s="625"/>
      <c r="L190" s="625"/>
      <c r="M190" s="625"/>
      <c r="N190" s="626"/>
      <c r="O190" s="626"/>
      <c r="P190" s="626"/>
      <c r="Q190" s="626"/>
      <c r="R190" s="626"/>
      <c r="S190" s="626"/>
      <c r="T190" s="626"/>
      <c r="U190" s="626"/>
      <c r="V190" s="626"/>
      <c r="W190" s="626"/>
      <c r="X190" s="626"/>
      <c r="Y190" s="627"/>
      <c r="Z190" s="553"/>
      <c r="AA190" s="553"/>
      <c r="AB190" s="553"/>
      <c r="AC190" s="553"/>
      <c r="AD190" s="553"/>
      <c r="AE190" s="553"/>
      <c r="AF190" s="553"/>
      <c r="AG190" s="553"/>
      <c r="AH190" s="553"/>
      <c r="AI190" s="553"/>
      <c r="AJ190" s="553"/>
      <c r="AK190" s="553"/>
      <c r="AL190" s="553"/>
      <c r="AM190" s="553"/>
      <c r="AN190" s="553"/>
      <c r="AO190" s="301"/>
      <c r="AP190" s="301"/>
      <c r="AQ190" s="301"/>
      <c r="AR190" s="301"/>
      <c r="AS190" s="301"/>
      <c r="AT190" s="256"/>
      <c r="AU190" s="256"/>
    </row>
    <row r="191" spans="1:47" ht="12.6" customHeight="1" x14ac:dyDescent="0.25">
      <c r="A191" s="446"/>
      <c r="B191" s="628"/>
      <c r="C191" s="629"/>
      <c r="D191" s="629"/>
      <c r="E191" s="629"/>
      <c r="F191" s="629"/>
      <c r="G191" s="629"/>
      <c r="H191" s="629"/>
      <c r="I191" s="629"/>
      <c r="J191" s="629"/>
      <c r="K191" s="629"/>
      <c r="L191" s="629"/>
      <c r="M191" s="629"/>
      <c r="N191" s="629"/>
      <c r="O191" s="629"/>
      <c r="P191" s="629"/>
      <c r="Q191" s="629"/>
      <c r="R191" s="629"/>
      <c r="S191" s="629"/>
      <c r="T191" s="630"/>
      <c r="U191" s="630"/>
      <c r="V191" s="630"/>
      <c r="W191" s="630"/>
      <c r="X191" s="630"/>
      <c r="Y191" s="631"/>
      <c r="Z191" s="553"/>
      <c r="AA191" s="553"/>
      <c r="AB191" s="553"/>
      <c r="AC191" s="553"/>
      <c r="AD191" s="553"/>
      <c r="AE191" s="553"/>
      <c r="AF191" s="553"/>
      <c r="AG191" s="553"/>
      <c r="AH191" s="553"/>
      <c r="AI191" s="553"/>
      <c r="AJ191" s="553"/>
      <c r="AK191" s="553"/>
      <c r="AL191" s="553"/>
      <c r="AM191" s="553"/>
      <c r="AN191" s="553"/>
      <c r="AO191" s="301"/>
      <c r="AP191" s="301"/>
      <c r="AQ191" s="301"/>
      <c r="AR191" s="301"/>
      <c r="AS191" s="301"/>
      <c r="AT191" s="256"/>
      <c r="AU191" s="256"/>
    </row>
    <row r="192" spans="1:47" ht="12.6" customHeight="1" x14ac:dyDescent="0.25">
      <c r="A192" s="446"/>
      <c r="B192" s="632" t="s">
        <v>103</v>
      </c>
      <c r="C192" s="620"/>
      <c r="D192" s="620"/>
      <c r="E192" s="620"/>
      <c r="F192" s="620"/>
      <c r="G192" s="619" t="str">
        <f t="shared" ref="G192" si="0">IF(ISERROR(VLOOKUP($A190,$Z$67:$AK$154,2,FALSE)),"",IF($A190&lt;&gt;"",VLOOKUP($A190,$Z$67:$AK$154,10,FALSE),"-"))</f>
        <v/>
      </c>
      <c r="H192" s="619"/>
      <c r="I192" s="619"/>
      <c r="J192" s="620" t="s">
        <v>104</v>
      </c>
      <c r="K192" s="620"/>
      <c r="L192" s="620"/>
      <c r="M192" s="620"/>
      <c r="N192" s="620"/>
      <c r="O192" s="620"/>
      <c r="P192" s="621" t="str">
        <f t="shared" ref="P192" si="1">IF(ISERROR(VLOOKUP($A190,$Z$67:$AK$154,2,FALSE)),"",IF($A190&lt;&gt;"",VLOOKUP($A190,$Z$67:$AK$154,11,FALSE),"-"))</f>
        <v/>
      </c>
      <c r="Q192" s="621"/>
      <c r="R192" s="621"/>
      <c r="S192" s="622" t="s">
        <v>105</v>
      </c>
      <c r="T192" s="622"/>
      <c r="U192" s="622"/>
      <c r="V192" s="622"/>
      <c r="W192" s="621" t="str">
        <f t="shared" ref="W192" si="2">IF(ISERROR(VLOOKUP($A190,$Z$67:$AK$154,2,FALSE)),"",IF($A190&lt;&gt;"",VLOOKUP($A190,$Z$67:$AK$154,12,FALSE),"-"))</f>
        <v/>
      </c>
      <c r="X192" s="621"/>
      <c r="Y192" s="623"/>
      <c r="Z192" s="553"/>
      <c r="AA192" s="553"/>
      <c r="AB192" s="553"/>
      <c r="AC192" s="553"/>
      <c r="AD192" s="553"/>
      <c r="AE192" s="553"/>
      <c r="AF192" s="553"/>
      <c r="AG192" s="553"/>
      <c r="AH192" s="553"/>
      <c r="AI192" s="553"/>
      <c r="AJ192" s="553"/>
      <c r="AK192" s="553"/>
      <c r="AL192" s="553"/>
      <c r="AM192" s="553"/>
      <c r="AN192" s="553"/>
      <c r="AO192" s="301"/>
      <c r="AP192" s="301"/>
      <c r="AQ192" s="301"/>
      <c r="AR192" s="301"/>
      <c r="AS192" s="301"/>
      <c r="AT192" s="256"/>
      <c r="AU192" s="256"/>
    </row>
    <row r="193" spans="1:47" ht="12.6" customHeight="1" x14ac:dyDescent="0.25">
      <c r="A193" s="446"/>
      <c r="B193" s="624" t="s">
        <v>14</v>
      </c>
      <c r="C193" s="625"/>
      <c r="D193" s="625"/>
      <c r="E193" s="625"/>
      <c r="F193" s="625"/>
      <c r="G193" s="625"/>
      <c r="H193" s="625"/>
      <c r="I193" s="625"/>
      <c r="J193" s="625"/>
      <c r="K193" s="625"/>
      <c r="L193" s="625"/>
      <c r="M193" s="625"/>
      <c r="N193" s="626"/>
      <c r="O193" s="626"/>
      <c r="P193" s="626"/>
      <c r="Q193" s="626"/>
      <c r="R193" s="626"/>
      <c r="S193" s="626"/>
      <c r="T193" s="626"/>
      <c r="U193" s="626"/>
      <c r="V193" s="626"/>
      <c r="W193" s="626"/>
      <c r="X193" s="626"/>
      <c r="Y193" s="627"/>
      <c r="Z193" s="553"/>
      <c r="AA193" s="553"/>
      <c r="AB193" s="553"/>
      <c r="AC193" s="553"/>
      <c r="AD193" s="553"/>
      <c r="AE193" s="553"/>
      <c r="AF193" s="553"/>
      <c r="AG193" s="553"/>
      <c r="AH193" s="553"/>
      <c r="AI193" s="553"/>
      <c r="AJ193" s="553"/>
      <c r="AK193" s="553"/>
      <c r="AL193" s="553"/>
      <c r="AM193" s="553"/>
      <c r="AN193" s="553"/>
      <c r="AO193" s="301"/>
      <c r="AP193" s="301"/>
      <c r="AQ193" s="301"/>
      <c r="AR193" s="301"/>
      <c r="AS193" s="301"/>
      <c r="AT193" s="256"/>
      <c r="AU193" s="256"/>
    </row>
    <row r="194" spans="1:47" ht="12.6" customHeight="1" x14ac:dyDescent="0.25">
      <c r="A194" s="446"/>
      <c r="B194" s="628"/>
      <c r="C194" s="629"/>
      <c r="D194" s="629"/>
      <c r="E194" s="629"/>
      <c r="F194" s="629"/>
      <c r="G194" s="629"/>
      <c r="H194" s="629"/>
      <c r="I194" s="629"/>
      <c r="J194" s="629"/>
      <c r="K194" s="629"/>
      <c r="L194" s="629"/>
      <c r="M194" s="629"/>
      <c r="N194" s="629"/>
      <c r="O194" s="629"/>
      <c r="P194" s="629"/>
      <c r="Q194" s="629"/>
      <c r="R194" s="629"/>
      <c r="S194" s="629"/>
      <c r="T194" s="630"/>
      <c r="U194" s="630"/>
      <c r="V194" s="630"/>
      <c r="W194" s="630"/>
      <c r="X194" s="630"/>
      <c r="Y194" s="631"/>
      <c r="Z194" s="553"/>
      <c r="AA194" s="553"/>
      <c r="AB194" s="553"/>
      <c r="AC194" s="553"/>
      <c r="AD194" s="553"/>
      <c r="AE194" s="553"/>
      <c r="AF194" s="553"/>
      <c r="AG194" s="553"/>
      <c r="AH194" s="553"/>
      <c r="AI194" s="553"/>
      <c r="AJ194" s="553"/>
      <c r="AK194" s="553"/>
      <c r="AL194" s="553"/>
      <c r="AM194" s="553"/>
      <c r="AN194" s="553"/>
      <c r="AO194" s="301"/>
      <c r="AP194" s="301"/>
      <c r="AQ194" s="301"/>
      <c r="AR194" s="301"/>
      <c r="AS194" s="301"/>
      <c r="AT194" s="256"/>
      <c r="AU194" s="256"/>
    </row>
    <row r="195" spans="1:47" ht="12.6" customHeight="1" x14ac:dyDescent="0.25">
      <c r="A195" s="446"/>
      <c r="B195" s="632" t="s">
        <v>103</v>
      </c>
      <c r="C195" s="620"/>
      <c r="D195" s="620"/>
      <c r="E195" s="620"/>
      <c r="F195" s="620"/>
      <c r="G195" s="619" t="str">
        <f t="shared" ref="G195" si="3">IF(ISERROR(VLOOKUP($A193,$Z$67:$AK$154,2,FALSE)),"",IF($A193&lt;&gt;"",VLOOKUP($A193,$Z$67:$AK$154,10,FALSE),"-"))</f>
        <v/>
      </c>
      <c r="H195" s="619"/>
      <c r="I195" s="619"/>
      <c r="J195" s="620" t="s">
        <v>104</v>
      </c>
      <c r="K195" s="620"/>
      <c r="L195" s="620"/>
      <c r="M195" s="620"/>
      <c r="N195" s="620"/>
      <c r="O195" s="620"/>
      <c r="P195" s="621" t="str">
        <f t="shared" ref="P195" si="4">IF(ISERROR(VLOOKUP($A193,$Z$67:$AK$154,2,FALSE)),"",IF($A193&lt;&gt;"",VLOOKUP($A193,$Z$67:$AK$154,11,FALSE),"-"))</f>
        <v/>
      </c>
      <c r="Q195" s="621"/>
      <c r="R195" s="621"/>
      <c r="S195" s="622" t="s">
        <v>105</v>
      </c>
      <c r="T195" s="622"/>
      <c r="U195" s="622"/>
      <c r="V195" s="622"/>
      <c r="W195" s="621" t="str">
        <f t="shared" ref="W195" si="5">IF(ISERROR(VLOOKUP($A193,$Z$67:$AK$154,2,FALSE)),"",IF($A193&lt;&gt;"",VLOOKUP($A193,$Z$67:$AK$154,12,FALSE),"-"))</f>
        <v/>
      </c>
      <c r="X195" s="621"/>
      <c r="Y195" s="623"/>
      <c r="Z195" s="553"/>
      <c r="AA195" s="553"/>
      <c r="AB195" s="553"/>
      <c r="AC195" s="553"/>
      <c r="AD195" s="553"/>
      <c r="AE195" s="553"/>
      <c r="AF195" s="553"/>
      <c r="AG195" s="553"/>
      <c r="AH195" s="553"/>
      <c r="AI195" s="553"/>
      <c r="AJ195" s="553"/>
      <c r="AK195" s="553"/>
      <c r="AL195" s="553"/>
      <c r="AM195" s="553"/>
      <c r="AN195" s="553"/>
      <c r="AO195" s="301"/>
      <c r="AP195" s="301"/>
      <c r="AQ195" s="301"/>
      <c r="AR195" s="301"/>
      <c r="AS195" s="301"/>
      <c r="AT195" s="256"/>
      <c r="AU195" s="256"/>
    </row>
    <row r="196" spans="1:47" ht="12.6" customHeight="1" x14ac:dyDescent="0.25">
      <c r="A196" s="446"/>
      <c r="B196" s="624" t="s">
        <v>14</v>
      </c>
      <c r="C196" s="625"/>
      <c r="D196" s="625"/>
      <c r="E196" s="625"/>
      <c r="F196" s="625"/>
      <c r="G196" s="625"/>
      <c r="H196" s="625"/>
      <c r="I196" s="625"/>
      <c r="J196" s="625"/>
      <c r="K196" s="625"/>
      <c r="L196" s="625"/>
      <c r="M196" s="625"/>
      <c r="N196" s="626"/>
      <c r="O196" s="626"/>
      <c r="P196" s="626"/>
      <c r="Q196" s="626"/>
      <c r="R196" s="626"/>
      <c r="S196" s="626"/>
      <c r="T196" s="626"/>
      <c r="U196" s="626"/>
      <c r="V196" s="626"/>
      <c r="W196" s="626"/>
      <c r="X196" s="626"/>
      <c r="Y196" s="627"/>
      <c r="Z196" s="553"/>
      <c r="AA196" s="553"/>
      <c r="AB196" s="553"/>
      <c r="AC196" s="553"/>
      <c r="AD196" s="553"/>
      <c r="AE196" s="553"/>
      <c r="AF196" s="553"/>
      <c r="AG196" s="553"/>
      <c r="AH196" s="553"/>
      <c r="AI196" s="553"/>
      <c r="AJ196" s="553"/>
      <c r="AK196" s="553"/>
      <c r="AL196" s="553"/>
      <c r="AM196" s="553"/>
      <c r="AN196" s="553"/>
      <c r="AO196" s="301"/>
      <c r="AP196" s="301"/>
      <c r="AQ196" s="301"/>
      <c r="AR196" s="301"/>
      <c r="AS196" s="301"/>
      <c r="AT196" s="256"/>
      <c r="AU196" s="256"/>
    </row>
    <row r="197" spans="1:47" ht="12.6" customHeight="1" x14ac:dyDescent="0.25">
      <c r="A197" s="446"/>
      <c r="B197" s="628"/>
      <c r="C197" s="629"/>
      <c r="D197" s="629"/>
      <c r="E197" s="629"/>
      <c r="F197" s="629"/>
      <c r="G197" s="629"/>
      <c r="H197" s="629"/>
      <c r="I197" s="629"/>
      <c r="J197" s="629"/>
      <c r="K197" s="629"/>
      <c r="L197" s="629"/>
      <c r="M197" s="629"/>
      <c r="N197" s="629"/>
      <c r="O197" s="629"/>
      <c r="P197" s="629"/>
      <c r="Q197" s="629"/>
      <c r="R197" s="629"/>
      <c r="S197" s="629"/>
      <c r="T197" s="630"/>
      <c r="U197" s="630"/>
      <c r="V197" s="630"/>
      <c r="W197" s="630"/>
      <c r="X197" s="630"/>
      <c r="Y197" s="631"/>
      <c r="Z197" s="553"/>
      <c r="AA197" s="553"/>
      <c r="AB197" s="553"/>
      <c r="AC197" s="553"/>
      <c r="AD197" s="553"/>
      <c r="AE197" s="553"/>
      <c r="AF197" s="553"/>
      <c r="AG197" s="553"/>
      <c r="AH197" s="553"/>
      <c r="AI197" s="553"/>
      <c r="AJ197" s="553"/>
      <c r="AK197" s="553"/>
      <c r="AL197" s="553"/>
      <c r="AM197" s="553"/>
      <c r="AN197" s="553"/>
      <c r="AO197" s="301"/>
      <c r="AP197" s="301"/>
      <c r="AQ197" s="301"/>
      <c r="AR197" s="301"/>
      <c r="AS197" s="301"/>
      <c r="AT197" s="256"/>
      <c r="AU197" s="256"/>
    </row>
    <row r="198" spans="1:47" ht="12.6" customHeight="1" x14ac:dyDescent="0.25">
      <c r="A198" s="446"/>
      <c r="B198" s="632" t="s">
        <v>103</v>
      </c>
      <c r="C198" s="620"/>
      <c r="D198" s="620"/>
      <c r="E198" s="620"/>
      <c r="F198" s="620"/>
      <c r="G198" s="619" t="str">
        <f t="shared" ref="G198" si="6">IF(ISERROR(VLOOKUP($A196,$Z$67:$AK$154,2,FALSE)),"",IF($A196&lt;&gt;"",VLOOKUP($A196,$Z$67:$AK$154,10,FALSE),"-"))</f>
        <v/>
      </c>
      <c r="H198" s="619"/>
      <c r="I198" s="619"/>
      <c r="J198" s="620" t="s">
        <v>104</v>
      </c>
      <c r="K198" s="620"/>
      <c r="L198" s="620"/>
      <c r="M198" s="620"/>
      <c r="N198" s="620"/>
      <c r="O198" s="620"/>
      <c r="P198" s="621" t="str">
        <f t="shared" ref="P198" si="7">IF(ISERROR(VLOOKUP($A196,$Z$67:$AK$154,2,FALSE)),"",IF($A196&lt;&gt;"",VLOOKUP($A196,$Z$67:$AK$154,11,FALSE),"-"))</f>
        <v/>
      </c>
      <c r="Q198" s="621"/>
      <c r="R198" s="621"/>
      <c r="S198" s="622" t="s">
        <v>105</v>
      </c>
      <c r="T198" s="622"/>
      <c r="U198" s="622"/>
      <c r="V198" s="622"/>
      <c r="W198" s="621" t="str">
        <f t="shared" ref="W198" si="8">IF(ISERROR(VLOOKUP($A196,$Z$67:$AK$154,2,FALSE)),"",IF($A196&lt;&gt;"",VLOOKUP($A196,$Z$67:$AK$154,12,FALSE),"-"))</f>
        <v/>
      </c>
      <c r="X198" s="621"/>
      <c r="Y198" s="623"/>
      <c r="Z198" s="553"/>
      <c r="AA198" s="553"/>
      <c r="AB198" s="553"/>
      <c r="AC198" s="553"/>
      <c r="AD198" s="553"/>
      <c r="AE198" s="553"/>
      <c r="AF198" s="553"/>
      <c r="AG198" s="553"/>
      <c r="AH198" s="553"/>
      <c r="AI198" s="553"/>
      <c r="AJ198" s="553"/>
      <c r="AK198" s="553"/>
      <c r="AL198" s="553"/>
      <c r="AM198" s="553"/>
      <c r="AN198" s="553"/>
      <c r="AO198" s="301"/>
      <c r="AP198" s="301"/>
      <c r="AQ198" s="301"/>
      <c r="AR198" s="301"/>
      <c r="AS198" s="301"/>
      <c r="AT198" s="256"/>
      <c r="AU198" s="256"/>
    </row>
    <row r="199" spans="1:47" ht="12.6" customHeight="1" x14ac:dyDescent="0.25">
      <c r="A199" s="446"/>
      <c r="B199" s="624" t="s">
        <v>14</v>
      </c>
      <c r="C199" s="625"/>
      <c r="D199" s="625"/>
      <c r="E199" s="625"/>
      <c r="F199" s="625"/>
      <c r="G199" s="625"/>
      <c r="H199" s="625"/>
      <c r="I199" s="625"/>
      <c r="J199" s="625"/>
      <c r="K199" s="625"/>
      <c r="L199" s="625"/>
      <c r="M199" s="625"/>
      <c r="N199" s="626"/>
      <c r="O199" s="626"/>
      <c r="P199" s="626"/>
      <c r="Q199" s="626"/>
      <c r="R199" s="626"/>
      <c r="S199" s="626"/>
      <c r="T199" s="626"/>
      <c r="U199" s="626"/>
      <c r="V199" s="626"/>
      <c r="W199" s="626"/>
      <c r="X199" s="626"/>
      <c r="Y199" s="627"/>
      <c r="Z199" s="553"/>
      <c r="AA199" s="553"/>
      <c r="AB199" s="553"/>
      <c r="AC199" s="553"/>
      <c r="AD199" s="553"/>
      <c r="AE199" s="553"/>
      <c r="AF199" s="553"/>
      <c r="AG199" s="553"/>
      <c r="AH199" s="553"/>
      <c r="AI199" s="553"/>
      <c r="AJ199" s="553"/>
      <c r="AK199" s="553"/>
      <c r="AL199" s="553"/>
      <c r="AM199" s="553"/>
      <c r="AN199" s="553"/>
      <c r="AO199" s="301"/>
      <c r="AP199" s="301"/>
      <c r="AQ199" s="301"/>
      <c r="AR199" s="301"/>
      <c r="AS199" s="301"/>
      <c r="AT199" s="256"/>
      <c r="AU199" s="256"/>
    </row>
    <row r="200" spans="1:47" ht="12.6" customHeight="1" x14ac:dyDescent="0.25">
      <c r="A200" s="446"/>
      <c r="B200" s="628"/>
      <c r="C200" s="629"/>
      <c r="D200" s="629"/>
      <c r="E200" s="629"/>
      <c r="F200" s="629"/>
      <c r="G200" s="629"/>
      <c r="H200" s="629"/>
      <c r="I200" s="629"/>
      <c r="J200" s="629"/>
      <c r="K200" s="629"/>
      <c r="L200" s="629"/>
      <c r="M200" s="629"/>
      <c r="N200" s="629"/>
      <c r="O200" s="629"/>
      <c r="P200" s="629"/>
      <c r="Q200" s="629"/>
      <c r="R200" s="629"/>
      <c r="S200" s="629"/>
      <c r="T200" s="630"/>
      <c r="U200" s="630"/>
      <c r="V200" s="630"/>
      <c r="W200" s="630"/>
      <c r="X200" s="630"/>
      <c r="Y200" s="631"/>
      <c r="Z200" s="553"/>
      <c r="AA200" s="553"/>
      <c r="AB200" s="553"/>
      <c r="AC200" s="553"/>
      <c r="AD200" s="553"/>
      <c r="AE200" s="553"/>
      <c r="AF200" s="553"/>
      <c r="AG200" s="553"/>
      <c r="AH200" s="553"/>
      <c r="AI200" s="553"/>
      <c r="AJ200" s="553"/>
      <c r="AK200" s="553"/>
      <c r="AL200" s="553"/>
      <c r="AM200" s="553"/>
      <c r="AN200" s="553"/>
      <c r="AO200" s="301"/>
      <c r="AP200" s="301"/>
      <c r="AQ200" s="301"/>
      <c r="AR200" s="301"/>
      <c r="AS200" s="301"/>
      <c r="AT200" s="256"/>
      <c r="AU200" s="256"/>
    </row>
    <row r="201" spans="1:47" ht="12.6" customHeight="1" x14ac:dyDescent="0.25">
      <c r="A201" s="446"/>
      <c r="B201" s="632" t="s">
        <v>103</v>
      </c>
      <c r="C201" s="620"/>
      <c r="D201" s="620"/>
      <c r="E201" s="620"/>
      <c r="F201" s="620"/>
      <c r="G201" s="619" t="str">
        <f t="shared" ref="G201" si="9">IF(ISERROR(VLOOKUP($A199,$Z$67:$AK$154,2,FALSE)),"",IF($A199&lt;&gt;"",VLOOKUP($A199,$Z$67:$AK$154,10,FALSE),"-"))</f>
        <v/>
      </c>
      <c r="H201" s="619"/>
      <c r="I201" s="619"/>
      <c r="J201" s="620" t="s">
        <v>104</v>
      </c>
      <c r="K201" s="620"/>
      <c r="L201" s="620"/>
      <c r="M201" s="620"/>
      <c r="N201" s="620"/>
      <c r="O201" s="620"/>
      <c r="P201" s="621" t="str">
        <f t="shared" ref="P201" si="10">IF(ISERROR(VLOOKUP($A199,$Z$67:$AK$154,2,FALSE)),"",IF($A199&lt;&gt;"",VLOOKUP($A199,$Z$67:$AK$154,11,FALSE),"-"))</f>
        <v/>
      </c>
      <c r="Q201" s="621"/>
      <c r="R201" s="621"/>
      <c r="S201" s="622" t="s">
        <v>105</v>
      </c>
      <c r="T201" s="622"/>
      <c r="U201" s="622"/>
      <c r="V201" s="622"/>
      <c r="W201" s="621" t="str">
        <f t="shared" ref="W201" si="11">IF(ISERROR(VLOOKUP($A199,$Z$67:$AK$154,2,FALSE)),"",IF($A199&lt;&gt;"",VLOOKUP($A199,$Z$67:$AK$154,12,FALSE),"-"))</f>
        <v/>
      </c>
      <c r="X201" s="621"/>
      <c r="Y201" s="623"/>
      <c r="Z201" s="553"/>
      <c r="AA201" s="553"/>
      <c r="AB201" s="553"/>
      <c r="AC201" s="553"/>
      <c r="AD201" s="553"/>
      <c r="AE201" s="553"/>
      <c r="AF201" s="553"/>
      <c r="AG201" s="553"/>
      <c r="AH201" s="553"/>
      <c r="AI201" s="553"/>
      <c r="AJ201" s="553"/>
      <c r="AK201" s="553"/>
      <c r="AL201" s="553"/>
      <c r="AM201" s="553"/>
      <c r="AN201" s="553"/>
      <c r="AO201" s="301"/>
      <c r="AP201" s="301"/>
      <c r="AQ201" s="301"/>
      <c r="AR201" s="301"/>
      <c r="AS201" s="301"/>
      <c r="AT201" s="256"/>
      <c r="AU201" s="256"/>
    </row>
    <row r="202" spans="1:47" ht="12.6" customHeight="1" x14ac:dyDescent="0.25">
      <c r="A202" s="446"/>
      <c r="B202" s="624" t="s">
        <v>14</v>
      </c>
      <c r="C202" s="625"/>
      <c r="D202" s="625"/>
      <c r="E202" s="625"/>
      <c r="F202" s="625"/>
      <c r="G202" s="625"/>
      <c r="H202" s="625"/>
      <c r="I202" s="625"/>
      <c r="J202" s="625"/>
      <c r="K202" s="625"/>
      <c r="L202" s="625"/>
      <c r="M202" s="625"/>
      <c r="N202" s="626"/>
      <c r="O202" s="626"/>
      <c r="P202" s="626"/>
      <c r="Q202" s="626"/>
      <c r="R202" s="626"/>
      <c r="S202" s="626"/>
      <c r="T202" s="626"/>
      <c r="U202" s="626"/>
      <c r="V202" s="626"/>
      <c r="W202" s="626"/>
      <c r="X202" s="626"/>
      <c r="Y202" s="627"/>
      <c r="Z202" s="553"/>
      <c r="AA202" s="553"/>
      <c r="AB202" s="553"/>
      <c r="AC202" s="553"/>
      <c r="AD202" s="553"/>
      <c r="AE202" s="553"/>
      <c r="AF202" s="553"/>
      <c r="AG202" s="553"/>
      <c r="AH202" s="553"/>
      <c r="AI202" s="553"/>
      <c r="AJ202" s="553"/>
      <c r="AK202" s="553"/>
      <c r="AL202" s="553"/>
      <c r="AM202" s="553"/>
      <c r="AN202" s="553"/>
      <c r="AO202" s="301"/>
      <c r="AP202" s="301"/>
      <c r="AQ202" s="301"/>
      <c r="AR202" s="301"/>
      <c r="AS202" s="301"/>
      <c r="AT202" s="256"/>
      <c r="AU202" s="256"/>
    </row>
    <row r="203" spans="1:47" ht="12.6" customHeight="1" x14ac:dyDescent="0.25">
      <c r="A203" s="446"/>
      <c r="B203" s="628"/>
      <c r="C203" s="629"/>
      <c r="D203" s="629"/>
      <c r="E203" s="629"/>
      <c r="F203" s="629"/>
      <c r="G203" s="629"/>
      <c r="H203" s="629"/>
      <c r="I203" s="629"/>
      <c r="J203" s="629"/>
      <c r="K203" s="629"/>
      <c r="L203" s="629"/>
      <c r="M203" s="629"/>
      <c r="N203" s="629"/>
      <c r="O203" s="629"/>
      <c r="P203" s="629"/>
      <c r="Q203" s="629"/>
      <c r="R203" s="629"/>
      <c r="S203" s="629"/>
      <c r="T203" s="630"/>
      <c r="U203" s="630"/>
      <c r="V203" s="630"/>
      <c r="W203" s="630"/>
      <c r="X203" s="630"/>
      <c r="Y203" s="631"/>
      <c r="Z203" s="553"/>
      <c r="AA203" s="553"/>
      <c r="AB203" s="553"/>
      <c r="AC203" s="553"/>
      <c r="AD203" s="553"/>
      <c r="AE203" s="553"/>
      <c r="AF203" s="553"/>
      <c r="AG203" s="553"/>
      <c r="AH203" s="553"/>
      <c r="AI203" s="553"/>
      <c r="AJ203" s="553"/>
      <c r="AK203" s="553"/>
      <c r="AL203" s="553"/>
      <c r="AM203" s="553"/>
      <c r="AN203" s="553"/>
      <c r="AO203" s="301"/>
      <c r="AP203" s="301"/>
      <c r="AQ203" s="301"/>
      <c r="AR203" s="301"/>
      <c r="AS203" s="301"/>
      <c r="AT203" s="256"/>
      <c r="AU203" s="256"/>
    </row>
    <row r="204" spans="1:47" ht="12.6" customHeight="1" x14ac:dyDescent="0.25">
      <c r="A204" s="446"/>
      <c r="B204" s="632" t="s">
        <v>103</v>
      </c>
      <c r="C204" s="620"/>
      <c r="D204" s="620"/>
      <c r="E204" s="620"/>
      <c r="F204" s="620"/>
      <c r="G204" s="619" t="str">
        <f t="shared" ref="G204" si="12">IF(ISERROR(VLOOKUP($A202,$Z$67:$AK$154,2,FALSE)),"",IF($A202&lt;&gt;"",VLOOKUP($A202,$Z$67:$AK$154,10,FALSE),"-"))</f>
        <v/>
      </c>
      <c r="H204" s="619"/>
      <c r="I204" s="619"/>
      <c r="J204" s="620" t="s">
        <v>104</v>
      </c>
      <c r="K204" s="620"/>
      <c r="L204" s="620"/>
      <c r="M204" s="620"/>
      <c r="N204" s="620"/>
      <c r="O204" s="620"/>
      <c r="P204" s="621" t="str">
        <f t="shared" ref="P204" si="13">IF(ISERROR(VLOOKUP($A202,$Z$67:$AK$154,2,FALSE)),"",IF($A202&lt;&gt;"",VLOOKUP($A202,$Z$67:$AK$154,11,FALSE),"-"))</f>
        <v/>
      </c>
      <c r="Q204" s="621"/>
      <c r="R204" s="621"/>
      <c r="S204" s="622" t="s">
        <v>105</v>
      </c>
      <c r="T204" s="622"/>
      <c r="U204" s="622"/>
      <c r="V204" s="622"/>
      <c r="W204" s="621" t="str">
        <f t="shared" ref="W204" si="14">IF(ISERROR(VLOOKUP($A202,$Z$67:$AK$154,2,FALSE)),"",IF($A202&lt;&gt;"",VLOOKUP($A202,$Z$67:$AK$154,12,FALSE),"-"))</f>
        <v/>
      </c>
      <c r="X204" s="621"/>
      <c r="Y204" s="623"/>
      <c r="Z204" s="553"/>
      <c r="AA204" s="553"/>
      <c r="AB204" s="553"/>
      <c r="AC204" s="553"/>
      <c r="AD204" s="553"/>
      <c r="AE204" s="553"/>
      <c r="AF204" s="553"/>
      <c r="AG204" s="553"/>
      <c r="AH204" s="553"/>
      <c r="AI204" s="553"/>
      <c r="AJ204" s="553"/>
      <c r="AK204" s="553"/>
      <c r="AL204" s="553"/>
      <c r="AM204" s="553"/>
      <c r="AN204" s="553"/>
      <c r="AO204" s="301"/>
      <c r="AP204" s="301"/>
      <c r="AQ204" s="301"/>
      <c r="AR204" s="301"/>
      <c r="AS204" s="301"/>
      <c r="AT204" s="256"/>
      <c r="AU204" s="256"/>
    </row>
    <row r="205" spans="1:47" ht="12.6" customHeight="1" x14ac:dyDescent="0.25">
      <c r="A205" s="446"/>
      <c r="B205" s="624" t="s">
        <v>14</v>
      </c>
      <c r="C205" s="625"/>
      <c r="D205" s="625"/>
      <c r="E205" s="625"/>
      <c r="F205" s="625"/>
      <c r="G205" s="625"/>
      <c r="H205" s="625"/>
      <c r="I205" s="625"/>
      <c r="J205" s="625"/>
      <c r="K205" s="625"/>
      <c r="L205" s="625"/>
      <c r="M205" s="625"/>
      <c r="N205" s="626"/>
      <c r="O205" s="626"/>
      <c r="P205" s="626"/>
      <c r="Q205" s="626"/>
      <c r="R205" s="626"/>
      <c r="S205" s="626"/>
      <c r="T205" s="626"/>
      <c r="U205" s="626"/>
      <c r="V205" s="626"/>
      <c r="W205" s="626"/>
      <c r="X205" s="626"/>
      <c r="Y205" s="627"/>
      <c r="Z205" s="553"/>
      <c r="AA205" s="553"/>
      <c r="AB205" s="553"/>
      <c r="AC205" s="553"/>
      <c r="AD205" s="553"/>
      <c r="AE205" s="553"/>
      <c r="AF205" s="553"/>
      <c r="AG205" s="553"/>
      <c r="AH205" s="553"/>
      <c r="AI205" s="553"/>
      <c r="AJ205" s="553"/>
      <c r="AK205" s="553"/>
      <c r="AL205" s="553"/>
      <c r="AM205" s="553"/>
      <c r="AN205" s="553"/>
      <c r="AO205" s="301"/>
      <c r="AP205" s="301"/>
      <c r="AQ205" s="301"/>
      <c r="AR205" s="301"/>
      <c r="AS205" s="301"/>
      <c r="AT205" s="256"/>
      <c r="AU205" s="256"/>
    </row>
    <row r="206" spans="1:47" ht="12.6" customHeight="1" x14ac:dyDescent="0.25">
      <c r="A206" s="446"/>
      <c r="B206" s="628"/>
      <c r="C206" s="629"/>
      <c r="D206" s="629"/>
      <c r="E206" s="629"/>
      <c r="F206" s="629"/>
      <c r="G206" s="629"/>
      <c r="H206" s="629"/>
      <c r="I206" s="629"/>
      <c r="J206" s="629"/>
      <c r="K206" s="629"/>
      <c r="L206" s="629"/>
      <c r="M206" s="629"/>
      <c r="N206" s="629"/>
      <c r="O206" s="629"/>
      <c r="P206" s="629"/>
      <c r="Q206" s="629"/>
      <c r="R206" s="629"/>
      <c r="S206" s="629"/>
      <c r="T206" s="630"/>
      <c r="U206" s="630"/>
      <c r="V206" s="630"/>
      <c r="W206" s="630"/>
      <c r="X206" s="630"/>
      <c r="Y206" s="631"/>
      <c r="Z206" s="553"/>
      <c r="AA206" s="553"/>
      <c r="AB206" s="553"/>
      <c r="AC206" s="553"/>
      <c r="AD206" s="553"/>
      <c r="AE206" s="553"/>
      <c r="AF206" s="553"/>
      <c r="AG206" s="553"/>
      <c r="AH206" s="553"/>
      <c r="AI206" s="553"/>
      <c r="AJ206" s="553"/>
      <c r="AK206" s="553"/>
      <c r="AL206" s="553"/>
      <c r="AM206" s="553"/>
      <c r="AN206" s="553"/>
      <c r="AO206" s="301"/>
      <c r="AP206" s="301"/>
      <c r="AQ206" s="301"/>
      <c r="AR206" s="301"/>
      <c r="AS206" s="301"/>
      <c r="AT206" s="256"/>
      <c r="AU206" s="256"/>
    </row>
    <row r="207" spans="1:47" ht="12.6" customHeight="1" x14ac:dyDescent="0.25">
      <c r="A207" s="446"/>
      <c r="B207" s="632" t="s">
        <v>103</v>
      </c>
      <c r="C207" s="620"/>
      <c r="D207" s="620"/>
      <c r="E207" s="620"/>
      <c r="F207" s="620"/>
      <c r="G207" s="619" t="str">
        <f t="shared" ref="G207" si="15">IF(ISERROR(VLOOKUP($A205,$Z$67:$AK$154,2,FALSE)),"",IF($A205&lt;&gt;"",VLOOKUP($A205,$Z$67:$AK$154,10,FALSE),"-"))</f>
        <v/>
      </c>
      <c r="H207" s="619"/>
      <c r="I207" s="619"/>
      <c r="J207" s="620" t="s">
        <v>104</v>
      </c>
      <c r="K207" s="620"/>
      <c r="L207" s="620"/>
      <c r="M207" s="620"/>
      <c r="N207" s="620"/>
      <c r="O207" s="620"/>
      <c r="P207" s="621" t="str">
        <f t="shared" ref="P207" si="16">IF(ISERROR(VLOOKUP($A205,$Z$67:$AK$154,2,FALSE)),"",IF($A205&lt;&gt;"",VLOOKUP($A205,$Z$67:$AK$154,11,FALSE),"-"))</f>
        <v/>
      </c>
      <c r="Q207" s="621"/>
      <c r="R207" s="621"/>
      <c r="S207" s="622" t="s">
        <v>105</v>
      </c>
      <c r="T207" s="622"/>
      <c r="U207" s="622"/>
      <c r="V207" s="622"/>
      <c r="W207" s="621" t="str">
        <f t="shared" ref="W207" si="17">IF(ISERROR(VLOOKUP($A205,$Z$67:$AK$154,2,FALSE)),"",IF($A205&lt;&gt;"",VLOOKUP($A205,$Z$67:$AK$154,12,FALSE),"-"))</f>
        <v/>
      </c>
      <c r="X207" s="621"/>
      <c r="Y207" s="623"/>
      <c r="Z207" s="553"/>
      <c r="AA207" s="553"/>
      <c r="AB207" s="553"/>
      <c r="AC207" s="553"/>
      <c r="AD207" s="553"/>
      <c r="AE207" s="553"/>
      <c r="AF207" s="553"/>
      <c r="AG207" s="553"/>
      <c r="AH207" s="553"/>
      <c r="AI207" s="553"/>
      <c r="AJ207" s="553"/>
      <c r="AK207" s="553"/>
      <c r="AL207" s="553"/>
      <c r="AM207" s="553"/>
      <c r="AN207" s="553"/>
      <c r="AO207" s="301"/>
      <c r="AP207" s="301"/>
      <c r="AQ207" s="301"/>
      <c r="AR207" s="301"/>
      <c r="AS207" s="301"/>
      <c r="AT207" s="256"/>
      <c r="AU207" s="256"/>
    </row>
    <row r="208" spans="1:47" ht="12.6" customHeight="1" x14ac:dyDescent="0.25">
      <c r="A208" s="446"/>
      <c r="B208" s="624" t="s">
        <v>14</v>
      </c>
      <c r="C208" s="625"/>
      <c r="D208" s="625"/>
      <c r="E208" s="625"/>
      <c r="F208" s="625"/>
      <c r="G208" s="625"/>
      <c r="H208" s="625"/>
      <c r="I208" s="625"/>
      <c r="J208" s="625"/>
      <c r="K208" s="625"/>
      <c r="L208" s="625"/>
      <c r="M208" s="625"/>
      <c r="N208" s="626"/>
      <c r="O208" s="626"/>
      <c r="P208" s="626"/>
      <c r="Q208" s="626"/>
      <c r="R208" s="626"/>
      <c r="S208" s="626"/>
      <c r="T208" s="626"/>
      <c r="U208" s="626"/>
      <c r="V208" s="626"/>
      <c r="W208" s="626"/>
      <c r="X208" s="626"/>
      <c r="Y208" s="627"/>
      <c r="Z208" s="553"/>
      <c r="AA208" s="553"/>
      <c r="AB208" s="553"/>
      <c r="AC208" s="553"/>
      <c r="AD208" s="553"/>
      <c r="AE208" s="553"/>
      <c r="AF208" s="553"/>
      <c r="AG208" s="553"/>
      <c r="AH208" s="553"/>
      <c r="AI208" s="553"/>
      <c r="AJ208" s="553"/>
      <c r="AK208" s="553"/>
      <c r="AL208" s="553"/>
      <c r="AM208" s="553"/>
      <c r="AN208" s="553"/>
      <c r="AO208" s="301"/>
      <c r="AP208" s="301"/>
      <c r="AQ208" s="301"/>
      <c r="AR208" s="301"/>
      <c r="AS208" s="301"/>
      <c r="AT208" s="256"/>
      <c r="AU208" s="256"/>
    </row>
    <row r="209" spans="1:47" ht="12.6" customHeight="1" x14ac:dyDescent="0.25">
      <c r="A209" s="446"/>
      <c r="B209" s="628"/>
      <c r="C209" s="629"/>
      <c r="D209" s="629"/>
      <c r="E209" s="629"/>
      <c r="F209" s="629"/>
      <c r="G209" s="629"/>
      <c r="H209" s="629"/>
      <c r="I209" s="629"/>
      <c r="J209" s="629"/>
      <c r="K209" s="629"/>
      <c r="L209" s="629"/>
      <c r="M209" s="629"/>
      <c r="N209" s="629"/>
      <c r="O209" s="629"/>
      <c r="P209" s="629"/>
      <c r="Q209" s="629"/>
      <c r="R209" s="629"/>
      <c r="S209" s="629"/>
      <c r="T209" s="630"/>
      <c r="U209" s="630"/>
      <c r="V209" s="630"/>
      <c r="W209" s="630"/>
      <c r="X209" s="630"/>
      <c r="Y209" s="631"/>
      <c r="Z209" s="553"/>
      <c r="AA209" s="553"/>
      <c r="AB209" s="553"/>
      <c r="AC209" s="553"/>
      <c r="AD209" s="553"/>
      <c r="AE209" s="553"/>
      <c r="AF209" s="553"/>
      <c r="AG209" s="553"/>
      <c r="AH209" s="553"/>
      <c r="AI209" s="553"/>
      <c r="AJ209" s="553"/>
      <c r="AK209" s="553"/>
      <c r="AL209" s="553"/>
      <c r="AM209" s="553"/>
      <c r="AN209" s="553"/>
      <c r="AO209" s="301"/>
      <c r="AP209" s="301"/>
      <c r="AQ209" s="301"/>
      <c r="AR209" s="301"/>
      <c r="AS209" s="301"/>
      <c r="AT209" s="256"/>
      <c r="AU209" s="256"/>
    </row>
    <row r="210" spans="1:47" ht="12.6" customHeight="1" x14ac:dyDescent="0.25">
      <c r="A210" s="446"/>
      <c r="B210" s="632" t="s">
        <v>103</v>
      </c>
      <c r="C210" s="620"/>
      <c r="D210" s="620"/>
      <c r="E210" s="620"/>
      <c r="F210" s="620"/>
      <c r="G210" s="619" t="str">
        <f t="shared" ref="G210" si="18">IF(ISERROR(VLOOKUP($A208,$Z$67:$AK$154,2,FALSE)),"",IF($A208&lt;&gt;"",VLOOKUP($A208,$Z$67:$AK$154,10,FALSE),"-"))</f>
        <v/>
      </c>
      <c r="H210" s="619"/>
      <c r="I210" s="619"/>
      <c r="J210" s="620" t="s">
        <v>104</v>
      </c>
      <c r="K210" s="620"/>
      <c r="L210" s="620"/>
      <c r="M210" s="620"/>
      <c r="N210" s="620"/>
      <c r="O210" s="620"/>
      <c r="P210" s="621" t="str">
        <f t="shared" ref="P210" si="19">IF(ISERROR(VLOOKUP($A208,$Z$67:$AK$154,2,FALSE)),"",IF($A208&lt;&gt;"",VLOOKUP($A208,$Z$67:$AK$154,11,FALSE),"-"))</f>
        <v/>
      </c>
      <c r="Q210" s="621"/>
      <c r="R210" s="621"/>
      <c r="S210" s="622" t="s">
        <v>105</v>
      </c>
      <c r="T210" s="622"/>
      <c r="U210" s="622"/>
      <c r="V210" s="622"/>
      <c r="W210" s="621" t="str">
        <f t="shared" ref="W210" si="20">IF(ISERROR(VLOOKUP($A208,$Z$67:$AK$154,2,FALSE)),"",IF($A208&lt;&gt;"",VLOOKUP($A208,$Z$67:$AK$154,12,FALSE),"-"))</f>
        <v/>
      </c>
      <c r="X210" s="621"/>
      <c r="Y210" s="623"/>
      <c r="Z210" s="553"/>
      <c r="AA210" s="553"/>
      <c r="AB210" s="553"/>
      <c r="AC210" s="553"/>
      <c r="AD210" s="553"/>
      <c r="AE210" s="553"/>
      <c r="AF210" s="553"/>
      <c r="AG210" s="553"/>
      <c r="AH210" s="553"/>
      <c r="AI210" s="553"/>
      <c r="AJ210" s="553"/>
      <c r="AK210" s="553"/>
      <c r="AL210" s="553"/>
      <c r="AM210" s="553"/>
      <c r="AN210" s="553"/>
      <c r="AO210" s="301"/>
      <c r="AP210" s="301"/>
      <c r="AQ210" s="301"/>
      <c r="AR210" s="301"/>
      <c r="AS210" s="301"/>
      <c r="AT210" s="256"/>
      <c r="AU210" s="256"/>
    </row>
    <row r="211" spans="1:47" ht="12.6" customHeight="1" x14ac:dyDescent="0.25">
      <c r="A211" s="446"/>
      <c r="B211" s="624" t="s">
        <v>14</v>
      </c>
      <c r="C211" s="625"/>
      <c r="D211" s="625"/>
      <c r="E211" s="625"/>
      <c r="F211" s="625"/>
      <c r="G211" s="625"/>
      <c r="H211" s="625"/>
      <c r="I211" s="625"/>
      <c r="J211" s="625"/>
      <c r="K211" s="625"/>
      <c r="L211" s="625"/>
      <c r="M211" s="625"/>
      <c r="N211" s="626"/>
      <c r="O211" s="626"/>
      <c r="P211" s="626"/>
      <c r="Q211" s="626"/>
      <c r="R211" s="626"/>
      <c r="S211" s="626"/>
      <c r="T211" s="626"/>
      <c r="U211" s="626"/>
      <c r="V211" s="626"/>
      <c r="W211" s="626"/>
      <c r="X211" s="626"/>
      <c r="Y211" s="627"/>
      <c r="Z211" s="553"/>
      <c r="AA211" s="553"/>
      <c r="AB211" s="553"/>
      <c r="AC211" s="553"/>
      <c r="AD211" s="553"/>
      <c r="AE211" s="553"/>
      <c r="AF211" s="553"/>
      <c r="AG211" s="553"/>
      <c r="AH211" s="553"/>
      <c r="AI211" s="553"/>
      <c r="AJ211" s="553"/>
      <c r="AK211" s="553"/>
      <c r="AL211" s="553"/>
      <c r="AM211" s="553"/>
      <c r="AN211" s="553"/>
      <c r="AO211" s="301"/>
      <c r="AP211" s="301"/>
      <c r="AQ211" s="301"/>
      <c r="AR211" s="301"/>
      <c r="AS211" s="301"/>
      <c r="AT211" s="256"/>
      <c r="AU211" s="256"/>
    </row>
    <row r="212" spans="1:47" ht="12.6" customHeight="1" x14ac:dyDescent="0.25">
      <c r="A212" s="446"/>
      <c r="B212" s="628"/>
      <c r="C212" s="629"/>
      <c r="D212" s="629"/>
      <c r="E212" s="629"/>
      <c r="F212" s="629"/>
      <c r="G212" s="629"/>
      <c r="H212" s="629"/>
      <c r="I212" s="629"/>
      <c r="J212" s="629"/>
      <c r="K212" s="629"/>
      <c r="L212" s="629"/>
      <c r="M212" s="629"/>
      <c r="N212" s="629"/>
      <c r="O212" s="629"/>
      <c r="P212" s="629"/>
      <c r="Q212" s="629"/>
      <c r="R212" s="629"/>
      <c r="S212" s="629"/>
      <c r="T212" s="630"/>
      <c r="U212" s="630"/>
      <c r="V212" s="630"/>
      <c r="W212" s="630"/>
      <c r="X212" s="630"/>
      <c r="Y212" s="631"/>
      <c r="Z212" s="553"/>
      <c r="AA212" s="553"/>
      <c r="AB212" s="553"/>
      <c r="AC212" s="553"/>
      <c r="AD212" s="553"/>
      <c r="AE212" s="553"/>
      <c r="AF212" s="553"/>
      <c r="AG212" s="553"/>
      <c r="AH212" s="553"/>
      <c r="AI212" s="553"/>
      <c r="AJ212" s="553"/>
      <c r="AK212" s="553"/>
      <c r="AL212" s="553"/>
      <c r="AM212" s="553"/>
      <c r="AN212" s="553"/>
      <c r="AO212" s="301"/>
      <c r="AP212" s="301"/>
      <c r="AQ212" s="301"/>
      <c r="AR212" s="301"/>
      <c r="AS212" s="301"/>
      <c r="AT212" s="256"/>
      <c r="AU212" s="256"/>
    </row>
    <row r="213" spans="1:47" ht="12.6" customHeight="1" x14ac:dyDescent="0.25">
      <c r="A213" s="446"/>
      <c r="B213" s="632" t="s">
        <v>103</v>
      </c>
      <c r="C213" s="620"/>
      <c r="D213" s="620"/>
      <c r="E213" s="620"/>
      <c r="F213" s="620"/>
      <c r="G213" s="619" t="str">
        <f t="shared" ref="G213" si="21">IF(ISERROR(VLOOKUP($A211,$Z$67:$AK$154,2,FALSE)),"",IF($A211&lt;&gt;"",VLOOKUP($A211,$Z$67:$AK$154,10,FALSE),"-"))</f>
        <v/>
      </c>
      <c r="H213" s="619"/>
      <c r="I213" s="619"/>
      <c r="J213" s="620" t="s">
        <v>104</v>
      </c>
      <c r="K213" s="620"/>
      <c r="L213" s="620"/>
      <c r="M213" s="620"/>
      <c r="N213" s="620"/>
      <c r="O213" s="620"/>
      <c r="P213" s="621" t="str">
        <f t="shared" ref="P213" si="22">IF(ISERROR(VLOOKUP($A211,$Z$67:$AK$154,2,FALSE)),"",IF($A211&lt;&gt;"",VLOOKUP($A211,$Z$67:$AK$154,11,FALSE),"-"))</f>
        <v/>
      </c>
      <c r="Q213" s="621"/>
      <c r="R213" s="621"/>
      <c r="S213" s="622" t="s">
        <v>105</v>
      </c>
      <c r="T213" s="622"/>
      <c r="U213" s="622"/>
      <c r="V213" s="622"/>
      <c r="W213" s="621" t="str">
        <f t="shared" ref="W213" si="23">IF(ISERROR(VLOOKUP($A211,$Z$67:$AK$154,2,FALSE)),"",IF($A211&lt;&gt;"",VLOOKUP($A211,$Z$67:$AK$154,12,FALSE),"-"))</f>
        <v/>
      </c>
      <c r="X213" s="621"/>
      <c r="Y213" s="623"/>
      <c r="Z213" s="553"/>
      <c r="AA213" s="553"/>
      <c r="AB213" s="553"/>
      <c r="AC213" s="553"/>
      <c r="AD213" s="553"/>
      <c r="AE213" s="553"/>
      <c r="AF213" s="553"/>
      <c r="AG213" s="553"/>
      <c r="AH213" s="553"/>
      <c r="AI213" s="553"/>
      <c r="AJ213" s="553"/>
      <c r="AK213" s="553"/>
      <c r="AL213" s="553"/>
      <c r="AM213" s="553"/>
      <c r="AN213" s="553"/>
      <c r="AO213" s="301"/>
      <c r="AP213" s="301"/>
      <c r="AQ213" s="301"/>
      <c r="AR213" s="301"/>
      <c r="AS213" s="301"/>
      <c r="AT213" s="256"/>
      <c r="AU213" s="256"/>
    </row>
    <row r="214" spans="1:47" ht="12.6" customHeight="1" x14ac:dyDescent="0.25">
      <c r="A214" s="446"/>
      <c r="B214" s="624" t="s">
        <v>14</v>
      </c>
      <c r="C214" s="625"/>
      <c r="D214" s="625"/>
      <c r="E214" s="625"/>
      <c r="F214" s="625"/>
      <c r="G214" s="625"/>
      <c r="H214" s="625"/>
      <c r="I214" s="625"/>
      <c r="J214" s="625"/>
      <c r="K214" s="625"/>
      <c r="L214" s="625"/>
      <c r="M214" s="625"/>
      <c r="N214" s="626"/>
      <c r="O214" s="626"/>
      <c r="P214" s="626"/>
      <c r="Q214" s="626"/>
      <c r="R214" s="626"/>
      <c r="S214" s="626"/>
      <c r="T214" s="626"/>
      <c r="U214" s="626"/>
      <c r="V214" s="626"/>
      <c r="W214" s="626"/>
      <c r="X214" s="626"/>
      <c r="Y214" s="627"/>
      <c r="Z214" s="553"/>
      <c r="AA214" s="553"/>
      <c r="AB214" s="553"/>
      <c r="AC214" s="553"/>
      <c r="AD214" s="553"/>
      <c r="AE214" s="553"/>
      <c r="AF214" s="553"/>
      <c r="AG214" s="553"/>
      <c r="AH214" s="553"/>
      <c r="AI214" s="553"/>
      <c r="AJ214" s="553"/>
      <c r="AK214" s="553"/>
      <c r="AL214" s="553"/>
      <c r="AM214" s="553"/>
      <c r="AN214" s="553"/>
      <c r="AO214" s="301"/>
      <c r="AP214" s="301"/>
      <c r="AQ214" s="301"/>
      <c r="AR214" s="301"/>
      <c r="AS214" s="301"/>
      <c r="AT214" s="256"/>
      <c r="AU214" s="256"/>
    </row>
    <row r="215" spans="1:47" ht="12.6" customHeight="1" x14ac:dyDescent="0.25">
      <c r="A215" s="446"/>
      <c r="B215" s="628"/>
      <c r="C215" s="629"/>
      <c r="D215" s="629"/>
      <c r="E215" s="629"/>
      <c r="F215" s="629"/>
      <c r="G215" s="629"/>
      <c r="H215" s="629"/>
      <c r="I215" s="629"/>
      <c r="J215" s="629"/>
      <c r="K215" s="629"/>
      <c r="L215" s="629"/>
      <c r="M215" s="629"/>
      <c r="N215" s="629"/>
      <c r="O215" s="629"/>
      <c r="P215" s="629"/>
      <c r="Q215" s="629"/>
      <c r="R215" s="629"/>
      <c r="S215" s="629"/>
      <c r="T215" s="630"/>
      <c r="U215" s="630"/>
      <c r="V215" s="630"/>
      <c r="W215" s="630"/>
      <c r="X215" s="630"/>
      <c r="Y215" s="631"/>
      <c r="Z215" s="553"/>
      <c r="AA215" s="553"/>
      <c r="AB215" s="553"/>
      <c r="AC215" s="553"/>
      <c r="AD215" s="553"/>
      <c r="AE215" s="553"/>
      <c r="AF215" s="553"/>
      <c r="AG215" s="553"/>
      <c r="AH215" s="553"/>
      <c r="AI215" s="553"/>
      <c r="AJ215" s="553"/>
      <c r="AK215" s="553"/>
      <c r="AL215" s="553"/>
      <c r="AM215" s="553"/>
      <c r="AN215" s="553"/>
      <c r="AO215" s="301"/>
      <c r="AP215" s="301"/>
      <c r="AQ215" s="301"/>
      <c r="AR215" s="301"/>
      <c r="AS215" s="301"/>
      <c r="AT215" s="256"/>
      <c r="AU215" s="256"/>
    </row>
    <row r="216" spans="1:47" ht="12.6" customHeight="1" x14ac:dyDescent="0.25">
      <c r="A216" s="446"/>
      <c r="B216" s="632" t="s">
        <v>103</v>
      </c>
      <c r="C216" s="620"/>
      <c r="D216" s="620"/>
      <c r="E216" s="620"/>
      <c r="F216" s="620"/>
      <c r="G216" s="619" t="str">
        <f t="shared" ref="G216" si="24">IF(ISERROR(VLOOKUP($A214,$Z$67:$AK$154,2,FALSE)),"",IF($A214&lt;&gt;"",VLOOKUP($A214,$Z$67:$AK$154,10,FALSE),"-"))</f>
        <v/>
      </c>
      <c r="H216" s="619"/>
      <c r="I216" s="619"/>
      <c r="J216" s="620" t="s">
        <v>104</v>
      </c>
      <c r="K216" s="620"/>
      <c r="L216" s="620"/>
      <c r="M216" s="620"/>
      <c r="N216" s="620"/>
      <c r="O216" s="620"/>
      <c r="P216" s="621" t="str">
        <f t="shared" ref="P216" si="25">IF(ISERROR(VLOOKUP($A214,$Z$67:$AK$154,2,FALSE)),"",IF($A214&lt;&gt;"",VLOOKUP($A214,$Z$67:$AK$154,11,FALSE),"-"))</f>
        <v/>
      </c>
      <c r="Q216" s="621"/>
      <c r="R216" s="621"/>
      <c r="S216" s="622" t="s">
        <v>105</v>
      </c>
      <c r="T216" s="622"/>
      <c r="U216" s="622"/>
      <c r="V216" s="622"/>
      <c r="W216" s="621" t="str">
        <f t="shared" ref="W216" si="26">IF(ISERROR(VLOOKUP($A214,$Z$67:$AK$154,2,FALSE)),"",IF($A214&lt;&gt;"",VLOOKUP($A214,$Z$67:$AK$154,12,FALSE),"-"))</f>
        <v/>
      </c>
      <c r="X216" s="621"/>
      <c r="Y216" s="623"/>
      <c r="Z216" s="553"/>
      <c r="AA216" s="553"/>
      <c r="AB216" s="553"/>
      <c r="AC216" s="553"/>
      <c r="AD216" s="553"/>
      <c r="AE216" s="553"/>
      <c r="AF216" s="553"/>
      <c r="AG216" s="553"/>
      <c r="AH216" s="553"/>
      <c r="AI216" s="553"/>
      <c r="AJ216" s="553"/>
      <c r="AK216" s="553"/>
      <c r="AL216" s="553"/>
      <c r="AM216" s="553"/>
      <c r="AN216" s="553"/>
      <c r="AO216" s="301"/>
      <c r="AP216" s="301"/>
      <c r="AQ216" s="301"/>
      <c r="AR216" s="301"/>
      <c r="AS216" s="301"/>
      <c r="AT216" s="256"/>
      <c r="AU216" s="256"/>
    </row>
    <row r="217" spans="1:47" ht="12.6" customHeight="1" x14ac:dyDescent="0.25">
      <c r="A217" s="446"/>
      <c r="B217" s="624" t="s">
        <v>14</v>
      </c>
      <c r="C217" s="625"/>
      <c r="D217" s="625"/>
      <c r="E217" s="625"/>
      <c r="F217" s="625"/>
      <c r="G217" s="625"/>
      <c r="H217" s="625"/>
      <c r="I217" s="625"/>
      <c r="J217" s="625"/>
      <c r="K217" s="625"/>
      <c r="L217" s="625"/>
      <c r="M217" s="625"/>
      <c r="N217" s="626"/>
      <c r="O217" s="626"/>
      <c r="P217" s="626"/>
      <c r="Q217" s="626"/>
      <c r="R217" s="626"/>
      <c r="S217" s="626"/>
      <c r="T217" s="626"/>
      <c r="U217" s="626"/>
      <c r="V217" s="626"/>
      <c r="W217" s="626"/>
      <c r="X217" s="626"/>
      <c r="Y217" s="627"/>
      <c r="Z217" s="553"/>
      <c r="AA217" s="553"/>
      <c r="AB217" s="553"/>
      <c r="AC217" s="553"/>
      <c r="AD217" s="553"/>
      <c r="AE217" s="553"/>
      <c r="AF217" s="553"/>
      <c r="AG217" s="553"/>
      <c r="AH217" s="553"/>
      <c r="AI217" s="553"/>
      <c r="AJ217" s="553"/>
      <c r="AK217" s="553"/>
      <c r="AL217" s="553"/>
      <c r="AM217" s="553"/>
      <c r="AN217" s="553"/>
      <c r="AO217" s="301"/>
      <c r="AP217" s="301"/>
      <c r="AQ217" s="301"/>
      <c r="AR217" s="301"/>
      <c r="AS217" s="301"/>
      <c r="AT217" s="256"/>
      <c r="AU217" s="256"/>
    </row>
    <row r="218" spans="1:47" ht="12.6" customHeight="1" x14ac:dyDescent="0.25">
      <c r="A218" s="446"/>
      <c r="B218" s="628"/>
      <c r="C218" s="629"/>
      <c r="D218" s="629"/>
      <c r="E218" s="629"/>
      <c r="F218" s="629"/>
      <c r="G218" s="629"/>
      <c r="H218" s="629"/>
      <c r="I218" s="629"/>
      <c r="J218" s="629"/>
      <c r="K218" s="629"/>
      <c r="L218" s="629"/>
      <c r="M218" s="629"/>
      <c r="N218" s="629"/>
      <c r="O218" s="629"/>
      <c r="P218" s="629"/>
      <c r="Q218" s="629"/>
      <c r="R218" s="629"/>
      <c r="S218" s="629"/>
      <c r="T218" s="630"/>
      <c r="U218" s="630"/>
      <c r="V218" s="630"/>
      <c r="W218" s="630"/>
      <c r="X218" s="630"/>
      <c r="Y218" s="631"/>
      <c r="Z218" s="553"/>
      <c r="AA218" s="553"/>
      <c r="AB218" s="553"/>
      <c r="AC218" s="553"/>
      <c r="AD218" s="553"/>
      <c r="AE218" s="553"/>
      <c r="AF218" s="553"/>
      <c r="AG218" s="553"/>
      <c r="AH218" s="553"/>
      <c r="AI218" s="553"/>
      <c r="AJ218" s="553"/>
      <c r="AK218" s="553"/>
      <c r="AL218" s="553"/>
      <c r="AM218" s="553"/>
      <c r="AN218" s="553"/>
      <c r="AO218" s="301"/>
      <c r="AP218" s="301"/>
      <c r="AQ218" s="301"/>
      <c r="AR218" s="301"/>
      <c r="AS218" s="301"/>
      <c r="AT218" s="256"/>
      <c r="AU218" s="256"/>
    </row>
    <row r="219" spans="1:47" ht="12.6" customHeight="1" x14ac:dyDescent="0.25">
      <c r="A219" s="446"/>
      <c r="B219" s="632" t="s">
        <v>103</v>
      </c>
      <c r="C219" s="620"/>
      <c r="D219" s="620"/>
      <c r="E219" s="620"/>
      <c r="F219" s="620"/>
      <c r="G219" s="619" t="str">
        <f t="shared" ref="G219" si="27">IF(ISERROR(VLOOKUP($A217,$Z$67:$AK$154,2,FALSE)),"",IF($A217&lt;&gt;"",VLOOKUP($A217,$Z$67:$AK$154,10,FALSE),"-"))</f>
        <v/>
      </c>
      <c r="H219" s="619"/>
      <c r="I219" s="619"/>
      <c r="J219" s="620" t="s">
        <v>104</v>
      </c>
      <c r="K219" s="620"/>
      <c r="L219" s="620"/>
      <c r="M219" s="620"/>
      <c r="N219" s="620"/>
      <c r="O219" s="620"/>
      <c r="P219" s="621" t="str">
        <f t="shared" ref="P219" si="28">IF(ISERROR(VLOOKUP($A217,$Z$67:$AK$154,2,FALSE)),"",IF($A217&lt;&gt;"",VLOOKUP($A217,$Z$67:$AK$154,11,FALSE),"-"))</f>
        <v/>
      </c>
      <c r="Q219" s="621"/>
      <c r="R219" s="621"/>
      <c r="S219" s="622" t="s">
        <v>105</v>
      </c>
      <c r="T219" s="622"/>
      <c r="U219" s="622"/>
      <c r="V219" s="622"/>
      <c r="W219" s="621" t="str">
        <f t="shared" ref="W219" si="29">IF(ISERROR(VLOOKUP($A217,$Z$67:$AK$154,2,FALSE)),"",IF($A217&lt;&gt;"",VLOOKUP($A217,$Z$67:$AK$154,12,FALSE),"-"))</f>
        <v/>
      </c>
      <c r="X219" s="621"/>
      <c r="Y219" s="623"/>
      <c r="Z219" s="553"/>
      <c r="AA219" s="553"/>
      <c r="AB219" s="553"/>
      <c r="AC219" s="553"/>
      <c r="AD219" s="553"/>
      <c r="AE219" s="553"/>
      <c r="AF219" s="553"/>
      <c r="AG219" s="553"/>
      <c r="AH219" s="553"/>
      <c r="AI219" s="553"/>
      <c r="AJ219" s="553"/>
      <c r="AK219" s="553"/>
      <c r="AL219" s="553"/>
      <c r="AM219" s="553"/>
      <c r="AN219" s="553"/>
      <c r="AO219" s="301"/>
      <c r="AP219" s="301"/>
      <c r="AQ219" s="301"/>
      <c r="AR219" s="301"/>
      <c r="AS219" s="301"/>
      <c r="AT219" s="256"/>
      <c r="AU219" s="256"/>
    </row>
    <row r="220" spans="1:47" ht="12.6" customHeight="1" x14ac:dyDescent="0.25">
      <c r="A220" s="446"/>
      <c r="B220" s="624" t="s">
        <v>14</v>
      </c>
      <c r="C220" s="625"/>
      <c r="D220" s="625"/>
      <c r="E220" s="625"/>
      <c r="F220" s="625"/>
      <c r="G220" s="625"/>
      <c r="H220" s="625"/>
      <c r="I220" s="625"/>
      <c r="J220" s="625"/>
      <c r="K220" s="625"/>
      <c r="L220" s="625"/>
      <c r="M220" s="625"/>
      <c r="N220" s="626"/>
      <c r="O220" s="626"/>
      <c r="P220" s="626"/>
      <c r="Q220" s="626"/>
      <c r="R220" s="626"/>
      <c r="S220" s="626"/>
      <c r="T220" s="626"/>
      <c r="U220" s="626"/>
      <c r="V220" s="626"/>
      <c r="W220" s="626"/>
      <c r="X220" s="626"/>
      <c r="Y220" s="627"/>
      <c r="Z220" s="553"/>
      <c r="AA220" s="553"/>
      <c r="AB220" s="553"/>
      <c r="AC220" s="553"/>
      <c r="AD220" s="553"/>
      <c r="AE220" s="553"/>
      <c r="AF220" s="553"/>
      <c r="AG220" s="553"/>
      <c r="AH220" s="553"/>
      <c r="AI220" s="553"/>
      <c r="AJ220" s="553"/>
      <c r="AK220" s="553"/>
      <c r="AL220" s="553"/>
      <c r="AM220" s="553"/>
      <c r="AN220" s="553"/>
      <c r="AO220" s="301"/>
      <c r="AP220" s="301"/>
      <c r="AQ220" s="301"/>
      <c r="AR220" s="301"/>
      <c r="AS220" s="301"/>
      <c r="AT220" s="256"/>
      <c r="AU220" s="256"/>
    </row>
    <row r="221" spans="1:47" ht="12.6" customHeight="1" x14ac:dyDescent="0.25">
      <c r="A221" s="446"/>
      <c r="B221" s="628"/>
      <c r="C221" s="629"/>
      <c r="D221" s="629"/>
      <c r="E221" s="629"/>
      <c r="F221" s="629"/>
      <c r="G221" s="629"/>
      <c r="H221" s="629"/>
      <c r="I221" s="629"/>
      <c r="J221" s="629"/>
      <c r="K221" s="629"/>
      <c r="L221" s="629"/>
      <c r="M221" s="629"/>
      <c r="N221" s="629"/>
      <c r="O221" s="629"/>
      <c r="P221" s="629"/>
      <c r="Q221" s="629"/>
      <c r="R221" s="629"/>
      <c r="S221" s="629"/>
      <c r="T221" s="630"/>
      <c r="U221" s="630"/>
      <c r="V221" s="630"/>
      <c r="W221" s="630"/>
      <c r="X221" s="630"/>
      <c r="Y221" s="631"/>
      <c r="Z221" s="553"/>
      <c r="AA221" s="553"/>
      <c r="AB221" s="553"/>
      <c r="AC221" s="553"/>
      <c r="AD221" s="553"/>
      <c r="AE221" s="553"/>
      <c r="AF221" s="553"/>
      <c r="AG221" s="553"/>
      <c r="AH221" s="553"/>
      <c r="AI221" s="553"/>
      <c r="AJ221" s="553"/>
      <c r="AK221" s="553"/>
      <c r="AL221" s="553"/>
      <c r="AM221" s="553"/>
      <c r="AN221" s="553"/>
      <c r="AO221" s="301"/>
      <c r="AP221" s="301"/>
      <c r="AQ221" s="301"/>
      <c r="AR221" s="301"/>
      <c r="AS221" s="301"/>
      <c r="AT221" s="256"/>
      <c r="AU221" s="256"/>
    </row>
    <row r="222" spans="1:47" ht="12.6" customHeight="1" x14ac:dyDescent="0.25">
      <c r="A222" s="446"/>
      <c r="B222" s="632" t="s">
        <v>103</v>
      </c>
      <c r="C222" s="620"/>
      <c r="D222" s="620"/>
      <c r="E222" s="620"/>
      <c r="F222" s="620"/>
      <c r="G222" s="619" t="str">
        <f t="shared" ref="G222" si="30">IF(ISERROR(VLOOKUP($A220,$Z$67:$AK$154,2,FALSE)),"",IF($A220&lt;&gt;"",VLOOKUP($A220,$Z$67:$AK$154,10,FALSE),"-"))</f>
        <v/>
      </c>
      <c r="H222" s="619"/>
      <c r="I222" s="619"/>
      <c r="J222" s="620" t="s">
        <v>104</v>
      </c>
      <c r="K222" s="620"/>
      <c r="L222" s="620"/>
      <c r="M222" s="620"/>
      <c r="N222" s="620"/>
      <c r="O222" s="620"/>
      <c r="P222" s="621" t="str">
        <f t="shared" ref="P222" si="31">IF(ISERROR(VLOOKUP($A220,$Z$67:$AK$154,2,FALSE)),"",IF($A220&lt;&gt;"",VLOOKUP($A220,$Z$67:$AK$154,11,FALSE),"-"))</f>
        <v/>
      </c>
      <c r="Q222" s="621"/>
      <c r="R222" s="621"/>
      <c r="S222" s="622" t="s">
        <v>105</v>
      </c>
      <c r="T222" s="622"/>
      <c r="U222" s="622"/>
      <c r="V222" s="622"/>
      <c r="W222" s="621" t="str">
        <f t="shared" ref="W222" si="32">IF(ISERROR(VLOOKUP($A220,$Z$67:$AK$154,2,FALSE)),"",IF($A220&lt;&gt;"",VLOOKUP($A220,$Z$67:$AK$154,12,FALSE),"-"))</f>
        <v/>
      </c>
      <c r="X222" s="621"/>
      <c r="Y222" s="623"/>
      <c r="Z222" s="553"/>
      <c r="AA222" s="553"/>
      <c r="AB222" s="553"/>
      <c r="AC222" s="553"/>
      <c r="AD222" s="553"/>
      <c r="AE222" s="553"/>
      <c r="AF222" s="553"/>
      <c r="AG222" s="553"/>
      <c r="AH222" s="553"/>
      <c r="AI222" s="553"/>
      <c r="AJ222" s="553"/>
      <c r="AK222" s="553"/>
      <c r="AL222" s="553"/>
      <c r="AM222" s="553"/>
      <c r="AN222" s="553"/>
      <c r="AO222" s="301"/>
      <c r="AP222" s="301"/>
      <c r="AQ222" s="301"/>
      <c r="AR222" s="301"/>
      <c r="AS222" s="301"/>
      <c r="AT222" s="256"/>
      <c r="AU222" s="256"/>
    </row>
    <row r="223" spans="1:47" ht="12.6" customHeight="1" x14ac:dyDescent="0.25">
      <c r="A223" s="446"/>
      <c r="B223" s="624" t="s">
        <v>14</v>
      </c>
      <c r="C223" s="625"/>
      <c r="D223" s="625"/>
      <c r="E223" s="625"/>
      <c r="F223" s="625"/>
      <c r="G223" s="625"/>
      <c r="H223" s="625"/>
      <c r="I223" s="625"/>
      <c r="J223" s="625"/>
      <c r="K223" s="625"/>
      <c r="L223" s="625"/>
      <c r="M223" s="625"/>
      <c r="N223" s="626"/>
      <c r="O223" s="626"/>
      <c r="P223" s="626"/>
      <c r="Q223" s="626"/>
      <c r="R223" s="626"/>
      <c r="S223" s="626"/>
      <c r="T223" s="626"/>
      <c r="U223" s="626"/>
      <c r="V223" s="626"/>
      <c r="W223" s="626"/>
      <c r="X223" s="626"/>
      <c r="Y223" s="627"/>
      <c r="Z223" s="553"/>
      <c r="AA223" s="553"/>
      <c r="AB223" s="553"/>
      <c r="AC223" s="553"/>
      <c r="AD223" s="553"/>
      <c r="AE223" s="553"/>
      <c r="AF223" s="553"/>
      <c r="AG223" s="553"/>
      <c r="AH223" s="553"/>
      <c r="AI223" s="553"/>
      <c r="AJ223" s="553"/>
      <c r="AK223" s="553"/>
      <c r="AL223" s="553"/>
      <c r="AM223" s="553"/>
      <c r="AN223" s="553"/>
      <c r="AO223" s="301"/>
      <c r="AP223" s="301"/>
      <c r="AQ223" s="301"/>
      <c r="AR223" s="301"/>
      <c r="AS223" s="301"/>
      <c r="AT223" s="256"/>
      <c r="AU223" s="256"/>
    </row>
    <row r="224" spans="1:47" ht="12.6" customHeight="1" x14ac:dyDescent="0.25">
      <c r="A224" s="446"/>
      <c r="B224" s="628"/>
      <c r="C224" s="629"/>
      <c r="D224" s="629"/>
      <c r="E224" s="629"/>
      <c r="F224" s="629"/>
      <c r="G224" s="629"/>
      <c r="H224" s="629"/>
      <c r="I224" s="629"/>
      <c r="J224" s="629"/>
      <c r="K224" s="629"/>
      <c r="L224" s="629"/>
      <c r="M224" s="629"/>
      <c r="N224" s="629"/>
      <c r="O224" s="629"/>
      <c r="P224" s="629"/>
      <c r="Q224" s="629"/>
      <c r="R224" s="629"/>
      <c r="S224" s="629"/>
      <c r="T224" s="630"/>
      <c r="U224" s="630"/>
      <c r="V224" s="630"/>
      <c r="W224" s="630"/>
      <c r="X224" s="630"/>
      <c r="Y224" s="631"/>
      <c r="Z224" s="553"/>
      <c r="AA224" s="553"/>
      <c r="AB224" s="553"/>
      <c r="AC224" s="553"/>
      <c r="AD224" s="553"/>
      <c r="AE224" s="553"/>
      <c r="AF224" s="553"/>
      <c r="AG224" s="553"/>
      <c r="AH224" s="553"/>
      <c r="AI224" s="553"/>
      <c r="AJ224" s="553"/>
      <c r="AK224" s="553"/>
      <c r="AL224" s="553"/>
      <c r="AM224" s="553"/>
      <c r="AN224" s="553"/>
      <c r="AO224" s="301"/>
      <c r="AP224" s="301"/>
      <c r="AQ224" s="301"/>
      <c r="AR224" s="301"/>
      <c r="AS224" s="301"/>
      <c r="AT224" s="256"/>
      <c r="AU224" s="256"/>
    </row>
    <row r="225" spans="1:47" ht="12.6" customHeight="1" x14ac:dyDescent="0.25">
      <c r="A225" s="446"/>
      <c r="B225" s="632" t="s">
        <v>103</v>
      </c>
      <c r="C225" s="620"/>
      <c r="D225" s="620"/>
      <c r="E225" s="620"/>
      <c r="F225" s="620"/>
      <c r="G225" s="619" t="str">
        <f t="shared" ref="G225" si="33">IF(ISERROR(VLOOKUP($A223,$Z$67:$AK$154,2,FALSE)),"",IF($A223&lt;&gt;"",VLOOKUP($A223,$Z$67:$AK$154,10,FALSE),"-"))</f>
        <v/>
      </c>
      <c r="H225" s="619"/>
      <c r="I225" s="619"/>
      <c r="J225" s="620" t="s">
        <v>104</v>
      </c>
      <c r="K225" s="620"/>
      <c r="L225" s="620"/>
      <c r="M225" s="620"/>
      <c r="N225" s="620"/>
      <c r="O225" s="620"/>
      <c r="P225" s="621" t="str">
        <f t="shared" ref="P225" si="34">IF(ISERROR(VLOOKUP($A223,$Z$67:$AK$154,2,FALSE)),"",IF($A223&lt;&gt;"",VLOOKUP($A223,$Z$67:$AK$154,11,FALSE),"-"))</f>
        <v/>
      </c>
      <c r="Q225" s="621"/>
      <c r="R225" s="621"/>
      <c r="S225" s="622" t="s">
        <v>105</v>
      </c>
      <c r="T225" s="622"/>
      <c r="U225" s="622"/>
      <c r="V225" s="622"/>
      <c r="W225" s="621" t="str">
        <f t="shared" ref="W225" si="35">IF(ISERROR(VLOOKUP($A223,$Z$67:$AK$154,2,FALSE)),"",IF($A223&lt;&gt;"",VLOOKUP($A223,$Z$67:$AK$154,12,FALSE),"-"))</f>
        <v/>
      </c>
      <c r="X225" s="621"/>
      <c r="Y225" s="623"/>
      <c r="Z225" s="553"/>
      <c r="AA225" s="553"/>
      <c r="AB225" s="553"/>
      <c r="AC225" s="553"/>
      <c r="AD225" s="553"/>
      <c r="AE225" s="553"/>
      <c r="AF225" s="553"/>
      <c r="AG225" s="553"/>
      <c r="AH225" s="553"/>
      <c r="AI225" s="553"/>
      <c r="AJ225" s="553"/>
      <c r="AK225" s="553"/>
      <c r="AL225" s="553"/>
      <c r="AM225" s="553"/>
      <c r="AN225" s="553"/>
      <c r="AO225" s="301"/>
      <c r="AP225" s="301"/>
      <c r="AQ225" s="301"/>
      <c r="AR225" s="301"/>
      <c r="AS225" s="301"/>
      <c r="AT225" s="256"/>
      <c r="AU225" s="256"/>
    </row>
    <row r="226" spans="1:47" ht="12.6" customHeight="1" x14ac:dyDescent="0.25">
      <c r="A226" s="446"/>
      <c r="B226" s="624" t="s">
        <v>14</v>
      </c>
      <c r="C226" s="625"/>
      <c r="D226" s="625"/>
      <c r="E226" s="625"/>
      <c r="F226" s="625"/>
      <c r="G226" s="625"/>
      <c r="H226" s="625"/>
      <c r="I226" s="625"/>
      <c r="J226" s="625"/>
      <c r="K226" s="625"/>
      <c r="L226" s="625"/>
      <c r="M226" s="625"/>
      <c r="N226" s="626"/>
      <c r="O226" s="626"/>
      <c r="P226" s="626"/>
      <c r="Q226" s="626"/>
      <c r="R226" s="626"/>
      <c r="S226" s="626"/>
      <c r="T226" s="626"/>
      <c r="U226" s="626"/>
      <c r="V226" s="626"/>
      <c r="W226" s="626"/>
      <c r="X226" s="626"/>
      <c r="Y226" s="627"/>
      <c r="Z226" s="553"/>
      <c r="AA226" s="553"/>
      <c r="AB226" s="553"/>
      <c r="AC226" s="553"/>
      <c r="AD226" s="553"/>
      <c r="AE226" s="553"/>
      <c r="AF226" s="553"/>
      <c r="AG226" s="553"/>
      <c r="AH226" s="553"/>
      <c r="AI226" s="553"/>
      <c r="AJ226" s="553"/>
      <c r="AK226" s="553"/>
      <c r="AL226" s="553"/>
      <c r="AM226" s="553"/>
      <c r="AN226" s="553"/>
      <c r="AO226" s="301"/>
      <c r="AP226" s="301"/>
      <c r="AQ226" s="301"/>
      <c r="AR226" s="301"/>
      <c r="AS226" s="301"/>
      <c r="AT226" s="256"/>
      <c r="AU226" s="256"/>
    </row>
    <row r="227" spans="1:47" ht="12.6" customHeight="1" x14ac:dyDescent="0.25">
      <c r="A227" s="446"/>
      <c r="B227" s="628"/>
      <c r="C227" s="629"/>
      <c r="D227" s="629"/>
      <c r="E227" s="629"/>
      <c r="F227" s="629"/>
      <c r="G227" s="629"/>
      <c r="H227" s="629"/>
      <c r="I227" s="629"/>
      <c r="J227" s="629"/>
      <c r="K227" s="629"/>
      <c r="L227" s="629"/>
      <c r="M227" s="629"/>
      <c r="N227" s="629"/>
      <c r="O227" s="629"/>
      <c r="P227" s="629"/>
      <c r="Q227" s="629"/>
      <c r="R227" s="629"/>
      <c r="S227" s="629"/>
      <c r="T227" s="630"/>
      <c r="U227" s="630"/>
      <c r="V227" s="630"/>
      <c r="W227" s="630"/>
      <c r="X227" s="630"/>
      <c r="Y227" s="631"/>
      <c r="Z227" s="553"/>
      <c r="AA227" s="553"/>
      <c r="AB227" s="553"/>
      <c r="AC227" s="553"/>
      <c r="AD227" s="553"/>
      <c r="AE227" s="553"/>
      <c r="AF227" s="553"/>
      <c r="AG227" s="553"/>
      <c r="AH227" s="553"/>
      <c r="AI227" s="553"/>
      <c r="AJ227" s="553"/>
      <c r="AK227" s="553"/>
      <c r="AL227" s="553"/>
      <c r="AM227" s="553"/>
      <c r="AN227" s="553"/>
      <c r="AO227" s="301"/>
      <c r="AP227" s="301"/>
      <c r="AQ227" s="301"/>
      <c r="AR227" s="301"/>
      <c r="AS227" s="301"/>
      <c r="AT227" s="256"/>
      <c r="AU227" s="256"/>
    </row>
    <row r="228" spans="1:47" ht="12.6" customHeight="1" x14ac:dyDescent="0.25">
      <c r="A228" s="446"/>
      <c r="B228" s="632" t="s">
        <v>103</v>
      </c>
      <c r="C228" s="620"/>
      <c r="D228" s="620"/>
      <c r="E228" s="620"/>
      <c r="F228" s="620"/>
      <c r="G228" s="619" t="str">
        <f t="shared" ref="G228" si="36">IF(ISERROR(VLOOKUP($A226,$Z$67:$AK$154,2,FALSE)),"",IF($A226&lt;&gt;"",VLOOKUP($A226,$Z$67:$AK$154,10,FALSE),"-"))</f>
        <v/>
      </c>
      <c r="H228" s="619"/>
      <c r="I228" s="619"/>
      <c r="J228" s="620" t="s">
        <v>104</v>
      </c>
      <c r="K228" s="620"/>
      <c r="L228" s="620"/>
      <c r="M228" s="620"/>
      <c r="N228" s="620"/>
      <c r="O228" s="620"/>
      <c r="P228" s="621" t="str">
        <f t="shared" ref="P228" si="37">IF(ISERROR(VLOOKUP($A226,$Z$67:$AK$154,2,FALSE)),"",IF($A226&lt;&gt;"",VLOOKUP($A226,$Z$67:$AK$154,11,FALSE),"-"))</f>
        <v/>
      </c>
      <c r="Q228" s="621"/>
      <c r="R228" s="621"/>
      <c r="S228" s="622" t="s">
        <v>105</v>
      </c>
      <c r="T228" s="622"/>
      <c r="U228" s="622"/>
      <c r="V228" s="622"/>
      <c r="W228" s="621" t="str">
        <f t="shared" ref="W228" si="38">IF(ISERROR(VLOOKUP($A226,$Z$67:$AK$154,2,FALSE)),"",IF($A226&lt;&gt;"",VLOOKUP($A226,$Z$67:$AK$154,12,FALSE),"-"))</f>
        <v/>
      </c>
      <c r="X228" s="621"/>
      <c r="Y228" s="623"/>
      <c r="Z228" s="553"/>
      <c r="AA228" s="553"/>
      <c r="AB228" s="553"/>
      <c r="AC228" s="553"/>
      <c r="AD228" s="553"/>
      <c r="AE228" s="553"/>
      <c r="AF228" s="553"/>
      <c r="AG228" s="553"/>
      <c r="AH228" s="553"/>
      <c r="AI228" s="553"/>
      <c r="AJ228" s="553"/>
      <c r="AK228" s="553"/>
      <c r="AL228" s="553"/>
      <c r="AM228" s="553"/>
      <c r="AN228" s="553"/>
      <c r="AO228" s="301"/>
      <c r="AP228" s="301"/>
      <c r="AQ228" s="301"/>
      <c r="AR228" s="301"/>
      <c r="AS228" s="301"/>
      <c r="AT228" s="256"/>
      <c r="AU228" s="256"/>
    </row>
    <row r="229" spans="1:47" ht="12.6" customHeight="1" x14ac:dyDescent="0.25">
      <c r="A229" s="446"/>
      <c r="B229" s="624" t="s">
        <v>14</v>
      </c>
      <c r="C229" s="625"/>
      <c r="D229" s="625"/>
      <c r="E229" s="625"/>
      <c r="F229" s="625"/>
      <c r="G229" s="625"/>
      <c r="H229" s="625"/>
      <c r="I229" s="625"/>
      <c r="J229" s="625"/>
      <c r="K229" s="625"/>
      <c r="L229" s="625"/>
      <c r="M229" s="625"/>
      <c r="N229" s="626"/>
      <c r="O229" s="626"/>
      <c r="P229" s="626"/>
      <c r="Q229" s="626"/>
      <c r="R229" s="626"/>
      <c r="S229" s="626"/>
      <c r="T229" s="626"/>
      <c r="U229" s="626"/>
      <c r="V229" s="626"/>
      <c r="W229" s="626"/>
      <c r="X229" s="626"/>
      <c r="Y229" s="627"/>
      <c r="Z229" s="553"/>
      <c r="AA229" s="553"/>
      <c r="AB229" s="553"/>
      <c r="AC229" s="553"/>
      <c r="AD229" s="553"/>
      <c r="AE229" s="553"/>
      <c r="AF229" s="553"/>
      <c r="AG229" s="553"/>
      <c r="AH229" s="553"/>
      <c r="AI229" s="553"/>
      <c r="AJ229" s="553"/>
      <c r="AK229" s="553"/>
      <c r="AL229" s="553"/>
      <c r="AM229" s="553"/>
      <c r="AN229" s="553"/>
      <c r="AO229" s="301"/>
      <c r="AP229" s="301"/>
      <c r="AQ229" s="301"/>
      <c r="AR229" s="301"/>
      <c r="AS229" s="301"/>
      <c r="AT229" s="256"/>
      <c r="AU229" s="256"/>
    </row>
    <row r="230" spans="1:47" ht="12.6" customHeight="1" x14ac:dyDescent="0.25">
      <c r="A230" s="446"/>
      <c r="B230" s="628"/>
      <c r="C230" s="629"/>
      <c r="D230" s="629"/>
      <c r="E230" s="629"/>
      <c r="F230" s="629"/>
      <c r="G230" s="629"/>
      <c r="H230" s="629"/>
      <c r="I230" s="629"/>
      <c r="J230" s="629"/>
      <c r="K230" s="629"/>
      <c r="L230" s="629"/>
      <c r="M230" s="629"/>
      <c r="N230" s="629"/>
      <c r="O230" s="629"/>
      <c r="P230" s="629"/>
      <c r="Q230" s="629"/>
      <c r="R230" s="629"/>
      <c r="S230" s="629"/>
      <c r="T230" s="630"/>
      <c r="U230" s="630"/>
      <c r="V230" s="630"/>
      <c r="W230" s="630"/>
      <c r="X230" s="630"/>
      <c r="Y230" s="631"/>
      <c r="Z230" s="553"/>
      <c r="AA230" s="553"/>
      <c r="AB230" s="553"/>
      <c r="AC230" s="553"/>
      <c r="AD230" s="553"/>
      <c r="AE230" s="553"/>
      <c r="AF230" s="553"/>
      <c r="AG230" s="553"/>
      <c r="AH230" s="553"/>
      <c r="AI230" s="553"/>
      <c r="AJ230" s="553"/>
      <c r="AK230" s="553"/>
      <c r="AL230" s="553"/>
      <c r="AM230" s="553"/>
      <c r="AN230" s="553"/>
      <c r="AO230" s="301"/>
      <c r="AP230" s="301"/>
      <c r="AQ230" s="301"/>
      <c r="AR230" s="301"/>
      <c r="AS230" s="301"/>
      <c r="AT230" s="256"/>
      <c r="AU230" s="256"/>
    </row>
    <row r="231" spans="1:47" ht="12.6" customHeight="1" x14ac:dyDescent="0.25">
      <c r="A231" s="446"/>
      <c r="B231" s="632" t="s">
        <v>103</v>
      </c>
      <c r="C231" s="620"/>
      <c r="D231" s="620"/>
      <c r="E231" s="620"/>
      <c r="F231" s="620"/>
      <c r="G231" s="619" t="str">
        <f t="shared" ref="G231" si="39">IF(ISERROR(VLOOKUP($A229,$Z$67:$AK$154,2,FALSE)),"",IF($A229&lt;&gt;"",VLOOKUP($A229,$Z$67:$AK$154,10,FALSE),"-"))</f>
        <v/>
      </c>
      <c r="H231" s="619"/>
      <c r="I231" s="619"/>
      <c r="J231" s="620" t="s">
        <v>104</v>
      </c>
      <c r="K231" s="620"/>
      <c r="L231" s="620"/>
      <c r="M231" s="620"/>
      <c r="N231" s="620"/>
      <c r="O231" s="620"/>
      <c r="P231" s="621" t="str">
        <f t="shared" ref="P231" si="40">IF(ISERROR(VLOOKUP($A229,$Z$67:$AK$154,2,FALSE)),"",IF($A229&lt;&gt;"",VLOOKUP($A229,$Z$67:$AK$154,11,FALSE),"-"))</f>
        <v/>
      </c>
      <c r="Q231" s="621"/>
      <c r="R231" s="621"/>
      <c r="S231" s="622" t="s">
        <v>105</v>
      </c>
      <c r="T231" s="622"/>
      <c r="U231" s="622"/>
      <c r="V231" s="622"/>
      <c r="W231" s="621" t="str">
        <f t="shared" ref="W231" si="41">IF(ISERROR(VLOOKUP($A229,$Z$67:$AK$154,2,FALSE)),"",IF($A229&lt;&gt;"",VLOOKUP($A229,$Z$67:$AK$154,12,FALSE),"-"))</f>
        <v/>
      </c>
      <c r="X231" s="621"/>
      <c r="Y231" s="623"/>
      <c r="Z231" s="553"/>
      <c r="AA231" s="553"/>
      <c r="AB231" s="553"/>
      <c r="AC231" s="553"/>
      <c r="AD231" s="553"/>
      <c r="AE231" s="553"/>
      <c r="AF231" s="553"/>
      <c r="AG231" s="553"/>
      <c r="AH231" s="553"/>
      <c r="AI231" s="553"/>
      <c r="AJ231" s="553"/>
      <c r="AK231" s="553"/>
      <c r="AL231" s="553"/>
      <c r="AM231" s="553"/>
      <c r="AN231" s="553"/>
      <c r="AO231" s="301"/>
      <c r="AP231" s="301"/>
      <c r="AQ231" s="301"/>
      <c r="AR231" s="301"/>
      <c r="AS231" s="301"/>
      <c r="AT231" s="256"/>
      <c r="AU231" s="256"/>
    </row>
    <row r="232" spans="1:47" ht="12.6" customHeight="1" x14ac:dyDescent="0.25">
      <c r="B232" s="366" t="s">
        <v>92</v>
      </c>
      <c r="C232" s="367"/>
      <c r="D232" s="367"/>
      <c r="E232" s="367"/>
      <c r="F232" s="367"/>
      <c r="G232" s="367"/>
      <c r="H232" s="367"/>
      <c r="I232" s="367"/>
      <c r="J232" s="367"/>
      <c r="K232" s="367"/>
      <c r="L232" s="367"/>
      <c r="M232" s="367"/>
      <c r="N232" s="367"/>
      <c r="O232" s="367"/>
      <c r="P232" s="367"/>
      <c r="Q232" s="367"/>
      <c r="R232" s="367"/>
      <c r="S232" s="367"/>
      <c r="T232" s="367"/>
      <c r="U232" s="367"/>
      <c r="V232" s="367"/>
      <c r="W232" s="367"/>
      <c r="X232" s="367"/>
      <c r="Y232" s="368"/>
      <c r="Z232" s="301"/>
      <c r="AA232" s="301"/>
      <c r="AB232" s="301"/>
      <c r="AC232" s="301"/>
      <c r="AD232" s="301"/>
      <c r="AE232" s="301"/>
      <c r="AF232" s="301"/>
      <c r="AG232" s="301"/>
      <c r="AH232" s="301"/>
      <c r="AI232" s="301"/>
      <c r="AJ232" s="301"/>
      <c r="AK232" s="301"/>
      <c r="AL232" s="301"/>
      <c r="AM232" s="301"/>
      <c r="AN232" s="301"/>
      <c r="AO232" s="301"/>
      <c r="AP232" s="301"/>
      <c r="AQ232" s="301"/>
      <c r="AR232" s="301"/>
      <c r="AS232" s="301"/>
      <c r="AT232" s="256"/>
      <c r="AU232" s="256"/>
    </row>
    <row r="233" spans="1:47" ht="12.6" customHeight="1" x14ac:dyDescent="0.25">
      <c r="B233" s="381" t="s">
        <v>14</v>
      </c>
      <c r="C233" s="382"/>
      <c r="D233" s="382"/>
      <c r="E233" s="382"/>
      <c r="F233" s="382"/>
      <c r="G233" s="382"/>
      <c r="H233" s="382"/>
      <c r="I233" s="382"/>
      <c r="J233" s="382"/>
      <c r="K233" s="382"/>
      <c r="L233" s="382"/>
      <c r="M233" s="382"/>
      <c r="N233" s="382"/>
      <c r="O233" s="382"/>
      <c r="P233" s="382"/>
      <c r="Q233" s="382"/>
      <c r="R233" s="382"/>
      <c r="S233" s="382"/>
      <c r="T233" s="382"/>
      <c r="U233" s="382"/>
      <c r="V233" s="382"/>
      <c r="W233" s="382"/>
      <c r="X233" s="382"/>
      <c r="Y233" s="383"/>
      <c r="Z233" s="301"/>
      <c r="AA233" s="301"/>
      <c r="AB233" s="301"/>
      <c r="AC233" s="301"/>
      <c r="AD233" s="301"/>
      <c r="AE233" s="301"/>
      <c r="AF233" s="301"/>
      <c r="AG233" s="301"/>
      <c r="AH233" s="301"/>
      <c r="AI233" s="301"/>
      <c r="AJ233" s="301"/>
      <c r="AK233" s="301"/>
      <c r="AL233" s="301"/>
      <c r="AM233" s="301"/>
      <c r="AN233" s="301"/>
      <c r="AO233" s="301"/>
      <c r="AP233" s="301"/>
      <c r="AQ233" s="301"/>
      <c r="AR233" s="301"/>
      <c r="AS233" s="301"/>
      <c r="AT233" s="256"/>
      <c r="AU233" s="256"/>
    </row>
    <row r="234" spans="1:47" ht="12.6" customHeight="1" x14ac:dyDescent="0.25">
      <c r="B234" s="381"/>
      <c r="C234" s="382"/>
      <c r="D234" s="382"/>
      <c r="E234" s="382"/>
      <c r="F234" s="382"/>
      <c r="G234" s="382"/>
      <c r="H234" s="382"/>
      <c r="I234" s="382"/>
      <c r="J234" s="382"/>
      <c r="K234" s="382"/>
      <c r="L234" s="382"/>
      <c r="M234" s="382"/>
      <c r="N234" s="382"/>
      <c r="O234" s="382"/>
      <c r="P234" s="382"/>
      <c r="Q234" s="382"/>
      <c r="R234" s="382"/>
      <c r="S234" s="382"/>
      <c r="T234" s="382"/>
      <c r="U234" s="382"/>
      <c r="V234" s="382"/>
      <c r="W234" s="382"/>
      <c r="X234" s="382"/>
      <c r="Y234" s="383"/>
      <c r="Z234" s="301"/>
      <c r="AA234" s="301"/>
      <c r="AB234" s="301"/>
      <c r="AC234" s="301"/>
      <c r="AD234" s="301"/>
      <c r="AE234" s="301"/>
      <c r="AF234" s="301"/>
      <c r="AG234" s="301"/>
      <c r="AH234" s="301"/>
      <c r="AI234" s="301"/>
      <c r="AJ234" s="301"/>
      <c r="AK234" s="301"/>
      <c r="AL234" s="301"/>
      <c r="AM234" s="301"/>
      <c r="AN234" s="301"/>
      <c r="AO234" s="301"/>
      <c r="AP234" s="301"/>
      <c r="AQ234" s="301"/>
      <c r="AR234" s="301"/>
      <c r="AS234" s="301"/>
      <c r="AT234" s="256"/>
      <c r="AU234" s="256"/>
    </row>
    <row r="235" spans="1:47" ht="12.6" customHeight="1" x14ac:dyDescent="0.25">
      <c r="B235" s="381"/>
      <c r="C235" s="382"/>
      <c r="D235" s="382"/>
      <c r="E235" s="382"/>
      <c r="F235" s="382"/>
      <c r="G235" s="382"/>
      <c r="H235" s="382"/>
      <c r="I235" s="382"/>
      <c r="J235" s="382"/>
      <c r="K235" s="382"/>
      <c r="L235" s="382"/>
      <c r="M235" s="382"/>
      <c r="N235" s="382"/>
      <c r="O235" s="382"/>
      <c r="P235" s="382"/>
      <c r="Q235" s="382"/>
      <c r="R235" s="382"/>
      <c r="S235" s="382"/>
      <c r="T235" s="382"/>
      <c r="U235" s="382"/>
      <c r="V235" s="382"/>
      <c r="W235" s="382"/>
      <c r="X235" s="382"/>
      <c r="Y235" s="383"/>
      <c r="Z235" s="301"/>
      <c r="AA235" s="301"/>
      <c r="AB235" s="301"/>
      <c r="AC235" s="301"/>
      <c r="AD235" s="301"/>
      <c r="AE235" s="301"/>
      <c r="AF235" s="301"/>
      <c r="AG235" s="301"/>
      <c r="AH235" s="301"/>
      <c r="AI235" s="301"/>
      <c r="AJ235" s="301"/>
      <c r="AK235" s="301"/>
      <c r="AL235" s="301"/>
      <c r="AM235" s="301"/>
      <c r="AN235" s="301"/>
      <c r="AO235" s="301"/>
      <c r="AP235" s="301"/>
      <c r="AQ235" s="301"/>
      <c r="AR235" s="301"/>
      <c r="AS235" s="301"/>
      <c r="AT235" s="256"/>
      <c r="AU235" s="256"/>
    </row>
    <row r="236" spans="1:47" ht="12.6" customHeight="1" x14ac:dyDescent="0.25">
      <c r="B236" s="381"/>
      <c r="C236" s="382"/>
      <c r="D236" s="382"/>
      <c r="E236" s="382"/>
      <c r="F236" s="382"/>
      <c r="G236" s="382"/>
      <c r="H236" s="382"/>
      <c r="I236" s="382"/>
      <c r="J236" s="382"/>
      <c r="K236" s="382"/>
      <c r="L236" s="382"/>
      <c r="M236" s="382"/>
      <c r="N236" s="382"/>
      <c r="O236" s="382"/>
      <c r="P236" s="382"/>
      <c r="Q236" s="382"/>
      <c r="R236" s="382"/>
      <c r="S236" s="382"/>
      <c r="T236" s="382"/>
      <c r="U236" s="382"/>
      <c r="V236" s="382"/>
      <c r="W236" s="382"/>
      <c r="X236" s="382"/>
      <c r="Y236" s="383"/>
      <c r="Z236" s="301"/>
      <c r="AA236" s="301"/>
      <c r="AB236" s="301"/>
      <c r="AC236" s="301"/>
      <c r="AD236" s="301"/>
      <c r="AE236" s="301"/>
      <c r="AF236" s="301"/>
      <c r="AG236" s="301"/>
      <c r="AH236" s="301"/>
      <c r="AI236" s="301"/>
      <c r="AJ236" s="301"/>
      <c r="AK236" s="301"/>
      <c r="AL236" s="301"/>
      <c r="AM236" s="301"/>
      <c r="AN236" s="301"/>
      <c r="AO236" s="301"/>
      <c r="AP236" s="301"/>
      <c r="AQ236" s="301"/>
      <c r="AR236" s="301"/>
      <c r="AS236" s="301"/>
      <c r="AT236" s="256"/>
      <c r="AU236" s="256"/>
    </row>
    <row r="237" spans="1:47" ht="12.6" customHeight="1" x14ac:dyDescent="0.25">
      <c r="B237" s="636"/>
      <c r="C237" s="637"/>
      <c r="D237" s="637"/>
      <c r="E237" s="637"/>
      <c r="F237" s="637"/>
      <c r="G237" s="637"/>
      <c r="H237" s="637"/>
      <c r="I237" s="637"/>
      <c r="J237" s="637"/>
      <c r="K237" s="637"/>
      <c r="L237" s="637"/>
      <c r="M237" s="637"/>
      <c r="N237" s="637"/>
      <c r="O237" s="637"/>
      <c r="P237" s="637"/>
      <c r="Q237" s="637"/>
      <c r="R237" s="637"/>
      <c r="S237" s="637"/>
      <c r="T237" s="637"/>
      <c r="U237" s="637"/>
      <c r="V237" s="637"/>
      <c r="W237" s="637"/>
      <c r="X237" s="637"/>
      <c r="Y237" s="638"/>
      <c r="Z237" s="301"/>
      <c r="AA237" s="301"/>
      <c r="AB237" s="301"/>
      <c r="AC237" s="301"/>
      <c r="AD237" s="301"/>
      <c r="AE237" s="301"/>
      <c r="AF237" s="301"/>
      <c r="AG237" s="301"/>
      <c r="AH237" s="301"/>
      <c r="AI237" s="301"/>
      <c r="AJ237" s="301"/>
      <c r="AK237" s="301"/>
      <c r="AL237" s="301"/>
      <c r="AM237" s="301"/>
      <c r="AN237" s="301"/>
      <c r="AO237" s="301"/>
      <c r="AP237" s="301"/>
      <c r="AQ237" s="301"/>
      <c r="AR237" s="301"/>
      <c r="AS237" s="301"/>
      <c r="AT237" s="256"/>
      <c r="AU237" s="256"/>
    </row>
    <row r="238" spans="1:47" ht="12.6" customHeight="1" x14ac:dyDescent="0.25">
      <c r="B238" s="436" t="str">
        <f>B180</f>
        <v>Formulaire du 2 avril 2012</v>
      </c>
      <c r="C238" s="437"/>
      <c r="D238" s="437"/>
      <c r="E238" s="437"/>
      <c r="F238" s="437"/>
      <c r="G238" s="437"/>
      <c r="H238" s="437"/>
      <c r="I238" s="437"/>
      <c r="J238" s="437"/>
      <c r="K238" s="437"/>
      <c r="L238" s="437"/>
      <c r="M238" s="437"/>
      <c r="N238" s="437"/>
      <c r="O238" s="364" t="str">
        <f>CONCATENATE("Compte rendu du dossier de travaux ",$R$1," - Page "&amp;SUBTOTAL(9,AS$16:AS238)&amp;" / "&amp;SUBTOTAL(9,AS$16:AS$470))</f>
        <v>Compte rendu du dossier de travaux  - Page 0 / 0</v>
      </c>
      <c r="P238" s="364"/>
      <c r="Q238" s="364"/>
      <c r="R238" s="364"/>
      <c r="S238" s="364"/>
      <c r="T238" s="364"/>
      <c r="U238" s="364"/>
      <c r="V238" s="364"/>
      <c r="W238" s="364"/>
      <c r="X238" s="364"/>
      <c r="Y238" s="365"/>
      <c r="Z238" s="301"/>
      <c r="AA238" s="301"/>
      <c r="AB238" s="301"/>
      <c r="AC238" s="301"/>
      <c r="AD238" s="301"/>
      <c r="AE238" s="301"/>
      <c r="AF238" s="301"/>
      <c r="AG238" s="301"/>
      <c r="AH238" s="301"/>
      <c r="AI238" s="301"/>
      <c r="AJ238" s="301"/>
      <c r="AK238" s="301"/>
      <c r="AL238" s="301"/>
      <c r="AM238" s="301"/>
      <c r="AN238" s="301"/>
      <c r="AO238" s="301"/>
      <c r="AP238" s="301"/>
      <c r="AQ238" s="301"/>
      <c r="AR238" s="301"/>
      <c r="AS238" s="301"/>
      <c r="AT238" s="256"/>
      <c r="AU238" s="256"/>
    </row>
    <row r="239" spans="1:47" ht="12.6" customHeight="1" x14ac:dyDescent="0.25">
      <c r="B239" s="558" t="s">
        <v>462</v>
      </c>
      <c r="C239" s="559"/>
      <c r="D239" s="559"/>
      <c r="E239" s="559"/>
      <c r="F239" s="559"/>
      <c r="G239" s="559"/>
      <c r="H239" s="559"/>
      <c r="I239" s="559"/>
      <c r="J239" s="559"/>
      <c r="K239" s="559"/>
      <c r="L239" s="559"/>
      <c r="M239" s="559"/>
      <c r="N239" s="559"/>
      <c r="O239" s="559"/>
      <c r="P239" s="559"/>
      <c r="Q239" s="559"/>
      <c r="R239" s="559"/>
      <c r="S239" s="559"/>
      <c r="T239" s="559"/>
      <c r="U239" s="559"/>
      <c r="V239" s="559"/>
      <c r="W239" s="559"/>
      <c r="X239" s="559"/>
      <c r="Y239" s="560"/>
      <c r="Z239" s="301"/>
      <c r="AA239" s="301"/>
      <c r="AB239" s="301"/>
      <c r="AC239" s="301"/>
      <c r="AD239" s="301"/>
      <c r="AE239" s="301"/>
      <c r="AF239" s="301"/>
      <c r="AG239" s="301"/>
      <c r="AH239" s="301"/>
      <c r="AI239" s="301"/>
      <c r="AJ239" s="301"/>
      <c r="AK239" s="301"/>
      <c r="AL239" s="301"/>
      <c r="AM239" s="301"/>
      <c r="AN239" s="301"/>
      <c r="AO239" s="301"/>
      <c r="AP239" s="301"/>
      <c r="AQ239" s="301"/>
      <c r="AR239" s="301"/>
      <c r="AS239" s="256"/>
      <c r="AT239" s="256"/>
      <c r="AU239" s="256"/>
    </row>
    <row r="240" spans="1:47" ht="12.6" customHeight="1" x14ac:dyDescent="0.25">
      <c r="B240" s="633" t="s">
        <v>37</v>
      </c>
      <c r="C240" s="634"/>
      <c r="D240" s="634"/>
      <c r="E240" s="634"/>
      <c r="F240" s="634"/>
      <c r="G240" s="634"/>
      <c r="H240" s="634"/>
      <c r="I240" s="634"/>
      <c r="J240" s="634"/>
      <c r="K240" s="634"/>
      <c r="L240" s="634"/>
      <c r="M240" s="634"/>
      <c r="N240" s="634" t="s">
        <v>98</v>
      </c>
      <c r="O240" s="634"/>
      <c r="P240" s="634"/>
      <c r="Q240" s="634"/>
      <c r="R240" s="634"/>
      <c r="S240" s="634"/>
      <c r="T240" s="634" t="s">
        <v>99</v>
      </c>
      <c r="U240" s="634"/>
      <c r="V240" s="634"/>
      <c r="W240" s="634"/>
      <c r="X240" s="634"/>
      <c r="Y240" s="635"/>
      <c r="Z240" s="301"/>
      <c r="AA240" s="301"/>
      <c r="AB240" s="301"/>
      <c r="AC240" s="301"/>
      <c r="AD240" s="301"/>
      <c r="AE240" s="301"/>
      <c r="AF240" s="301"/>
      <c r="AG240" s="301"/>
      <c r="AH240" s="301"/>
      <c r="AI240" s="301"/>
      <c r="AJ240" s="301"/>
      <c r="AK240" s="301"/>
      <c r="AL240" s="301"/>
      <c r="AM240" s="301"/>
      <c r="AN240" s="301"/>
      <c r="AO240" s="301"/>
      <c r="AP240" s="301"/>
      <c r="AQ240" s="301"/>
      <c r="AR240" s="301"/>
      <c r="AS240" s="301"/>
      <c r="AT240" s="256"/>
      <c r="AU240" s="256"/>
    </row>
    <row r="241" spans="1:47" ht="12.6" customHeight="1" x14ac:dyDescent="0.25">
      <c r="B241" s="639" t="s">
        <v>100</v>
      </c>
      <c r="C241" s="640"/>
      <c r="D241" s="640"/>
      <c r="E241" s="640"/>
      <c r="F241" s="640"/>
      <c r="G241" s="640" t="s">
        <v>101</v>
      </c>
      <c r="H241" s="640"/>
      <c r="I241" s="640"/>
      <c r="J241" s="640"/>
      <c r="K241" s="640"/>
      <c r="L241" s="640" t="s">
        <v>102</v>
      </c>
      <c r="M241" s="640"/>
      <c r="N241" s="640"/>
      <c r="O241" s="640"/>
      <c r="P241" s="640"/>
      <c r="Q241" s="640"/>
      <c r="R241" s="640"/>
      <c r="S241" s="640"/>
      <c r="T241" s="640"/>
      <c r="U241" s="640"/>
      <c r="V241" s="640"/>
      <c r="W241" s="640"/>
      <c r="X241" s="640"/>
      <c r="Y241" s="641"/>
      <c r="Z241" s="301"/>
      <c r="AA241" s="301"/>
      <c r="AB241" s="301"/>
      <c r="AC241" s="301"/>
      <c r="AD241" s="301"/>
      <c r="AE241" s="301"/>
      <c r="AF241" s="301"/>
      <c r="AG241" s="301"/>
      <c r="AH241" s="301"/>
      <c r="AI241" s="301"/>
      <c r="AJ241" s="301"/>
      <c r="AK241" s="301"/>
      <c r="AL241" s="301"/>
      <c r="AM241" s="301"/>
      <c r="AN241" s="301"/>
      <c r="AO241" s="301"/>
      <c r="AP241" s="301"/>
      <c r="AQ241" s="301"/>
      <c r="AR241" s="301"/>
      <c r="AS241" s="301"/>
      <c r="AT241" s="256"/>
      <c r="AU241" s="256"/>
    </row>
    <row r="242" spans="1:47" ht="12.6" customHeight="1" x14ac:dyDescent="0.25">
      <c r="A242" s="446"/>
      <c r="B242" s="624" t="s">
        <v>14</v>
      </c>
      <c r="C242" s="625"/>
      <c r="D242" s="625"/>
      <c r="E242" s="625"/>
      <c r="F242" s="625"/>
      <c r="G242" s="625"/>
      <c r="H242" s="625"/>
      <c r="I242" s="625"/>
      <c r="J242" s="625"/>
      <c r="K242" s="625"/>
      <c r="L242" s="625"/>
      <c r="M242" s="625"/>
      <c r="N242" s="626"/>
      <c r="O242" s="626"/>
      <c r="P242" s="626"/>
      <c r="Q242" s="626"/>
      <c r="R242" s="626"/>
      <c r="S242" s="626"/>
      <c r="T242" s="626"/>
      <c r="U242" s="626"/>
      <c r="V242" s="626"/>
      <c r="W242" s="626"/>
      <c r="X242" s="626"/>
      <c r="Y242" s="627"/>
      <c r="Z242" s="553"/>
      <c r="AA242" s="553"/>
      <c r="AB242" s="553"/>
      <c r="AC242" s="553"/>
      <c r="AD242" s="553"/>
      <c r="AE242" s="553"/>
      <c r="AF242" s="553"/>
      <c r="AG242" s="553"/>
      <c r="AH242" s="553"/>
      <c r="AI242" s="553"/>
      <c r="AJ242" s="553"/>
      <c r="AK242" s="553"/>
      <c r="AL242" s="553"/>
      <c r="AM242" s="553"/>
      <c r="AN242" s="553"/>
      <c r="AO242" s="301"/>
      <c r="AP242" s="301"/>
      <c r="AQ242" s="301"/>
      <c r="AR242" s="301"/>
      <c r="AS242" s="301"/>
      <c r="AT242" s="256"/>
      <c r="AU242" s="256"/>
    </row>
    <row r="243" spans="1:47" ht="12.6" customHeight="1" x14ac:dyDescent="0.25">
      <c r="A243" s="446"/>
      <c r="B243" s="628"/>
      <c r="C243" s="629"/>
      <c r="D243" s="629"/>
      <c r="E243" s="629"/>
      <c r="F243" s="629"/>
      <c r="G243" s="629"/>
      <c r="H243" s="629"/>
      <c r="I243" s="629"/>
      <c r="J243" s="629"/>
      <c r="K243" s="629"/>
      <c r="L243" s="629"/>
      <c r="M243" s="629"/>
      <c r="N243" s="629"/>
      <c r="O243" s="629"/>
      <c r="P243" s="629"/>
      <c r="Q243" s="629"/>
      <c r="R243" s="629"/>
      <c r="S243" s="629"/>
      <c r="T243" s="630"/>
      <c r="U243" s="630"/>
      <c r="V243" s="630"/>
      <c r="W243" s="630"/>
      <c r="X243" s="630"/>
      <c r="Y243" s="631"/>
      <c r="Z243" s="553"/>
      <c r="AA243" s="553"/>
      <c r="AB243" s="553"/>
      <c r="AC243" s="553"/>
      <c r="AD243" s="553"/>
      <c r="AE243" s="553"/>
      <c r="AF243" s="553"/>
      <c r="AG243" s="553"/>
      <c r="AH243" s="553"/>
      <c r="AI243" s="553"/>
      <c r="AJ243" s="553"/>
      <c r="AK243" s="553"/>
      <c r="AL243" s="553"/>
      <c r="AM243" s="553"/>
      <c r="AN243" s="553"/>
      <c r="AO243" s="301"/>
      <c r="AP243" s="301"/>
      <c r="AQ243" s="301"/>
      <c r="AR243" s="301"/>
      <c r="AS243" s="301"/>
      <c r="AT243" s="256"/>
      <c r="AU243" s="256"/>
    </row>
    <row r="244" spans="1:47" ht="12.6" customHeight="1" x14ac:dyDescent="0.25">
      <c r="A244" s="446"/>
      <c r="B244" s="632" t="s">
        <v>103</v>
      </c>
      <c r="C244" s="620"/>
      <c r="D244" s="620"/>
      <c r="E244" s="620"/>
      <c r="F244" s="620"/>
      <c r="G244" s="619" t="str">
        <f>IF(ISERROR(VLOOKUP($A242,$Z$67:$AK$154,2,FALSE)),"",IF($A242&lt;&gt;"",VLOOKUP($A242,$Z$67:$AK$154,10,FALSE),"-"))</f>
        <v/>
      </c>
      <c r="H244" s="619"/>
      <c r="I244" s="619"/>
      <c r="J244" s="620" t="s">
        <v>104</v>
      </c>
      <c r="K244" s="620"/>
      <c r="L244" s="620"/>
      <c r="M244" s="620"/>
      <c r="N244" s="620"/>
      <c r="O244" s="620"/>
      <c r="P244" s="621" t="str">
        <f>IF(ISERROR(VLOOKUP($A242,$Z$67:$AK$154,2,FALSE)),"",IF($A242&lt;&gt;"",VLOOKUP($A242,$Z$67:$AK$154,11,FALSE),"-"))</f>
        <v/>
      </c>
      <c r="Q244" s="621"/>
      <c r="R244" s="621"/>
      <c r="S244" s="622" t="s">
        <v>105</v>
      </c>
      <c r="T244" s="622"/>
      <c r="U244" s="622"/>
      <c r="V244" s="622"/>
      <c r="W244" s="621" t="str">
        <f>IF(ISERROR(VLOOKUP($A242,$Z$67:$AK$154,2,FALSE)),"",IF($A242&lt;&gt;"",VLOOKUP($A242,$Z$67:$AK$154,12,FALSE),"-"))</f>
        <v/>
      </c>
      <c r="X244" s="621"/>
      <c r="Y244" s="623"/>
      <c r="Z244" s="553"/>
      <c r="AA244" s="553"/>
      <c r="AB244" s="553"/>
      <c r="AC244" s="553"/>
      <c r="AD244" s="553"/>
      <c r="AE244" s="553"/>
      <c r="AF244" s="553"/>
      <c r="AG244" s="553"/>
      <c r="AH244" s="553"/>
      <c r="AI244" s="553"/>
      <c r="AJ244" s="553"/>
      <c r="AK244" s="553"/>
      <c r="AL244" s="553"/>
      <c r="AM244" s="553"/>
      <c r="AN244" s="553"/>
      <c r="AO244" s="301"/>
      <c r="AP244" s="301"/>
      <c r="AQ244" s="301"/>
      <c r="AR244" s="301"/>
      <c r="AS244" s="301"/>
      <c r="AT244" s="256"/>
      <c r="AU244" s="256"/>
    </row>
    <row r="245" spans="1:47" ht="12.6" customHeight="1" x14ac:dyDescent="0.25">
      <c r="A245" s="446"/>
      <c r="B245" s="624" t="s">
        <v>14</v>
      </c>
      <c r="C245" s="625"/>
      <c r="D245" s="625"/>
      <c r="E245" s="625"/>
      <c r="F245" s="625"/>
      <c r="G245" s="625"/>
      <c r="H245" s="625"/>
      <c r="I245" s="625"/>
      <c r="J245" s="625"/>
      <c r="K245" s="625"/>
      <c r="L245" s="625"/>
      <c r="M245" s="625"/>
      <c r="N245" s="626"/>
      <c r="O245" s="626"/>
      <c r="P245" s="626"/>
      <c r="Q245" s="626"/>
      <c r="R245" s="626"/>
      <c r="S245" s="626"/>
      <c r="T245" s="626"/>
      <c r="U245" s="626"/>
      <c r="V245" s="626"/>
      <c r="W245" s="626"/>
      <c r="X245" s="626"/>
      <c r="Y245" s="627"/>
      <c r="Z245" s="553"/>
      <c r="AA245" s="553"/>
      <c r="AB245" s="553"/>
      <c r="AC245" s="553"/>
      <c r="AD245" s="553"/>
      <c r="AE245" s="553"/>
      <c r="AF245" s="553"/>
      <c r="AG245" s="553"/>
      <c r="AH245" s="553"/>
      <c r="AI245" s="553"/>
      <c r="AJ245" s="553"/>
      <c r="AK245" s="553"/>
      <c r="AL245" s="553"/>
      <c r="AM245" s="553"/>
      <c r="AN245" s="553"/>
      <c r="AO245" s="301"/>
      <c r="AP245" s="301"/>
      <c r="AQ245" s="301"/>
      <c r="AR245" s="301"/>
      <c r="AS245" s="301"/>
      <c r="AT245" s="256"/>
      <c r="AU245" s="256"/>
    </row>
    <row r="246" spans="1:47" ht="12.6" customHeight="1" x14ac:dyDescent="0.25">
      <c r="A246" s="446"/>
      <c r="B246" s="628"/>
      <c r="C246" s="629"/>
      <c r="D246" s="629"/>
      <c r="E246" s="629"/>
      <c r="F246" s="629"/>
      <c r="G246" s="629"/>
      <c r="H246" s="629"/>
      <c r="I246" s="629"/>
      <c r="J246" s="629"/>
      <c r="K246" s="629"/>
      <c r="L246" s="629"/>
      <c r="M246" s="629"/>
      <c r="N246" s="629"/>
      <c r="O246" s="629"/>
      <c r="P246" s="629"/>
      <c r="Q246" s="629"/>
      <c r="R246" s="629"/>
      <c r="S246" s="629"/>
      <c r="T246" s="630"/>
      <c r="U246" s="630"/>
      <c r="V246" s="630"/>
      <c r="W246" s="630"/>
      <c r="X246" s="630"/>
      <c r="Y246" s="631"/>
      <c r="Z246" s="553"/>
      <c r="AA246" s="553"/>
      <c r="AB246" s="553"/>
      <c r="AC246" s="553"/>
      <c r="AD246" s="553"/>
      <c r="AE246" s="553"/>
      <c r="AF246" s="553"/>
      <c r="AG246" s="553"/>
      <c r="AH246" s="553"/>
      <c r="AI246" s="553"/>
      <c r="AJ246" s="553"/>
      <c r="AK246" s="553"/>
      <c r="AL246" s="553"/>
      <c r="AM246" s="553"/>
      <c r="AN246" s="553"/>
      <c r="AO246" s="301"/>
      <c r="AP246" s="301"/>
      <c r="AQ246" s="301"/>
      <c r="AR246" s="301"/>
      <c r="AS246" s="301"/>
      <c r="AT246" s="256"/>
      <c r="AU246" s="256"/>
    </row>
    <row r="247" spans="1:47" ht="12.6" customHeight="1" x14ac:dyDescent="0.25">
      <c r="A247" s="446"/>
      <c r="B247" s="632" t="s">
        <v>103</v>
      </c>
      <c r="C247" s="620"/>
      <c r="D247" s="620"/>
      <c r="E247" s="620"/>
      <c r="F247" s="620"/>
      <c r="G247" s="619" t="str">
        <f>IF(ISERROR(VLOOKUP($A245,$Z$67:$AK$154,2,FALSE)),"",IF($A245&lt;&gt;"",VLOOKUP($A245,$Z$67:$AK$154,10,FALSE),"-"))</f>
        <v/>
      </c>
      <c r="H247" s="619"/>
      <c r="I247" s="619"/>
      <c r="J247" s="620" t="s">
        <v>104</v>
      </c>
      <c r="K247" s="620"/>
      <c r="L247" s="620"/>
      <c r="M247" s="620"/>
      <c r="N247" s="620"/>
      <c r="O247" s="620"/>
      <c r="P247" s="621" t="str">
        <f>IF(ISERROR(VLOOKUP($A245,$Z$67:$AK$154,2,FALSE)),"",IF($A245&lt;&gt;"",VLOOKUP($A245,$Z$67:$AK$154,11,FALSE),"-"))</f>
        <v/>
      </c>
      <c r="Q247" s="621"/>
      <c r="R247" s="621"/>
      <c r="S247" s="622" t="s">
        <v>105</v>
      </c>
      <c r="T247" s="622"/>
      <c r="U247" s="622"/>
      <c r="V247" s="622"/>
      <c r="W247" s="621" t="str">
        <f>IF(ISERROR(VLOOKUP($A245,$Z$67:$AK$154,2,FALSE)),"",IF($A245&lt;&gt;"",VLOOKUP($A245,$Z$67:$AK$154,12,FALSE),"-"))</f>
        <v/>
      </c>
      <c r="X247" s="621"/>
      <c r="Y247" s="623"/>
      <c r="Z247" s="553"/>
      <c r="AA247" s="553"/>
      <c r="AB247" s="553"/>
      <c r="AC247" s="553"/>
      <c r="AD247" s="553"/>
      <c r="AE247" s="553"/>
      <c r="AF247" s="553"/>
      <c r="AG247" s="553"/>
      <c r="AH247" s="553"/>
      <c r="AI247" s="553"/>
      <c r="AJ247" s="553"/>
      <c r="AK247" s="553"/>
      <c r="AL247" s="553"/>
      <c r="AM247" s="553"/>
      <c r="AN247" s="553"/>
      <c r="AO247" s="301"/>
      <c r="AP247" s="301"/>
      <c r="AQ247" s="301"/>
      <c r="AR247" s="301"/>
      <c r="AS247" s="301"/>
      <c r="AT247" s="256"/>
      <c r="AU247" s="256"/>
    </row>
    <row r="248" spans="1:47" ht="12.6" customHeight="1" x14ac:dyDescent="0.25">
      <c r="A248" s="446"/>
      <c r="B248" s="624" t="s">
        <v>14</v>
      </c>
      <c r="C248" s="625"/>
      <c r="D248" s="625"/>
      <c r="E248" s="625"/>
      <c r="F248" s="625"/>
      <c r="G248" s="625"/>
      <c r="H248" s="625"/>
      <c r="I248" s="625"/>
      <c r="J248" s="625"/>
      <c r="K248" s="625"/>
      <c r="L248" s="625"/>
      <c r="M248" s="625"/>
      <c r="N248" s="626"/>
      <c r="O248" s="626"/>
      <c r="P248" s="626"/>
      <c r="Q248" s="626"/>
      <c r="R248" s="626"/>
      <c r="S248" s="626"/>
      <c r="T248" s="626"/>
      <c r="U248" s="626"/>
      <c r="V248" s="626"/>
      <c r="W248" s="626"/>
      <c r="X248" s="626"/>
      <c r="Y248" s="627"/>
      <c r="Z248" s="553"/>
      <c r="AA248" s="553"/>
      <c r="AB248" s="553"/>
      <c r="AC248" s="553"/>
      <c r="AD248" s="553"/>
      <c r="AE248" s="553"/>
      <c r="AF248" s="553"/>
      <c r="AG248" s="553"/>
      <c r="AH248" s="553"/>
      <c r="AI248" s="553"/>
      <c r="AJ248" s="553"/>
      <c r="AK248" s="553"/>
      <c r="AL248" s="553"/>
      <c r="AM248" s="553"/>
      <c r="AN248" s="553"/>
      <c r="AO248" s="301"/>
      <c r="AP248" s="301"/>
      <c r="AQ248" s="301"/>
      <c r="AR248" s="301"/>
      <c r="AS248" s="301"/>
      <c r="AT248" s="256"/>
      <c r="AU248" s="256"/>
    </row>
    <row r="249" spans="1:47" ht="12.6" customHeight="1" x14ac:dyDescent="0.25">
      <c r="A249" s="446"/>
      <c r="B249" s="628"/>
      <c r="C249" s="629"/>
      <c r="D249" s="629"/>
      <c r="E249" s="629"/>
      <c r="F249" s="629"/>
      <c r="G249" s="629"/>
      <c r="H249" s="629"/>
      <c r="I249" s="629"/>
      <c r="J249" s="629"/>
      <c r="K249" s="629"/>
      <c r="L249" s="629"/>
      <c r="M249" s="629"/>
      <c r="N249" s="629"/>
      <c r="O249" s="629"/>
      <c r="P249" s="629"/>
      <c r="Q249" s="629"/>
      <c r="R249" s="629"/>
      <c r="S249" s="629"/>
      <c r="T249" s="630"/>
      <c r="U249" s="630"/>
      <c r="V249" s="630"/>
      <c r="W249" s="630"/>
      <c r="X249" s="630"/>
      <c r="Y249" s="631"/>
      <c r="Z249" s="553"/>
      <c r="AA249" s="553"/>
      <c r="AB249" s="553"/>
      <c r="AC249" s="553"/>
      <c r="AD249" s="553"/>
      <c r="AE249" s="553"/>
      <c r="AF249" s="553"/>
      <c r="AG249" s="553"/>
      <c r="AH249" s="553"/>
      <c r="AI249" s="553"/>
      <c r="AJ249" s="553"/>
      <c r="AK249" s="553"/>
      <c r="AL249" s="553"/>
      <c r="AM249" s="553"/>
      <c r="AN249" s="553"/>
      <c r="AO249" s="301"/>
      <c r="AP249" s="301"/>
      <c r="AQ249" s="301"/>
      <c r="AR249" s="301"/>
      <c r="AS249" s="301"/>
      <c r="AT249" s="256"/>
      <c r="AU249" s="256"/>
    </row>
    <row r="250" spans="1:47" ht="12.6" customHeight="1" x14ac:dyDescent="0.25">
      <c r="A250" s="446"/>
      <c r="B250" s="632" t="s">
        <v>103</v>
      </c>
      <c r="C250" s="620"/>
      <c r="D250" s="620"/>
      <c r="E250" s="620"/>
      <c r="F250" s="620"/>
      <c r="G250" s="619" t="str">
        <f t="shared" ref="G250" si="42">IF(ISERROR(VLOOKUP($A248,$Z$67:$AK$154,2,FALSE)),"",IF($A248&lt;&gt;"",VLOOKUP($A248,$Z$67:$AK$154,10,FALSE),"-"))</f>
        <v/>
      </c>
      <c r="H250" s="619"/>
      <c r="I250" s="619"/>
      <c r="J250" s="620" t="s">
        <v>104</v>
      </c>
      <c r="K250" s="620"/>
      <c r="L250" s="620"/>
      <c r="M250" s="620"/>
      <c r="N250" s="620"/>
      <c r="O250" s="620"/>
      <c r="P250" s="621" t="str">
        <f t="shared" ref="P250" si="43">IF(ISERROR(VLOOKUP($A248,$Z$67:$AK$154,2,FALSE)),"",IF($A248&lt;&gt;"",VLOOKUP($A248,$Z$67:$AK$154,11,FALSE),"-"))</f>
        <v/>
      </c>
      <c r="Q250" s="621"/>
      <c r="R250" s="621"/>
      <c r="S250" s="622" t="s">
        <v>105</v>
      </c>
      <c r="T250" s="622"/>
      <c r="U250" s="622"/>
      <c r="V250" s="622"/>
      <c r="W250" s="621" t="str">
        <f t="shared" ref="W250" si="44">IF(ISERROR(VLOOKUP($A248,$Z$67:$AK$154,2,FALSE)),"",IF($A248&lt;&gt;"",VLOOKUP($A248,$Z$67:$AK$154,12,FALSE),"-"))</f>
        <v/>
      </c>
      <c r="X250" s="621"/>
      <c r="Y250" s="623"/>
      <c r="Z250" s="553"/>
      <c r="AA250" s="553"/>
      <c r="AB250" s="553"/>
      <c r="AC250" s="553"/>
      <c r="AD250" s="553"/>
      <c r="AE250" s="553"/>
      <c r="AF250" s="553"/>
      <c r="AG250" s="553"/>
      <c r="AH250" s="553"/>
      <c r="AI250" s="553"/>
      <c r="AJ250" s="553"/>
      <c r="AK250" s="553"/>
      <c r="AL250" s="553"/>
      <c r="AM250" s="553"/>
      <c r="AN250" s="553"/>
      <c r="AO250" s="301"/>
      <c r="AP250" s="301"/>
      <c r="AQ250" s="301"/>
      <c r="AR250" s="301"/>
      <c r="AS250" s="301"/>
      <c r="AT250" s="256"/>
      <c r="AU250" s="256"/>
    </row>
    <row r="251" spans="1:47" ht="12.6" customHeight="1" x14ac:dyDescent="0.25">
      <c r="A251" s="446"/>
      <c r="B251" s="624" t="s">
        <v>14</v>
      </c>
      <c r="C251" s="625"/>
      <c r="D251" s="625"/>
      <c r="E251" s="625"/>
      <c r="F251" s="625"/>
      <c r="G251" s="625"/>
      <c r="H251" s="625"/>
      <c r="I251" s="625"/>
      <c r="J251" s="625"/>
      <c r="K251" s="625"/>
      <c r="L251" s="625"/>
      <c r="M251" s="625"/>
      <c r="N251" s="626"/>
      <c r="O251" s="626"/>
      <c r="P251" s="626"/>
      <c r="Q251" s="626"/>
      <c r="R251" s="626"/>
      <c r="S251" s="626"/>
      <c r="T251" s="626"/>
      <c r="U251" s="626"/>
      <c r="V251" s="626"/>
      <c r="W251" s="626"/>
      <c r="X251" s="626"/>
      <c r="Y251" s="627"/>
      <c r="Z251" s="553"/>
      <c r="AA251" s="553"/>
      <c r="AB251" s="553"/>
      <c r="AC251" s="553"/>
      <c r="AD251" s="553"/>
      <c r="AE251" s="553"/>
      <c r="AF251" s="553"/>
      <c r="AG251" s="553"/>
      <c r="AH251" s="553"/>
      <c r="AI251" s="553"/>
      <c r="AJ251" s="553"/>
      <c r="AK251" s="553"/>
      <c r="AL251" s="553"/>
      <c r="AM251" s="553"/>
      <c r="AN251" s="553"/>
      <c r="AO251" s="301"/>
      <c r="AP251" s="301"/>
      <c r="AQ251" s="301"/>
      <c r="AR251" s="301"/>
      <c r="AS251" s="301"/>
      <c r="AT251" s="256"/>
      <c r="AU251" s="256"/>
    </row>
    <row r="252" spans="1:47" ht="12.6" customHeight="1" x14ac:dyDescent="0.25">
      <c r="A252" s="446"/>
      <c r="B252" s="628"/>
      <c r="C252" s="629"/>
      <c r="D252" s="629"/>
      <c r="E252" s="629"/>
      <c r="F252" s="629"/>
      <c r="G252" s="629"/>
      <c r="H252" s="629"/>
      <c r="I252" s="629"/>
      <c r="J252" s="629"/>
      <c r="K252" s="629"/>
      <c r="L252" s="629"/>
      <c r="M252" s="629"/>
      <c r="N252" s="629"/>
      <c r="O252" s="629"/>
      <c r="P252" s="629"/>
      <c r="Q252" s="629"/>
      <c r="R252" s="629"/>
      <c r="S252" s="629"/>
      <c r="T252" s="630"/>
      <c r="U252" s="630"/>
      <c r="V252" s="630"/>
      <c r="W252" s="630"/>
      <c r="X252" s="630"/>
      <c r="Y252" s="631"/>
      <c r="Z252" s="553"/>
      <c r="AA252" s="553"/>
      <c r="AB252" s="553"/>
      <c r="AC252" s="553"/>
      <c r="AD252" s="553"/>
      <c r="AE252" s="553"/>
      <c r="AF252" s="553"/>
      <c r="AG252" s="553"/>
      <c r="AH252" s="553"/>
      <c r="AI252" s="553"/>
      <c r="AJ252" s="553"/>
      <c r="AK252" s="553"/>
      <c r="AL252" s="553"/>
      <c r="AM252" s="553"/>
      <c r="AN252" s="553"/>
      <c r="AO252" s="301"/>
      <c r="AP252" s="301"/>
      <c r="AQ252" s="301"/>
      <c r="AR252" s="301"/>
      <c r="AS252" s="301"/>
      <c r="AT252" s="256"/>
      <c r="AU252" s="256"/>
    </row>
    <row r="253" spans="1:47" ht="12.6" customHeight="1" x14ac:dyDescent="0.25">
      <c r="A253" s="446"/>
      <c r="B253" s="632" t="s">
        <v>103</v>
      </c>
      <c r="C253" s="620"/>
      <c r="D253" s="620"/>
      <c r="E253" s="620"/>
      <c r="F253" s="620"/>
      <c r="G253" s="619" t="str">
        <f t="shared" ref="G253" si="45">IF(ISERROR(VLOOKUP($A251,$Z$67:$AK$154,2,FALSE)),"",IF($A251&lt;&gt;"",VLOOKUP($A251,$Z$67:$AK$154,10,FALSE),"-"))</f>
        <v/>
      </c>
      <c r="H253" s="619"/>
      <c r="I253" s="619"/>
      <c r="J253" s="620" t="s">
        <v>104</v>
      </c>
      <c r="K253" s="620"/>
      <c r="L253" s="620"/>
      <c r="M253" s="620"/>
      <c r="N253" s="620"/>
      <c r="O253" s="620"/>
      <c r="P253" s="621" t="str">
        <f t="shared" ref="P253" si="46">IF(ISERROR(VLOOKUP($A251,$Z$67:$AK$154,2,FALSE)),"",IF($A251&lt;&gt;"",VLOOKUP($A251,$Z$67:$AK$154,11,FALSE),"-"))</f>
        <v/>
      </c>
      <c r="Q253" s="621"/>
      <c r="R253" s="621"/>
      <c r="S253" s="622" t="s">
        <v>105</v>
      </c>
      <c r="T253" s="622"/>
      <c r="U253" s="622"/>
      <c r="V253" s="622"/>
      <c r="W253" s="621" t="str">
        <f t="shared" ref="W253" si="47">IF(ISERROR(VLOOKUP($A251,$Z$67:$AK$154,2,FALSE)),"",IF($A251&lt;&gt;"",VLOOKUP($A251,$Z$67:$AK$154,12,FALSE),"-"))</f>
        <v/>
      </c>
      <c r="X253" s="621"/>
      <c r="Y253" s="623"/>
      <c r="Z253" s="553"/>
      <c r="AA253" s="553"/>
      <c r="AB253" s="553"/>
      <c r="AC253" s="553"/>
      <c r="AD253" s="553"/>
      <c r="AE253" s="553"/>
      <c r="AF253" s="553"/>
      <c r="AG253" s="553"/>
      <c r="AH253" s="553"/>
      <c r="AI253" s="553"/>
      <c r="AJ253" s="553"/>
      <c r="AK253" s="553"/>
      <c r="AL253" s="553"/>
      <c r="AM253" s="553"/>
      <c r="AN253" s="553"/>
      <c r="AO253" s="301"/>
      <c r="AP253" s="301"/>
      <c r="AQ253" s="301"/>
      <c r="AR253" s="301"/>
      <c r="AS253" s="301"/>
      <c r="AT253" s="256"/>
      <c r="AU253" s="256"/>
    </row>
    <row r="254" spans="1:47" ht="12.6" customHeight="1" x14ac:dyDescent="0.25">
      <c r="A254" s="446"/>
      <c r="B254" s="624" t="s">
        <v>14</v>
      </c>
      <c r="C254" s="625"/>
      <c r="D254" s="625"/>
      <c r="E254" s="625"/>
      <c r="F254" s="625"/>
      <c r="G254" s="625"/>
      <c r="H254" s="625"/>
      <c r="I254" s="625"/>
      <c r="J254" s="625"/>
      <c r="K254" s="625"/>
      <c r="L254" s="625"/>
      <c r="M254" s="625"/>
      <c r="N254" s="626"/>
      <c r="O254" s="626"/>
      <c r="P254" s="626"/>
      <c r="Q254" s="626"/>
      <c r="R254" s="626"/>
      <c r="S254" s="626"/>
      <c r="T254" s="626"/>
      <c r="U254" s="626"/>
      <c r="V254" s="626"/>
      <c r="W254" s="626"/>
      <c r="X254" s="626"/>
      <c r="Y254" s="627"/>
      <c r="Z254" s="553"/>
      <c r="AA254" s="553"/>
      <c r="AB254" s="553"/>
      <c r="AC254" s="553"/>
      <c r="AD254" s="553"/>
      <c r="AE254" s="553"/>
      <c r="AF254" s="553"/>
      <c r="AG254" s="553"/>
      <c r="AH254" s="553"/>
      <c r="AI254" s="553"/>
      <c r="AJ254" s="553"/>
      <c r="AK254" s="553"/>
      <c r="AL254" s="553"/>
      <c r="AM254" s="553"/>
      <c r="AN254" s="553"/>
      <c r="AO254" s="301"/>
      <c r="AP254" s="301"/>
      <c r="AQ254" s="301"/>
      <c r="AR254" s="301"/>
      <c r="AS254" s="301"/>
      <c r="AT254" s="256"/>
      <c r="AU254" s="256"/>
    </row>
    <row r="255" spans="1:47" ht="12.6" customHeight="1" x14ac:dyDescent="0.25">
      <c r="A255" s="446"/>
      <c r="B255" s="628"/>
      <c r="C255" s="629"/>
      <c r="D255" s="629"/>
      <c r="E255" s="629"/>
      <c r="F255" s="629"/>
      <c r="G255" s="629"/>
      <c r="H255" s="629"/>
      <c r="I255" s="629"/>
      <c r="J255" s="629"/>
      <c r="K255" s="629"/>
      <c r="L255" s="629"/>
      <c r="M255" s="629"/>
      <c r="N255" s="629"/>
      <c r="O255" s="629"/>
      <c r="P255" s="629"/>
      <c r="Q255" s="629"/>
      <c r="R255" s="629"/>
      <c r="S255" s="629"/>
      <c r="T255" s="630"/>
      <c r="U255" s="630"/>
      <c r="V255" s="630"/>
      <c r="W255" s="630"/>
      <c r="X255" s="630"/>
      <c r="Y255" s="631"/>
      <c r="Z255" s="553"/>
      <c r="AA255" s="553"/>
      <c r="AB255" s="553"/>
      <c r="AC255" s="553"/>
      <c r="AD255" s="553"/>
      <c r="AE255" s="553"/>
      <c r="AF255" s="553"/>
      <c r="AG255" s="553"/>
      <c r="AH255" s="553"/>
      <c r="AI255" s="553"/>
      <c r="AJ255" s="553"/>
      <c r="AK255" s="553"/>
      <c r="AL255" s="553"/>
      <c r="AM255" s="553"/>
      <c r="AN255" s="553"/>
      <c r="AO255" s="301"/>
      <c r="AP255" s="301"/>
      <c r="AQ255" s="301"/>
      <c r="AR255" s="301"/>
      <c r="AS255" s="301"/>
      <c r="AT255" s="256"/>
      <c r="AU255" s="256"/>
    </row>
    <row r="256" spans="1:47" ht="12.6" customHeight="1" x14ac:dyDescent="0.25">
      <c r="A256" s="446"/>
      <c r="B256" s="632" t="s">
        <v>103</v>
      </c>
      <c r="C256" s="620"/>
      <c r="D256" s="620"/>
      <c r="E256" s="620"/>
      <c r="F256" s="620"/>
      <c r="G256" s="619" t="str">
        <f t="shared" ref="G256" si="48">IF(ISERROR(VLOOKUP($A254,$Z$67:$AK$154,2,FALSE)),"",IF($A254&lt;&gt;"",VLOOKUP($A254,$Z$67:$AK$154,10,FALSE),"-"))</f>
        <v/>
      </c>
      <c r="H256" s="619"/>
      <c r="I256" s="619"/>
      <c r="J256" s="620" t="s">
        <v>104</v>
      </c>
      <c r="K256" s="620"/>
      <c r="L256" s="620"/>
      <c r="M256" s="620"/>
      <c r="N256" s="620"/>
      <c r="O256" s="620"/>
      <c r="P256" s="621" t="str">
        <f t="shared" ref="P256" si="49">IF(ISERROR(VLOOKUP($A254,$Z$67:$AK$154,2,FALSE)),"",IF($A254&lt;&gt;"",VLOOKUP($A254,$Z$67:$AK$154,11,FALSE),"-"))</f>
        <v/>
      </c>
      <c r="Q256" s="621"/>
      <c r="R256" s="621"/>
      <c r="S256" s="622" t="s">
        <v>105</v>
      </c>
      <c r="T256" s="622"/>
      <c r="U256" s="622"/>
      <c r="V256" s="622"/>
      <c r="W256" s="621" t="str">
        <f t="shared" ref="W256" si="50">IF(ISERROR(VLOOKUP($A254,$Z$67:$AK$154,2,FALSE)),"",IF($A254&lt;&gt;"",VLOOKUP($A254,$Z$67:$AK$154,12,FALSE),"-"))</f>
        <v/>
      </c>
      <c r="X256" s="621"/>
      <c r="Y256" s="623"/>
      <c r="Z256" s="553"/>
      <c r="AA256" s="553"/>
      <c r="AB256" s="553"/>
      <c r="AC256" s="553"/>
      <c r="AD256" s="553"/>
      <c r="AE256" s="553"/>
      <c r="AF256" s="553"/>
      <c r="AG256" s="553"/>
      <c r="AH256" s="553"/>
      <c r="AI256" s="553"/>
      <c r="AJ256" s="553"/>
      <c r="AK256" s="553"/>
      <c r="AL256" s="553"/>
      <c r="AM256" s="553"/>
      <c r="AN256" s="553"/>
      <c r="AO256" s="301"/>
      <c r="AP256" s="301"/>
      <c r="AQ256" s="301"/>
      <c r="AR256" s="301"/>
      <c r="AS256" s="301"/>
      <c r="AT256" s="256"/>
      <c r="AU256" s="256"/>
    </row>
    <row r="257" spans="1:47" ht="12.6" customHeight="1" x14ac:dyDescent="0.25">
      <c r="A257" s="446"/>
      <c r="B257" s="624" t="s">
        <v>14</v>
      </c>
      <c r="C257" s="625"/>
      <c r="D257" s="625"/>
      <c r="E257" s="625"/>
      <c r="F257" s="625"/>
      <c r="G257" s="625"/>
      <c r="H257" s="625"/>
      <c r="I257" s="625"/>
      <c r="J257" s="625"/>
      <c r="K257" s="625"/>
      <c r="L257" s="625"/>
      <c r="M257" s="625"/>
      <c r="N257" s="626"/>
      <c r="O257" s="626"/>
      <c r="P257" s="626"/>
      <c r="Q257" s="626"/>
      <c r="R257" s="626"/>
      <c r="S257" s="626"/>
      <c r="T257" s="626"/>
      <c r="U257" s="626"/>
      <c r="V257" s="626"/>
      <c r="W257" s="626"/>
      <c r="X257" s="626"/>
      <c r="Y257" s="627"/>
      <c r="Z257" s="553"/>
      <c r="AA257" s="553"/>
      <c r="AB257" s="553"/>
      <c r="AC257" s="553"/>
      <c r="AD257" s="553"/>
      <c r="AE257" s="553"/>
      <c r="AF257" s="553"/>
      <c r="AG257" s="553"/>
      <c r="AH257" s="553"/>
      <c r="AI257" s="553"/>
      <c r="AJ257" s="553"/>
      <c r="AK257" s="553"/>
      <c r="AL257" s="553"/>
      <c r="AM257" s="553"/>
      <c r="AN257" s="553"/>
      <c r="AO257" s="301"/>
      <c r="AP257" s="301"/>
      <c r="AQ257" s="301"/>
      <c r="AR257" s="301"/>
      <c r="AS257" s="301"/>
      <c r="AT257" s="256"/>
      <c r="AU257" s="256"/>
    </row>
    <row r="258" spans="1:47" ht="12.6" customHeight="1" x14ac:dyDescent="0.25">
      <c r="A258" s="446"/>
      <c r="B258" s="628"/>
      <c r="C258" s="629"/>
      <c r="D258" s="629"/>
      <c r="E258" s="629"/>
      <c r="F258" s="629"/>
      <c r="G258" s="629"/>
      <c r="H258" s="629"/>
      <c r="I258" s="629"/>
      <c r="J258" s="629"/>
      <c r="K258" s="629"/>
      <c r="L258" s="629"/>
      <c r="M258" s="629"/>
      <c r="N258" s="629"/>
      <c r="O258" s="629"/>
      <c r="P258" s="629"/>
      <c r="Q258" s="629"/>
      <c r="R258" s="629"/>
      <c r="S258" s="629"/>
      <c r="T258" s="630"/>
      <c r="U258" s="630"/>
      <c r="V258" s="630"/>
      <c r="W258" s="630"/>
      <c r="X258" s="630"/>
      <c r="Y258" s="631"/>
      <c r="Z258" s="553"/>
      <c r="AA258" s="553"/>
      <c r="AB258" s="553"/>
      <c r="AC258" s="553"/>
      <c r="AD258" s="553"/>
      <c r="AE258" s="553"/>
      <c r="AF258" s="553"/>
      <c r="AG258" s="553"/>
      <c r="AH258" s="553"/>
      <c r="AI258" s="553"/>
      <c r="AJ258" s="553"/>
      <c r="AK258" s="553"/>
      <c r="AL258" s="553"/>
      <c r="AM258" s="553"/>
      <c r="AN258" s="553"/>
      <c r="AO258" s="301"/>
      <c r="AP258" s="301"/>
      <c r="AQ258" s="301"/>
      <c r="AR258" s="301"/>
      <c r="AS258" s="301"/>
      <c r="AT258" s="256"/>
      <c r="AU258" s="256"/>
    </row>
    <row r="259" spans="1:47" ht="12.6" customHeight="1" x14ac:dyDescent="0.25">
      <c r="A259" s="446"/>
      <c r="B259" s="632" t="s">
        <v>103</v>
      </c>
      <c r="C259" s="620"/>
      <c r="D259" s="620"/>
      <c r="E259" s="620"/>
      <c r="F259" s="620"/>
      <c r="G259" s="619" t="str">
        <f t="shared" ref="G259" si="51">IF(ISERROR(VLOOKUP($A257,$Z$67:$AK$154,2,FALSE)),"",IF($A257&lt;&gt;"",VLOOKUP($A257,$Z$67:$AK$154,10,FALSE),"-"))</f>
        <v/>
      </c>
      <c r="H259" s="619"/>
      <c r="I259" s="619"/>
      <c r="J259" s="620" t="s">
        <v>104</v>
      </c>
      <c r="K259" s="620"/>
      <c r="L259" s="620"/>
      <c r="M259" s="620"/>
      <c r="N259" s="620"/>
      <c r="O259" s="620"/>
      <c r="P259" s="621" t="str">
        <f t="shared" ref="P259" si="52">IF(ISERROR(VLOOKUP($A257,$Z$67:$AK$154,2,FALSE)),"",IF($A257&lt;&gt;"",VLOOKUP($A257,$Z$67:$AK$154,11,FALSE),"-"))</f>
        <v/>
      </c>
      <c r="Q259" s="621"/>
      <c r="R259" s="621"/>
      <c r="S259" s="622" t="s">
        <v>105</v>
      </c>
      <c r="T259" s="622"/>
      <c r="U259" s="622"/>
      <c r="V259" s="622"/>
      <c r="W259" s="621" t="str">
        <f t="shared" ref="W259" si="53">IF(ISERROR(VLOOKUP($A257,$Z$67:$AK$154,2,FALSE)),"",IF($A257&lt;&gt;"",VLOOKUP($A257,$Z$67:$AK$154,12,FALSE),"-"))</f>
        <v/>
      </c>
      <c r="X259" s="621"/>
      <c r="Y259" s="623"/>
      <c r="Z259" s="553"/>
      <c r="AA259" s="553"/>
      <c r="AB259" s="553"/>
      <c r="AC259" s="553"/>
      <c r="AD259" s="553"/>
      <c r="AE259" s="553"/>
      <c r="AF259" s="553"/>
      <c r="AG259" s="553"/>
      <c r="AH259" s="553"/>
      <c r="AI259" s="553"/>
      <c r="AJ259" s="553"/>
      <c r="AK259" s="553"/>
      <c r="AL259" s="553"/>
      <c r="AM259" s="553"/>
      <c r="AN259" s="553"/>
      <c r="AO259" s="301"/>
      <c r="AP259" s="301"/>
      <c r="AQ259" s="301"/>
      <c r="AR259" s="301"/>
      <c r="AS259" s="301"/>
      <c r="AT259" s="256"/>
      <c r="AU259" s="256"/>
    </row>
    <row r="260" spans="1:47" ht="12.6" customHeight="1" x14ac:dyDescent="0.25">
      <c r="A260" s="446"/>
      <c r="B260" s="624" t="s">
        <v>14</v>
      </c>
      <c r="C260" s="625"/>
      <c r="D260" s="625"/>
      <c r="E260" s="625"/>
      <c r="F260" s="625"/>
      <c r="G260" s="625"/>
      <c r="H260" s="625"/>
      <c r="I260" s="625"/>
      <c r="J260" s="625"/>
      <c r="K260" s="625"/>
      <c r="L260" s="625"/>
      <c r="M260" s="625"/>
      <c r="N260" s="626"/>
      <c r="O260" s="626"/>
      <c r="P260" s="626"/>
      <c r="Q260" s="626"/>
      <c r="R260" s="626"/>
      <c r="S260" s="626"/>
      <c r="T260" s="626"/>
      <c r="U260" s="626"/>
      <c r="V260" s="626"/>
      <c r="W260" s="626"/>
      <c r="X260" s="626"/>
      <c r="Y260" s="627"/>
      <c r="Z260" s="553"/>
      <c r="AA260" s="553"/>
      <c r="AB260" s="553"/>
      <c r="AC260" s="553"/>
      <c r="AD260" s="553"/>
      <c r="AE260" s="553"/>
      <c r="AF260" s="553"/>
      <c r="AG260" s="553"/>
      <c r="AH260" s="553"/>
      <c r="AI260" s="553"/>
      <c r="AJ260" s="553"/>
      <c r="AK260" s="553"/>
      <c r="AL260" s="553"/>
      <c r="AM260" s="553"/>
      <c r="AN260" s="553"/>
      <c r="AO260" s="301"/>
      <c r="AP260" s="301"/>
      <c r="AQ260" s="301"/>
      <c r="AR260" s="301"/>
      <c r="AS260" s="301"/>
      <c r="AT260" s="256"/>
      <c r="AU260" s="256"/>
    </row>
    <row r="261" spans="1:47" ht="12.6" customHeight="1" x14ac:dyDescent="0.25">
      <c r="A261" s="446"/>
      <c r="B261" s="628"/>
      <c r="C261" s="629"/>
      <c r="D261" s="629"/>
      <c r="E261" s="629"/>
      <c r="F261" s="629"/>
      <c r="G261" s="629"/>
      <c r="H261" s="629"/>
      <c r="I261" s="629"/>
      <c r="J261" s="629"/>
      <c r="K261" s="629"/>
      <c r="L261" s="629"/>
      <c r="M261" s="629"/>
      <c r="N261" s="629"/>
      <c r="O261" s="629"/>
      <c r="P261" s="629"/>
      <c r="Q261" s="629"/>
      <c r="R261" s="629"/>
      <c r="S261" s="629"/>
      <c r="T261" s="630"/>
      <c r="U261" s="630"/>
      <c r="V261" s="630"/>
      <c r="W261" s="630"/>
      <c r="X261" s="630"/>
      <c r="Y261" s="631"/>
      <c r="Z261" s="553"/>
      <c r="AA261" s="553"/>
      <c r="AB261" s="553"/>
      <c r="AC261" s="553"/>
      <c r="AD261" s="553"/>
      <c r="AE261" s="553"/>
      <c r="AF261" s="553"/>
      <c r="AG261" s="553"/>
      <c r="AH261" s="553"/>
      <c r="AI261" s="553"/>
      <c r="AJ261" s="553"/>
      <c r="AK261" s="553"/>
      <c r="AL261" s="553"/>
      <c r="AM261" s="553"/>
      <c r="AN261" s="553"/>
      <c r="AO261" s="301"/>
      <c r="AP261" s="301"/>
      <c r="AQ261" s="301"/>
      <c r="AR261" s="301"/>
      <c r="AS261" s="301"/>
      <c r="AT261" s="256"/>
      <c r="AU261" s="256"/>
    </row>
    <row r="262" spans="1:47" ht="12.6" customHeight="1" x14ac:dyDescent="0.25">
      <c r="A262" s="446"/>
      <c r="B262" s="632" t="s">
        <v>103</v>
      </c>
      <c r="C262" s="620"/>
      <c r="D262" s="620"/>
      <c r="E262" s="620"/>
      <c r="F262" s="620"/>
      <c r="G262" s="619" t="str">
        <f t="shared" ref="G262" si="54">IF(ISERROR(VLOOKUP($A260,$Z$67:$AK$154,2,FALSE)),"",IF($A260&lt;&gt;"",VLOOKUP($A260,$Z$67:$AK$154,10,FALSE),"-"))</f>
        <v/>
      </c>
      <c r="H262" s="619"/>
      <c r="I262" s="619"/>
      <c r="J262" s="620" t="s">
        <v>104</v>
      </c>
      <c r="K262" s="620"/>
      <c r="L262" s="620"/>
      <c r="M262" s="620"/>
      <c r="N262" s="620"/>
      <c r="O262" s="620"/>
      <c r="P262" s="621" t="str">
        <f t="shared" ref="P262" si="55">IF(ISERROR(VLOOKUP($A260,$Z$67:$AK$154,2,FALSE)),"",IF($A260&lt;&gt;"",VLOOKUP($A260,$Z$67:$AK$154,11,FALSE),"-"))</f>
        <v/>
      </c>
      <c r="Q262" s="621"/>
      <c r="R262" s="621"/>
      <c r="S262" s="622" t="s">
        <v>105</v>
      </c>
      <c r="T262" s="622"/>
      <c r="U262" s="622"/>
      <c r="V262" s="622"/>
      <c r="W262" s="621" t="str">
        <f t="shared" ref="W262" si="56">IF(ISERROR(VLOOKUP($A260,$Z$67:$AK$154,2,FALSE)),"",IF($A260&lt;&gt;"",VLOOKUP($A260,$Z$67:$AK$154,12,FALSE),"-"))</f>
        <v/>
      </c>
      <c r="X262" s="621"/>
      <c r="Y262" s="623"/>
      <c r="Z262" s="553"/>
      <c r="AA262" s="553"/>
      <c r="AB262" s="553"/>
      <c r="AC262" s="553"/>
      <c r="AD262" s="553"/>
      <c r="AE262" s="553"/>
      <c r="AF262" s="553"/>
      <c r="AG262" s="553"/>
      <c r="AH262" s="553"/>
      <c r="AI262" s="553"/>
      <c r="AJ262" s="553"/>
      <c r="AK262" s="553"/>
      <c r="AL262" s="553"/>
      <c r="AM262" s="553"/>
      <c r="AN262" s="553"/>
      <c r="AO262" s="301"/>
      <c r="AP262" s="301"/>
      <c r="AQ262" s="301"/>
      <c r="AR262" s="301"/>
      <c r="AS262" s="301"/>
      <c r="AT262" s="256"/>
      <c r="AU262" s="256"/>
    </row>
    <row r="263" spans="1:47" ht="12.6" customHeight="1" x14ac:dyDescent="0.25">
      <c r="A263" s="446"/>
      <c r="B263" s="624" t="s">
        <v>14</v>
      </c>
      <c r="C263" s="625"/>
      <c r="D263" s="625"/>
      <c r="E263" s="625"/>
      <c r="F263" s="625"/>
      <c r="G263" s="625"/>
      <c r="H263" s="625"/>
      <c r="I263" s="625"/>
      <c r="J263" s="625"/>
      <c r="K263" s="625"/>
      <c r="L263" s="625"/>
      <c r="M263" s="625"/>
      <c r="N263" s="626"/>
      <c r="O263" s="626"/>
      <c r="P263" s="626"/>
      <c r="Q263" s="626"/>
      <c r="R263" s="626"/>
      <c r="S263" s="626"/>
      <c r="T263" s="626"/>
      <c r="U263" s="626"/>
      <c r="V263" s="626"/>
      <c r="W263" s="626"/>
      <c r="X263" s="626"/>
      <c r="Y263" s="627"/>
      <c r="Z263" s="553"/>
      <c r="AA263" s="553"/>
      <c r="AB263" s="553"/>
      <c r="AC263" s="553"/>
      <c r="AD263" s="553"/>
      <c r="AE263" s="553"/>
      <c r="AF263" s="553"/>
      <c r="AG263" s="553"/>
      <c r="AH263" s="553"/>
      <c r="AI263" s="553"/>
      <c r="AJ263" s="553"/>
      <c r="AK263" s="553"/>
      <c r="AL263" s="553"/>
      <c r="AM263" s="553"/>
      <c r="AN263" s="553"/>
      <c r="AO263" s="301"/>
      <c r="AP263" s="301"/>
      <c r="AQ263" s="301"/>
      <c r="AR263" s="301"/>
      <c r="AS263" s="301"/>
      <c r="AT263" s="256"/>
      <c r="AU263" s="256"/>
    </row>
    <row r="264" spans="1:47" ht="12.6" customHeight="1" x14ac:dyDescent="0.25">
      <c r="A264" s="446"/>
      <c r="B264" s="628"/>
      <c r="C264" s="629"/>
      <c r="D264" s="629"/>
      <c r="E264" s="629"/>
      <c r="F264" s="629"/>
      <c r="G264" s="629"/>
      <c r="H264" s="629"/>
      <c r="I264" s="629"/>
      <c r="J264" s="629"/>
      <c r="K264" s="629"/>
      <c r="L264" s="629"/>
      <c r="M264" s="629"/>
      <c r="N264" s="629"/>
      <c r="O264" s="629"/>
      <c r="P264" s="629"/>
      <c r="Q264" s="629"/>
      <c r="R264" s="629"/>
      <c r="S264" s="629"/>
      <c r="T264" s="630"/>
      <c r="U264" s="630"/>
      <c r="V264" s="630"/>
      <c r="W264" s="630"/>
      <c r="X264" s="630"/>
      <c r="Y264" s="631"/>
      <c r="Z264" s="553"/>
      <c r="AA264" s="553"/>
      <c r="AB264" s="553"/>
      <c r="AC264" s="553"/>
      <c r="AD264" s="553"/>
      <c r="AE264" s="553"/>
      <c r="AF264" s="553"/>
      <c r="AG264" s="553"/>
      <c r="AH264" s="553"/>
      <c r="AI264" s="553"/>
      <c r="AJ264" s="553"/>
      <c r="AK264" s="553"/>
      <c r="AL264" s="553"/>
      <c r="AM264" s="553"/>
      <c r="AN264" s="553"/>
      <c r="AO264" s="301"/>
      <c r="AP264" s="301"/>
      <c r="AQ264" s="301"/>
      <c r="AR264" s="301"/>
      <c r="AS264" s="301"/>
      <c r="AT264" s="256"/>
      <c r="AU264" s="256"/>
    </row>
    <row r="265" spans="1:47" ht="12.6" customHeight="1" x14ac:dyDescent="0.25">
      <c r="A265" s="446"/>
      <c r="B265" s="632" t="s">
        <v>103</v>
      </c>
      <c r="C265" s="620"/>
      <c r="D265" s="620"/>
      <c r="E265" s="620"/>
      <c r="F265" s="620"/>
      <c r="G265" s="619" t="str">
        <f t="shared" ref="G265" si="57">IF(ISERROR(VLOOKUP($A263,$Z$67:$AK$154,2,FALSE)),"",IF($A263&lt;&gt;"",VLOOKUP($A263,$Z$67:$AK$154,10,FALSE),"-"))</f>
        <v/>
      </c>
      <c r="H265" s="619"/>
      <c r="I265" s="619"/>
      <c r="J265" s="620" t="s">
        <v>104</v>
      </c>
      <c r="K265" s="620"/>
      <c r="L265" s="620"/>
      <c r="M265" s="620"/>
      <c r="N265" s="620"/>
      <c r="O265" s="620"/>
      <c r="P265" s="621" t="str">
        <f t="shared" ref="P265" si="58">IF(ISERROR(VLOOKUP($A263,$Z$67:$AK$154,2,FALSE)),"",IF($A263&lt;&gt;"",VLOOKUP($A263,$Z$67:$AK$154,11,FALSE),"-"))</f>
        <v/>
      </c>
      <c r="Q265" s="621"/>
      <c r="R265" s="621"/>
      <c r="S265" s="622" t="s">
        <v>105</v>
      </c>
      <c r="T265" s="622"/>
      <c r="U265" s="622"/>
      <c r="V265" s="622"/>
      <c r="W265" s="621" t="str">
        <f t="shared" ref="W265" si="59">IF(ISERROR(VLOOKUP($A263,$Z$67:$AK$154,2,FALSE)),"",IF($A263&lt;&gt;"",VLOOKUP($A263,$Z$67:$AK$154,12,FALSE),"-"))</f>
        <v/>
      </c>
      <c r="X265" s="621"/>
      <c r="Y265" s="623"/>
      <c r="Z265" s="553"/>
      <c r="AA265" s="553"/>
      <c r="AB265" s="553"/>
      <c r="AC265" s="553"/>
      <c r="AD265" s="553"/>
      <c r="AE265" s="553"/>
      <c r="AF265" s="553"/>
      <c r="AG265" s="553"/>
      <c r="AH265" s="553"/>
      <c r="AI265" s="553"/>
      <c r="AJ265" s="553"/>
      <c r="AK265" s="553"/>
      <c r="AL265" s="553"/>
      <c r="AM265" s="553"/>
      <c r="AN265" s="553"/>
      <c r="AO265" s="301"/>
      <c r="AP265" s="301"/>
      <c r="AQ265" s="301"/>
      <c r="AR265" s="301"/>
      <c r="AS265" s="301"/>
      <c r="AT265" s="256"/>
      <c r="AU265" s="256"/>
    </row>
    <row r="266" spans="1:47" ht="12.6" customHeight="1" x14ac:dyDescent="0.25">
      <c r="A266" s="446"/>
      <c r="B266" s="624" t="s">
        <v>14</v>
      </c>
      <c r="C266" s="625"/>
      <c r="D266" s="625"/>
      <c r="E266" s="625"/>
      <c r="F266" s="625"/>
      <c r="G266" s="625"/>
      <c r="H266" s="625"/>
      <c r="I266" s="625"/>
      <c r="J266" s="625"/>
      <c r="K266" s="625"/>
      <c r="L266" s="625"/>
      <c r="M266" s="625"/>
      <c r="N266" s="626"/>
      <c r="O266" s="626"/>
      <c r="P266" s="626"/>
      <c r="Q266" s="626"/>
      <c r="R266" s="626"/>
      <c r="S266" s="626"/>
      <c r="T266" s="626"/>
      <c r="U266" s="626"/>
      <c r="V266" s="626"/>
      <c r="W266" s="626"/>
      <c r="X266" s="626"/>
      <c r="Y266" s="627"/>
      <c r="Z266" s="553"/>
      <c r="AA266" s="553"/>
      <c r="AB266" s="553"/>
      <c r="AC266" s="553"/>
      <c r="AD266" s="553"/>
      <c r="AE266" s="553"/>
      <c r="AF266" s="553"/>
      <c r="AG266" s="553"/>
      <c r="AH266" s="553"/>
      <c r="AI266" s="553"/>
      <c r="AJ266" s="553"/>
      <c r="AK266" s="553"/>
      <c r="AL266" s="553"/>
      <c r="AM266" s="553"/>
      <c r="AN266" s="553"/>
      <c r="AO266" s="301"/>
      <c r="AP266" s="301"/>
      <c r="AQ266" s="301"/>
      <c r="AR266" s="301"/>
      <c r="AS266" s="301"/>
      <c r="AT266" s="256"/>
      <c r="AU266" s="256"/>
    </row>
    <row r="267" spans="1:47" ht="12.6" customHeight="1" x14ac:dyDescent="0.25">
      <c r="A267" s="446"/>
      <c r="B267" s="628"/>
      <c r="C267" s="629"/>
      <c r="D267" s="629"/>
      <c r="E267" s="629"/>
      <c r="F267" s="629"/>
      <c r="G267" s="629"/>
      <c r="H267" s="629"/>
      <c r="I267" s="629"/>
      <c r="J267" s="629"/>
      <c r="K267" s="629"/>
      <c r="L267" s="629"/>
      <c r="M267" s="629"/>
      <c r="N267" s="629"/>
      <c r="O267" s="629"/>
      <c r="P267" s="629"/>
      <c r="Q267" s="629"/>
      <c r="R267" s="629"/>
      <c r="S267" s="629"/>
      <c r="T267" s="630"/>
      <c r="U267" s="630"/>
      <c r="V267" s="630"/>
      <c r="W267" s="630"/>
      <c r="X267" s="630"/>
      <c r="Y267" s="631"/>
      <c r="Z267" s="553"/>
      <c r="AA267" s="553"/>
      <c r="AB267" s="553"/>
      <c r="AC267" s="553"/>
      <c r="AD267" s="553"/>
      <c r="AE267" s="553"/>
      <c r="AF267" s="553"/>
      <c r="AG267" s="553"/>
      <c r="AH267" s="553"/>
      <c r="AI267" s="553"/>
      <c r="AJ267" s="553"/>
      <c r="AK267" s="553"/>
      <c r="AL267" s="553"/>
      <c r="AM267" s="553"/>
      <c r="AN267" s="553"/>
      <c r="AO267" s="301"/>
      <c r="AP267" s="301"/>
      <c r="AQ267" s="301"/>
      <c r="AR267" s="301"/>
      <c r="AS267" s="301"/>
      <c r="AT267" s="256"/>
      <c r="AU267" s="256"/>
    </row>
    <row r="268" spans="1:47" ht="12.6" customHeight="1" x14ac:dyDescent="0.25">
      <c r="A268" s="446"/>
      <c r="B268" s="632" t="s">
        <v>103</v>
      </c>
      <c r="C268" s="620"/>
      <c r="D268" s="620"/>
      <c r="E268" s="620"/>
      <c r="F268" s="620"/>
      <c r="G268" s="619" t="str">
        <f t="shared" ref="G268" si="60">IF(ISERROR(VLOOKUP($A266,$Z$67:$AK$154,2,FALSE)),"",IF($A266&lt;&gt;"",VLOOKUP($A266,$Z$67:$AK$154,10,FALSE),"-"))</f>
        <v/>
      </c>
      <c r="H268" s="619"/>
      <c r="I268" s="619"/>
      <c r="J268" s="620" t="s">
        <v>104</v>
      </c>
      <c r="K268" s="620"/>
      <c r="L268" s="620"/>
      <c r="M268" s="620"/>
      <c r="N268" s="620"/>
      <c r="O268" s="620"/>
      <c r="P268" s="621" t="str">
        <f t="shared" ref="P268" si="61">IF(ISERROR(VLOOKUP($A266,$Z$67:$AK$154,2,FALSE)),"",IF($A266&lt;&gt;"",VLOOKUP($A266,$Z$67:$AK$154,11,FALSE),"-"))</f>
        <v/>
      </c>
      <c r="Q268" s="621"/>
      <c r="R268" s="621"/>
      <c r="S268" s="622" t="s">
        <v>105</v>
      </c>
      <c r="T268" s="622"/>
      <c r="U268" s="622"/>
      <c r="V268" s="622"/>
      <c r="W268" s="621" t="str">
        <f t="shared" ref="W268" si="62">IF(ISERROR(VLOOKUP($A266,$Z$67:$AK$154,2,FALSE)),"",IF($A266&lt;&gt;"",VLOOKUP($A266,$Z$67:$AK$154,12,FALSE),"-"))</f>
        <v/>
      </c>
      <c r="X268" s="621"/>
      <c r="Y268" s="623"/>
      <c r="Z268" s="553"/>
      <c r="AA268" s="553"/>
      <c r="AB268" s="553"/>
      <c r="AC268" s="553"/>
      <c r="AD268" s="553"/>
      <c r="AE268" s="553"/>
      <c r="AF268" s="553"/>
      <c r="AG268" s="553"/>
      <c r="AH268" s="553"/>
      <c r="AI268" s="553"/>
      <c r="AJ268" s="553"/>
      <c r="AK268" s="553"/>
      <c r="AL268" s="553"/>
      <c r="AM268" s="553"/>
      <c r="AN268" s="553"/>
      <c r="AO268" s="301"/>
      <c r="AP268" s="301"/>
      <c r="AQ268" s="301"/>
      <c r="AR268" s="301"/>
      <c r="AS268" s="301"/>
      <c r="AT268" s="256"/>
      <c r="AU268" s="256"/>
    </row>
    <row r="269" spans="1:47" ht="12.6" customHeight="1" x14ac:dyDescent="0.25">
      <c r="A269" s="446"/>
      <c r="B269" s="624" t="s">
        <v>14</v>
      </c>
      <c r="C269" s="625"/>
      <c r="D269" s="625"/>
      <c r="E269" s="625"/>
      <c r="F269" s="625"/>
      <c r="G269" s="625"/>
      <c r="H269" s="625"/>
      <c r="I269" s="625"/>
      <c r="J269" s="625"/>
      <c r="K269" s="625"/>
      <c r="L269" s="625"/>
      <c r="M269" s="625"/>
      <c r="N269" s="626"/>
      <c r="O269" s="626"/>
      <c r="P269" s="626"/>
      <c r="Q269" s="626"/>
      <c r="R269" s="626"/>
      <c r="S269" s="626"/>
      <c r="T269" s="626"/>
      <c r="U269" s="626"/>
      <c r="V269" s="626"/>
      <c r="W269" s="626"/>
      <c r="X269" s="626"/>
      <c r="Y269" s="627"/>
      <c r="Z269" s="553"/>
      <c r="AA269" s="553"/>
      <c r="AB269" s="553"/>
      <c r="AC269" s="553"/>
      <c r="AD269" s="553"/>
      <c r="AE269" s="553"/>
      <c r="AF269" s="553"/>
      <c r="AG269" s="553"/>
      <c r="AH269" s="553"/>
      <c r="AI269" s="553"/>
      <c r="AJ269" s="553"/>
      <c r="AK269" s="553"/>
      <c r="AL269" s="553"/>
      <c r="AM269" s="553"/>
      <c r="AN269" s="553"/>
      <c r="AO269" s="301"/>
      <c r="AP269" s="301"/>
      <c r="AQ269" s="301"/>
      <c r="AR269" s="301"/>
      <c r="AS269" s="301"/>
      <c r="AT269" s="256"/>
      <c r="AU269" s="256"/>
    </row>
    <row r="270" spans="1:47" ht="12.6" customHeight="1" x14ac:dyDescent="0.25">
      <c r="A270" s="446"/>
      <c r="B270" s="628"/>
      <c r="C270" s="629"/>
      <c r="D270" s="629"/>
      <c r="E270" s="629"/>
      <c r="F270" s="629"/>
      <c r="G270" s="629"/>
      <c r="H270" s="629"/>
      <c r="I270" s="629"/>
      <c r="J270" s="629"/>
      <c r="K270" s="629"/>
      <c r="L270" s="629"/>
      <c r="M270" s="629"/>
      <c r="N270" s="629"/>
      <c r="O270" s="629"/>
      <c r="P270" s="629"/>
      <c r="Q270" s="629"/>
      <c r="R270" s="629"/>
      <c r="S270" s="629"/>
      <c r="T270" s="630"/>
      <c r="U270" s="630"/>
      <c r="V270" s="630"/>
      <c r="W270" s="630"/>
      <c r="X270" s="630"/>
      <c r="Y270" s="631"/>
      <c r="Z270" s="553"/>
      <c r="AA270" s="553"/>
      <c r="AB270" s="553"/>
      <c r="AC270" s="553"/>
      <c r="AD270" s="553"/>
      <c r="AE270" s="553"/>
      <c r="AF270" s="553"/>
      <c r="AG270" s="553"/>
      <c r="AH270" s="553"/>
      <c r="AI270" s="553"/>
      <c r="AJ270" s="553"/>
      <c r="AK270" s="553"/>
      <c r="AL270" s="553"/>
      <c r="AM270" s="553"/>
      <c r="AN270" s="553"/>
      <c r="AO270" s="301"/>
      <c r="AP270" s="301"/>
      <c r="AQ270" s="301"/>
      <c r="AR270" s="301"/>
      <c r="AS270" s="301"/>
      <c r="AT270" s="256"/>
      <c r="AU270" s="256"/>
    </row>
    <row r="271" spans="1:47" ht="12.6" customHeight="1" x14ac:dyDescent="0.25">
      <c r="A271" s="446"/>
      <c r="B271" s="632" t="s">
        <v>103</v>
      </c>
      <c r="C271" s="620"/>
      <c r="D271" s="620"/>
      <c r="E271" s="620"/>
      <c r="F271" s="620"/>
      <c r="G271" s="619" t="str">
        <f t="shared" ref="G271" si="63">IF(ISERROR(VLOOKUP($A269,$Z$67:$AK$154,2,FALSE)),"",IF($A269&lt;&gt;"",VLOOKUP($A269,$Z$67:$AK$154,10,FALSE),"-"))</f>
        <v/>
      </c>
      <c r="H271" s="619"/>
      <c r="I271" s="619"/>
      <c r="J271" s="620" t="s">
        <v>104</v>
      </c>
      <c r="K271" s="620"/>
      <c r="L271" s="620"/>
      <c r="M271" s="620"/>
      <c r="N271" s="620"/>
      <c r="O271" s="620"/>
      <c r="P271" s="621" t="str">
        <f t="shared" ref="P271" si="64">IF(ISERROR(VLOOKUP($A269,$Z$67:$AK$154,2,FALSE)),"",IF($A269&lt;&gt;"",VLOOKUP($A269,$Z$67:$AK$154,11,FALSE),"-"))</f>
        <v/>
      </c>
      <c r="Q271" s="621"/>
      <c r="R271" s="621"/>
      <c r="S271" s="622" t="s">
        <v>105</v>
      </c>
      <c r="T271" s="622"/>
      <c r="U271" s="622"/>
      <c r="V271" s="622"/>
      <c r="W271" s="621" t="str">
        <f t="shared" ref="W271" si="65">IF(ISERROR(VLOOKUP($A269,$Z$67:$AK$154,2,FALSE)),"",IF($A269&lt;&gt;"",VLOOKUP($A269,$Z$67:$AK$154,12,FALSE),"-"))</f>
        <v/>
      </c>
      <c r="X271" s="621"/>
      <c r="Y271" s="623"/>
      <c r="Z271" s="553"/>
      <c r="AA271" s="553"/>
      <c r="AB271" s="553"/>
      <c r="AC271" s="553"/>
      <c r="AD271" s="553"/>
      <c r="AE271" s="553"/>
      <c r="AF271" s="553"/>
      <c r="AG271" s="553"/>
      <c r="AH271" s="553"/>
      <c r="AI271" s="553"/>
      <c r="AJ271" s="553"/>
      <c r="AK271" s="553"/>
      <c r="AL271" s="553"/>
      <c r="AM271" s="553"/>
      <c r="AN271" s="553"/>
      <c r="AO271" s="301"/>
      <c r="AP271" s="301"/>
      <c r="AQ271" s="301"/>
      <c r="AR271" s="301"/>
      <c r="AS271" s="301"/>
      <c r="AT271" s="256"/>
      <c r="AU271" s="256"/>
    </row>
    <row r="272" spans="1:47" ht="12.6" customHeight="1" x14ac:dyDescent="0.25">
      <c r="A272" s="446"/>
      <c r="B272" s="624" t="s">
        <v>14</v>
      </c>
      <c r="C272" s="625"/>
      <c r="D272" s="625"/>
      <c r="E272" s="625"/>
      <c r="F272" s="625"/>
      <c r="G272" s="625"/>
      <c r="H272" s="625"/>
      <c r="I272" s="625"/>
      <c r="J272" s="625"/>
      <c r="K272" s="625"/>
      <c r="L272" s="625"/>
      <c r="M272" s="625"/>
      <c r="N272" s="626"/>
      <c r="O272" s="626"/>
      <c r="P272" s="626"/>
      <c r="Q272" s="626"/>
      <c r="R272" s="626"/>
      <c r="S272" s="626"/>
      <c r="T272" s="626"/>
      <c r="U272" s="626"/>
      <c r="V272" s="626"/>
      <c r="W272" s="626"/>
      <c r="X272" s="626"/>
      <c r="Y272" s="627"/>
      <c r="Z272" s="553"/>
      <c r="AA272" s="553"/>
      <c r="AB272" s="553"/>
      <c r="AC272" s="553"/>
      <c r="AD272" s="553"/>
      <c r="AE272" s="553"/>
      <c r="AF272" s="553"/>
      <c r="AG272" s="553"/>
      <c r="AH272" s="553"/>
      <c r="AI272" s="553"/>
      <c r="AJ272" s="553"/>
      <c r="AK272" s="553"/>
      <c r="AL272" s="553"/>
      <c r="AM272" s="553"/>
      <c r="AN272" s="553"/>
      <c r="AO272" s="301"/>
      <c r="AP272" s="301"/>
      <c r="AQ272" s="301"/>
      <c r="AR272" s="301"/>
      <c r="AS272" s="301"/>
      <c r="AT272" s="256"/>
      <c r="AU272" s="256"/>
    </row>
    <row r="273" spans="1:47" ht="12.6" customHeight="1" x14ac:dyDescent="0.25">
      <c r="A273" s="446"/>
      <c r="B273" s="628"/>
      <c r="C273" s="629"/>
      <c r="D273" s="629"/>
      <c r="E273" s="629"/>
      <c r="F273" s="629"/>
      <c r="G273" s="629"/>
      <c r="H273" s="629"/>
      <c r="I273" s="629"/>
      <c r="J273" s="629"/>
      <c r="K273" s="629"/>
      <c r="L273" s="629"/>
      <c r="M273" s="629"/>
      <c r="N273" s="629"/>
      <c r="O273" s="629"/>
      <c r="P273" s="629"/>
      <c r="Q273" s="629"/>
      <c r="R273" s="629"/>
      <c r="S273" s="629"/>
      <c r="T273" s="630"/>
      <c r="U273" s="630"/>
      <c r="V273" s="630"/>
      <c r="W273" s="630"/>
      <c r="X273" s="630"/>
      <c r="Y273" s="631"/>
      <c r="Z273" s="553"/>
      <c r="AA273" s="553"/>
      <c r="AB273" s="553"/>
      <c r="AC273" s="553"/>
      <c r="AD273" s="553"/>
      <c r="AE273" s="553"/>
      <c r="AF273" s="553"/>
      <c r="AG273" s="553"/>
      <c r="AH273" s="553"/>
      <c r="AI273" s="553"/>
      <c r="AJ273" s="553"/>
      <c r="AK273" s="553"/>
      <c r="AL273" s="553"/>
      <c r="AM273" s="553"/>
      <c r="AN273" s="553"/>
      <c r="AO273" s="301"/>
      <c r="AP273" s="301"/>
      <c r="AQ273" s="301"/>
      <c r="AR273" s="301"/>
      <c r="AS273" s="301"/>
      <c r="AT273" s="256"/>
      <c r="AU273" s="256"/>
    </row>
    <row r="274" spans="1:47" ht="12.6" customHeight="1" x14ac:dyDescent="0.25">
      <c r="A274" s="446"/>
      <c r="B274" s="632" t="s">
        <v>103</v>
      </c>
      <c r="C274" s="620"/>
      <c r="D274" s="620"/>
      <c r="E274" s="620"/>
      <c r="F274" s="620"/>
      <c r="G274" s="619" t="str">
        <f t="shared" ref="G274" si="66">IF(ISERROR(VLOOKUP($A272,$Z$67:$AK$154,2,FALSE)),"",IF($A272&lt;&gt;"",VLOOKUP($A272,$Z$67:$AK$154,10,FALSE),"-"))</f>
        <v/>
      </c>
      <c r="H274" s="619"/>
      <c r="I274" s="619"/>
      <c r="J274" s="620" t="s">
        <v>104</v>
      </c>
      <c r="K274" s="620"/>
      <c r="L274" s="620"/>
      <c r="M274" s="620"/>
      <c r="N274" s="620"/>
      <c r="O274" s="620"/>
      <c r="P274" s="621" t="str">
        <f t="shared" ref="P274" si="67">IF(ISERROR(VLOOKUP($A272,$Z$67:$AK$154,2,FALSE)),"",IF($A272&lt;&gt;"",VLOOKUP($A272,$Z$67:$AK$154,11,FALSE),"-"))</f>
        <v/>
      </c>
      <c r="Q274" s="621"/>
      <c r="R274" s="621"/>
      <c r="S274" s="622" t="s">
        <v>105</v>
      </c>
      <c r="T274" s="622"/>
      <c r="U274" s="622"/>
      <c r="V274" s="622"/>
      <c r="W274" s="621" t="str">
        <f t="shared" ref="W274" si="68">IF(ISERROR(VLOOKUP($A272,$Z$67:$AK$154,2,FALSE)),"",IF($A272&lt;&gt;"",VLOOKUP($A272,$Z$67:$AK$154,12,FALSE),"-"))</f>
        <v/>
      </c>
      <c r="X274" s="621"/>
      <c r="Y274" s="623"/>
      <c r="Z274" s="553"/>
      <c r="AA274" s="553"/>
      <c r="AB274" s="553"/>
      <c r="AC274" s="553"/>
      <c r="AD274" s="553"/>
      <c r="AE274" s="553"/>
      <c r="AF274" s="553"/>
      <c r="AG274" s="553"/>
      <c r="AH274" s="553"/>
      <c r="AI274" s="553"/>
      <c r="AJ274" s="553"/>
      <c r="AK274" s="553"/>
      <c r="AL274" s="553"/>
      <c r="AM274" s="553"/>
      <c r="AN274" s="553"/>
      <c r="AO274" s="301"/>
      <c r="AP274" s="301"/>
      <c r="AQ274" s="301"/>
      <c r="AR274" s="301"/>
      <c r="AS274" s="301"/>
      <c r="AT274" s="256"/>
      <c r="AU274" s="256"/>
    </row>
    <row r="275" spans="1:47" ht="12.6" customHeight="1" x14ac:dyDescent="0.25">
      <c r="A275" s="446"/>
      <c r="B275" s="624" t="s">
        <v>14</v>
      </c>
      <c r="C275" s="625"/>
      <c r="D275" s="625"/>
      <c r="E275" s="625"/>
      <c r="F275" s="625"/>
      <c r="G275" s="625"/>
      <c r="H275" s="625"/>
      <c r="I275" s="625"/>
      <c r="J275" s="625"/>
      <c r="K275" s="625"/>
      <c r="L275" s="625"/>
      <c r="M275" s="625"/>
      <c r="N275" s="626"/>
      <c r="O275" s="626"/>
      <c r="P275" s="626"/>
      <c r="Q275" s="626"/>
      <c r="R275" s="626"/>
      <c r="S275" s="626"/>
      <c r="T275" s="626"/>
      <c r="U275" s="626"/>
      <c r="V275" s="626"/>
      <c r="W275" s="626"/>
      <c r="X275" s="626"/>
      <c r="Y275" s="627"/>
      <c r="Z275" s="553"/>
      <c r="AA275" s="553"/>
      <c r="AB275" s="553"/>
      <c r="AC275" s="553"/>
      <c r="AD275" s="553"/>
      <c r="AE275" s="553"/>
      <c r="AF275" s="553"/>
      <c r="AG275" s="553"/>
      <c r="AH275" s="553"/>
      <c r="AI275" s="553"/>
      <c r="AJ275" s="553"/>
      <c r="AK275" s="553"/>
      <c r="AL275" s="553"/>
      <c r="AM275" s="553"/>
      <c r="AN275" s="553"/>
      <c r="AO275" s="301"/>
      <c r="AP275" s="301"/>
      <c r="AQ275" s="301"/>
      <c r="AR275" s="301"/>
      <c r="AS275" s="301"/>
      <c r="AT275" s="256"/>
      <c r="AU275" s="256"/>
    </row>
    <row r="276" spans="1:47" ht="12.6" customHeight="1" x14ac:dyDescent="0.25">
      <c r="A276" s="446"/>
      <c r="B276" s="628"/>
      <c r="C276" s="629"/>
      <c r="D276" s="629"/>
      <c r="E276" s="629"/>
      <c r="F276" s="629"/>
      <c r="G276" s="629"/>
      <c r="H276" s="629"/>
      <c r="I276" s="629"/>
      <c r="J276" s="629"/>
      <c r="K276" s="629"/>
      <c r="L276" s="629"/>
      <c r="M276" s="629"/>
      <c r="N276" s="629"/>
      <c r="O276" s="629"/>
      <c r="P276" s="629"/>
      <c r="Q276" s="629"/>
      <c r="R276" s="629"/>
      <c r="S276" s="629"/>
      <c r="T276" s="630"/>
      <c r="U276" s="630"/>
      <c r="V276" s="630"/>
      <c r="W276" s="630"/>
      <c r="X276" s="630"/>
      <c r="Y276" s="631"/>
      <c r="Z276" s="553"/>
      <c r="AA276" s="553"/>
      <c r="AB276" s="553"/>
      <c r="AC276" s="553"/>
      <c r="AD276" s="553"/>
      <c r="AE276" s="553"/>
      <c r="AF276" s="553"/>
      <c r="AG276" s="553"/>
      <c r="AH276" s="553"/>
      <c r="AI276" s="553"/>
      <c r="AJ276" s="553"/>
      <c r="AK276" s="553"/>
      <c r="AL276" s="553"/>
      <c r="AM276" s="553"/>
      <c r="AN276" s="553"/>
      <c r="AO276" s="301"/>
      <c r="AP276" s="301"/>
      <c r="AQ276" s="301"/>
      <c r="AR276" s="301"/>
      <c r="AS276" s="301"/>
      <c r="AT276" s="256"/>
      <c r="AU276" s="256"/>
    </row>
    <row r="277" spans="1:47" ht="12.6" customHeight="1" x14ac:dyDescent="0.25">
      <c r="A277" s="446"/>
      <c r="B277" s="632" t="s">
        <v>103</v>
      </c>
      <c r="C277" s="620"/>
      <c r="D277" s="620"/>
      <c r="E277" s="620"/>
      <c r="F277" s="620"/>
      <c r="G277" s="619" t="str">
        <f t="shared" ref="G277" si="69">IF(ISERROR(VLOOKUP($A275,$Z$67:$AK$154,2,FALSE)),"",IF($A275&lt;&gt;"",VLOOKUP($A275,$Z$67:$AK$154,10,FALSE),"-"))</f>
        <v/>
      </c>
      <c r="H277" s="619"/>
      <c r="I277" s="619"/>
      <c r="J277" s="620" t="s">
        <v>104</v>
      </c>
      <c r="K277" s="620"/>
      <c r="L277" s="620"/>
      <c r="M277" s="620"/>
      <c r="N277" s="620"/>
      <c r="O277" s="620"/>
      <c r="P277" s="621" t="str">
        <f t="shared" ref="P277" si="70">IF(ISERROR(VLOOKUP($A275,$Z$67:$AK$154,2,FALSE)),"",IF($A275&lt;&gt;"",VLOOKUP($A275,$Z$67:$AK$154,11,FALSE),"-"))</f>
        <v/>
      </c>
      <c r="Q277" s="621"/>
      <c r="R277" s="621"/>
      <c r="S277" s="622" t="s">
        <v>105</v>
      </c>
      <c r="T277" s="622"/>
      <c r="U277" s="622"/>
      <c r="V277" s="622"/>
      <c r="W277" s="621" t="str">
        <f t="shared" ref="W277" si="71">IF(ISERROR(VLOOKUP($A275,$Z$67:$AK$154,2,FALSE)),"",IF($A275&lt;&gt;"",VLOOKUP($A275,$Z$67:$AK$154,12,FALSE),"-"))</f>
        <v/>
      </c>
      <c r="X277" s="621"/>
      <c r="Y277" s="623"/>
      <c r="Z277" s="553"/>
      <c r="AA277" s="553"/>
      <c r="AB277" s="553"/>
      <c r="AC277" s="553"/>
      <c r="AD277" s="553"/>
      <c r="AE277" s="553"/>
      <c r="AF277" s="553"/>
      <c r="AG277" s="553"/>
      <c r="AH277" s="553"/>
      <c r="AI277" s="553"/>
      <c r="AJ277" s="553"/>
      <c r="AK277" s="553"/>
      <c r="AL277" s="553"/>
      <c r="AM277" s="553"/>
      <c r="AN277" s="553"/>
      <c r="AO277" s="301"/>
      <c r="AP277" s="301"/>
      <c r="AQ277" s="301"/>
      <c r="AR277" s="301"/>
      <c r="AS277" s="301"/>
      <c r="AT277" s="256"/>
      <c r="AU277" s="256"/>
    </row>
    <row r="278" spans="1:47" ht="12.6" customHeight="1" x14ac:dyDescent="0.25">
      <c r="A278" s="446"/>
      <c r="B278" s="624" t="s">
        <v>14</v>
      </c>
      <c r="C278" s="625"/>
      <c r="D278" s="625"/>
      <c r="E278" s="625"/>
      <c r="F278" s="625"/>
      <c r="G278" s="625"/>
      <c r="H278" s="625"/>
      <c r="I278" s="625"/>
      <c r="J278" s="625"/>
      <c r="K278" s="625"/>
      <c r="L278" s="625"/>
      <c r="M278" s="625"/>
      <c r="N278" s="626"/>
      <c r="O278" s="626"/>
      <c r="P278" s="626"/>
      <c r="Q278" s="626"/>
      <c r="R278" s="626"/>
      <c r="S278" s="626"/>
      <c r="T278" s="626"/>
      <c r="U278" s="626"/>
      <c r="V278" s="626"/>
      <c r="W278" s="626"/>
      <c r="X278" s="626"/>
      <c r="Y278" s="627"/>
      <c r="Z278" s="553"/>
      <c r="AA278" s="553"/>
      <c r="AB278" s="553"/>
      <c r="AC278" s="553"/>
      <c r="AD278" s="553"/>
      <c r="AE278" s="553"/>
      <c r="AF278" s="553"/>
      <c r="AG278" s="553"/>
      <c r="AH278" s="553"/>
      <c r="AI278" s="553"/>
      <c r="AJ278" s="553"/>
      <c r="AK278" s="553"/>
      <c r="AL278" s="553"/>
      <c r="AM278" s="553"/>
      <c r="AN278" s="553"/>
      <c r="AO278" s="301"/>
      <c r="AP278" s="301"/>
      <c r="AQ278" s="301"/>
      <c r="AR278" s="301"/>
      <c r="AS278" s="301"/>
      <c r="AT278" s="256"/>
      <c r="AU278" s="256"/>
    </row>
    <row r="279" spans="1:47" ht="12.6" customHeight="1" x14ac:dyDescent="0.25">
      <c r="A279" s="446"/>
      <c r="B279" s="628"/>
      <c r="C279" s="629"/>
      <c r="D279" s="629"/>
      <c r="E279" s="629"/>
      <c r="F279" s="629"/>
      <c r="G279" s="629"/>
      <c r="H279" s="629"/>
      <c r="I279" s="629"/>
      <c r="J279" s="629"/>
      <c r="K279" s="629"/>
      <c r="L279" s="629"/>
      <c r="M279" s="629"/>
      <c r="N279" s="629"/>
      <c r="O279" s="629"/>
      <c r="P279" s="629"/>
      <c r="Q279" s="629"/>
      <c r="R279" s="629"/>
      <c r="S279" s="629"/>
      <c r="T279" s="630"/>
      <c r="U279" s="630"/>
      <c r="V279" s="630"/>
      <c r="W279" s="630"/>
      <c r="X279" s="630"/>
      <c r="Y279" s="631"/>
      <c r="Z279" s="553"/>
      <c r="AA279" s="553"/>
      <c r="AB279" s="553"/>
      <c r="AC279" s="553"/>
      <c r="AD279" s="553"/>
      <c r="AE279" s="553"/>
      <c r="AF279" s="553"/>
      <c r="AG279" s="553"/>
      <c r="AH279" s="553"/>
      <c r="AI279" s="553"/>
      <c r="AJ279" s="553"/>
      <c r="AK279" s="553"/>
      <c r="AL279" s="553"/>
      <c r="AM279" s="553"/>
      <c r="AN279" s="553"/>
      <c r="AO279" s="301"/>
      <c r="AP279" s="301"/>
      <c r="AQ279" s="301"/>
      <c r="AR279" s="301"/>
      <c r="AS279" s="301"/>
      <c r="AT279" s="256"/>
      <c r="AU279" s="256"/>
    </row>
    <row r="280" spans="1:47" ht="12.6" customHeight="1" x14ac:dyDescent="0.25">
      <c r="A280" s="446"/>
      <c r="B280" s="632" t="s">
        <v>103</v>
      </c>
      <c r="C280" s="620"/>
      <c r="D280" s="620"/>
      <c r="E280" s="620"/>
      <c r="F280" s="620"/>
      <c r="G280" s="619" t="str">
        <f t="shared" ref="G280" si="72">IF(ISERROR(VLOOKUP($A278,$Z$67:$AK$154,2,FALSE)),"",IF($A278&lt;&gt;"",VLOOKUP($A278,$Z$67:$AK$154,10,FALSE),"-"))</f>
        <v/>
      </c>
      <c r="H280" s="619"/>
      <c r="I280" s="619"/>
      <c r="J280" s="620" t="s">
        <v>104</v>
      </c>
      <c r="K280" s="620"/>
      <c r="L280" s="620"/>
      <c r="M280" s="620"/>
      <c r="N280" s="620"/>
      <c r="O280" s="620"/>
      <c r="P280" s="621" t="str">
        <f t="shared" ref="P280" si="73">IF(ISERROR(VLOOKUP($A278,$Z$67:$AK$154,2,FALSE)),"",IF($A278&lt;&gt;"",VLOOKUP($A278,$Z$67:$AK$154,11,FALSE),"-"))</f>
        <v/>
      </c>
      <c r="Q280" s="621"/>
      <c r="R280" s="621"/>
      <c r="S280" s="622" t="s">
        <v>105</v>
      </c>
      <c r="T280" s="622"/>
      <c r="U280" s="622"/>
      <c r="V280" s="622"/>
      <c r="W280" s="621" t="str">
        <f t="shared" ref="W280" si="74">IF(ISERROR(VLOOKUP($A278,$Z$67:$AK$154,2,FALSE)),"",IF($A278&lt;&gt;"",VLOOKUP($A278,$Z$67:$AK$154,12,FALSE),"-"))</f>
        <v/>
      </c>
      <c r="X280" s="621"/>
      <c r="Y280" s="623"/>
      <c r="Z280" s="553"/>
      <c r="AA280" s="553"/>
      <c r="AB280" s="553"/>
      <c r="AC280" s="553"/>
      <c r="AD280" s="553"/>
      <c r="AE280" s="553"/>
      <c r="AF280" s="553"/>
      <c r="AG280" s="553"/>
      <c r="AH280" s="553"/>
      <c r="AI280" s="553"/>
      <c r="AJ280" s="553"/>
      <c r="AK280" s="553"/>
      <c r="AL280" s="553"/>
      <c r="AM280" s="553"/>
      <c r="AN280" s="553"/>
      <c r="AO280" s="301"/>
      <c r="AP280" s="301"/>
      <c r="AQ280" s="301"/>
      <c r="AR280" s="301"/>
      <c r="AS280" s="301"/>
      <c r="AT280" s="256"/>
      <c r="AU280" s="256"/>
    </row>
    <row r="281" spans="1:47" ht="12.6" customHeight="1" x14ac:dyDescent="0.25">
      <c r="A281" s="446"/>
      <c r="B281" s="624" t="s">
        <v>14</v>
      </c>
      <c r="C281" s="625"/>
      <c r="D281" s="625"/>
      <c r="E281" s="625"/>
      <c r="F281" s="625"/>
      <c r="G281" s="625"/>
      <c r="H281" s="625"/>
      <c r="I281" s="625"/>
      <c r="J281" s="625"/>
      <c r="K281" s="625"/>
      <c r="L281" s="625"/>
      <c r="M281" s="625"/>
      <c r="N281" s="626"/>
      <c r="O281" s="626"/>
      <c r="P281" s="626"/>
      <c r="Q281" s="626"/>
      <c r="R281" s="626"/>
      <c r="S281" s="626"/>
      <c r="T281" s="626"/>
      <c r="U281" s="626"/>
      <c r="V281" s="626"/>
      <c r="W281" s="626"/>
      <c r="X281" s="626"/>
      <c r="Y281" s="627"/>
      <c r="Z281" s="553"/>
      <c r="AA281" s="553"/>
      <c r="AB281" s="553"/>
      <c r="AC281" s="553"/>
      <c r="AD281" s="553"/>
      <c r="AE281" s="553"/>
      <c r="AF281" s="553"/>
      <c r="AG281" s="553"/>
      <c r="AH281" s="553"/>
      <c r="AI281" s="553"/>
      <c r="AJ281" s="553"/>
      <c r="AK281" s="553"/>
      <c r="AL281" s="553"/>
      <c r="AM281" s="553"/>
      <c r="AN281" s="553"/>
      <c r="AO281" s="301"/>
      <c r="AP281" s="301"/>
      <c r="AQ281" s="301"/>
      <c r="AR281" s="301"/>
      <c r="AS281" s="301"/>
      <c r="AT281" s="256"/>
      <c r="AU281" s="256"/>
    </row>
    <row r="282" spans="1:47" ht="12.6" customHeight="1" x14ac:dyDescent="0.25">
      <c r="A282" s="446"/>
      <c r="B282" s="628"/>
      <c r="C282" s="629"/>
      <c r="D282" s="629"/>
      <c r="E282" s="629"/>
      <c r="F282" s="629"/>
      <c r="G282" s="629"/>
      <c r="H282" s="629"/>
      <c r="I282" s="629"/>
      <c r="J282" s="629"/>
      <c r="K282" s="629"/>
      <c r="L282" s="629"/>
      <c r="M282" s="629"/>
      <c r="N282" s="629"/>
      <c r="O282" s="629"/>
      <c r="P282" s="629"/>
      <c r="Q282" s="629"/>
      <c r="R282" s="629"/>
      <c r="S282" s="629"/>
      <c r="T282" s="630"/>
      <c r="U282" s="630"/>
      <c r="V282" s="630"/>
      <c r="W282" s="630"/>
      <c r="X282" s="630"/>
      <c r="Y282" s="631"/>
      <c r="Z282" s="553"/>
      <c r="AA282" s="553"/>
      <c r="AB282" s="553"/>
      <c r="AC282" s="553"/>
      <c r="AD282" s="553"/>
      <c r="AE282" s="553"/>
      <c r="AF282" s="553"/>
      <c r="AG282" s="553"/>
      <c r="AH282" s="553"/>
      <c r="AI282" s="553"/>
      <c r="AJ282" s="553"/>
      <c r="AK282" s="553"/>
      <c r="AL282" s="553"/>
      <c r="AM282" s="553"/>
      <c r="AN282" s="553"/>
      <c r="AO282" s="301"/>
      <c r="AP282" s="301"/>
      <c r="AQ282" s="301"/>
      <c r="AR282" s="301"/>
      <c r="AS282" s="301"/>
      <c r="AT282" s="256"/>
      <c r="AU282" s="256"/>
    </row>
    <row r="283" spans="1:47" ht="12.6" customHeight="1" x14ac:dyDescent="0.25">
      <c r="A283" s="446"/>
      <c r="B283" s="632" t="s">
        <v>103</v>
      </c>
      <c r="C283" s="620"/>
      <c r="D283" s="620"/>
      <c r="E283" s="620"/>
      <c r="F283" s="620"/>
      <c r="G283" s="619" t="str">
        <f t="shared" ref="G283" si="75">IF(ISERROR(VLOOKUP($A281,$Z$67:$AK$154,2,FALSE)),"",IF($A281&lt;&gt;"",VLOOKUP($A281,$Z$67:$AK$154,10,FALSE),"-"))</f>
        <v/>
      </c>
      <c r="H283" s="619"/>
      <c r="I283" s="619"/>
      <c r="J283" s="620" t="s">
        <v>104</v>
      </c>
      <c r="K283" s="620"/>
      <c r="L283" s="620"/>
      <c r="M283" s="620"/>
      <c r="N283" s="620"/>
      <c r="O283" s="620"/>
      <c r="P283" s="621" t="str">
        <f t="shared" ref="P283" si="76">IF(ISERROR(VLOOKUP($A281,$Z$67:$AK$154,2,FALSE)),"",IF($A281&lt;&gt;"",VLOOKUP($A281,$Z$67:$AK$154,11,FALSE),"-"))</f>
        <v/>
      </c>
      <c r="Q283" s="621"/>
      <c r="R283" s="621"/>
      <c r="S283" s="622" t="s">
        <v>105</v>
      </c>
      <c r="T283" s="622"/>
      <c r="U283" s="622"/>
      <c r="V283" s="622"/>
      <c r="W283" s="621" t="str">
        <f t="shared" ref="W283" si="77">IF(ISERROR(VLOOKUP($A281,$Z$67:$AK$154,2,FALSE)),"",IF($A281&lt;&gt;"",VLOOKUP($A281,$Z$67:$AK$154,12,FALSE),"-"))</f>
        <v/>
      </c>
      <c r="X283" s="621"/>
      <c r="Y283" s="623"/>
      <c r="Z283" s="553"/>
      <c r="AA283" s="553"/>
      <c r="AB283" s="553"/>
      <c r="AC283" s="553"/>
      <c r="AD283" s="553"/>
      <c r="AE283" s="553"/>
      <c r="AF283" s="553"/>
      <c r="AG283" s="553"/>
      <c r="AH283" s="553"/>
      <c r="AI283" s="553"/>
      <c r="AJ283" s="553"/>
      <c r="AK283" s="553"/>
      <c r="AL283" s="553"/>
      <c r="AM283" s="553"/>
      <c r="AN283" s="553"/>
      <c r="AO283" s="301"/>
      <c r="AP283" s="301"/>
      <c r="AQ283" s="301"/>
      <c r="AR283" s="301"/>
      <c r="AS283" s="301"/>
      <c r="AT283" s="256"/>
      <c r="AU283" s="256"/>
    </row>
    <row r="284" spans="1:47" ht="12.6" customHeight="1" x14ac:dyDescent="0.25">
      <c r="A284" s="446"/>
      <c r="B284" s="624" t="s">
        <v>14</v>
      </c>
      <c r="C284" s="625"/>
      <c r="D284" s="625"/>
      <c r="E284" s="625"/>
      <c r="F284" s="625"/>
      <c r="G284" s="625"/>
      <c r="H284" s="625"/>
      <c r="I284" s="625"/>
      <c r="J284" s="625"/>
      <c r="K284" s="625"/>
      <c r="L284" s="625"/>
      <c r="M284" s="625"/>
      <c r="N284" s="626"/>
      <c r="O284" s="626"/>
      <c r="P284" s="626"/>
      <c r="Q284" s="626"/>
      <c r="R284" s="626"/>
      <c r="S284" s="626"/>
      <c r="T284" s="626"/>
      <c r="U284" s="626"/>
      <c r="V284" s="626"/>
      <c r="W284" s="626"/>
      <c r="X284" s="626"/>
      <c r="Y284" s="627"/>
      <c r="Z284" s="553"/>
      <c r="AA284" s="553"/>
      <c r="AB284" s="553"/>
      <c r="AC284" s="553"/>
      <c r="AD284" s="553"/>
      <c r="AE284" s="553"/>
      <c r="AF284" s="553"/>
      <c r="AG284" s="553"/>
      <c r="AH284" s="553"/>
      <c r="AI284" s="553"/>
      <c r="AJ284" s="553"/>
      <c r="AK284" s="553"/>
      <c r="AL284" s="553"/>
      <c r="AM284" s="553"/>
      <c r="AN284" s="553"/>
      <c r="AO284" s="301"/>
      <c r="AP284" s="301"/>
      <c r="AQ284" s="301"/>
      <c r="AR284" s="301"/>
      <c r="AS284" s="301"/>
      <c r="AT284" s="256"/>
      <c r="AU284" s="256"/>
    </row>
    <row r="285" spans="1:47" ht="12.6" customHeight="1" x14ac:dyDescent="0.25">
      <c r="A285" s="446"/>
      <c r="B285" s="628"/>
      <c r="C285" s="629"/>
      <c r="D285" s="629"/>
      <c r="E285" s="629"/>
      <c r="F285" s="629"/>
      <c r="G285" s="629"/>
      <c r="H285" s="629"/>
      <c r="I285" s="629"/>
      <c r="J285" s="629"/>
      <c r="K285" s="629"/>
      <c r="L285" s="629"/>
      <c r="M285" s="629"/>
      <c r="N285" s="629"/>
      <c r="O285" s="629"/>
      <c r="P285" s="629"/>
      <c r="Q285" s="629"/>
      <c r="R285" s="629"/>
      <c r="S285" s="629"/>
      <c r="T285" s="630"/>
      <c r="U285" s="630"/>
      <c r="V285" s="630"/>
      <c r="W285" s="630"/>
      <c r="X285" s="630"/>
      <c r="Y285" s="631"/>
      <c r="Z285" s="553"/>
      <c r="AA285" s="553"/>
      <c r="AB285" s="553"/>
      <c r="AC285" s="553"/>
      <c r="AD285" s="553"/>
      <c r="AE285" s="553"/>
      <c r="AF285" s="553"/>
      <c r="AG285" s="553"/>
      <c r="AH285" s="553"/>
      <c r="AI285" s="553"/>
      <c r="AJ285" s="553"/>
      <c r="AK285" s="553"/>
      <c r="AL285" s="553"/>
      <c r="AM285" s="553"/>
      <c r="AN285" s="553"/>
      <c r="AO285" s="301"/>
      <c r="AP285" s="301"/>
      <c r="AQ285" s="301"/>
      <c r="AR285" s="301"/>
      <c r="AS285" s="301"/>
      <c r="AT285" s="256"/>
      <c r="AU285" s="256"/>
    </row>
    <row r="286" spans="1:47" ht="12.6" customHeight="1" x14ac:dyDescent="0.25">
      <c r="A286" s="446"/>
      <c r="B286" s="632" t="s">
        <v>103</v>
      </c>
      <c r="C286" s="620"/>
      <c r="D286" s="620"/>
      <c r="E286" s="620"/>
      <c r="F286" s="620"/>
      <c r="G286" s="619" t="str">
        <f t="shared" ref="G286" si="78">IF(ISERROR(VLOOKUP($A284,$Z$67:$AK$154,2,FALSE)),"",IF($A284&lt;&gt;"",VLOOKUP($A284,$Z$67:$AK$154,10,FALSE),"-"))</f>
        <v/>
      </c>
      <c r="H286" s="619"/>
      <c r="I286" s="619"/>
      <c r="J286" s="620" t="s">
        <v>104</v>
      </c>
      <c r="K286" s="620"/>
      <c r="L286" s="620"/>
      <c r="M286" s="620"/>
      <c r="N286" s="620"/>
      <c r="O286" s="620"/>
      <c r="P286" s="621" t="str">
        <f t="shared" ref="P286" si="79">IF(ISERROR(VLOOKUP($A284,$Z$67:$AK$154,2,FALSE)),"",IF($A284&lt;&gt;"",VLOOKUP($A284,$Z$67:$AK$154,11,FALSE),"-"))</f>
        <v/>
      </c>
      <c r="Q286" s="621"/>
      <c r="R286" s="621"/>
      <c r="S286" s="622" t="s">
        <v>105</v>
      </c>
      <c r="T286" s="622"/>
      <c r="U286" s="622"/>
      <c r="V286" s="622"/>
      <c r="W286" s="621" t="str">
        <f t="shared" ref="W286" si="80">IF(ISERROR(VLOOKUP($A284,$Z$67:$AK$154,2,FALSE)),"",IF($A284&lt;&gt;"",VLOOKUP($A284,$Z$67:$AK$154,12,FALSE),"-"))</f>
        <v/>
      </c>
      <c r="X286" s="621"/>
      <c r="Y286" s="623"/>
      <c r="Z286" s="553"/>
      <c r="AA286" s="553"/>
      <c r="AB286" s="553"/>
      <c r="AC286" s="553"/>
      <c r="AD286" s="553"/>
      <c r="AE286" s="553"/>
      <c r="AF286" s="553"/>
      <c r="AG286" s="553"/>
      <c r="AH286" s="553"/>
      <c r="AI286" s="553"/>
      <c r="AJ286" s="553"/>
      <c r="AK286" s="553"/>
      <c r="AL286" s="553"/>
      <c r="AM286" s="553"/>
      <c r="AN286" s="553"/>
      <c r="AO286" s="301"/>
      <c r="AP286" s="301"/>
      <c r="AQ286" s="301"/>
      <c r="AR286" s="301"/>
      <c r="AS286" s="301"/>
      <c r="AT286" s="256"/>
      <c r="AU286" s="256"/>
    </row>
    <row r="287" spans="1:47" ht="12.6" customHeight="1" x14ac:dyDescent="0.25">
      <c r="A287" s="446"/>
      <c r="B287" s="624" t="s">
        <v>14</v>
      </c>
      <c r="C287" s="625"/>
      <c r="D287" s="625"/>
      <c r="E287" s="625"/>
      <c r="F287" s="625"/>
      <c r="G287" s="625"/>
      <c r="H287" s="625"/>
      <c r="I287" s="625"/>
      <c r="J287" s="625"/>
      <c r="K287" s="625"/>
      <c r="L287" s="625"/>
      <c r="M287" s="625"/>
      <c r="N287" s="626"/>
      <c r="O287" s="626"/>
      <c r="P287" s="626"/>
      <c r="Q287" s="626"/>
      <c r="R287" s="626"/>
      <c r="S287" s="626"/>
      <c r="T287" s="626"/>
      <c r="U287" s="626"/>
      <c r="V287" s="626"/>
      <c r="W287" s="626"/>
      <c r="X287" s="626"/>
      <c r="Y287" s="627"/>
      <c r="Z287" s="553"/>
      <c r="AA287" s="553"/>
      <c r="AB287" s="553"/>
      <c r="AC287" s="553"/>
      <c r="AD287" s="553"/>
      <c r="AE287" s="553"/>
      <c r="AF287" s="553"/>
      <c r="AG287" s="553"/>
      <c r="AH287" s="553"/>
      <c r="AI287" s="553"/>
      <c r="AJ287" s="553"/>
      <c r="AK287" s="553"/>
      <c r="AL287" s="553"/>
      <c r="AM287" s="553"/>
      <c r="AN287" s="553"/>
      <c r="AO287" s="301"/>
      <c r="AP287" s="301"/>
      <c r="AQ287" s="301"/>
      <c r="AR287" s="301"/>
      <c r="AS287" s="301"/>
      <c r="AT287" s="256"/>
      <c r="AU287" s="256"/>
    </row>
    <row r="288" spans="1:47" ht="12.6" customHeight="1" x14ac:dyDescent="0.25">
      <c r="A288" s="446"/>
      <c r="B288" s="628"/>
      <c r="C288" s="629"/>
      <c r="D288" s="629"/>
      <c r="E288" s="629"/>
      <c r="F288" s="629"/>
      <c r="G288" s="629"/>
      <c r="H288" s="629"/>
      <c r="I288" s="629"/>
      <c r="J288" s="629"/>
      <c r="K288" s="629"/>
      <c r="L288" s="629"/>
      <c r="M288" s="629"/>
      <c r="N288" s="629"/>
      <c r="O288" s="629"/>
      <c r="P288" s="629"/>
      <c r="Q288" s="629"/>
      <c r="R288" s="629"/>
      <c r="S288" s="629"/>
      <c r="T288" s="630"/>
      <c r="U288" s="630"/>
      <c r="V288" s="630"/>
      <c r="W288" s="630"/>
      <c r="X288" s="630"/>
      <c r="Y288" s="631"/>
      <c r="Z288" s="553"/>
      <c r="AA288" s="553"/>
      <c r="AB288" s="553"/>
      <c r="AC288" s="553"/>
      <c r="AD288" s="553"/>
      <c r="AE288" s="553"/>
      <c r="AF288" s="553"/>
      <c r="AG288" s="553"/>
      <c r="AH288" s="553"/>
      <c r="AI288" s="553"/>
      <c r="AJ288" s="553"/>
      <c r="AK288" s="553"/>
      <c r="AL288" s="553"/>
      <c r="AM288" s="553"/>
      <c r="AN288" s="553"/>
      <c r="AO288" s="301"/>
      <c r="AP288" s="301"/>
      <c r="AQ288" s="301"/>
      <c r="AR288" s="301"/>
      <c r="AS288" s="301"/>
      <c r="AT288" s="256"/>
      <c r="AU288" s="256"/>
    </row>
    <row r="289" spans="1:47" ht="12.6" customHeight="1" x14ac:dyDescent="0.25">
      <c r="A289" s="446"/>
      <c r="B289" s="632" t="s">
        <v>103</v>
      </c>
      <c r="C289" s="620"/>
      <c r="D289" s="620"/>
      <c r="E289" s="620"/>
      <c r="F289" s="620"/>
      <c r="G289" s="619" t="str">
        <f t="shared" ref="G289" si="81">IF(ISERROR(VLOOKUP($A287,$Z$67:$AK$154,2,FALSE)),"",IF($A287&lt;&gt;"",VLOOKUP($A287,$Z$67:$AK$154,10,FALSE),"-"))</f>
        <v/>
      </c>
      <c r="H289" s="619"/>
      <c r="I289" s="619"/>
      <c r="J289" s="620" t="s">
        <v>104</v>
      </c>
      <c r="K289" s="620"/>
      <c r="L289" s="620"/>
      <c r="M289" s="620"/>
      <c r="N289" s="620"/>
      <c r="O289" s="620"/>
      <c r="P289" s="621" t="str">
        <f t="shared" ref="P289" si="82">IF(ISERROR(VLOOKUP($A287,$Z$67:$AK$154,2,FALSE)),"",IF($A287&lt;&gt;"",VLOOKUP($A287,$Z$67:$AK$154,11,FALSE),"-"))</f>
        <v/>
      </c>
      <c r="Q289" s="621"/>
      <c r="R289" s="621"/>
      <c r="S289" s="622" t="s">
        <v>105</v>
      </c>
      <c r="T289" s="622"/>
      <c r="U289" s="622"/>
      <c r="V289" s="622"/>
      <c r="W289" s="621" t="str">
        <f t="shared" ref="W289" si="83">IF(ISERROR(VLOOKUP($A287,$Z$67:$AK$154,2,FALSE)),"",IF($A287&lt;&gt;"",VLOOKUP($A287,$Z$67:$AK$154,12,FALSE),"-"))</f>
        <v/>
      </c>
      <c r="X289" s="621"/>
      <c r="Y289" s="623"/>
      <c r="Z289" s="553"/>
      <c r="AA289" s="553"/>
      <c r="AB289" s="553"/>
      <c r="AC289" s="553"/>
      <c r="AD289" s="553"/>
      <c r="AE289" s="553"/>
      <c r="AF289" s="553"/>
      <c r="AG289" s="553"/>
      <c r="AH289" s="553"/>
      <c r="AI289" s="553"/>
      <c r="AJ289" s="553"/>
      <c r="AK289" s="553"/>
      <c r="AL289" s="553"/>
      <c r="AM289" s="553"/>
      <c r="AN289" s="553"/>
      <c r="AO289" s="301"/>
      <c r="AP289" s="301"/>
      <c r="AQ289" s="301"/>
      <c r="AR289" s="301"/>
      <c r="AS289" s="301"/>
      <c r="AT289" s="256"/>
      <c r="AU289" s="256"/>
    </row>
    <row r="290" spans="1:47" ht="12.6" customHeight="1" x14ac:dyDescent="0.25">
      <c r="B290" s="366" t="s">
        <v>92</v>
      </c>
      <c r="C290" s="367"/>
      <c r="D290" s="367"/>
      <c r="E290" s="367"/>
      <c r="F290" s="367"/>
      <c r="G290" s="367"/>
      <c r="H290" s="367"/>
      <c r="I290" s="367"/>
      <c r="J290" s="367"/>
      <c r="K290" s="367"/>
      <c r="L290" s="367"/>
      <c r="M290" s="367"/>
      <c r="N290" s="367"/>
      <c r="O290" s="367"/>
      <c r="P290" s="367"/>
      <c r="Q290" s="367"/>
      <c r="R290" s="367"/>
      <c r="S290" s="367"/>
      <c r="T290" s="367"/>
      <c r="U290" s="367"/>
      <c r="V290" s="367"/>
      <c r="W290" s="367"/>
      <c r="X290" s="367"/>
      <c r="Y290" s="368"/>
      <c r="Z290" s="301"/>
      <c r="AA290" s="301"/>
      <c r="AB290" s="301"/>
      <c r="AC290" s="301"/>
      <c r="AD290" s="301"/>
      <c r="AE290" s="301"/>
      <c r="AF290" s="301"/>
      <c r="AG290" s="301"/>
      <c r="AH290" s="301"/>
      <c r="AI290" s="301"/>
      <c r="AJ290" s="301"/>
      <c r="AK290" s="301"/>
      <c r="AL290" s="301"/>
      <c r="AM290" s="301"/>
      <c r="AN290" s="301"/>
      <c r="AO290" s="301"/>
      <c r="AP290" s="301"/>
      <c r="AQ290" s="301"/>
      <c r="AR290" s="301"/>
      <c r="AS290" s="301"/>
      <c r="AT290" s="256"/>
      <c r="AU290" s="256"/>
    </row>
    <row r="291" spans="1:47" ht="12.6" customHeight="1" x14ac:dyDescent="0.25">
      <c r="B291" s="381" t="s">
        <v>14</v>
      </c>
      <c r="C291" s="382"/>
      <c r="D291" s="382"/>
      <c r="E291" s="382"/>
      <c r="F291" s="382"/>
      <c r="G291" s="382"/>
      <c r="H291" s="382"/>
      <c r="I291" s="382"/>
      <c r="J291" s="382"/>
      <c r="K291" s="382"/>
      <c r="L291" s="382"/>
      <c r="M291" s="382"/>
      <c r="N291" s="382"/>
      <c r="O291" s="382"/>
      <c r="P291" s="382"/>
      <c r="Q291" s="382"/>
      <c r="R291" s="382"/>
      <c r="S291" s="382"/>
      <c r="T291" s="382"/>
      <c r="U291" s="382"/>
      <c r="V291" s="382"/>
      <c r="W291" s="382"/>
      <c r="X291" s="382"/>
      <c r="Y291" s="383"/>
      <c r="Z291" s="301"/>
      <c r="AA291" s="301"/>
      <c r="AB291" s="301"/>
      <c r="AC291" s="301"/>
      <c r="AD291" s="301"/>
      <c r="AE291" s="301"/>
      <c r="AF291" s="301"/>
      <c r="AG291" s="301"/>
      <c r="AH291" s="301"/>
      <c r="AI291" s="301"/>
      <c r="AJ291" s="301"/>
      <c r="AK291" s="301"/>
      <c r="AL291" s="301"/>
      <c r="AM291" s="301"/>
      <c r="AN291" s="301"/>
      <c r="AO291" s="301"/>
      <c r="AP291" s="301"/>
      <c r="AQ291" s="301"/>
      <c r="AR291" s="301"/>
      <c r="AS291" s="301"/>
      <c r="AT291" s="256"/>
      <c r="AU291" s="256"/>
    </row>
    <row r="292" spans="1:47" ht="12.6" customHeight="1" x14ac:dyDescent="0.25">
      <c r="B292" s="381"/>
      <c r="C292" s="382"/>
      <c r="D292" s="382"/>
      <c r="E292" s="382"/>
      <c r="F292" s="382"/>
      <c r="G292" s="382"/>
      <c r="H292" s="382"/>
      <c r="I292" s="382"/>
      <c r="J292" s="382"/>
      <c r="K292" s="382"/>
      <c r="L292" s="382"/>
      <c r="M292" s="382"/>
      <c r="N292" s="382"/>
      <c r="O292" s="382"/>
      <c r="P292" s="382"/>
      <c r="Q292" s="382"/>
      <c r="R292" s="382"/>
      <c r="S292" s="382"/>
      <c r="T292" s="382"/>
      <c r="U292" s="382"/>
      <c r="V292" s="382"/>
      <c r="W292" s="382"/>
      <c r="X292" s="382"/>
      <c r="Y292" s="383"/>
      <c r="Z292" s="301"/>
      <c r="AA292" s="301"/>
      <c r="AB292" s="301"/>
      <c r="AC292" s="301"/>
      <c r="AD292" s="301"/>
      <c r="AE292" s="301"/>
      <c r="AF292" s="301"/>
      <c r="AG292" s="301"/>
      <c r="AH292" s="301"/>
      <c r="AI292" s="301"/>
      <c r="AJ292" s="301"/>
      <c r="AK292" s="301"/>
      <c r="AL292" s="301"/>
      <c r="AM292" s="301"/>
      <c r="AN292" s="301"/>
      <c r="AO292" s="301"/>
      <c r="AP292" s="301"/>
      <c r="AQ292" s="301"/>
      <c r="AR292" s="301"/>
      <c r="AS292" s="301"/>
      <c r="AT292" s="256"/>
      <c r="AU292" s="256"/>
    </row>
    <row r="293" spans="1:47" ht="12.6" customHeight="1" x14ac:dyDescent="0.25">
      <c r="B293" s="381"/>
      <c r="C293" s="382"/>
      <c r="D293" s="382"/>
      <c r="E293" s="382"/>
      <c r="F293" s="382"/>
      <c r="G293" s="382"/>
      <c r="H293" s="382"/>
      <c r="I293" s="382"/>
      <c r="J293" s="382"/>
      <c r="K293" s="382"/>
      <c r="L293" s="382"/>
      <c r="M293" s="382"/>
      <c r="N293" s="382"/>
      <c r="O293" s="382"/>
      <c r="P293" s="382"/>
      <c r="Q293" s="382"/>
      <c r="R293" s="382"/>
      <c r="S293" s="382"/>
      <c r="T293" s="382"/>
      <c r="U293" s="382"/>
      <c r="V293" s="382"/>
      <c r="W293" s="382"/>
      <c r="X293" s="382"/>
      <c r="Y293" s="383"/>
      <c r="Z293" s="301"/>
      <c r="AA293" s="301"/>
      <c r="AB293" s="301"/>
      <c r="AC293" s="301"/>
      <c r="AD293" s="301"/>
      <c r="AE293" s="301"/>
      <c r="AF293" s="301"/>
      <c r="AG293" s="301"/>
      <c r="AH293" s="301"/>
      <c r="AI293" s="301"/>
      <c r="AJ293" s="301"/>
      <c r="AK293" s="301"/>
      <c r="AL293" s="301"/>
      <c r="AM293" s="301"/>
      <c r="AN293" s="301"/>
      <c r="AO293" s="301"/>
      <c r="AP293" s="301"/>
      <c r="AQ293" s="301"/>
      <c r="AR293" s="301"/>
      <c r="AS293" s="301"/>
      <c r="AT293" s="256"/>
      <c r="AU293" s="256"/>
    </row>
    <row r="294" spans="1:47" ht="12.6" customHeight="1" x14ac:dyDescent="0.25">
      <c r="B294" s="381"/>
      <c r="C294" s="382"/>
      <c r="D294" s="382"/>
      <c r="E294" s="382"/>
      <c r="F294" s="382"/>
      <c r="G294" s="382"/>
      <c r="H294" s="382"/>
      <c r="I294" s="382"/>
      <c r="J294" s="382"/>
      <c r="K294" s="382"/>
      <c r="L294" s="382"/>
      <c r="M294" s="382"/>
      <c r="N294" s="382"/>
      <c r="O294" s="382"/>
      <c r="P294" s="382"/>
      <c r="Q294" s="382"/>
      <c r="R294" s="382"/>
      <c r="S294" s="382"/>
      <c r="T294" s="382"/>
      <c r="U294" s="382"/>
      <c r="V294" s="382"/>
      <c r="W294" s="382"/>
      <c r="X294" s="382"/>
      <c r="Y294" s="383"/>
      <c r="Z294" s="301"/>
      <c r="AA294" s="301"/>
      <c r="AB294" s="301"/>
      <c r="AC294" s="301"/>
      <c r="AD294" s="301"/>
      <c r="AE294" s="301"/>
      <c r="AF294" s="301"/>
      <c r="AG294" s="301"/>
      <c r="AH294" s="301"/>
      <c r="AI294" s="301"/>
      <c r="AJ294" s="301"/>
      <c r="AK294" s="301"/>
      <c r="AL294" s="301"/>
      <c r="AM294" s="301"/>
      <c r="AN294" s="301"/>
      <c r="AO294" s="301"/>
      <c r="AP294" s="301"/>
      <c r="AQ294" s="301"/>
      <c r="AR294" s="301"/>
      <c r="AS294" s="301"/>
      <c r="AT294" s="256"/>
      <c r="AU294" s="256"/>
    </row>
    <row r="295" spans="1:47" ht="12.6" customHeight="1" x14ac:dyDescent="0.25">
      <c r="B295" s="636"/>
      <c r="C295" s="637"/>
      <c r="D295" s="637"/>
      <c r="E295" s="637"/>
      <c r="F295" s="637"/>
      <c r="G295" s="637"/>
      <c r="H295" s="637"/>
      <c r="I295" s="637"/>
      <c r="J295" s="637"/>
      <c r="K295" s="637"/>
      <c r="L295" s="637"/>
      <c r="M295" s="637"/>
      <c r="N295" s="637"/>
      <c r="O295" s="637"/>
      <c r="P295" s="637"/>
      <c r="Q295" s="637"/>
      <c r="R295" s="637"/>
      <c r="S295" s="637"/>
      <c r="T295" s="637"/>
      <c r="U295" s="637"/>
      <c r="V295" s="637"/>
      <c r="W295" s="637"/>
      <c r="X295" s="637"/>
      <c r="Y295" s="638"/>
      <c r="Z295" s="301"/>
      <c r="AA295" s="301"/>
      <c r="AB295" s="301"/>
      <c r="AC295" s="301"/>
      <c r="AD295" s="301"/>
      <c r="AE295" s="301"/>
      <c r="AF295" s="301"/>
      <c r="AG295" s="301"/>
      <c r="AH295" s="301"/>
      <c r="AI295" s="301"/>
      <c r="AJ295" s="301"/>
      <c r="AK295" s="301"/>
      <c r="AL295" s="301"/>
      <c r="AM295" s="301"/>
      <c r="AN295" s="301"/>
      <c r="AO295" s="301"/>
      <c r="AP295" s="301"/>
      <c r="AQ295" s="301"/>
      <c r="AR295" s="301"/>
      <c r="AS295" s="301"/>
      <c r="AT295" s="256"/>
      <c r="AU295" s="256"/>
    </row>
    <row r="296" spans="1:47" ht="12.6" customHeight="1" x14ac:dyDescent="0.25">
      <c r="B296" s="436" t="s">
        <v>106</v>
      </c>
      <c r="C296" s="437"/>
      <c r="D296" s="437"/>
      <c r="E296" s="437"/>
      <c r="F296" s="437"/>
      <c r="G296" s="437"/>
      <c r="H296" s="437"/>
      <c r="I296" s="437"/>
      <c r="J296" s="437"/>
      <c r="K296" s="437"/>
      <c r="L296" s="437"/>
      <c r="M296" s="437"/>
      <c r="N296" s="437"/>
      <c r="O296" s="364" t="str">
        <f>CONCATENATE("Compte rendu du dossier de travaux ",$R$1," - Page "&amp;SUBTOTAL(9,AS$16:AS296)&amp;" / "&amp;SUBTOTAL(9,AS$16:AS$470))</f>
        <v>Compte rendu du dossier de travaux  - Page 0 / 0</v>
      </c>
      <c r="P296" s="364"/>
      <c r="Q296" s="364"/>
      <c r="R296" s="364"/>
      <c r="S296" s="364"/>
      <c r="T296" s="364"/>
      <c r="U296" s="364"/>
      <c r="V296" s="364"/>
      <c r="W296" s="364"/>
      <c r="X296" s="364"/>
      <c r="Y296" s="365"/>
      <c r="Z296" s="301"/>
      <c r="AA296" s="301"/>
      <c r="AB296" s="301"/>
      <c r="AC296" s="301"/>
      <c r="AD296" s="301"/>
      <c r="AE296" s="301"/>
      <c r="AF296" s="301"/>
      <c r="AG296" s="301"/>
      <c r="AH296" s="301"/>
      <c r="AI296" s="301"/>
      <c r="AJ296" s="301"/>
      <c r="AK296" s="301"/>
      <c r="AL296" s="301"/>
      <c r="AM296" s="301"/>
      <c r="AN296" s="301"/>
      <c r="AO296" s="301"/>
      <c r="AP296" s="301"/>
      <c r="AQ296" s="301"/>
      <c r="AR296" s="301"/>
      <c r="AS296" s="301"/>
      <c r="AT296" s="256"/>
      <c r="AU296" s="256"/>
    </row>
    <row r="297" spans="1:47" ht="12.6" customHeight="1" x14ac:dyDescent="0.25">
      <c r="B297" s="508" t="s">
        <v>488</v>
      </c>
      <c r="C297" s="509"/>
      <c r="D297" s="509"/>
      <c r="E297" s="509"/>
      <c r="F297" s="509"/>
      <c r="G297" s="509"/>
      <c r="H297" s="509"/>
      <c r="I297" s="509"/>
      <c r="J297" s="509"/>
      <c r="K297" s="509"/>
      <c r="L297" s="509"/>
      <c r="M297" s="509"/>
      <c r="N297" s="509"/>
      <c r="O297" s="509"/>
      <c r="P297" s="509"/>
      <c r="Q297" s="509"/>
      <c r="R297" s="509"/>
      <c r="S297" s="509"/>
      <c r="T297" s="509"/>
      <c r="U297" s="509"/>
      <c r="V297" s="510"/>
      <c r="W297" s="604" t="s">
        <v>6</v>
      </c>
      <c r="X297" s="605"/>
      <c r="Y297" s="606"/>
      <c r="Z297" s="301"/>
      <c r="AA297" s="301"/>
      <c r="AB297" s="301"/>
      <c r="AC297" s="301"/>
      <c r="AD297" s="301"/>
      <c r="AE297" s="301"/>
      <c r="AF297" s="301"/>
      <c r="AG297" s="301"/>
      <c r="AH297" s="301"/>
      <c r="AI297" s="301"/>
      <c r="AJ297" s="301"/>
      <c r="AK297" s="301"/>
      <c r="AL297" s="301"/>
      <c r="AM297" s="301"/>
      <c r="AN297" s="301"/>
      <c r="AO297" s="301"/>
      <c r="AP297" s="301"/>
      <c r="AQ297" s="301"/>
      <c r="AR297" s="301"/>
      <c r="AS297" s="301"/>
      <c r="AT297" s="256"/>
      <c r="AU297" s="256"/>
    </row>
    <row r="298" spans="1:47" ht="12.6" customHeight="1" x14ac:dyDescent="0.25">
      <c r="B298" s="508" t="s">
        <v>37</v>
      </c>
      <c r="C298" s="509"/>
      <c r="D298" s="509"/>
      <c r="E298" s="509"/>
      <c r="F298" s="509"/>
      <c r="G298" s="509"/>
      <c r="H298" s="509"/>
      <c r="I298" s="509"/>
      <c r="J298" s="509"/>
      <c r="K298" s="509"/>
      <c r="L298" s="509"/>
      <c r="M298" s="509"/>
      <c r="N298" s="509"/>
      <c r="O298" s="509"/>
      <c r="P298" s="509"/>
      <c r="Q298" s="509"/>
      <c r="R298" s="509"/>
      <c r="S298" s="509"/>
      <c r="T298" s="510"/>
      <c r="U298" s="610" t="s">
        <v>38</v>
      </c>
      <c r="V298" s="611"/>
      <c r="W298" s="607"/>
      <c r="X298" s="608"/>
      <c r="Y298" s="609"/>
      <c r="Z298" s="301"/>
      <c r="AA298" s="301"/>
      <c r="AB298" s="301"/>
      <c r="AC298" s="301"/>
      <c r="AD298" s="301"/>
      <c r="AE298" s="301"/>
      <c r="AF298" s="301"/>
      <c r="AG298" s="301"/>
      <c r="AH298" s="301"/>
      <c r="AI298" s="301"/>
      <c r="AJ298" s="301"/>
      <c r="AK298" s="301"/>
      <c r="AL298" s="301"/>
      <c r="AM298" s="301"/>
      <c r="AN298" s="301"/>
      <c r="AO298" s="301"/>
      <c r="AP298" s="301"/>
      <c r="AQ298" s="301"/>
      <c r="AR298" s="301"/>
      <c r="AS298" s="301"/>
      <c r="AT298" s="256"/>
      <c r="AU298" s="256"/>
    </row>
    <row r="299" spans="1:47" ht="12.6" customHeight="1" x14ac:dyDescent="0.25">
      <c r="B299" s="527" t="s">
        <v>14</v>
      </c>
      <c r="C299" s="612"/>
      <c r="D299" s="612"/>
      <c r="E299" s="612"/>
      <c r="F299" s="612"/>
      <c r="G299" s="612"/>
      <c r="H299" s="612"/>
      <c r="I299" s="612"/>
      <c r="J299" s="612"/>
      <c r="K299" s="612"/>
      <c r="L299" s="612"/>
      <c r="M299" s="612"/>
      <c r="N299" s="612"/>
      <c r="O299" s="612"/>
      <c r="P299" s="612"/>
      <c r="Q299" s="612"/>
      <c r="R299" s="612"/>
      <c r="S299" s="612"/>
      <c r="T299" s="613"/>
      <c r="U299" s="614"/>
      <c r="V299" s="615"/>
      <c r="W299" s="616"/>
      <c r="X299" s="617"/>
      <c r="Y299" s="618"/>
      <c r="Z299" s="301"/>
      <c r="AA299" s="301"/>
      <c r="AB299" s="301"/>
      <c r="AC299" s="301"/>
      <c r="AD299" s="301"/>
      <c r="AE299" s="301"/>
      <c r="AF299" s="301"/>
      <c r="AG299" s="301"/>
      <c r="AH299" s="301"/>
      <c r="AI299" s="301"/>
      <c r="AJ299" s="301"/>
      <c r="AK299" s="301"/>
      <c r="AL299" s="301"/>
      <c r="AM299" s="301"/>
      <c r="AN299" s="301"/>
      <c r="AO299" s="553"/>
      <c r="AP299" s="553"/>
      <c r="AQ299" s="553"/>
      <c r="AR299" s="553"/>
      <c r="AS299" s="301"/>
      <c r="AT299" s="256"/>
      <c r="AU299" s="256"/>
    </row>
    <row r="300" spans="1:47" ht="12.6" customHeight="1" x14ac:dyDescent="0.25">
      <c r="B300" s="483"/>
      <c r="C300" s="546"/>
      <c r="D300" s="546"/>
      <c r="E300" s="546"/>
      <c r="F300" s="546"/>
      <c r="G300" s="546"/>
      <c r="H300" s="546"/>
      <c r="I300" s="546"/>
      <c r="J300" s="546"/>
      <c r="K300" s="546"/>
      <c r="L300" s="546"/>
      <c r="M300" s="546"/>
      <c r="N300" s="546"/>
      <c r="O300" s="546"/>
      <c r="P300" s="546"/>
      <c r="Q300" s="546"/>
      <c r="R300" s="546"/>
      <c r="S300" s="546"/>
      <c r="T300" s="547"/>
      <c r="U300" s="548"/>
      <c r="V300" s="549"/>
      <c r="W300" s="550"/>
      <c r="X300" s="551"/>
      <c r="Y300" s="552"/>
      <c r="Z300" s="301"/>
      <c r="AA300" s="301"/>
      <c r="AB300" s="301"/>
      <c r="AC300" s="301"/>
      <c r="AD300" s="301"/>
      <c r="AE300" s="301"/>
      <c r="AF300" s="301"/>
      <c r="AG300" s="301"/>
      <c r="AH300" s="301"/>
      <c r="AI300" s="301"/>
      <c r="AJ300" s="301"/>
      <c r="AK300" s="301"/>
      <c r="AL300" s="301"/>
      <c r="AM300" s="301"/>
      <c r="AN300" s="301"/>
      <c r="AO300" s="553"/>
      <c r="AP300" s="553"/>
      <c r="AQ300" s="553"/>
      <c r="AR300" s="553"/>
      <c r="AS300" s="301"/>
      <c r="AT300" s="256"/>
      <c r="AU300" s="256"/>
    </row>
    <row r="301" spans="1:47" ht="12.6" customHeight="1" x14ac:dyDescent="0.25">
      <c r="B301" s="483" t="s">
        <v>14</v>
      </c>
      <c r="C301" s="546"/>
      <c r="D301" s="546"/>
      <c r="E301" s="546"/>
      <c r="F301" s="546"/>
      <c r="G301" s="546"/>
      <c r="H301" s="546"/>
      <c r="I301" s="546"/>
      <c r="J301" s="546"/>
      <c r="K301" s="546"/>
      <c r="L301" s="546"/>
      <c r="M301" s="546"/>
      <c r="N301" s="546"/>
      <c r="O301" s="546"/>
      <c r="P301" s="546"/>
      <c r="Q301" s="546"/>
      <c r="R301" s="546"/>
      <c r="S301" s="546"/>
      <c r="T301" s="547"/>
      <c r="U301" s="548"/>
      <c r="V301" s="549"/>
      <c r="W301" s="550"/>
      <c r="X301" s="551"/>
      <c r="Y301" s="552"/>
      <c r="Z301" s="301"/>
      <c r="AA301" s="301"/>
      <c r="AB301" s="301"/>
      <c r="AC301" s="301"/>
      <c r="AD301" s="301"/>
      <c r="AE301" s="301"/>
      <c r="AF301" s="301"/>
      <c r="AG301" s="301"/>
      <c r="AH301" s="301"/>
      <c r="AI301" s="301"/>
      <c r="AJ301" s="301"/>
      <c r="AK301" s="301"/>
      <c r="AL301" s="301"/>
      <c r="AM301" s="301"/>
      <c r="AN301" s="301"/>
      <c r="AO301" s="553"/>
      <c r="AP301" s="553"/>
      <c r="AQ301" s="553"/>
      <c r="AR301" s="553"/>
      <c r="AS301" s="301"/>
      <c r="AT301" s="256"/>
      <c r="AU301" s="256"/>
    </row>
    <row r="302" spans="1:47" ht="12.6" customHeight="1" x14ac:dyDescent="0.25">
      <c r="B302" s="483"/>
      <c r="C302" s="546"/>
      <c r="D302" s="546"/>
      <c r="E302" s="546"/>
      <c r="F302" s="546"/>
      <c r="G302" s="546"/>
      <c r="H302" s="546"/>
      <c r="I302" s="546"/>
      <c r="J302" s="546"/>
      <c r="K302" s="546"/>
      <c r="L302" s="546"/>
      <c r="M302" s="546"/>
      <c r="N302" s="546"/>
      <c r="O302" s="546"/>
      <c r="P302" s="546"/>
      <c r="Q302" s="546"/>
      <c r="R302" s="546"/>
      <c r="S302" s="546"/>
      <c r="T302" s="547"/>
      <c r="U302" s="548"/>
      <c r="V302" s="549"/>
      <c r="W302" s="550"/>
      <c r="X302" s="551"/>
      <c r="Y302" s="552"/>
      <c r="Z302" s="301"/>
      <c r="AA302" s="301"/>
      <c r="AB302" s="301"/>
      <c r="AC302" s="301"/>
      <c r="AD302" s="301"/>
      <c r="AE302" s="301"/>
      <c r="AF302" s="301"/>
      <c r="AG302" s="301"/>
      <c r="AH302" s="301"/>
      <c r="AI302" s="301"/>
      <c r="AJ302" s="301"/>
      <c r="AK302" s="301"/>
      <c r="AL302" s="301"/>
      <c r="AM302" s="301"/>
      <c r="AN302" s="301"/>
      <c r="AO302" s="553"/>
      <c r="AP302" s="553"/>
      <c r="AQ302" s="553"/>
      <c r="AR302" s="553"/>
      <c r="AS302" s="301"/>
      <c r="AT302" s="256"/>
      <c r="AU302" s="256"/>
    </row>
    <row r="303" spans="1:47" ht="12.6" customHeight="1" x14ac:dyDescent="0.25">
      <c r="B303" s="483" t="s">
        <v>14</v>
      </c>
      <c r="C303" s="546"/>
      <c r="D303" s="546"/>
      <c r="E303" s="546"/>
      <c r="F303" s="546"/>
      <c r="G303" s="546"/>
      <c r="H303" s="546"/>
      <c r="I303" s="546"/>
      <c r="J303" s="546"/>
      <c r="K303" s="546"/>
      <c r="L303" s="546"/>
      <c r="M303" s="546"/>
      <c r="N303" s="546"/>
      <c r="O303" s="546"/>
      <c r="P303" s="546"/>
      <c r="Q303" s="546"/>
      <c r="R303" s="546"/>
      <c r="S303" s="546"/>
      <c r="T303" s="547"/>
      <c r="U303" s="548"/>
      <c r="V303" s="549"/>
      <c r="W303" s="550"/>
      <c r="X303" s="551"/>
      <c r="Y303" s="552"/>
      <c r="Z303" s="301"/>
      <c r="AA303" s="301"/>
      <c r="AB303" s="301"/>
      <c r="AC303" s="301"/>
      <c r="AD303" s="301"/>
      <c r="AE303" s="301"/>
      <c r="AF303" s="301"/>
      <c r="AG303" s="301"/>
      <c r="AH303" s="301"/>
      <c r="AI303" s="301"/>
      <c r="AJ303" s="301"/>
      <c r="AK303" s="301"/>
      <c r="AL303" s="301"/>
      <c r="AM303" s="301"/>
      <c r="AN303" s="301"/>
      <c r="AO303" s="553"/>
      <c r="AP303" s="553"/>
      <c r="AQ303" s="553"/>
      <c r="AR303" s="553"/>
      <c r="AS303" s="301"/>
      <c r="AT303" s="256"/>
      <c r="AU303" s="256"/>
    </row>
    <row r="304" spans="1:47" ht="12.6" customHeight="1" x14ac:dyDescent="0.25">
      <c r="B304" s="483"/>
      <c r="C304" s="546"/>
      <c r="D304" s="546"/>
      <c r="E304" s="546"/>
      <c r="F304" s="546"/>
      <c r="G304" s="546"/>
      <c r="H304" s="546"/>
      <c r="I304" s="546"/>
      <c r="J304" s="546"/>
      <c r="K304" s="546"/>
      <c r="L304" s="546"/>
      <c r="M304" s="546"/>
      <c r="N304" s="546"/>
      <c r="O304" s="546"/>
      <c r="P304" s="546"/>
      <c r="Q304" s="546"/>
      <c r="R304" s="546"/>
      <c r="S304" s="546"/>
      <c r="T304" s="547"/>
      <c r="U304" s="548"/>
      <c r="V304" s="549"/>
      <c r="W304" s="550"/>
      <c r="X304" s="551"/>
      <c r="Y304" s="552"/>
      <c r="Z304" s="301"/>
      <c r="AA304" s="301"/>
      <c r="AB304" s="301"/>
      <c r="AC304" s="301"/>
      <c r="AD304" s="301"/>
      <c r="AE304" s="301"/>
      <c r="AF304" s="301"/>
      <c r="AG304" s="301"/>
      <c r="AH304" s="301"/>
      <c r="AI304" s="301"/>
      <c r="AJ304" s="301"/>
      <c r="AK304" s="301"/>
      <c r="AL304" s="301"/>
      <c r="AM304" s="301"/>
      <c r="AN304" s="301"/>
      <c r="AO304" s="553"/>
      <c r="AP304" s="553"/>
      <c r="AQ304" s="553"/>
      <c r="AR304" s="553"/>
      <c r="AS304" s="301"/>
      <c r="AT304" s="256"/>
      <c r="AU304" s="256"/>
    </row>
    <row r="305" spans="2:47" ht="12.6" customHeight="1" x14ac:dyDescent="0.25">
      <c r="B305" s="483" t="s">
        <v>14</v>
      </c>
      <c r="C305" s="546"/>
      <c r="D305" s="546"/>
      <c r="E305" s="546"/>
      <c r="F305" s="546"/>
      <c r="G305" s="546"/>
      <c r="H305" s="546"/>
      <c r="I305" s="546"/>
      <c r="J305" s="546"/>
      <c r="K305" s="546"/>
      <c r="L305" s="546"/>
      <c r="M305" s="546"/>
      <c r="N305" s="546"/>
      <c r="O305" s="546"/>
      <c r="P305" s="546"/>
      <c r="Q305" s="546"/>
      <c r="R305" s="546"/>
      <c r="S305" s="546"/>
      <c r="T305" s="547"/>
      <c r="U305" s="548"/>
      <c r="V305" s="549"/>
      <c r="W305" s="550"/>
      <c r="X305" s="551"/>
      <c r="Y305" s="552"/>
      <c r="Z305" s="301"/>
      <c r="AA305" s="301"/>
      <c r="AB305" s="301"/>
      <c r="AC305" s="301"/>
      <c r="AD305" s="301"/>
      <c r="AE305" s="301"/>
      <c r="AF305" s="301"/>
      <c r="AG305" s="301"/>
      <c r="AH305" s="301"/>
      <c r="AI305" s="301"/>
      <c r="AJ305" s="301"/>
      <c r="AK305" s="301"/>
      <c r="AL305" s="301"/>
      <c r="AM305" s="301"/>
      <c r="AN305" s="301"/>
      <c r="AO305" s="553"/>
      <c r="AP305" s="553"/>
      <c r="AQ305" s="553"/>
      <c r="AR305" s="553"/>
      <c r="AS305" s="301"/>
      <c r="AT305" s="256"/>
      <c r="AU305" s="256"/>
    </row>
    <row r="306" spans="2:47" ht="12.6" customHeight="1" x14ac:dyDescent="0.25">
      <c r="B306" s="483"/>
      <c r="C306" s="546"/>
      <c r="D306" s="546"/>
      <c r="E306" s="546"/>
      <c r="F306" s="546"/>
      <c r="G306" s="546"/>
      <c r="H306" s="546"/>
      <c r="I306" s="546"/>
      <c r="J306" s="546"/>
      <c r="K306" s="546"/>
      <c r="L306" s="546"/>
      <c r="M306" s="546"/>
      <c r="N306" s="546"/>
      <c r="O306" s="546"/>
      <c r="P306" s="546"/>
      <c r="Q306" s="546"/>
      <c r="R306" s="546"/>
      <c r="S306" s="546"/>
      <c r="T306" s="547"/>
      <c r="U306" s="548"/>
      <c r="V306" s="549"/>
      <c r="W306" s="550"/>
      <c r="X306" s="551"/>
      <c r="Y306" s="552"/>
      <c r="Z306" s="301"/>
      <c r="AA306" s="301"/>
      <c r="AB306" s="301"/>
      <c r="AC306" s="301"/>
      <c r="AD306" s="301"/>
      <c r="AE306" s="301"/>
      <c r="AF306" s="301"/>
      <c r="AG306" s="301"/>
      <c r="AH306" s="301"/>
      <c r="AI306" s="301"/>
      <c r="AJ306" s="301"/>
      <c r="AK306" s="301"/>
      <c r="AL306" s="301"/>
      <c r="AM306" s="301"/>
      <c r="AN306" s="301"/>
      <c r="AO306" s="553"/>
      <c r="AP306" s="553"/>
      <c r="AQ306" s="553"/>
      <c r="AR306" s="553"/>
      <c r="AS306" s="301"/>
      <c r="AT306" s="256"/>
      <c r="AU306" s="256"/>
    </row>
    <row r="307" spans="2:47" ht="12.6" customHeight="1" x14ac:dyDescent="0.25">
      <c r="B307" s="483" t="s">
        <v>14</v>
      </c>
      <c r="C307" s="546"/>
      <c r="D307" s="546"/>
      <c r="E307" s="546"/>
      <c r="F307" s="546"/>
      <c r="G307" s="546"/>
      <c r="H307" s="546"/>
      <c r="I307" s="546"/>
      <c r="J307" s="546"/>
      <c r="K307" s="546"/>
      <c r="L307" s="546"/>
      <c r="M307" s="546"/>
      <c r="N307" s="546"/>
      <c r="O307" s="546"/>
      <c r="P307" s="546"/>
      <c r="Q307" s="546"/>
      <c r="R307" s="546"/>
      <c r="S307" s="546"/>
      <c r="T307" s="547"/>
      <c r="U307" s="548"/>
      <c r="V307" s="549"/>
      <c r="W307" s="550"/>
      <c r="X307" s="551"/>
      <c r="Y307" s="552"/>
      <c r="Z307" s="301"/>
      <c r="AA307" s="301"/>
      <c r="AB307" s="301"/>
      <c r="AC307" s="301"/>
      <c r="AD307" s="301"/>
      <c r="AE307" s="301"/>
      <c r="AF307" s="301"/>
      <c r="AG307" s="301"/>
      <c r="AH307" s="301"/>
      <c r="AI307" s="301"/>
      <c r="AJ307" s="301"/>
      <c r="AK307" s="301"/>
      <c r="AL307" s="301"/>
      <c r="AM307" s="301"/>
      <c r="AN307" s="301"/>
      <c r="AO307" s="553"/>
      <c r="AP307" s="553"/>
      <c r="AQ307" s="553"/>
      <c r="AR307" s="553"/>
      <c r="AS307" s="301"/>
      <c r="AT307" s="256"/>
      <c r="AU307" s="256"/>
    </row>
    <row r="308" spans="2:47" ht="12.6" customHeight="1" x14ac:dyDescent="0.25">
      <c r="B308" s="483"/>
      <c r="C308" s="546"/>
      <c r="D308" s="546"/>
      <c r="E308" s="546"/>
      <c r="F308" s="546"/>
      <c r="G308" s="546"/>
      <c r="H308" s="546"/>
      <c r="I308" s="546"/>
      <c r="J308" s="546"/>
      <c r="K308" s="546"/>
      <c r="L308" s="546"/>
      <c r="M308" s="546"/>
      <c r="N308" s="546"/>
      <c r="O308" s="546"/>
      <c r="P308" s="546"/>
      <c r="Q308" s="546"/>
      <c r="R308" s="546"/>
      <c r="S308" s="546"/>
      <c r="T308" s="547"/>
      <c r="U308" s="548"/>
      <c r="V308" s="549"/>
      <c r="W308" s="550"/>
      <c r="X308" s="551"/>
      <c r="Y308" s="552"/>
      <c r="Z308" s="301"/>
      <c r="AA308" s="301"/>
      <c r="AB308" s="301"/>
      <c r="AC308" s="301"/>
      <c r="AD308" s="301"/>
      <c r="AE308" s="301"/>
      <c r="AF308" s="301"/>
      <c r="AG308" s="301"/>
      <c r="AH308" s="301"/>
      <c r="AI308" s="301"/>
      <c r="AJ308" s="301"/>
      <c r="AK308" s="301"/>
      <c r="AL308" s="301"/>
      <c r="AM308" s="301"/>
      <c r="AN308" s="301"/>
      <c r="AO308" s="553"/>
      <c r="AP308" s="553"/>
      <c r="AQ308" s="553"/>
      <c r="AR308" s="553"/>
      <c r="AS308" s="301"/>
      <c r="AT308" s="256"/>
      <c r="AU308" s="256"/>
    </row>
    <row r="309" spans="2:47" ht="12.6" customHeight="1" x14ac:dyDescent="0.25">
      <c r="B309" s="483" t="s">
        <v>14</v>
      </c>
      <c r="C309" s="546"/>
      <c r="D309" s="546"/>
      <c r="E309" s="546"/>
      <c r="F309" s="546"/>
      <c r="G309" s="546"/>
      <c r="H309" s="546"/>
      <c r="I309" s="546"/>
      <c r="J309" s="546"/>
      <c r="K309" s="546"/>
      <c r="L309" s="546"/>
      <c r="M309" s="546"/>
      <c r="N309" s="546"/>
      <c r="O309" s="546"/>
      <c r="P309" s="546"/>
      <c r="Q309" s="546"/>
      <c r="R309" s="546"/>
      <c r="S309" s="546"/>
      <c r="T309" s="547"/>
      <c r="U309" s="548"/>
      <c r="V309" s="549"/>
      <c r="W309" s="550"/>
      <c r="X309" s="551"/>
      <c r="Y309" s="552"/>
      <c r="Z309" s="301"/>
      <c r="AA309" s="301"/>
      <c r="AB309" s="301"/>
      <c r="AC309" s="301"/>
      <c r="AD309" s="301"/>
      <c r="AE309" s="301"/>
      <c r="AF309" s="301"/>
      <c r="AG309" s="301"/>
      <c r="AH309" s="301"/>
      <c r="AI309" s="301"/>
      <c r="AJ309" s="301"/>
      <c r="AK309" s="301"/>
      <c r="AL309" s="301"/>
      <c r="AM309" s="301"/>
      <c r="AN309" s="301"/>
      <c r="AO309" s="553"/>
      <c r="AP309" s="553"/>
      <c r="AQ309" s="553"/>
      <c r="AR309" s="553"/>
      <c r="AS309" s="301"/>
      <c r="AT309" s="256"/>
      <c r="AU309" s="256"/>
    </row>
    <row r="310" spans="2:47" ht="12.6" customHeight="1" x14ac:dyDescent="0.25">
      <c r="B310" s="483"/>
      <c r="C310" s="546"/>
      <c r="D310" s="546"/>
      <c r="E310" s="546"/>
      <c r="F310" s="546"/>
      <c r="G310" s="546"/>
      <c r="H310" s="546"/>
      <c r="I310" s="546"/>
      <c r="J310" s="546"/>
      <c r="K310" s="546"/>
      <c r="L310" s="546"/>
      <c r="M310" s="546"/>
      <c r="N310" s="546"/>
      <c r="O310" s="546"/>
      <c r="P310" s="546"/>
      <c r="Q310" s="546"/>
      <c r="R310" s="546"/>
      <c r="S310" s="546"/>
      <c r="T310" s="547"/>
      <c r="U310" s="548"/>
      <c r="V310" s="549"/>
      <c r="W310" s="550"/>
      <c r="X310" s="551"/>
      <c r="Y310" s="552"/>
      <c r="Z310" s="301"/>
      <c r="AA310" s="301"/>
      <c r="AB310" s="301"/>
      <c r="AC310" s="301"/>
      <c r="AD310" s="301"/>
      <c r="AE310" s="301"/>
      <c r="AF310" s="301"/>
      <c r="AG310" s="301"/>
      <c r="AH310" s="301"/>
      <c r="AI310" s="301"/>
      <c r="AJ310" s="301"/>
      <c r="AK310" s="301"/>
      <c r="AL310" s="301"/>
      <c r="AM310" s="301"/>
      <c r="AN310" s="301"/>
      <c r="AO310" s="553"/>
      <c r="AP310" s="553"/>
      <c r="AQ310" s="553"/>
      <c r="AR310" s="553"/>
      <c r="AS310" s="301"/>
      <c r="AT310" s="256"/>
      <c r="AU310" s="256"/>
    </row>
    <row r="311" spans="2:47" ht="12.6" customHeight="1" x14ac:dyDescent="0.25">
      <c r="B311" s="483" t="s">
        <v>14</v>
      </c>
      <c r="C311" s="546"/>
      <c r="D311" s="546"/>
      <c r="E311" s="546"/>
      <c r="F311" s="546"/>
      <c r="G311" s="546"/>
      <c r="H311" s="546"/>
      <c r="I311" s="546"/>
      <c r="J311" s="546"/>
      <c r="K311" s="546"/>
      <c r="L311" s="546"/>
      <c r="M311" s="546"/>
      <c r="N311" s="546"/>
      <c r="O311" s="546"/>
      <c r="P311" s="546"/>
      <c r="Q311" s="546"/>
      <c r="R311" s="546"/>
      <c r="S311" s="546"/>
      <c r="T311" s="547"/>
      <c r="U311" s="548"/>
      <c r="V311" s="549"/>
      <c r="W311" s="550"/>
      <c r="X311" s="551"/>
      <c r="Y311" s="552"/>
      <c r="Z311" s="301"/>
      <c r="AA311" s="301"/>
      <c r="AB311" s="301"/>
      <c r="AC311" s="301"/>
      <c r="AD311" s="301"/>
      <c r="AE311" s="301"/>
      <c r="AF311" s="301"/>
      <c r="AG311" s="301"/>
      <c r="AH311" s="301"/>
      <c r="AI311" s="301"/>
      <c r="AJ311" s="301"/>
      <c r="AK311" s="301"/>
      <c r="AL311" s="301"/>
      <c r="AM311" s="301"/>
      <c r="AN311" s="301"/>
      <c r="AO311" s="553"/>
      <c r="AP311" s="553"/>
      <c r="AQ311" s="553"/>
      <c r="AR311" s="553"/>
      <c r="AS311" s="301"/>
      <c r="AT311" s="256"/>
      <c r="AU311" s="256"/>
    </row>
    <row r="312" spans="2:47" ht="12.6" customHeight="1" x14ac:dyDescent="0.25">
      <c r="B312" s="483"/>
      <c r="C312" s="546"/>
      <c r="D312" s="546"/>
      <c r="E312" s="546"/>
      <c r="F312" s="546"/>
      <c r="G312" s="546"/>
      <c r="H312" s="546"/>
      <c r="I312" s="546"/>
      <c r="J312" s="546"/>
      <c r="K312" s="546"/>
      <c r="L312" s="546"/>
      <c r="M312" s="546"/>
      <c r="N312" s="546"/>
      <c r="O312" s="546"/>
      <c r="P312" s="546"/>
      <c r="Q312" s="546"/>
      <c r="R312" s="546"/>
      <c r="S312" s="546"/>
      <c r="T312" s="547"/>
      <c r="U312" s="548"/>
      <c r="V312" s="549"/>
      <c r="W312" s="550"/>
      <c r="X312" s="551"/>
      <c r="Y312" s="552"/>
      <c r="Z312" s="301"/>
      <c r="AA312" s="301"/>
      <c r="AB312" s="301"/>
      <c r="AC312" s="301"/>
      <c r="AD312" s="301"/>
      <c r="AE312" s="301"/>
      <c r="AF312" s="301"/>
      <c r="AG312" s="301"/>
      <c r="AH312" s="301"/>
      <c r="AI312" s="301"/>
      <c r="AJ312" s="301"/>
      <c r="AK312" s="301"/>
      <c r="AL312" s="301"/>
      <c r="AM312" s="301"/>
      <c r="AN312" s="301"/>
      <c r="AO312" s="553"/>
      <c r="AP312" s="553"/>
      <c r="AQ312" s="553"/>
      <c r="AR312" s="553"/>
      <c r="AS312" s="301"/>
      <c r="AT312" s="256"/>
      <c r="AU312" s="256"/>
    </row>
    <row r="313" spans="2:47" ht="12.6" customHeight="1" x14ac:dyDescent="0.25">
      <c r="B313" s="483" t="s">
        <v>14</v>
      </c>
      <c r="C313" s="546"/>
      <c r="D313" s="546"/>
      <c r="E313" s="546"/>
      <c r="F313" s="546"/>
      <c r="G313" s="546"/>
      <c r="H313" s="546"/>
      <c r="I313" s="546"/>
      <c r="J313" s="546"/>
      <c r="K313" s="546"/>
      <c r="L313" s="546"/>
      <c r="M313" s="546"/>
      <c r="N313" s="546"/>
      <c r="O313" s="546"/>
      <c r="P313" s="546"/>
      <c r="Q313" s="546"/>
      <c r="R313" s="546"/>
      <c r="S313" s="546"/>
      <c r="T313" s="547"/>
      <c r="U313" s="548"/>
      <c r="V313" s="549"/>
      <c r="W313" s="550"/>
      <c r="X313" s="551"/>
      <c r="Y313" s="552"/>
      <c r="Z313" s="301"/>
      <c r="AA313" s="301"/>
      <c r="AB313" s="301"/>
      <c r="AC313" s="301"/>
      <c r="AD313" s="301"/>
      <c r="AE313" s="301"/>
      <c r="AF313" s="301"/>
      <c r="AG313" s="301"/>
      <c r="AH313" s="301"/>
      <c r="AI313" s="301"/>
      <c r="AJ313" s="301"/>
      <c r="AK313" s="301"/>
      <c r="AL313" s="301"/>
      <c r="AM313" s="301"/>
      <c r="AN313" s="301"/>
      <c r="AO313" s="553"/>
      <c r="AP313" s="553"/>
      <c r="AQ313" s="553"/>
      <c r="AR313" s="553"/>
      <c r="AS313" s="301"/>
      <c r="AT313" s="256"/>
      <c r="AU313" s="256"/>
    </row>
    <row r="314" spans="2:47" ht="12.6" customHeight="1" x14ac:dyDescent="0.25">
      <c r="B314" s="483"/>
      <c r="C314" s="546"/>
      <c r="D314" s="546"/>
      <c r="E314" s="546"/>
      <c r="F314" s="546"/>
      <c r="G314" s="546"/>
      <c r="H314" s="546"/>
      <c r="I314" s="546"/>
      <c r="J314" s="546"/>
      <c r="K314" s="546"/>
      <c r="L314" s="546"/>
      <c r="M314" s="546"/>
      <c r="N314" s="546"/>
      <c r="O314" s="546"/>
      <c r="P314" s="546"/>
      <c r="Q314" s="546"/>
      <c r="R314" s="546"/>
      <c r="S314" s="546"/>
      <c r="T314" s="547"/>
      <c r="U314" s="548"/>
      <c r="V314" s="549"/>
      <c r="W314" s="550"/>
      <c r="X314" s="551"/>
      <c r="Y314" s="552"/>
      <c r="Z314" s="301"/>
      <c r="AA314" s="301"/>
      <c r="AB314" s="301"/>
      <c r="AC314" s="301"/>
      <c r="AD314" s="301"/>
      <c r="AE314" s="301"/>
      <c r="AF314" s="301"/>
      <c r="AG314" s="301"/>
      <c r="AH314" s="301"/>
      <c r="AI314" s="301"/>
      <c r="AJ314" s="301"/>
      <c r="AK314" s="301"/>
      <c r="AL314" s="301"/>
      <c r="AM314" s="301"/>
      <c r="AN314" s="301"/>
      <c r="AO314" s="553"/>
      <c r="AP314" s="553"/>
      <c r="AQ314" s="553"/>
      <c r="AR314" s="553"/>
      <c r="AS314" s="301"/>
      <c r="AT314" s="256"/>
      <c r="AU314" s="256"/>
    </row>
    <row r="315" spans="2:47" ht="12.6" customHeight="1" x14ac:dyDescent="0.25">
      <c r="B315" s="483" t="s">
        <v>14</v>
      </c>
      <c r="C315" s="546"/>
      <c r="D315" s="546"/>
      <c r="E315" s="546"/>
      <c r="F315" s="546"/>
      <c r="G315" s="546"/>
      <c r="H315" s="546"/>
      <c r="I315" s="546"/>
      <c r="J315" s="546"/>
      <c r="K315" s="546"/>
      <c r="L315" s="546"/>
      <c r="M315" s="546"/>
      <c r="N315" s="546"/>
      <c r="O315" s="546"/>
      <c r="P315" s="546"/>
      <c r="Q315" s="546"/>
      <c r="R315" s="546"/>
      <c r="S315" s="546"/>
      <c r="T315" s="547"/>
      <c r="U315" s="548"/>
      <c r="V315" s="549"/>
      <c r="W315" s="550"/>
      <c r="X315" s="551"/>
      <c r="Y315" s="552"/>
      <c r="Z315" s="301"/>
      <c r="AA315" s="301"/>
      <c r="AB315" s="301"/>
      <c r="AC315" s="301"/>
      <c r="AD315" s="301"/>
      <c r="AE315" s="301"/>
      <c r="AF315" s="301"/>
      <c r="AG315" s="301"/>
      <c r="AH315" s="301"/>
      <c r="AI315" s="301"/>
      <c r="AJ315" s="301"/>
      <c r="AK315" s="301"/>
      <c r="AL315" s="301"/>
      <c r="AM315" s="301"/>
      <c r="AN315" s="301"/>
      <c r="AO315" s="553"/>
      <c r="AP315" s="553"/>
      <c r="AQ315" s="553"/>
      <c r="AR315" s="553"/>
      <c r="AS315" s="301"/>
      <c r="AT315" s="256"/>
      <c r="AU315" s="256"/>
    </row>
    <row r="316" spans="2:47" ht="12.6" customHeight="1" x14ac:dyDescent="0.25">
      <c r="B316" s="483"/>
      <c r="C316" s="546"/>
      <c r="D316" s="546"/>
      <c r="E316" s="546"/>
      <c r="F316" s="546"/>
      <c r="G316" s="546"/>
      <c r="H316" s="546"/>
      <c r="I316" s="546"/>
      <c r="J316" s="546"/>
      <c r="K316" s="546"/>
      <c r="L316" s="546"/>
      <c r="M316" s="546"/>
      <c r="N316" s="546"/>
      <c r="O316" s="546"/>
      <c r="P316" s="546"/>
      <c r="Q316" s="546"/>
      <c r="R316" s="546"/>
      <c r="S316" s="546"/>
      <c r="T316" s="547"/>
      <c r="U316" s="548"/>
      <c r="V316" s="549"/>
      <c r="W316" s="550"/>
      <c r="X316" s="551"/>
      <c r="Y316" s="552"/>
      <c r="Z316" s="301"/>
      <c r="AA316" s="301"/>
      <c r="AB316" s="301"/>
      <c r="AC316" s="301"/>
      <c r="AD316" s="301"/>
      <c r="AE316" s="301"/>
      <c r="AF316" s="301"/>
      <c r="AG316" s="301"/>
      <c r="AH316" s="301"/>
      <c r="AI316" s="301"/>
      <c r="AJ316" s="301"/>
      <c r="AK316" s="301"/>
      <c r="AL316" s="301"/>
      <c r="AM316" s="301"/>
      <c r="AN316" s="301"/>
      <c r="AO316" s="553"/>
      <c r="AP316" s="553"/>
      <c r="AQ316" s="553"/>
      <c r="AR316" s="553"/>
      <c r="AS316" s="301"/>
      <c r="AT316" s="256"/>
      <c r="AU316" s="256"/>
    </row>
    <row r="317" spans="2:47" ht="12.6" customHeight="1" x14ac:dyDescent="0.25">
      <c r="B317" s="483" t="s">
        <v>14</v>
      </c>
      <c r="C317" s="546"/>
      <c r="D317" s="546"/>
      <c r="E317" s="546"/>
      <c r="F317" s="546"/>
      <c r="G317" s="546"/>
      <c r="H317" s="546"/>
      <c r="I317" s="546"/>
      <c r="J317" s="546"/>
      <c r="K317" s="546"/>
      <c r="L317" s="546"/>
      <c r="M317" s="546"/>
      <c r="N317" s="546"/>
      <c r="O317" s="546"/>
      <c r="P317" s="546"/>
      <c r="Q317" s="546"/>
      <c r="R317" s="546"/>
      <c r="S317" s="546"/>
      <c r="T317" s="547"/>
      <c r="U317" s="548"/>
      <c r="V317" s="549"/>
      <c r="W317" s="550"/>
      <c r="X317" s="551"/>
      <c r="Y317" s="552"/>
      <c r="Z317" s="301"/>
      <c r="AA317" s="301"/>
      <c r="AB317" s="301"/>
      <c r="AC317" s="301"/>
      <c r="AD317" s="301"/>
      <c r="AE317" s="301"/>
      <c r="AF317" s="301"/>
      <c r="AG317" s="301"/>
      <c r="AH317" s="301"/>
      <c r="AI317" s="301"/>
      <c r="AJ317" s="301"/>
      <c r="AK317" s="301"/>
      <c r="AL317" s="301"/>
      <c r="AM317" s="301"/>
      <c r="AN317" s="301"/>
      <c r="AO317" s="553"/>
      <c r="AP317" s="553"/>
      <c r="AQ317" s="553"/>
      <c r="AR317" s="553"/>
      <c r="AS317" s="301"/>
      <c r="AT317" s="256"/>
      <c r="AU317" s="256"/>
    </row>
    <row r="318" spans="2:47" ht="12.6" customHeight="1" x14ac:dyDescent="0.25">
      <c r="B318" s="483"/>
      <c r="C318" s="546"/>
      <c r="D318" s="546"/>
      <c r="E318" s="546"/>
      <c r="F318" s="546"/>
      <c r="G318" s="546"/>
      <c r="H318" s="546"/>
      <c r="I318" s="546"/>
      <c r="J318" s="546"/>
      <c r="K318" s="546"/>
      <c r="L318" s="546"/>
      <c r="M318" s="546"/>
      <c r="N318" s="546"/>
      <c r="O318" s="546"/>
      <c r="P318" s="546"/>
      <c r="Q318" s="546"/>
      <c r="R318" s="546"/>
      <c r="S318" s="546"/>
      <c r="T318" s="547"/>
      <c r="U318" s="548"/>
      <c r="V318" s="549"/>
      <c r="W318" s="550"/>
      <c r="X318" s="551"/>
      <c r="Y318" s="552"/>
      <c r="Z318" s="301"/>
      <c r="AA318" s="301"/>
      <c r="AB318" s="301"/>
      <c r="AC318" s="301"/>
      <c r="AD318" s="301"/>
      <c r="AE318" s="301"/>
      <c r="AF318" s="301"/>
      <c r="AG318" s="301"/>
      <c r="AH318" s="301"/>
      <c r="AI318" s="301"/>
      <c r="AJ318" s="301"/>
      <c r="AK318" s="301"/>
      <c r="AL318" s="301"/>
      <c r="AM318" s="301"/>
      <c r="AN318" s="301"/>
      <c r="AO318" s="553"/>
      <c r="AP318" s="553"/>
      <c r="AQ318" s="553"/>
      <c r="AR318" s="553"/>
      <c r="AS318" s="301"/>
      <c r="AT318" s="256"/>
      <c r="AU318" s="256"/>
    </row>
    <row r="319" spans="2:47" ht="12.6" customHeight="1" x14ac:dyDescent="0.25">
      <c r="B319" s="483" t="s">
        <v>14</v>
      </c>
      <c r="C319" s="546"/>
      <c r="D319" s="546"/>
      <c r="E319" s="546"/>
      <c r="F319" s="546"/>
      <c r="G319" s="546"/>
      <c r="H319" s="546"/>
      <c r="I319" s="546"/>
      <c r="J319" s="546"/>
      <c r="K319" s="546"/>
      <c r="L319" s="546"/>
      <c r="M319" s="546"/>
      <c r="N319" s="546"/>
      <c r="O319" s="546"/>
      <c r="P319" s="546"/>
      <c r="Q319" s="546"/>
      <c r="R319" s="546"/>
      <c r="S319" s="546"/>
      <c r="T319" s="547"/>
      <c r="U319" s="548"/>
      <c r="V319" s="549"/>
      <c r="W319" s="550"/>
      <c r="X319" s="551"/>
      <c r="Y319" s="552"/>
      <c r="Z319" s="301"/>
      <c r="AA319" s="301"/>
      <c r="AB319" s="301"/>
      <c r="AC319" s="301"/>
      <c r="AD319" s="301"/>
      <c r="AE319" s="301"/>
      <c r="AF319" s="301"/>
      <c r="AG319" s="301"/>
      <c r="AH319" s="301"/>
      <c r="AI319" s="301"/>
      <c r="AJ319" s="301"/>
      <c r="AK319" s="301"/>
      <c r="AL319" s="301"/>
      <c r="AM319" s="301"/>
      <c r="AN319" s="301"/>
      <c r="AO319" s="553"/>
      <c r="AP319" s="553"/>
      <c r="AQ319" s="553"/>
      <c r="AR319" s="553"/>
      <c r="AS319" s="301"/>
      <c r="AT319" s="256"/>
      <c r="AU319" s="256"/>
    </row>
    <row r="320" spans="2:47" ht="12.6" customHeight="1" x14ac:dyDescent="0.25">
      <c r="B320" s="483"/>
      <c r="C320" s="546"/>
      <c r="D320" s="546"/>
      <c r="E320" s="546"/>
      <c r="F320" s="546"/>
      <c r="G320" s="546"/>
      <c r="H320" s="546"/>
      <c r="I320" s="546"/>
      <c r="J320" s="546"/>
      <c r="K320" s="546"/>
      <c r="L320" s="546"/>
      <c r="M320" s="546"/>
      <c r="N320" s="546"/>
      <c r="O320" s="546"/>
      <c r="P320" s="546"/>
      <c r="Q320" s="546"/>
      <c r="R320" s="546"/>
      <c r="S320" s="546"/>
      <c r="T320" s="547"/>
      <c r="U320" s="548"/>
      <c r="V320" s="549"/>
      <c r="W320" s="550"/>
      <c r="X320" s="551"/>
      <c r="Y320" s="552"/>
      <c r="Z320" s="301"/>
      <c r="AA320" s="301"/>
      <c r="AB320" s="301"/>
      <c r="AC320" s="301"/>
      <c r="AD320" s="301"/>
      <c r="AE320" s="301"/>
      <c r="AF320" s="301"/>
      <c r="AG320" s="301"/>
      <c r="AH320" s="301"/>
      <c r="AI320" s="301"/>
      <c r="AJ320" s="301"/>
      <c r="AK320" s="301"/>
      <c r="AL320" s="301"/>
      <c r="AM320" s="301"/>
      <c r="AN320" s="301"/>
      <c r="AO320" s="553"/>
      <c r="AP320" s="553"/>
      <c r="AQ320" s="553"/>
      <c r="AR320" s="553"/>
      <c r="AS320" s="301"/>
      <c r="AT320" s="256"/>
      <c r="AU320" s="256"/>
    </row>
    <row r="321" spans="2:47" ht="12.6" customHeight="1" x14ac:dyDescent="0.25">
      <c r="B321" s="483" t="s">
        <v>14</v>
      </c>
      <c r="C321" s="546"/>
      <c r="D321" s="546"/>
      <c r="E321" s="546"/>
      <c r="F321" s="546"/>
      <c r="G321" s="546"/>
      <c r="H321" s="546"/>
      <c r="I321" s="546"/>
      <c r="J321" s="546"/>
      <c r="K321" s="546"/>
      <c r="L321" s="546"/>
      <c r="M321" s="546"/>
      <c r="N321" s="546"/>
      <c r="O321" s="546"/>
      <c r="P321" s="546"/>
      <c r="Q321" s="546"/>
      <c r="R321" s="546"/>
      <c r="S321" s="546"/>
      <c r="T321" s="547"/>
      <c r="U321" s="548"/>
      <c r="V321" s="549"/>
      <c r="W321" s="550"/>
      <c r="X321" s="551"/>
      <c r="Y321" s="552"/>
      <c r="Z321" s="301"/>
      <c r="AA321" s="301"/>
      <c r="AB321" s="301"/>
      <c r="AC321" s="301"/>
      <c r="AD321" s="301"/>
      <c r="AE321" s="301"/>
      <c r="AF321" s="301"/>
      <c r="AG321" s="301"/>
      <c r="AH321" s="301"/>
      <c r="AI321" s="301"/>
      <c r="AJ321" s="301"/>
      <c r="AK321" s="301"/>
      <c r="AL321" s="301"/>
      <c r="AM321" s="301"/>
      <c r="AN321" s="301"/>
      <c r="AO321" s="553"/>
      <c r="AP321" s="553"/>
      <c r="AQ321" s="553"/>
      <c r="AR321" s="553"/>
      <c r="AS321" s="301"/>
      <c r="AT321" s="256"/>
      <c r="AU321" s="256"/>
    </row>
    <row r="322" spans="2:47" ht="12.6" customHeight="1" x14ac:dyDescent="0.25">
      <c r="B322" s="483"/>
      <c r="C322" s="546"/>
      <c r="D322" s="546"/>
      <c r="E322" s="546"/>
      <c r="F322" s="546"/>
      <c r="G322" s="546"/>
      <c r="H322" s="546"/>
      <c r="I322" s="546"/>
      <c r="J322" s="546"/>
      <c r="K322" s="546"/>
      <c r="L322" s="546"/>
      <c r="M322" s="546"/>
      <c r="N322" s="546"/>
      <c r="O322" s="546"/>
      <c r="P322" s="546"/>
      <c r="Q322" s="546"/>
      <c r="R322" s="546"/>
      <c r="S322" s="546"/>
      <c r="T322" s="547"/>
      <c r="U322" s="548"/>
      <c r="V322" s="549"/>
      <c r="W322" s="550"/>
      <c r="X322" s="551"/>
      <c r="Y322" s="552"/>
      <c r="Z322" s="301"/>
      <c r="AA322" s="301"/>
      <c r="AB322" s="301"/>
      <c r="AC322" s="301"/>
      <c r="AD322" s="301"/>
      <c r="AE322" s="301"/>
      <c r="AF322" s="301"/>
      <c r="AG322" s="301"/>
      <c r="AH322" s="301"/>
      <c r="AI322" s="301"/>
      <c r="AJ322" s="301"/>
      <c r="AK322" s="301"/>
      <c r="AL322" s="301"/>
      <c r="AM322" s="301"/>
      <c r="AN322" s="301"/>
      <c r="AO322" s="553"/>
      <c r="AP322" s="553"/>
      <c r="AQ322" s="553"/>
      <c r="AR322" s="553"/>
      <c r="AS322" s="301"/>
      <c r="AT322" s="256"/>
      <c r="AU322" s="256"/>
    </row>
    <row r="323" spans="2:47" ht="12.6" customHeight="1" x14ac:dyDescent="0.25">
      <c r="B323" s="483" t="s">
        <v>14</v>
      </c>
      <c r="C323" s="546"/>
      <c r="D323" s="546"/>
      <c r="E323" s="546"/>
      <c r="F323" s="546"/>
      <c r="G323" s="546"/>
      <c r="H323" s="546"/>
      <c r="I323" s="546"/>
      <c r="J323" s="546"/>
      <c r="K323" s="546"/>
      <c r="L323" s="546"/>
      <c r="M323" s="546"/>
      <c r="N323" s="546"/>
      <c r="O323" s="546"/>
      <c r="P323" s="546"/>
      <c r="Q323" s="546"/>
      <c r="R323" s="546"/>
      <c r="S323" s="546"/>
      <c r="T323" s="547"/>
      <c r="U323" s="548"/>
      <c r="V323" s="549"/>
      <c r="W323" s="550"/>
      <c r="X323" s="551"/>
      <c r="Y323" s="552"/>
      <c r="Z323" s="301"/>
      <c r="AA323" s="301"/>
      <c r="AB323" s="301"/>
      <c r="AC323" s="301"/>
      <c r="AD323" s="301"/>
      <c r="AE323" s="301"/>
      <c r="AF323" s="301"/>
      <c r="AG323" s="301"/>
      <c r="AH323" s="301"/>
      <c r="AI323" s="301"/>
      <c r="AJ323" s="301"/>
      <c r="AK323" s="301"/>
      <c r="AL323" s="301"/>
      <c r="AM323" s="301"/>
      <c r="AN323" s="301"/>
      <c r="AO323" s="553"/>
      <c r="AP323" s="553"/>
      <c r="AQ323" s="553"/>
      <c r="AR323" s="553"/>
      <c r="AS323" s="301"/>
      <c r="AT323" s="256"/>
      <c r="AU323" s="256"/>
    </row>
    <row r="324" spans="2:47" ht="12.6" customHeight="1" x14ac:dyDescent="0.25">
      <c r="B324" s="483"/>
      <c r="C324" s="546"/>
      <c r="D324" s="546"/>
      <c r="E324" s="546"/>
      <c r="F324" s="546"/>
      <c r="G324" s="546"/>
      <c r="H324" s="546"/>
      <c r="I324" s="546"/>
      <c r="J324" s="546"/>
      <c r="K324" s="546"/>
      <c r="L324" s="546"/>
      <c r="M324" s="546"/>
      <c r="N324" s="546"/>
      <c r="O324" s="546"/>
      <c r="P324" s="546"/>
      <c r="Q324" s="546"/>
      <c r="R324" s="546"/>
      <c r="S324" s="546"/>
      <c r="T324" s="547"/>
      <c r="U324" s="548"/>
      <c r="V324" s="549"/>
      <c r="W324" s="550"/>
      <c r="X324" s="551"/>
      <c r="Y324" s="552"/>
      <c r="Z324" s="301"/>
      <c r="AA324" s="301"/>
      <c r="AB324" s="301"/>
      <c r="AC324" s="301"/>
      <c r="AD324" s="301"/>
      <c r="AE324" s="301"/>
      <c r="AF324" s="301"/>
      <c r="AG324" s="301"/>
      <c r="AH324" s="301"/>
      <c r="AI324" s="301"/>
      <c r="AJ324" s="301"/>
      <c r="AK324" s="301"/>
      <c r="AL324" s="301"/>
      <c r="AM324" s="301"/>
      <c r="AN324" s="301"/>
      <c r="AO324" s="553"/>
      <c r="AP324" s="553"/>
      <c r="AQ324" s="553"/>
      <c r="AR324" s="553"/>
      <c r="AS324" s="301"/>
      <c r="AT324" s="256"/>
      <c r="AU324" s="256"/>
    </row>
    <row r="325" spans="2:47" ht="12.6" customHeight="1" x14ac:dyDescent="0.25">
      <c r="B325" s="483" t="s">
        <v>14</v>
      </c>
      <c r="C325" s="546"/>
      <c r="D325" s="546"/>
      <c r="E325" s="546"/>
      <c r="F325" s="546"/>
      <c r="G325" s="546"/>
      <c r="H325" s="546"/>
      <c r="I325" s="546"/>
      <c r="J325" s="546"/>
      <c r="K325" s="546"/>
      <c r="L325" s="546"/>
      <c r="M325" s="546"/>
      <c r="N325" s="546"/>
      <c r="O325" s="546"/>
      <c r="P325" s="546"/>
      <c r="Q325" s="546"/>
      <c r="R325" s="546"/>
      <c r="S325" s="546"/>
      <c r="T325" s="547"/>
      <c r="U325" s="548"/>
      <c r="V325" s="549"/>
      <c r="W325" s="550"/>
      <c r="X325" s="551"/>
      <c r="Y325" s="552"/>
      <c r="Z325" s="301"/>
      <c r="AA325" s="301"/>
      <c r="AB325" s="301"/>
      <c r="AC325" s="301"/>
      <c r="AD325" s="301"/>
      <c r="AE325" s="301"/>
      <c r="AF325" s="301"/>
      <c r="AG325" s="301"/>
      <c r="AH325" s="301"/>
      <c r="AI325" s="301"/>
      <c r="AJ325" s="301"/>
      <c r="AK325" s="301"/>
      <c r="AL325" s="301"/>
      <c r="AM325" s="301"/>
      <c r="AN325" s="301"/>
      <c r="AO325" s="553"/>
      <c r="AP325" s="553"/>
      <c r="AQ325" s="553"/>
      <c r="AR325" s="553"/>
      <c r="AS325" s="301"/>
      <c r="AT325" s="256"/>
      <c r="AU325" s="256"/>
    </row>
    <row r="326" spans="2:47" ht="12.6" customHeight="1" x14ac:dyDescent="0.25">
      <c r="B326" s="483"/>
      <c r="C326" s="546"/>
      <c r="D326" s="546"/>
      <c r="E326" s="546"/>
      <c r="F326" s="546"/>
      <c r="G326" s="546"/>
      <c r="H326" s="546"/>
      <c r="I326" s="546"/>
      <c r="J326" s="546"/>
      <c r="K326" s="546"/>
      <c r="L326" s="546"/>
      <c r="M326" s="546"/>
      <c r="N326" s="546"/>
      <c r="O326" s="546"/>
      <c r="P326" s="546"/>
      <c r="Q326" s="546"/>
      <c r="R326" s="546"/>
      <c r="S326" s="546"/>
      <c r="T326" s="547"/>
      <c r="U326" s="548"/>
      <c r="V326" s="549"/>
      <c r="W326" s="550"/>
      <c r="X326" s="551"/>
      <c r="Y326" s="552"/>
      <c r="Z326" s="301"/>
      <c r="AA326" s="301"/>
      <c r="AB326" s="301"/>
      <c r="AC326" s="301"/>
      <c r="AD326" s="301"/>
      <c r="AE326" s="301"/>
      <c r="AF326" s="301"/>
      <c r="AG326" s="301"/>
      <c r="AH326" s="301"/>
      <c r="AI326" s="301"/>
      <c r="AJ326" s="301"/>
      <c r="AK326" s="301"/>
      <c r="AL326" s="301"/>
      <c r="AM326" s="301"/>
      <c r="AN326" s="301"/>
      <c r="AO326" s="553"/>
      <c r="AP326" s="553"/>
      <c r="AQ326" s="553"/>
      <c r="AR326" s="553"/>
      <c r="AS326" s="301"/>
      <c r="AT326" s="256"/>
      <c r="AU326" s="256"/>
    </row>
    <row r="327" spans="2:47" ht="12.6" customHeight="1" x14ac:dyDescent="0.25">
      <c r="B327" s="483" t="s">
        <v>14</v>
      </c>
      <c r="C327" s="546"/>
      <c r="D327" s="546"/>
      <c r="E327" s="546"/>
      <c r="F327" s="546"/>
      <c r="G327" s="546"/>
      <c r="H327" s="546"/>
      <c r="I327" s="546"/>
      <c r="J327" s="546"/>
      <c r="K327" s="546"/>
      <c r="L327" s="546"/>
      <c r="M327" s="546"/>
      <c r="N327" s="546"/>
      <c r="O327" s="546"/>
      <c r="P327" s="546"/>
      <c r="Q327" s="546"/>
      <c r="R327" s="546"/>
      <c r="S327" s="546"/>
      <c r="T327" s="547"/>
      <c r="U327" s="548"/>
      <c r="V327" s="549"/>
      <c r="W327" s="550"/>
      <c r="X327" s="551"/>
      <c r="Y327" s="552"/>
      <c r="Z327" s="301"/>
      <c r="AA327" s="301"/>
      <c r="AB327" s="301"/>
      <c r="AC327" s="301"/>
      <c r="AD327" s="301"/>
      <c r="AE327" s="301"/>
      <c r="AF327" s="301"/>
      <c r="AG327" s="301"/>
      <c r="AH327" s="301"/>
      <c r="AI327" s="301"/>
      <c r="AJ327" s="301"/>
      <c r="AK327" s="301"/>
      <c r="AL327" s="301"/>
      <c r="AM327" s="301"/>
      <c r="AN327" s="301"/>
      <c r="AO327" s="553"/>
      <c r="AP327" s="553"/>
      <c r="AQ327" s="553"/>
      <c r="AR327" s="553"/>
      <c r="AS327" s="301"/>
      <c r="AT327" s="256"/>
      <c r="AU327" s="256"/>
    </row>
    <row r="328" spans="2:47" ht="12.6" customHeight="1" x14ac:dyDescent="0.25">
      <c r="B328" s="483"/>
      <c r="C328" s="546"/>
      <c r="D328" s="546"/>
      <c r="E328" s="546"/>
      <c r="F328" s="546"/>
      <c r="G328" s="546"/>
      <c r="H328" s="546"/>
      <c r="I328" s="546"/>
      <c r="J328" s="546"/>
      <c r="K328" s="546"/>
      <c r="L328" s="546"/>
      <c r="M328" s="546"/>
      <c r="N328" s="546"/>
      <c r="O328" s="546"/>
      <c r="P328" s="546"/>
      <c r="Q328" s="546"/>
      <c r="R328" s="546"/>
      <c r="S328" s="546"/>
      <c r="T328" s="547"/>
      <c r="U328" s="548"/>
      <c r="V328" s="549"/>
      <c r="W328" s="550"/>
      <c r="X328" s="551"/>
      <c r="Y328" s="552"/>
      <c r="Z328" s="301"/>
      <c r="AA328" s="301"/>
      <c r="AB328" s="301"/>
      <c r="AC328" s="301"/>
      <c r="AD328" s="301"/>
      <c r="AE328" s="301"/>
      <c r="AF328" s="301"/>
      <c r="AG328" s="301"/>
      <c r="AH328" s="301"/>
      <c r="AI328" s="301"/>
      <c r="AJ328" s="301"/>
      <c r="AK328" s="301"/>
      <c r="AL328" s="301"/>
      <c r="AM328" s="301"/>
      <c r="AN328" s="301"/>
      <c r="AO328" s="553"/>
      <c r="AP328" s="553"/>
      <c r="AQ328" s="553"/>
      <c r="AR328" s="553"/>
      <c r="AS328" s="301"/>
      <c r="AT328" s="256"/>
      <c r="AU328" s="256"/>
    </row>
    <row r="329" spans="2:47" ht="12.6" customHeight="1" x14ac:dyDescent="0.25">
      <c r="B329" s="483" t="s">
        <v>14</v>
      </c>
      <c r="C329" s="546"/>
      <c r="D329" s="546"/>
      <c r="E329" s="546"/>
      <c r="F329" s="546"/>
      <c r="G329" s="546"/>
      <c r="H329" s="546"/>
      <c r="I329" s="546"/>
      <c r="J329" s="546"/>
      <c r="K329" s="546"/>
      <c r="L329" s="546"/>
      <c r="M329" s="546"/>
      <c r="N329" s="546"/>
      <c r="O329" s="546"/>
      <c r="P329" s="546"/>
      <c r="Q329" s="546"/>
      <c r="R329" s="546"/>
      <c r="S329" s="546"/>
      <c r="T329" s="547"/>
      <c r="U329" s="548"/>
      <c r="V329" s="549"/>
      <c r="W329" s="550"/>
      <c r="X329" s="551"/>
      <c r="Y329" s="552"/>
      <c r="Z329" s="301"/>
      <c r="AA329" s="301"/>
      <c r="AB329" s="301"/>
      <c r="AC329" s="301"/>
      <c r="AD329" s="301"/>
      <c r="AE329" s="301"/>
      <c r="AF329" s="301"/>
      <c r="AG329" s="301"/>
      <c r="AH329" s="301"/>
      <c r="AI329" s="301"/>
      <c r="AJ329" s="301"/>
      <c r="AK329" s="301"/>
      <c r="AL329" s="301"/>
      <c r="AM329" s="301"/>
      <c r="AN329" s="301"/>
      <c r="AO329" s="301"/>
      <c r="AP329" s="301"/>
      <c r="AQ329" s="301"/>
      <c r="AR329" s="301"/>
      <c r="AS329" s="301"/>
      <c r="AT329" s="256"/>
      <c r="AU329" s="256"/>
    </row>
    <row r="330" spans="2:47" ht="12.6" customHeight="1" x14ac:dyDescent="0.25">
      <c r="B330" s="483"/>
      <c r="C330" s="546"/>
      <c r="D330" s="546"/>
      <c r="E330" s="546"/>
      <c r="F330" s="546"/>
      <c r="G330" s="546"/>
      <c r="H330" s="546"/>
      <c r="I330" s="546"/>
      <c r="J330" s="546"/>
      <c r="K330" s="546"/>
      <c r="L330" s="546"/>
      <c r="M330" s="546"/>
      <c r="N330" s="546"/>
      <c r="O330" s="546"/>
      <c r="P330" s="546"/>
      <c r="Q330" s="546"/>
      <c r="R330" s="546"/>
      <c r="S330" s="546"/>
      <c r="T330" s="547"/>
      <c r="U330" s="548"/>
      <c r="V330" s="549"/>
      <c r="W330" s="550"/>
      <c r="X330" s="551"/>
      <c r="Y330" s="552"/>
      <c r="Z330" s="301"/>
      <c r="AA330" s="301"/>
      <c r="AB330" s="301"/>
      <c r="AC330" s="301"/>
      <c r="AD330" s="301"/>
      <c r="AE330" s="301"/>
      <c r="AF330" s="301"/>
      <c r="AG330" s="301"/>
      <c r="AH330" s="301"/>
      <c r="AI330" s="301"/>
      <c r="AJ330" s="301"/>
      <c r="AK330" s="301"/>
      <c r="AL330" s="301"/>
      <c r="AM330" s="301"/>
      <c r="AN330" s="301"/>
      <c r="AO330" s="301"/>
      <c r="AP330" s="301"/>
      <c r="AQ330" s="301"/>
      <c r="AR330" s="301"/>
      <c r="AS330" s="301"/>
      <c r="AT330" s="256"/>
      <c r="AU330" s="256"/>
    </row>
    <row r="331" spans="2:47" ht="12.6" customHeight="1" x14ac:dyDescent="0.25">
      <c r="B331" s="483" t="s">
        <v>14</v>
      </c>
      <c r="C331" s="546"/>
      <c r="D331" s="546"/>
      <c r="E331" s="546"/>
      <c r="F331" s="546"/>
      <c r="G331" s="546"/>
      <c r="H331" s="546"/>
      <c r="I331" s="546"/>
      <c r="J331" s="546"/>
      <c r="K331" s="546"/>
      <c r="L331" s="546"/>
      <c r="M331" s="546"/>
      <c r="N331" s="546"/>
      <c r="O331" s="546"/>
      <c r="P331" s="546"/>
      <c r="Q331" s="546"/>
      <c r="R331" s="546"/>
      <c r="S331" s="546"/>
      <c r="T331" s="547"/>
      <c r="U331" s="548"/>
      <c r="V331" s="549"/>
      <c r="W331" s="550"/>
      <c r="X331" s="551"/>
      <c r="Y331" s="552"/>
      <c r="Z331" s="301"/>
      <c r="AA331" s="301"/>
      <c r="AB331" s="301"/>
      <c r="AC331" s="301"/>
      <c r="AD331" s="301"/>
      <c r="AE331" s="301"/>
      <c r="AF331" s="301"/>
      <c r="AG331" s="301"/>
      <c r="AH331" s="301"/>
      <c r="AI331" s="301"/>
      <c r="AJ331" s="301"/>
      <c r="AK331" s="301"/>
      <c r="AL331" s="301"/>
      <c r="AM331" s="301"/>
      <c r="AN331" s="301"/>
      <c r="AO331" s="301"/>
      <c r="AP331" s="301"/>
      <c r="AQ331" s="301"/>
      <c r="AR331" s="301"/>
      <c r="AS331" s="301"/>
      <c r="AT331" s="256"/>
      <c r="AU331" s="256"/>
    </row>
    <row r="332" spans="2:47" ht="12.6" customHeight="1" x14ac:dyDescent="0.25">
      <c r="B332" s="483"/>
      <c r="C332" s="546"/>
      <c r="D332" s="546"/>
      <c r="E332" s="546"/>
      <c r="F332" s="546"/>
      <c r="G332" s="546"/>
      <c r="H332" s="546"/>
      <c r="I332" s="546"/>
      <c r="J332" s="546"/>
      <c r="K332" s="546"/>
      <c r="L332" s="546"/>
      <c r="M332" s="546"/>
      <c r="N332" s="546"/>
      <c r="O332" s="546"/>
      <c r="P332" s="546"/>
      <c r="Q332" s="546"/>
      <c r="R332" s="546"/>
      <c r="S332" s="546"/>
      <c r="T332" s="547"/>
      <c r="U332" s="548"/>
      <c r="V332" s="549"/>
      <c r="W332" s="550"/>
      <c r="X332" s="551"/>
      <c r="Y332" s="552"/>
      <c r="Z332" s="301"/>
      <c r="AA332" s="301"/>
      <c r="AB332" s="301"/>
      <c r="AC332" s="301"/>
      <c r="AD332" s="301"/>
      <c r="AE332" s="301"/>
      <c r="AF332" s="301"/>
      <c r="AG332" s="301"/>
      <c r="AH332" s="301"/>
      <c r="AI332" s="301"/>
      <c r="AJ332" s="301"/>
      <c r="AK332" s="301"/>
      <c r="AL332" s="301"/>
      <c r="AM332" s="301"/>
      <c r="AN332" s="301"/>
      <c r="AO332" s="301"/>
      <c r="AP332" s="301"/>
      <c r="AQ332" s="301"/>
      <c r="AR332" s="301"/>
      <c r="AS332" s="301"/>
      <c r="AT332" s="256"/>
      <c r="AU332" s="256"/>
    </row>
    <row r="333" spans="2:47" ht="12.6" customHeight="1" x14ac:dyDescent="0.25">
      <c r="B333" s="483" t="s">
        <v>14</v>
      </c>
      <c r="C333" s="546"/>
      <c r="D333" s="546"/>
      <c r="E333" s="546"/>
      <c r="F333" s="546"/>
      <c r="G333" s="546"/>
      <c r="H333" s="546"/>
      <c r="I333" s="546"/>
      <c r="J333" s="546"/>
      <c r="K333" s="546"/>
      <c r="L333" s="546"/>
      <c r="M333" s="546"/>
      <c r="N333" s="546"/>
      <c r="O333" s="546"/>
      <c r="P333" s="546"/>
      <c r="Q333" s="546"/>
      <c r="R333" s="546"/>
      <c r="S333" s="546"/>
      <c r="T333" s="547"/>
      <c r="U333" s="548"/>
      <c r="V333" s="549"/>
      <c r="W333" s="550"/>
      <c r="X333" s="551"/>
      <c r="Y333" s="552"/>
      <c r="Z333" s="301"/>
      <c r="AA333" s="301"/>
      <c r="AB333" s="301"/>
      <c r="AC333" s="301"/>
      <c r="AD333" s="301"/>
      <c r="AE333" s="301"/>
      <c r="AF333" s="301"/>
      <c r="AG333" s="301"/>
      <c r="AH333" s="301"/>
      <c r="AI333" s="301"/>
      <c r="AJ333" s="301"/>
      <c r="AK333" s="301"/>
      <c r="AL333" s="301"/>
      <c r="AM333" s="301"/>
      <c r="AN333" s="301"/>
      <c r="AO333" s="301"/>
      <c r="AP333" s="301"/>
      <c r="AQ333" s="301"/>
      <c r="AR333" s="301"/>
      <c r="AS333" s="301"/>
      <c r="AT333" s="256"/>
      <c r="AU333" s="256"/>
    </row>
    <row r="334" spans="2:47" ht="12.6" customHeight="1" x14ac:dyDescent="0.25">
      <c r="B334" s="483"/>
      <c r="C334" s="546"/>
      <c r="D334" s="546"/>
      <c r="E334" s="546"/>
      <c r="F334" s="546"/>
      <c r="G334" s="546"/>
      <c r="H334" s="546"/>
      <c r="I334" s="546"/>
      <c r="J334" s="546"/>
      <c r="K334" s="546"/>
      <c r="L334" s="546"/>
      <c r="M334" s="546"/>
      <c r="N334" s="546"/>
      <c r="O334" s="546"/>
      <c r="P334" s="546"/>
      <c r="Q334" s="546"/>
      <c r="R334" s="546"/>
      <c r="S334" s="546"/>
      <c r="T334" s="547"/>
      <c r="U334" s="548"/>
      <c r="V334" s="549"/>
      <c r="W334" s="550"/>
      <c r="X334" s="551"/>
      <c r="Y334" s="552"/>
      <c r="Z334" s="301"/>
      <c r="AA334" s="301"/>
      <c r="AB334" s="301"/>
      <c r="AC334" s="301"/>
      <c r="AD334" s="301"/>
      <c r="AE334" s="301"/>
      <c r="AF334" s="301"/>
      <c r="AG334" s="301"/>
      <c r="AH334" s="301"/>
      <c r="AI334" s="301"/>
      <c r="AJ334" s="301"/>
      <c r="AK334" s="301"/>
      <c r="AL334" s="301"/>
      <c r="AM334" s="301"/>
      <c r="AN334" s="301"/>
      <c r="AO334" s="301"/>
      <c r="AP334" s="301"/>
      <c r="AQ334" s="301"/>
      <c r="AR334" s="301"/>
      <c r="AS334" s="301"/>
      <c r="AT334" s="256"/>
      <c r="AU334" s="256"/>
    </row>
    <row r="335" spans="2:47" ht="12.6" customHeight="1" x14ac:dyDescent="0.25">
      <c r="B335" s="483" t="s">
        <v>14</v>
      </c>
      <c r="C335" s="546"/>
      <c r="D335" s="546"/>
      <c r="E335" s="546"/>
      <c r="F335" s="546"/>
      <c r="G335" s="546"/>
      <c r="H335" s="546"/>
      <c r="I335" s="546"/>
      <c r="J335" s="546"/>
      <c r="K335" s="546"/>
      <c r="L335" s="546"/>
      <c r="M335" s="546"/>
      <c r="N335" s="546"/>
      <c r="O335" s="546"/>
      <c r="P335" s="546"/>
      <c r="Q335" s="546"/>
      <c r="R335" s="546"/>
      <c r="S335" s="546"/>
      <c r="T335" s="547"/>
      <c r="U335" s="548"/>
      <c r="V335" s="549"/>
      <c r="W335" s="550"/>
      <c r="X335" s="551"/>
      <c r="Y335" s="552"/>
      <c r="Z335" s="301"/>
      <c r="AA335" s="301"/>
      <c r="AB335" s="301"/>
      <c r="AC335" s="301"/>
      <c r="AD335" s="301"/>
      <c r="AE335" s="301"/>
      <c r="AF335" s="301"/>
      <c r="AG335" s="301"/>
      <c r="AH335" s="301"/>
      <c r="AI335" s="301"/>
      <c r="AJ335" s="301"/>
      <c r="AK335" s="301"/>
      <c r="AL335" s="301"/>
      <c r="AM335" s="301"/>
      <c r="AN335" s="301"/>
      <c r="AO335" s="301"/>
      <c r="AP335" s="301"/>
      <c r="AQ335" s="301"/>
      <c r="AR335" s="301"/>
      <c r="AS335" s="301"/>
      <c r="AT335" s="256"/>
      <c r="AU335" s="256"/>
    </row>
    <row r="336" spans="2:47" ht="12.6" customHeight="1" x14ac:dyDescent="0.25">
      <c r="B336" s="483"/>
      <c r="C336" s="546"/>
      <c r="D336" s="546"/>
      <c r="E336" s="546"/>
      <c r="F336" s="546"/>
      <c r="G336" s="546"/>
      <c r="H336" s="546"/>
      <c r="I336" s="546"/>
      <c r="J336" s="546"/>
      <c r="K336" s="546"/>
      <c r="L336" s="546"/>
      <c r="M336" s="546"/>
      <c r="N336" s="546"/>
      <c r="O336" s="546"/>
      <c r="P336" s="546"/>
      <c r="Q336" s="546"/>
      <c r="R336" s="546"/>
      <c r="S336" s="546"/>
      <c r="T336" s="547"/>
      <c r="U336" s="548"/>
      <c r="V336" s="549"/>
      <c r="W336" s="550"/>
      <c r="X336" s="551"/>
      <c r="Y336" s="552"/>
      <c r="Z336" s="301"/>
      <c r="AA336" s="301"/>
      <c r="AB336" s="301"/>
      <c r="AC336" s="301"/>
      <c r="AD336" s="301"/>
      <c r="AE336" s="301"/>
      <c r="AF336" s="301"/>
      <c r="AG336" s="301"/>
      <c r="AH336" s="301"/>
      <c r="AI336" s="301"/>
      <c r="AJ336" s="301"/>
      <c r="AK336" s="301"/>
      <c r="AL336" s="301"/>
      <c r="AM336" s="301"/>
      <c r="AN336" s="301"/>
      <c r="AO336" s="301"/>
      <c r="AP336" s="301"/>
      <c r="AQ336" s="301"/>
      <c r="AR336" s="301"/>
      <c r="AS336" s="301"/>
      <c r="AT336" s="256"/>
      <c r="AU336" s="256"/>
    </row>
    <row r="337" spans="1:47" ht="12.6" customHeight="1" x14ac:dyDescent="0.25">
      <c r="B337" s="483" t="s">
        <v>14</v>
      </c>
      <c r="C337" s="546"/>
      <c r="D337" s="546"/>
      <c r="E337" s="546"/>
      <c r="F337" s="546"/>
      <c r="G337" s="546"/>
      <c r="H337" s="546"/>
      <c r="I337" s="546"/>
      <c r="J337" s="546"/>
      <c r="K337" s="546"/>
      <c r="L337" s="546"/>
      <c r="M337" s="546"/>
      <c r="N337" s="546"/>
      <c r="O337" s="546"/>
      <c r="P337" s="546"/>
      <c r="Q337" s="546"/>
      <c r="R337" s="546"/>
      <c r="S337" s="546"/>
      <c r="T337" s="547"/>
      <c r="U337" s="548"/>
      <c r="V337" s="549"/>
      <c r="W337" s="550"/>
      <c r="X337" s="551"/>
      <c r="Y337" s="552"/>
      <c r="Z337" s="301"/>
      <c r="AA337" s="301"/>
      <c r="AB337" s="301"/>
      <c r="AC337" s="301"/>
      <c r="AD337" s="301"/>
      <c r="AE337" s="301"/>
      <c r="AF337" s="301"/>
      <c r="AG337" s="301"/>
      <c r="AH337" s="301"/>
      <c r="AI337" s="301"/>
      <c r="AJ337" s="301"/>
      <c r="AK337" s="301"/>
      <c r="AL337" s="301"/>
      <c r="AM337" s="301"/>
      <c r="AN337" s="301"/>
      <c r="AO337" s="301"/>
      <c r="AP337" s="301"/>
      <c r="AQ337" s="301"/>
      <c r="AR337" s="301"/>
      <c r="AS337" s="301"/>
      <c r="AT337" s="256"/>
      <c r="AU337" s="256"/>
    </row>
    <row r="338" spans="1:47" ht="12.6" customHeight="1" x14ac:dyDescent="0.25">
      <c r="B338" s="483"/>
      <c r="C338" s="546"/>
      <c r="D338" s="546"/>
      <c r="E338" s="546"/>
      <c r="F338" s="546"/>
      <c r="G338" s="546"/>
      <c r="H338" s="546"/>
      <c r="I338" s="546"/>
      <c r="J338" s="546"/>
      <c r="K338" s="546"/>
      <c r="L338" s="546"/>
      <c r="M338" s="546"/>
      <c r="N338" s="546"/>
      <c r="O338" s="546"/>
      <c r="P338" s="546"/>
      <c r="Q338" s="546"/>
      <c r="R338" s="546"/>
      <c r="S338" s="546"/>
      <c r="T338" s="547"/>
      <c r="U338" s="548"/>
      <c r="V338" s="549"/>
      <c r="W338" s="550"/>
      <c r="X338" s="551"/>
      <c r="Y338" s="552"/>
      <c r="Z338" s="301"/>
      <c r="AA338" s="301"/>
      <c r="AB338" s="301"/>
      <c r="AC338" s="301"/>
      <c r="AD338" s="301"/>
      <c r="AE338" s="301"/>
      <c r="AF338" s="301"/>
      <c r="AG338" s="301"/>
      <c r="AH338" s="301"/>
      <c r="AI338" s="301"/>
      <c r="AJ338" s="301"/>
      <c r="AK338" s="301"/>
      <c r="AL338" s="301"/>
      <c r="AM338" s="301"/>
      <c r="AN338" s="301"/>
      <c r="AO338" s="301"/>
      <c r="AP338" s="301"/>
      <c r="AQ338" s="301"/>
      <c r="AR338" s="301"/>
      <c r="AS338" s="301"/>
      <c r="AT338" s="256"/>
      <c r="AU338" s="256"/>
    </row>
    <row r="339" spans="1:47" ht="12.6" customHeight="1" x14ac:dyDescent="0.25">
      <c r="B339" s="483" t="s">
        <v>14</v>
      </c>
      <c r="C339" s="546"/>
      <c r="D339" s="546"/>
      <c r="E339" s="546"/>
      <c r="F339" s="546"/>
      <c r="G339" s="546"/>
      <c r="H339" s="546"/>
      <c r="I339" s="546"/>
      <c r="J339" s="546"/>
      <c r="K339" s="546"/>
      <c r="L339" s="546"/>
      <c r="M339" s="546"/>
      <c r="N339" s="546"/>
      <c r="O339" s="546"/>
      <c r="P339" s="546"/>
      <c r="Q339" s="546"/>
      <c r="R339" s="546"/>
      <c r="S339" s="546"/>
      <c r="T339" s="547"/>
      <c r="U339" s="548"/>
      <c r="V339" s="549"/>
      <c r="W339" s="550"/>
      <c r="X339" s="551"/>
      <c r="Y339" s="552"/>
      <c r="Z339" s="301"/>
      <c r="AA339" s="301"/>
      <c r="AB339" s="301"/>
      <c r="AC339" s="301"/>
      <c r="AD339" s="301"/>
      <c r="AE339" s="301"/>
      <c r="AF339" s="301"/>
      <c r="AG339" s="301"/>
      <c r="AH339" s="301"/>
      <c r="AI339" s="301"/>
      <c r="AJ339" s="301"/>
      <c r="AK339" s="301"/>
      <c r="AL339" s="301"/>
      <c r="AM339" s="301"/>
      <c r="AN339" s="301"/>
      <c r="AO339" s="301"/>
      <c r="AP339" s="301"/>
      <c r="AQ339" s="301"/>
      <c r="AR339" s="301"/>
      <c r="AS339" s="301"/>
      <c r="AT339" s="256"/>
      <c r="AU339" s="256"/>
    </row>
    <row r="340" spans="1:47" ht="12.6" customHeight="1" x14ac:dyDescent="0.25">
      <c r="B340" s="483"/>
      <c r="C340" s="546"/>
      <c r="D340" s="546"/>
      <c r="E340" s="546"/>
      <c r="F340" s="546"/>
      <c r="G340" s="546"/>
      <c r="H340" s="546"/>
      <c r="I340" s="546"/>
      <c r="J340" s="546"/>
      <c r="K340" s="546"/>
      <c r="L340" s="546"/>
      <c r="M340" s="546"/>
      <c r="N340" s="546"/>
      <c r="O340" s="546"/>
      <c r="P340" s="546"/>
      <c r="Q340" s="546"/>
      <c r="R340" s="546"/>
      <c r="S340" s="546"/>
      <c r="T340" s="547"/>
      <c r="U340" s="548"/>
      <c r="V340" s="549"/>
      <c r="W340" s="550"/>
      <c r="X340" s="551"/>
      <c r="Y340" s="552"/>
      <c r="Z340" s="301"/>
      <c r="AA340" s="301"/>
      <c r="AB340" s="301"/>
      <c r="AC340" s="301"/>
      <c r="AD340" s="301"/>
      <c r="AE340" s="301"/>
      <c r="AF340" s="301"/>
      <c r="AG340" s="301"/>
      <c r="AH340" s="301"/>
      <c r="AI340" s="301"/>
      <c r="AJ340" s="301"/>
      <c r="AK340" s="301"/>
      <c r="AL340" s="301"/>
      <c r="AM340" s="301"/>
      <c r="AN340" s="301"/>
      <c r="AO340" s="301"/>
      <c r="AP340" s="301"/>
      <c r="AQ340" s="301"/>
      <c r="AR340" s="301"/>
      <c r="AS340" s="301"/>
      <c r="AT340" s="256"/>
      <c r="AU340" s="256"/>
    </row>
    <row r="341" spans="1:47" ht="12.6" customHeight="1" x14ac:dyDescent="0.25">
      <c r="B341" s="488" t="s">
        <v>92</v>
      </c>
      <c r="C341" s="489"/>
      <c r="D341" s="489"/>
      <c r="E341" s="489"/>
      <c r="F341" s="489"/>
      <c r="G341" s="489"/>
      <c r="H341" s="489"/>
      <c r="I341" s="489"/>
      <c r="J341" s="489"/>
      <c r="K341" s="489"/>
      <c r="L341" s="489"/>
      <c r="M341" s="489"/>
      <c r="N341" s="489"/>
      <c r="O341" s="489"/>
      <c r="P341" s="489"/>
      <c r="Q341" s="489"/>
      <c r="R341" s="489"/>
      <c r="S341" s="489"/>
      <c r="T341" s="489"/>
      <c r="U341" s="489"/>
      <c r="V341" s="489"/>
      <c r="W341" s="489"/>
      <c r="X341" s="489"/>
      <c r="Y341" s="490"/>
      <c r="Z341" s="301"/>
      <c r="AA341" s="301"/>
      <c r="AB341" s="301"/>
      <c r="AC341" s="301"/>
      <c r="AD341" s="301"/>
      <c r="AE341" s="301"/>
      <c r="AF341" s="301"/>
      <c r="AG341" s="301"/>
      <c r="AH341" s="301"/>
      <c r="AI341" s="301"/>
      <c r="AJ341" s="301"/>
      <c r="AK341" s="301"/>
      <c r="AL341" s="301"/>
      <c r="AM341" s="301"/>
      <c r="AN341" s="301"/>
      <c r="AO341" s="301"/>
      <c r="AP341" s="301"/>
      <c r="AQ341" s="301"/>
      <c r="AR341" s="301"/>
      <c r="AS341" s="301"/>
      <c r="AT341" s="256"/>
      <c r="AU341" s="256"/>
    </row>
    <row r="342" spans="1:47" ht="12.6" customHeight="1" x14ac:dyDescent="0.25">
      <c r="B342" s="491" t="s">
        <v>14</v>
      </c>
      <c r="C342" s="406"/>
      <c r="D342" s="406"/>
      <c r="E342" s="406"/>
      <c r="F342" s="406"/>
      <c r="G342" s="406"/>
      <c r="H342" s="406"/>
      <c r="I342" s="406"/>
      <c r="J342" s="406"/>
      <c r="K342" s="406"/>
      <c r="L342" s="406"/>
      <c r="M342" s="406"/>
      <c r="N342" s="406"/>
      <c r="O342" s="406"/>
      <c r="P342" s="406"/>
      <c r="Q342" s="406"/>
      <c r="R342" s="406"/>
      <c r="S342" s="406"/>
      <c r="T342" s="406"/>
      <c r="U342" s="406"/>
      <c r="V342" s="406"/>
      <c r="W342" s="406"/>
      <c r="X342" s="406"/>
      <c r="Y342" s="407"/>
      <c r="Z342" s="301"/>
      <c r="AA342" s="301"/>
      <c r="AB342" s="301"/>
      <c r="AC342" s="301"/>
      <c r="AD342" s="301"/>
      <c r="AE342" s="301"/>
      <c r="AF342" s="301"/>
      <c r="AG342" s="301"/>
      <c r="AH342" s="301"/>
      <c r="AI342" s="301"/>
      <c r="AJ342" s="301"/>
      <c r="AK342" s="301"/>
      <c r="AL342" s="301"/>
      <c r="AM342" s="301"/>
      <c r="AN342" s="301"/>
      <c r="AO342" s="301"/>
      <c r="AP342" s="301"/>
      <c r="AQ342" s="301"/>
      <c r="AR342" s="301"/>
      <c r="AS342" s="301"/>
      <c r="AT342" s="256"/>
      <c r="AU342" s="256"/>
    </row>
    <row r="343" spans="1:47" ht="12.6" customHeight="1" x14ac:dyDescent="0.25">
      <c r="B343" s="491"/>
      <c r="C343" s="406"/>
      <c r="D343" s="406"/>
      <c r="E343" s="406"/>
      <c r="F343" s="406"/>
      <c r="G343" s="406"/>
      <c r="H343" s="406"/>
      <c r="I343" s="406"/>
      <c r="J343" s="406"/>
      <c r="K343" s="406"/>
      <c r="L343" s="406"/>
      <c r="M343" s="406"/>
      <c r="N343" s="406"/>
      <c r="O343" s="406"/>
      <c r="P343" s="406"/>
      <c r="Q343" s="406"/>
      <c r="R343" s="406"/>
      <c r="S343" s="406"/>
      <c r="T343" s="406"/>
      <c r="U343" s="406"/>
      <c r="V343" s="406"/>
      <c r="W343" s="406"/>
      <c r="X343" s="406"/>
      <c r="Y343" s="407"/>
      <c r="Z343" s="301"/>
      <c r="AA343" s="301"/>
      <c r="AB343" s="301"/>
      <c r="AC343" s="301"/>
      <c r="AD343" s="301"/>
      <c r="AE343" s="301"/>
      <c r="AF343" s="301"/>
      <c r="AG343" s="301"/>
      <c r="AH343" s="301"/>
      <c r="AI343" s="301"/>
      <c r="AJ343" s="301"/>
      <c r="AK343" s="301"/>
      <c r="AL343" s="301"/>
      <c r="AM343" s="301"/>
      <c r="AN343" s="301"/>
      <c r="AO343" s="301"/>
      <c r="AP343" s="301"/>
      <c r="AQ343" s="301"/>
      <c r="AR343" s="301"/>
      <c r="AS343" s="301"/>
      <c r="AT343" s="256"/>
      <c r="AU343" s="256"/>
    </row>
    <row r="344" spans="1:47" ht="12.6" customHeight="1" x14ac:dyDescent="0.25">
      <c r="B344" s="491"/>
      <c r="C344" s="406"/>
      <c r="D344" s="406"/>
      <c r="E344" s="406"/>
      <c r="F344" s="406"/>
      <c r="G344" s="406"/>
      <c r="H344" s="406"/>
      <c r="I344" s="406"/>
      <c r="J344" s="406"/>
      <c r="K344" s="406"/>
      <c r="L344" s="406"/>
      <c r="M344" s="406"/>
      <c r="N344" s="406"/>
      <c r="O344" s="406"/>
      <c r="P344" s="406"/>
      <c r="Q344" s="406"/>
      <c r="R344" s="406"/>
      <c r="S344" s="406"/>
      <c r="T344" s="406"/>
      <c r="U344" s="406"/>
      <c r="V344" s="406"/>
      <c r="W344" s="406"/>
      <c r="X344" s="406"/>
      <c r="Y344" s="407"/>
      <c r="Z344" s="301"/>
      <c r="AA344" s="301"/>
      <c r="AB344" s="301"/>
      <c r="AC344" s="301"/>
      <c r="AD344" s="301"/>
      <c r="AE344" s="301"/>
      <c r="AF344" s="301"/>
      <c r="AG344" s="301"/>
      <c r="AH344" s="301"/>
      <c r="AI344" s="301"/>
      <c r="AJ344" s="301"/>
      <c r="AK344" s="301"/>
      <c r="AL344" s="301"/>
      <c r="AM344" s="301"/>
      <c r="AN344" s="301"/>
      <c r="AO344" s="301"/>
      <c r="AP344" s="301"/>
      <c r="AQ344" s="301"/>
      <c r="AR344" s="301"/>
      <c r="AS344" s="301"/>
      <c r="AT344" s="256"/>
      <c r="AU344" s="256"/>
    </row>
    <row r="345" spans="1:47" ht="12.6" customHeight="1" x14ac:dyDescent="0.25">
      <c r="B345" s="491"/>
      <c r="C345" s="406"/>
      <c r="D345" s="406"/>
      <c r="E345" s="406"/>
      <c r="F345" s="406"/>
      <c r="G345" s="406"/>
      <c r="H345" s="406"/>
      <c r="I345" s="406"/>
      <c r="J345" s="406"/>
      <c r="K345" s="406"/>
      <c r="L345" s="406"/>
      <c r="M345" s="406"/>
      <c r="N345" s="406"/>
      <c r="O345" s="406"/>
      <c r="P345" s="406"/>
      <c r="Q345" s="406"/>
      <c r="R345" s="406"/>
      <c r="S345" s="406"/>
      <c r="T345" s="406"/>
      <c r="U345" s="406"/>
      <c r="V345" s="406"/>
      <c r="W345" s="406"/>
      <c r="X345" s="406"/>
      <c r="Y345" s="407"/>
      <c r="Z345" s="301"/>
      <c r="AA345" s="301"/>
      <c r="AB345" s="301"/>
      <c r="AC345" s="301"/>
      <c r="AD345" s="301"/>
      <c r="AE345" s="301"/>
      <c r="AF345" s="301"/>
      <c r="AG345" s="301"/>
      <c r="AH345" s="301"/>
      <c r="AI345" s="301"/>
      <c r="AJ345" s="301"/>
      <c r="AK345" s="301"/>
      <c r="AL345" s="301"/>
      <c r="AM345" s="301"/>
      <c r="AN345" s="301"/>
      <c r="AO345" s="301"/>
      <c r="AP345" s="301"/>
      <c r="AQ345" s="301"/>
      <c r="AR345" s="301"/>
      <c r="AS345" s="301"/>
      <c r="AT345" s="256"/>
      <c r="AU345" s="256"/>
    </row>
    <row r="346" spans="1:47" ht="12.6" customHeight="1" x14ac:dyDescent="0.25">
      <c r="B346" s="491"/>
      <c r="C346" s="406"/>
      <c r="D346" s="406"/>
      <c r="E346" s="406"/>
      <c r="F346" s="406"/>
      <c r="G346" s="406"/>
      <c r="H346" s="406"/>
      <c r="I346" s="406"/>
      <c r="J346" s="406"/>
      <c r="K346" s="406"/>
      <c r="L346" s="406"/>
      <c r="M346" s="406"/>
      <c r="N346" s="406"/>
      <c r="O346" s="406"/>
      <c r="P346" s="406"/>
      <c r="Q346" s="406"/>
      <c r="R346" s="406"/>
      <c r="S346" s="406"/>
      <c r="T346" s="406"/>
      <c r="U346" s="406"/>
      <c r="V346" s="406"/>
      <c r="W346" s="406"/>
      <c r="X346" s="406"/>
      <c r="Y346" s="407"/>
      <c r="Z346" s="301"/>
      <c r="AA346" s="301"/>
      <c r="AB346" s="301"/>
      <c r="AC346" s="301"/>
      <c r="AD346" s="301"/>
      <c r="AE346" s="301"/>
      <c r="AF346" s="301"/>
      <c r="AG346" s="301"/>
      <c r="AH346" s="301"/>
      <c r="AI346" s="301"/>
      <c r="AJ346" s="301"/>
      <c r="AK346" s="301"/>
      <c r="AL346" s="301"/>
      <c r="AM346" s="301"/>
      <c r="AN346" s="301"/>
      <c r="AO346" s="301"/>
      <c r="AP346" s="301"/>
      <c r="AQ346" s="301"/>
      <c r="AR346" s="301"/>
      <c r="AS346" s="301"/>
      <c r="AT346" s="256"/>
      <c r="AU346" s="256"/>
    </row>
    <row r="347" spans="1:47" ht="12.6" customHeight="1" x14ac:dyDescent="0.25">
      <c r="A347" s="446"/>
      <c r="B347" s="491"/>
      <c r="C347" s="406"/>
      <c r="D347" s="406"/>
      <c r="E347" s="406"/>
      <c r="F347" s="406"/>
      <c r="G347" s="406"/>
      <c r="H347" s="406"/>
      <c r="I347" s="406"/>
      <c r="J347" s="406"/>
      <c r="K347" s="406"/>
      <c r="L347" s="406"/>
      <c r="M347" s="406"/>
      <c r="N347" s="406"/>
      <c r="O347" s="406"/>
      <c r="P347" s="406"/>
      <c r="Q347" s="406"/>
      <c r="R347" s="406"/>
      <c r="S347" s="406"/>
      <c r="T347" s="406"/>
      <c r="U347" s="406"/>
      <c r="V347" s="406"/>
      <c r="W347" s="406"/>
      <c r="X347" s="406"/>
      <c r="Y347" s="407"/>
      <c r="Z347" s="301"/>
      <c r="AA347" s="301"/>
      <c r="AB347" s="301"/>
      <c r="AC347" s="301"/>
      <c r="AD347" s="301"/>
      <c r="AE347" s="301"/>
      <c r="AF347" s="301"/>
      <c r="AG347" s="301"/>
      <c r="AH347" s="301"/>
      <c r="AI347" s="301"/>
      <c r="AJ347" s="301"/>
      <c r="AK347" s="301"/>
      <c r="AL347" s="301"/>
      <c r="AM347" s="301"/>
      <c r="AN347" s="301"/>
      <c r="AO347" s="301"/>
      <c r="AP347" s="301"/>
      <c r="AQ347" s="301"/>
      <c r="AR347" s="301"/>
      <c r="AS347" s="301"/>
      <c r="AT347" s="256"/>
      <c r="AU347" s="256"/>
    </row>
    <row r="348" spans="1:47" ht="12.6" customHeight="1" x14ac:dyDescent="0.25">
      <c r="A348" s="446"/>
      <c r="B348" s="491"/>
      <c r="C348" s="406"/>
      <c r="D348" s="406"/>
      <c r="E348" s="406"/>
      <c r="F348" s="406"/>
      <c r="G348" s="406"/>
      <c r="H348" s="406"/>
      <c r="I348" s="406"/>
      <c r="J348" s="406"/>
      <c r="K348" s="406"/>
      <c r="L348" s="406"/>
      <c r="M348" s="406"/>
      <c r="N348" s="406"/>
      <c r="O348" s="406"/>
      <c r="P348" s="406"/>
      <c r="Q348" s="406"/>
      <c r="R348" s="406"/>
      <c r="S348" s="406"/>
      <c r="T348" s="406"/>
      <c r="U348" s="406"/>
      <c r="V348" s="406"/>
      <c r="W348" s="406"/>
      <c r="X348" s="406"/>
      <c r="Y348" s="407"/>
      <c r="Z348" s="301"/>
      <c r="AA348" s="301"/>
      <c r="AB348" s="301"/>
      <c r="AC348" s="301"/>
      <c r="AD348" s="301"/>
      <c r="AE348" s="301"/>
      <c r="AF348" s="301"/>
      <c r="AG348" s="301"/>
      <c r="AH348" s="301"/>
      <c r="AI348" s="301"/>
      <c r="AJ348" s="301"/>
      <c r="AK348" s="301"/>
      <c r="AL348" s="301"/>
      <c r="AM348" s="301"/>
      <c r="AN348" s="301"/>
      <c r="AO348" s="301"/>
      <c r="AP348" s="301"/>
      <c r="AQ348" s="301"/>
      <c r="AR348" s="301"/>
      <c r="AS348" s="301"/>
      <c r="AT348" s="256"/>
      <c r="AU348" s="256"/>
    </row>
    <row r="349" spans="1:47" ht="12.6" customHeight="1" x14ac:dyDescent="0.25">
      <c r="A349" s="446"/>
      <c r="B349" s="491"/>
      <c r="C349" s="406"/>
      <c r="D349" s="406"/>
      <c r="E349" s="406"/>
      <c r="F349" s="406"/>
      <c r="G349" s="406"/>
      <c r="H349" s="406"/>
      <c r="I349" s="406"/>
      <c r="J349" s="406"/>
      <c r="K349" s="406"/>
      <c r="L349" s="406"/>
      <c r="M349" s="406"/>
      <c r="N349" s="406"/>
      <c r="O349" s="406"/>
      <c r="P349" s="406"/>
      <c r="Q349" s="406"/>
      <c r="R349" s="406"/>
      <c r="S349" s="406"/>
      <c r="T349" s="406"/>
      <c r="U349" s="406"/>
      <c r="V349" s="406"/>
      <c r="W349" s="406"/>
      <c r="X349" s="406"/>
      <c r="Y349" s="407"/>
      <c r="Z349" s="301"/>
      <c r="AA349" s="301"/>
      <c r="AB349" s="301"/>
      <c r="AC349" s="301"/>
      <c r="AD349" s="301"/>
      <c r="AE349" s="301"/>
      <c r="AF349" s="301"/>
      <c r="AG349" s="301"/>
      <c r="AH349" s="301"/>
      <c r="AI349" s="301"/>
      <c r="AJ349" s="301"/>
      <c r="AK349" s="301"/>
      <c r="AL349" s="301"/>
      <c r="AM349" s="301"/>
      <c r="AN349" s="301"/>
      <c r="AO349" s="301"/>
      <c r="AP349" s="301"/>
      <c r="AQ349" s="301"/>
      <c r="AR349" s="301"/>
      <c r="AS349" s="301"/>
      <c r="AT349" s="256"/>
      <c r="AU349" s="256"/>
    </row>
    <row r="350" spans="1:47" ht="12.6" customHeight="1" x14ac:dyDescent="0.25">
      <c r="A350" s="446"/>
      <c r="B350" s="491"/>
      <c r="C350" s="406"/>
      <c r="D350" s="406"/>
      <c r="E350" s="406"/>
      <c r="F350" s="406"/>
      <c r="G350" s="406"/>
      <c r="H350" s="406"/>
      <c r="I350" s="406"/>
      <c r="J350" s="406"/>
      <c r="K350" s="406"/>
      <c r="L350" s="406"/>
      <c r="M350" s="406"/>
      <c r="N350" s="406"/>
      <c r="O350" s="406"/>
      <c r="P350" s="406"/>
      <c r="Q350" s="406"/>
      <c r="R350" s="406"/>
      <c r="S350" s="406"/>
      <c r="T350" s="406"/>
      <c r="U350" s="406"/>
      <c r="V350" s="406"/>
      <c r="W350" s="406"/>
      <c r="X350" s="406"/>
      <c r="Y350" s="407"/>
      <c r="Z350" s="301"/>
      <c r="AA350" s="301"/>
      <c r="AB350" s="301"/>
      <c r="AC350" s="301"/>
      <c r="AD350" s="301"/>
      <c r="AE350" s="301"/>
      <c r="AF350" s="301"/>
      <c r="AG350" s="301"/>
      <c r="AH350" s="301"/>
      <c r="AI350" s="301"/>
      <c r="AJ350" s="301"/>
      <c r="AK350" s="301"/>
      <c r="AL350" s="301"/>
      <c r="AM350" s="301"/>
      <c r="AN350" s="301"/>
      <c r="AO350" s="301"/>
      <c r="AP350" s="301"/>
      <c r="AQ350" s="301"/>
      <c r="AR350" s="301"/>
      <c r="AS350" s="301"/>
      <c r="AT350" s="256"/>
      <c r="AU350" s="256"/>
    </row>
    <row r="351" spans="1:47" ht="12.6" customHeight="1" x14ac:dyDescent="0.25">
      <c r="A351" s="446"/>
      <c r="B351" s="491"/>
      <c r="C351" s="406"/>
      <c r="D351" s="406"/>
      <c r="E351" s="406"/>
      <c r="F351" s="406"/>
      <c r="G351" s="406"/>
      <c r="H351" s="406"/>
      <c r="I351" s="406"/>
      <c r="J351" s="406"/>
      <c r="K351" s="406"/>
      <c r="L351" s="406"/>
      <c r="M351" s="406"/>
      <c r="N351" s="406"/>
      <c r="O351" s="406"/>
      <c r="P351" s="406"/>
      <c r="Q351" s="406"/>
      <c r="R351" s="406"/>
      <c r="S351" s="406"/>
      <c r="T351" s="406"/>
      <c r="U351" s="406"/>
      <c r="V351" s="406"/>
      <c r="W351" s="406"/>
      <c r="X351" s="406"/>
      <c r="Y351" s="407"/>
      <c r="Z351" s="301"/>
      <c r="AA351" s="301"/>
      <c r="AB351" s="301"/>
      <c r="AC351" s="301"/>
      <c r="AD351" s="301"/>
      <c r="AE351" s="301"/>
      <c r="AF351" s="301"/>
      <c r="AG351" s="301"/>
      <c r="AH351" s="301"/>
      <c r="AI351" s="301"/>
      <c r="AJ351" s="301"/>
      <c r="AK351" s="301"/>
      <c r="AL351" s="301"/>
      <c r="AM351" s="301"/>
      <c r="AN351" s="301"/>
      <c r="AO351" s="301"/>
      <c r="AP351" s="301"/>
      <c r="AQ351" s="301"/>
      <c r="AR351" s="301"/>
      <c r="AS351" s="301"/>
      <c r="AT351" s="256"/>
      <c r="AU351" s="256"/>
    </row>
    <row r="352" spans="1:47" ht="12.6" customHeight="1" x14ac:dyDescent="0.25">
      <c r="A352" s="446"/>
      <c r="B352" s="492"/>
      <c r="C352" s="493"/>
      <c r="D352" s="493"/>
      <c r="E352" s="493"/>
      <c r="F352" s="493"/>
      <c r="G352" s="493"/>
      <c r="H352" s="493"/>
      <c r="I352" s="493"/>
      <c r="J352" s="493"/>
      <c r="K352" s="493"/>
      <c r="L352" s="493"/>
      <c r="M352" s="493"/>
      <c r="N352" s="493"/>
      <c r="O352" s="493"/>
      <c r="P352" s="493"/>
      <c r="Q352" s="493"/>
      <c r="R352" s="493"/>
      <c r="S352" s="493"/>
      <c r="T352" s="493"/>
      <c r="U352" s="493"/>
      <c r="V352" s="493"/>
      <c r="W352" s="493"/>
      <c r="X352" s="493"/>
      <c r="Y352" s="494"/>
      <c r="Z352" s="301"/>
      <c r="AA352" s="301"/>
      <c r="AB352" s="301"/>
      <c r="AC352" s="301"/>
      <c r="AD352" s="301"/>
      <c r="AE352" s="301"/>
      <c r="AF352" s="301"/>
      <c r="AG352" s="301"/>
      <c r="AH352" s="301"/>
      <c r="AI352" s="301"/>
      <c r="AJ352" s="301"/>
      <c r="AK352" s="301"/>
      <c r="AL352" s="301"/>
      <c r="AM352" s="301"/>
      <c r="AN352" s="301"/>
      <c r="AO352" s="301"/>
      <c r="AP352" s="301"/>
      <c r="AQ352" s="301"/>
      <c r="AR352" s="301"/>
      <c r="AS352" s="301"/>
      <c r="AT352" s="256"/>
      <c r="AU352" s="256"/>
    </row>
    <row r="353" spans="1:47" ht="12.6" customHeight="1" x14ac:dyDescent="0.25">
      <c r="A353" s="242"/>
      <c r="B353" s="543"/>
      <c r="C353" s="544"/>
      <c r="D353" s="544"/>
      <c r="E353" s="544"/>
      <c r="F353" s="544"/>
      <c r="G353" s="544"/>
      <c r="H353" s="544"/>
      <c r="I353" s="544"/>
      <c r="J353" s="544"/>
      <c r="K353" s="544"/>
      <c r="L353" s="544"/>
      <c r="M353" s="544"/>
      <c r="N353" s="544"/>
      <c r="O353" s="544"/>
      <c r="P353" s="544"/>
      <c r="Q353" s="544"/>
      <c r="R353" s="544"/>
      <c r="S353" s="544"/>
      <c r="T353" s="544"/>
      <c r="U353" s="544"/>
      <c r="V353" s="544"/>
      <c r="W353" s="544"/>
      <c r="X353" s="544"/>
      <c r="Y353" s="545"/>
      <c r="Z353" s="301"/>
      <c r="AA353" s="301"/>
      <c r="AB353" s="301"/>
      <c r="AC353" s="301"/>
      <c r="AD353" s="301"/>
      <c r="AE353" s="301"/>
      <c r="AF353" s="301"/>
      <c r="AG353" s="301"/>
      <c r="AH353" s="301"/>
      <c r="AI353" s="301"/>
      <c r="AJ353" s="301"/>
      <c r="AK353" s="301"/>
      <c r="AL353" s="301"/>
      <c r="AM353" s="301"/>
      <c r="AN353" s="301"/>
      <c r="AO353" s="301"/>
      <c r="AP353" s="301"/>
      <c r="AQ353" s="301"/>
      <c r="AR353" s="301"/>
      <c r="AS353" s="301"/>
      <c r="AT353" s="256"/>
      <c r="AU353" s="256"/>
    </row>
    <row r="354" spans="1:47" ht="12.6" customHeight="1" x14ac:dyDescent="0.25">
      <c r="A354" s="243"/>
      <c r="B354" s="436" t="s">
        <v>106</v>
      </c>
      <c r="C354" s="437"/>
      <c r="D354" s="437"/>
      <c r="E354" s="437"/>
      <c r="F354" s="437"/>
      <c r="G354" s="437"/>
      <c r="H354" s="437"/>
      <c r="I354" s="437"/>
      <c r="J354" s="437"/>
      <c r="K354" s="437"/>
      <c r="L354" s="437"/>
      <c r="M354" s="437"/>
      <c r="N354" s="437"/>
      <c r="O354" s="364" t="str">
        <f>CONCATENATE("Compte rendu du dossier de travaux ",$R$1," - Page "&amp;SUBTOTAL(9,AS$16:AS354)&amp;" / "&amp;SUBTOTAL(9,AS$16:AS$470))</f>
        <v>Compte rendu du dossier de travaux  - Page 0 / 0</v>
      </c>
      <c r="P354" s="364"/>
      <c r="Q354" s="364"/>
      <c r="R354" s="364"/>
      <c r="S354" s="364"/>
      <c r="T354" s="364"/>
      <c r="U354" s="364"/>
      <c r="V354" s="364"/>
      <c r="W354" s="364"/>
      <c r="X354" s="364"/>
      <c r="Y354" s="365"/>
      <c r="Z354" s="301"/>
      <c r="AA354" s="301"/>
      <c r="AB354" s="301"/>
      <c r="AC354" s="301"/>
      <c r="AD354" s="301"/>
      <c r="AE354" s="301"/>
      <c r="AF354" s="301"/>
      <c r="AG354" s="301"/>
      <c r="AH354" s="301"/>
      <c r="AI354" s="301"/>
      <c r="AJ354" s="301"/>
      <c r="AK354" s="301"/>
      <c r="AL354" s="301"/>
      <c r="AM354" s="301"/>
      <c r="AN354" s="301"/>
      <c r="AO354" s="301"/>
      <c r="AP354" s="301"/>
      <c r="AQ354" s="301"/>
      <c r="AR354" s="301"/>
      <c r="AS354" s="301"/>
      <c r="AT354" s="256"/>
      <c r="AU354" s="256"/>
    </row>
    <row r="355" spans="1:47" ht="12.6" customHeight="1" x14ac:dyDescent="0.25">
      <c r="B355" s="508" t="s">
        <v>490</v>
      </c>
      <c r="C355" s="509"/>
      <c r="D355" s="509"/>
      <c r="E355" s="509"/>
      <c r="F355" s="509"/>
      <c r="G355" s="509"/>
      <c r="H355" s="509"/>
      <c r="I355" s="509"/>
      <c r="J355" s="509"/>
      <c r="K355" s="509"/>
      <c r="L355" s="509"/>
      <c r="M355" s="509"/>
      <c r="N355" s="509"/>
      <c r="O355" s="509"/>
      <c r="P355" s="509"/>
      <c r="Q355" s="509"/>
      <c r="R355" s="509"/>
      <c r="S355" s="509"/>
      <c r="T355" s="509"/>
      <c r="U355" s="509"/>
      <c r="V355" s="510"/>
      <c r="W355" s="604" t="s">
        <v>6</v>
      </c>
      <c r="X355" s="605"/>
      <c r="Y355" s="606"/>
      <c r="Z355" s="301"/>
      <c r="AA355" s="301"/>
      <c r="AB355" s="301"/>
      <c r="AC355" s="301"/>
      <c r="AD355" s="301"/>
      <c r="AE355" s="301"/>
      <c r="AF355" s="301"/>
      <c r="AG355" s="301"/>
      <c r="AH355" s="301"/>
      <c r="AI355" s="301"/>
      <c r="AJ355" s="301"/>
      <c r="AK355" s="301"/>
      <c r="AL355" s="301"/>
      <c r="AM355" s="301"/>
      <c r="AN355" s="301"/>
      <c r="AO355" s="301"/>
      <c r="AP355" s="301"/>
      <c r="AQ355" s="301"/>
      <c r="AR355" s="301"/>
      <c r="AS355" s="301"/>
      <c r="AT355" s="256"/>
      <c r="AU355" s="256"/>
    </row>
    <row r="356" spans="1:47" ht="12.6" customHeight="1" x14ac:dyDescent="0.25">
      <c r="B356" s="508" t="s">
        <v>37</v>
      </c>
      <c r="C356" s="509"/>
      <c r="D356" s="509"/>
      <c r="E356" s="509"/>
      <c r="F356" s="509"/>
      <c r="G356" s="509"/>
      <c r="H356" s="509"/>
      <c r="I356" s="509"/>
      <c r="J356" s="509"/>
      <c r="K356" s="509"/>
      <c r="L356" s="509"/>
      <c r="M356" s="509"/>
      <c r="N356" s="509"/>
      <c r="O356" s="509"/>
      <c r="P356" s="509"/>
      <c r="Q356" s="509"/>
      <c r="R356" s="509"/>
      <c r="S356" s="509"/>
      <c r="T356" s="510"/>
      <c r="U356" s="610" t="s">
        <v>38</v>
      </c>
      <c r="V356" s="611"/>
      <c r="W356" s="607"/>
      <c r="X356" s="608"/>
      <c r="Y356" s="609"/>
      <c r="Z356" s="301"/>
      <c r="AA356" s="301"/>
      <c r="AB356" s="301"/>
      <c r="AC356" s="301"/>
      <c r="AD356" s="301"/>
      <c r="AE356" s="301"/>
      <c r="AF356" s="301"/>
      <c r="AG356" s="301"/>
      <c r="AH356" s="301"/>
      <c r="AI356" s="301"/>
      <c r="AJ356" s="301"/>
      <c r="AK356" s="301"/>
      <c r="AL356" s="301"/>
      <c r="AM356" s="301"/>
      <c r="AN356" s="301"/>
      <c r="AO356" s="301"/>
      <c r="AP356" s="301"/>
      <c r="AQ356" s="301"/>
      <c r="AR356" s="301"/>
      <c r="AS356" s="301"/>
      <c r="AT356" s="256"/>
      <c r="AU356" s="256"/>
    </row>
    <row r="357" spans="1:47" ht="12.6" customHeight="1" x14ac:dyDescent="0.25">
      <c r="B357" s="527" t="s">
        <v>14</v>
      </c>
      <c r="C357" s="612"/>
      <c r="D357" s="612"/>
      <c r="E357" s="612"/>
      <c r="F357" s="612"/>
      <c r="G357" s="612"/>
      <c r="H357" s="612"/>
      <c r="I357" s="612"/>
      <c r="J357" s="612"/>
      <c r="K357" s="612"/>
      <c r="L357" s="612"/>
      <c r="M357" s="612"/>
      <c r="N357" s="612"/>
      <c r="O357" s="612"/>
      <c r="P357" s="612"/>
      <c r="Q357" s="612"/>
      <c r="R357" s="612"/>
      <c r="S357" s="612"/>
      <c r="T357" s="613"/>
      <c r="U357" s="652"/>
      <c r="V357" s="653"/>
      <c r="W357" s="616"/>
      <c r="X357" s="617"/>
      <c r="Y357" s="618"/>
      <c r="Z357" s="301"/>
      <c r="AA357" s="301"/>
      <c r="AB357" s="301"/>
      <c r="AC357" s="301"/>
      <c r="AD357" s="301"/>
      <c r="AE357" s="301"/>
      <c r="AF357" s="301"/>
      <c r="AG357" s="301"/>
      <c r="AH357" s="301"/>
      <c r="AI357" s="301"/>
      <c r="AJ357" s="301"/>
      <c r="AK357" s="301"/>
      <c r="AL357" s="301"/>
      <c r="AM357" s="301"/>
      <c r="AN357" s="301"/>
      <c r="AO357" s="553"/>
      <c r="AP357" s="553"/>
      <c r="AQ357" s="553"/>
      <c r="AR357" s="553"/>
      <c r="AS357" s="301"/>
      <c r="AT357" s="256"/>
      <c r="AU357" s="256"/>
    </row>
    <row r="358" spans="1:47" ht="12.6" customHeight="1" x14ac:dyDescent="0.25">
      <c r="B358" s="483"/>
      <c r="C358" s="546"/>
      <c r="D358" s="546"/>
      <c r="E358" s="546"/>
      <c r="F358" s="546"/>
      <c r="G358" s="546"/>
      <c r="H358" s="546"/>
      <c r="I358" s="546"/>
      <c r="J358" s="546"/>
      <c r="K358" s="546"/>
      <c r="L358" s="546"/>
      <c r="M358" s="546"/>
      <c r="N358" s="546"/>
      <c r="O358" s="546"/>
      <c r="P358" s="546"/>
      <c r="Q358" s="546"/>
      <c r="R358" s="546"/>
      <c r="S358" s="546"/>
      <c r="T358" s="547"/>
      <c r="U358" s="556"/>
      <c r="V358" s="557"/>
      <c r="W358" s="550"/>
      <c r="X358" s="551"/>
      <c r="Y358" s="552"/>
      <c r="Z358" s="301"/>
      <c r="AA358" s="301"/>
      <c r="AB358" s="301"/>
      <c r="AC358" s="301"/>
      <c r="AD358" s="301"/>
      <c r="AE358" s="301"/>
      <c r="AF358" s="301"/>
      <c r="AG358" s="301"/>
      <c r="AH358" s="301"/>
      <c r="AI358" s="301"/>
      <c r="AJ358" s="301"/>
      <c r="AK358" s="301"/>
      <c r="AL358" s="301"/>
      <c r="AM358" s="301"/>
      <c r="AN358" s="301"/>
      <c r="AO358" s="553"/>
      <c r="AP358" s="553"/>
      <c r="AQ358" s="553"/>
      <c r="AR358" s="553"/>
      <c r="AS358" s="301"/>
      <c r="AT358" s="256"/>
      <c r="AU358" s="256"/>
    </row>
    <row r="359" spans="1:47" ht="12.6" customHeight="1" x14ac:dyDescent="0.25">
      <c r="B359" s="483" t="s">
        <v>14</v>
      </c>
      <c r="C359" s="546"/>
      <c r="D359" s="546"/>
      <c r="E359" s="546"/>
      <c r="F359" s="546"/>
      <c r="G359" s="546"/>
      <c r="H359" s="546"/>
      <c r="I359" s="546"/>
      <c r="J359" s="546"/>
      <c r="K359" s="546"/>
      <c r="L359" s="546"/>
      <c r="M359" s="546"/>
      <c r="N359" s="546"/>
      <c r="O359" s="546"/>
      <c r="P359" s="546"/>
      <c r="Q359" s="546"/>
      <c r="R359" s="546"/>
      <c r="S359" s="546"/>
      <c r="T359" s="547"/>
      <c r="U359" s="554"/>
      <c r="V359" s="555"/>
      <c r="W359" s="550"/>
      <c r="X359" s="551"/>
      <c r="Y359" s="552"/>
      <c r="Z359" s="301"/>
      <c r="AA359" s="301"/>
      <c r="AB359" s="301"/>
      <c r="AC359" s="301"/>
      <c r="AD359" s="301"/>
      <c r="AE359" s="301"/>
      <c r="AF359" s="301"/>
      <c r="AG359" s="301"/>
      <c r="AH359" s="301"/>
      <c r="AI359" s="301"/>
      <c r="AJ359" s="301"/>
      <c r="AK359" s="301"/>
      <c r="AL359" s="301"/>
      <c r="AM359" s="301"/>
      <c r="AN359" s="301"/>
      <c r="AO359" s="553"/>
      <c r="AP359" s="553"/>
      <c r="AQ359" s="553"/>
      <c r="AR359" s="553"/>
      <c r="AS359" s="301"/>
      <c r="AT359" s="256"/>
      <c r="AU359" s="256"/>
    </row>
    <row r="360" spans="1:47" ht="12.6" customHeight="1" x14ac:dyDescent="0.25">
      <c r="B360" s="483"/>
      <c r="C360" s="546"/>
      <c r="D360" s="546"/>
      <c r="E360" s="546"/>
      <c r="F360" s="546"/>
      <c r="G360" s="546"/>
      <c r="H360" s="546"/>
      <c r="I360" s="546"/>
      <c r="J360" s="546"/>
      <c r="K360" s="546"/>
      <c r="L360" s="546"/>
      <c r="M360" s="546"/>
      <c r="N360" s="546"/>
      <c r="O360" s="546"/>
      <c r="P360" s="546"/>
      <c r="Q360" s="546"/>
      <c r="R360" s="546"/>
      <c r="S360" s="546"/>
      <c r="T360" s="547"/>
      <c r="U360" s="556"/>
      <c r="V360" s="557"/>
      <c r="W360" s="550"/>
      <c r="X360" s="551"/>
      <c r="Y360" s="552"/>
      <c r="Z360" s="301"/>
      <c r="AA360" s="301"/>
      <c r="AB360" s="301"/>
      <c r="AC360" s="301"/>
      <c r="AD360" s="301"/>
      <c r="AE360" s="301"/>
      <c r="AF360" s="301"/>
      <c r="AG360" s="301"/>
      <c r="AH360" s="301"/>
      <c r="AI360" s="301"/>
      <c r="AJ360" s="301"/>
      <c r="AK360" s="301"/>
      <c r="AL360" s="301"/>
      <c r="AM360" s="301"/>
      <c r="AN360" s="301"/>
      <c r="AO360" s="553"/>
      <c r="AP360" s="553"/>
      <c r="AQ360" s="553"/>
      <c r="AR360" s="553"/>
      <c r="AS360" s="301"/>
      <c r="AT360" s="256"/>
      <c r="AU360" s="256"/>
    </row>
    <row r="361" spans="1:47" ht="12.6" customHeight="1" x14ac:dyDescent="0.25">
      <c r="B361" s="483" t="s">
        <v>14</v>
      </c>
      <c r="C361" s="546"/>
      <c r="D361" s="546"/>
      <c r="E361" s="546"/>
      <c r="F361" s="546"/>
      <c r="G361" s="546"/>
      <c r="H361" s="546"/>
      <c r="I361" s="546"/>
      <c r="J361" s="546"/>
      <c r="K361" s="546"/>
      <c r="L361" s="546"/>
      <c r="M361" s="546"/>
      <c r="N361" s="546"/>
      <c r="O361" s="546"/>
      <c r="P361" s="546"/>
      <c r="Q361" s="546"/>
      <c r="R361" s="546"/>
      <c r="S361" s="546"/>
      <c r="T361" s="547"/>
      <c r="U361" s="554"/>
      <c r="V361" s="555"/>
      <c r="W361" s="550"/>
      <c r="X361" s="551"/>
      <c r="Y361" s="552"/>
      <c r="Z361" s="301"/>
      <c r="AA361" s="301"/>
      <c r="AB361" s="301"/>
      <c r="AC361" s="301"/>
      <c r="AD361" s="301"/>
      <c r="AE361" s="301"/>
      <c r="AF361" s="301"/>
      <c r="AG361" s="301"/>
      <c r="AH361" s="301"/>
      <c r="AI361" s="301"/>
      <c r="AJ361" s="301"/>
      <c r="AK361" s="301"/>
      <c r="AL361" s="301"/>
      <c r="AM361" s="301"/>
      <c r="AN361" s="301"/>
      <c r="AO361" s="553"/>
      <c r="AP361" s="553"/>
      <c r="AQ361" s="553"/>
      <c r="AR361" s="553"/>
      <c r="AS361" s="301"/>
      <c r="AT361" s="256"/>
      <c r="AU361" s="256"/>
    </row>
    <row r="362" spans="1:47" ht="12.6" customHeight="1" x14ac:dyDescent="0.25">
      <c r="B362" s="483"/>
      <c r="C362" s="546"/>
      <c r="D362" s="546"/>
      <c r="E362" s="546"/>
      <c r="F362" s="546"/>
      <c r="G362" s="546"/>
      <c r="H362" s="546"/>
      <c r="I362" s="546"/>
      <c r="J362" s="546"/>
      <c r="K362" s="546"/>
      <c r="L362" s="546"/>
      <c r="M362" s="546"/>
      <c r="N362" s="546"/>
      <c r="O362" s="546"/>
      <c r="P362" s="546"/>
      <c r="Q362" s="546"/>
      <c r="R362" s="546"/>
      <c r="S362" s="546"/>
      <c r="T362" s="547"/>
      <c r="U362" s="556"/>
      <c r="V362" s="557"/>
      <c r="W362" s="550"/>
      <c r="X362" s="551"/>
      <c r="Y362" s="552"/>
      <c r="Z362" s="301"/>
      <c r="AA362" s="301"/>
      <c r="AB362" s="301"/>
      <c r="AC362" s="301"/>
      <c r="AD362" s="301"/>
      <c r="AE362" s="301"/>
      <c r="AF362" s="301"/>
      <c r="AG362" s="301"/>
      <c r="AH362" s="301"/>
      <c r="AI362" s="301"/>
      <c r="AJ362" s="301"/>
      <c r="AK362" s="301"/>
      <c r="AL362" s="301"/>
      <c r="AM362" s="301"/>
      <c r="AN362" s="301"/>
      <c r="AO362" s="553"/>
      <c r="AP362" s="553"/>
      <c r="AQ362" s="553"/>
      <c r="AR362" s="553"/>
      <c r="AS362" s="301"/>
      <c r="AT362" s="256"/>
      <c r="AU362" s="256"/>
    </row>
    <row r="363" spans="1:47" ht="12.6" customHeight="1" x14ac:dyDescent="0.25">
      <c r="B363" s="483" t="s">
        <v>14</v>
      </c>
      <c r="C363" s="546"/>
      <c r="D363" s="546"/>
      <c r="E363" s="546"/>
      <c r="F363" s="546"/>
      <c r="G363" s="546"/>
      <c r="H363" s="546"/>
      <c r="I363" s="546"/>
      <c r="J363" s="546"/>
      <c r="K363" s="546"/>
      <c r="L363" s="546"/>
      <c r="M363" s="546"/>
      <c r="N363" s="546"/>
      <c r="O363" s="546"/>
      <c r="P363" s="546"/>
      <c r="Q363" s="546"/>
      <c r="R363" s="546"/>
      <c r="S363" s="546"/>
      <c r="T363" s="547"/>
      <c r="U363" s="554"/>
      <c r="V363" s="555"/>
      <c r="W363" s="550"/>
      <c r="X363" s="551"/>
      <c r="Y363" s="552"/>
      <c r="Z363" s="301"/>
      <c r="AA363" s="301"/>
      <c r="AB363" s="301"/>
      <c r="AC363" s="301"/>
      <c r="AD363" s="301"/>
      <c r="AE363" s="301"/>
      <c r="AF363" s="301"/>
      <c r="AG363" s="301"/>
      <c r="AH363" s="301"/>
      <c r="AI363" s="301"/>
      <c r="AJ363" s="301"/>
      <c r="AK363" s="301"/>
      <c r="AL363" s="301"/>
      <c r="AM363" s="301"/>
      <c r="AN363" s="301"/>
      <c r="AO363" s="553"/>
      <c r="AP363" s="553"/>
      <c r="AQ363" s="553"/>
      <c r="AR363" s="553"/>
      <c r="AS363" s="301"/>
      <c r="AT363" s="256"/>
      <c r="AU363" s="256"/>
    </row>
    <row r="364" spans="1:47" ht="12.6" customHeight="1" x14ac:dyDescent="0.25">
      <c r="B364" s="483"/>
      <c r="C364" s="546"/>
      <c r="D364" s="546"/>
      <c r="E364" s="546"/>
      <c r="F364" s="546"/>
      <c r="G364" s="546"/>
      <c r="H364" s="546"/>
      <c r="I364" s="546"/>
      <c r="J364" s="546"/>
      <c r="K364" s="546"/>
      <c r="L364" s="546"/>
      <c r="M364" s="546"/>
      <c r="N364" s="546"/>
      <c r="O364" s="546"/>
      <c r="P364" s="546"/>
      <c r="Q364" s="546"/>
      <c r="R364" s="546"/>
      <c r="S364" s="546"/>
      <c r="T364" s="547"/>
      <c r="U364" s="556"/>
      <c r="V364" s="557"/>
      <c r="W364" s="550"/>
      <c r="X364" s="551"/>
      <c r="Y364" s="552"/>
      <c r="Z364" s="301"/>
      <c r="AA364" s="301"/>
      <c r="AB364" s="301"/>
      <c r="AC364" s="301"/>
      <c r="AD364" s="301"/>
      <c r="AE364" s="301"/>
      <c r="AF364" s="301"/>
      <c r="AG364" s="301"/>
      <c r="AH364" s="301"/>
      <c r="AI364" s="301"/>
      <c r="AJ364" s="301"/>
      <c r="AK364" s="301"/>
      <c r="AL364" s="301"/>
      <c r="AM364" s="301"/>
      <c r="AN364" s="301"/>
      <c r="AO364" s="553"/>
      <c r="AP364" s="553"/>
      <c r="AQ364" s="553"/>
      <c r="AR364" s="553"/>
      <c r="AS364" s="301"/>
      <c r="AT364" s="256"/>
      <c r="AU364" s="256"/>
    </row>
    <row r="365" spans="1:47" ht="12.6" customHeight="1" x14ac:dyDescent="0.25">
      <c r="B365" s="483" t="s">
        <v>14</v>
      </c>
      <c r="C365" s="546"/>
      <c r="D365" s="546"/>
      <c r="E365" s="546"/>
      <c r="F365" s="546"/>
      <c r="G365" s="546"/>
      <c r="H365" s="546"/>
      <c r="I365" s="546"/>
      <c r="J365" s="546"/>
      <c r="K365" s="546"/>
      <c r="L365" s="546"/>
      <c r="M365" s="546"/>
      <c r="N365" s="546"/>
      <c r="O365" s="546"/>
      <c r="P365" s="546"/>
      <c r="Q365" s="546"/>
      <c r="R365" s="546"/>
      <c r="S365" s="546"/>
      <c r="T365" s="547"/>
      <c r="U365" s="554"/>
      <c r="V365" s="555"/>
      <c r="W365" s="550"/>
      <c r="X365" s="551"/>
      <c r="Y365" s="552"/>
      <c r="Z365" s="301"/>
      <c r="AA365" s="301"/>
      <c r="AB365" s="301"/>
      <c r="AC365" s="301"/>
      <c r="AD365" s="301"/>
      <c r="AE365" s="301"/>
      <c r="AF365" s="301"/>
      <c r="AG365" s="301"/>
      <c r="AH365" s="301"/>
      <c r="AI365" s="301"/>
      <c r="AJ365" s="301"/>
      <c r="AK365" s="301"/>
      <c r="AL365" s="301"/>
      <c r="AM365" s="301"/>
      <c r="AN365" s="301"/>
      <c r="AO365" s="553"/>
      <c r="AP365" s="553"/>
      <c r="AQ365" s="553"/>
      <c r="AR365" s="553"/>
      <c r="AS365" s="301"/>
      <c r="AT365" s="256"/>
      <c r="AU365" s="256"/>
    </row>
    <row r="366" spans="1:47" ht="12.6" customHeight="1" x14ac:dyDescent="0.25">
      <c r="B366" s="483"/>
      <c r="C366" s="546"/>
      <c r="D366" s="546"/>
      <c r="E366" s="546"/>
      <c r="F366" s="546"/>
      <c r="G366" s="546"/>
      <c r="H366" s="546"/>
      <c r="I366" s="546"/>
      <c r="J366" s="546"/>
      <c r="K366" s="546"/>
      <c r="L366" s="546"/>
      <c r="M366" s="546"/>
      <c r="N366" s="546"/>
      <c r="O366" s="546"/>
      <c r="P366" s="546"/>
      <c r="Q366" s="546"/>
      <c r="R366" s="546"/>
      <c r="S366" s="546"/>
      <c r="T366" s="547"/>
      <c r="U366" s="556"/>
      <c r="V366" s="557"/>
      <c r="W366" s="550"/>
      <c r="X366" s="551"/>
      <c r="Y366" s="552"/>
      <c r="Z366" s="301"/>
      <c r="AA366" s="301"/>
      <c r="AB366" s="301"/>
      <c r="AC366" s="301"/>
      <c r="AD366" s="301"/>
      <c r="AE366" s="301"/>
      <c r="AF366" s="301"/>
      <c r="AG366" s="301"/>
      <c r="AH366" s="301"/>
      <c r="AI366" s="301"/>
      <c r="AJ366" s="301"/>
      <c r="AK366" s="301"/>
      <c r="AL366" s="301"/>
      <c r="AM366" s="301"/>
      <c r="AN366" s="301"/>
      <c r="AO366" s="553"/>
      <c r="AP366" s="553"/>
      <c r="AQ366" s="553"/>
      <c r="AR366" s="553"/>
      <c r="AS366" s="301"/>
      <c r="AT366" s="256"/>
      <c r="AU366" s="256"/>
    </row>
    <row r="367" spans="1:47" ht="12.6" customHeight="1" x14ac:dyDescent="0.25">
      <c r="B367" s="483" t="s">
        <v>14</v>
      </c>
      <c r="C367" s="546"/>
      <c r="D367" s="546"/>
      <c r="E367" s="546"/>
      <c r="F367" s="546"/>
      <c r="G367" s="546"/>
      <c r="H367" s="546"/>
      <c r="I367" s="546"/>
      <c r="J367" s="546"/>
      <c r="K367" s="546"/>
      <c r="L367" s="546"/>
      <c r="M367" s="546"/>
      <c r="N367" s="546"/>
      <c r="O367" s="546"/>
      <c r="P367" s="546"/>
      <c r="Q367" s="546"/>
      <c r="R367" s="546"/>
      <c r="S367" s="546"/>
      <c r="T367" s="547"/>
      <c r="U367" s="554"/>
      <c r="V367" s="555"/>
      <c r="W367" s="550"/>
      <c r="X367" s="551"/>
      <c r="Y367" s="552"/>
      <c r="Z367" s="301"/>
      <c r="AA367" s="301"/>
      <c r="AB367" s="301"/>
      <c r="AC367" s="301"/>
      <c r="AD367" s="301"/>
      <c r="AE367" s="301"/>
      <c r="AF367" s="301"/>
      <c r="AG367" s="301"/>
      <c r="AH367" s="301"/>
      <c r="AI367" s="301"/>
      <c r="AJ367" s="301"/>
      <c r="AK367" s="301"/>
      <c r="AL367" s="301"/>
      <c r="AM367" s="301"/>
      <c r="AN367" s="301"/>
      <c r="AO367" s="553"/>
      <c r="AP367" s="553"/>
      <c r="AQ367" s="553"/>
      <c r="AR367" s="553"/>
      <c r="AS367" s="301"/>
      <c r="AT367" s="256"/>
      <c r="AU367" s="256"/>
    </row>
    <row r="368" spans="1:47" ht="12.6" customHeight="1" x14ac:dyDescent="0.25">
      <c r="B368" s="483"/>
      <c r="C368" s="546"/>
      <c r="D368" s="546"/>
      <c r="E368" s="546"/>
      <c r="F368" s="546"/>
      <c r="G368" s="546"/>
      <c r="H368" s="546"/>
      <c r="I368" s="546"/>
      <c r="J368" s="546"/>
      <c r="K368" s="546"/>
      <c r="L368" s="546"/>
      <c r="M368" s="546"/>
      <c r="N368" s="546"/>
      <c r="O368" s="546"/>
      <c r="P368" s="546"/>
      <c r="Q368" s="546"/>
      <c r="R368" s="546"/>
      <c r="S368" s="546"/>
      <c r="T368" s="547"/>
      <c r="U368" s="556"/>
      <c r="V368" s="557"/>
      <c r="W368" s="550"/>
      <c r="X368" s="551"/>
      <c r="Y368" s="552"/>
      <c r="Z368" s="301"/>
      <c r="AA368" s="301"/>
      <c r="AB368" s="301"/>
      <c r="AC368" s="301"/>
      <c r="AD368" s="301"/>
      <c r="AE368" s="301"/>
      <c r="AF368" s="301"/>
      <c r="AG368" s="301"/>
      <c r="AH368" s="301"/>
      <c r="AI368" s="301"/>
      <c r="AJ368" s="301"/>
      <c r="AK368" s="301"/>
      <c r="AL368" s="301"/>
      <c r="AM368" s="301"/>
      <c r="AN368" s="301"/>
      <c r="AO368" s="553"/>
      <c r="AP368" s="553"/>
      <c r="AQ368" s="553"/>
      <c r="AR368" s="553"/>
      <c r="AS368" s="301"/>
      <c r="AT368" s="256"/>
      <c r="AU368" s="256"/>
    </row>
    <row r="369" spans="2:47" ht="12.6" customHeight="1" x14ac:dyDescent="0.25">
      <c r="B369" s="483" t="s">
        <v>14</v>
      </c>
      <c r="C369" s="546"/>
      <c r="D369" s="546"/>
      <c r="E369" s="546"/>
      <c r="F369" s="546"/>
      <c r="G369" s="546"/>
      <c r="H369" s="546"/>
      <c r="I369" s="546"/>
      <c r="J369" s="546"/>
      <c r="K369" s="546"/>
      <c r="L369" s="546"/>
      <c r="M369" s="546"/>
      <c r="N369" s="546"/>
      <c r="O369" s="546"/>
      <c r="P369" s="546"/>
      <c r="Q369" s="546"/>
      <c r="R369" s="546"/>
      <c r="S369" s="546"/>
      <c r="T369" s="547"/>
      <c r="U369" s="554"/>
      <c r="V369" s="555"/>
      <c r="W369" s="550"/>
      <c r="X369" s="551"/>
      <c r="Y369" s="552"/>
      <c r="Z369" s="301"/>
      <c r="AA369" s="301"/>
      <c r="AB369" s="301"/>
      <c r="AC369" s="301"/>
      <c r="AD369" s="301"/>
      <c r="AE369" s="301"/>
      <c r="AF369" s="301"/>
      <c r="AG369" s="301"/>
      <c r="AH369" s="301"/>
      <c r="AI369" s="301"/>
      <c r="AJ369" s="301"/>
      <c r="AK369" s="301"/>
      <c r="AL369" s="301"/>
      <c r="AM369" s="301"/>
      <c r="AN369" s="301"/>
      <c r="AO369" s="553"/>
      <c r="AP369" s="553"/>
      <c r="AQ369" s="553"/>
      <c r="AR369" s="553"/>
      <c r="AS369" s="301"/>
      <c r="AT369" s="256"/>
      <c r="AU369" s="256"/>
    </row>
    <row r="370" spans="2:47" ht="12.6" customHeight="1" x14ac:dyDescent="0.25">
      <c r="B370" s="483"/>
      <c r="C370" s="546"/>
      <c r="D370" s="546"/>
      <c r="E370" s="546"/>
      <c r="F370" s="546"/>
      <c r="G370" s="546"/>
      <c r="H370" s="546"/>
      <c r="I370" s="546"/>
      <c r="J370" s="546"/>
      <c r="K370" s="546"/>
      <c r="L370" s="546"/>
      <c r="M370" s="546"/>
      <c r="N370" s="546"/>
      <c r="O370" s="546"/>
      <c r="P370" s="546"/>
      <c r="Q370" s="546"/>
      <c r="R370" s="546"/>
      <c r="S370" s="546"/>
      <c r="T370" s="547"/>
      <c r="U370" s="556"/>
      <c r="V370" s="557"/>
      <c r="W370" s="550"/>
      <c r="X370" s="551"/>
      <c r="Y370" s="552"/>
      <c r="Z370" s="301"/>
      <c r="AA370" s="301"/>
      <c r="AB370" s="301"/>
      <c r="AC370" s="301"/>
      <c r="AD370" s="301"/>
      <c r="AE370" s="301"/>
      <c r="AF370" s="301"/>
      <c r="AG370" s="301"/>
      <c r="AH370" s="301"/>
      <c r="AI370" s="301"/>
      <c r="AJ370" s="301"/>
      <c r="AK370" s="301"/>
      <c r="AL370" s="301"/>
      <c r="AM370" s="301"/>
      <c r="AN370" s="301"/>
      <c r="AO370" s="553"/>
      <c r="AP370" s="553"/>
      <c r="AQ370" s="553"/>
      <c r="AR370" s="553"/>
      <c r="AS370" s="301"/>
      <c r="AT370" s="256"/>
      <c r="AU370" s="256"/>
    </row>
    <row r="371" spans="2:47" ht="12.6" customHeight="1" x14ac:dyDescent="0.25">
      <c r="B371" s="483" t="s">
        <v>14</v>
      </c>
      <c r="C371" s="546"/>
      <c r="D371" s="546"/>
      <c r="E371" s="546"/>
      <c r="F371" s="546"/>
      <c r="G371" s="546"/>
      <c r="H371" s="546"/>
      <c r="I371" s="546"/>
      <c r="J371" s="546"/>
      <c r="K371" s="546"/>
      <c r="L371" s="546"/>
      <c r="M371" s="546"/>
      <c r="N371" s="546"/>
      <c r="O371" s="546"/>
      <c r="P371" s="546"/>
      <c r="Q371" s="546"/>
      <c r="R371" s="546"/>
      <c r="S371" s="546"/>
      <c r="T371" s="547"/>
      <c r="U371" s="554"/>
      <c r="V371" s="555"/>
      <c r="W371" s="550"/>
      <c r="X371" s="551"/>
      <c r="Y371" s="552"/>
      <c r="Z371" s="301"/>
      <c r="AA371" s="301"/>
      <c r="AB371" s="301"/>
      <c r="AC371" s="301"/>
      <c r="AD371" s="301"/>
      <c r="AE371" s="301"/>
      <c r="AF371" s="301"/>
      <c r="AG371" s="301"/>
      <c r="AH371" s="301"/>
      <c r="AI371" s="301"/>
      <c r="AJ371" s="301"/>
      <c r="AK371" s="301"/>
      <c r="AL371" s="301"/>
      <c r="AM371" s="301"/>
      <c r="AN371" s="301"/>
      <c r="AO371" s="553"/>
      <c r="AP371" s="553"/>
      <c r="AQ371" s="553"/>
      <c r="AR371" s="553"/>
      <c r="AS371" s="301"/>
      <c r="AT371" s="256"/>
      <c r="AU371" s="256"/>
    </row>
    <row r="372" spans="2:47" ht="12.6" customHeight="1" x14ac:dyDescent="0.25">
      <c r="B372" s="483"/>
      <c r="C372" s="546"/>
      <c r="D372" s="546"/>
      <c r="E372" s="546"/>
      <c r="F372" s="546"/>
      <c r="G372" s="546"/>
      <c r="H372" s="546"/>
      <c r="I372" s="546"/>
      <c r="J372" s="546"/>
      <c r="K372" s="546"/>
      <c r="L372" s="546"/>
      <c r="M372" s="546"/>
      <c r="N372" s="546"/>
      <c r="O372" s="546"/>
      <c r="P372" s="546"/>
      <c r="Q372" s="546"/>
      <c r="R372" s="546"/>
      <c r="S372" s="546"/>
      <c r="T372" s="547"/>
      <c r="U372" s="556"/>
      <c r="V372" s="557"/>
      <c r="W372" s="550"/>
      <c r="X372" s="551"/>
      <c r="Y372" s="552"/>
      <c r="Z372" s="301"/>
      <c r="AA372" s="301"/>
      <c r="AB372" s="301"/>
      <c r="AC372" s="301"/>
      <c r="AD372" s="301"/>
      <c r="AE372" s="301"/>
      <c r="AF372" s="301"/>
      <c r="AG372" s="301"/>
      <c r="AH372" s="301"/>
      <c r="AI372" s="301"/>
      <c r="AJ372" s="301"/>
      <c r="AK372" s="301"/>
      <c r="AL372" s="301"/>
      <c r="AM372" s="301"/>
      <c r="AN372" s="301"/>
      <c r="AO372" s="553"/>
      <c r="AP372" s="553"/>
      <c r="AQ372" s="553"/>
      <c r="AR372" s="553"/>
      <c r="AS372" s="301"/>
      <c r="AT372" s="256"/>
      <c r="AU372" s="256"/>
    </row>
    <row r="373" spans="2:47" ht="12.6" customHeight="1" x14ac:dyDescent="0.25">
      <c r="B373" s="483" t="s">
        <v>14</v>
      </c>
      <c r="C373" s="546"/>
      <c r="D373" s="546"/>
      <c r="E373" s="546"/>
      <c r="F373" s="546"/>
      <c r="G373" s="546"/>
      <c r="H373" s="546"/>
      <c r="I373" s="546"/>
      <c r="J373" s="546"/>
      <c r="K373" s="546"/>
      <c r="L373" s="546"/>
      <c r="M373" s="546"/>
      <c r="N373" s="546"/>
      <c r="O373" s="546"/>
      <c r="P373" s="546"/>
      <c r="Q373" s="546"/>
      <c r="R373" s="546"/>
      <c r="S373" s="546"/>
      <c r="T373" s="547"/>
      <c r="U373" s="554"/>
      <c r="V373" s="555"/>
      <c r="W373" s="550"/>
      <c r="X373" s="551"/>
      <c r="Y373" s="552"/>
      <c r="Z373" s="301"/>
      <c r="AA373" s="301"/>
      <c r="AB373" s="301"/>
      <c r="AC373" s="301"/>
      <c r="AD373" s="301"/>
      <c r="AE373" s="301"/>
      <c r="AF373" s="301"/>
      <c r="AG373" s="301"/>
      <c r="AH373" s="301"/>
      <c r="AI373" s="301"/>
      <c r="AJ373" s="301"/>
      <c r="AK373" s="301"/>
      <c r="AL373" s="301"/>
      <c r="AM373" s="301"/>
      <c r="AN373" s="301"/>
      <c r="AO373" s="553"/>
      <c r="AP373" s="553"/>
      <c r="AQ373" s="553"/>
      <c r="AR373" s="553"/>
      <c r="AS373" s="301"/>
      <c r="AT373" s="256"/>
      <c r="AU373" s="256"/>
    </row>
    <row r="374" spans="2:47" ht="12.6" customHeight="1" x14ac:dyDescent="0.25">
      <c r="B374" s="483"/>
      <c r="C374" s="546"/>
      <c r="D374" s="546"/>
      <c r="E374" s="546"/>
      <c r="F374" s="546"/>
      <c r="G374" s="546"/>
      <c r="H374" s="546"/>
      <c r="I374" s="546"/>
      <c r="J374" s="546"/>
      <c r="K374" s="546"/>
      <c r="L374" s="546"/>
      <c r="M374" s="546"/>
      <c r="N374" s="546"/>
      <c r="O374" s="546"/>
      <c r="P374" s="546"/>
      <c r="Q374" s="546"/>
      <c r="R374" s="546"/>
      <c r="S374" s="546"/>
      <c r="T374" s="547"/>
      <c r="U374" s="556"/>
      <c r="V374" s="557"/>
      <c r="W374" s="550"/>
      <c r="X374" s="551"/>
      <c r="Y374" s="552"/>
      <c r="Z374" s="301"/>
      <c r="AA374" s="301"/>
      <c r="AB374" s="301"/>
      <c r="AC374" s="301"/>
      <c r="AD374" s="301"/>
      <c r="AE374" s="301"/>
      <c r="AF374" s="301"/>
      <c r="AG374" s="301"/>
      <c r="AH374" s="301"/>
      <c r="AI374" s="301"/>
      <c r="AJ374" s="301"/>
      <c r="AK374" s="301"/>
      <c r="AL374" s="301"/>
      <c r="AM374" s="301"/>
      <c r="AN374" s="301"/>
      <c r="AO374" s="553"/>
      <c r="AP374" s="553"/>
      <c r="AQ374" s="553"/>
      <c r="AR374" s="553"/>
      <c r="AS374" s="301"/>
      <c r="AT374" s="256"/>
      <c r="AU374" s="256"/>
    </row>
    <row r="375" spans="2:47" ht="12.6" customHeight="1" x14ac:dyDescent="0.25">
      <c r="B375" s="483" t="s">
        <v>14</v>
      </c>
      <c r="C375" s="546"/>
      <c r="D375" s="546"/>
      <c r="E375" s="546"/>
      <c r="F375" s="546"/>
      <c r="G375" s="546"/>
      <c r="H375" s="546"/>
      <c r="I375" s="546"/>
      <c r="J375" s="546"/>
      <c r="K375" s="546"/>
      <c r="L375" s="546"/>
      <c r="M375" s="546"/>
      <c r="N375" s="546"/>
      <c r="O375" s="546"/>
      <c r="P375" s="546"/>
      <c r="Q375" s="546"/>
      <c r="R375" s="546"/>
      <c r="S375" s="546"/>
      <c r="T375" s="547"/>
      <c r="U375" s="554"/>
      <c r="V375" s="555"/>
      <c r="W375" s="550"/>
      <c r="X375" s="551"/>
      <c r="Y375" s="552"/>
      <c r="Z375" s="301"/>
      <c r="AA375" s="301"/>
      <c r="AB375" s="301"/>
      <c r="AC375" s="301"/>
      <c r="AD375" s="301"/>
      <c r="AE375" s="301"/>
      <c r="AF375" s="301"/>
      <c r="AG375" s="301"/>
      <c r="AH375" s="301"/>
      <c r="AI375" s="301"/>
      <c r="AJ375" s="301"/>
      <c r="AK375" s="301"/>
      <c r="AL375" s="301"/>
      <c r="AM375" s="301"/>
      <c r="AN375" s="301"/>
      <c r="AO375" s="553"/>
      <c r="AP375" s="553"/>
      <c r="AQ375" s="553"/>
      <c r="AR375" s="553"/>
      <c r="AS375" s="301"/>
      <c r="AT375" s="256"/>
      <c r="AU375" s="256"/>
    </row>
    <row r="376" spans="2:47" ht="12.6" customHeight="1" x14ac:dyDescent="0.25">
      <c r="B376" s="483"/>
      <c r="C376" s="546"/>
      <c r="D376" s="546"/>
      <c r="E376" s="546"/>
      <c r="F376" s="546"/>
      <c r="G376" s="546"/>
      <c r="H376" s="546"/>
      <c r="I376" s="546"/>
      <c r="J376" s="546"/>
      <c r="K376" s="546"/>
      <c r="L376" s="546"/>
      <c r="M376" s="546"/>
      <c r="N376" s="546"/>
      <c r="O376" s="546"/>
      <c r="P376" s="546"/>
      <c r="Q376" s="546"/>
      <c r="R376" s="546"/>
      <c r="S376" s="546"/>
      <c r="T376" s="547"/>
      <c r="U376" s="556"/>
      <c r="V376" s="557"/>
      <c r="W376" s="550"/>
      <c r="X376" s="551"/>
      <c r="Y376" s="552"/>
      <c r="Z376" s="301"/>
      <c r="AA376" s="301"/>
      <c r="AB376" s="301"/>
      <c r="AC376" s="301"/>
      <c r="AD376" s="301"/>
      <c r="AE376" s="301"/>
      <c r="AF376" s="301"/>
      <c r="AG376" s="301"/>
      <c r="AH376" s="301"/>
      <c r="AI376" s="301"/>
      <c r="AJ376" s="301"/>
      <c r="AK376" s="301"/>
      <c r="AL376" s="301"/>
      <c r="AM376" s="301"/>
      <c r="AN376" s="301"/>
      <c r="AO376" s="553"/>
      <c r="AP376" s="553"/>
      <c r="AQ376" s="553"/>
      <c r="AR376" s="553"/>
      <c r="AS376" s="301"/>
      <c r="AT376" s="256"/>
      <c r="AU376" s="256"/>
    </row>
    <row r="377" spans="2:47" ht="12.6" customHeight="1" x14ac:dyDescent="0.25">
      <c r="B377" s="483" t="s">
        <v>14</v>
      </c>
      <c r="C377" s="546"/>
      <c r="D377" s="546"/>
      <c r="E377" s="546"/>
      <c r="F377" s="546"/>
      <c r="G377" s="546"/>
      <c r="H377" s="546"/>
      <c r="I377" s="546"/>
      <c r="J377" s="546"/>
      <c r="K377" s="546"/>
      <c r="L377" s="546"/>
      <c r="M377" s="546"/>
      <c r="N377" s="546"/>
      <c r="O377" s="546"/>
      <c r="P377" s="546"/>
      <c r="Q377" s="546"/>
      <c r="R377" s="546"/>
      <c r="S377" s="546"/>
      <c r="T377" s="547"/>
      <c r="U377" s="554"/>
      <c r="V377" s="555"/>
      <c r="W377" s="550"/>
      <c r="X377" s="551"/>
      <c r="Y377" s="552"/>
      <c r="Z377" s="301"/>
      <c r="AA377" s="301"/>
      <c r="AB377" s="301"/>
      <c r="AC377" s="301"/>
      <c r="AD377" s="301"/>
      <c r="AE377" s="301"/>
      <c r="AF377" s="301"/>
      <c r="AG377" s="301"/>
      <c r="AH377" s="301"/>
      <c r="AI377" s="301"/>
      <c r="AJ377" s="301"/>
      <c r="AK377" s="301"/>
      <c r="AL377" s="301"/>
      <c r="AM377" s="301"/>
      <c r="AN377" s="301"/>
      <c r="AO377" s="553"/>
      <c r="AP377" s="553"/>
      <c r="AQ377" s="553"/>
      <c r="AR377" s="553"/>
      <c r="AS377" s="301"/>
      <c r="AT377" s="256"/>
      <c r="AU377" s="256"/>
    </row>
    <row r="378" spans="2:47" ht="12.6" customHeight="1" x14ac:dyDescent="0.25">
      <c r="B378" s="483"/>
      <c r="C378" s="546"/>
      <c r="D378" s="546"/>
      <c r="E378" s="546"/>
      <c r="F378" s="546"/>
      <c r="G378" s="546"/>
      <c r="H378" s="546"/>
      <c r="I378" s="546"/>
      <c r="J378" s="546"/>
      <c r="K378" s="546"/>
      <c r="L378" s="546"/>
      <c r="M378" s="546"/>
      <c r="N378" s="546"/>
      <c r="O378" s="546"/>
      <c r="P378" s="546"/>
      <c r="Q378" s="546"/>
      <c r="R378" s="546"/>
      <c r="S378" s="546"/>
      <c r="T378" s="547"/>
      <c r="U378" s="556"/>
      <c r="V378" s="557"/>
      <c r="W378" s="550"/>
      <c r="X378" s="551"/>
      <c r="Y378" s="552"/>
      <c r="Z378" s="301"/>
      <c r="AA378" s="301"/>
      <c r="AB378" s="301"/>
      <c r="AC378" s="301"/>
      <c r="AD378" s="301"/>
      <c r="AE378" s="301"/>
      <c r="AF378" s="301"/>
      <c r="AG378" s="301"/>
      <c r="AH378" s="301"/>
      <c r="AI378" s="301"/>
      <c r="AJ378" s="301"/>
      <c r="AK378" s="301"/>
      <c r="AL378" s="301"/>
      <c r="AM378" s="301"/>
      <c r="AN378" s="301"/>
      <c r="AO378" s="553"/>
      <c r="AP378" s="553"/>
      <c r="AQ378" s="553"/>
      <c r="AR378" s="553"/>
      <c r="AS378" s="301"/>
      <c r="AT378" s="256"/>
      <c r="AU378" s="256"/>
    </row>
    <row r="379" spans="2:47" ht="12.6" customHeight="1" x14ac:dyDescent="0.25">
      <c r="B379" s="483" t="s">
        <v>14</v>
      </c>
      <c r="C379" s="546"/>
      <c r="D379" s="546"/>
      <c r="E379" s="546"/>
      <c r="F379" s="546"/>
      <c r="G379" s="546"/>
      <c r="H379" s="546"/>
      <c r="I379" s="546"/>
      <c r="J379" s="546"/>
      <c r="K379" s="546"/>
      <c r="L379" s="546"/>
      <c r="M379" s="546"/>
      <c r="N379" s="546"/>
      <c r="O379" s="546"/>
      <c r="P379" s="546"/>
      <c r="Q379" s="546"/>
      <c r="R379" s="546"/>
      <c r="S379" s="546"/>
      <c r="T379" s="547"/>
      <c r="U379" s="554"/>
      <c r="V379" s="555"/>
      <c r="W379" s="550"/>
      <c r="X379" s="551"/>
      <c r="Y379" s="552"/>
      <c r="Z379" s="301"/>
      <c r="AA379" s="301"/>
      <c r="AB379" s="301"/>
      <c r="AC379" s="301"/>
      <c r="AD379" s="301"/>
      <c r="AE379" s="301"/>
      <c r="AF379" s="301"/>
      <c r="AG379" s="301"/>
      <c r="AH379" s="301"/>
      <c r="AI379" s="301"/>
      <c r="AJ379" s="301"/>
      <c r="AK379" s="301"/>
      <c r="AL379" s="301"/>
      <c r="AM379" s="301"/>
      <c r="AN379" s="301"/>
      <c r="AO379" s="553"/>
      <c r="AP379" s="553"/>
      <c r="AQ379" s="553"/>
      <c r="AR379" s="553"/>
      <c r="AS379" s="301"/>
      <c r="AT379" s="256"/>
      <c r="AU379" s="256"/>
    </row>
    <row r="380" spans="2:47" ht="12.6" customHeight="1" x14ac:dyDescent="0.25">
      <c r="B380" s="483"/>
      <c r="C380" s="546"/>
      <c r="D380" s="546"/>
      <c r="E380" s="546"/>
      <c r="F380" s="546"/>
      <c r="G380" s="546"/>
      <c r="H380" s="546"/>
      <c r="I380" s="546"/>
      <c r="J380" s="546"/>
      <c r="K380" s="546"/>
      <c r="L380" s="546"/>
      <c r="M380" s="546"/>
      <c r="N380" s="546"/>
      <c r="O380" s="546"/>
      <c r="P380" s="546"/>
      <c r="Q380" s="546"/>
      <c r="R380" s="546"/>
      <c r="S380" s="546"/>
      <c r="T380" s="547"/>
      <c r="U380" s="556"/>
      <c r="V380" s="557"/>
      <c r="W380" s="550"/>
      <c r="X380" s="551"/>
      <c r="Y380" s="552"/>
      <c r="Z380" s="301"/>
      <c r="AA380" s="301"/>
      <c r="AB380" s="301"/>
      <c r="AC380" s="301"/>
      <c r="AD380" s="301"/>
      <c r="AE380" s="301"/>
      <c r="AF380" s="301"/>
      <c r="AG380" s="301"/>
      <c r="AH380" s="301"/>
      <c r="AI380" s="301"/>
      <c r="AJ380" s="301"/>
      <c r="AK380" s="301"/>
      <c r="AL380" s="301"/>
      <c r="AM380" s="301"/>
      <c r="AN380" s="301"/>
      <c r="AO380" s="553"/>
      <c r="AP380" s="553"/>
      <c r="AQ380" s="553"/>
      <c r="AR380" s="553"/>
      <c r="AS380" s="301"/>
      <c r="AT380" s="256"/>
      <c r="AU380" s="256"/>
    </row>
    <row r="381" spans="2:47" ht="12.6" customHeight="1" x14ac:dyDescent="0.25">
      <c r="B381" s="483" t="s">
        <v>14</v>
      </c>
      <c r="C381" s="546"/>
      <c r="D381" s="546"/>
      <c r="E381" s="546"/>
      <c r="F381" s="546"/>
      <c r="G381" s="546"/>
      <c r="H381" s="546"/>
      <c r="I381" s="546"/>
      <c r="J381" s="546"/>
      <c r="K381" s="546"/>
      <c r="L381" s="546"/>
      <c r="M381" s="546"/>
      <c r="N381" s="546"/>
      <c r="O381" s="546"/>
      <c r="P381" s="546"/>
      <c r="Q381" s="546"/>
      <c r="R381" s="546"/>
      <c r="S381" s="546"/>
      <c r="T381" s="547"/>
      <c r="U381" s="554"/>
      <c r="V381" s="555"/>
      <c r="W381" s="550"/>
      <c r="X381" s="551"/>
      <c r="Y381" s="552"/>
      <c r="Z381" s="301"/>
      <c r="AA381" s="301"/>
      <c r="AB381" s="301"/>
      <c r="AC381" s="301"/>
      <c r="AD381" s="301"/>
      <c r="AE381" s="301"/>
      <c r="AF381" s="301"/>
      <c r="AG381" s="301"/>
      <c r="AH381" s="301"/>
      <c r="AI381" s="301"/>
      <c r="AJ381" s="301"/>
      <c r="AK381" s="301"/>
      <c r="AL381" s="301"/>
      <c r="AM381" s="301"/>
      <c r="AN381" s="301"/>
      <c r="AO381" s="553"/>
      <c r="AP381" s="553"/>
      <c r="AQ381" s="553"/>
      <c r="AR381" s="553"/>
      <c r="AS381" s="301"/>
      <c r="AT381" s="256"/>
      <c r="AU381" s="256"/>
    </row>
    <row r="382" spans="2:47" ht="12.6" customHeight="1" x14ac:dyDescent="0.25">
      <c r="B382" s="483"/>
      <c r="C382" s="546"/>
      <c r="D382" s="546"/>
      <c r="E382" s="546"/>
      <c r="F382" s="546"/>
      <c r="G382" s="546"/>
      <c r="H382" s="546"/>
      <c r="I382" s="546"/>
      <c r="J382" s="546"/>
      <c r="K382" s="546"/>
      <c r="L382" s="546"/>
      <c r="M382" s="546"/>
      <c r="N382" s="546"/>
      <c r="O382" s="546"/>
      <c r="P382" s="546"/>
      <c r="Q382" s="546"/>
      <c r="R382" s="546"/>
      <c r="S382" s="546"/>
      <c r="T382" s="547"/>
      <c r="U382" s="556"/>
      <c r="V382" s="557"/>
      <c r="W382" s="550"/>
      <c r="X382" s="551"/>
      <c r="Y382" s="552"/>
      <c r="Z382" s="301"/>
      <c r="AA382" s="301"/>
      <c r="AB382" s="301"/>
      <c r="AC382" s="301"/>
      <c r="AD382" s="301"/>
      <c r="AE382" s="301"/>
      <c r="AF382" s="301"/>
      <c r="AG382" s="301"/>
      <c r="AH382" s="301"/>
      <c r="AI382" s="301"/>
      <c r="AJ382" s="301"/>
      <c r="AK382" s="301"/>
      <c r="AL382" s="301"/>
      <c r="AM382" s="301"/>
      <c r="AN382" s="301"/>
      <c r="AO382" s="553"/>
      <c r="AP382" s="553"/>
      <c r="AQ382" s="553"/>
      <c r="AR382" s="553"/>
      <c r="AS382" s="301"/>
      <c r="AT382" s="256"/>
      <c r="AU382" s="256"/>
    </row>
    <row r="383" spans="2:47" ht="12.6" customHeight="1" x14ac:dyDescent="0.25">
      <c r="B383" s="483" t="s">
        <v>14</v>
      </c>
      <c r="C383" s="546"/>
      <c r="D383" s="546"/>
      <c r="E383" s="546"/>
      <c r="F383" s="546"/>
      <c r="G383" s="546"/>
      <c r="H383" s="546"/>
      <c r="I383" s="546"/>
      <c r="J383" s="546"/>
      <c r="K383" s="546"/>
      <c r="L383" s="546"/>
      <c r="M383" s="546"/>
      <c r="N383" s="546"/>
      <c r="O383" s="546"/>
      <c r="P383" s="546"/>
      <c r="Q383" s="546"/>
      <c r="R383" s="546"/>
      <c r="S383" s="546"/>
      <c r="T383" s="547"/>
      <c r="U383" s="548"/>
      <c r="V383" s="549"/>
      <c r="W383" s="550"/>
      <c r="X383" s="551"/>
      <c r="Y383" s="552"/>
      <c r="Z383" s="301"/>
      <c r="AA383" s="301"/>
      <c r="AB383" s="301"/>
      <c r="AC383" s="301"/>
      <c r="AD383" s="301"/>
      <c r="AE383" s="301"/>
      <c r="AF383" s="301"/>
      <c r="AG383" s="301"/>
      <c r="AH383" s="301"/>
      <c r="AI383" s="301"/>
      <c r="AJ383" s="301"/>
      <c r="AK383" s="301"/>
      <c r="AL383" s="301"/>
      <c r="AM383" s="301"/>
      <c r="AN383" s="301"/>
      <c r="AO383" s="553"/>
      <c r="AP383" s="553"/>
      <c r="AQ383" s="553"/>
      <c r="AR383" s="553"/>
      <c r="AS383" s="301"/>
      <c r="AT383" s="256"/>
      <c r="AU383" s="256"/>
    </row>
    <row r="384" spans="2:47" ht="12.6" customHeight="1" x14ac:dyDescent="0.25">
      <c r="B384" s="483"/>
      <c r="C384" s="546"/>
      <c r="D384" s="546"/>
      <c r="E384" s="546"/>
      <c r="F384" s="546"/>
      <c r="G384" s="546"/>
      <c r="H384" s="546"/>
      <c r="I384" s="546"/>
      <c r="J384" s="546"/>
      <c r="K384" s="546"/>
      <c r="L384" s="546"/>
      <c r="M384" s="546"/>
      <c r="N384" s="546"/>
      <c r="O384" s="546"/>
      <c r="P384" s="546"/>
      <c r="Q384" s="546"/>
      <c r="R384" s="546"/>
      <c r="S384" s="546"/>
      <c r="T384" s="547"/>
      <c r="U384" s="548"/>
      <c r="V384" s="549"/>
      <c r="W384" s="550"/>
      <c r="X384" s="551"/>
      <c r="Y384" s="552"/>
      <c r="Z384" s="301"/>
      <c r="AA384" s="301"/>
      <c r="AB384" s="301"/>
      <c r="AC384" s="301"/>
      <c r="AD384" s="301"/>
      <c r="AE384" s="301"/>
      <c r="AF384" s="301"/>
      <c r="AG384" s="301"/>
      <c r="AH384" s="301"/>
      <c r="AI384" s="301"/>
      <c r="AJ384" s="301"/>
      <c r="AK384" s="301"/>
      <c r="AL384" s="301"/>
      <c r="AM384" s="301"/>
      <c r="AN384" s="301"/>
      <c r="AO384" s="553"/>
      <c r="AP384" s="553"/>
      <c r="AQ384" s="553"/>
      <c r="AR384" s="553"/>
      <c r="AS384" s="301"/>
      <c r="AT384" s="256"/>
      <c r="AU384" s="256"/>
    </row>
    <row r="385" spans="2:47" ht="12.6" customHeight="1" x14ac:dyDescent="0.25">
      <c r="B385" s="483" t="s">
        <v>14</v>
      </c>
      <c r="C385" s="546"/>
      <c r="D385" s="546"/>
      <c r="E385" s="546"/>
      <c r="F385" s="546"/>
      <c r="G385" s="546"/>
      <c r="H385" s="546"/>
      <c r="I385" s="546"/>
      <c r="J385" s="546"/>
      <c r="K385" s="546"/>
      <c r="L385" s="546"/>
      <c r="M385" s="546"/>
      <c r="N385" s="546"/>
      <c r="O385" s="546"/>
      <c r="P385" s="546"/>
      <c r="Q385" s="546"/>
      <c r="R385" s="546"/>
      <c r="S385" s="546"/>
      <c r="T385" s="547"/>
      <c r="U385" s="548"/>
      <c r="V385" s="549"/>
      <c r="W385" s="550"/>
      <c r="X385" s="551"/>
      <c r="Y385" s="552"/>
      <c r="Z385" s="301"/>
      <c r="AA385" s="301"/>
      <c r="AB385" s="301"/>
      <c r="AC385" s="301"/>
      <c r="AD385" s="301"/>
      <c r="AE385" s="301"/>
      <c r="AF385" s="301"/>
      <c r="AG385" s="301"/>
      <c r="AH385" s="301"/>
      <c r="AI385" s="301"/>
      <c r="AJ385" s="301"/>
      <c r="AK385" s="301"/>
      <c r="AL385" s="301"/>
      <c r="AM385" s="301"/>
      <c r="AN385" s="301"/>
      <c r="AO385" s="553"/>
      <c r="AP385" s="553"/>
      <c r="AQ385" s="553"/>
      <c r="AR385" s="553"/>
      <c r="AS385" s="301"/>
      <c r="AT385" s="256"/>
      <c r="AU385" s="256"/>
    </row>
    <row r="386" spans="2:47" ht="12.6" customHeight="1" x14ac:dyDescent="0.25">
      <c r="B386" s="483"/>
      <c r="C386" s="546"/>
      <c r="D386" s="546"/>
      <c r="E386" s="546"/>
      <c r="F386" s="546"/>
      <c r="G386" s="546"/>
      <c r="H386" s="546"/>
      <c r="I386" s="546"/>
      <c r="J386" s="546"/>
      <c r="K386" s="546"/>
      <c r="L386" s="546"/>
      <c r="M386" s="546"/>
      <c r="N386" s="546"/>
      <c r="O386" s="546"/>
      <c r="P386" s="546"/>
      <c r="Q386" s="546"/>
      <c r="R386" s="546"/>
      <c r="S386" s="546"/>
      <c r="T386" s="547"/>
      <c r="U386" s="548"/>
      <c r="V386" s="549"/>
      <c r="W386" s="550"/>
      <c r="X386" s="551"/>
      <c r="Y386" s="552"/>
      <c r="Z386" s="301"/>
      <c r="AA386" s="301"/>
      <c r="AB386" s="301"/>
      <c r="AC386" s="301"/>
      <c r="AD386" s="301"/>
      <c r="AE386" s="301"/>
      <c r="AF386" s="301"/>
      <c r="AG386" s="301"/>
      <c r="AH386" s="301"/>
      <c r="AI386" s="301"/>
      <c r="AJ386" s="301"/>
      <c r="AK386" s="301"/>
      <c r="AL386" s="301"/>
      <c r="AM386" s="301"/>
      <c r="AN386" s="301"/>
      <c r="AO386" s="553"/>
      <c r="AP386" s="553"/>
      <c r="AQ386" s="553"/>
      <c r="AR386" s="553"/>
      <c r="AS386" s="301"/>
      <c r="AT386" s="256"/>
      <c r="AU386" s="256"/>
    </row>
    <row r="387" spans="2:47" ht="12.6" customHeight="1" x14ac:dyDescent="0.25">
      <c r="B387" s="483" t="s">
        <v>14</v>
      </c>
      <c r="C387" s="546"/>
      <c r="D387" s="546"/>
      <c r="E387" s="546"/>
      <c r="F387" s="546"/>
      <c r="G387" s="546"/>
      <c r="H387" s="546"/>
      <c r="I387" s="546"/>
      <c r="J387" s="546"/>
      <c r="K387" s="546"/>
      <c r="L387" s="546"/>
      <c r="M387" s="546"/>
      <c r="N387" s="546"/>
      <c r="O387" s="546"/>
      <c r="P387" s="546"/>
      <c r="Q387" s="546"/>
      <c r="R387" s="546"/>
      <c r="S387" s="546"/>
      <c r="T387" s="547"/>
      <c r="U387" s="548"/>
      <c r="V387" s="549"/>
      <c r="W387" s="550"/>
      <c r="X387" s="551"/>
      <c r="Y387" s="552"/>
      <c r="Z387" s="301"/>
      <c r="AA387" s="301"/>
      <c r="AB387" s="301"/>
      <c r="AC387" s="301"/>
      <c r="AD387" s="301"/>
      <c r="AE387" s="301"/>
      <c r="AF387" s="301"/>
      <c r="AG387" s="301"/>
      <c r="AH387" s="301"/>
      <c r="AI387" s="301"/>
      <c r="AJ387" s="301"/>
      <c r="AK387" s="301"/>
      <c r="AL387" s="301"/>
      <c r="AM387" s="301"/>
      <c r="AN387" s="301"/>
      <c r="AO387" s="301"/>
      <c r="AP387" s="301"/>
      <c r="AQ387" s="301"/>
      <c r="AR387" s="301"/>
      <c r="AS387" s="301"/>
      <c r="AT387" s="256"/>
      <c r="AU387" s="256"/>
    </row>
    <row r="388" spans="2:47" ht="12.6" customHeight="1" x14ac:dyDescent="0.25">
      <c r="B388" s="483"/>
      <c r="C388" s="546"/>
      <c r="D388" s="546"/>
      <c r="E388" s="546"/>
      <c r="F388" s="546"/>
      <c r="G388" s="546"/>
      <c r="H388" s="546"/>
      <c r="I388" s="546"/>
      <c r="J388" s="546"/>
      <c r="K388" s="546"/>
      <c r="L388" s="546"/>
      <c r="M388" s="546"/>
      <c r="N388" s="546"/>
      <c r="O388" s="546"/>
      <c r="P388" s="546"/>
      <c r="Q388" s="546"/>
      <c r="R388" s="546"/>
      <c r="S388" s="546"/>
      <c r="T388" s="547"/>
      <c r="U388" s="548"/>
      <c r="V388" s="549"/>
      <c r="W388" s="550"/>
      <c r="X388" s="551"/>
      <c r="Y388" s="552"/>
      <c r="Z388" s="301"/>
      <c r="AA388" s="301"/>
      <c r="AB388" s="301"/>
      <c r="AC388" s="301"/>
      <c r="AD388" s="301"/>
      <c r="AE388" s="301"/>
      <c r="AF388" s="301"/>
      <c r="AG388" s="301"/>
      <c r="AH388" s="301"/>
      <c r="AI388" s="301"/>
      <c r="AJ388" s="301"/>
      <c r="AK388" s="301"/>
      <c r="AL388" s="301"/>
      <c r="AM388" s="301"/>
      <c r="AN388" s="301"/>
      <c r="AO388" s="301"/>
      <c r="AP388" s="301"/>
      <c r="AQ388" s="301"/>
      <c r="AR388" s="301"/>
      <c r="AS388" s="301"/>
      <c r="AT388" s="256"/>
      <c r="AU388" s="256"/>
    </row>
    <row r="389" spans="2:47" ht="12.6" customHeight="1" x14ac:dyDescent="0.25">
      <c r="B389" s="483" t="s">
        <v>14</v>
      </c>
      <c r="C389" s="546"/>
      <c r="D389" s="546"/>
      <c r="E389" s="546"/>
      <c r="F389" s="546"/>
      <c r="G389" s="546"/>
      <c r="H389" s="546"/>
      <c r="I389" s="546"/>
      <c r="J389" s="546"/>
      <c r="K389" s="546"/>
      <c r="L389" s="546"/>
      <c r="M389" s="546"/>
      <c r="N389" s="546"/>
      <c r="O389" s="546"/>
      <c r="P389" s="546"/>
      <c r="Q389" s="546"/>
      <c r="R389" s="546"/>
      <c r="S389" s="546"/>
      <c r="T389" s="547"/>
      <c r="U389" s="548"/>
      <c r="V389" s="549"/>
      <c r="W389" s="550"/>
      <c r="X389" s="551"/>
      <c r="Y389" s="552"/>
      <c r="Z389" s="301"/>
      <c r="AA389" s="301"/>
      <c r="AB389" s="301"/>
      <c r="AC389" s="301"/>
      <c r="AD389" s="301"/>
      <c r="AE389" s="301"/>
      <c r="AF389" s="301"/>
      <c r="AG389" s="301"/>
      <c r="AH389" s="301"/>
      <c r="AI389" s="301"/>
      <c r="AJ389" s="301"/>
      <c r="AK389" s="301"/>
      <c r="AL389" s="301"/>
      <c r="AM389" s="301"/>
      <c r="AN389" s="301"/>
      <c r="AO389" s="301"/>
      <c r="AP389" s="301"/>
      <c r="AQ389" s="301"/>
      <c r="AR389" s="301"/>
      <c r="AS389" s="301"/>
      <c r="AT389" s="256"/>
      <c r="AU389" s="256"/>
    </row>
    <row r="390" spans="2:47" ht="12.6" customHeight="1" x14ac:dyDescent="0.25">
      <c r="B390" s="483"/>
      <c r="C390" s="546"/>
      <c r="D390" s="546"/>
      <c r="E390" s="546"/>
      <c r="F390" s="546"/>
      <c r="G390" s="546"/>
      <c r="H390" s="546"/>
      <c r="I390" s="546"/>
      <c r="J390" s="546"/>
      <c r="K390" s="546"/>
      <c r="L390" s="546"/>
      <c r="M390" s="546"/>
      <c r="N390" s="546"/>
      <c r="O390" s="546"/>
      <c r="P390" s="546"/>
      <c r="Q390" s="546"/>
      <c r="R390" s="546"/>
      <c r="S390" s="546"/>
      <c r="T390" s="547"/>
      <c r="U390" s="548"/>
      <c r="V390" s="549"/>
      <c r="W390" s="550"/>
      <c r="X390" s="551"/>
      <c r="Y390" s="552"/>
      <c r="Z390" s="301"/>
      <c r="AA390" s="301"/>
      <c r="AB390" s="301"/>
      <c r="AC390" s="301"/>
      <c r="AD390" s="301"/>
      <c r="AE390" s="301"/>
      <c r="AF390" s="301"/>
      <c r="AG390" s="301"/>
      <c r="AH390" s="301"/>
      <c r="AI390" s="301"/>
      <c r="AJ390" s="301"/>
      <c r="AK390" s="301"/>
      <c r="AL390" s="301"/>
      <c r="AM390" s="301"/>
      <c r="AN390" s="301"/>
      <c r="AO390" s="301"/>
      <c r="AP390" s="301"/>
      <c r="AQ390" s="301"/>
      <c r="AR390" s="301"/>
      <c r="AS390" s="301"/>
      <c r="AT390" s="256"/>
      <c r="AU390" s="256"/>
    </row>
    <row r="391" spans="2:47" ht="12.6" customHeight="1" x14ac:dyDescent="0.25">
      <c r="B391" s="483" t="s">
        <v>14</v>
      </c>
      <c r="C391" s="546"/>
      <c r="D391" s="546"/>
      <c r="E391" s="546"/>
      <c r="F391" s="546"/>
      <c r="G391" s="546"/>
      <c r="H391" s="546"/>
      <c r="I391" s="546"/>
      <c r="J391" s="546"/>
      <c r="K391" s="546"/>
      <c r="L391" s="546"/>
      <c r="M391" s="546"/>
      <c r="N391" s="546"/>
      <c r="O391" s="546"/>
      <c r="P391" s="546"/>
      <c r="Q391" s="546"/>
      <c r="R391" s="546"/>
      <c r="S391" s="546"/>
      <c r="T391" s="547"/>
      <c r="U391" s="548"/>
      <c r="V391" s="549"/>
      <c r="W391" s="550"/>
      <c r="X391" s="551"/>
      <c r="Y391" s="552"/>
      <c r="Z391" s="301"/>
      <c r="AA391" s="301"/>
      <c r="AB391" s="301"/>
      <c r="AC391" s="301"/>
      <c r="AD391" s="301"/>
      <c r="AE391" s="301"/>
      <c r="AF391" s="301"/>
      <c r="AG391" s="301"/>
      <c r="AH391" s="301"/>
      <c r="AI391" s="301"/>
      <c r="AJ391" s="301"/>
      <c r="AK391" s="301"/>
      <c r="AL391" s="301"/>
      <c r="AM391" s="301"/>
      <c r="AN391" s="301"/>
      <c r="AO391" s="301"/>
      <c r="AP391" s="301"/>
      <c r="AQ391" s="301"/>
      <c r="AR391" s="301"/>
      <c r="AS391" s="301"/>
      <c r="AT391" s="256"/>
      <c r="AU391" s="256"/>
    </row>
    <row r="392" spans="2:47" ht="12.6" customHeight="1" x14ac:dyDescent="0.25">
      <c r="B392" s="483"/>
      <c r="C392" s="546"/>
      <c r="D392" s="546"/>
      <c r="E392" s="546"/>
      <c r="F392" s="546"/>
      <c r="G392" s="546"/>
      <c r="H392" s="546"/>
      <c r="I392" s="546"/>
      <c r="J392" s="546"/>
      <c r="K392" s="546"/>
      <c r="L392" s="546"/>
      <c r="M392" s="546"/>
      <c r="N392" s="546"/>
      <c r="O392" s="546"/>
      <c r="P392" s="546"/>
      <c r="Q392" s="546"/>
      <c r="R392" s="546"/>
      <c r="S392" s="546"/>
      <c r="T392" s="547"/>
      <c r="U392" s="548"/>
      <c r="V392" s="549"/>
      <c r="W392" s="550"/>
      <c r="X392" s="551"/>
      <c r="Y392" s="552"/>
      <c r="Z392" s="301"/>
      <c r="AA392" s="301"/>
      <c r="AB392" s="301"/>
      <c r="AC392" s="301"/>
      <c r="AD392" s="301"/>
      <c r="AE392" s="301"/>
      <c r="AF392" s="301"/>
      <c r="AG392" s="301"/>
      <c r="AH392" s="301"/>
      <c r="AI392" s="301"/>
      <c r="AJ392" s="301"/>
      <c r="AK392" s="301"/>
      <c r="AL392" s="301"/>
      <c r="AM392" s="301"/>
      <c r="AN392" s="301"/>
      <c r="AO392" s="301"/>
      <c r="AP392" s="301"/>
      <c r="AQ392" s="301"/>
      <c r="AR392" s="301"/>
      <c r="AS392" s="301"/>
      <c r="AT392" s="256"/>
      <c r="AU392" s="256"/>
    </row>
    <row r="393" spans="2:47" ht="12.6" customHeight="1" x14ac:dyDescent="0.25">
      <c r="B393" s="483" t="s">
        <v>14</v>
      </c>
      <c r="C393" s="546"/>
      <c r="D393" s="546"/>
      <c r="E393" s="546"/>
      <c r="F393" s="546"/>
      <c r="G393" s="546"/>
      <c r="H393" s="546"/>
      <c r="I393" s="546"/>
      <c r="J393" s="546"/>
      <c r="K393" s="546"/>
      <c r="L393" s="546"/>
      <c r="M393" s="546"/>
      <c r="N393" s="546"/>
      <c r="O393" s="546"/>
      <c r="P393" s="546"/>
      <c r="Q393" s="546"/>
      <c r="R393" s="546"/>
      <c r="S393" s="546"/>
      <c r="T393" s="547"/>
      <c r="U393" s="548"/>
      <c r="V393" s="549"/>
      <c r="W393" s="550"/>
      <c r="X393" s="551"/>
      <c r="Y393" s="552"/>
      <c r="Z393" s="301"/>
      <c r="AA393" s="301"/>
      <c r="AB393" s="301"/>
      <c r="AC393" s="301"/>
      <c r="AD393" s="301"/>
      <c r="AE393" s="301"/>
      <c r="AF393" s="301"/>
      <c r="AG393" s="301"/>
      <c r="AH393" s="301"/>
      <c r="AI393" s="301"/>
      <c r="AJ393" s="301"/>
      <c r="AK393" s="301"/>
      <c r="AL393" s="301"/>
      <c r="AM393" s="301"/>
      <c r="AN393" s="301"/>
      <c r="AO393" s="301"/>
      <c r="AP393" s="301"/>
      <c r="AQ393" s="301"/>
      <c r="AR393" s="301"/>
      <c r="AS393" s="301"/>
      <c r="AT393" s="256"/>
      <c r="AU393" s="256"/>
    </row>
    <row r="394" spans="2:47" ht="12.6" customHeight="1" x14ac:dyDescent="0.25">
      <c r="B394" s="483"/>
      <c r="C394" s="546"/>
      <c r="D394" s="546"/>
      <c r="E394" s="546"/>
      <c r="F394" s="546"/>
      <c r="G394" s="546"/>
      <c r="H394" s="546"/>
      <c r="I394" s="546"/>
      <c r="J394" s="546"/>
      <c r="K394" s="546"/>
      <c r="L394" s="546"/>
      <c r="M394" s="546"/>
      <c r="N394" s="546"/>
      <c r="O394" s="546"/>
      <c r="P394" s="546"/>
      <c r="Q394" s="546"/>
      <c r="R394" s="546"/>
      <c r="S394" s="546"/>
      <c r="T394" s="547"/>
      <c r="U394" s="548"/>
      <c r="V394" s="549"/>
      <c r="W394" s="550"/>
      <c r="X394" s="551"/>
      <c r="Y394" s="552"/>
      <c r="Z394" s="301"/>
      <c r="AA394" s="301"/>
      <c r="AB394" s="301"/>
      <c r="AC394" s="301"/>
      <c r="AD394" s="301"/>
      <c r="AE394" s="301"/>
      <c r="AF394" s="301"/>
      <c r="AG394" s="301"/>
      <c r="AH394" s="301"/>
      <c r="AI394" s="301"/>
      <c r="AJ394" s="301"/>
      <c r="AK394" s="301"/>
      <c r="AL394" s="301"/>
      <c r="AM394" s="301"/>
      <c r="AN394" s="301"/>
      <c r="AO394" s="301"/>
      <c r="AP394" s="301"/>
      <c r="AQ394" s="301"/>
      <c r="AR394" s="301"/>
      <c r="AS394" s="301"/>
      <c r="AT394" s="256"/>
      <c r="AU394" s="256"/>
    </row>
    <row r="395" spans="2:47" ht="12.6" customHeight="1" x14ac:dyDescent="0.25">
      <c r="B395" s="483" t="s">
        <v>14</v>
      </c>
      <c r="C395" s="546"/>
      <c r="D395" s="546"/>
      <c r="E395" s="546"/>
      <c r="F395" s="546"/>
      <c r="G395" s="546"/>
      <c r="H395" s="546"/>
      <c r="I395" s="546"/>
      <c r="J395" s="546"/>
      <c r="K395" s="546"/>
      <c r="L395" s="546"/>
      <c r="M395" s="546"/>
      <c r="N395" s="546"/>
      <c r="O395" s="546"/>
      <c r="P395" s="546"/>
      <c r="Q395" s="546"/>
      <c r="R395" s="546"/>
      <c r="S395" s="546"/>
      <c r="T395" s="547"/>
      <c r="U395" s="548"/>
      <c r="V395" s="549"/>
      <c r="W395" s="550"/>
      <c r="X395" s="551"/>
      <c r="Y395" s="552"/>
      <c r="Z395" s="301"/>
      <c r="AA395" s="301"/>
      <c r="AB395" s="301"/>
      <c r="AC395" s="301"/>
      <c r="AD395" s="301"/>
      <c r="AE395" s="301"/>
      <c r="AF395" s="301"/>
      <c r="AG395" s="301"/>
      <c r="AH395" s="301"/>
      <c r="AI395" s="301"/>
      <c r="AJ395" s="301"/>
      <c r="AK395" s="301"/>
      <c r="AL395" s="301"/>
      <c r="AM395" s="301"/>
      <c r="AN395" s="301"/>
      <c r="AO395" s="301"/>
      <c r="AP395" s="301"/>
      <c r="AQ395" s="301"/>
      <c r="AR395" s="301"/>
      <c r="AS395" s="301"/>
      <c r="AT395" s="256"/>
      <c r="AU395" s="256"/>
    </row>
    <row r="396" spans="2:47" ht="12.6" customHeight="1" x14ac:dyDescent="0.25">
      <c r="B396" s="483"/>
      <c r="C396" s="546"/>
      <c r="D396" s="546"/>
      <c r="E396" s="546"/>
      <c r="F396" s="546"/>
      <c r="G396" s="546"/>
      <c r="H396" s="546"/>
      <c r="I396" s="546"/>
      <c r="J396" s="546"/>
      <c r="K396" s="546"/>
      <c r="L396" s="546"/>
      <c r="M396" s="546"/>
      <c r="N396" s="546"/>
      <c r="O396" s="546"/>
      <c r="P396" s="546"/>
      <c r="Q396" s="546"/>
      <c r="R396" s="546"/>
      <c r="S396" s="546"/>
      <c r="T396" s="547"/>
      <c r="U396" s="548"/>
      <c r="V396" s="549"/>
      <c r="W396" s="550"/>
      <c r="X396" s="551"/>
      <c r="Y396" s="552"/>
      <c r="Z396" s="301"/>
      <c r="AA396" s="301"/>
      <c r="AB396" s="301"/>
      <c r="AC396" s="301"/>
      <c r="AD396" s="301"/>
      <c r="AE396" s="301"/>
      <c r="AF396" s="301"/>
      <c r="AG396" s="301"/>
      <c r="AH396" s="301"/>
      <c r="AI396" s="301"/>
      <c r="AJ396" s="301"/>
      <c r="AK396" s="301"/>
      <c r="AL396" s="301"/>
      <c r="AM396" s="301"/>
      <c r="AN396" s="301"/>
      <c r="AO396" s="301"/>
      <c r="AP396" s="301"/>
      <c r="AQ396" s="301"/>
      <c r="AR396" s="301"/>
      <c r="AS396" s="301"/>
      <c r="AT396" s="256"/>
      <c r="AU396" s="256"/>
    </row>
    <row r="397" spans="2:47" ht="12.6" customHeight="1" x14ac:dyDescent="0.25">
      <c r="B397" s="483" t="s">
        <v>14</v>
      </c>
      <c r="C397" s="546"/>
      <c r="D397" s="546"/>
      <c r="E397" s="546"/>
      <c r="F397" s="546"/>
      <c r="G397" s="546"/>
      <c r="H397" s="546"/>
      <c r="I397" s="546"/>
      <c r="J397" s="546"/>
      <c r="K397" s="546"/>
      <c r="L397" s="546"/>
      <c r="M397" s="546"/>
      <c r="N397" s="546"/>
      <c r="O397" s="546"/>
      <c r="P397" s="546"/>
      <c r="Q397" s="546"/>
      <c r="R397" s="546"/>
      <c r="S397" s="546"/>
      <c r="T397" s="547"/>
      <c r="U397" s="548"/>
      <c r="V397" s="549"/>
      <c r="W397" s="550"/>
      <c r="X397" s="551"/>
      <c r="Y397" s="552"/>
      <c r="Z397" s="301"/>
      <c r="AA397" s="301"/>
      <c r="AB397" s="301"/>
      <c r="AC397" s="301"/>
      <c r="AD397" s="301"/>
      <c r="AE397" s="301"/>
      <c r="AF397" s="301"/>
      <c r="AG397" s="301"/>
      <c r="AH397" s="301"/>
      <c r="AI397" s="301"/>
      <c r="AJ397" s="301"/>
      <c r="AK397" s="301"/>
      <c r="AL397" s="301"/>
      <c r="AM397" s="301"/>
      <c r="AN397" s="301"/>
      <c r="AO397" s="301"/>
      <c r="AP397" s="301"/>
      <c r="AQ397" s="301"/>
      <c r="AR397" s="301"/>
      <c r="AS397" s="301"/>
      <c r="AT397" s="256"/>
      <c r="AU397" s="256"/>
    </row>
    <row r="398" spans="2:47" ht="12.6" customHeight="1" x14ac:dyDescent="0.25">
      <c r="B398" s="486"/>
      <c r="C398" s="748"/>
      <c r="D398" s="748"/>
      <c r="E398" s="748"/>
      <c r="F398" s="748"/>
      <c r="G398" s="748"/>
      <c r="H398" s="748"/>
      <c r="I398" s="748"/>
      <c r="J398" s="748"/>
      <c r="K398" s="748"/>
      <c r="L398" s="748"/>
      <c r="M398" s="748"/>
      <c r="N398" s="748"/>
      <c r="O398" s="748"/>
      <c r="P398" s="748"/>
      <c r="Q398" s="748"/>
      <c r="R398" s="748"/>
      <c r="S398" s="748"/>
      <c r="T398" s="749"/>
      <c r="U398" s="554"/>
      <c r="V398" s="555"/>
      <c r="W398" s="750"/>
      <c r="X398" s="751"/>
      <c r="Y398" s="752"/>
      <c r="Z398" s="301"/>
      <c r="AA398" s="301"/>
      <c r="AB398" s="301"/>
      <c r="AC398" s="301"/>
      <c r="AD398" s="301"/>
      <c r="AE398" s="301"/>
      <c r="AF398" s="301"/>
      <c r="AG398" s="301"/>
      <c r="AH398" s="301"/>
      <c r="AI398" s="301"/>
      <c r="AJ398" s="301"/>
      <c r="AK398" s="301"/>
      <c r="AL398" s="301"/>
      <c r="AM398" s="301"/>
      <c r="AN398" s="301"/>
      <c r="AO398" s="301"/>
      <c r="AP398" s="301"/>
      <c r="AQ398" s="301"/>
      <c r="AR398" s="301"/>
      <c r="AS398" s="301"/>
      <c r="AT398" s="256"/>
      <c r="AU398" s="256"/>
    </row>
    <row r="399" spans="2:47" ht="12.6" customHeight="1" x14ac:dyDescent="0.25">
      <c r="B399" s="488" t="s">
        <v>92</v>
      </c>
      <c r="C399" s="489"/>
      <c r="D399" s="489"/>
      <c r="E399" s="489"/>
      <c r="F399" s="489"/>
      <c r="G399" s="489"/>
      <c r="H399" s="489"/>
      <c r="I399" s="489"/>
      <c r="J399" s="489"/>
      <c r="K399" s="489"/>
      <c r="L399" s="489"/>
      <c r="M399" s="489"/>
      <c r="N399" s="489"/>
      <c r="O399" s="489"/>
      <c r="P399" s="489"/>
      <c r="Q399" s="489"/>
      <c r="R399" s="489"/>
      <c r="S399" s="489"/>
      <c r="T399" s="489"/>
      <c r="U399" s="489"/>
      <c r="V399" s="489"/>
      <c r="W399" s="489"/>
      <c r="X399" s="489"/>
      <c r="Y399" s="490"/>
      <c r="Z399" s="301"/>
      <c r="AA399" s="301"/>
      <c r="AB399" s="301"/>
      <c r="AC399" s="301"/>
      <c r="AD399" s="301"/>
      <c r="AE399" s="301"/>
      <c r="AF399" s="301"/>
      <c r="AG399" s="301"/>
      <c r="AH399" s="301"/>
      <c r="AI399" s="301"/>
      <c r="AJ399" s="301"/>
      <c r="AK399" s="301"/>
      <c r="AL399" s="301"/>
      <c r="AM399" s="301"/>
      <c r="AN399" s="301"/>
      <c r="AO399" s="301"/>
      <c r="AP399" s="301"/>
      <c r="AQ399" s="301"/>
      <c r="AR399" s="301"/>
      <c r="AS399" s="301"/>
      <c r="AT399" s="256"/>
      <c r="AU399" s="256"/>
    </row>
    <row r="400" spans="2:47" ht="12.6" customHeight="1" x14ac:dyDescent="0.25">
      <c r="B400" s="491" t="s">
        <v>14</v>
      </c>
      <c r="C400" s="406"/>
      <c r="D400" s="406"/>
      <c r="E400" s="406"/>
      <c r="F400" s="406"/>
      <c r="G400" s="406"/>
      <c r="H400" s="406"/>
      <c r="I400" s="406"/>
      <c r="J400" s="406"/>
      <c r="K400" s="406"/>
      <c r="L400" s="406"/>
      <c r="M400" s="406"/>
      <c r="N400" s="406"/>
      <c r="O400" s="406"/>
      <c r="P400" s="406"/>
      <c r="Q400" s="406"/>
      <c r="R400" s="406"/>
      <c r="S400" s="406"/>
      <c r="T400" s="406"/>
      <c r="U400" s="406"/>
      <c r="V400" s="406"/>
      <c r="W400" s="406"/>
      <c r="X400" s="406"/>
      <c r="Y400" s="407"/>
      <c r="Z400" s="301"/>
      <c r="AA400" s="301"/>
      <c r="AB400" s="301"/>
      <c r="AC400" s="301"/>
      <c r="AD400" s="301"/>
      <c r="AE400" s="301"/>
      <c r="AF400" s="301"/>
      <c r="AG400" s="301"/>
      <c r="AH400" s="301"/>
      <c r="AI400" s="301"/>
      <c r="AJ400" s="301"/>
      <c r="AK400" s="301"/>
      <c r="AL400" s="301"/>
      <c r="AM400" s="301"/>
      <c r="AN400" s="301"/>
      <c r="AO400" s="301"/>
      <c r="AP400" s="301"/>
      <c r="AQ400" s="301"/>
      <c r="AR400" s="301"/>
      <c r="AS400" s="301"/>
      <c r="AT400" s="256"/>
      <c r="AU400" s="256"/>
    </row>
    <row r="401" spans="1:47" ht="12.6" customHeight="1" x14ac:dyDescent="0.25">
      <c r="B401" s="491"/>
      <c r="C401" s="406"/>
      <c r="D401" s="406"/>
      <c r="E401" s="406"/>
      <c r="F401" s="406"/>
      <c r="G401" s="406"/>
      <c r="H401" s="406"/>
      <c r="I401" s="406"/>
      <c r="J401" s="406"/>
      <c r="K401" s="406"/>
      <c r="L401" s="406"/>
      <c r="M401" s="406"/>
      <c r="N401" s="406"/>
      <c r="O401" s="406"/>
      <c r="P401" s="406"/>
      <c r="Q401" s="406"/>
      <c r="R401" s="406"/>
      <c r="S401" s="406"/>
      <c r="T401" s="406"/>
      <c r="U401" s="406"/>
      <c r="V401" s="406"/>
      <c r="W401" s="406"/>
      <c r="X401" s="406"/>
      <c r="Y401" s="407"/>
      <c r="Z401" s="301"/>
      <c r="AA401" s="301"/>
      <c r="AB401" s="301"/>
      <c r="AC401" s="301"/>
      <c r="AD401" s="301"/>
      <c r="AE401" s="301"/>
      <c r="AF401" s="301"/>
      <c r="AG401" s="301"/>
      <c r="AH401" s="301"/>
      <c r="AI401" s="301"/>
      <c r="AJ401" s="301"/>
      <c r="AK401" s="301"/>
      <c r="AL401" s="301"/>
      <c r="AM401" s="301"/>
      <c r="AN401" s="301"/>
      <c r="AO401" s="301"/>
      <c r="AP401" s="301"/>
      <c r="AQ401" s="301"/>
      <c r="AR401" s="301"/>
      <c r="AS401" s="301"/>
      <c r="AT401" s="256"/>
      <c r="AU401" s="256"/>
    </row>
    <row r="402" spans="1:47" ht="12.6" customHeight="1" x14ac:dyDescent="0.25">
      <c r="B402" s="491"/>
      <c r="C402" s="406"/>
      <c r="D402" s="406"/>
      <c r="E402" s="406"/>
      <c r="F402" s="406"/>
      <c r="G402" s="406"/>
      <c r="H402" s="406"/>
      <c r="I402" s="406"/>
      <c r="J402" s="406"/>
      <c r="K402" s="406"/>
      <c r="L402" s="406"/>
      <c r="M402" s="406"/>
      <c r="N402" s="406"/>
      <c r="O402" s="406"/>
      <c r="P402" s="406"/>
      <c r="Q402" s="406"/>
      <c r="R402" s="406"/>
      <c r="S402" s="406"/>
      <c r="T402" s="406"/>
      <c r="U402" s="406"/>
      <c r="V402" s="406"/>
      <c r="W402" s="406"/>
      <c r="X402" s="406"/>
      <c r="Y402" s="407"/>
      <c r="Z402" s="301"/>
      <c r="AA402" s="301"/>
      <c r="AB402" s="301"/>
      <c r="AC402" s="301"/>
      <c r="AD402" s="301"/>
      <c r="AE402" s="301"/>
      <c r="AF402" s="301"/>
      <c r="AG402" s="301"/>
      <c r="AH402" s="301"/>
      <c r="AI402" s="301"/>
      <c r="AJ402" s="301"/>
      <c r="AK402" s="301"/>
      <c r="AL402" s="301"/>
      <c r="AM402" s="301"/>
      <c r="AN402" s="301"/>
      <c r="AO402" s="301"/>
      <c r="AP402" s="301"/>
      <c r="AQ402" s="301"/>
      <c r="AR402" s="301"/>
      <c r="AS402" s="301"/>
      <c r="AT402" s="256"/>
      <c r="AU402" s="256"/>
    </row>
    <row r="403" spans="1:47" ht="12.6" customHeight="1" x14ac:dyDescent="0.25">
      <c r="B403" s="491"/>
      <c r="C403" s="406"/>
      <c r="D403" s="406"/>
      <c r="E403" s="406"/>
      <c r="F403" s="406"/>
      <c r="G403" s="406"/>
      <c r="H403" s="406"/>
      <c r="I403" s="406"/>
      <c r="J403" s="406"/>
      <c r="K403" s="406"/>
      <c r="L403" s="406"/>
      <c r="M403" s="406"/>
      <c r="N403" s="406"/>
      <c r="O403" s="406"/>
      <c r="P403" s="406"/>
      <c r="Q403" s="406"/>
      <c r="R403" s="406"/>
      <c r="S403" s="406"/>
      <c r="T403" s="406"/>
      <c r="U403" s="406"/>
      <c r="V403" s="406"/>
      <c r="W403" s="406"/>
      <c r="X403" s="406"/>
      <c r="Y403" s="407"/>
      <c r="Z403" s="301"/>
      <c r="AA403" s="301"/>
      <c r="AB403" s="301"/>
      <c r="AC403" s="301"/>
      <c r="AD403" s="301"/>
      <c r="AE403" s="301"/>
      <c r="AF403" s="301"/>
      <c r="AG403" s="301"/>
      <c r="AH403" s="301"/>
      <c r="AI403" s="301"/>
      <c r="AJ403" s="301"/>
      <c r="AK403" s="301"/>
      <c r="AL403" s="301"/>
      <c r="AM403" s="301"/>
      <c r="AN403" s="301"/>
      <c r="AO403" s="301"/>
      <c r="AP403" s="301"/>
      <c r="AQ403" s="301"/>
      <c r="AR403" s="301"/>
      <c r="AS403" s="301"/>
      <c r="AT403" s="256"/>
      <c r="AU403" s="256"/>
    </row>
    <row r="404" spans="1:47" ht="12.6" customHeight="1" x14ac:dyDescent="0.25">
      <c r="B404" s="491"/>
      <c r="C404" s="406"/>
      <c r="D404" s="406"/>
      <c r="E404" s="406"/>
      <c r="F404" s="406"/>
      <c r="G404" s="406"/>
      <c r="H404" s="406"/>
      <c r="I404" s="406"/>
      <c r="J404" s="406"/>
      <c r="K404" s="406"/>
      <c r="L404" s="406"/>
      <c r="M404" s="406"/>
      <c r="N404" s="406"/>
      <c r="O404" s="406"/>
      <c r="P404" s="406"/>
      <c r="Q404" s="406"/>
      <c r="R404" s="406"/>
      <c r="S404" s="406"/>
      <c r="T404" s="406"/>
      <c r="U404" s="406"/>
      <c r="V404" s="406"/>
      <c r="W404" s="406"/>
      <c r="X404" s="406"/>
      <c r="Y404" s="407"/>
      <c r="Z404" s="301"/>
      <c r="AA404" s="301"/>
      <c r="AB404" s="301"/>
      <c r="AC404" s="301"/>
      <c r="AD404" s="301"/>
      <c r="AE404" s="301"/>
      <c r="AF404" s="301"/>
      <c r="AG404" s="301"/>
      <c r="AH404" s="301"/>
      <c r="AI404" s="301"/>
      <c r="AJ404" s="301"/>
      <c r="AK404" s="301"/>
      <c r="AL404" s="301"/>
      <c r="AM404" s="301"/>
      <c r="AN404" s="301"/>
      <c r="AO404" s="301"/>
      <c r="AP404" s="301"/>
      <c r="AQ404" s="301"/>
      <c r="AR404" s="301"/>
      <c r="AS404" s="301"/>
      <c r="AT404" s="256"/>
      <c r="AU404" s="256"/>
    </row>
    <row r="405" spans="1:47" ht="12.6" customHeight="1" x14ac:dyDescent="0.25">
      <c r="A405" s="446"/>
      <c r="B405" s="491"/>
      <c r="C405" s="406"/>
      <c r="D405" s="406"/>
      <c r="E405" s="406"/>
      <c r="F405" s="406"/>
      <c r="G405" s="406"/>
      <c r="H405" s="406"/>
      <c r="I405" s="406"/>
      <c r="J405" s="406"/>
      <c r="K405" s="406"/>
      <c r="L405" s="406"/>
      <c r="M405" s="406"/>
      <c r="N405" s="406"/>
      <c r="O405" s="406"/>
      <c r="P405" s="406"/>
      <c r="Q405" s="406"/>
      <c r="R405" s="406"/>
      <c r="S405" s="406"/>
      <c r="T405" s="406"/>
      <c r="U405" s="406"/>
      <c r="V405" s="406"/>
      <c r="W405" s="406"/>
      <c r="X405" s="406"/>
      <c r="Y405" s="407"/>
      <c r="Z405" s="301"/>
      <c r="AA405" s="301"/>
      <c r="AB405" s="301"/>
      <c r="AC405" s="301"/>
      <c r="AD405" s="301"/>
      <c r="AE405" s="301"/>
      <c r="AF405" s="301"/>
      <c r="AG405" s="301"/>
      <c r="AH405" s="301"/>
      <c r="AI405" s="301"/>
      <c r="AJ405" s="301"/>
      <c r="AK405" s="301"/>
      <c r="AL405" s="301"/>
      <c r="AM405" s="301"/>
      <c r="AN405" s="301"/>
      <c r="AO405" s="301"/>
      <c r="AP405" s="301"/>
      <c r="AQ405" s="301"/>
      <c r="AR405" s="301"/>
      <c r="AS405" s="301"/>
      <c r="AT405" s="256"/>
      <c r="AU405" s="256"/>
    </row>
    <row r="406" spans="1:47" ht="12.6" customHeight="1" x14ac:dyDescent="0.25">
      <c r="A406" s="446"/>
      <c r="B406" s="491"/>
      <c r="C406" s="406"/>
      <c r="D406" s="406"/>
      <c r="E406" s="406"/>
      <c r="F406" s="406"/>
      <c r="G406" s="406"/>
      <c r="H406" s="406"/>
      <c r="I406" s="406"/>
      <c r="J406" s="406"/>
      <c r="K406" s="406"/>
      <c r="L406" s="406"/>
      <c r="M406" s="406"/>
      <c r="N406" s="406"/>
      <c r="O406" s="406"/>
      <c r="P406" s="406"/>
      <c r="Q406" s="406"/>
      <c r="R406" s="406"/>
      <c r="S406" s="406"/>
      <c r="T406" s="406"/>
      <c r="U406" s="406"/>
      <c r="V406" s="406"/>
      <c r="W406" s="406"/>
      <c r="X406" s="406"/>
      <c r="Y406" s="407"/>
      <c r="Z406" s="301"/>
      <c r="AA406" s="301"/>
      <c r="AB406" s="301"/>
      <c r="AC406" s="301"/>
      <c r="AD406" s="301"/>
      <c r="AE406" s="301"/>
      <c r="AF406" s="301"/>
      <c r="AG406" s="301"/>
      <c r="AH406" s="301"/>
      <c r="AI406" s="301"/>
      <c r="AJ406" s="301"/>
      <c r="AK406" s="301"/>
      <c r="AL406" s="301"/>
      <c r="AM406" s="301"/>
      <c r="AN406" s="301"/>
      <c r="AO406" s="301"/>
      <c r="AP406" s="301"/>
      <c r="AQ406" s="301"/>
      <c r="AR406" s="301"/>
      <c r="AS406" s="301"/>
      <c r="AT406" s="256"/>
      <c r="AU406" s="256"/>
    </row>
    <row r="407" spans="1:47" ht="12.6" customHeight="1" x14ac:dyDescent="0.25">
      <c r="A407" s="446"/>
      <c r="B407" s="491"/>
      <c r="C407" s="406"/>
      <c r="D407" s="406"/>
      <c r="E407" s="406"/>
      <c r="F407" s="406"/>
      <c r="G407" s="406"/>
      <c r="H407" s="406"/>
      <c r="I407" s="406"/>
      <c r="J407" s="406"/>
      <c r="K407" s="406"/>
      <c r="L407" s="406"/>
      <c r="M407" s="406"/>
      <c r="N407" s="406"/>
      <c r="O407" s="406"/>
      <c r="P407" s="406"/>
      <c r="Q407" s="406"/>
      <c r="R407" s="406"/>
      <c r="S407" s="406"/>
      <c r="T407" s="406"/>
      <c r="U407" s="406"/>
      <c r="V407" s="406"/>
      <c r="W407" s="406"/>
      <c r="X407" s="406"/>
      <c r="Y407" s="407"/>
      <c r="Z407" s="301"/>
      <c r="AA407" s="301"/>
      <c r="AB407" s="301"/>
      <c r="AC407" s="301"/>
      <c r="AD407" s="301"/>
      <c r="AE407" s="301"/>
      <c r="AF407" s="301"/>
      <c r="AG407" s="301"/>
      <c r="AH407" s="301"/>
      <c r="AI407" s="301"/>
      <c r="AJ407" s="301"/>
      <c r="AK407" s="301"/>
      <c r="AL407" s="301"/>
      <c r="AM407" s="301"/>
      <c r="AN407" s="301"/>
      <c r="AO407" s="301"/>
      <c r="AP407" s="301"/>
      <c r="AQ407" s="301"/>
      <c r="AR407" s="301"/>
      <c r="AS407" s="301"/>
      <c r="AT407" s="256"/>
      <c r="AU407" s="256"/>
    </row>
    <row r="408" spans="1:47" ht="12.6" customHeight="1" x14ac:dyDescent="0.25">
      <c r="A408" s="446"/>
      <c r="B408" s="491"/>
      <c r="C408" s="406"/>
      <c r="D408" s="406"/>
      <c r="E408" s="406"/>
      <c r="F408" s="406"/>
      <c r="G408" s="406"/>
      <c r="H408" s="406"/>
      <c r="I408" s="406"/>
      <c r="J408" s="406"/>
      <c r="K408" s="406"/>
      <c r="L408" s="406"/>
      <c r="M408" s="406"/>
      <c r="N408" s="406"/>
      <c r="O408" s="406"/>
      <c r="P408" s="406"/>
      <c r="Q408" s="406"/>
      <c r="R408" s="406"/>
      <c r="S408" s="406"/>
      <c r="T408" s="406"/>
      <c r="U408" s="406"/>
      <c r="V408" s="406"/>
      <c r="W408" s="406"/>
      <c r="X408" s="406"/>
      <c r="Y408" s="407"/>
      <c r="Z408" s="301"/>
      <c r="AA408" s="301"/>
      <c r="AB408" s="301"/>
      <c r="AC408" s="301"/>
      <c r="AD408" s="301"/>
      <c r="AE408" s="301"/>
      <c r="AF408" s="301"/>
      <c r="AG408" s="301"/>
      <c r="AH408" s="301"/>
      <c r="AI408" s="301"/>
      <c r="AJ408" s="301"/>
      <c r="AK408" s="301"/>
      <c r="AL408" s="301"/>
      <c r="AM408" s="301"/>
      <c r="AN408" s="301"/>
      <c r="AO408" s="301"/>
      <c r="AP408" s="301"/>
      <c r="AQ408" s="301"/>
      <c r="AR408" s="301"/>
      <c r="AS408" s="301"/>
      <c r="AT408" s="256"/>
      <c r="AU408" s="256"/>
    </row>
    <row r="409" spans="1:47" ht="12.6" customHeight="1" x14ac:dyDescent="0.25">
      <c r="A409" s="446"/>
      <c r="B409" s="491"/>
      <c r="C409" s="406"/>
      <c r="D409" s="406"/>
      <c r="E409" s="406"/>
      <c r="F409" s="406"/>
      <c r="G409" s="406"/>
      <c r="H409" s="406"/>
      <c r="I409" s="406"/>
      <c r="J409" s="406"/>
      <c r="K409" s="406"/>
      <c r="L409" s="406"/>
      <c r="M409" s="406"/>
      <c r="N409" s="406"/>
      <c r="O409" s="406"/>
      <c r="P409" s="406"/>
      <c r="Q409" s="406"/>
      <c r="R409" s="406"/>
      <c r="S409" s="406"/>
      <c r="T409" s="406"/>
      <c r="U409" s="406"/>
      <c r="V409" s="406"/>
      <c r="W409" s="406"/>
      <c r="X409" s="406"/>
      <c r="Y409" s="407"/>
      <c r="Z409" s="301"/>
      <c r="AA409" s="301"/>
      <c r="AB409" s="301"/>
      <c r="AC409" s="301"/>
      <c r="AD409" s="301"/>
      <c r="AE409" s="301"/>
      <c r="AF409" s="301"/>
      <c r="AG409" s="301"/>
      <c r="AH409" s="301"/>
      <c r="AI409" s="301"/>
      <c r="AJ409" s="301"/>
      <c r="AK409" s="301"/>
      <c r="AL409" s="301"/>
      <c r="AM409" s="301"/>
      <c r="AN409" s="301"/>
      <c r="AO409" s="301"/>
      <c r="AP409" s="301"/>
      <c r="AQ409" s="301"/>
      <c r="AR409" s="301"/>
      <c r="AS409" s="301"/>
      <c r="AT409" s="256"/>
      <c r="AU409" s="256"/>
    </row>
    <row r="410" spans="1:47" ht="12.6" customHeight="1" x14ac:dyDescent="0.25">
      <c r="A410" s="446"/>
      <c r="B410" s="492"/>
      <c r="C410" s="493"/>
      <c r="D410" s="493"/>
      <c r="E410" s="493"/>
      <c r="F410" s="493"/>
      <c r="G410" s="493"/>
      <c r="H410" s="493"/>
      <c r="I410" s="493"/>
      <c r="J410" s="493"/>
      <c r="K410" s="493"/>
      <c r="L410" s="493"/>
      <c r="M410" s="493"/>
      <c r="N410" s="493"/>
      <c r="O410" s="493"/>
      <c r="P410" s="493"/>
      <c r="Q410" s="493"/>
      <c r="R410" s="493"/>
      <c r="S410" s="493"/>
      <c r="T410" s="493"/>
      <c r="U410" s="493"/>
      <c r="V410" s="493"/>
      <c r="W410" s="493"/>
      <c r="X410" s="493"/>
      <c r="Y410" s="494"/>
      <c r="Z410" s="301"/>
      <c r="AA410" s="301"/>
      <c r="AB410" s="301"/>
      <c r="AC410" s="301"/>
      <c r="AD410" s="301"/>
      <c r="AE410" s="301"/>
      <c r="AF410" s="301"/>
      <c r="AG410" s="301"/>
      <c r="AH410" s="301"/>
      <c r="AI410" s="301"/>
      <c r="AJ410" s="301"/>
      <c r="AK410" s="301"/>
      <c r="AL410" s="301"/>
      <c r="AM410" s="301"/>
      <c r="AN410" s="301"/>
      <c r="AO410" s="301"/>
      <c r="AP410" s="301"/>
      <c r="AQ410" s="301"/>
      <c r="AR410" s="301"/>
      <c r="AS410" s="301"/>
      <c r="AT410" s="256"/>
      <c r="AU410" s="256"/>
    </row>
    <row r="411" spans="1:47" ht="12.6" customHeight="1" x14ac:dyDescent="0.25">
      <c r="A411" s="230"/>
      <c r="B411" s="543"/>
      <c r="C411" s="544"/>
      <c r="D411" s="544"/>
      <c r="E411" s="544"/>
      <c r="F411" s="544"/>
      <c r="G411" s="544"/>
      <c r="H411" s="544"/>
      <c r="I411" s="544"/>
      <c r="J411" s="544"/>
      <c r="K411" s="544"/>
      <c r="L411" s="544"/>
      <c r="M411" s="544"/>
      <c r="N411" s="544"/>
      <c r="O411" s="544"/>
      <c r="P411" s="544"/>
      <c r="Q411" s="544"/>
      <c r="R411" s="544"/>
      <c r="S411" s="544"/>
      <c r="T411" s="544"/>
      <c r="U411" s="544"/>
      <c r="V411" s="544"/>
      <c r="W411" s="544"/>
      <c r="X411" s="544"/>
      <c r="Y411" s="545"/>
      <c r="Z411" s="301"/>
      <c r="AA411" s="301"/>
      <c r="AB411" s="301"/>
      <c r="AC411" s="301"/>
      <c r="AD411" s="301"/>
      <c r="AE411" s="301"/>
      <c r="AF411" s="301"/>
      <c r="AG411" s="301"/>
      <c r="AH411" s="301"/>
      <c r="AI411" s="301"/>
      <c r="AJ411" s="301"/>
      <c r="AK411" s="301"/>
      <c r="AL411" s="301"/>
      <c r="AM411" s="301"/>
      <c r="AN411" s="301"/>
      <c r="AO411" s="301"/>
      <c r="AP411" s="301"/>
      <c r="AQ411" s="301"/>
      <c r="AR411" s="301"/>
      <c r="AS411" s="301"/>
      <c r="AT411" s="256"/>
      <c r="AU411" s="256"/>
    </row>
    <row r="412" spans="1:47" ht="12.6" customHeight="1" x14ac:dyDescent="0.25">
      <c r="A412" s="243"/>
      <c r="B412" s="436" t="s">
        <v>106</v>
      </c>
      <c r="C412" s="437"/>
      <c r="D412" s="437"/>
      <c r="E412" s="437"/>
      <c r="F412" s="437"/>
      <c r="G412" s="437"/>
      <c r="H412" s="437"/>
      <c r="I412" s="437"/>
      <c r="J412" s="437"/>
      <c r="K412" s="437"/>
      <c r="L412" s="437"/>
      <c r="M412" s="437"/>
      <c r="N412" s="437"/>
      <c r="O412" s="364" t="str">
        <f>CONCATENATE("Compte rendu du dossier de travaux ",$R$1," - Page "&amp;SUBTOTAL(9,AS$16:AS412)&amp;" / "&amp;SUBTOTAL(9,AS$16:AS$470))</f>
        <v>Compte rendu du dossier de travaux  - Page 0 / 0</v>
      </c>
      <c r="P412" s="364"/>
      <c r="Q412" s="364"/>
      <c r="R412" s="364"/>
      <c r="S412" s="364"/>
      <c r="T412" s="364"/>
      <c r="U412" s="364"/>
      <c r="V412" s="364"/>
      <c r="W412" s="364"/>
      <c r="X412" s="364"/>
      <c r="Y412" s="365"/>
      <c r="Z412" s="301"/>
      <c r="AA412" s="301"/>
      <c r="AB412" s="301"/>
      <c r="AC412" s="301"/>
      <c r="AD412" s="301"/>
      <c r="AE412" s="301"/>
      <c r="AF412" s="301"/>
      <c r="AG412" s="301"/>
      <c r="AH412" s="301"/>
      <c r="AI412" s="301"/>
      <c r="AJ412" s="301"/>
      <c r="AK412" s="301"/>
      <c r="AL412" s="301"/>
      <c r="AM412" s="301"/>
      <c r="AN412" s="301"/>
      <c r="AO412" s="301"/>
      <c r="AP412" s="301"/>
      <c r="AQ412" s="301"/>
      <c r="AR412" s="301"/>
      <c r="AS412" s="301"/>
      <c r="AT412" s="256"/>
      <c r="AU412" s="256"/>
    </row>
    <row r="413" spans="1:47" ht="12.6" customHeight="1" x14ac:dyDescent="0.25">
      <c r="B413" s="558" t="s">
        <v>463</v>
      </c>
      <c r="C413" s="559"/>
      <c r="D413" s="559"/>
      <c r="E413" s="559"/>
      <c r="F413" s="559"/>
      <c r="G413" s="559"/>
      <c r="H413" s="559"/>
      <c r="I413" s="559"/>
      <c r="J413" s="559"/>
      <c r="K413" s="559"/>
      <c r="L413" s="559"/>
      <c r="M413" s="559"/>
      <c r="N413" s="559"/>
      <c r="O413" s="559"/>
      <c r="P413" s="559"/>
      <c r="Q413" s="559"/>
      <c r="R413" s="559"/>
      <c r="S413" s="559"/>
      <c r="T413" s="559"/>
      <c r="U413" s="559"/>
      <c r="V413" s="559"/>
      <c r="W413" s="559"/>
      <c r="X413" s="559"/>
      <c r="Y413" s="560"/>
      <c r="Z413" s="301"/>
      <c r="AA413" s="301"/>
      <c r="AB413" s="301"/>
      <c r="AC413" s="301"/>
      <c r="AD413" s="301"/>
      <c r="AE413" s="301"/>
      <c r="AF413" s="301"/>
      <c r="AG413" s="301"/>
      <c r="AH413" s="301"/>
      <c r="AI413" s="301"/>
      <c r="AJ413" s="301"/>
      <c r="AK413" s="301"/>
      <c r="AL413" s="301"/>
      <c r="AM413" s="301"/>
      <c r="AN413" s="301"/>
      <c r="AO413" s="301"/>
      <c r="AP413" s="301"/>
      <c r="AQ413" s="301"/>
      <c r="AR413" s="301"/>
      <c r="AS413" s="256"/>
      <c r="AT413" s="256"/>
      <c r="AU413" s="256"/>
    </row>
    <row r="414" spans="1:47" ht="12.6" customHeight="1" x14ac:dyDescent="0.25">
      <c r="B414" s="79"/>
      <c r="C414" s="80"/>
      <c r="D414" s="80"/>
      <c r="E414" s="80"/>
      <c r="F414" s="80"/>
      <c r="G414" s="80"/>
      <c r="H414" s="80"/>
      <c r="I414" s="80"/>
      <c r="J414" s="80"/>
      <c r="K414" s="80"/>
      <c r="L414" s="80"/>
      <c r="M414" s="80"/>
      <c r="N414" s="80"/>
      <c r="O414" s="80"/>
      <c r="P414" s="80"/>
      <c r="Q414" s="80"/>
      <c r="R414" s="80"/>
      <c r="S414" s="80"/>
      <c r="T414" s="80"/>
      <c r="U414" s="80"/>
      <c r="V414" s="80"/>
      <c r="W414" s="80"/>
      <c r="X414" s="80"/>
      <c r="Y414" s="81"/>
      <c r="Z414" s="301"/>
      <c r="AA414" s="301"/>
      <c r="AB414" s="301"/>
      <c r="AC414" s="301"/>
      <c r="AD414" s="301"/>
      <c r="AE414" s="301"/>
      <c r="AF414" s="301"/>
      <c r="AG414" s="301"/>
      <c r="AH414" s="301"/>
      <c r="AI414" s="301"/>
      <c r="AJ414" s="301"/>
      <c r="AK414" s="301"/>
      <c r="AL414" s="301"/>
      <c r="AM414" s="301"/>
      <c r="AN414" s="301"/>
      <c r="AO414" s="301"/>
      <c r="AP414" s="301"/>
      <c r="AQ414" s="301"/>
      <c r="AR414" s="301"/>
      <c r="AS414" s="301"/>
      <c r="AT414" s="256"/>
      <c r="AU414" s="256"/>
    </row>
    <row r="415" spans="1:47" ht="12.6" customHeight="1" x14ac:dyDescent="0.25">
      <c r="B415" s="141"/>
      <c r="C415" s="458" t="s">
        <v>107</v>
      </c>
      <c r="D415" s="458"/>
      <c r="E415" s="458"/>
      <c r="F415" s="458"/>
      <c r="G415" s="458"/>
      <c r="H415" s="458"/>
      <c r="I415" s="458"/>
      <c r="J415" s="458"/>
      <c r="K415" s="458"/>
      <c r="L415" s="458"/>
      <c r="M415" s="458"/>
      <c r="N415" s="458"/>
      <c r="O415" s="458"/>
      <c r="P415" s="458"/>
      <c r="Q415" s="458"/>
      <c r="R415" s="458"/>
      <c r="S415" s="458"/>
      <c r="T415" s="458"/>
      <c r="U415" s="458"/>
      <c r="V415" s="458"/>
      <c r="W415" s="458"/>
      <c r="X415" s="458"/>
      <c r="Y415" s="459"/>
      <c r="Z415" s="301"/>
      <c r="AA415" s="301"/>
      <c r="AB415" s="301"/>
      <c r="AC415" s="301"/>
      <c r="AD415" s="301"/>
      <c r="AE415" s="301"/>
      <c r="AF415" s="301"/>
      <c r="AG415" s="301"/>
      <c r="AH415" s="301"/>
      <c r="AI415" s="301"/>
      <c r="AJ415" s="301"/>
      <c r="AK415" s="301"/>
      <c r="AL415" s="301"/>
      <c r="AM415" s="301"/>
      <c r="AN415" s="301"/>
      <c r="AO415" s="301"/>
      <c r="AP415" s="301"/>
      <c r="AQ415" s="301"/>
      <c r="AR415" s="301"/>
      <c r="AS415" s="301"/>
      <c r="AT415" s="256"/>
      <c r="AU415" s="256"/>
    </row>
    <row r="416" spans="1:47" ht="12.6" customHeight="1" x14ac:dyDescent="0.25">
      <c r="B416" s="79"/>
      <c r="C416" s="80"/>
      <c r="D416" s="80"/>
      <c r="E416" s="80"/>
      <c r="F416" s="80"/>
      <c r="G416" s="80"/>
      <c r="H416" s="80"/>
      <c r="I416" s="80"/>
      <c r="J416" s="80"/>
      <c r="K416" s="80"/>
      <c r="L416" s="80"/>
      <c r="M416" s="80"/>
      <c r="N416" s="80"/>
      <c r="O416" s="80"/>
      <c r="P416" s="80"/>
      <c r="Q416" s="80"/>
      <c r="R416" s="80"/>
      <c r="S416" s="80"/>
      <c r="T416" s="80"/>
      <c r="U416" s="80"/>
      <c r="V416" s="80"/>
      <c r="W416" s="80"/>
      <c r="X416" s="80"/>
      <c r="Y416" s="81"/>
      <c r="Z416" s="301"/>
      <c r="AA416" s="301"/>
      <c r="AB416" s="301"/>
      <c r="AC416" s="301"/>
      <c r="AD416" s="301"/>
      <c r="AE416" s="301"/>
      <c r="AF416" s="301"/>
      <c r="AG416" s="301"/>
      <c r="AH416" s="301"/>
      <c r="AI416" s="301"/>
      <c r="AJ416" s="301"/>
      <c r="AK416" s="301"/>
      <c r="AL416" s="301"/>
      <c r="AM416" s="301"/>
      <c r="AN416" s="301"/>
      <c r="AO416" s="301"/>
      <c r="AP416" s="301"/>
      <c r="AQ416" s="301"/>
      <c r="AR416" s="301"/>
      <c r="AS416" s="301"/>
      <c r="AT416" s="256"/>
      <c r="AU416" s="256"/>
    </row>
    <row r="417" spans="2:47" ht="12.6" customHeight="1" x14ac:dyDescent="0.25">
      <c r="B417" s="594" t="s">
        <v>108</v>
      </c>
      <c r="C417" s="595"/>
      <c r="D417" s="595"/>
      <c r="E417" s="595"/>
      <c r="F417" s="595"/>
      <c r="G417" s="595"/>
      <c r="H417" s="602" t="s">
        <v>109</v>
      </c>
      <c r="I417" s="602"/>
      <c r="J417" s="602"/>
      <c r="K417" s="602"/>
      <c r="L417" s="602"/>
      <c r="M417" s="602"/>
      <c r="N417" s="602" t="s">
        <v>110</v>
      </c>
      <c r="O417" s="602"/>
      <c r="P417" s="602"/>
      <c r="Q417" s="602"/>
      <c r="R417" s="602"/>
      <c r="S417" s="602"/>
      <c r="T417" s="602" t="s">
        <v>111</v>
      </c>
      <c r="U417" s="602"/>
      <c r="V417" s="602"/>
      <c r="W417" s="602"/>
      <c r="X417" s="602"/>
      <c r="Y417" s="603"/>
      <c r="Z417" s="301"/>
      <c r="AA417" s="301"/>
      <c r="AB417" s="301"/>
      <c r="AC417" s="301"/>
      <c r="AD417" s="301"/>
      <c r="AE417" s="301"/>
      <c r="AF417" s="301"/>
      <c r="AG417" s="301"/>
      <c r="AH417" s="301"/>
      <c r="AI417" s="301"/>
      <c r="AJ417" s="301"/>
      <c r="AK417" s="301"/>
      <c r="AL417" s="301"/>
      <c r="AM417" s="301"/>
      <c r="AN417" s="301"/>
      <c r="AO417" s="301"/>
      <c r="AP417" s="301"/>
      <c r="AQ417" s="301"/>
      <c r="AR417" s="301"/>
      <c r="AS417" s="301"/>
      <c r="AT417" s="256"/>
      <c r="AU417" s="256"/>
    </row>
    <row r="418" spans="2:47" ht="12.6" customHeight="1" x14ac:dyDescent="0.25">
      <c r="B418" s="588" t="s">
        <v>14</v>
      </c>
      <c r="C418" s="589"/>
      <c r="D418" s="589"/>
      <c r="E418" s="589"/>
      <c r="F418" s="589"/>
      <c r="G418" s="589"/>
      <c r="H418" s="589" t="s">
        <v>14</v>
      </c>
      <c r="I418" s="589"/>
      <c r="J418" s="589"/>
      <c r="K418" s="589"/>
      <c r="L418" s="589"/>
      <c r="M418" s="589"/>
      <c r="N418" s="589" t="s">
        <v>14</v>
      </c>
      <c r="O418" s="589"/>
      <c r="P418" s="589"/>
      <c r="Q418" s="589"/>
      <c r="R418" s="589"/>
      <c r="S418" s="589"/>
      <c r="T418" s="596" t="s">
        <v>14</v>
      </c>
      <c r="U418" s="596"/>
      <c r="V418" s="596"/>
      <c r="W418" s="596"/>
      <c r="X418" s="596"/>
      <c r="Y418" s="597"/>
      <c r="Z418" s="301"/>
      <c r="AA418" s="301"/>
      <c r="AB418" s="301"/>
      <c r="AC418" s="301"/>
      <c r="AD418" s="301"/>
      <c r="AE418" s="301"/>
      <c r="AF418" s="301"/>
      <c r="AG418" s="301"/>
      <c r="AH418" s="301"/>
      <c r="AI418" s="301"/>
      <c r="AJ418" s="301"/>
      <c r="AK418" s="301"/>
      <c r="AL418" s="301"/>
      <c r="AM418" s="301"/>
      <c r="AN418" s="301"/>
      <c r="AO418" s="301"/>
      <c r="AP418" s="301"/>
      <c r="AQ418" s="301"/>
      <c r="AR418" s="301"/>
      <c r="AS418" s="301"/>
      <c r="AT418" s="256"/>
      <c r="AU418" s="256"/>
    </row>
    <row r="419" spans="2:47" ht="12.6" customHeight="1" x14ac:dyDescent="0.25">
      <c r="B419" s="590"/>
      <c r="C419" s="591"/>
      <c r="D419" s="591"/>
      <c r="E419" s="591"/>
      <c r="F419" s="591"/>
      <c r="G419" s="591"/>
      <c r="H419" s="591"/>
      <c r="I419" s="591"/>
      <c r="J419" s="591"/>
      <c r="K419" s="591"/>
      <c r="L419" s="591"/>
      <c r="M419" s="591"/>
      <c r="N419" s="591"/>
      <c r="O419" s="591"/>
      <c r="P419" s="591"/>
      <c r="Q419" s="591"/>
      <c r="R419" s="591"/>
      <c r="S419" s="591"/>
      <c r="T419" s="598"/>
      <c r="U419" s="598"/>
      <c r="V419" s="598"/>
      <c r="W419" s="598"/>
      <c r="X419" s="598"/>
      <c r="Y419" s="599"/>
      <c r="Z419" s="301"/>
      <c r="AA419" s="301"/>
      <c r="AB419" s="301"/>
      <c r="AC419" s="301"/>
      <c r="AD419" s="301"/>
      <c r="AE419" s="301"/>
      <c r="AF419" s="301"/>
      <c r="AG419" s="301"/>
      <c r="AH419" s="301"/>
      <c r="AI419" s="301"/>
      <c r="AJ419" s="301"/>
      <c r="AK419" s="301"/>
      <c r="AL419" s="301"/>
      <c r="AM419" s="301"/>
      <c r="AN419" s="301"/>
      <c r="AO419" s="301"/>
      <c r="AP419" s="301"/>
      <c r="AQ419" s="301"/>
      <c r="AR419" s="301"/>
      <c r="AS419" s="301"/>
      <c r="AT419" s="256"/>
      <c r="AU419" s="256"/>
    </row>
    <row r="420" spans="2:47" ht="12.6" customHeight="1" x14ac:dyDescent="0.25">
      <c r="B420" s="592"/>
      <c r="C420" s="593"/>
      <c r="D420" s="593"/>
      <c r="E420" s="593"/>
      <c r="F420" s="593"/>
      <c r="G420" s="593"/>
      <c r="H420" s="593"/>
      <c r="I420" s="593"/>
      <c r="J420" s="593"/>
      <c r="K420" s="593"/>
      <c r="L420" s="593"/>
      <c r="M420" s="593"/>
      <c r="N420" s="593"/>
      <c r="O420" s="593"/>
      <c r="P420" s="593"/>
      <c r="Q420" s="593"/>
      <c r="R420" s="593"/>
      <c r="S420" s="593"/>
      <c r="T420" s="600"/>
      <c r="U420" s="600"/>
      <c r="V420" s="600"/>
      <c r="W420" s="600"/>
      <c r="X420" s="600"/>
      <c r="Y420" s="601"/>
      <c r="Z420" s="301"/>
      <c r="AA420" s="301"/>
      <c r="AB420" s="301"/>
      <c r="AC420" s="301"/>
      <c r="AD420" s="301"/>
      <c r="AE420" s="301"/>
      <c r="AF420" s="301"/>
      <c r="AG420" s="301"/>
      <c r="AH420" s="301"/>
      <c r="AI420" s="301"/>
      <c r="AJ420" s="301"/>
      <c r="AK420" s="301"/>
      <c r="AL420" s="301"/>
      <c r="AM420" s="301"/>
      <c r="AN420" s="301"/>
      <c r="AO420" s="301"/>
      <c r="AP420" s="301"/>
      <c r="AQ420" s="301"/>
      <c r="AR420" s="301"/>
      <c r="AS420" s="301"/>
      <c r="AT420" s="256"/>
      <c r="AU420" s="256"/>
    </row>
    <row r="421" spans="2:47" ht="12.6" customHeight="1" x14ac:dyDescent="0.25">
      <c r="B421" s="79"/>
      <c r="C421" s="80"/>
      <c r="D421" s="80"/>
      <c r="E421" s="80"/>
      <c r="F421" s="80"/>
      <c r="G421" s="80"/>
      <c r="H421" s="80"/>
      <c r="I421" s="80"/>
      <c r="J421" s="80"/>
      <c r="K421" s="80"/>
      <c r="L421" s="80"/>
      <c r="M421" s="80"/>
      <c r="N421" s="80"/>
      <c r="O421" s="80"/>
      <c r="P421" s="80"/>
      <c r="Q421" s="80"/>
      <c r="R421" s="80"/>
      <c r="S421" s="80"/>
      <c r="T421" s="80"/>
      <c r="U421" s="80"/>
      <c r="V421" s="80"/>
      <c r="W421" s="80"/>
      <c r="X421" s="80"/>
      <c r="Y421" s="81"/>
      <c r="Z421" s="301"/>
      <c r="AA421" s="301"/>
      <c r="AB421" s="301"/>
      <c r="AC421" s="301"/>
      <c r="AD421" s="301"/>
      <c r="AE421" s="301"/>
      <c r="AF421" s="301"/>
      <c r="AG421" s="301"/>
      <c r="AH421" s="301"/>
      <c r="AI421" s="301"/>
      <c r="AJ421" s="301"/>
      <c r="AK421" s="301"/>
      <c r="AL421" s="301"/>
      <c r="AM421" s="301"/>
      <c r="AN421" s="301"/>
      <c r="AO421" s="301"/>
      <c r="AP421" s="301"/>
      <c r="AQ421" s="301"/>
      <c r="AR421" s="301"/>
      <c r="AS421" s="301"/>
      <c r="AT421" s="256"/>
      <c r="AU421" s="256"/>
    </row>
    <row r="422" spans="2:47" ht="12.6" customHeight="1" x14ac:dyDescent="0.25">
      <c r="B422" s="558" t="s">
        <v>464</v>
      </c>
      <c r="C422" s="559"/>
      <c r="D422" s="559"/>
      <c r="E422" s="559"/>
      <c r="F422" s="559"/>
      <c r="G422" s="559"/>
      <c r="H422" s="559"/>
      <c r="I422" s="559"/>
      <c r="J422" s="559"/>
      <c r="K422" s="559"/>
      <c r="L422" s="559"/>
      <c r="M422" s="559"/>
      <c r="N422" s="559"/>
      <c r="O422" s="559"/>
      <c r="P422" s="559"/>
      <c r="Q422" s="559"/>
      <c r="R422" s="559"/>
      <c r="S422" s="559"/>
      <c r="T422" s="559"/>
      <c r="U422" s="559"/>
      <c r="V422" s="559"/>
      <c r="W422" s="559"/>
      <c r="X422" s="559"/>
      <c r="Y422" s="560"/>
      <c r="Z422" s="301"/>
      <c r="AA422" s="301"/>
      <c r="AB422" s="301"/>
      <c r="AC422" s="301"/>
      <c r="AD422" s="301"/>
      <c r="AE422" s="301"/>
      <c r="AF422" s="301"/>
      <c r="AG422" s="301"/>
      <c r="AH422" s="301"/>
      <c r="AI422" s="301"/>
      <c r="AJ422" s="301"/>
      <c r="AK422" s="301"/>
      <c r="AL422" s="301"/>
      <c r="AM422" s="301"/>
      <c r="AN422" s="301"/>
      <c r="AO422" s="301"/>
      <c r="AP422" s="301"/>
      <c r="AQ422" s="301"/>
      <c r="AR422" s="301"/>
      <c r="AS422" s="301"/>
      <c r="AT422" s="256"/>
      <c r="AU422" s="256"/>
    </row>
    <row r="423" spans="2:47" ht="12.6" customHeight="1" x14ac:dyDescent="0.25">
      <c r="B423" s="166"/>
      <c r="C423" s="167"/>
      <c r="D423" s="167"/>
      <c r="E423" s="167"/>
      <c r="F423" s="167"/>
      <c r="G423" s="167"/>
      <c r="H423" s="167"/>
      <c r="I423" s="167"/>
      <c r="J423" s="167"/>
      <c r="K423" s="167"/>
      <c r="L423" s="167"/>
      <c r="M423" s="167"/>
      <c r="N423" s="167"/>
      <c r="O423" s="167"/>
      <c r="P423" s="167"/>
      <c r="Q423" s="167"/>
      <c r="R423" s="167"/>
      <c r="S423" s="167"/>
      <c r="T423" s="167"/>
      <c r="U423" s="167"/>
      <c r="V423" s="167"/>
      <c r="W423" s="167"/>
      <c r="X423" s="167"/>
      <c r="Y423" s="168"/>
      <c r="Z423" s="301"/>
      <c r="AA423" s="301"/>
      <c r="AB423" s="301"/>
      <c r="AC423" s="301"/>
      <c r="AD423" s="301"/>
      <c r="AE423" s="301"/>
      <c r="AF423" s="301"/>
      <c r="AG423" s="301"/>
      <c r="AH423" s="301"/>
      <c r="AI423" s="301"/>
      <c r="AJ423" s="301"/>
      <c r="AK423" s="301"/>
      <c r="AL423" s="301"/>
      <c r="AM423" s="301"/>
      <c r="AN423" s="301"/>
      <c r="AO423" s="301"/>
      <c r="AP423" s="301"/>
      <c r="AQ423" s="301"/>
      <c r="AR423" s="301"/>
      <c r="AS423" s="301"/>
      <c r="AT423" s="256"/>
      <c r="AU423" s="256"/>
    </row>
    <row r="424" spans="2:47" ht="12.6" customHeight="1" x14ac:dyDescent="0.25">
      <c r="B424" s="141" t="b">
        <v>1</v>
      </c>
      <c r="C424" s="458" t="s">
        <v>112</v>
      </c>
      <c r="D424" s="458"/>
      <c r="E424" s="458"/>
      <c r="F424" s="458"/>
      <c r="G424" s="458"/>
      <c r="H424" s="458"/>
      <c r="I424" s="458"/>
      <c r="J424" s="458"/>
      <c r="K424" s="458"/>
      <c r="L424" s="458"/>
      <c r="M424" s="458"/>
      <c r="N424" s="458"/>
      <c r="O424" s="458"/>
      <c r="P424" s="458"/>
      <c r="Q424" s="458"/>
      <c r="R424" s="458"/>
      <c r="S424" s="458"/>
      <c r="T424" s="458"/>
      <c r="U424" s="458"/>
      <c r="V424" s="458"/>
      <c r="W424" s="458"/>
      <c r="X424" s="458"/>
      <c r="Y424" s="459"/>
      <c r="Z424" s="301"/>
      <c r="AA424" s="301"/>
      <c r="AB424" s="301"/>
      <c r="AC424" s="301"/>
      <c r="AD424" s="301"/>
      <c r="AE424" s="301"/>
      <c r="AF424" s="301"/>
      <c r="AG424" s="301"/>
      <c r="AH424" s="301"/>
      <c r="AI424" s="301"/>
      <c r="AJ424" s="301"/>
      <c r="AK424" s="301"/>
      <c r="AL424" s="301"/>
      <c r="AM424" s="301"/>
      <c r="AN424" s="301"/>
      <c r="AO424" s="301"/>
      <c r="AP424" s="301"/>
      <c r="AQ424" s="301"/>
      <c r="AR424" s="301"/>
      <c r="AS424" s="301"/>
      <c r="AT424" s="256"/>
      <c r="AU424" s="256"/>
    </row>
    <row r="425" spans="2:47" ht="12.6" customHeight="1" x14ac:dyDescent="0.25">
      <c r="B425" s="21"/>
      <c r="C425" s="458"/>
      <c r="D425" s="458"/>
      <c r="E425" s="458"/>
      <c r="F425" s="458"/>
      <c r="G425" s="458"/>
      <c r="H425" s="458"/>
      <c r="I425" s="458"/>
      <c r="J425" s="458"/>
      <c r="K425" s="458"/>
      <c r="L425" s="458"/>
      <c r="M425" s="458"/>
      <c r="N425" s="458"/>
      <c r="O425" s="458"/>
      <c r="P425" s="458"/>
      <c r="Q425" s="458"/>
      <c r="R425" s="458"/>
      <c r="S425" s="458"/>
      <c r="T425" s="458"/>
      <c r="U425" s="458"/>
      <c r="V425" s="458"/>
      <c r="W425" s="458"/>
      <c r="X425" s="458"/>
      <c r="Y425" s="459"/>
      <c r="Z425" s="301"/>
      <c r="AA425" s="301"/>
      <c r="AB425" s="301"/>
      <c r="AC425" s="301"/>
      <c r="AD425" s="301"/>
      <c r="AE425" s="301"/>
      <c r="AF425" s="301"/>
      <c r="AG425" s="301"/>
      <c r="AH425" s="301"/>
      <c r="AI425" s="301"/>
      <c r="AJ425" s="301"/>
      <c r="AK425" s="301"/>
      <c r="AL425" s="301"/>
      <c r="AM425" s="301"/>
      <c r="AN425" s="301"/>
      <c r="AO425" s="301"/>
      <c r="AP425" s="301"/>
      <c r="AQ425" s="301"/>
      <c r="AR425" s="301"/>
      <c r="AS425" s="301"/>
      <c r="AT425" s="256"/>
      <c r="AU425" s="256"/>
    </row>
    <row r="426" spans="2:47" ht="12.6" customHeight="1" x14ac:dyDescent="0.25">
      <c r="B426" s="169"/>
      <c r="C426" s="156"/>
      <c r="D426" s="156"/>
      <c r="E426" s="156"/>
      <c r="F426" s="156"/>
      <c r="G426" s="156"/>
      <c r="H426" s="156"/>
      <c r="I426" s="156"/>
      <c r="J426" s="156"/>
      <c r="K426" s="156"/>
      <c r="L426" s="156"/>
      <c r="M426" s="156"/>
      <c r="N426" s="156"/>
      <c r="O426" s="156"/>
      <c r="P426" s="156"/>
      <c r="Q426" s="156"/>
      <c r="R426" s="156"/>
      <c r="S426" s="156"/>
      <c r="T426" s="156"/>
      <c r="U426" s="156"/>
      <c r="V426" s="156"/>
      <c r="W426" s="156"/>
      <c r="X426" s="156"/>
      <c r="Y426" s="157"/>
      <c r="Z426" s="301"/>
      <c r="AA426" s="301"/>
      <c r="AB426" s="301"/>
      <c r="AC426" s="301"/>
      <c r="AD426" s="301"/>
      <c r="AE426" s="301"/>
      <c r="AF426" s="301"/>
      <c r="AG426" s="301"/>
      <c r="AH426" s="301"/>
      <c r="AI426" s="301"/>
      <c r="AJ426" s="301"/>
      <c r="AK426" s="301"/>
      <c r="AL426" s="301"/>
      <c r="AM426" s="301"/>
      <c r="AN426" s="301"/>
      <c r="AO426" s="301"/>
      <c r="AP426" s="301"/>
      <c r="AQ426" s="301"/>
      <c r="AR426" s="301"/>
      <c r="AS426" s="301"/>
      <c r="AT426" s="256"/>
      <c r="AU426" s="256"/>
    </row>
    <row r="427" spans="2:47" ht="12.6" customHeight="1" x14ac:dyDescent="0.25">
      <c r="B427" s="558" t="s">
        <v>465</v>
      </c>
      <c r="C427" s="559"/>
      <c r="D427" s="559"/>
      <c r="E427" s="559"/>
      <c r="F427" s="559"/>
      <c r="G427" s="559"/>
      <c r="H427" s="559"/>
      <c r="I427" s="559"/>
      <c r="J427" s="559"/>
      <c r="K427" s="559"/>
      <c r="L427" s="559"/>
      <c r="M427" s="559"/>
      <c r="N427" s="559"/>
      <c r="O427" s="559"/>
      <c r="P427" s="559"/>
      <c r="Q427" s="559"/>
      <c r="R427" s="559"/>
      <c r="S427" s="559"/>
      <c r="T427" s="559"/>
      <c r="U427" s="559"/>
      <c r="V427" s="559"/>
      <c r="W427" s="559"/>
      <c r="X427" s="559"/>
      <c r="Y427" s="560"/>
      <c r="Z427" s="301"/>
      <c r="AA427" s="301"/>
      <c r="AB427" s="301"/>
      <c r="AC427" s="301"/>
      <c r="AD427" s="301"/>
      <c r="AE427" s="301"/>
      <c r="AF427" s="301"/>
      <c r="AG427" s="301"/>
      <c r="AH427" s="301"/>
      <c r="AI427" s="301"/>
      <c r="AJ427" s="301"/>
      <c r="AK427" s="301"/>
      <c r="AL427" s="301"/>
      <c r="AM427" s="301"/>
      <c r="AN427" s="301"/>
      <c r="AO427" s="301"/>
      <c r="AP427" s="301"/>
      <c r="AQ427" s="301"/>
      <c r="AR427" s="301"/>
      <c r="AS427" s="301"/>
      <c r="AT427" s="256"/>
      <c r="AU427" s="256"/>
    </row>
    <row r="428" spans="2:47" ht="12.6" customHeight="1" x14ac:dyDescent="0.25">
      <c r="B428" s="21"/>
      <c r="C428" s="152"/>
      <c r="D428" s="152"/>
      <c r="E428" s="152"/>
      <c r="F428" s="152"/>
      <c r="G428" s="152"/>
      <c r="H428" s="152"/>
      <c r="I428" s="152"/>
      <c r="J428" s="152"/>
      <c r="K428" s="152"/>
      <c r="L428" s="152"/>
      <c r="M428" s="152"/>
      <c r="N428" s="152"/>
      <c r="O428" s="152"/>
      <c r="P428" s="152"/>
      <c r="Q428" s="152"/>
      <c r="R428" s="152"/>
      <c r="S428" s="152"/>
      <c r="T428" s="152"/>
      <c r="U428" s="152"/>
      <c r="V428" s="152"/>
      <c r="W428" s="152"/>
      <c r="X428" s="152"/>
      <c r="Y428" s="153"/>
      <c r="Z428" s="301"/>
      <c r="AA428" s="301"/>
      <c r="AB428" s="301"/>
      <c r="AC428" s="301"/>
      <c r="AD428" s="301"/>
      <c r="AE428" s="301"/>
      <c r="AF428" s="301"/>
      <c r="AG428" s="301"/>
      <c r="AH428" s="301"/>
      <c r="AI428" s="301"/>
      <c r="AJ428" s="301"/>
      <c r="AK428" s="301"/>
      <c r="AL428" s="301"/>
      <c r="AM428" s="301"/>
      <c r="AN428" s="301"/>
      <c r="AO428" s="301"/>
      <c r="AP428" s="301"/>
      <c r="AQ428" s="301"/>
      <c r="AR428" s="301"/>
      <c r="AS428" s="301"/>
      <c r="AT428" s="256"/>
      <c r="AU428" s="256"/>
    </row>
    <row r="429" spans="2:47" ht="12.6" customHeight="1" x14ac:dyDescent="0.25">
      <c r="B429" s="141"/>
      <c r="C429" s="458" t="s">
        <v>514</v>
      </c>
      <c r="D429" s="458"/>
      <c r="E429" s="458"/>
      <c r="F429" s="458"/>
      <c r="G429" s="458"/>
      <c r="H429" s="458"/>
      <c r="I429" s="458"/>
      <c r="J429" s="458"/>
      <c r="K429" s="458"/>
      <c r="L429" s="458"/>
      <c r="M429" s="458"/>
      <c r="N429" s="458"/>
      <c r="O429" s="458"/>
      <c r="P429" s="458"/>
      <c r="Q429" s="458"/>
      <c r="R429" s="458"/>
      <c r="S429" s="458"/>
      <c r="T429" s="458"/>
      <c r="U429" s="458"/>
      <c r="V429" s="458"/>
      <c r="W429" s="458"/>
      <c r="X429" s="458"/>
      <c r="Y429" s="459"/>
      <c r="Z429" s="301"/>
      <c r="AA429" s="301"/>
      <c r="AB429" s="301"/>
      <c r="AC429" s="301"/>
      <c r="AD429" s="301"/>
      <c r="AE429" s="301"/>
      <c r="AF429" s="301"/>
      <c r="AG429" s="301"/>
      <c r="AH429" s="301"/>
      <c r="AI429" s="301"/>
      <c r="AJ429" s="301"/>
      <c r="AK429" s="301"/>
      <c r="AL429" s="301"/>
      <c r="AM429" s="301"/>
      <c r="AN429" s="301"/>
      <c r="AO429" s="301"/>
      <c r="AP429" s="301"/>
      <c r="AQ429" s="301"/>
      <c r="AR429" s="301"/>
      <c r="AS429" s="301"/>
      <c r="AT429" s="256"/>
      <c r="AU429" s="256"/>
    </row>
    <row r="430" spans="2:47" ht="12.6" customHeight="1" x14ac:dyDescent="0.25">
      <c r="B430" s="21"/>
      <c r="C430" s="152"/>
      <c r="D430" s="152"/>
      <c r="E430" s="152"/>
      <c r="F430" s="152"/>
      <c r="G430" s="152"/>
      <c r="H430" s="152"/>
      <c r="I430" s="152"/>
      <c r="J430" s="152"/>
      <c r="K430" s="152"/>
      <c r="L430" s="152"/>
      <c r="M430" s="152"/>
      <c r="N430" s="152"/>
      <c r="O430" s="152"/>
      <c r="P430" s="152"/>
      <c r="Q430" s="152"/>
      <c r="R430" s="152"/>
      <c r="S430" s="152"/>
      <c r="T430" s="152"/>
      <c r="U430" s="152"/>
      <c r="V430" s="152"/>
      <c r="W430" s="152"/>
      <c r="X430" s="152"/>
      <c r="Y430" s="153"/>
      <c r="Z430" s="301"/>
      <c r="AA430" s="301"/>
      <c r="AB430" s="301"/>
      <c r="AC430" s="301"/>
      <c r="AD430" s="301"/>
      <c r="AE430" s="301"/>
      <c r="AF430" s="301"/>
      <c r="AG430" s="301"/>
      <c r="AH430" s="301"/>
      <c r="AI430" s="301"/>
      <c r="AJ430" s="301"/>
      <c r="AK430" s="301"/>
      <c r="AL430" s="301"/>
      <c r="AM430" s="301"/>
      <c r="AN430" s="301"/>
      <c r="AO430" s="301"/>
      <c r="AP430" s="301"/>
      <c r="AQ430" s="301"/>
      <c r="AR430" s="301"/>
      <c r="AS430" s="301"/>
      <c r="AT430" s="256"/>
      <c r="AU430" s="256"/>
    </row>
    <row r="431" spans="2:47" ht="12.6" customHeight="1" x14ac:dyDescent="0.25">
      <c r="B431" s="141"/>
      <c r="C431" s="458" t="str">
        <f>"Les équipements et pièces ont été changées suivant liste "&amp;IF(AND(B184="-",B242&lt;&gt;"-"),"page n°5.",IF(AND(B184&lt;&gt;"-",B242&lt;&gt;"-")," pages n°4 et 5.","page n° 4."))</f>
        <v>Les équipements et pièces ont été changées suivant liste page n° 4.</v>
      </c>
      <c r="D431" s="458"/>
      <c r="E431" s="458"/>
      <c r="F431" s="458"/>
      <c r="G431" s="458"/>
      <c r="H431" s="458"/>
      <c r="I431" s="458"/>
      <c r="J431" s="458"/>
      <c r="K431" s="458"/>
      <c r="L431" s="458"/>
      <c r="M431" s="458"/>
      <c r="N431" s="458"/>
      <c r="O431" s="458"/>
      <c r="P431" s="458"/>
      <c r="Q431" s="458"/>
      <c r="R431" s="458"/>
      <c r="S431" s="458"/>
      <c r="T431" s="458"/>
      <c r="U431" s="458"/>
      <c r="V431" s="458"/>
      <c r="W431" s="458"/>
      <c r="X431" s="458"/>
      <c r="Y431" s="459"/>
      <c r="Z431" s="301"/>
      <c r="AA431" s="301"/>
      <c r="AB431" s="301"/>
      <c r="AC431" s="301"/>
      <c r="AD431" s="301"/>
      <c r="AE431" s="301"/>
      <c r="AF431" s="301"/>
      <c r="AG431" s="301"/>
      <c r="AH431" s="301"/>
      <c r="AI431" s="301"/>
      <c r="AJ431" s="301"/>
      <c r="AK431" s="301"/>
      <c r="AL431" s="301"/>
      <c r="AM431" s="301"/>
      <c r="AN431" s="301"/>
      <c r="AO431" s="301"/>
      <c r="AP431" s="301"/>
      <c r="AQ431" s="301"/>
      <c r="AR431" s="301"/>
      <c r="AS431" s="301"/>
      <c r="AT431" s="256"/>
      <c r="AU431" s="256"/>
    </row>
    <row r="432" spans="2:47" ht="12.6" customHeight="1" x14ac:dyDescent="0.25">
      <c r="B432" s="21"/>
      <c r="C432" s="152"/>
      <c r="D432" s="152"/>
      <c r="E432" s="152"/>
      <c r="F432" s="152"/>
      <c r="G432" s="152"/>
      <c r="H432" s="152"/>
      <c r="I432" s="152"/>
      <c r="J432" s="152"/>
      <c r="K432" s="152"/>
      <c r="L432" s="152"/>
      <c r="M432" s="152"/>
      <c r="N432" s="152"/>
      <c r="O432" s="152"/>
      <c r="P432" s="152"/>
      <c r="Q432" s="152"/>
      <c r="R432" s="152"/>
      <c r="S432" s="152"/>
      <c r="T432" s="152"/>
      <c r="U432" s="152"/>
      <c r="V432" s="152"/>
      <c r="W432" s="152"/>
      <c r="X432" s="152"/>
      <c r="Y432" s="153"/>
      <c r="Z432" s="301"/>
      <c r="AA432" s="301"/>
      <c r="AB432" s="301"/>
      <c r="AC432" s="301"/>
      <c r="AD432" s="301"/>
      <c r="AE432" s="301"/>
      <c r="AF432" s="301"/>
      <c r="AG432" s="301"/>
      <c r="AH432" s="301"/>
      <c r="AI432" s="301"/>
      <c r="AJ432" s="301"/>
      <c r="AK432" s="301"/>
      <c r="AL432" s="301"/>
      <c r="AM432" s="301"/>
      <c r="AN432" s="301"/>
      <c r="AO432" s="301"/>
      <c r="AP432" s="301"/>
      <c r="AQ432" s="301"/>
      <c r="AR432" s="301"/>
      <c r="AS432" s="301"/>
      <c r="AT432" s="256"/>
      <c r="AU432" s="256"/>
    </row>
    <row r="433" spans="2:47" ht="12.6" customHeight="1" x14ac:dyDescent="0.25">
      <c r="B433" s="141"/>
      <c r="C433" s="458" t="s">
        <v>113</v>
      </c>
      <c r="D433" s="458"/>
      <c r="E433" s="458"/>
      <c r="F433" s="458"/>
      <c r="G433" s="458"/>
      <c r="H433" s="458"/>
      <c r="I433" s="458"/>
      <c r="J433" s="458"/>
      <c r="K433" s="458"/>
      <c r="L433" s="458"/>
      <c r="M433" s="458"/>
      <c r="N433" s="458"/>
      <c r="O433" s="458"/>
      <c r="P433" s="458"/>
      <c r="Q433" s="458"/>
      <c r="R433" s="458"/>
      <c r="S433" s="458"/>
      <c r="T433" s="458"/>
      <c r="U433" s="458"/>
      <c r="V433" s="458"/>
      <c r="W433" s="458"/>
      <c r="X433" s="458"/>
      <c r="Y433" s="459"/>
      <c r="Z433" s="301"/>
      <c r="AA433" s="301"/>
      <c r="AB433" s="301"/>
      <c r="AC433" s="301"/>
      <c r="AD433" s="301"/>
      <c r="AE433" s="301"/>
      <c r="AF433" s="301"/>
      <c r="AG433" s="301"/>
      <c r="AH433" s="301"/>
      <c r="AI433" s="301"/>
      <c r="AJ433" s="301"/>
      <c r="AK433" s="301"/>
      <c r="AL433" s="301"/>
      <c r="AM433" s="301"/>
      <c r="AN433" s="301"/>
      <c r="AO433" s="301"/>
      <c r="AP433" s="301"/>
      <c r="AQ433" s="301"/>
      <c r="AR433" s="301"/>
      <c r="AS433" s="301"/>
      <c r="AT433" s="256"/>
      <c r="AU433" s="256"/>
    </row>
    <row r="434" spans="2:47" ht="12.6" customHeight="1" x14ac:dyDescent="0.25">
      <c r="B434" s="21"/>
      <c r="C434" s="152"/>
      <c r="D434" s="152"/>
      <c r="E434" s="152"/>
      <c r="F434" s="152"/>
      <c r="G434" s="152"/>
      <c r="H434" s="152"/>
      <c r="I434" s="152"/>
      <c r="J434" s="152"/>
      <c r="K434" s="152"/>
      <c r="L434" s="152"/>
      <c r="M434" s="152"/>
      <c r="N434" s="152"/>
      <c r="O434" s="152"/>
      <c r="P434" s="152"/>
      <c r="Q434" s="152"/>
      <c r="R434" s="152"/>
      <c r="S434" s="152"/>
      <c r="T434" s="152"/>
      <c r="U434" s="152"/>
      <c r="V434" s="152"/>
      <c r="W434" s="152"/>
      <c r="X434" s="152"/>
      <c r="Y434" s="153"/>
      <c r="Z434" s="301"/>
      <c r="AA434" s="301"/>
      <c r="AB434" s="301"/>
      <c r="AC434" s="301"/>
      <c r="AD434" s="301"/>
      <c r="AE434" s="301"/>
      <c r="AF434" s="301"/>
      <c r="AG434" s="301"/>
      <c r="AH434" s="301"/>
      <c r="AI434" s="301"/>
      <c r="AJ434" s="301"/>
      <c r="AK434" s="301"/>
      <c r="AL434" s="301"/>
      <c r="AM434" s="301"/>
      <c r="AN434" s="301"/>
      <c r="AO434" s="301"/>
      <c r="AP434" s="301"/>
      <c r="AQ434" s="301"/>
      <c r="AR434" s="301"/>
      <c r="AS434" s="301"/>
      <c r="AT434" s="256"/>
      <c r="AU434" s="256"/>
    </row>
    <row r="435" spans="2:47" ht="12.6" customHeight="1" x14ac:dyDescent="0.25">
      <c r="B435" s="141"/>
      <c r="C435" s="458" t="s">
        <v>114</v>
      </c>
      <c r="D435" s="458"/>
      <c r="E435" s="458"/>
      <c r="F435" s="458"/>
      <c r="G435" s="458"/>
      <c r="H435" s="458"/>
      <c r="I435" s="458"/>
      <c r="J435" s="458"/>
      <c r="K435" s="458"/>
      <c r="L435" s="458"/>
      <c r="M435" s="458"/>
      <c r="N435" s="458"/>
      <c r="O435" s="458"/>
      <c r="P435" s="458"/>
      <c r="Q435" s="458"/>
      <c r="R435" s="458"/>
      <c r="S435" s="458"/>
      <c r="T435" s="458"/>
      <c r="U435" s="458"/>
      <c r="V435" s="458"/>
      <c r="W435" s="458"/>
      <c r="X435" s="458"/>
      <c r="Y435" s="459"/>
      <c r="Z435" s="301"/>
      <c r="AA435" s="301"/>
      <c r="AB435" s="301"/>
      <c r="AC435" s="301"/>
      <c r="AD435" s="301"/>
      <c r="AE435" s="301"/>
      <c r="AF435" s="301"/>
      <c r="AG435" s="301"/>
      <c r="AH435" s="301"/>
      <c r="AI435" s="301"/>
      <c r="AJ435" s="301"/>
      <c r="AK435" s="301"/>
      <c r="AL435" s="301"/>
      <c r="AM435" s="301"/>
      <c r="AN435" s="301"/>
      <c r="AO435" s="301"/>
      <c r="AP435" s="301"/>
      <c r="AQ435" s="301"/>
      <c r="AR435" s="301"/>
      <c r="AS435" s="301"/>
      <c r="AT435" s="256"/>
      <c r="AU435" s="256"/>
    </row>
    <row r="436" spans="2:47" ht="12.6" customHeight="1" x14ac:dyDescent="0.25">
      <c r="B436" s="21"/>
      <c r="C436" s="152"/>
      <c r="D436" s="152"/>
      <c r="E436" s="152"/>
      <c r="F436" s="152"/>
      <c r="G436" s="152"/>
      <c r="H436" s="152"/>
      <c r="I436" s="152"/>
      <c r="J436" s="152"/>
      <c r="K436" s="152"/>
      <c r="L436" s="152"/>
      <c r="M436" s="152"/>
      <c r="N436" s="152"/>
      <c r="O436" s="152"/>
      <c r="P436" s="152"/>
      <c r="Q436" s="152"/>
      <c r="R436" s="152"/>
      <c r="S436" s="152"/>
      <c r="T436" s="152"/>
      <c r="U436" s="152"/>
      <c r="V436" s="152"/>
      <c r="W436" s="152"/>
      <c r="X436" s="152"/>
      <c r="Y436" s="153"/>
      <c r="Z436" s="301"/>
      <c r="AA436" s="301"/>
      <c r="AB436" s="301"/>
      <c r="AC436" s="301"/>
      <c r="AD436" s="301"/>
      <c r="AE436" s="301"/>
      <c r="AF436" s="301"/>
      <c r="AG436" s="301"/>
      <c r="AH436" s="301"/>
      <c r="AI436" s="301"/>
      <c r="AJ436" s="301"/>
      <c r="AK436" s="301"/>
      <c r="AL436" s="301"/>
      <c r="AM436" s="301"/>
      <c r="AN436" s="301"/>
      <c r="AO436" s="301"/>
      <c r="AP436" s="301"/>
      <c r="AQ436" s="301"/>
      <c r="AR436" s="301"/>
      <c r="AS436" s="301"/>
      <c r="AT436" s="256"/>
      <c r="AU436" s="256"/>
    </row>
    <row r="437" spans="2:47" ht="12.6" customHeight="1" x14ac:dyDescent="0.25">
      <c r="B437" s="141"/>
      <c r="C437" s="458" t="s">
        <v>115</v>
      </c>
      <c r="D437" s="458"/>
      <c r="E437" s="458"/>
      <c r="F437" s="458"/>
      <c r="G437" s="458"/>
      <c r="H437" s="458"/>
      <c r="I437" s="458"/>
      <c r="J437" s="458"/>
      <c r="K437" s="458"/>
      <c r="L437" s="458"/>
      <c r="M437" s="458"/>
      <c r="N437" s="458"/>
      <c r="O437" s="458"/>
      <c r="P437" s="458"/>
      <c r="Q437" s="458"/>
      <c r="R437" s="458"/>
      <c r="S437" s="458"/>
      <c r="T437" s="458"/>
      <c r="U437" s="458"/>
      <c r="V437" s="458"/>
      <c r="W437" s="458"/>
      <c r="X437" s="458"/>
      <c r="Y437" s="459"/>
      <c r="Z437" s="301"/>
      <c r="AA437" s="301"/>
      <c r="AB437" s="301"/>
      <c r="AC437" s="301"/>
      <c r="AD437" s="301"/>
      <c r="AE437" s="301"/>
      <c r="AF437" s="301"/>
      <c r="AG437" s="301"/>
      <c r="AH437" s="301"/>
      <c r="AI437" s="301"/>
      <c r="AJ437" s="301"/>
      <c r="AK437" s="301"/>
      <c r="AL437" s="301"/>
      <c r="AM437" s="301"/>
      <c r="AN437" s="301"/>
      <c r="AO437" s="301"/>
      <c r="AP437" s="301"/>
      <c r="AQ437" s="301"/>
      <c r="AR437" s="301"/>
      <c r="AS437" s="301"/>
      <c r="AT437" s="256"/>
      <c r="AU437" s="256"/>
    </row>
    <row r="438" spans="2:47" ht="12.6" customHeight="1" x14ac:dyDescent="0.25">
      <c r="B438" s="21"/>
      <c r="C438" s="458"/>
      <c r="D438" s="458"/>
      <c r="E438" s="458"/>
      <c r="F438" s="458"/>
      <c r="G438" s="458"/>
      <c r="H438" s="458"/>
      <c r="I438" s="458"/>
      <c r="J438" s="458"/>
      <c r="K438" s="458"/>
      <c r="L438" s="458"/>
      <c r="M438" s="458"/>
      <c r="N438" s="458"/>
      <c r="O438" s="458"/>
      <c r="P438" s="458"/>
      <c r="Q438" s="458"/>
      <c r="R438" s="458"/>
      <c r="S438" s="458"/>
      <c r="T438" s="458"/>
      <c r="U438" s="458"/>
      <c r="V438" s="458"/>
      <c r="W438" s="458"/>
      <c r="X438" s="458"/>
      <c r="Y438" s="459"/>
      <c r="Z438" s="301"/>
      <c r="AA438" s="301"/>
      <c r="AB438" s="301"/>
      <c r="AC438" s="301"/>
      <c r="AD438" s="301"/>
      <c r="AE438" s="301"/>
      <c r="AF438" s="301"/>
      <c r="AG438" s="301"/>
      <c r="AH438" s="301"/>
      <c r="AI438" s="301"/>
      <c r="AJ438" s="301"/>
      <c r="AK438" s="301"/>
      <c r="AL438" s="301"/>
      <c r="AM438" s="301"/>
      <c r="AN438" s="301"/>
      <c r="AO438" s="301"/>
      <c r="AP438" s="301"/>
      <c r="AQ438" s="301"/>
      <c r="AR438" s="301"/>
      <c r="AS438" s="301"/>
      <c r="AT438" s="256"/>
      <c r="AU438" s="256"/>
    </row>
    <row r="439" spans="2:47" ht="12.6" customHeight="1" x14ac:dyDescent="0.25">
      <c r="B439" s="141"/>
      <c r="C439" s="458" t="s">
        <v>116</v>
      </c>
      <c r="D439" s="458"/>
      <c r="E439" s="458"/>
      <c r="F439" s="458"/>
      <c r="G439" s="458"/>
      <c r="H439" s="458"/>
      <c r="I439" s="458"/>
      <c r="J439" s="458"/>
      <c r="K439" s="458"/>
      <c r="L439" s="458"/>
      <c r="M439" s="458"/>
      <c r="N439" s="458"/>
      <c r="O439" s="458"/>
      <c r="P439" s="458"/>
      <c r="Q439" s="458"/>
      <c r="R439" s="458"/>
      <c r="S439" s="458"/>
      <c r="T439" s="458"/>
      <c r="U439" s="458"/>
      <c r="V439" s="458"/>
      <c r="W439" s="458"/>
      <c r="X439" s="458"/>
      <c r="Y439" s="459"/>
      <c r="Z439" s="301"/>
      <c r="AA439" s="301"/>
      <c r="AB439" s="301"/>
      <c r="AC439" s="301"/>
      <c r="AD439" s="301"/>
      <c r="AE439" s="301"/>
      <c r="AF439" s="301"/>
      <c r="AG439" s="301"/>
      <c r="AH439" s="301"/>
      <c r="AI439" s="301"/>
      <c r="AJ439" s="301"/>
      <c r="AK439" s="301"/>
      <c r="AL439" s="301"/>
      <c r="AM439" s="301"/>
      <c r="AN439" s="301"/>
      <c r="AO439" s="301"/>
      <c r="AP439" s="301"/>
      <c r="AQ439" s="301"/>
      <c r="AR439" s="301"/>
      <c r="AS439" s="301"/>
      <c r="AT439" s="256"/>
      <c r="AU439" s="256"/>
    </row>
    <row r="440" spans="2:47" ht="12.6" customHeight="1" x14ac:dyDescent="0.25">
      <c r="B440" s="21"/>
      <c r="C440" s="152"/>
      <c r="D440" s="152"/>
      <c r="E440" s="152"/>
      <c r="F440" s="152"/>
      <c r="G440" s="152"/>
      <c r="H440" s="152"/>
      <c r="I440" s="152"/>
      <c r="J440" s="152"/>
      <c r="K440" s="152"/>
      <c r="L440" s="152"/>
      <c r="M440" s="152"/>
      <c r="N440" s="152"/>
      <c r="O440" s="152"/>
      <c r="P440" s="152"/>
      <c r="Q440" s="152"/>
      <c r="R440" s="152"/>
      <c r="S440" s="152"/>
      <c r="T440" s="152"/>
      <c r="U440" s="152"/>
      <c r="V440" s="152"/>
      <c r="W440" s="152"/>
      <c r="X440" s="152"/>
      <c r="Y440" s="153"/>
      <c r="Z440" s="301"/>
      <c r="AA440" s="301"/>
      <c r="AB440" s="301"/>
      <c r="AC440" s="301"/>
      <c r="AD440" s="301"/>
      <c r="AE440" s="301"/>
      <c r="AF440" s="301"/>
      <c r="AG440" s="301"/>
      <c r="AH440" s="301"/>
      <c r="AI440" s="301"/>
      <c r="AJ440" s="301"/>
      <c r="AK440" s="301"/>
      <c r="AL440" s="301"/>
      <c r="AM440" s="301"/>
      <c r="AN440" s="301"/>
      <c r="AO440" s="301"/>
      <c r="AP440" s="301"/>
      <c r="AQ440" s="301"/>
      <c r="AR440" s="301"/>
      <c r="AS440" s="301"/>
      <c r="AT440" s="256"/>
      <c r="AU440" s="256"/>
    </row>
    <row r="441" spans="2:47" ht="12.6" customHeight="1" x14ac:dyDescent="0.25">
      <c r="B441" s="141"/>
      <c r="C441" s="458" t="s">
        <v>117</v>
      </c>
      <c r="D441" s="458"/>
      <c r="E441" s="458"/>
      <c r="F441" s="458"/>
      <c r="G441" s="458"/>
      <c r="H441" s="458"/>
      <c r="I441" s="458"/>
      <c r="J441" s="458"/>
      <c r="K441" s="458"/>
      <c r="L441" s="458"/>
      <c r="M441" s="458"/>
      <c r="N441" s="458"/>
      <c r="O441" s="458"/>
      <c r="P441" s="458"/>
      <c r="Q441" s="458"/>
      <c r="R441" s="458"/>
      <c r="S441" s="458"/>
      <c r="T441" s="458"/>
      <c r="U441" s="458"/>
      <c r="V441" s="458"/>
      <c r="W441" s="458"/>
      <c r="X441" s="458"/>
      <c r="Y441" s="459"/>
      <c r="Z441" s="301"/>
      <c r="AA441" s="301"/>
      <c r="AB441" s="301"/>
      <c r="AC441" s="301"/>
      <c r="AD441" s="301"/>
      <c r="AE441" s="301"/>
      <c r="AF441" s="301"/>
      <c r="AG441" s="301"/>
      <c r="AH441" s="301"/>
      <c r="AI441" s="301"/>
      <c r="AJ441" s="301"/>
      <c r="AK441" s="301"/>
      <c r="AL441" s="301"/>
      <c r="AM441" s="301"/>
      <c r="AN441" s="301"/>
      <c r="AO441" s="301"/>
      <c r="AP441" s="301"/>
      <c r="AQ441" s="301"/>
      <c r="AR441" s="301"/>
      <c r="AS441" s="301"/>
      <c r="AT441" s="256"/>
      <c r="AU441" s="256"/>
    </row>
    <row r="442" spans="2:47" ht="12.6" customHeight="1" x14ac:dyDescent="0.25">
      <c r="B442" s="21"/>
      <c r="C442" s="152"/>
      <c r="D442" s="152"/>
      <c r="E442" s="152"/>
      <c r="F442" s="152"/>
      <c r="G442" s="152"/>
      <c r="H442" s="152"/>
      <c r="I442" s="152"/>
      <c r="J442" s="152"/>
      <c r="K442" s="152"/>
      <c r="L442" s="152"/>
      <c r="M442" s="152"/>
      <c r="N442" s="152"/>
      <c r="O442" s="152"/>
      <c r="P442" s="152"/>
      <c r="Q442" s="152"/>
      <c r="R442" s="152"/>
      <c r="S442" s="152"/>
      <c r="T442" s="152"/>
      <c r="U442" s="152"/>
      <c r="V442" s="152"/>
      <c r="W442" s="152"/>
      <c r="X442" s="152"/>
      <c r="Y442" s="153"/>
      <c r="Z442" s="301"/>
      <c r="AA442" s="301"/>
      <c r="AB442" s="301"/>
      <c r="AC442" s="301"/>
      <c r="AD442" s="301"/>
      <c r="AE442" s="301"/>
      <c r="AF442" s="301"/>
      <c r="AG442" s="301"/>
      <c r="AH442" s="301"/>
      <c r="AI442" s="301"/>
      <c r="AJ442" s="301"/>
      <c r="AK442" s="301"/>
      <c r="AL442" s="301"/>
      <c r="AM442" s="301"/>
      <c r="AN442" s="301"/>
      <c r="AO442" s="301"/>
      <c r="AP442" s="301"/>
      <c r="AQ442" s="301"/>
      <c r="AR442" s="301"/>
      <c r="AS442" s="301"/>
      <c r="AT442" s="256"/>
      <c r="AU442" s="256"/>
    </row>
    <row r="443" spans="2:47" ht="12.6" customHeight="1" x14ac:dyDescent="0.25">
      <c r="B443" s="141"/>
      <c r="C443" s="458" t="s">
        <v>118</v>
      </c>
      <c r="D443" s="458"/>
      <c r="E443" s="458"/>
      <c r="F443" s="458"/>
      <c r="G443" s="458"/>
      <c r="H443" s="458"/>
      <c r="I443" s="458"/>
      <c r="J443" s="458"/>
      <c r="K443" s="458"/>
      <c r="L443" s="458"/>
      <c r="M443" s="458"/>
      <c r="N443" s="458"/>
      <c r="O443" s="458"/>
      <c r="P443" s="458"/>
      <c r="Q443" s="458"/>
      <c r="R443" s="458"/>
      <c r="S443" s="458"/>
      <c r="T443" s="458"/>
      <c r="U443" s="458"/>
      <c r="V443" s="458"/>
      <c r="W443" s="458"/>
      <c r="X443" s="458"/>
      <c r="Y443" s="459"/>
      <c r="Z443" s="301"/>
      <c r="AA443" s="301"/>
      <c r="AB443" s="301"/>
      <c r="AC443" s="301"/>
      <c r="AD443" s="301"/>
      <c r="AE443" s="301"/>
      <c r="AF443" s="301"/>
      <c r="AG443" s="301"/>
      <c r="AH443" s="301"/>
      <c r="AI443" s="301"/>
      <c r="AJ443" s="301"/>
      <c r="AK443" s="301"/>
      <c r="AL443" s="301"/>
      <c r="AM443" s="301"/>
      <c r="AN443" s="301"/>
      <c r="AO443" s="301"/>
      <c r="AP443" s="301"/>
      <c r="AQ443" s="301"/>
      <c r="AR443" s="301"/>
      <c r="AS443" s="301"/>
      <c r="AT443" s="256"/>
      <c r="AU443" s="256"/>
    </row>
    <row r="444" spans="2:47" ht="12.6" customHeight="1" x14ac:dyDescent="0.25">
      <c r="B444" s="21"/>
      <c r="C444" s="152"/>
      <c r="D444" s="152"/>
      <c r="E444" s="152"/>
      <c r="F444" s="152"/>
      <c r="G444" s="152"/>
      <c r="H444" s="152"/>
      <c r="I444" s="152"/>
      <c r="J444" s="152"/>
      <c r="K444" s="152"/>
      <c r="L444" s="152"/>
      <c r="M444" s="152"/>
      <c r="N444" s="152"/>
      <c r="O444" s="152"/>
      <c r="P444" s="152"/>
      <c r="Q444" s="152"/>
      <c r="R444" s="152"/>
      <c r="S444" s="152"/>
      <c r="T444" s="152"/>
      <c r="U444" s="152"/>
      <c r="V444" s="152"/>
      <c r="W444" s="152"/>
      <c r="X444" s="152"/>
      <c r="Y444" s="153"/>
      <c r="Z444" s="301"/>
      <c r="AA444" s="301"/>
      <c r="AB444" s="301"/>
      <c r="AC444" s="301"/>
      <c r="AD444" s="301"/>
      <c r="AE444" s="301"/>
      <c r="AF444" s="301"/>
      <c r="AG444" s="301"/>
      <c r="AH444" s="301"/>
      <c r="AI444" s="301"/>
      <c r="AJ444" s="301"/>
      <c r="AK444" s="301"/>
      <c r="AL444" s="301"/>
      <c r="AM444" s="301"/>
      <c r="AN444" s="301"/>
      <c r="AO444" s="301"/>
      <c r="AP444" s="301"/>
      <c r="AQ444" s="301"/>
      <c r="AR444" s="301"/>
      <c r="AS444" s="301"/>
      <c r="AT444" s="256"/>
      <c r="AU444" s="256"/>
    </row>
    <row r="445" spans="2:47" ht="12.6" customHeight="1" x14ac:dyDescent="0.25">
      <c r="B445" s="141"/>
      <c r="C445" s="458" t="s">
        <v>119</v>
      </c>
      <c r="D445" s="458"/>
      <c r="E445" s="458"/>
      <c r="F445" s="458"/>
      <c r="G445" s="458"/>
      <c r="H445" s="458"/>
      <c r="I445" s="458"/>
      <c r="J445" s="458"/>
      <c r="K445" s="458"/>
      <c r="L445" s="458"/>
      <c r="M445" s="458"/>
      <c r="N445" s="458"/>
      <c r="O445" s="458"/>
      <c r="P445" s="458"/>
      <c r="Q445" s="458"/>
      <c r="R445" s="458"/>
      <c r="S445" s="458"/>
      <c r="T445" s="458"/>
      <c r="U445" s="458"/>
      <c r="V445" s="458"/>
      <c r="W445" s="458"/>
      <c r="X445" s="458"/>
      <c r="Y445" s="459"/>
      <c r="Z445" s="301"/>
      <c r="AA445" s="301"/>
      <c r="AB445" s="301"/>
      <c r="AC445" s="301"/>
      <c r="AD445" s="301"/>
      <c r="AE445" s="301"/>
      <c r="AF445" s="301"/>
      <c r="AG445" s="301"/>
      <c r="AH445" s="301"/>
      <c r="AI445" s="301"/>
      <c r="AJ445" s="301"/>
      <c r="AK445" s="301"/>
      <c r="AL445" s="301"/>
      <c r="AM445" s="301"/>
      <c r="AN445" s="301"/>
      <c r="AO445" s="301"/>
      <c r="AP445" s="301"/>
      <c r="AQ445" s="301"/>
      <c r="AR445" s="301"/>
      <c r="AS445" s="301"/>
      <c r="AT445" s="256"/>
      <c r="AU445" s="256"/>
    </row>
    <row r="446" spans="2:47" ht="12.6" customHeight="1" x14ac:dyDescent="0.25">
      <c r="B446" s="21"/>
      <c r="C446" s="152"/>
      <c r="D446" s="152"/>
      <c r="E446" s="152"/>
      <c r="F446" s="152"/>
      <c r="G446" s="152"/>
      <c r="H446" s="152"/>
      <c r="I446" s="152"/>
      <c r="J446" s="152"/>
      <c r="K446" s="152"/>
      <c r="L446" s="152"/>
      <c r="M446" s="152"/>
      <c r="N446" s="152"/>
      <c r="O446" s="152"/>
      <c r="P446" s="152"/>
      <c r="Q446" s="152"/>
      <c r="R446" s="152"/>
      <c r="S446" s="152"/>
      <c r="T446" s="152"/>
      <c r="U446" s="152"/>
      <c r="V446" s="152"/>
      <c r="W446" s="152"/>
      <c r="X446" s="152"/>
      <c r="Y446" s="153"/>
      <c r="Z446" s="301"/>
      <c r="AA446" s="301"/>
      <c r="AB446" s="301"/>
      <c r="AC446" s="301"/>
      <c r="AD446" s="301"/>
      <c r="AE446" s="301"/>
      <c r="AF446" s="301"/>
      <c r="AG446" s="301"/>
      <c r="AH446" s="301"/>
      <c r="AI446" s="301"/>
      <c r="AJ446" s="301"/>
      <c r="AK446" s="301"/>
      <c r="AL446" s="301"/>
      <c r="AM446" s="301"/>
      <c r="AN446" s="301"/>
      <c r="AO446" s="301"/>
      <c r="AP446" s="301"/>
      <c r="AQ446" s="301"/>
      <c r="AR446" s="301"/>
      <c r="AS446" s="301"/>
      <c r="AT446" s="256"/>
      <c r="AU446" s="256"/>
    </row>
    <row r="447" spans="2:47" ht="12.6" customHeight="1" x14ac:dyDescent="0.25">
      <c r="B447" s="141"/>
      <c r="C447" s="458" t="s">
        <v>120</v>
      </c>
      <c r="D447" s="458"/>
      <c r="E447" s="458"/>
      <c r="F447" s="458"/>
      <c r="G447" s="458"/>
      <c r="H447" s="458"/>
      <c r="I447" s="458"/>
      <c r="J447" s="458"/>
      <c r="K447" s="458"/>
      <c r="L447" s="458"/>
      <c r="M447" s="458"/>
      <c r="N447" s="458"/>
      <c r="O447" s="458"/>
      <c r="P447" s="458"/>
      <c r="Q447" s="458"/>
      <c r="R447" s="458"/>
      <c r="S447" s="458"/>
      <c r="T447" s="458"/>
      <c r="U447" s="458"/>
      <c r="V447" s="458"/>
      <c r="W447" s="458"/>
      <c r="X447" s="458"/>
      <c r="Y447" s="459"/>
      <c r="Z447" s="301"/>
      <c r="AA447" s="301"/>
      <c r="AB447" s="301"/>
      <c r="AC447" s="301"/>
      <c r="AD447" s="301"/>
      <c r="AE447" s="301"/>
      <c r="AF447" s="301"/>
      <c r="AG447" s="301"/>
      <c r="AH447" s="301"/>
      <c r="AI447" s="301"/>
      <c r="AJ447" s="301"/>
      <c r="AK447" s="301"/>
      <c r="AL447" s="301"/>
      <c r="AM447" s="301"/>
      <c r="AN447" s="301"/>
      <c r="AO447" s="301"/>
      <c r="AP447" s="301"/>
      <c r="AQ447" s="301"/>
      <c r="AR447" s="301"/>
      <c r="AS447" s="301"/>
      <c r="AT447" s="256"/>
      <c r="AU447" s="256"/>
    </row>
    <row r="448" spans="2:47" ht="12.6" customHeight="1" x14ac:dyDescent="0.25">
      <c r="B448" s="21"/>
      <c r="C448" s="152"/>
      <c r="D448" s="152"/>
      <c r="E448" s="152"/>
      <c r="F448" s="152"/>
      <c r="G448" s="152"/>
      <c r="H448" s="152"/>
      <c r="I448" s="152"/>
      <c r="J448" s="152"/>
      <c r="K448" s="152"/>
      <c r="L448" s="152"/>
      <c r="M448" s="152"/>
      <c r="N448" s="152"/>
      <c r="O448" s="152"/>
      <c r="P448" s="152"/>
      <c r="Q448" s="152"/>
      <c r="R448" s="152"/>
      <c r="S448" s="152"/>
      <c r="T448" s="152"/>
      <c r="U448" s="152"/>
      <c r="V448" s="152"/>
      <c r="W448" s="152"/>
      <c r="X448" s="152"/>
      <c r="Y448" s="153"/>
      <c r="Z448" s="301"/>
      <c r="AA448" s="301"/>
      <c r="AB448" s="301"/>
      <c r="AC448" s="301"/>
      <c r="AD448" s="301"/>
      <c r="AE448" s="301"/>
      <c r="AF448" s="301"/>
      <c r="AG448" s="301"/>
      <c r="AH448" s="301"/>
      <c r="AI448" s="301"/>
      <c r="AJ448" s="301"/>
      <c r="AK448" s="301"/>
      <c r="AL448" s="301"/>
      <c r="AM448" s="301"/>
      <c r="AN448" s="301"/>
      <c r="AO448" s="301"/>
      <c r="AP448" s="301"/>
      <c r="AQ448" s="301"/>
      <c r="AR448" s="301"/>
      <c r="AS448" s="301"/>
      <c r="AT448" s="256"/>
      <c r="AU448" s="256"/>
    </row>
    <row r="449" spans="2:47" ht="12.6" customHeight="1" x14ac:dyDescent="0.25">
      <c r="B449" s="141"/>
      <c r="C449" s="458" t="s">
        <v>121</v>
      </c>
      <c r="D449" s="458"/>
      <c r="E449" s="458"/>
      <c r="F449" s="458"/>
      <c r="G449" s="458"/>
      <c r="H449" s="458"/>
      <c r="I449" s="458"/>
      <c r="J449" s="458"/>
      <c r="K449" s="458"/>
      <c r="L449" s="458"/>
      <c r="M449" s="458"/>
      <c r="N449" s="458"/>
      <c r="O449" s="458"/>
      <c r="P449" s="458"/>
      <c r="Q449" s="458"/>
      <c r="R449" s="458"/>
      <c r="S449" s="458"/>
      <c r="T449" s="458"/>
      <c r="U449" s="458"/>
      <c r="V449" s="458"/>
      <c r="W449" s="458"/>
      <c r="X449" s="458"/>
      <c r="Y449" s="459"/>
      <c r="Z449" s="301"/>
      <c r="AA449" s="301"/>
      <c r="AB449" s="301"/>
      <c r="AC449" s="301"/>
      <c r="AD449" s="301"/>
      <c r="AE449" s="301"/>
      <c r="AF449" s="301"/>
      <c r="AG449" s="301"/>
      <c r="AH449" s="301"/>
      <c r="AI449" s="301"/>
      <c r="AJ449" s="301"/>
      <c r="AK449" s="301"/>
      <c r="AL449" s="301"/>
      <c r="AM449" s="301"/>
      <c r="AN449" s="301"/>
      <c r="AO449" s="301"/>
      <c r="AP449" s="301"/>
      <c r="AQ449" s="301"/>
      <c r="AR449" s="301"/>
      <c r="AS449" s="301"/>
      <c r="AT449" s="256"/>
      <c r="AU449" s="256"/>
    </row>
    <row r="450" spans="2:47" ht="12.6" customHeight="1" x14ac:dyDescent="0.25">
      <c r="B450" s="21"/>
      <c r="C450" s="152"/>
      <c r="D450" s="152"/>
      <c r="E450" s="152"/>
      <c r="F450" s="152"/>
      <c r="G450" s="152"/>
      <c r="H450" s="152"/>
      <c r="I450" s="152"/>
      <c r="J450" s="152"/>
      <c r="K450" s="152"/>
      <c r="L450" s="152"/>
      <c r="M450" s="152"/>
      <c r="N450" s="152"/>
      <c r="O450" s="152"/>
      <c r="P450" s="152"/>
      <c r="Q450" s="152"/>
      <c r="R450" s="152"/>
      <c r="S450" s="152"/>
      <c r="T450" s="152"/>
      <c r="U450" s="152"/>
      <c r="V450" s="152"/>
      <c r="W450" s="152"/>
      <c r="X450" s="152"/>
      <c r="Y450" s="153"/>
      <c r="Z450" s="301"/>
      <c r="AA450" s="301"/>
      <c r="AB450" s="301"/>
      <c r="AC450" s="301"/>
      <c r="AD450" s="301"/>
      <c r="AE450" s="301"/>
      <c r="AF450" s="301"/>
      <c r="AG450" s="301"/>
      <c r="AH450" s="301"/>
      <c r="AI450" s="301"/>
      <c r="AJ450" s="301"/>
      <c r="AK450" s="301"/>
      <c r="AL450" s="301"/>
      <c r="AM450" s="301"/>
      <c r="AN450" s="301"/>
      <c r="AO450" s="301"/>
      <c r="AP450" s="301"/>
      <c r="AQ450" s="301"/>
      <c r="AR450" s="301"/>
      <c r="AS450" s="301"/>
      <c r="AT450" s="256"/>
      <c r="AU450" s="256"/>
    </row>
    <row r="451" spans="2:47" ht="12.6" customHeight="1" x14ac:dyDescent="0.25">
      <c r="B451" s="141"/>
      <c r="C451" s="458" t="s">
        <v>122</v>
      </c>
      <c r="D451" s="458"/>
      <c r="E451" s="458"/>
      <c r="F451" s="458"/>
      <c r="G451" s="458"/>
      <c r="H451" s="458"/>
      <c r="I451" s="458"/>
      <c r="J451" s="458"/>
      <c r="K451" s="458"/>
      <c r="L451" s="458"/>
      <c r="M451" s="458"/>
      <c r="N451" s="458"/>
      <c r="O451" s="458"/>
      <c r="P451" s="458"/>
      <c r="Q451" s="458"/>
      <c r="R451" s="458"/>
      <c r="S451" s="458"/>
      <c r="T451" s="458"/>
      <c r="U451" s="458"/>
      <c r="V451" s="458"/>
      <c r="W451" s="458"/>
      <c r="X451" s="458"/>
      <c r="Y451" s="459"/>
      <c r="Z451" s="301"/>
      <c r="AA451" s="301"/>
      <c r="AB451" s="301"/>
      <c r="AC451" s="301"/>
      <c r="AD451" s="301"/>
      <c r="AE451" s="301"/>
      <c r="AF451" s="301"/>
      <c r="AG451" s="301"/>
      <c r="AH451" s="301"/>
      <c r="AI451" s="301"/>
      <c r="AJ451" s="301"/>
      <c r="AK451" s="301"/>
      <c r="AL451" s="301"/>
      <c r="AM451" s="301"/>
      <c r="AN451" s="301"/>
      <c r="AO451" s="301"/>
      <c r="AP451" s="301"/>
      <c r="AQ451" s="301"/>
      <c r="AR451" s="301"/>
      <c r="AS451" s="301"/>
      <c r="AT451" s="256"/>
      <c r="AU451" s="256"/>
    </row>
    <row r="452" spans="2:47" ht="12.6" customHeight="1" x14ac:dyDescent="0.25">
      <c r="B452" s="21"/>
      <c r="C452" s="152"/>
      <c r="D452" s="152"/>
      <c r="E452" s="152"/>
      <c r="F452" s="152"/>
      <c r="G452" s="152"/>
      <c r="H452" s="152"/>
      <c r="I452" s="152"/>
      <c r="J452" s="152"/>
      <c r="K452" s="152"/>
      <c r="L452" s="152"/>
      <c r="M452" s="152"/>
      <c r="N452" s="152"/>
      <c r="O452" s="152"/>
      <c r="P452" s="152"/>
      <c r="Q452" s="152"/>
      <c r="R452" s="152"/>
      <c r="S452" s="152"/>
      <c r="T452" s="152"/>
      <c r="U452" s="152"/>
      <c r="V452" s="152"/>
      <c r="W452" s="152"/>
      <c r="X452" s="152"/>
      <c r="Y452" s="153"/>
      <c r="Z452" s="301"/>
      <c r="AA452" s="301"/>
      <c r="AB452" s="301"/>
      <c r="AC452" s="301"/>
      <c r="AD452" s="301"/>
      <c r="AE452" s="301"/>
      <c r="AF452" s="301"/>
      <c r="AG452" s="301"/>
      <c r="AH452" s="301"/>
      <c r="AI452" s="301"/>
      <c r="AJ452" s="301"/>
      <c r="AK452" s="301"/>
      <c r="AL452" s="301"/>
      <c r="AM452" s="301"/>
      <c r="AN452" s="301"/>
      <c r="AO452" s="301"/>
      <c r="AP452" s="301"/>
      <c r="AQ452" s="301"/>
      <c r="AR452" s="301"/>
      <c r="AS452" s="301"/>
      <c r="AT452" s="256"/>
      <c r="AU452" s="256"/>
    </row>
    <row r="453" spans="2:47" ht="12.6" customHeight="1" x14ac:dyDescent="0.25">
      <c r="B453" s="141"/>
      <c r="C453" s="458" t="s">
        <v>457</v>
      </c>
      <c r="D453" s="458"/>
      <c r="E453" s="458"/>
      <c r="F453" s="458"/>
      <c r="G453" s="458"/>
      <c r="H453" s="458"/>
      <c r="I453" s="458"/>
      <c r="J453" s="458"/>
      <c r="K453" s="458"/>
      <c r="L453" s="458"/>
      <c r="M453" s="458"/>
      <c r="N453" s="458"/>
      <c r="O453" s="458"/>
      <c r="P453" s="458"/>
      <c r="Q453" s="458"/>
      <c r="R453" s="458"/>
      <c r="S453" s="458"/>
      <c r="T453" s="458"/>
      <c r="U453" s="458"/>
      <c r="V453" s="458"/>
      <c r="W453" s="458"/>
      <c r="X453" s="458"/>
      <c r="Y453" s="459"/>
      <c r="Z453" s="301"/>
      <c r="AA453" s="301"/>
      <c r="AB453" s="301"/>
      <c r="AC453" s="301"/>
      <c r="AD453" s="301"/>
      <c r="AE453" s="301"/>
      <c r="AF453" s="301"/>
      <c r="AG453" s="301"/>
      <c r="AH453" s="301"/>
      <c r="AI453" s="301"/>
      <c r="AJ453" s="301"/>
      <c r="AK453" s="301"/>
      <c r="AL453" s="301"/>
      <c r="AM453" s="301"/>
      <c r="AN453" s="301"/>
      <c r="AO453" s="301"/>
      <c r="AP453" s="301"/>
      <c r="AQ453" s="301"/>
      <c r="AR453" s="301"/>
      <c r="AS453" s="301"/>
      <c r="AT453" s="256"/>
      <c r="AU453" s="256"/>
    </row>
    <row r="454" spans="2:47" ht="12.6" customHeight="1" x14ac:dyDescent="0.25">
      <c r="B454" s="21"/>
      <c r="C454" s="80"/>
      <c r="D454" s="80"/>
      <c r="E454" s="80"/>
      <c r="F454" s="80"/>
      <c r="G454" s="80"/>
      <c r="H454" s="80"/>
      <c r="I454" s="80"/>
      <c r="J454" s="80"/>
      <c r="K454" s="80"/>
      <c r="L454" s="80"/>
      <c r="M454" s="80"/>
      <c r="N454" s="80"/>
      <c r="O454" s="80"/>
      <c r="P454" s="80"/>
      <c r="Q454" s="80"/>
      <c r="R454" s="80"/>
      <c r="S454" s="80"/>
      <c r="T454" s="80"/>
      <c r="U454" s="80"/>
      <c r="V454" s="80"/>
      <c r="W454" s="80"/>
      <c r="X454" s="80"/>
      <c r="Y454" s="81"/>
      <c r="Z454" s="301"/>
      <c r="AA454" s="301"/>
      <c r="AB454" s="301"/>
      <c r="AC454" s="301"/>
      <c r="AD454" s="301"/>
      <c r="AE454" s="301"/>
      <c r="AF454" s="301"/>
      <c r="AG454" s="301"/>
      <c r="AH454" s="301"/>
      <c r="AI454" s="301"/>
      <c r="AJ454" s="301"/>
      <c r="AK454" s="301"/>
      <c r="AL454" s="301"/>
      <c r="AM454" s="301"/>
      <c r="AN454" s="301"/>
      <c r="AO454" s="301"/>
      <c r="AP454" s="301"/>
      <c r="AQ454" s="301"/>
      <c r="AR454" s="301"/>
      <c r="AS454" s="301"/>
      <c r="AT454" s="256"/>
      <c r="AU454" s="256"/>
    </row>
    <row r="455" spans="2:47" ht="12.6" customHeight="1" x14ac:dyDescent="0.25">
      <c r="B455" s="141"/>
      <c r="C455" s="458" t="s">
        <v>456</v>
      </c>
      <c r="D455" s="458"/>
      <c r="E455" s="458"/>
      <c r="F455" s="458"/>
      <c r="G455" s="458"/>
      <c r="H455" s="458"/>
      <c r="I455" s="458"/>
      <c r="J455" s="458"/>
      <c r="K455" s="458"/>
      <c r="L455" s="458"/>
      <c r="M455" s="458"/>
      <c r="N455" s="458"/>
      <c r="O455" s="458"/>
      <c r="P455" s="458"/>
      <c r="Q455" s="458"/>
      <c r="R455" s="458"/>
      <c r="S455" s="458"/>
      <c r="T455" s="458"/>
      <c r="U455" s="458"/>
      <c r="V455" s="458"/>
      <c r="W455" s="458"/>
      <c r="X455" s="458"/>
      <c r="Y455" s="459"/>
      <c r="Z455" s="301"/>
      <c r="AA455" s="301"/>
      <c r="AB455" s="301"/>
      <c r="AC455" s="301"/>
      <c r="AD455" s="301"/>
      <c r="AE455" s="301"/>
      <c r="AF455" s="301"/>
      <c r="AG455" s="301"/>
      <c r="AH455" s="301"/>
      <c r="AI455" s="301"/>
      <c r="AJ455" s="301"/>
      <c r="AK455" s="301"/>
      <c r="AL455" s="301"/>
      <c r="AM455" s="301"/>
      <c r="AN455" s="301"/>
      <c r="AO455" s="301"/>
      <c r="AP455" s="301"/>
      <c r="AQ455" s="301"/>
      <c r="AR455" s="301"/>
      <c r="AS455" s="301"/>
      <c r="AT455" s="256"/>
      <c r="AU455" s="256"/>
    </row>
    <row r="456" spans="2:47" ht="12.6" customHeight="1" x14ac:dyDescent="0.25">
      <c r="B456" s="158"/>
      <c r="C456" s="170"/>
      <c r="D456" s="170"/>
      <c r="E456" s="170"/>
      <c r="F456" s="170"/>
      <c r="G456" s="170"/>
      <c r="H456" s="170"/>
      <c r="I456" s="170"/>
      <c r="J456" s="170"/>
      <c r="K456" s="170"/>
      <c r="L456" s="170"/>
      <c r="M456" s="170"/>
      <c r="N456" s="170"/>
      <c r="O456" s="170"/>
      <c r="P456" s="170"/>
      <c r="Q456" s="170"/>
      <c r="R456" s="170"/>
      <c r="S456" s="170"/>
      <c r="T456" s="170"/>
      <c r="U456" s="170"/>
      <c r="V456" s="170"/>
      <c r="W456" s="170"/>
      <c r="X456" s="170"/>
      <c r="Y456" s="171"/>
      <c r="Z456" s="301"/>
      <c r="AA456" s="301"/>
      <c r="AB456" s="301"/>
      <c r="AC456" s="301"/>
      <c r="AD456" s="301"/>
      <c r="AE456" s="301"/>
      <c r="AF456" s="301"/>
      <c r="AG456" s="301"/>
      <c r="AH456" s="301"/>
      <c r="AI456" s="301"/>
      <c r="AJ456" s="301"/>
      <c r="AK456" s="301"/>
      <c r="AL456" s="301"/>
      <c r="AM456" s="301"/>
      <c r="AN456" s="301"/>
      <c r="AO456" s="301"/>
      <c r="AP456" s="301"/>
      <c r="AQ456" s="301"/>
      <c r="AR456" s="301"/>
      <c r="AS456" s="301"/>
      <c r="AT456" s="256"/>
      <c r="AU456" s="256"/>
    </row>
    <row r="457" spans="2:47" ht="12.6" customHeight="1" x14ac:dyDescent="0.25">
      <c r="B457" s="558" t="s">
        <v>502</v>
      </c>
      <c r="C457" s="559"/>
      <c r="D457" s="559"/>
      <c r="E457" s="559"/>
      <c r="F457" s="559"/>
      <c r="G457" s="559"/>
      <c r="H457" s="559"/>
      <c r="I457" s="559"/>
      <c r="J457" s="559"/>
      <c r="K457" s="559"/>
      <c r="L457" s="559"/>
      <c r="M457" s="559"/>
      <c r="N457" s="559"/>
      <c r="O457" s="559"/>
      <c r="P457" s="559"/>
      <c r="Q457" s="559"/>
      <c r="R457" s="559"/>
      <c r="S457" s="559"/>
      <c r="T457" s="559"/>
      <c r="U457" s="559"/>
      <c r="V457" s="559"/>
      <c r="W457" s="559"/>
      <c r="X457" s="559"/>
      <c r="Y457" s="560"/>
      <c r="Z457" s="301"/>
      <c r="AA457" s="301"/>
      <c r="AB457" s="301"/>
      <c r="AC457" s="301"/>
      <c r="AD457" s="301"/>
      <c r="AE457" s="301"/>
      <c r="AF457" s="301"/>
      <c r="AG457" s="301"/>
      <c r="AH457" s="301"/>
      <c r="AI457" s="301"/>
      <c r="AJ457" s="301"/>
      <c r="AK457" s="301"/>
      <c r="AL457" s="301"/>
      <c r="AM457" s="301"/>
      <c r="AN457" s="301"/>
      <c r="AO457" s="301"/>
      <c r="AP457" s="301"/>
      <c r="AQ457" s="301"/>
      <c r="AR457" s="301"/>
      <c r="AS457" s="301"/>
      <c r="AT457" s="256"/>
      <c r="AU457" s="256"/>
    </row>
    <row r="458" spans="2:47" ht="12.6" customHeight="1" x14ac:dyDescent="0.25">
      <c r="B458" s="79"/>
      <c r="C458" s="80"/>
      <c r="D458" s="80"/>
      <c r="E458" s="80"/>
      <c r="F458" s="80"/>
      <c r="G458" s="80"/>
      <c r="H458" s="80"/>
      <c r="I458" s="80"/>
      <c r="J458" s="80"/>
      <c r="K458" s="80"/>
      <c r="L458" s="80"/>
      <c r="M458" s="80"/>
      <c r="N458" s="80"/>
      <c r="O458" s="80"/>
      <c r="P458" s="80"/>
      <c r="Q458" s="80"/>
      <c r="R458" s="80"/>
      <c r="S458" s="80"/>
      <c r="T458" s="80"/>
      <c r="U458" s="80"/>
      <c r="V458" s="80"/>
      <c r="W458" s="80"/>
      <c r="X458" s="80"/>
      <c r="Y458" s="81"/>
      <c r="Z458" s="301"/>
      <c r="AA458" s="301"/>
      <c r="AB458" s="301"/>
      <c r="AC458" s="301"/>
      <c r="AD458" s="301"/>
      <c r="AE458" s="301"/>
      <c r="AF458" s="301"/>
      <c r="AG458" s="301"/>
      <c r="AH458" s="301"/>
      <c r="AI458" s="301"/>
      <c r="AJ458" s="301"/>
      <c r="AK458" s="301"/>
      <c r="AL458" s="301"/>
      <c r="AM458" s="301"/>
      <c r="AN458" s="301"/>
      <c r="AO458" s="301"/>
      <c r="AP458" s="301"/>
      <c r="AQ458" s="301"/>
      <c r="AR458" s="301"/>
      <c r="AS458" s="301"/>
      <c r="AT458" s="256"/>
      <c r="AU458" s="256"/>
    </row>
    <row r="459" spans="2:47" ht="12.6" customHeight="1" x14ac:dyDescent="0.25">
      <c r="B459" s="585" t="s">
        <v>503</v>
      </c>
      <c r="C459" s="587"/>
      <c r="D459" s="587"/>
      <c r="E459" s="587"/>
      <c r="F459" s="587"/>
      <c r="G459" s="587"/>
      <c r="H459" s="587"/>
      <c r="I459" s="584"/>
      <c r="J459" s="585" t="s">
        <v>123</v>
      </c>
      <c r="K459" s="586"/>
      <c r="L459" s="583" t="s">
        <v>124</v>
      </c>
      <c r="M459" s="584"/>
      <c r="N459" s="585" t="s">
        <v>515</v>
      </c>
      <c r="O459" s="587"/>
      <c r="P459" s="587"/>
      <c r="Q459" s="587"/>
      <c r="R459" s="587"/>
      <c r="S459" s="587"/>
      <c r="T459" s="587"/>
      <c r="U459" s="584"/>
      <c r="V459" s="585" t="s">
        <v>123</v>
      </c>
      <c r="W459" s="586"/>
      <c r="X459" s="583" t="s">
        <v>124</v>
      </c>
      <c r="Y459" s="584"/>
      <c r="Z459" s="301"/>
      <c r="AA459" s="301"/>
      <c r="AB459" s="301"/>
      <c r="AC459" s="301"/>
      <c r="AD459" s="301"/>
      <c r="AE459" s="301"/>
      <c r="AF459" s="301"/>
      <c r="AG459" s="301"/>
      <c r="AH459" s="301"/>
      <c r="AI459" s="301"/>
      <c r="AJ459" s="301"/>
      <c r="AK459" s="301"/>
      <c r="AL459" s="301"/>
      <c r="AM459" s="301"/>
      <c r="AN459" s="301"/>
      <c r="AO459" s="301"/>
      <c r="AP459" s="301"/>
      <c r="AQ459" s="301"/>
      <c r="AR459" s="301"/>
      <c r="AS459" s="301"/>
      <c r="AT459" s="256"/>
      <c r="AU459" s="256"/>
    </row>
    <row r="460" spans="2:47" ht="12.6" customHeight="1" x14ac:dyDescent="0.25">
      <c r="B460" s="578"/>
      <c r="C460" s="579"/>
      <c r="D460" s="579"/>
      <c r="E460" s="579"/>
      <c r="F460" s="579"/>
      <c r="G460" s="579"/>
      <c r="H460" s="579"/>
      <c r="I460" s="580"/>
      <c r="J460" s="573"/>
      <c r="K460" s="574"/>
      <c r="L460" s="571"/>
      <c r="M460" s="572"/>
      <c r="N460" s="578"/>
      <c r="O460" s="579"/>
      <c r="P460" s="579"/>
      <c r="Q460" s="579"/>
      <c r="R460" s="579"/>
      <c r="S460" s="579"/>
      <c r="T460" s="579"/>
      <c r="U460" s="580"/>
      <c r="V460" s="581"/>
      <c r="W460" s="582"/>
      <c r="X460" s="744"/>
      <c r="Y460" s="745"/>
      <c r="Z460" s="301"/>
      <c r="AA460" s="301"/>
      <c r="AB460" s="301"/>
      <c r="AC460" s="301"/>
      <c r="AD460" s="301"/>
      <c r="AE460" s="301"/>
      <c r="AF460" s="301"/>
      <c r="AG460" s="301"/>
      <c r="AH460" s="301"/>
      <c r="AI460" s="301"/>
      <c r="AJ460" s="301"/>
      <c r="AK460" s="301"/>
      <c r="AL460" s="301"/>
      <c r="AM460" s="301"/>
      <c r="AN460" s="301"/>
      <c r="AO460" s="301"/>
      <c r="AP460" s="301"/>
      <c r="AQ460" s="301"/>
      <c r="AR460" s="301"/>
      <c r="AS460" s="301"/>
      <c r="AT460" s="256"/>
      <c r="AU460" s="256"/>
    </row>
    <row r="461" spans="2:47" ht="12.6" customHeight="1" x14ac:dyDescent="0.25">
      <c r="B461" s="575"/>
      <c r="C461" s="576"/>
      <c r="D461" s="576"/>
      <c r="E461" s="576"/>
      <c r="F461" s="576"/>
      <c r="G461" s="576"/>
      <c r="H461" s="576"/>
      <c r="I461" s="577"/>
      <c r="J461" s="569"/>
      <c r="K461" s="570"/>
      <c r="L461" s="567"/>
      <c r="M461" s="568"/>
      <c r="N461" s="575"/>
      <c r="O461" s="576"/>
      <c r="P461" s="576"/>
      <c r="Q461" s="576"/>
      <c r="R461" s="576"/>
      <c r="S461" s="576"/>
      <c r="T461" s="576"/>
      <c r="U461" s="577"/>
      <c r="V461" s="746"/>
      <c r="W461" s="747"/>
      <c r="X461" s="567"/>
      <c r="Y461" s="568"/>
      <c r="Z461" s="301"/>
      <c r="AA461" s="301"/>
      <c r="AB461" s="301"/>
      <c r="AC461" s="301"/>
      <c r="AD461" s="301"/>
      <c r="AE461" s="301"/>
      <c r="AF461" s="301"/>
      <c r="AG461" s="301"/>
      <c r="AH461" s="301"/>
      <c r="AI461" s="301"/>
      <c r="AJ461" s="301"/>
      <c r="AK461" s="301"/>
      <c r="AL461" s="301"/>
      <c r="AM461" s="301"/>
      <c r="AN461" s="301"/>
      <c r="AO461" s="301"/>
      <c r="AP461" s="301"/>
      <c r="AQ461" s="301"/>
      <c r="AR461" s="301"/>
      <c r="AS461" s="301"/>
      <c r="AT461" s="256"/>
      <c r="AU461" s="256"/>
    </row>
    <row r="462" spans="2:47" ht="12.6" customHeight="1" x14ac:dyDescent="0.25">
      <c r="B462" s="564"/>
      <c r="C462" s="565"/>
      <c r="D462" s="565"/>
      <c r="E462" s="565"/>
      <c r="F462" s="565"/>
      <c r="G462" s="565"/>
      <c r="H462" s="565"/>
      <c r="I462" s="565"/>
      <c r="J462" s="565"/>
      <c r="K462" s="565"/>
      <c r="L462" s="565"/>
      <c r="M462" s="565"/>
      <c r="N462" s="565"/>
      <c r="O462" s="565"/>
      <c r="P462" s="565"/>
      <c r="Q462" s="565"/>
      <c r="R462" s="565"/>
      <c r="S462" s="565"/>
      <c r="T462" s="565"/>
      <c r="U462" s="565"/>
      <c r="V462" s="565"/>
      <c r="W462" s="565"/>
      <c r="X462" s="565"/>
      <c r="Y462" s="566"/>
      <c r="Z462" s="301"/>
      <c r="AA462" s="301"/>
      <c r="AB462" s="301"/>
      <c r="AC462" s="301"/>
      <c r="AD462" s="301"/>
      <c r="AE462" s="301"/>
      <c r="AF462" s="301"/>
      <c r="AG462" s="301"/>
      <c r="AH462" s="301"/>
      <c r="AI462" s="301"/>
      <c r="AJ462" s="301"/>
      <c r="AK462" s="301"/>
      <c r="AL462" s="301"/>
      <c r="AM462" s="301"/>
      <c r="AN462" s="301"/>
      <c r="AO462" s="301"/>
      <c r="AP462" s="301"/>
      <c r="AQ462" s="301"/>
      <c r="AR462" s="301"/>
      <c r="AS462" s="301"/>
      <c r="AT462" s="256"/>
      <c r="AU462" s="256"/>
    </row>
    <row r="463" spans="2:47" ht="12.6" customHeight="1" x14ac:dyDescent="0.25">
      <c r="B463" s="558" t="s">
        <v>466</v>
      </c>
      <c r="C463" s="559"/>
      <c r="D463" s="559"/>
      <c r="E463" s="559"/>
      <c r="F463" s="559"/>
      <c r="G463" s="559"/>
      <c r="H463" s="559"/>
      <c r="I463" s="559"/>
      <c r="J463" s="559"/>
      <c r="K463" s="559"/>
      <c r="L463" s="559"/>
      <c r="M463" s="559"/>
      <c r="N463" s="559"/>
      <c r="O463" s="559"/>
      <c r="P463" s="559"/>
      <c r="Q463" s="559"/>
      <c r="R463" s="559"/>
      <c r="S463" s="559"/>
      <c r="T463" s="559"/>
      <c r="U463" s="559"/>
      <c r="V463" s="559"/>
      <c r="W463" s="559"/>
      <c r="X463" s="559"/>
      <c r="Y463" s="560"/>
      <c r="Z463" s="301"/>
      <c r="AA463" s="301"/>
      <c r="AB463" s="301"/>
      <c r="AC463" s="301"/>
      <c r="AD463" s="301"/>
      <c r="AE463" s="301"/>
      <c r="AF463" s="301"/>
      <c r="AG463" s="301"/>
      <c r="AH463" s="301"/>
      <c r="AI463" s="301"/>
      <c r="AJ463" s="301"/>
      <c r="AK463" s="301"/>
      <c r="AL463" s="301"/>
      <c r="AM463" s="301"/>
      <c r="AN463" s="301"/>
      <c r="AO463" s="301"/>
      <c r="AP463" s="301"/>
      <c r="AQ463" s="301"/>
      <c r="AR463" s="301"/>
      <c r="AS463" s="301"/>
      <c r="AT463" s="256"/>
      <c r="AU463" s="256"/>
    </row>
    <row r="464" spans="2:47" ht="12.6" customHeight="1" x14ac:dyDescent="0.25">
      <c r="B464" s="561" t="str">
        <f>IF(B415=TRUE,Gen!Q7,IF(MAX($AA$1:$AA$7)&gt;=1,VLOOKUP(1,$AA$1:$AF$7,2,FALSE),"XXXX"))</f>
        <v>XXXX</v>
      </c>
      <c r="C464" s="562"/>
      <c r="D464" s="562"/>
      <c r="E464" s="562"/>
      <c r="F464" s="562"/>
      <c r="G464" s="563"/>
      <c r="H464" s="561" t="str">
        <f>IF(MAX($AA$1:$AA$7)&gt;=2,VLOOKUP(2,$AA$1:$AF$7,2,FALSE),"XXXX")</f>
        <v>XXXX</v>
      </c>
      <c r="I464" s="562"/>
      <c r="J464" s="562"/>
      <c r="K464" s="562"/>
      <c r="L464" s="562"/>
      <c r="M464" s="563"/>
      <c r="N464" s="561" t="str">
        <f>IF(MAX($AA$1:$AA$7)&gt;=3,VLOOKUP(3,$AA$1:$AF$7,2,FALSE),"XXXX")</f>
        <v>XXXX</v>
      </c>
      <c r="O464" s="562"/>
      <c r="P464" s="562"/>
      <c r="Q464" s="562"/>
      <c r="R464" s="562"/>
      <c r="S464" s="563"/>
      <c r="T464" s="561" t="str">
        <f>IF(MAX($AA$1:$AA$7)=4,VLOOKUP(4,$AA$1:$AF$7,2,FALSE),"XXXX")</f>
        <v>XXXX</v>
      </c>
      <c r="U464" s="562"/>
      <c r="V464" s="562"/>
      <c r="W464" s="562"/>
      <c r="X464" s="562"/>
      <c r="Y464" s="563"/>
      <c r="Z464" s="301"/>
      <c r="AA464" s="301"/>
      <c r="AB464" s="301"/>
      <c r="AC464" s="301"/>
      <c r="AD464" s="301"/>
      <c r="AE464" s="301"/>
      <c r="AF464" s="301"/>
      <c r="AG464" s="301"/>
      <c r="AH464" s="301"/>
      <c r="AI464" s="301"/>
      <c r="AJ464" s="301"/>
      <c r="AK464" s="301"/>
      <c r="AL464" s="301"/>
      <c r="AM464" s="301"/>
      <c r="AN464" s="301"/>
      <c r="AO464" s="301"/>
      <c r="AP464" s="301"/>
      <c r="AQ464" s="301"/>
      <c r="AR464" s="301"/>
      <c r="AS464" s="301"/>
      <c r="AT464" s="256"/>
      <c r="AU464" s="256"/>
    </row>
    <row r="465" spans="2:47" ht="12.6" customHeight="1" x14ac:dyDescent="0.25">
      <c r="B465" s="389" t="s">
        <v>125</v>
      </c>
      <c r="C465" s="390"/>
      <c r="D465" s="172"/>
      <c r="E465" s="172"/>
      <c r="F465" s="172"/>
      <c r="G465" s="173"/>
      <c r="H465" s="389" t="s">
        <v>125</v>
      </c>
      <c r="I465" s="390"/>
      <c r="J465" s="172"/>
      <c r="K465" s="172"/>
      <c r="L465" s="172"/>
      <c r="M465" s="173"/>
      <c r="N465" s="389" t="s">
        <v>125</v>
      </c>
      <c r="O465" s="390"/>
      <c r="P465" s="172"/>
      <c r="Q465" s="172"/>
      <c r="R465" s="172"/>
      <c r="S465" s="173"/>
      <c r="T465" s="389" t="s">
        <v>125</v>
      </c>
      <c r="U465" s="390"/>
      <c r="V465" s="172"/>
      <c r="W465" s="172"/>
      <c r="X465" s="172"/>
      <c r="Y465" s="173"/>
      <c r="Z465" s="301"/>
      <c r="AA465" s="301"/>
      <c r="AB465" s="301"/>
      <c r="AC465" s="301"/>
      <c r="AD465" s="262"/>
      <c r="AE465" s="301"/>
      <c r="AF465" s="301"/>
      <c r="AG465" s="301"/>
      <c r="AH465" s="301"/>
      <c r="AI465" s="301"/>
      <c r="AJ465" s="301"/>
      <c r="AK465" s="301"/>
      <c r="AL465" s="301"/>
      <c r="AM465" s="301"/>
      <c r="AN465" s="301"/>
      <c r="AO465" s="301"/>
      <c r="AP465" s="301"/>
      <c r="AQ465" s="301"/>
      <c r="AR465" s="301"/>
      <c r="AS465" s="301"/>
      <c r="AT465" s="256"/>
      <c r="AU465" s="256"/>
    </row>
    <row r="466" spans="2:47" ht="12.6" customHeight="1" x14ac:dyDescent="0.25">
      <c r="B466" s="158"/>
      <c r="C466" s="152"/>
      <c r="D466" s="152"/>
      <c r="E466" s="152"/>
      <c r="F466" s="152"/>
      <c r="G466" s="153"/>
      <c r="H466" s="158"/>
      <c r="I466" s="152"/>
      <c r="J466" s="152"/>
      <c r="K466" s="152"/>
      <c r="L466" s="152"/>
      <c r="M466" s="153"/>
      <c r="N466" s="158"/>
      <c r="O466" s="152"/>
      <c r="P466" s="152"/>
      <c r="Q466" s="152"/>
      <c r="R466" s="152"/>
      <c r="S466" s="153"/>
      <c r="T466" s="158"/>
      <c r="U466" s="152"/>
      <c r="V466" s="152"/>
      <c r="W466" s="152"/>
      <c r="X466" s="152"/>
      <c r="Y466" s="153"/>
      <c r="Z466" s="301"/>
      <c r="AA466" s="301"/>
      <c r="AB466" s="301"/>
      <c r="AC466" s="301"/>
      <c r="AD466" s="301"/>
      <c r="AE466" s="301"/>
      <c r="AF466" s="301"/>
      <c r="AG466" s="301"/>
      <c r="AH466" s="301"/>
      <c r="AI466" s="301"/>
      <c r="AJ466" s="301"/>
      <c r="AK466" s="301"/>
      <c r="AL466" s="301"/>
      <c r="AM466" s="301"/>
      <c r="AN466" s="301"/>
      <c r="AO466" s="301"/>
      <c r="AP466" s="301"/>
      <c r="AQ466" s="301"/>
      <c r="AR466" s="301"/>
      <c r="AS466" s="301"/>
      <c r="AT466" s="256"/>
      <c r="AU466" s="256"/>
    </row>
    <row r="467" spans="2:47" ht="12.6" customHeight="1" x14ac:dyDescent="0.25">
      <c r="B467" s="158"/>
      <c r="C467" s="152"/>
      <c r="D467" s="152"/>
      <c r="E467" s="152"/>
      <c r="F467" s="152"/>
      <c r="G467" s="153"/>
      <c r="H467" s="158"/>
      <c r="I467" s="152"/>
      <c r="J467" s="152"/>
      <c r="K467" s="152"/>
      <c r="L467" s="152"/>
      <c r="M467" s="153"/>
      <c r="N467" s="158"/>
      <c r="O467" s="152"/>
      <c r="P467" s="152"/>
      <c r="Q467" s="152"/>
      <c r="R467" s="152"/>
      <c r="S467" s="153"/>
      <c r="T467" s="158"/>
      <c r="U467" s="152"/>
      <c r="V467" s="152"/>
      <c r="W467" s="152"/>
      <c r="X467" s="152"/>
      <c r="Y467" s="153"/>
      <c r="Z467" s="301"/>
      <c r="AA467" s="301"/>
      <c r="AB467" s="301"/>
      <c r="AC467" s="301"/>
      <c r="AD467" s="301"/>
      <c r="AE467" s="301"/>
      <c r="AF467" s="301"/>
      <c r="AG467" s="301"/>
      <c r="AH467" s="301"/>
      <c r="AI467" s="301"/>
      <c r="AJ467" s="301"/>
      <c r="AK467" s="301"/>
      <c r="AL467" s="301"/>
      <c r="AM467" s="301"/>
      <c r="AN467" s="301"/>
      <c r="AO467" s="301"/>
      <c r="AP467" s="301"/>
      <c r="AQ467" s="301"/>
      <c r="AR467" s="301"/>
      <c r="AS467" s="301"/>
      <c r="AT467" s="256"/>
      <c r="AU467" s="256"/>
    </row>
    <row r="468" spans="2:47" ht="12.6" customHeight="1" x14ac:dyDescent="0.25">
      <c r="B468" s="158"/>
      <c r="C468" s="152"/>
      <c r="D468" s="152"/>
      <c r="E468" s="152"/>
      <c r="F468" s="152"/>
      <c r="G468" s="153"/>
      <c r="H468" s="158"/>
      <c r="I468" s="152"/>
      <c r="J468" s="152"/>
      <c r="K468" s="152"/>
      <c r="L468" s="152"/>
      <c r="M468" s="153"/>
      <c r="N468" s="158"/>
      <c r="O468" s="152"/>
      <c r="P468" s="152"/>
      <c r="Q468" s="152"/>
      <c r="R468" s="152"/>
      <c r="S468" s="153"/>
      <c r="T468" s="158"/>
      <c r="U468" s="152"/>
      <c r="V468" s="152"/>
      <c r="W468" s="152"/>
      <c r="X468" s="152"/>
      <c r="Y468" s="153"/>
      <c r="Z468" s="301"/>
      <c r="AA468" s="301"/>
      <c r="AB468" s="301"/>
      <c r="AC468" s="301"/>
      <c r="AD468" s="301"/>
      <c r="AE468" s="301"/>
      <c r="AF468" s="301"/>
      <c r="AG468" s="301"/>
      <c r="AH468" s="301"/>
      <c r="AI468" s="301"/>
      <c r="AJ468" s="301"/>
      <c r="AK468" s="301"/>
      <c r="AL468" s="301"/>
      <c r="AM468" s="301"/>
      <c r="AN468" s="301"/>
      <c r="AO468" s="301"/>
      <c r="AP468" s="301"/>
      <c r="AQ468" s="301"/>
      <c r="AR468" s="301"/>
      <c r="AS468" s="301"/>
      <c r="AT468" s="256"/>
      <c r="AU468" s="256"/>
    </row>
    <row r="469" spans="2:47" ht="12.6" customHeight="1" x14ac:dyDescent="0.25">
      <c r="B469" s="155"/>
      <c r="C469" s="156"/>
      <c r="D469" s="156"/>
      <c r="E469" s="156"/>
      <c r="F469" s="156"/>
      <c r="G469" s="157"/>
      <c r="H469" s="155"/>
      <c r="I469" s="156"/>
      <c r="J469" s="156"/>
      <c r="K469" s="156"/>
      <c r="L469" s="156"/>
      <c r="M469" s="157"/>
      <c r="N469" s="155"/>
      <c r="O469" s="156"/>
      <c r="P469" s="156"/>
      <c r="Q469" s="156"/>
      <c r="R469" s="156"/>
      <c r="S469" s="157"/>
      <c r="T469" s="155"/>
      <c r="U469" s="156"/>
      <c r="V469" s="156"/>
      <c r="W469" s="156"/>
      <c r="X469" s="156"/>
      <c r="Y469" s="157"/>
      <c r="Z469" s="301"/>
      <c r="AA469" s="301"/>
      <c r="AB469" s="301"/>
      <c r="AC469" s="301"/>
      <c r="AD469" s="301"/>
      <c r="AE469" s="301"/>
      <c r="AF469" s="301"/>
      <c r="AG469" s="301"/>
      <c r="AH469" s="301"/>
      <c r="AI469" s="301"/>
      <c r="AJ469" s="301"/>
      <c r="AK469" s="301"/>
      <c r="AL469" s="301"/>
      <c r="AM469" s="301"/>
      <c r="AN469" s="301"/>
      <c r="AO469" s="301"/>
      <c r="AP469" s="301"/>
      <c r="AQ469" s="301"/>
      <c r="AR469" s="301"/>
      <c r="AS469" s="301"/>
      <c r="AT469" s="256"/>
      <c r="AU469" s="256"/>
    </row>
    <row r="470" spans="2:47" ht="12.6" customHeight="1" x14ac:dyDescent="0.25">
      <c r="B470" s="436" t="str">
        <f>B238</f>
        <v>Formulaire du 2 avril 2012</v>
      </c>
      <c r="C470" s="437"/>
      <c r="D470" s="437"/>
      <c r="E470" s="437"/>
      <c r="F470" s="437"/>
      <c r="G470" s="437"/>
      <c r="H470" s="437"/>
      <c r="I470" s="437"/>
      <c r="J470" s="437"/>
      <c r="K470" s="437"/>
      <c r="L470" s="437"/>
      <c r="M470" s="437"/>
      <c r="N470" s="437"/>
      <c r="O470" s="364" t="str">
        <f>CONCATENATE("Compte rendu du dossier de travaux ",$R$1," - Page "&amp;SUBTOTAL(9,AS$16:AS470)&amp;" / "&amp;SUBTOTAL(9,AS$16:AS$470))</f>
        <v>Compte rendu du dossier de travaux  - Page 0 / 0</v>
      </c>
      <c r="P470" s="364"/>
      <c r="Q470" s="364"/>
      <c r="R470" s="364"/>
      <c r="S470" s="364"/>
      <c r="T470" s="364"/>
      <c r="U470" s="364"/>
      <c r="V470" s="364"/>
      <c r="W470" s="364"/>
      <c r="X470" s="364"/>
      <c r="Y470" s="365"/>
      <c r="Z470" s="301"/>
      <c r="AA470" s="301"/>
      <c r="AB470" s="301"/>
      <c r="AC470" s="301"/>
      <c r="AD470" s="301"/>
      <c r="AE470" s="301"/>
      <c r="AF470" s="301"/>
      <c r="AG470" s="301"/>
      <c r="AH470" s="301"/>
      <c r="AI470" s="301"/>
      <c r="AJ470" s="301"/>
      <c r="AK470" s="301"/>
      <c r="AL470" s="301"/>
      <c r="AM470" s="301"/>
      <c r="AN470" s="301"/>
      <c r="AO470" s="301"/>
      <c r="AP470" s="301"/>
      <c r="AQ470" s="301"/>
      <c r="AR470" s="301"/>
      <c r="AS470" s="301"/>
      <c r="AT470" s="256"/>
      <c r="AU470" s="256"/>
    </row>
  </sheetData>
  <sheetProtection sheet="1" objects="1" scenarios="1"/>
  <mergeCells count="2250">
    <mergeCell ref="J189:O189"/>
    <mergeCell ref="P189:R189"/>
    <mergeCell ref="S189:V189"/>
    <mergeCell ref="W189:Y189"/>
    <mergeCell ref="J195:O195"/>
    <mergeCell ref="P195:R195"/>
    <mergeCell ref="S195:V195"/>
    <mergeCell ref="A193:A195"/>
    <mergeCell ref="A202:A204"/>
    <mergeCell ref="B202:M202"/>
    <mergeCell ref="N202:S202"/>
    <mergeCell ref="T202:Y202"/>
    <mergeCell ref="S204:V204"/>
    <mergeCell ref="W204:Y204"/>
    <mergeCell ref="A199:A201"/>
    <mergeCell ref="X460:Y460"/>
    <mergeCell ref="N461:U461"/>
    <mergeCell ref="V461:W461"/>
    <mergeCell ref="X461:Y461"/>
    <mergeCell ref="A347:A348"/>
    <mergeCell ref="B341:Y341"/>
    <mergeCell ref="B342:Y352"/>
    <mergeCell ref="A196:A198"/>
    <mergeCell ref="N196:S196"/>
    <mergeCell ref="T196:Y196"/>
    <mergeCell ref="S198:V198"/>
    <mergeCell ref="W198:Y198"/>
    <mergeCell ref="B397:T398"/>
    <mergeCell ref="U397:V398"/>
    <mergeCell ref="W397:Y397"/>
    <mergeCell ref="W398:Y398"/>
    <mergeCell ref="B387:T388"/>
    <mergeCell ref="B107:Y107"/>
    <mergeCell ref="B108:Y121"/>
    <mergeCell ref="AL109:AL110"/>
    <mergeCell ref="AL111:AL112"/>
    <mergeCell ref="AL113:AL114"/>
    <mergeCell ref="W329:Y329"/>
    <mergeCell ref="W330:Y330"/>
    <mergeCell ref="B331:T332"/>
    <mergeCell ref="U331:V332"/>
    <mergeCell ref="W331:Y331"/>
    <mergeCell ref="W332:Y332"/>
    <mergeCell ref="B333:T334"/>
    <mergeCell ref="U333:V334"/>
    <mergeCell ref="W333:Y333"/>
    <mergeCell ref="W337:Y337"/>
    <mergeCell ref="W338:Y338"/>
    <mergeCell ref="B339:T340"/>
    <mergeCell ref="B161:Y161"/>
    <mergeCell ref="B162:L162"/>
    <mergeCell ref="M162:W162"/>
    <mergeCell ref="U339:V340"/>
    <mergeCell ref="W339:Y339"/>
    <mergeCell ref="W340:Y340"/>
    <mergeCell ref="B323:T324"/>
    <mergeCell ref="U323:V324"/>
    <mergeCell ref="W323:Y323"/>
    <mergeCell ref="B291:Y295"/>
    <mergeCell ref="B329:T330"/>
    <mergeCell ref="U329:V330"/>
    <mergeCell ref="B296:N296"/>
    <mergeCell ref="O296:Y296"/>
    <mergeCell ref="B196:M196"/>
    <mergeCell ref="W123:Y124"/>
    <mergeCell ref="B124:T124"/>
    <mergeCell ref="U124:V124"/>
    <mergeCell ref="B149:Y149"/>
    <mergeCell ref="B150:L150"/>
    <mergeCell ref="M150:Q150"/>
    <mergeCell ref="R150:W150"/>
    <mergeCell ref="X150:Y150"/>
    <mergeCell ref="B151:L152"/>
    <mergeCell ref="M151:Q152"/>
    <mergeCell ref="X151:Y152"/>
    <mergeCell ref="R151:W151"/>
    <mergeCell ref="U152:W152"/>
    <mergeCell ref="R152:T152"/>
    <mergeCell ref="A175:A176"/>
    <mergeCell ref="B165:L166"/>
    <mergeCell ref="M165:W166"/>
    <mergeCell ref="X165:Y166"/>
    <mergeCell ref="R153:W153"/>
    <mergeCell ref="R155:W155"/>
    <mergeCell ref="R157:W157"/>
    <mergeCell ref="R159:W159"/>
    <mergeCell ref="R154:T154"/>
    <mergeCell ref="U154:W154"/>
    <mergeCell ref="R156:T156"/>
    <mergeCell ref="U156:W156"/>
    <mergeCell ref="R158:T158"/>
    <mergeCell ref="B153:L154"/>
    <mergeCell ref="M153:Q154"/>
    <mergeCell ref="X153:Y154"/>
    <mergeCell ref="U158:W158"/>
    <mergeCell ref="R160:T160"/>
    <mergeCell ref="B389:T390"/>
    <mergeCell ref="U389:V390"/>
    <mergeCell ref="W389:Y389"/>
    <mergeCell ref="W390:Y390"/>
    <mergeCell ref="A349:A350"/>
    <mergeCell ref="A351:A352"/>
    <mergeCell ref="B353:Y353"/>
    <mergeCell ref="B354:N354"/>
    <mergeCell ref="O354:Y354"/>
    <mergeCell ref="B377:T378"/>
    <mergeCell ref="U377:V378"/>
    <mergeCell ref="W377:Y377"/>
    <mergeCell ref="B391:T392"/>
    <mergeCell ref="U391:V392"/>
    <mergeCell ref="W391:Y391"/>
    <mergeCell ref="W392:Y392"/>
    <mergeCell ref="B367:T368"/>
    <mergeCell ref="U367:V368"/>
    <mergeCell ref="W367:Y367"/>
    <mergeCell ref="B373:T374"/>
    <mergeCell ref="U373:V374"/>
    <mergeCell ref="W373:Y373"/>
    <mergeCell ref="B385:T386"/>
    <mergeCell ref="U385:V386"/>
    <mergeCell ref="W385:Y385"/>
    <mergeCell ref="B355:V355"/>
    <mergeCell ref="W355:Y356"/>
    <mergeCell ref="B356:T356"/>
    <mergeCell ref="U356:V356"/>
    <mergeCell ref="B357:T358"/>
    <mergeCell ref="U357:V358"/>
    <mergeCell ref="W357:Y357"/>
    <mergeCell ref="AO323:AO324"/>
    <mergeCell ref="AP323:AP324"/>
    <mergeCell ref="AQ323:AQ324"/>
    <mergeCell ref="AR323:AR324"/>
    <mergeCell ref="W324:Y324"/>
    <mergeCell ref="B325:T326"/>
    <mergeCell ref="U325:V326"/>
    <mergeCell ref="W325:Y325"/>
    <mergeCell ref="AO325:AO326"/>
    <mergeCell ref="AP325:AP326"/>
    <mergeCell ref="AQ325:AQ326"/>
    <mergeCell ref="AR325:AR326"/>
    <mergeCell ref="W326:Y326"/>
    <mergeCell ref="B327:T328"/>
    <mergeCell ref="U327:V328"/>
    <mergeCell ref="W327:Y327"/>
    <mergeCell ref="AO327:AO328"/>
    <mergeCell ref="AP327:AP328"/>
    <mergeCell ref="AQ327:AQ328"/>
    <mergeCell ref="AR327:AR328"/>
    <mergeCell ref="W328:Y328"/>
    <mergeCell ref="AO317:AO318"/>
    <mergeCell ref="AP317:AP318"/>
    <mergeCell ref="AQ317:AQ318"/>
    <mergeCell ref="AR317:AR318"/>
    <mergeCell ref="W318:Y318"/>
    <mergeCell ref="B319:T320"/>
    <mergeCell ref="U319:V320"/>
    <mergeCell ref="W319:Y319"/>
    <mergeCell ref="AO319:AO320"/>
    <mergeCell ref="AP319:AP320"/>
    <mergeCell ref="AQ319:AQ320"/>
    <mergeCell ref="AR319:AR320"/>
    <mergeCell ref="W320:Y320"/>
    <mergeCell ref="B321:T322"/>
    <mergeCell ref="U321:V322"/>
    <mergeCell ref="W321:Y321"/>
    <mergeCell ref="AO321:AO322"/>
    <mergeCell ref="AP321:AP322"/>
    <mergeCell ref="AQ321:AQ322"/>
    <mergeCell ref="AR321:AR322"/>
    <mergeCell ref="W322:Y322"/>
    <mergeCell ref="AO311:AO312"/>
    <mergeCell ref="AP311:AP312"/>
    <mergeCell ref="AQ311:AQ312"/>
    <mergeCell ref="AR311:AR312"/>
    <mergeCell ref="W312:Y312"/>
    <mergeCell ref="B313:T314"/>
    <mergeCell ref="U313:V314"/>
    <mergeCell ref="W313:Y313"/>
    <mergeCell ref="AO313:AO314"/>
    <mergeCell ref="AP313:AP314"/>
    <mergeCell ref="AQ313:AQ314"/>
    <mergeCell ref="AR313:AR314"/>
    <mergeCell ref="W314:Y314"/>
    <mergeCell ref="B315:T316"/>
    <mergeCell ref="U315:V316"/>
    <mergeCell ref="W315:Y315"/>
    <mergeCell ref="AO315:AO316"/>
    <mergeCell ref="AP315:AP316"/>
    <mergeCell ref="AQ315:AQ316"/>
    <mergeCell ref="AR315:AR316"/>
    <mergeCell ref="W316:Y316"/>
    <mergeCell ref="AO305:AO306"/>
    <mergeCell ref="AP305:AP306"/>
    <mergeCell ref="AQ305:AQ306"/>
    <mergeCell ref="AR305:AR306"/>
    <mergeCell ref="W306:Y306"/>
    <mergeCell ref="B307:T308"/>
    <mergeCell ref="U307:V308"/>
    <mergeCell ref="W307:Y307"/>
    <mergeCell ref="AO307:AO308"/>
    <mergeCell ref="AP307:AP308"/>
    <mergeCell ref="AQ307:AQ308"/>
    <mergeCell ref="AR307:AR308"/>
    <mergeCell ref="W308:Y308"/>
    <mergeCell ref="B309:T310"/>
    <mergeCell ref="U309:V310"/>
    <mergeCell ref="W309:Y309"/>
    <mergeCell ref="AO309:AO310"/>
    <mergeCell ref="AP309:AP310"/>
    <mergeCell ref="AQ309:AQ310"/>
    <mergeCell ref="AR309:AR310"/>
    <mergeCell ref="W310:Y310"/>
    <mergeCell ref="AO299:AO300"/>
    <mergeCell ref="AP299:AP300"/>
    <mergeCell ref="AQ299:AQ300"/>
    <mergeCell ref="AR299:AR300"/>
    <mergeCell ref="W300:Y300"/>
    <mergeCell ref="B301:T302"/>
    <mergeCell ref="U301:V302"/>
    <mergeCell ref="W301:Y301"/>
    <mergeCell ref="AO301:AO302"/>
    <mergeCell ref="AP301:AP302"/>
    <mergeCell ref="AQ301:AQ302"/>
    <mergeCell ref="AR301:AR302"/>
    <mergeCell ref="W302:Y302"/>
    <mergeCell ref="B303:T304"/>
    <mergeCell ref="U303:V304"/>
    <mergeCell ref="W303:Y303"/>
    <mergeCell ref="AO303:AO304"/>
    <mergeCell ref="AP303:AP304"/>
    <mergeCell ref="AQ303:AQ304"/>
    <mergeCell ref="AR303:AR304"/>
    <mergeCell ref="W304:Y304"/>
    <mergeCell ref="E1:Q2"/>
    <mergeCell ref="R1:Y2"/>
    <mergeCell ref="E4:Y5"/>
    <mergeCell ref="W10:Y10"/>
    <mergeCell ref="B11:D11"/>
    <mergeCell ref="E11:G11"/>
    <mergeCell ref="H11:L11"/>
    <mergeCell ref="M11:O11"/>
    <mergeCell ref="P11:R11"/>
    <mergeCell ref="S11:V11"/>
    <mergeCell ref="W11:Y11"/>
    <mergeCell ref="B9:Y9"/>
    <mergeCell ref="E10:G10"/>
    <mergeCell ref="H10:L10"/>
    <mergeCell ref="M10:O10"/>
    <mergeCell ref="P10:R10"/>
    <mergeCell ref="S10:V10"/>
    <mergeCell ref="B7:G7"/>
    <mergeCell ref="H7:L7"/>
    <mergeCell ref="M7:P7"/>
    <mergeCell ref="Q7:U7"/>
    <mergeCell ref="V7:W7"/>
    <mergeCell ref="X7:Y7"/>
    <mergeCell ref="Z14:AC14"/>
    <mergeCell ref="AD14:AN14"/>
    <mergeCell ref="AO14:AR14"/>
    <mergeCell ref="AS14:AS15"/>
    <mergeCell ref="B15:K15"/>
    <mergeCell ref="L15:M15"/>
    <mergeCell ref="N15:Y15"/>
    <mergeCell ref="W12:Y12"/>
    <mergeCell ref="B13:D13"/>
    <mergeCell ref="E13:G13"/>
    <mergeCell ref="H13:L13"/>
    <mergeCell ref="M13:O13"/>
    <mergeCell ref="P13:R13"/>
    <mergeCell ref="S13:V13"/>
    <mergeCell ref="W13:Y13"/>
    <mergeCell ref="B12:D12"/>
    <mergeCell ref="E12:G12"/>
    <mergeCell ref="H12:L12"/>
    <mergeCell ref="M12:O12"/>
    <mergeCell ref="P12:R12"/>
    <mergeCell ref="S12:V12"/>
    <mergeCell ref="B19:T19"/>
    <mergeCell ref="U19:V19"/>
    <mergeCell ref="W19:Y19"/>
    <mergeCell ref="A20:A21"/>
    <mergeCell ref="B20:D21"/>
    <mergeCell ref="E20:T21"/>
    <mergeCell ref="U20:V21"/>
    <mergeCell ref="W20:Y20"/>
    <mergeCell ref="B17:K17"/>
    <mergeCell ref="L17:M17"/>
    <mergeCell ref="N17:P17"/>
    <mergeCell ref="Q17:S17"/>
    <mergeCell ref="T17:V17"/>
    <mergeCell ref="W17:Y17"/>
    <mergeCell ref="B16:K16"/>
    <mergeCell ref="L16:M16"/>
    <mergeCell ref="N16:P16"/>
    <mergeCell ref="Q16:S16"/>
    <mergeCell ref="T16:V16"/>
    <mergeCell ref="W16:Y16"/>
    <mergeCell ref="AQ20:AQ21"/>
    <mergeCell ref="AR20:AR21"/>
    <mergeCell ref="W21:Y21"/>
    <mergeCell ref="A22:A23"/>
    <mergeCell ref="B22:D23"/>
    <mergeCell ref="E22:T23"/>
    <mergeCell ref="U22:V23"/>
    <mergeCell ref="W22:Y22"/>
    <mergeCell ref="AI20:AI21"/>
    <mergeCell ref="AJ20:AJ21"/>
    <mergeCell ref="AK20:AK21"/>
    <mergeCell ref="AN20:AN21"/>
    <mergeCell ref="AO20:AO21"/>
    <mergeCell ref="AP20:AP21"/>
    <mergeCell ref="AB20:AB21"/>
    <mergeCell ref="AC20:AC21"/>
    <mergeCell ref="AD20:AD21"/>
    <mergeCell ref="AE20:AE21"/>
    <mergeCell ref="AF20:AF21"/>
    <mergeCell ref="AH20:AH21"/>
    <mergeCell ref="Z20:Z21"/>
    <mergeCell ref="AA20:AA21"/>
    <mergeCell ref="W23:Y23"/>
    <mergeCell ref="AK22:AK23"/>
    <mergeCell ref="AN22:AN23"/>
    <mergeCell ref="AO22:AO23"/>
    <mergeCell ref="AP22:AP23"/>
    <mergeCell ref="AQ22:AQ23"/>
    <mergeCell ref="AR22:AR23"/>
    <mergeCell ref="AD22:AD23"/>
    <mergeCell ref="AE22:AE23"/>
    <mergeCell ref="AF22:AF23"/>
    <mergeCell ref="AH22:AH23"/>
    <mergeCell ref="AI22:AI23"/>
    <mergeCell ref="AJ22:AJ23"/>
    <mergeCell ref="Z22:Z23"/>
    <mergeCell ref="AA22:AA23"/>
    <mergeCell ref="AB22:AB23"/>
    <mergeCell ref="AC22:AC23"/>
    <mergeCell ref="AQ24:AQ25"/>
    <mergeCell ref="AR24:AR25"/>
    <mergeCell ref="A26:A27"/>
    <mergeCell ref="B26:D27"/>
    <mergeCell ref="E26:T27"/>
    <mergeCell ref="U26:V27"/>
    <mergeCell ref="W26:Y26"/>
    <mergeCell ref="AI24:AI25"/>
    <mergeCell ref="AJ24:AJ25"/>
    <mergeCell ref="AK24:AK25"/>
    <mergeCell ref="AN24:AN25"/>
    <mergeCell ref="AO24:AO25"/>
    <mergeCell ref="AP24:AP25"/>
    <mergeCell ref="AB24:AB25"/>
    <mergeCell ref="AC24:AC25"/>
    <mergeCell ref="AD24:AD25"/>
    <mergeCell ref="AE24:AE25"/>
    <mergeCell ref="AF24:AF25"/>
    <mergeCell ref="AH24:AH25"/>
    <mergeCell ref="Z24:Z25"/>
    <mergeCell ref="AA24:AA25"/>
    <mergeCell ref="W27:Y27"/>
    <mergeCell ref="A24:A25"/>
    <mergeCell ref="B24:D25"/>
    <mergeCell ref="E24:T25"/>
    <mergeCell ref="U24:V25"/>
    <mergeCell ref="W24:Y24"/>
    <mergeCell ref="W25:Y25"/>
    <mergeCell ref="AK26:AK27"/>
    <mergeCell ref="AN26:AN27"/>
    <mergeCell ref="AO26:AO27"/>
    <mergeCell ref="AP26:AP27"/>
    <mergeCell ref="AQ26:AQ27"/>
    <mergeCell ref="AR26:AR27"/>
    <mergeCell ref="AD26:AD27"/>
    <mergeCell ref="AE26:AE27"/>
    <mergeCell ref="AF26:AF27"/>
    <mergeCell ref="AH26:AH27"/>
    <mergeCell ref="AI26:AI27"/>
    <mergeCell ref="AJ26:AJ27"/>
    <mergeCell ref="Z26:Z27"/>
    <mergeCell ref="AA26:AA27"/>
    <mergeCell ref="AB26:AB27"/>
    <mergeCell ref="AC26:AC27"/>
    <mergeCell ref="AQ28:AQ29"/>
    <mergeCell ref="AR28:AR29"/>
    <mergeCell ref="A30:A31"/>
    <mergeCell ref="B30:D31"/>
    <mergeCell ref="E30:T31"/>
    <mergeCell ref="U30:V31"/>
    <mergeCell ref="W30:Y30"/>
    <mergeCell ref="AI28:AI29"/>
    <mergeCell ref="AJ28:AJ29"/>
    <mergeCell ref="AK28:AK29"/>
    <mergeCell ref="AN28:AN29"/>
    <mergeCell ref="AO28:AO29"/>
    <mergeCell ref="AP28:AP29"/>
    <mergeCell ref="AB28:AB29"/>
    <mergeCell ref="AC28:AC29"/>
    <mergeCell ref="AD28:AD29"/>
    <mergeCell ref="AE28:AE29"/>
    <mergeCell ref="AF28:AF29"/>
    <mergeCell ref="AH28:AH29"/>
    <mergeCell ref="Z28:Z29"/>
    <mergeCell ref="AA28:AA29"/>
    <mergeCell ref="W31:Y31"/>
    <mergeCell ref="A28:A29"/>
    <mergeCell ref="B28:D29"/>
    <mergeCell ref="E28:T29"/>
    <mergeCell ref="U28:V29"/>
    <mergeCell ref="W28:Y28"/>
    <mergeCell ref="W29:Y29"/>
    <mergeCell ref="AK30:AK31"/>
    <mergeCell ref="AN30:AN31"/>
    <mergeCell ref="AO30:AO31"/>
    <mergeCell ref="AP30:AP31"/>
    <mergeCell ref="AQ30:AQ31"/>
    <mergeCell ref="AR30:AR31"/>
    <mergeCell ref="AD30:AD31"/>
    <mergeCell ref="AE30:AE31"/>
    <mergeCell ref="AF30:AF31"/>
    <mergeCell ref="AH30:AH31"/>
    <mergeCell ref="AI30:AI31"/>
    <mergeCell ref="AJ30:AJ31"/>
    <mergeCell ref="Z30:Z31"/>
    <mergeCell ref="AA30:AA31"/>
    <mergeCell ref="AB30:AB31"/>
    <mergeCell ref="AC30:AC31"/>
    <mergeCell ref="AQ32:AQ33"/>
    <mergeCell ref="AR32:AR33"/>
    <mergeCell ref="A34:A35"/>
    <mergeCell ref="B34:D35"/>
    <mergeCell ref="E34:T35"/>
    <mergeCell ref="U34:V35"/>
    <mergeCell ref="W34:Y34"/>
    <mergeCell ref="AI32:AI33"/>
    <mergeCell ref="AJ32:AJ33"/>
    <mergeCell ref="AK32:AK33"/>
    <mergeCell ref="AN32:AN33"/>
    <mergeCell ref="AO32:AO33"/>
    <mergeCell ref="AP32:AP33"/>
    <mergeCell ref="AB32:AB33"/>
    <mergeCell ref="AC32:AC33"/>
    <mergeCell ref="AD32:AD33"/>
    <mergeCell ref="AE32:AE33"/>
    <mergeCell ref="AF32:AF33"/>
    <mergeCell ref="AH32:AH33"/>
    <mergeCell ref="Z32:Z33"/>
    <mergeCell ref="AA32:AA33"/>
    <mergeCell ref="W35:Y35"/>
    <mergeCell ref="A32:A33"/>
    <mergeCell ref="B32:D33"/>
    <mergeCell ref="E32:T33"/>
    <mergeCell ref="U32:V33"/>
    <mergeCell ref="W32:Y32"/>
    <mergeCell ref="W33:Y33"/>
    <mergeCell ref="AK34:AK35"/>
    <mergeCell ref="AN34:AN35"/>
    <mergeCell ref="AO34:AO35"/>
    <mergeCell ref="AP34:AP35"/>
    <mergeCell ref="AQ34:AQ35"/>
    <mergeCell ref="AR34:AR35"/>
    <mergeCell ref="AD34:AD35"/>
    <mergeCell ref="AE34:AE35"/>
    <mergeCell ref="AF34:AF35"/>
    <mergeCell ref="AH34:AH35"/>
    <mergeCell ref="AI34:AI35"/>
    <mergeCell ref="AJ34:AJ35"/>
    <mergeCell ref="Z34:Z35"/>
    <mergeCell ref="AA34:AA35"/>
    <mergeCell ref="AB34:AB35"/>
    <mergeCell ref="AC34:AC35"/>
    <mergeCell ref="AQ36:AQ37"/>
    <mergeCell ref="AR36:AR37"/>
    <mergeCell ref="A38:A39"/>
    <mergeCell ref="B38:D39"/>
    <mergeCell ref="E38:T39"/>
    <mergeCell ref="U38:V39"/>
    <mergeCell ref="W38:Y38"/>
    <mergeCell ref="AI36:AI37"/>
    <mergeCell ref="AJ36:AJ37"/>
    <mergeCell ref="AK36:AK37"/>
    <mergeCell ref="AN36:AN37"/>
    <mergeCell ref="AO36:AO37"/>
    <mergeCell ref="AP36:AP37"/>
    <mergeCell ref="AB36:AB37"/>
    <mergeCell ref="AC36:AC37"/>
    <mergeCell ref="AD36:AD37"/>
    <mergeCell ref="AE36:AE37"/>
    <mergeCell ref="AF36:AF37"/>
    <mergeCell ref="AH36:AH37"/>
    <mergeCell ref="Z36:Z37"/>
    <mergeCell ref="AA36:AA37"/>
    <mergeCell ref="W39:Y39"/>
    <mergeCell ref="A36:A37"/>
    <mergeCell ref="B36:D37"/>
    <mergeCell ref="E36:T37"/>
    <mergeCell ref="U36:V37"/>
    <mergeCell ref="W36:Y36"/>
    <mergeCell ref="W37:Y37"/>
    <mergeCell ref="AK38:AK39"/>
    <mergeCell ref="AN38:AN39"/>
    <mergeCell ref="AO38:AO39"/>
    <mergeCell ref="AP38:AP39"/>
    <mergeCell ref="AQ38:AQ39"/>
    <mergeCell ref="AR38:AR39"/>
    <mergeCell ref="AD38:AD39"/>
    <mergeCell ref="AE38:AE39"/>
    <mergeCell ref="AF38:AF39"/>
    <mergeCell ref="AH38:AH39"/>
    <mergeCell ref="AI38:AI39"/>
    <mergeCell ref="AJ38:AJ39"/>
    <mergeCell ref="Z38:Z39"/>
    <mergeCell ref="AA38:AA39"/>
    <mergeCell ref="AB38:AB39"/>
    <mergeCell ref="AC38:AC39"/>
    <mergeCell ref="AQ40:AQ41"/>
    <mergeCell ref="AR40:AR41"/>
    <mergeCell ref="A42:A43"/>
    <mergeCell ref="B42:D43"/>
    <mergeCell ref="E42:T43"/>
    <mergeCell ref="U42:V43"/>
    <mergeCell ref="W42:Y42"/>
    <mergeCell ref="AI40:AI41"/>
    <mergeCell ref="AJ40:AJ41"/>
    <mergeCell ref="AK40:AK41"/>
    <mergeCell ref="AN40:AN41"/>
    <mergeCell ref="AO40:AO41"/>
    <mergeCell ref="AP40:AP41"/>
    <mergeCell ref="AB40:AB41"/>
    <mergeCell ref="AC40:AC41"/>
    <mergeCell ref="AD40:AD41"/>
    <mergeCell ref="AE40:AE41"/>
    <mergeCell ref="AF40:AF41"/>
    <mergeCell ref="AH40:AH41"/>
    <mergeCell ref="Z40:Z41"/>
    <mergeCell ref="AA40:AA41"/>
    <mergeCell ref="W43:Y43"/>
    <mergeCell ref="A40:A41"/>
    <mergeCell ref="B40:D41"/>
    <mergeCell ref="E40:T41"/>
    <mergeCell ref="U40:V41"/>
    <mergeCell ref="W40:Y40"/>
    <mergeCell ref="W41:Y41"/>
    <mergeCell ref="AK42:AK43"/>
    <mergeCell ref="AN42:AN43"/>
    <mergeCell ref="AO42:AO43"/>
    <mergeCell ref="AP42:AP43"/>
    <mergeCell ref="AQ42:AQ43"/>
    <mergeCell ref="AR42:AR43"/>
    <mergeCell ref="AD42:AD43"/>
    <mergeCell ref="AE42:AE43"/>
    <mergeCell ref="AF42:AF43"/>
    <mergeCell ref="AH42:AH43"/>
    <mergeCell ref="AI42:AI43"/>
    <mergeCell ref="AJ42:AJ43"/>
    <mergeCell ref="Z42:Z43"/>
    <mergeCell ref="AA42:AA43"/>
    <mergeCell ref="AB42:AB43"/>
    <mergeCell ref="AC42:AC43"/>
    <mergeCell ref="AQ44:AQ45"/>
    <mergeCell ref="AR44:AR45"/>
    <mergeCell ref="A46:A47"/>
    <mergeCell ref="B46:D47"/>
    <mergeCell ref="E46:T47"/>
    <mergeCell ref="U46:V47"/>
    <mergeCell ref="W46:Y46"/>
    <mergeCell ref="AI44:AI45"/>
    <mergeCell ref="AJ44:AJ45"/>
    <mergeCell ref="AK44:AK45"/>
    <mergeCell ref="AN44:AN45"/>
    <mergeCell ref="AO44:AO45"/>
    <mergeCell ref="AP44:AP45"/>
    <mergeCell ref="AB44:AB45"/>
    <mergeCell ref="AC44:AC45"/>
    <mergeCell ref="AD44:AD45"/>
    <mergeCell ref="AE44:AE45"/>
    <mergeCell ref="AF44:AF45"/>
    <mergeCell ref="AH44:AH45"/>
    <mergeCell ref="Z44:Z45"/>
    <mergeCell ref="AA44:AA45"/>
    <mergeCell ref="W47:Y47"/>
    <mergeCell ref="A44:A45"/>
    <mergeCell ref="B44:D45"/>
    <mergeCell ref="E44:T45"/>
    <mergeCell ref="U44:V45"/>
    <mergeCell ref="W44:Y44"/>
    <mergeCell ref="W45:Y45"/>
    <mergeCell ref="AK46:AK47"/>
    <mergeCell ref="AN46:AN47"/>
    <mergeCell ref="AO46:AO47"/>
    <mergeCell ref="AP46:AP47"/>
    <mergeCell ref="AQ46:AQ47"/>
    <mergeCell ref="AR46:AR47"/>
    <mergeCell ref="AD46:AD47"/>
    <mergeCell ref="AE46:AE47"/>
    <mergeCell ref="AF46:AF47"/>
    <mergeCell ref="AH46:AH47"/>
    <mergeCell ref="AI46:AI47"/>
    <mergeCell ref="AJ46:AJ47"/>
    <mergeCell ref="Z46:Z47"/>
    <mergeCell ref="AA46:AA47"/>
    <mergeCell ref="AB46:AB47"/>
    <mergeCell ref="AC46:AC47"/>
    <mergeCell ref="AQ48:AQ49"/>
    <mergeCell ref="AR48:AR49"/>
    <mergeCell ref="A50:A51"/>
    <mergeCell ref="B50:D51"/>
    <mergeCell ref="E50:T51"/>
    <mergeCell ref="U50:V51"/>
    <mergeCell ref="W50:Y50"/>
    <mergeCell ref="AI48:AI49"/>
    <mergeCell ref="AJ48:AJ49"/>
    <mergeCell ref="AK48:AK49"/>
    <mergeCell ref="AN48:AN49"/>
    <mergeCell ref="AO48:AO49"/>
    <mergeCell ref="AP48:AP49"/>
    <mergeCell ref="AB48:AB49"/>
    <mergeCell ref="AC48:AC49"/>
    <mergeCell ref="AD48:AD49"/>
    <mergeCell ref="AE48:AE49"/>
    <mergeCell ref="AF48:AF49"/>
    <mergeCell ref="AH48:AH49"/>
    <mergeCell ref="Z48:Z49"/>
    <mergeCell ref="AA48:AA49"/>
    <mergeCell ref="W51:Y51"/>
    <mergeCell ref="A48:A49"/>
    <mergeCell ref="B48:D49"/>
    <mergeCell ref="E48:T49"/>
    <mergeCell ref="U48:V49"/>
    <mergeCell ref="W48:Y48"/>
    <mergeCell ref="W49:Y49"/>
    <mergeCell ref="AK50:AK51"/>
    <mergeCell ref="AN50:AN51"/>
    <mergeCell ref="AO50:AO51"/>
    <mergeCell ref="AP50:AP51"/>
    <mergeCell ref="AQ50:AQ51"/>
    <mergeCell ref="AR50:AR51"/>
    <mergeCell ref="AD50:AD51"/>
    <mergeCell ref="AE50:AE51"/>
    <mergeCell ref="AF50:AF51"/>
    <mergeCell ref="AH50:AH51"/>
    <mergeCell ref="AI50:AI51"/>
    <mergeCell ref="AJ50:AJ51"/>
    <mergeCell ref="Z50:Z51"/>
    <mergeCell ref="AA50:AA51"/>
    <mergeCell ref="AB50:AB51"/>
    <mergeCell ref="AC50:AC51"/>
    <mergeCell ref="AQ52:AQ53"/>
    <mergeCell ref="AR52:AR53"/>
    <mergeCell ref="AI52:AI53"/>
    <mergeCell ref="AJ52:AJ53"/>
    <mergeCell ref="AK52:AK53"/>
    <mergeCell ref="AN52:AN53"/>
    <mergeCell ref="AO52:AO53"/>
    <mergeCell ref="AP52:AP53"/>
    <mergeCell ref="AB52:AB53"/>
    <mergeCell ref="AC52:AC53"/>
    <mergeCell ref="AD52:AD53"/>
    <mergeCell ref="AE52:AE53"/>
    <mergeCell ref="AF52:AF53"/>
    <mergeCell ref="AH52:AH53"/>
    <mergeCell ref="Z52:Z53"/>
    <mergeCell ref="AA52:AA53"/>
    <mergeCell ref="W55:Y55"/>
    <mergeCell ref="AQ54:AQ55"/>
    <mergeCell ref="AR54:AR55"/>
    <mergeCell ref="A52:A53"/>
    <mergeCell ref="B52:D53"/>
    <mergeCell ref="E52:T53"/>
    <mergeCell ref="U52:V53"/>
    <mergeCell ref="W52:Y52"/>
    <mergeCell ref="AK54:AK55"/>
    <mergeCell ref="W53:Y53"/>
    <mergeCell ref="AO58:AO59"/>
    <mergeCell ref="AP58:AP59"/>
    <mergeCell ref="A56:A57"/>
    <mergeCell ref="B56:D57"/>
    <mergeCell ref="E56:T57"/>
    <mergeCell ref="U56:V57"/>
    <mergeCell ref="W56:Y56"/>
    <mergeCell ref="AN54:AN55"/>
    <mergeCell ref="AO54:AO55"/>
    <mergeCell ref="AP54:AP55"/>
    <mergeCell ref="AD54:AD55"/>
    <mergeCell ref="AE54:AE55"/>
    <mergeCell ref="AF54:AF55"/>
    <mergeCell ref="AH54:AH55"/>
    <mergeCell ref="AI54:AI55"/>
    <mergeCell ref="AJ54:AJ55"/>
    <mergeCell ref="Z54:Z55"/>
    <mergeCell ref="AA54:AA55"/>
    <mergeCell ref="AB54:AB55"/>
    <mergeCell ref="AC54:AC55"/>
    <mergeCell ref="A54:A55"/>
    <mergeCell ref="B54:D55"/>
    <mergeCell ref="E54:T55"/>
    <mergeCell ref="U54:V55"/>
    <mergeCell ref="W54:Y54"/>
    <mergeCell ref="AQ56:AQ57"/>
    <mergeCell ref="AR56:AR57"/>
    <mergeCell ref="B65:V65"/>
    <mergeCell ref="W65:Y66"/>
    <mergeCell ref="B66:T66"/>
    <mergeCell ref="U66:V66"/>
    <mergeCell ref="W57:Y57"/>
    <mergeCell ref="B61:Y63"/>
    <mergeCell ref="A58:A59"/>
    <mergeCell ref="B58:D59"/>
    <mergeCell ref="E58:T59"/>
    <mergeCell ref="U58:V59"/>
    <mergeCell ref="W58:Y58"/>
    <mergeCell ref="AI56:AI57"/>
    <mergeCell ref="AJ56:AJ57"/>
    <mergeCell ref="AK56:AK57"/>
    <mergeCell ref="AN56:AN57"/>
    <mergeCell ref="AO56:AO57"/>
    <mergeCell ref="AP56:AP57"/>
    <mergeCell ref="AB56:AB57"/>
    <mergeCell ref="AC56:AC57"/>
    <mergeCell ref="AD56:AD57"/>
    <mergeCell ref="AE56:AE57"/>
    <mergeCell ref="AF56:AF57"/>
    <mergeCell ref="AH56:AH57"/>
    <mergeCell ref="Z56:Z57"/>
    <mergeCell ref="AA56:AA57"/>
    <mergeCell ref="W59:Y59"/>
    <mergeCell ref="B60:Y60"/>
    <mergeCell ref="B64:N64"/>
    <mergeCell ref="O64:Y64"/>
    <mergeCell ref="AK58:AK59"/>
    <mergeCell ref="AN58:AN59"/>
    <mergeCell ref="AR67:AR68"/>
    <mergeCell ref="W68:Y68"/>
    <mergeCell ref="B69:T70"/>
    <mergeCell ref="U69:V70"/>
    <mergeCell ref="W69:Y69"/>
    <mergeCell ref="AO67:AO68"/>
    <mergeCell ref="AP67:AP68"/>
    <mergeCell ref="AQ67:AQ68"/>
    <mergeCell ref="AQ58:AQ59"/>
    <mergeCell ref="AR58:AR59"/>
    <mergeCell ref="AD58:AD59"/>
    <mergeCell ref="AE58:AE59"/>
    <mergeCell ref="AF58:AF59"/>
    <mergeCell ref="AH58:AH59"/>
    <mergeCell ref="AI58:AI59"/>
    <mergeCell ref="AJ58:AJ59"/>
    <mergeCell ref="Z58:Z59"/>
    <mergeCell ref="AA58:AA59"/>
    <mergeCell ref="AB58:AB59"/>
    <mergeCell ref="AC58:AC59"/>
    <mergeCell ref="AL67:AL68"/>
    <mergeCell ref="AL69:AL70"/>
    <mergeCell ref="AP69:AP70"/>
    <mergeCell ref="AQ69:AQ70"/>
    <mergeCell ref="AR69:AR70"/>
    <mergeCell ref="W70:Y70"/>
    <mergeCell ref="AO71:AO72"/>
    <mergeCell ref="AP71:AP72"/>
    <mergeCell ref="AQ71:AQ72"/>
    <mergeCell ref="AR71:AR72"/>
    <mergeCell ref="W72:Y72"/>
    <mergeCell ref="B71:T72"/>
    <mergeCell ref="U71:V72"/>
    <mergeCell ref="W71:Y71"/>
    <mergeCell ref="AO69:AO70"/>
    <mergeCell ref="B67:T68"/>
    <mergeCell ref="U67:V68"/>
    <mergeCell ref="W67:Y67"/>
    <mergeCell ref="AL71:AL72"/>
    <mergeCell ref="AR75:AR76"/>
    <mergeCell ref="W76:Y76"/>
    <mergeCell ref="W75:Y75"/>
    <mergeCell ref="AR73:AR74"/>
    <mergeCell ref="B75:T76"/>
    <mergeCell ref="U75:V76"/>
    <mergeCell ref="B73:T74"/>
    <mergeCell ref="U73:V74"/>
    <mergeCell ref="W73:Y73"/>
    <mergeCell ref="AO73:AO74"/>
    <mergeCell ref="AP73:AP74"/>
    <mergeCell ref="AQ73:AQ74"/>
    <mergeCell ref="W74:Y74"/>
    <mergeCell ref="AO75:AO76"/>
    <mergeCell ref="AP75:AP76"/>
    <mergeCell ref="AQ75:AQ76"/>
    <mergeCell ref="AO77:AO78"/>
    <mergeCell ref="AP77:AP78"/>
    <mergeCell ref="AQ77:AQ78"/>
    <mergeCell ref="AL73:AL74"/>
    <mergeCell ref="AL75:AL76"/>
    <mergeCell ref="AL77:AL78"/>
    <mergeCell ref="B81:T82"/>
    <mergeCell ref="U81:V82"/>
    <mergeCell ref="W81:Y81"/>
    <mergeCell ref="B79:T80"/>
    <mergeCell ref="U79:V80"/>
    <mergeCell ref="W79:Y79"/>
    <mergeCell ref="AP81:AP82"/>
    <mergeCell ref="AQ81:AQ82"/>
    <mergeCell ref="AR81:AR82"/>
    <mergeCell ref="W82:Y82"/>
    <mergeCell ref="AO81:AO82"/>
    <mergeCell ref="AR77:AR78"/>
    <mergeCell ref="W78:Y78"/>
    <mergeCell ref="AO79:AO80"/>
    <mergeCell ref="AP79:AP80"/>
    <mergeCell ref="AQ79:AQ80"/>
    <mergeCell ref="AR79:AR80"/>
    <mergeCell ref="W80:Y80"/>
    <mergeCell ref="AL79:AL80"/>
    <mergeCell ref="AL81:AL82"/>
    <mergeCell ref="B77:T78"/>
    <mergeCell ref="U77:V78"/>
    <mergeCell ref="W77:Y77"/>
    <mergeCell ref="B83:T84"/>
    <mergeCell ref="U83:V84"/>
    <mergeCell ref="W83:Y83"/>
    <mergeCell ref="AO85:AO86"/>
    <mergeCell ref="AP85:AP86"/>
    <mergeCell ref="B87:T88"/>
    <mergeCell ref="U87:V88"/>
    <mergeCell ref="W87:Y87"/>
    <mergeCell ref="B85:T86"/>
    <mergeCell ref="U85:V86"/>
    <mergeCell ref="W85:Y85"/>
    <mergeCell ref="AO83:AO84"/>
    <mergeCell ref="AP83:AP84"/>
    <mergeCell ref="AQ83:AQ84"/>
    <mergeCell ref="AR83:AR84"/>
    <mergeCell ref="W84:Y84"/>
    <mergeCell ref="AL83:AL84"/>
    <mergeCell ref="AL85:AL86"/>
    <mergeCell ref="AL87:AL88"/>
    <mergeCell ref="B89:T90"/>
    <mergeCell ref="U89:V90"/>
    <mergeCell ref="W89:Y89"/>
    <mergeCell ref="AO87:AO88"/>
    <mergeCell ref="AR89:AR90"/>
    <mergeCell ref="W90:Y90"/>
    <mergeCell ref="AO89:AO90"/>
    <mergeCell ref="AP89:AP90"/>
    <mergeCell ref="AQ89:AQ90"/>
    <mergeCell ref="AQ85:AQ86"/>
    <mergeCell ref="AR85:AR86"/>
    <mergeCell ref="W86:Y86"/>
    <mergeCell ref="AP87:AP88"/>
    <mergeCell ref="AQ87:AQ88"/>
    <mergeCell ref="AR87:AR88"/>
    <mergeCell ref="W88:Y88"/>
    <mergeCell ref="AL89:AL90"/>
    <mergeCell ref="AO91:AO92"/>
    <mergeCell ref="AP91:AP92"/>
    <mergeCell ref="AQ91:AQ92"/>
    <mergeCell ref="AR91:AR92"/>
    <mergeCell ref="W92:Y92"/>
    <mergeCell ref="AO97:AO98"/>
    <mergeCell ref="B91:T92"/>
    <mergeCell ref="U91:V92"/>
    <mergeCell ref="W91:Y91"/>
    <mergeCell ref="AO93:AO94"/>
    <mergeCell ref="AP93:AP94"/>
    <mergeCell ref="AQ93:AQ94"/>
    <mergeCell ref="AR93:AR94"/>
    <mergeCell ref="W94:Y94"/>
    <mergeCell ref="AL91:AL92"/>
    <mergeCell ref="AL93:AL94"/>
    <mergeCell ref="AL95:AL96"/>
    <mergeCell ref="AL97:AL98"/>
    <mergeCell ref="B97:T98"/>
    <mergeCell ref="U97:V98"/>
    <mergeCell ref="W97:Y97"/>
    <mergeCell ref="B95:T96"/>
    <mergeCell ref="U95:V96"/>
    <mergeCell ref="W95:Y95"/>
    <mergeCell ref="AP97:AP98"/>
    <mergeCell ref="AQ97:AQ98"/>
    <mergeCell ref="AR97:AR98"/>
    <mergeCell ref="W98:Y98"/>
    <mergeCell ref="AO95:AO96"/>
    <mergeCell ref="AP95:AP96"/>
    <mergeCell ref="AQ95:AQ96"/>
    <mergeCell ref="AR95:AR96"/>
    <mergeCell ref="W96:Y96"/>
    <mergeCell ref="B93:T94"/>
    <mergeCell ref="U93:V94"/>
    <mergeCell ref="W93:Y93"/>
    <mergeCell ref="B99:T100"/>
    <mergeCell ref="U99:V100"/>
    <mergeCell ref="W99:Y99"/>
    <mergeCell ref="AO101:AO102"/>
    <mergeCell ref="AP101:AP102"/>
    <mergeCell ref="B103:T104"/>
    <mergeCell ref="U103:V104"/>
    <mergeCell ref="W103:Y103"/>
    <mergeCell ref="B101:T102"/>
    <mergeCell ref="U101:V102"/>
    <mergeCell ref="W101:Y101"/>
    <mergeCell ref="AO99:AO100"/>
    <mergeCell ref="AP99:AP100"/>
    <mergeCell ref="AQ99:AQ100"/>
    <mergeCell ref="AR99:AR100"/>
    <mergeCell ref="W100:Y100"/>
    <mergeCell ref="AL99:AL100"/>
    <mergeCell ref="AL101:AL102"/>
    <mergeCell ref="AL103:AL104"/>
    <mergeCell ref="B105:T106"/>
    <mergeCell ref="U105:V106"/>
    <mergeCell ref="W105:Y105"/>
    <mergeCell ref="AO103:AO104"/>
    <mergeCell ref="AR105:AR106"/>
    <mergeCell ref="W106:Y106"/>
    <mergeCell ref="AO105:AO106"/>
    <mergeCell ref="AP105:AP106"/>
    <mergeCell ref="AQ105:AQ106"/>
    <mergeCell ref="AQ101:AQ102"/>
    <mergeCell ref="AR101:AR102"/>
    <mergeCell ref="W102:Y102"/>
    <mergeCell ref="AP103:AP104"/>
    <mergeCell ref="AQ103:AQ104"/>
    <mergeCell ref="AR103:AR104"/>
    <mergeCell ref="W104:Y104"/>
    <mergeCell ref="AL105:AL106"/>
    <mergeCell ref="AO111:AO112"/>
    <mergeCell ref="AP111:AP112"/>
    <mergeCell ref="AQ111:AQ112"/>
    <mergeCell ref="AR111:AR112"/>
    <mergeCell ref="AD111:AD112"/>
    <mergeCell ref="AH111:AH112"/>
    <mergeCell ref="AI111:AI112"/>
    <mergeCell ref="AJ111:AJ112"/>
    <mergeCell ref="AK111:AK112"/>
    <mergeCell ref="Z111:Z112"/>
    <mergeCell ref="AA111:AA112"/>
    <mergeCell ref="AB111:AB112"/>
    <mergeCell ref="AC111:AC112"/>
    <mergeCell ref="AO107:AO108"/>
    <mergeCell ref="AP107:AP108"/>
    <mergeCell ref="AQ107:AQ108"/>
    <mergeCell ref="AR107:AR108"/>
    <mergeCell ref="AO109:AO110"/>
    <mergeCell ref="AP109:AP110"/>
    <mergeCell ref="AQ109:AQ110"/>
    <mergeCell ref="AR109:AR110"/>
    <mergeCell ref="AL107:AL108"/>
    <mergeCell ref="AO113:AO114"/>
    <mergeCell ref="AP113:AP114"/>
    <mergeCell ref="AQ113:AQ114"/>
    <mergeCell ref="AR113:AR114"/>
    <mergeCell ref="AD113:AD114"/>
    <mergeCell ref="AO127:AO128"/>
    <mergeCell ref="AP127:AP128"/>
    <mergeCell ref="AQ127:AQ128"/>
    <mergeCell ref="AR127:AR128"/>
    <mergeCell ref="W128:Y128"/>
    <mergeCell ref="B127:T128"/>
    <mergeCell ref="U127:V128"/>
    <mergeCell ref="W127:Y127"/>
    <mergeCell ref="AH113:AH114"/>
    <mergeCell ref="AI113:AI114"/>
    <mergeCell ref="AJ113:AJ114"/>
    <mergeCell ref="AK113:AK114"/>
    <mergeCell ref="Z113:Z114"/>
    <mergeCell ref="AA113:AA114"/>
    <mergeCell ref="AB113:AB114"/>
    <mergeCell ref="AC113:AC114"/>
    <mergeCell ref="AO125:AO126"/>
    <mergeCell ref="AP125:AP126"/>
    <mergeCell ref="AQ125:AQ126"/>
    <mergeCell ref="AR125:AR126"/>
    <mergeCell ref="W126:Y126"/>
    <mergeCell ref="B125:T126"/>
    <mergeCell ref="U125:V126"/>
    <mergeCell ref="W125:Y125"/>
    <mergeCell ref="B122:N122"/>
    <mergeCell ref="O122:Y122"/>
    <mergeCell ref="B123:V123"/>
    <mergeCell ref="AO133:AO134"/>
    <mergeCell ref="AP133:AP134"/>
    <mergeCell ref="AQ133:AQ134"/>
    <mergeCell ref="AR133:AR134"/>
    <mergeCell ref="W134:Y134"/>
    <mergeCell ref="B133:T134"/>
    <mergeCell ref="U133:V134"/>
    <mergeCell ref="W133:Y133"/>
    <mergeCell ref="AO131:AO132"/>
    <mergeCell ref="AP131:AP132"/>
    <mergeCell ref="AQ131:AQ132"/>
    <mergeCell ref="AR131:AR132"/>
    <mergeCell ref="W132:Y132"/>
    <mergeCell ref="B131:T132"/>
    <mergeCell ref="U131:V132"/>
    <mergeCell ref="W131:Y131"/>
    <mergeCell ref="AO129:AO130"/>
    <mergeCell ref="AP129:AP130"/>
    <mergeCell ref="AQ129:AQ130"/>
    <mergeCell ref="AR129:AR130"/>
    <mergeCell ref="W130:Y130"/>
    <mergeCell ref="B129:T130"/>
    <mergeCell ref="U129:V130"/>
    <mergeCell ref="W129:Y129"/>
    <mergeCell ref="AO139:AO140"/>
    <mergeCell ref="AP139:AP140"/>
    <mergeCell ref="AQ139:AQ140"/>
    <mergeCell ref="AR139:AR140"/>
    <mergeCell ref="W140:Y140"/>
    <mergeCell ref="B139:T140"/>
    <mergeCell ref="U139:V140"/>
    <mergeCell ref="W139:Y139"/>
    <mergeCell ref="AO137:AO138"/>
    <mergeCell ref="AP137:AP138"/>
    <mergeCell ref="AQ137:AQ138"/>
    <mergeCell ref="AR137:AR138"/>
    <mergeCell ref="W138:Y138"/>
    <mergeCell ref="B137:T138"/>
    <mergeCell ref="U137:V138"/>
    <mergeCell ref="W137:Y137"/>
    <mergeCell ref="AO135:AO136"/>
    <mergeCell ref="AP135:AP136"/>
    <mergeCell ref="AQ135:AQ136"/>
    <mergeCell ref="AR135:AR136"/>
    <mergeCell ref="W136:Y136"/>
    <mergeCell ref="B135:T136"/>
    <mergeCell ref="U135:V136"/>
    <mergeCell ref="W135:Y135"/>
    <mergeCell ref="AO145:AO146"/>
    <mergeCell ref="AP145:AP146"/>
    <mergeCell ref="AQ145:AQ146"/>
    <mergeCell ref="AR145:AR146"/>
    <mergeCell ref="W146:Y146"/>
    <mergeCell ref="B145:T146"/>
    <mergeCell ref="U145:V146"/>
    <mergeCell ref="W145:Y145"/>
    <mergeCell ref="AO143:AO144"/>
    <mergeCell ref="AP143:AP144"/>
    <mergeCell ref="AQ143:AQ144"/>
    <mergeCell ref="AR143:AR144"/>
    <mergeCell ref="W144:Y144"/>
    <mergeCell ref="B143:T144"/>
    <mergeCell ref="U143:V144"/>
    <mergeCell ref="W143:Y143"/>
    <mergeCell ref="AO141:AO142"/>
    <mergeCell ref="AP141:AP142"/>
    <mergeCell ref="AQ141:AQ142"/>
    <mergeCell ref="AR141:AR142"/>
    <mergeCell ref="W142:Y142"/>
    <mergeCell ref="B141:T142"/>
    <mergeCell ref="U141:V142"/>
    <mergeCell ref="W141:Y141"/>
    <mergeCell ref="AO151:AO152"/>
    <mergeCell ref="AP151:AP152"/>
    <mergeCell ref="AQ151:AQ152"/>
    <mergeCell ref="AR151:AR152"/>
    <mergeCell ref="AO149:AO150"/>
    <mergeCell ref="AP149:AP150"/>
    <mergeCell ref="AQ149:AQ150"/>
    <mergeCell ref="AR149:AR150"/>
    <mergeCell ref="B163:L164"/>
    <mergeCell ref="M163:W164"/>
    <mergeCell ref="X163:Y164"/>
    <mergeCell ref="AO147:AO148"/>
    <mergeCell ref="AP147:AP148"/>
    <mergeCell ref="AQ147:AQ148"/>
    <mergeCell ref="AR147:AR148"/>
    <mergeCell ref="W148:Y148"/>
    <mergeCell ref="B147:T148"/>
    <mergeCell ref="U147:V148"/>
    <mergeCell ref="W147:Y147"/>
    <mergeCell ref="AO153:AO154"/>
    <mergeCell ref="AP153:AP154"/>
    <mergeCell ref="AQ153:AQ154"/>
    <mergeCell ref="AR153:AR154"/>
    <mergeCell ref="B159:L160"/>
    <mergeCell ref="M159:Q160"/>
    <mergeCell ref="X159:Y160"/>
    <mergeCell ref="B157:L158"/>
    <mergeCell ref="M157:Q158"/>
    <mergeCell ref="X157:Y158"/>
    <mergeCell ref="B155:L156"/>
    <mergeCell ref="M155:Q156"/>
    <mergeCell ref="X155:Y156"/>
    <mergeCell ref="U160:W160"/>
    <mergeCell ref="A184:A186"/>
    <mergeCell ref="B184:M184"/>
    <mergeCell ref="N184:S184"/>
    <mergeCell ref="T184:Y184"/>
    <mergeCell ref="S186:V186"/>
    <mergeCell ref="W186:Y186"/>
    <mergeCell ref="B179:Y179"/>
    <mergeCell ref="B180:N180"/>
    <mergeCell ref="O180:Y180"/>
    <mergeCell ref="B181:Y181"/>
    <mergeCell ref="B182:M182"/>
    <mergeCell ref="N182:S182"/>
    <mergeCell ref="T182:Y182"/>
    <mergeCell ref="A177:A178"/>
    <mergeCell ref="B167:L168"/>
    <mergeCell ref="M167:W168"/>
    <mergeCell ref="X167:Y168"/>
    <mergeCell ref="B169:Y169"/>
    <mergeCell ref="A173:A174"/>
    <mergeCell ref="B170:Y178"/>
    <mergeCell ref="B183:F183"/>
    <mergeCell ref="G183:K183"/>
    <mergeCell ref="L183:Y183"/>
    <mergeCell ref="X162:Y162"/>
    <mergeCell ref="AN184:AN186"/>
    <mergeCell ref="B185:F185"/>
    <mergeCell ref="G185:K185"/>
    <mergeCell ref="L185:O185"/>
    <mergeCell ref="P185:S185"/>
    <mergeCell ref="T185:Y185"/>
    <mergeCell ref="B186:F186"/>
    <mergeCell ref="G186:I186"/>
    <mergeCell ref="J186:O186"/>
    <mergeCell ref="P186:R186"/>
    <mergeCell ref="AH184:AH186"/>
    <mergeCell ref="AI184:AI186"/>
    <mergeCell ref="AJ184:AJ186"/>
    <mergeCell ref="AK184:AK186"/>
    <mergeCell ref="AL184:AL186"/>
    <mergeCell ref="AM184:AM186"/>
    <mergeCell ref="AB184:AB186"/>
    <mergeCell ref="AC184:AC186"/>
    <mergeCell ref="AD184:AD186"/>
    <mergeCell ref="AE184:AE186"/>
    <mergeCell ref="AF184:AF186"/>
    <mergeCell ref="AG184:AG186"/>
    <mergeCell ref="Z184:Z186"/>
    <mergeCell ref="AA184:AA186"/>
    <mergeCell ref="A190:A192"/>
    <mergeCell ref="B190:M190"/>
    <mergeCell ref="N190:S190"/>
    <mergeCell ref="T190:Y190"/>
    <mergeCell ref="S192:V192"/>
    <mergeCell ref="W192:Y192"/>
    <mergeCell ref="AJ187:AJ189"/>
    <mergeCell ref="A187:A189"/>
    <mergeCell ref="AK187:AK189"/>
    <mergeCell ref="AL187:AL189"/>
    <mergeCell ref="AM187:AM189"/>
    <mergeCell ref="AN187:AN189"/>
    <mergeCell ref="B188:F188"/>
    <mergeCell ref="G188:K188"/>
    <mergeCell ref="L188:O188"/>
    <mergeCell ref="P188:S188"/>
    <mergeCell ref="T188:Y188"/>
    <mergeCell ref="AD187:AD189"/>
    <mergeCell ref="AE187:AE189"/>
    <mergeCell ref="AF187:AF189"/>
    <mergeCell ref="AG187:AG189"/>
    <mergeCell ref="AH187:AH189"/>
    <mergeCell ref="AI187:AI189"/>
    <mergeCell ref="Z187:Z189"/>
    <mergeCell ref="AA187:AA189"/>
    <mergeCell ref="AB187:AB189"/>
    <mergeCell ref="AC187:AC189"/>
    <mergeCell ref="B187:M187"/>
    <mergeCell ref="N187:S187"/>
    <mergeCell ref="T187:Y187"/>
    <mergeCell ref="B189:F189"/>
    <mergeCell ref="G189:I189"/>
    <mergeCell ref="AN190:AN192"/>
    <mergeCell ref="B191:F191"/>
    <mergeCell ref="G191:K191"/>
    <mergeCell ref="L191:O191"/>
    <mergeCell ref="P191:S191"/>
    <mergeCell ref="T191:Y191"/>
    <mergeCell ref="B192:F192"/>
    <mergeCell ref="G192:I192"/>
    <mergeCell ref="J192:O192"/>
    <mergeCell ref="P192:R192"/>
    <mergeCell ref="AH190:AH192"/>
    <mergeCell ref="AI190:AI192"/>
    <mergeCell ref="AJ190:AJ192"/>
    <mergeCell ref="AK190:AK192"/>
    <mergeCell ref="AL190:AL192"/>
    <mergeCell ref="AM190:AM192"/>
    <mergeCell ref="AB190:AB192"/>
    <mergeCell ref="AC190:AC192"/>
    <mergeCell ref="AD190:AD192"/>
    <mergeCell ref="AE190:AE192"/>
    <mergeCell ref="AF190:AF192"/>
    <mergeCell ref="AG190:AG192"/>
    <mergeCell ref="Z190:Z192"/>
    <mergeCell ref="AA190:AA192"/>
    <mergeCell ref="AJ193:AJ195"/>
    <mergeCell ref="AK193:AK195"/>
    <mergeCell ref="AL193:AL195"/>
    <mergeCell ref="AM193:AM195"/>
    <mergeCell ref="AN193:AN195"/>
    <mergeCell ref="B194:F194"/>
    <mergeCell ref="G194:K194"/>
    <mergeCell ref="L194:O194"/>
    <mergeCell ref="P194:S194"/>
    <mergeCell ref="T194:Y194"/>
    <mergeCell ref="AD193:AD195"/>
    <mergeCell ref="AE193:AE195"/>
    <mergeCell ref="AF193:AF195"/>
    <mergeCell ref="AG193:AG195"/>
    <mergeCell ref="AH193:AH195"/>
    <mergeCell ref="AI193:AI195"/>
    <mergeCell ref="Z193:Z195"/>
    <mergeCell ref="AA193:AA195"/>
    <mergeCell ref="AB193:AB195"/>
    <mergeCell ref="AC193:AC195"/>
    <mergeCell ref="B193:M193"/>
    <mergeCell ref="N193:S193"/>
    <mergeCell ref="T193:Y193"/>
    <mergeCell ref="B195:F195"/>
    <mergeCell ref="G195:I195"/>
    <mergeCell ref="W195:Y195"/>
    <mergeCell ref="AN196:AN198"/>
    <mergeCell ref="B197:F197"/>
    <mergeCell ref="G197:K197"/>
    <mergeCell ref="L197:O197"/>
    <mergeCell ref="P197:S197"/>
    <mergeCell ref="T197:Y197"/>
    <mergeCell ref="B198:F198"/>
    <mergeCell ref="G198:I198"/>
    <mergeCell ref="J198:O198"/>
    <mergeCell ref="P198:R198"/>
    <mergeCell ref="AH196:AH198"/>
    <mergeCell ref="AI196:AI198"/>
    <mergeCell ref="AJ196:AJ198"/>
    <mergeCell ref="AK196:AK198"/>
    <mergeCell ref="AL196:AL198"/>
    <mergeCell ref="AM196:AM198"/>
    <mergeCell ref="AB196:AB198"/>
    <mergeCell ref="AC196:AC198"/>
    <mergeCell ref="AD196:AD198"/>
    <mergeCell ref="AE196:AE198"/>
    <mergeCell ref="AF196:AF198"/>
    <mergeCell ref="AG196:AG198"/>
    <mergeCell ref="Z196:Z198"/>
    <mergeCell ref="AA196:AA198"/>
    <mergeCell ref="AJ199:AJ201"/>
    <mergeCell ref="AK199:AK201"/>
    <mergeCell ref="AL199:AL201"/>
    <mergeCell ref="AM199:AM201"/>
    <mergeCell ref="AN199:AN201"/>
    <mergeCell ref="B200:F200"/>
    <mergeCell ref="G200:K200"/>
    <mergeCell ref="L200:O200"/>
    <mergeCell ref="P200:S200"/>
    <mergeCell ref="T200:Y200"/>
    <mergeCell ref="AD199:AD201"/>
    <mergeCell ref="AE199:AE201"/>
    <mergeCell ref="AF199:AF201"/>
    <mergeCell ref="AG199:AG201"/>
    <mergeCell ref="AH199:AH201"/>
    <mergeCell ref="AI199:AI201"/>
    <mergeCell ref="Z199:Z201"/>
    <mergeCell ref="AA199:AA201"/>
    <mergeCell ref="AB199:AB201"/>
    <mergeCell ref="AC199:AC201"/>
    <mergeCell ref="B199:M199"/>
    <mergeCell ref="N199:S199"/>
    <mergeCell ref="T199:Y199"/>
    <mergeCell ref="B201:F201"/>
    <mergeCell ref="G201:I201"/>
    <mergeCell ref="W201:Y201"/>
    <mergeCell ref="J201:O201"/>
    <mergeCell ref="P201:R201"/>
    <mergeCell ref="S201:V201"/>
    <mergeCell ref="P207:R207"/>
    <mergeCell ref="AN202:AN204"/>
    <mergeCell ref="B203:F203"/>
    <mergeCell ref="G203:K203"/>
    <mergeCell ref="L203:O203"/>
    <mergeCell ref="P203:S203"/>
    <mergeCell ref="T203:Y203"/>
    <mergeCell ref="B204:F204"/>
    <mergeCell ref="G204:I204"/>
    <mergeCell ref="J204:O204"/>
    <mergeCell ref="P204:R204"/>
    <mergeCell ref="AH202:AH204"/>
    <mergeCell ref="AI202:AI204"/>
    <mergeCell ref="AJ202:AJ204"/>
    <mergeCell ref="AK202:AK204"/>
    <mergeCell ref="AL202:AL204"/>
    <mergeCell ref="AM202:AM204"/>
    <mergeCell ref="AB202:AB204"/>
    <mergeCell ref="AC202:AC204"/>
    <mergeCell ref="AD202:AD204"/>
    <mergeCell ref="AE202:AE204"/>
    <mergeCell ref="AF202:AF204"/>
    <mergeCell ref="AG202:AG204"/>
    <mergeCell ref="Z202:Z204"/>
    <mergeCell ref="AA202:AA204"/>
    <mergeCell ref="S207:V207"/>
    <mergeCell ref="W207:Y207"/>
    <mergeCell ref="G207:I207"/>
    <mergeCell ref="A208:A210"/>
    <mergeCell ref="B208:M208"/>
    <mergeCell ref="N208:S208"/>
    <mergeCell ref="T208:Y208"/>
    <mergeCell ref="S210:V210"/>
    <mergeCell ref="W210:Y210"/>
    <mergeCell ref="AJ205:AJ207"/>
    <mergeCell ref="A205:A207"/>
    <mergeCell ref="AK205:AK207"/>
    <mergeCell ref="AL205:AL207"/>
    <mergeCell ref="AM205:AM207"/>
    <mergeCell ref="AN205:AN207"/>
    <mergeCell ref="B206:F206"/>
    <mergeCell ref="G206:K206"/>
    <mergeCell ref="L206:O206"/>
    <mergeCell ref="P206:S206"/>
    <mergeCell ref="T206:Y206"/>
    <mergeCell ref="AD205:AD207"/>
    <mergeCell ref="AE205:AE207"/>
    <mergeCell ref="AF205:AF207"/>
    <mergeCell ref="AG205:AG207"/>
    <mergeCell ref="AH205:AH207"/>
    <mergeCell ref="AI205:AI207"/>
    <mergeCell ref="Z205:Z207"/>
    <mergeCell ref="AA205:AA207"/>
    <mergeCell ref="AB205:AB207"/>
    <mergeCell ref="AC205:AC207"/>
    <mergeCell ref="B205:M205"/>
    <mergeCell ref="N205:S205"/>
    <mergeCell ref="T205:Y205"/>
    <mergeCell ref="B207:F207"/>
    <mergeCell ref="J207:O207"/>
    <mergeCell ref="J213:O213"/>
    <mergeCell ref="P213:R213"/>
    <mergeCell ref="AN208:AN210"/>
    <mergeCell ref="B209:F209"/>
    <mergeCell ref="G209:K209"/>
    <mergeCell ref="L209:O209"/>
    <mergeCell ref="P209:S209"/>
    <mergeCell ref="T209:Y209"/>
    <mergeCell ref="B210:F210"/>
    <mergeCell ref="G210:I210"/>
    <mergeCell ref="J210:O210"/>
    <mergeCell ref="P210:R210"/>
    <mergeCell ref="AH208:AH210"/>
    <mergeCell ref="AI208:AI210"/>
    <mergeCell ref="AJ208:AJ210"/>
    <mergeCell ref="AK208:AK210"/>
    <mergeCell ref="AL208:AL210"/>
    <mergeCell ref="AM208:AM210"/>
    <mergeCell ref="AB208:AB210"/>
    <mergeCell ref="AC208:AC210"/>
    <mergeCell ref="AD208:AD210"/>
    <mergeCell ref="AE208:AE210"/>
    <mergeCell ref="AF208:AF210"/>
    <mergeCell ref="AG208:AG210"/>
    <mergeCell ref="Z208:Z210"/>
    <mergeCell ref="AA208:AA210"/>
    <mergeCell ref="S213:V213"/>
    <mergeCell ref="W213:Y213"/>
    <mergeCell ref="A214:A216"/>
    <mergeCell ref="B214:M214"/>
    <mergeCell ref="N214:S214"/>
    <mergeCell ref="T214:Y214"/>
    <mergeCell ref="S216:V216"/>
    <mergeCell ref="W216:Y216"/>
    <mergeCell ref="AJ211:AJ213"/>
    <mergeCell ref="AK211:AK213"/>
    <mergeCell ref="AL211:AL213"/>
    <mergeCell ref="AM211:AM213"/>
    <mergeCell ref="AN211:AN213"/>
    <mergeCell ref="B212:F212"/>
    <mergeCell ref="G212:K212"/>
    <mergeCell ref="L212:O212"/>
    <mergeCell ref="P212:S212"/>
    <mergeCell ref="T212:Y212"/>
    <mergeCell ref="AD211:AD213"/>
    <mergeCell ref="AE211:AE213"/>
    <mergeCell ref="AF211:AF213"/>
    <mergeCell ref="AG211:AG213"/>
    <mergeCell ref="AH211:AH213"/>
    <mergeCell ref="AI211:AI213"/>
    <mergeCell ref="Z211:Z213"/>
    <mergeCell ref="AA211:AA213"/>
    <mergeCell ref="AB211:AB213"/>
    <mergeCell ref="AC211:AC213"/>
    <mergeCell ref="A211:A213"/>
    <mergeCell ref="B211:M211"/>
    <mergeCell ref="N211:S211"/>
    <mergeCell ref="T211:Y211"/>
    <mergeCell ref="B213:F213"/>
    <mergeCell ref="G213:I213"/>
    <mergeCell ref="J219:O219"/>
    <mergeCell ref="P219:R219"/>
    <mergeCell ref="AN214:AN216"/>
    <mergeCell ref="B215:F215"/>
    <mergeCell ref="G215:K215"/>
    <mergeCell ref="L215:O215"/>
    <mergeCell ref="P215:S215"/>
    <mergeCell ref="T215:Y215"/>
    <mergeCell ref="B216:F216"/>
    <mergeCell ref="G216:I216"/>
    <mergeCell ref="J216:O216"/>
    <mergeCell ref="P216:R216"/>
    <mergeCell ref="AH214:AH216"/>
    <mergeCell ref="AI214:AI216"/>
    <mergeCell ref="AJ214:AJ216"/>
    <mergeCell ref="AK214:AK216"/>
    <mergeCell ref="AL214:AL216"/>
    <mergeCell ref="AM214:AM216"/>
    <mergeCell ref="AB214:AB216"/>
    <mergeCell ref="AC214:AC216"/>
    <mergeCell ref="AD214:AD216"/>
    <mergeCell ref="AE214:AE216"/>
    <mergeCell ref="AF214:AF216"/>
    <mergeCell ref="AG214:AG216"/>
    <mergeCell ref="Z214:Z216"/>
    <mergeCell ref="AA214:AA216"/>
    <mergeCell ref="S219:V219"/>
    <mergeCell ref="W219:Y219"/>
    <mergeCell ref="A220:A222"/>
    <mergeCell ref="B220:M220"/>
    <mergeCell ref="N220:S220"/>
    <mergeCell ref="T220:Y220"/>
    <mergeCell ref="S222:V222"/>
    <mergeCell ref="W222:Y222"/>
    <mergeCell ref="AJ217:AJ219"/>
    <mergeCell ref="AK217:AK219"/>
    <mergeCell ref="AL217:AL219"/>
    <mergeCell ref="AM217:AM219"/>
    <mergeCell ref="AN217:AN219"/>
    <mergeCell ref="B218:F218"/>
    <mergeCell ref="G218:K218"/>
    <mergeCell ref="L218:O218"/>
    <mergeCell ref="P218:S218"/>
    <mergeCell ref="T218:Y218"/>
    <mergeCell ref="AD217:AD219"/>
    <mergeCell ref="AE217:AE219"/>
    <mergeCell ref="AF217:AF219"/>
    <mergeCell ref="AG217:AG219"/>
    <mergeCell ref="AH217:AH219"/>
    <mergeCell ref="AI217:AI219"/>
    <mergeCell ref="Z217:Z219"/>
    <mergeCell ref="AA217:AA219"/>
    <mergeCell ref="AB217:AB219"/>
    <mergeCell ref="AC217:AC219"/>
    <mergeCell ref="A217:A219"/>
    <mergeCell ref="B217:M217"/>
    <mergeCell ref="N217:S217"/>
    <mergeCell ref="T217:Y217"/>
    <mergeCell ref="B219:F219"/>
    <mergeCell ref="G219:I219"/>
    <mergeCell ref="J225:O225"/>
    <mergeCell ref="P225:R225"/>
    <mergeCell ref="AN220:AN222"/>
    <mergeCell ref="B221:F221"/>
    <mergeCell ref="G221:K221"/>
    <mergeCell ref="L221:O221"/>
    <mergeCell ref="P221:S221"/>
    <mergeCell ref="T221:Y221"/>
    <mergeCell ref="B222:F222"/>
    <mergeCell ref="G222:I222"/>
    <mergeCell ref="J222:O222"/>
    <mergeCell ref="P222:R222"/>
    <mergeCell ref="AH220:AH222"/>
    <mergeCell ref="AI220:AI222"/>
    <mergeCell ref="AJ220:AJ222"/>
    <mergeCell ref="AK220:AK222"/>
    <mergeCell ref="AL220:AL222"/>
    <mergeCell ref="AM220:AM222"/>
    <mergeCell ref="AB220:AB222"/>
    <mergeCell ref="AC220:AC222"/>
    <mergeCell ref="AD220:AD222"/>
    <mergeCell ref="AE220:AE222"/>
    <mergeCell ref="AF220:AF222"/>
    <mergeCell ref="AG220:AG222"/>
    <mergeCell ref="Z220:Z222"/>
    <mergeCell ref="AA220:AA222"/>
    <mergeCell ref="S225:V225"/>
    <mergeCell ref="W225:Y225"/>
    <mergeCell ref="A226:A228"/>
    <mergeCell ref="B226:M226"/>
    <mergeCell ref="N226:S226"/>
    <mergeCell ref="T226:Y226"/>
    <mergeCell ref="S228:V228"/>
    <mergeCell ref="W228:Y228"/>
    <mergeCell ref="AJ223:AJ225"/>
    <mergeCell ref="AK223:AK225"/>
    <mergeCell ref="AL223:AL225"/>
    <mergeCell ref="A223:A225"/>
    <mergeCell ref="AM223:AM225"/>
    <mergeCell ref="AN223:AN225"/>
    <mergeCell ref="B224:F224"/>
    <mergeCell ref="G224:K224"/>
    <mergeCell ref="L224:O224"/>
    <mergeCell ref="P224:S224"/>
    <mergeCell ref="T224:Y224"/>
    <mergeCell ref="AD223:AD225"/>
    <mergeCell ref="AE223:AE225"/>
    <mergeCell ref="AF223:AF225"/>
    <mergeCell ref="AG223:AG225"/>
    <mergeCell ref="AH223:AH225"/>
    <mergeCell ref="AI223:AI225"/>
    <mergeCell ref="Z223:Z225"/>
    <mergeCell ref="AA223:AA225"/>
    <mergeCell ref="AB223:AB225"/>
    <mergeCell ref="AC223:AC225"/>
    <mergeCell ref="B223:M223"/>
    <mergeCell ref="N223:S223"/>
    <mergeCell ref="T223:Y223"/>
    <mergeCell ref="B225:F225"/>
    <mergeCell ref="G225:I225"/>
    <mergeCell ref="A229:A231"/>
    <mergeCell ref="B229:M229"/>
    <mergeCell ref="N229:S229"/>
    <mergeCell ref="T229:Y229"/>
    <mergeCell ref="B231:F231"/>
    <mergeCell ref="G231:I231"/>
    <mergeCell ref="J231:O231"/>
    <mergeCell ref="P231:R231"/>
    <mergeCell ref="AN226:AN228"/>
    <mergeCell ref="B227:F227"/>
    <mergeCell ref="G227:K227"/>
    <mergeCell ref="L227:O227"/>
    <mergeCell ref="P227:S227"/>
    <mergeCell ref="T227:Y227"/>
    <mergeCell ref="B228:F228"/>
    <mergeCell ref="G228:I228"/>
    <mergeCell ref="J228:O228"/>
    <mergeCell ref="P228:R228"/>
    <mergeCell ref="AH226:AH228"/>
    <mergeCell ref="AI226:AI228"/>
    <mergeCell ref="AJ226:AJ228"/>
    <mergeCell ref="AK226:AK228"/>
    <mergeCell ref="AL226:AL228"/>
    <mergeCell ref="AM226:AM228"/>
    <mergeCell ref="AB226:AB228"/>
    <mergeCell ref="AC226:AC228"/>
    <mergeCell ref="AD226:AD228"/>
    <mergeCell ref="AE226:AE228"/>
    <mergeCell ref="AF226:AF228"/>
    <mergeCell ref="AG226:AG228"/>
    <mergeCell ref="Z226:Z228"/>
    <mergeCell ref="AA226:AA228"/>
    <mergeCell ref="AM229:AM231"/>
    <mergeCell ref="AN229:AN231"/>
    <mergeCell ref="B230:F230"/>
    <mergeCell ref="G230:K230"/>
    <mergeCell ref="L230:O230"/>
    <mergeCell ref="P230:S230"/>
    <mergeCell ref="T230:Y230"/>
    <mergeCell ref="AD229:AD231"/>
    <mergeCell ref="AE229:AE231"/>
    <mergeCell ref="AF229:AF231"/>
    <mergeCell ref="AG229:AG231"/>
    <mergeCell ref="AH229:AH231"/>
    <mergeCell ref="AI229:AI231"/>
    <mergeCell ref="Z229:Z231"/>
    <mergeCell ref="AA229:AA231"/>
    <mergeCell ref="AB229:AB231"/>
    <mergeCell ref="AC229:AC231"/>
    <mergeCell ref="B238:N238"/>
    <mergeCell ref="O238:Y238"/>
    <mergeCell ref="B239:Y239"/>
    <mergeCell ref="B240:M240"/>
    <mergeCell ref="N240:S240"/>
    <mergeCell ref="T240:Y240"/>
    <mergeCell ref="S231:V231"/>
    <mergeCell ref="W231:Y231"/>
    <mergeCell ref="B232:Y232"/>
    <mergeCell ref="AJ229:AJ231"/>
    <mergeCell ref="AK229:AK231"/>
    <mergeCell ref="AL229:AL231"/>
    <mergeCell ref="B233:Y237"/>
    <mergeCell ref="P243:S243"/>
    <mergeCell ref="T243:Y243"/>
    <mergeCell ref="B244:F244"/>
    <mergeCell ref="G244:I244"/>
    <mergeCell ref="J244:O244"/>
    <mergeCell ref="P244:R244"/>
    <mergeCell ref="S244:V244"/>
    <mergeCell ref="W244:Y244"/>
    <mergeCell ref="B241:F241"/>
    <mergeCell ref="G241:K241"/>
    <mergeCell ref="L241:Y241"/>
    <mergeCell ref="Z242:Z244"/>
    <mergeCell ref="AA242:AA244"/>
    <mergeCell ref="AB242:AB244"/>
    <mergeCell ref="AC242:AC244"/>
    <mergeCell ref="AD242:AD244"/>
    <mergeCell ref="AE242:AE244"/>
    <mergeCell ref="AF242:AF244"/>
    <mergeCell ref="AG242:AG244"/>
    <mergeCell ref="A242:A244"/>
    <mergeCell ref="B242:M242"/>
    <mergeCell ref="N242:S242"/>
    <mergeCell ref="T242:Y242"/>
    <mergeCell ref="B243:F243"/>
    <mergeCell ref="G243:K243"/>
    <mergeCell ref="L243:O243"/>
    <mergeCell ref="G249:K249"/>
    <mergeCell ref="L249:O249"/>
    <mergeCell ref="P249:S249"/>
    <mergeCell ref="T249:Y249"/>
    <mergeCell ref="B250:F250"/>
    <mergeCell ref="G250:I250"/>
    <mergeCell ref="J250:O250"/>
    <mergeCell ref="P250:R250"/>
    <mergeCell ref="S250:V250"/>
    <mergeCell ref="W250:Y250"/>
    <mergeCell ref="G247:I247"/>
    <mergeCell ref="J247:O247"/>
    <mergeCell ref="P247:R247"/>
    <mergeCell ref="S247:V247"/>
    <mergeCell ref="W247:Y247"/>
    <mergeCell ref="A248:A250"/>
    <mergeCell ref="B248:M248"/>
    <mergeCell ref="N248:S248"/>
    <mergeCell ref="T248:Y248"/>
    <mergeCell ref="B249:F249"/>
    <mergeCell ref="A245:A247"/>
    <mergeCell ref="B245:M245"/>
    <mergeCell ref="N245:S245"/>
    <mergeCell ref="T245:Y245"/>
    <mergeCell ref="B246:F246"/>
    <mergeCell ref="G246:K246"/>
    <mergeCell ref="L246:O246"/>
    <mergeCell ref="P246:S246"/>
    <mergeCell ref="T246:Y246"/>
    <mergeCell ref="B247:F247"/>
    <mergeCell ref="G255:K255"/>
    <mergeCell ref="L255:O255"/>
    <mergeCell ref="P255:S255"/>
    <mergeCell ref="T255:Y255"/>
    <mergeCell ref="B256:F256"/>
    <mergeCell ref="G256:I256"/>
    <mergeCell ref="J256:O256"/>
    <mergeCell ref="P256:R256"/>
    <mergeCell ref="S256:V256"/>
    <mergeCell ref="W256:Y256"/>
    <mergeCell ref="G253:I253"/>
    <mergeCell ref="J253:O253"/>
    <mergeCell ref="P253:R253"/>
    <mergeCell ref="S253:V253"/>
    <mergeCell ref="W253:Y253"/>
    <mergeCell ref="A254:A256"/>
    <mergeCell ref="B254:M254"/>
    <mergeCell ref="N254:S254"/>
    <mergeCell ref="T254:Y254"/>
    <mergeCell ref="B255:F255"/>
    <mergeCell ref="A251:A253"/>
    <mergeCell ref="B251:M251"/>
    <mergeCell ref="N251:S251"/>
    <mergeCell ref="T251:Y251"/>
    <mergeCell ref="B252:F252"/>
    <mergeCell ref="G252:K252"/>
    <mergeCell ref="L252:O252"/>
    <mergeCell ref="P252:S252"/>
    <mergeCell ref="T252:Y252"/>
    <mergeCell ref="B253:F253"/>
    <mergeCell ref="G261:K261"/>
    <mergeCell ref="L261:O261"/>
    <mergeCell ref="P261:S261"/>
    <mergeCell ref="T261:Y261"/>
    <mergeCell ref="B262:F262"/>
    <mergeCell ref="G262:I262"/>
    <mergeCell ref="J262:O262"/>
    <mergeCell ref="P262:R262"/>
    <mergeCell ref="S262:V262"/>
    <mergeCell ref="W262:Y262"/>
    <mergeCell ref="G259:I259"/>
    <mergeCell ref="J259:O259"/>
    <mergeCell ref="P259:R259"/>
    <mergeCell ref="S259:V259"/>
    <mergeCell ref="W259:Y259"/>
    <mergeCell ref="A260:A262"/>
    <mergeCell ref="B260:M260"/>
    <mergeCell ref="N260:S260"/>
    <mergeCell ref="T260:Y260"/>
    <mergeCell ref="B261:F261"/>
    <mergeCell ref="A257:A259"/>
    <mergeCell ref="B257:M257"/>
    <mergeCell ref="N257:S257"/>
    <mergeCell ref="T257:Y257"/>
    <mergeCell ref="B258:F258"/>
    <mergeCell ref="G258:K258"/>
    <mergeCell ref="L258:O258"/>
    <mergeCell ref="P258:S258"/>
    <mergeCell ref="T258:Y258"/>
    <mergeCell ref="B259:F259"/>
    <mergeCell ref="G267:K267"/>
    <mergeCell ref="L267:O267"/>
    <mergeCell ref="P267:S267"/>
    <mergeCell ref="T267:Y267"/>
    <mergeCell ref="B268:F268"/>
    <mergeCell ref="G268:I268"/>
    <mergeCell ref="J268:O268"/>
    <mergeCell ref="P268:R268"/>
    <mergeCell ref="S268:V268"/>
    <mergeCell ref="W268:Y268"/>
    <mergeCell ref="G265:I265"/>
    <mergeCell ref="J265:O265"/>
    <mergeCell ref="P265:R265"/>
    <mergeCell ref="S265:V265"/>
    <mergeCell ref="W265:Y265"/>
    <mergeCell ref="A266:A268"/>
    <mergeCell ref="B266:M266"/>
    <mergeCell ref="N266:S266"/>
    <mergeCell ref="T266:Y266"/>
    <mergeCell ref="B267:F267"/>
    <mergeCell ref="A263:A265"/>
    <mergeCell ref="B263:M263"/>
    <mergeCell ref="N263:S263"/>
    <mergeCell ref="T263:Y263"/>
    <mergeCell ref="B264:F264"/>
    <mergeCell ref="G264:K264"/>
    <mergeCell ref="L264:O264"/>
    <mergeCell ref="P264:S264"/>
    <mergeCell ref="T264:Y264"/>
    <mergeCell ref="B265:F265"/>
    <mergeCell ref="G273:K273"/>
    <mergeCell ref="L273:O273"/>
    <mergeCell ref="P273:S273"/>
    <mergeCell ref="T273:Y273"/>
    <mergeCell ref="B274:F274"/>
    <mergeCell ref="G274:I274"/>
    <mergeCell ref="J274:O274"/>
    <mergeCell ref="P274:R274"/>
    <mergeCell ref="S274:V274"/>
    <mergeCell ref="W274:Y274"/>
    <mergeCell ref="G271:I271"/>
    <mergeCell ref="J271:O271"/>
    <mergeCell ref="P271:R271"/>
    <mergeCell ref="S271:V271"/>
    <mergeCell ref="W271:Y271"/>
    <mergeCell ref="A272:A274"/>
    <mergeCell ref="B272:M272"/>
    <mergeCell ref="N272:S272"/>
    <mergeCell ref="T272:Y272"/>
    <mergeCell ref="B273:F273"/>
    <mergeCell ref="A269:A271"/>
    <mergeCell ref="B269:M269"/>
    <mergeCell ref="N269:S269"/>
    <mergeCell ref="T269:Y269"/>
    <mergeCell ref="B270:F270"/>
    <mergeCell ref="G270:K270"/>
    <mergeCell ref="L270:O270"/>
    <mergeCell ref="P270:S270"/>
    <mergeCell ref="T270:Y270"/>
    <mergeCell ref="B271:F271"/>
    <mergeCell ref="G279:K279"/>
    <mergeCell ref="L279:O279"/>
    <mergeCell ref="P279:S279"/>
    <mergeCell ref="T279:Y279"/>
    <mergeCell ref="B280:F280"/>
    <mergeCell ref="G280:I280"/>
    <mergeCell ref="J280:O280"/>
    <mergeCell ref="P280:R280"/>
    <mergeCell ref="S280:V280"/>
    <mergeCell ref="W280:Y280"/>
    <mergeCell ref="G277:I277"/>
    <mergeCell ref="J277:O277"/>
    <mergeCell ref="P277:R277"/>
    <mergeCell ref="S277:V277"/>
    <mergeCell ref="W277:Y277"/>
    <mergeCell ref="A278:A280"/>
    <mergeCell ref="B278:M278"/>
    <mergeCell ref="N278:S278"/>
    <mergeCell ref="T278:Y278"/>
    <mergeCell ref="B279:F279"/>
    <mergeCell ref="A275:A277"/>
    <mergeCell ref="B275:M275"/>
    <mergeCell ref="N275:S275"/>
    <mergeCell ref="T275:Y275"/>
    <mergeCell ref="B276:F276"/>
    <mergeCell ref="G276:K276"/>
    <mergeCell ref="L276:O276"/>
    <mergeCell ref="P276:S276"/>
    <mergeCell ref="T276:Y276"/>
    <mergeCell ref="B277:F277"/>
    <mergeCell ref="G283:I283"/>
    <mergeCell ref="J283:O283"/>
    <mergeCell ref="P283:R283"/>
    <mergeCell ref="S283:V283"/>
    <mergeCell ref="W283:Y283"/>
    <mergeCell ref="A284:A286"/>
    <mergeCell ref="B284:M284"/>
    <mergeCell ref="N284:S284"/>
    <mergeCell ref="T284:Y284"/>
    <mergeCell ref="B285:F285"/>
    <mergeCell ref="A281:A283"/>
    <mergeCell ref="B281:M281"/>
    <mergeCell ref="N281:S281"/>
    <mergeCell ref="T281:Y281"/>
    <mergeCell ref="B282:F282"/>
    <mergeCell ref="G282:K282"/>
    <mergeCell ref="L282:O282"/>
    <mergeCell ref="P282:S282"/>
    <mergeCell ref="T282:Y282"/>
    <mergeCell ref="B283:F283"/>
    <mergeCell ref="G289:I289"/>
    <mergeCell ref="J289:O289"/>
    <mergeCell ref="P289:R289"/>
    <mergeCell ref="S289:V289"/>
    <mergeCell ref="W289:Y289"/>
    <mergeCell ref="B290:Y290"/>
    <mergeCell ref="A287:A289"/>
    <mergeCell ref="B287:M287"/>
    <mergeCell ref="N287:S287"/>
    <mergeCell ref="T287:Y287"/>
    <mergeCell ref="B288:F288"/>
    <mergeCell ref="G288:K288"/>
    <mergeCell ref="L288:O288"/>
    <mergeCell ref="P288:S288"/>
    <mergeCell ref="T288:Y288"/>
    <mergeCell ref="B289:F289"/>
    <mergeCell ref="G285:K285"/>
    <mergeCell ref="L285:O285"/>
    <mergeCell ref="P285:S285"/>
    <mergeCell ref="T285:Y285"/>
    <mergeCell ref="B286:F286"/>
    <mergeCell ref="G286:I286"/>
    <mergeCell ref="J286:O286"/>
    <mergeCell ref="P286:R286"/>
    <mergeCell ref="S286:V286"/>
    <mergeCell ref="W286:Y286"/>
    <mergeCell ref="B412:N412"/>
    <mergeCell ref="O412:Y412"/>
    <mergeCell ref="B297:V297"/>
    <mergeCell ref="W297:Y298"/>
    <mergeCell ref="B298:T298"/>
    <mergeCell ref="U298:V298"/>
    <mergeCell ref="B299:T300"/>
    <mergeCell ref="U299:V300"/>
    <mergeCell ref="W299:Y299"/>
    <mergeCell ref="B305:T306"/>
    <mergeCell ref="U305:V306"/>
    <mergeCell ref="W305:Y305"/>
    <mergeCell ref="B311:T312"/>
    <mergeCell ref="B361:T362"/>
    <mergeCell ref="U361:V362"/>
    <mergeCell ref="W361:Y361"/>
    <mergeCell ref="B369:T370"/>
    <mergeCell ref="U369:V370"/>
    <mergeCell ref="U311:V312"/>
    <mergeCell ref="W311:Y311"/>
    <mergeCell ref="B317:T318"/>
    <mergeCell ref="U317:V318"/>
    <mergeCell ref="W317:Y317"/>
    <mergeCell ref="W334:Y334"/>
    <mergeCell ref="B335:T336"/>
    <mergeCell ref="U335:V336"/>
    <mergeCell ref="W335:Y335"/>
    <mergeCell ref="W336:Y336"/>
    <mergeCell ref="B337:T338"/>
    <mergeCell ref="U337:V338"/>
    <mergeCell ref="W360:Y360"/>
    <mergeCell ref="W369:Y369"/>
    <mergeCell ref="B427:Y427"/>
    <mergeCell ref="C429:Y429"/>
    <mergeCell ref="C431:Y431"/>
    <mergeCell ref="C433:Y433"/>
    <mergeCell ref="C435:Y435"/>
    <mergeCell ref="C437:Y437"/>
    <mergeCell ref="B418:G420"/>
    <mergeCell ref="B422:Y422"/>
    <mergeCell ref="C424:Y425"/>
    <mergeCell ref="B413:Y413"/>
    <mergeCell ref="C415:Y415"/>
    <mergeCell ref="B417:G417"/>
    <mergeCell ref="H418:M420"/>
    <mergeCell ref="N418:S420"/>
    <mergeCell ref="T418:Y420"/>
    <mergeCell ref="T417:Y417"/>
    <mergeCell ref="H417:M417"/>
    <mergeCell ref="N417:S417"/>
    <mergeCell ref="C449:Y449"/>
    <mergeCell ref="C451:Y451"/>
    <mergeCell ref="C455:Y455"/>
    <mergeCell ref="B457:Y457"/>
    <mergeCell ref="C438:Y438"/>
    <mergeCell ref="C439:Y439"/>
    <mergeCell ref="C441:Y441"/>
    <mergeCell ref="C443:Y443"/>
    <mergeCell ref="C445:Y445"/>
    <mergeCell ref="C447:Y447"/>
    <mergeCell ref="C453:Y453"/>
    <mergeCell ref="L459:M459"/>
    <mergeCell ref="J459:K459"/>
    <mergeCell ref="B459:I459"/>
    <mergeCell ref="N459:U459"/>
    <mergeCell ref="V459:W459"/>
    <mergeCell ref="X459:Y459"/>
    <mergeCell ref="B470:N470"/>
    <mergeCell ref="O470:Y470"/>
    <mergeCell ref="B463:Y463"/>
    <mergeCell ref="B464:G464"/>
    <mergeCell ref="H464:M464"/>
    <mergeCell ref="N464:S464"/>
    <mergeCell ref="T464:Y464"/>
    <mergeCell ref="B465:C465"/>
    <mergeCell ref="H465:I465"/>
    <mergeCell ref="N465:O465"/>
    <mergeCell ref="T465:U465"/>
    <mergeCell ref="B462:Y462"/>
    <mergeCell ref="L461:M461"/>
    <mergeCell ref="J461:K461"/>
    <mergeCell ref="L460:M460"/>
    <mergeCell ref="J460:K460"/>
    <mergeCell ref="B461:I461"/>
    <mergeCell ref="B460:I460"/>
    <mergeCell ref="N460:U460"/>
    <mergeCell ref="V460:W460"/>
    <mergeCell ref="AH242:AH244"/>
    <mergeCell ref="AI242:AI244"/>
    <mergeCell ref="AJ242:AJ244"/>
    <mergeCell ref="AK242:AK244"/>
    <mergeCell ref="AL242:AL244"/>
    <mergeCell ref="AM242:AM244"/>
    <mergeCell ref="AN242:AN244"/>
    <mergeCell ref="Z245:Z247"/>
    <mergeCell ref="AA245:AA247"/>
    <mergeCell ref="AB245:AB247"/>
    <mergeCell ref="AC245:AC247"/>
    <mergeCell ref="AD245:AD247"/>
    <mergeCell ref="AE245:AE247"/>
    <mergeCell ref="AF245:AF247"/>
    <mergeCell ref="AG245:AG247"/>
    <mergeCell ref="AH245:AH247"/>
    <mergeCell ref="AI245:AI247"/>
    <mergeCell ref="AJ245:AJ247"/>
    <mergeCell ref="AK245:AK247"/>
    <mergeCell ref="AL245:AL247"/>
    <mergeCell ref="AM245:AM247"/>
    <mergeCell ref="AN245:AN247"/>
    <mergeCell ref="Z248:Z250"/>
    <mergeCell ref="AA248:AA250"/>
    <mergeCell ref="AB248:AB250"/>
    <mergeCell ref="AC248:AC250"/>
    <mergeCell ref="AD248:AD250"/>
    <mergeCell ref="AE248:AE250"/>
    <mergeCell ref="AF248:AF250"/>
    <mergeCell ref="AG248:AG250"/>
    <mergeCell ref="AH248:AH250"/>
    <mergeCell ref="AI248:AI250"/>
    <mergeCell ref="AJ248:AJ250"/>
    <mergeCell ref="AK248:AK250"/>
    <mergeCell ref="AL248:AL250"/>
    <mergeCell ref="AM248:AM250"/>
    <mergeCell ref="AN248:AN250"/>
    <mergeCell ref="Z251:Z253"/>
    <mergeCell ref="AA251:AA253"/>
    <mergeCell ref="AB251:AB253"/>
    <mergeCell ref="AC251:AC253"/>
    <mergeCell ref="AD251:AD253"/>
    <mergeCell ref="AE251:AE253"/>
    <mergeCell ref="AF251:AF253"/>
    <mergeCell ref="AG251:AG253"/>
    <mergeCell ref="AH251:AH253"/>
    <mergeCell ref="AI251:AI253"/>
    <mergeCell ref="AJ251:AJ253"/>
    <mergeCell ref="AK251:AK253"/>
    <mergeCell ref="AL251:AL253"/>
    <mergeCell ref="AM251:AM253"/>
    <mergeCell ref="AN251:AN253"/>
    <mergeCell ref="Z254:Z256"/>
    <mergeCell ref="AA254:AA256"/>
    <mergeCell ref="AB254:AB256"/>
    <mergeCell ref="AC254:AC256"/>
    <mergeCell ref="AD254:AD256"/>
    <mergeCell ref="AE254:AE256"/>
    <mergeCell ref="AF254:AF256"/>
    <mergeCell ref="AG254:AG256"/>
    <mergeCell ref="AH254:AH256"/>
    <mergeCell ref="AI254:AI256"/>
    <mergeCell ref="AJ254:AJ256"/>
    <mergeCell ref="AK254:AK256"/>
    <mergeCell ref="AL254:AL256"/>
    <mergeCell ref="AM254:AM256"/>
    <mergeCell ref="AN254:AN256"/>
    <mergeCell ref="Z257:Z259"/>
    <mergeCell ref="AA257:AA259"/>
    <mergeCell ref="AB257:AB259"/>
    <mergeCell ref="AC257:AC259"/>
    <mergeCell ref="AD257:AD259"/>
    <mergeCell ref="AE257:AE259"/>
    <mergeCell ref="AF257:AF259"/>
    <mergeCell ref="AG257:AG259"/>
    <mergeCell ref="AH257:AH259"/>
    <mergeCell ref="AI257:AI259"/>
    <mergeCell ref="AJ257:AJ259"/>
    <mergeCell ref="AK257:AK259"/>
    <mergeCell ref="AL257:AL259"/>
    <mergeCell ref="AM257:AM259"/>
    <mergeCell ref="AN257:AN259"/>
    <mergeCell ref="AF260:AF262"/>
    <mergeCell ref="AG260:AG262"/>
    <mergeCell ref="AH260:AH262"/>
    <mergeCell ref="AI260:AI262"/>
    <mergeCell ref="AJ260:AJ262"/>
    <mergeCell ref="AK260:AK262"/>
    <mergeCell ref="AL260:AL262"/>
    <mergeCell ref="AM260:AM262"/>
    <mergeCell ref="AN260:AN262"/>
    <mergeCell ref="Z263:Z265"/>
    <mergeCell ref="AA263:AA265"/>
    <mergeCell ref="AB263:AB265"/>
    <mergeCell ref="AC263:AC265"/>
    <mergeCell ref="AD263:AD265"/>
    <mergeCell ref="AE263:AE265"/>
    <mergeCell ref="AF263:AF265"/>
    <mergeCell ref="AG263:AG265"/>
    <mergeCell ref="AH263:AH265"/>
    <mergeCell ref="AI263:AI265"/>
    <mergeCell ref="AJ263:AJ265"/>
    <mergeCell ref="AK263:AK265"/>
    <mergeCell ref="AL263:AL265"/>
    <mergeCell ref="AM263:AM265"/>
    <mergeCell ref="AN263:AN265"/>
    <mergeCell ref="Z260:Z262"/>
    <mergeCell ref="AA260:AA262"/>
    <mergeCell ref="AB260:AB262"/>
    <mergeCell ref="AC260:AC262"/>
    <mergeCell ref="AD260:AD262"/>
    <mergeCell ref="AE260:AE262"/>
    <mergeCell ref="AI272:AI274"/>
    <mergeCell ref="AJ272:AJ274"/>
    <mergeCell ref="AI266:AI268"/>
    <mergeCell ref="AJ266:AJ268"/>
    <mergeCell ref="AK266:AK268"/>
    <mergeCell ref="AL266:AL268"/>
    <mergeCell ref="AM266:AM268"/>
    <mergeCell ref="AN266:AN268"/>
    <mergeCell ref="Z269:Z271"/>
    <mergeCell ref="AA269:AA271"/>
    <mergeCell ref="AB269:AB271"/>
    <mergeCell ref="AC269:AC271"/>
    <mergeCell ref="AD269:AD271"/>
    <mergeCell ref="AE269:AE271"/>
    <mergeCell ref="AF269:AF271"/>
    <mergeCell ref="AG269:AG271"/>
    <mergeCell ref="AH269:AH271"/>
    <mergeCell ref="AI269:AI271"/>
    <mergeCell ref="AJ269:AJ271"/>
    <mergeCell ref="AK269:AK271"/>
    <mergeCell ref="AL269:AL271"/>
    <mergeCell ref="AM269:AM271"/>
    <mergeCell ref="AN269:AN271"/>
    <mergeCell ref="Z266:Z268"/>
    <mergeCell ref="AA266:AA268"/>
    <mergeCell ref="AB266:AB268"/>
    <mergeCell ref="AC266:AC268"/>
    <mergeCell ref="AD266:AD268"/>
    <mergeCell ref="AE266:AE268"/>
    <mergeCell ref="AF266:AF268"/>
    <mergeCell ref="AG266:AG268"/>
    <mergeCell ref="AH266:AH268"/>
    <mergeCell ref="AG278:AG280"/>
    <mergeCell ref="AH278:AH280"/>
    <mergeCell ref="AI278:AI280"/>
    <mergeCell ref="AJ278:AJ280"/>
    <mergeCell ref="AK272:AK274"/>
    <mergeCell ref="AL272:AL274"/>
    <mergeCell ref="AM272:AM274"/>
    <mergeCell ref="AN272:AN274"/>
    <mergeCell ref="Z275:Z277"/>
    <mergeCell ref="AA275:AA277"/>
    <mergeCell ref="AB275:AB277"/>
    <mergeCell ref="AC275:AC277"/>
    <mergeCell ref="AD275:AD277"/>
    <mergeCell ref="AE275:AE277"/>
    <mergeCell ref="AF275:AF277"/>
    <mergeCell ref="AG275:AG277"/>
    <mergeCell ref="AH275:AH277"/>
    <mergeCell ref="AI275:AI277"/>
    <mergeCell ref="AJ275:AJ277"/>
    <mergeCell ref="AK275:AK277"/>
    <mergeCell ref="AL275:AL277"/>
    <mergeCell ref="AM275:AM277"/>
    <mergeCell ref="AN275:AN277"/>
    <mergeCell ref="Z272:Z274"/>
    <mergeCell ref="AA272:AA274"/>
    <mergeCell ref="AB272:AB274"/>
    <mergeCell ref="AC272:AC274"/>
    <mergeCell ref="AD272:AD274"/>
    <mergeCell ref="AE272:AE274"/>
    <mergeCell ref="AF272:AF274"/>
    <mergeCell ref="AG272:AG274"/>
    <mergeCell ref="AH272:AH274"/>
    <mergeCell ref="AC284:AC286"/>
    <mergeCell ref="AD284:AD286"/>
    <mergeCell ref="AE284:AE286"/>
    <mergeCell ref="AF284:AF286"/>
    <mergeCell ref="AG284:AG286"/>
    <mergeCell ref="AH284:AH286"/>
    <mergeCell ref="AK278:AK280"/>
    <mergeCell ref="AL278:AL280"/>
    <mergeCell ref="AM278:AM280"/>
    <mergeCell ref="AN278:AN280"/>
    <mergeCell ref="Z281:Z283"/>
    <mergeCell ref="AA281:AA283"/>
    <mergeCell ref="AB281:AB283"/>
    <mergeCell ref="AC281:AC283"/>
    <mergeCell ref="AD281:AD283"/>
    <mergeCell ref="AE281:AE283"/>
    <mergeCell ref="AF281:AF283"/>
    <mergeCell ref="AG281:AG283"/>
    <mergeCell ref="AH281:AH283"/>
    <mergeCell ref="AI281:AI283"/>
    <mergeCell ref="AJ281:AJ283"/>
    <mergeCell ref="AK281:AK283"/>
    <mergeCell ref="AL281:AL283"/>
    <mergeCell ref="AM281:AM283"/>
    <mergeCell ref="AN281:AN283"/>
    <mergeCell ref="Z278:Z280"/>
    <mergeCell ref="AA278:AA280"/>
    <mergeCell ref="AB278:AB280"/>
    <mergeCell ref="AC278:AC280"/>
    <mergeCell ref="AD278:AD280"/>
    <mergeCell ref="AE278:AE280"/>
    <mergeCell ref="AF278:AF280"/>
    <mergeCell ref="B365:T366"/>
    <mergeCell ref="U365:V366"/>
    <mergeCell ref="W365:Y365"/>
    <mergeCell ref="AO365:AO366"/>
    <mergeCell ref="AP365:AP366"/>
    <mergeCell ref="AQ365:AQ366"/>
    <mergeCell ref="AR365:AR366"/>
    <mergeCell ref="W366:Y366"/>
    <mergeCell ref="AK284:AK286"/>
    <mergeCell ref="AL284:AL286"/>
    <mergeCell ref="AM284:AM286"/>
    <mergeCell ref="AN284:AN286"/>
    <mergeCell ref="Z287:Z289"/>
    <mergeCell ref="AA287:AA289"/>
    <mergeCell ref="AB287:AB289"/>
    <mergeCell ref="AC287:AC289"/>
    <mergeCell ref="AD287:AD289"/>
    <mergeCell ref="AE287:AE289"/>
    <mergeCell ref="AF287:AF289"/>
    <mergeCell ref="AG287:AG289"/>
    <mergeCell ref="AH287:AH289"/>
    <mergeCell ref="AI287:AI289"/>
    <mergeCell ref="AJ287:AJ289"/>
    <mergeCell ref="AK287:AK289"/>
    <mergeCell ref="AL287:AL289"/>
    <mergeCell ref="AM287:AM289"/>
    <mergeCell ref="AN287:AN289"/>
    <mergeCell ref="AI284:AI286"/>
    <mergeCell ref="AJ284:AJ286"/>
    <mergeCell ref="Z284:Z286"/>
    <mergeCell ref="AA284:AA286"/>
    <mergeCell ref="AB284:AB286"/>
    <mergeCell ref="AO361:AO362"/>
    <mergeCell ref="AP361:AP362"/>
    <mergeCell ref="AQ361:AQ362"/>
    <mergeCell ref="AR361:AR362"/>
    <mergeCell ref="W362:Y362"/>
    <mergeCell ref="B363:T364"/>
    <mergeCell ref="U363:V364"/>
    <mergeCell ref="W363:Y363"/>
    <mergeCell ref="AO363:AO364"/>
    <mergeCell ref="AP363:AP364"/>
    <mergeCell ref="AQ363:AQ364"/>
    <mergeCell ref="AR363:AR364"/>
    <mergeCell ref="W364:Y364"/>
    <mergeCell ref="AR357:AR358"/>
    <mergeCell ref="W358:Y358"/>
    <mergeCell ref="B359:T360"/>
    <mergeCell ref="U359:V360"/>
    <mergeCell ref="W359:Y359"/>
    <mergeCell ref="AO359:AO360"/>
    <mergeCell ref="AP359:AP360"/>
    <mergeCell ref="AQ359:AQ360"/>
    <mergeCell ref="AR359:AR360"/>
    <mergeCell ref="AO357:AO358"/>
    <mergeCell ref="AP357:AP358"/>
    <mergeCell ref="AQ357:AQ358"/>
    <mergeCell ref="AO369:AO370"/>
    <mergeCell ref="AP369:AP370"/>
    <mergeCell ref="AQ369:AQ370"/>
    <mergeCell ref="AR369:AR370"/>
    <mergeCell ref="W370:Y370"/>
    <mergeCell ref="B371:T372"/>
    <mergeCell ref="U371:V372"/>
    <mergeCell ref="W371:Y371"/>
    <mergeCell ref="AO371:AO372"/>
    <mergeCell ref="AP371:AP372"/>
    <mergeCell ref="AQ371:AQ372"/>
    <mergeCell ref="AR371:AR372"/>
    <mergeCell ref="W372:Y372"/>
    <mergeCell ref="AO367:AO368"/>
    <mergeCell ref="AP367:AP368"/>
    <mergeCell ref="AQ367:AQ368"/>
    <mergeCell ref="AR367:AR368"/>
    <mergeCell ref="W368:Y368"/>
    <mergeCell ref="AO377:AO378"/>
    <mergeCell ref="AP377:AP378"/>
    <mergeCell ref="AQ377:AQ378"/>
    <mergeCell ref="AR377:AR378"/>
    <mergeCell ref="W378:Y378"/>
    <mergeCell ref="B379:T380"/>
    <mergeCell ref="U379:V380"/>
    <mergeCell ref="W379:Y379"/>
    <mergeCell ref="AO379:AO380"/>
    <mergeCell ref="AP379:AP380"/>
    <mergeCell ref="AQ379:AQ380"/>
    <mergeCell ref="AR379:AR380"/>
    <mergeCell ref="W380:Y380"/>
    <mergeCell ref="U393:V394"/>
    <mergeCell ref="W393:Y393"/>
    <mergeCell ref="W394:Y394"/>
    <mergeCell ref="AO373:AO374"/>
    <mergeCell ref="AP373:AP374"/>
    <mergeCell ref="AQ373:AQ374"/>
    <mergeCell ref="AR373:AR374"/>
    <mergeCell ref="W374:Y374"/>
    <mergeCell ref="B375:T376"/>
    <mergeCell ref="U375:V376"/>
    <mergeCell ref="W375:Y375"/>
    <mergeCell ref="AO375:AO376"/>
    <mergeCell ref="AP375:AP376"/>
    <mergeCell ref="AQ375:AQ376"/>
    <mergeCell ref="AR375:AR376"/>
    <mergeCell ref="W376:Y376"/>
    <mergeCell ref="B393:T394"/>
    <mergeCell ref="U387:V388"/>
    <mergeCell ref="W387:Y387"/>
    <mergeCell ref="B395:T396"/>
    <mergeCell ref="U395:V396"/>
    <mergeCell ref="W395:Y395"/>
    <mergeCell ref="W396:Y396"/>
    <mergeCell ref="A407:A408"/>
    <mergeCell ref="A409:A410"/>
    <mergeCell ref="B411:Y411"/>
    <mergeCell ref="A405:A406"/>
    <mergeCell ref="B400:Y410"/>
    <mergeCell ref="B399:Y399"/>
    <mergeCell ref="AQ385:AQ386"/>
    <mergeCell ref="AR385:AR386"/>
    <mergeCell ref="W386:Y386"/>
    <mergeCell ref="B381:T382"/>
    <mergeCell ref="U381:V382"/>
    <mergeCell ref="W381:Y381"/>
    <mergeCell ref="AO381:AO382"/>
    <mergeCell ref="AP381:AP382"/>
    <mergeCell ref="AQ381:AQ382"/>
    <mergeCell ref="AR381:AR382"/>
    <mergeCell ref="W382:Y382"/>
    <mergeCell ref="B383:T384"/>
    <mergeCell ref="U383:V384"/>
    <mergeCell ref="W383:Y383"/>
    <mergeCell ref="AO383:AO384"/>
    <mergeCell ref="AP383:AP384"/>
    <mergeCell ref="AQ383:AQ384"/>
    <mergeCell ref="AR383:AR384"/>
    <mergeCell ref="W384:Y384"/>
    <mergeCell ref="AO385:AO386"/>
    <mergeCell ref="AP385:AP386"/>
    <mergeCell ref="W388:Y388"/>
  </mergeCells>
  <dataValidations disablePrompts="1" count="1">
    <dataValidation type="list" allowBlank="1" showInputMessage="1" showErrorMessage="1" sqref="AD465">
      <formula1>$AG$2:$AG$7</formula1>
    </dataValidation>
  </dataValidations>
  <printOptions horizontalCentered="1"/>
  <pageMargins left="0.39370078740157483" right="0.39370078740157483" top="0.39370078740157483" bottom="0.39370078740157483" header="0.31496062992125984" footer="0.31496062992125984"/>
  <pageSetup paperSize="9"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1</xdr:col>
                    <xdr:colOff>57150</xdr:colOff>
                    <xdr:row>413</xdr:row>
                    <xdr:rowOff>133350</xdr:rowOff>
                  </from>
                  <to>
                    <xdr:col>2</xdr:col>
                    <xdr:colOff>38100</xdr:colOff>
                    <xdr:row>415</xdr:row>
                    <xdr:rowOff>19050</xdr:rowOff>
                  </to>
                </anchor>
              </controlPr>
            </control>
          </mc:Choice>
        </mc:AlternateContent>
        <mc:AlternateContent xmlns:mc="http://schemas.openxmlformats.org/markup-compatibility/2006">
          <mc:Choice Requires="x14">
            <control shapeId="4168" r:id="rId5" name="Check Box 72">
              <controlPr defaultSize="0" autoFill="0" autoLine="0" autoPict="0">
                <anchor moveWithCells="1">
                  <from>
                    <xdr:col>1</xdr:col>
                    <xdr:colOff>57150</xdr:colOff>
                    <xdr:row>422</xdr:row>
                    <xdr:rowOff>133350</xdr:rowOff>
                  </from>
                  <to>
                    <xdr:col>2</xdr:col>
                    <xdr:colOff>38100</xdr:colOff>
                    <xdr:row>424</xdr:row>
                    <xdr:rowOff>19050</xdr:rowOff>
                  </to>
                </anchor>
              </controlPr>
            </control>
          </mc:Choice>
        </mc:AlternateContent>
        <mc:AlternateContent xmlns:mc="http://schemas.openxmlformats.org/markup-compatibility/2006">
          <mc:Choice Requires="x14">
            <control shapeId="4169" r:id="rId6" name="Check Box 73">
              <controlPr defaultSize="0" autoFill="0" autoLine="0" autoPict="0">
                <anchor moveWithCells="1">
                  <from>
                    <xdr:col>1</xdr:col>
                    <xdr:colOff>57150</xdr:colOff>
                    <xdr:row>427</xdr:row>
                    <xdr:rowOff>133350</xdr:rowOff>
                  </from>
                  <to>
                    <xdr:col>2</xdr:col>
                    <xdr:colOff>38100</xdr:colOff>
                    <xdr:row>429</xdr:row>
                    <xdr:rowOff>19050</xdr:rowOff>
                  </to>
                </anchor>
              </controlPr>
            </control>
          </mc:Choice>
        </mc:AlternateContent>
        <mc:AlternateContent xmlns:mc="http://schemas.openxmlformats.org/markup-compatibility/2006">
          <mc:Choice Requires="x14">
            <control shapeId="4170" r:id="rId7" name="Check Box 74">
              <controlPr defaultSize="0" autoFill="0" autoLine="0" autoPict="0">
                <anchor moveWithCells="1">
                  <from>
                    <xdr:col>1</xdr:col>
                    <xdr:colOff>57150</xdr:colOff>
                    <xdr:row>429</xdr:row>
                    <xdr:rowOff>133350</xdr:rowOff>
                  </from>
                  <to>
                    <xdr:col>2</xdr:col>
                    <xdr:colOff>38100</xdr:colOff>
                    <xdr:row>431</xdr:row>
                    <xdr:rowOff>19050</xdr:rowOff>
                  </to>
                </anchor>
              </controlPr>
            </control>
          </mc:Choice>
        </mc:AlternateContent>
        <mc:AlternateContent xmlns:mc="http://schemas.openxmlformats.org/markup-compatibility/2006">
          <mc:Choice Requires="x14">
            <control shapeId="4171" r:id="rId8" name="Check Box 75">
              <controlPr defaultSize="0" autoFill="0" autoLine="0" autoPict="0">
                <anchor moveWithCells="1">
                  <from>
                    <xdr:col>1</xdr:col>
                    <xdr:colOff>57150</xdr:colOff>
                    <xdr:row>431</xdr:row>
                    <xdr:rowOff>133350</xdr:rowOff>
                  </from>
                  <to>
                    <xdr:col>2</xdr:col>
                    <xdr:colOff>38100</xdr:colOff>
                    <xdr:row>433</xdr:row>
                    <xdr:rowOff>19050</xdr:rowOff>
                  </to>
                </anchor>
              </controlPr>
            </control>
          </mc:Choice>
        </mc:AlternateContent>
        <mc:AlternateContent xmlns:mc="http://schemas.openxmlformats.org/markup-compatibility/2006">
          <mc:Choice Requires="x14">
            <control shapeId="4172" r:id="rId9" name="Check Box 76">
              <controlPr defaultSize="0" autoFill="0" autoLine="0" autoPict="0">
                <anchor moveWithCells="1">
                  <from>
                    <xdr:col>1</xdr:col>
                    <xdr:colOff>57150</xdr:colOff>
                    <xdr:row>433</xdr:row>
                    <xdr:rowOff>133350</xdr:rowOff>
                  </from>
                  <to>
                    <xdr:col>2</xdr:col>
                    <xdr:colOff>38100</xdr:colOff>
                    <xdr:row>435</xdr:row>
                    <xdr:rowOff>19050</xdr:rowOff>
                  </to>
                </anchor>
              </controlPr>
            </control>
          </mc:Choice>
        </mc:AlternateContent>
        <mc:AlternateContent xmlns:mc="http://schemas.openxmlformats.org/markup-compatibility/2006">
          <mc:Choice Requires="x14">
            <control shapeId="4173" r:id="rId10" name="Check Box 77">
              <controlPr defaultSize="0" autoFill="0" autoLine="0" autoPict="0">
                <anchor moveWithCells="1">
                  <from>
                    <xdr:col>1</xdr:col>
                    <xdr:colOff>57150</xdr:colOff>
                    <xdr:row>435</xdr:row>
                    <xdr:rowOff>133350</xdr:rowOff>
                  </from>
                  <to>
                    <xdr:col>2</xdr:col>
                    <xdr:colOff>38100</xdr:colOff>
                    <xdr:row>437</xdr:row>
                    <xdr:rowOff>19050</xdr:rowOff>
                  </to>
                </anchor>
              </controlPr>
            </control>
          </mc:Choice>
        </mc:AlternateContent>
        <mc:AlternateContent xmlns:mc="http://schemas.openxmlformats.org/markup-compatibility/2006">
          <mc:Choice Requires="x14">
            <control shapeId="4174" r:id="rId11" name="Check Box 78">
              <controlPr defaultSize="0" autoFill="0" autoLine="0" autoPict="0">
                <anchor moveWithCells="1">
                  <from>
                    <xdr:col>1</xdr:col>
                    <xdr:colOff>57150</xdr:colOff>
                    <xdr:row>437</xdr:row>
                    <xdr:rowOff>133350</xdr:rowOff>
                  </from>
                  <to>
                    <xdr:col>2</xdr:col>
                    <xdr:colOff>38100</xdr:colOff>
                    <xdr:row>439</xdr:row>
                    <xdr:rowOff>19050</xdr:rowOff>
                  </to>
                </anchor>
              </controlPr>
            </control>
          </mc:Choice>
        </mc:AlternateContent>
        <mc:AlternateContent xmlns:mc="http://schemas.openxmlformats.org/markup-compatibility/2006">
          <mc:Choice Requires="x14">
            <control shapeId="4175" r:id="rId12" name="Check Box 79">
              <controlPr defaultSize="0" autoFill="0" autoLine="0" autoPict="0">
                <anchor moveWithCells="1">
                  <from>
                    <xdr:col>1</xdr:col>
                    <xdr:colOff>57150</xdr:colOff>
                    <xdr:row>439</xdr:row>
                    <xdr:rowOff>133350</xdr:rowOff>
                  </from>
                  <to>
                    <xdr:col>2</xdr:col>
                    <xdr:colOff>38100</xdr:colOff>
                    <xdr:row>441</xdr:row>
                    <xdr:rowOff>19050</xdr:rowOff>
                  </to>
                </anchor>
              </controlPr>
            </control>
          </mc:Choice>
        </mc:AlternateContent>
        <mc:AlternateContent xmlns:mc="http://schemas.openxmlformats.org/markup-compatibility/2006">
          <mc:Choice Requires="x14">
            <control shapeId="4176" r:id="rId13" name="Check Box 80">
              <controlPr defaultSize="0" autoFill="0" autoLine="0" autoPict="0">
                <anchor moveWithCells="1">
                  <from>
                    <xdr:col>1</xdr:col>
                    <xdr:colOff>57150</xdr:colOff>
                    <xdr:row>441</xdr:row>
                    <xdr:rowOff>133350</xdr:rowOff>
                  </from>
                  <to>
                    <xdr:col>2</xdr:col>
                    <xdr:colOff>38100</xdr:colOff>
                    <xdr:row>443</xdr:row>
                    <xdr:rowOff>19050</xdr:rowOff>
                  </to>
                </anchor>
              </controlPr>
            </control>
          </mc:Choice>
        </mc:AlternateContent>
        <mc:AlternateContent xmlns:mc="http://schemas.openxmlformats.org/markup-compatibility/2006">
          <mc:Choice Requires="x14">
            <control shapeId="4177" r:id="rId14" name="Check Box 81">
              <controlPr defaultSize="0" autoFill="0" autoLine="0" autoPict="0">
                <anchor moveWithCells="1">
                  <from>
                    <xdr:col>1</xdr:col>
                    <xdr:colOff>57150</xdr:colOff>
                    <xdr:row>443</xdr:row>
                    <xdr:rowOff>133350</xdr:rowOff>
                  </from>
                  <to>
                    <xdr:col>2</xdr:col>
                    <xdr:colOff>38100</xdr:colOff>
                    <xdr:row>445</xdr:row>
                    <xdr:rowOff>19050</xdr:rowOff>
                  </to>
                </anchor>
              </controlPr>
            </control>
          </mc:Choice>
        </mc:AlternateContent>
        <mc:AlternateContent xmlns:mc="http://schemas.openxmlformats.org/markup-compatibility/2006">
          <mc:Choice Requires="x14">
            <control shapeId="4178" r:id="rId15" name="Check Box 82">
              <controlPr defaultSize="0" autoFill="0" autoLine="0" autoPict="0">
                <anchor moveWithCells="1">
                  <from>
                    <xdr:col>1</xdr:col>
                    <xdr:colOff>57150</xdr:colOff>
                    <xdr:row>445</xdr:row>
                    <xdr:rowOff>133350</xdr:rowOff>
                  </from>
                  <to>
                    <xdr:col>2</xdr:col>
                    <xdr:colOff>38100</xdr:colOff>
                    <xdr:row>447</xdr:row>
                    <xdr:rowOff>19050</xdr:rowOff>
                  </to>
                </anchor>
              </controlPr>
            </control>
          </mc:Choice>
        </mc:AlternateContent>
        <mc:AlternateContent xmlns:mc="http://schemas.openxmlformats.org/markup-compatibility/2006">
          <mc:Choice Requires="x14">
            <control shapeId="4179" r:id="rId16" name="Check Box 83">
              <controlPr defaultSize="0" autoFill="0" autoLine="0" autoPict="0">
                <anchor moveWithCells="1">
                  <from>
                    <xdr:col>1</xdr:col>
                    <xdr:colOff>57150</xdr:colOff>
                    <xdr:row>447</xdr:row>
                    <xdr:rowOff>133350</xdr:rowOff>
                  </from>
                  <to>
                    <xdr:col>2</xdr:col>
                    <xdr:colOff>38100</xdr:colOff>
                    <xdr:row>449</xdr:row>
                    <xdr:rowOff>19050</xdr:rowOff>
                  </to>
                </anchor>
              </controlPr>
            </control>
          </mc:Choice>
        </mc:AlternateContent>
        <mc:AlternateContent xmlns:mc="http://schemas.openxmlformats.org/markup-compatibility/2006">
          <mc:Choice Requires="x14">
            <control shapeId="4180" r:id="rId17" name="Check Box 84">
              <controlPr defaultSize="0" autoFill="0" autoLine="0" autoPict="0">
                <anchor moveWithCells="1">
                  <from>
                    <xdr:col>1</xdr:col>
                    <xdr:colOff>57150</xdr:colOff>
                    <xdr:row>449</xdr:row>
                    <xdr:rowOff>133350</xdr:rowOff>
                  </from>
                  <to>
                    <xdr:col>2</xdr:col>
                    <xdr:colOff>38100</xdr:colOff>
                    <xdr:row>451</xdr:row>
                    <xdr:rowOff>19050</xdr:rowOff>
                  </to>
                </anchor>
              </controlPr>
            </control>
          </mc:Choice>
        </mc:AlternateContent>
        <mc:AlternateContent xmlns:mc="http://schemas.openxmlformats.org/markup-compatibility/2006">
          <mc:Choice Requires="x14">
            <control shapeId="4181" r:id="rId18" name="Check Box 85">
              <controlPr defaultSize="0" autoFill="0" autoLine="0" autoPict="0">
                <anchor moveWithCells="1">
                  <from>
                    <xdr:col>1</xdr:col>
                    <xdr:colOff>57150</xdr:colOff>
                    <xdr:row>451</xdr:row>
                    <xdr:rowOff>133350</xdr:rowOff>
                  </from>
                  <to>
                    <xdr:col>2</xdr:col>
                    <xdr:colOff>38100</xdr:colOff>
                    <xdr:row>453</xdr:row>
                    <xdr:rowOff>19050</xdr:rowOff>
                  </to>
                </anchor>
              </controlPr>
            </control>
          </mc:Choice>
        </mc:AlternateContent>
        <mc:AlternateContent xmlns:mc="http://schemas.openxmlformats.org/markup-compatibility/2006">
          <mc:Choice Requires="x14">
            <control shapeId="4182" r:id="rId19" name="Check Box 86">
              <controlPr defaultSize="0" autoFill="0" autoLine="0" autoPict="0">
                <anchor moveWithCells="1">
                  <from>
                    <xdr:col>1</xdr:col>
                    <xdr:colOff>57150</xdr:colOff>
                    <xdr:row>453</xdr:row>
                    <xdr:rowOff>133350</xdr:rowOff>
                  </from>
                  <to>
                    <xdr:col>2</xdr:col>
                    <xdr:colOff>38100</xdr:colOff>
                    <xdr:row>455</xdr:row>
                    <xdr:rowOff>19050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AJ1226"/>
  <sheetViews>
    <sheetView showGridLines="0" topLeftCell="B1" zoomScale="116" zoomScaleNormal="116" workbookViewId="0">
      <pane ySplit="6" topLeftCell="A7" activePane="bottomLeft" state="frozen"/>
      <selection activeCell="I4" sqref="I4:P5"/>
      <selection pane="bottomLeft" activeCell="E4" sqref="E4:Y5"/>
    </sheetView>
  </sheetViews>
  <sheetFormatPr baseColWidth="10" defaultColWidth="3.85546875" defaultRowHeight="12.75" x14ac:dyDescent="0.2"/>
  <cols>
    <col min="1" max="1" width="3" style="182" hidden="1" customWidth="1"/>
    <col min="2" max="25" width="3.85546875" style="182" customWidth="1"/>
    <col min="26" max="26" width="4" style="92" bestFit="1" customWidth="1"/>
    <col min="27" max="27" width="8" style="92" bestFit="1" customWidth="1"/>
    <col min="28" max="28" width="5" style="92" bestFit="1" customWidth="1"/>
    <col min="29" max="29" width="5.140625" style="92" bestFit="1" customWidth="1"/>
    <col min="30" max="36" width="3.85546875" style="92"/>
    <col min="37" max="16384" width="3.85546875" style="182"/>
  </cols>
  <sheetData>
    <row r="1" spans="1:25" ht="13.9" customHeight="1" x14ac:dyDescent="0.2">
      <c r="B1" s="180"/>
      <c r="C1" s="181"/>
      <c r="D1" s="181"/>
      <c r="E1" s="535" t="s">
        <v>73</v>
      </c>
      <c r="F1" s="536"/>
      <c r="G1" s="536"/>
      <c r="H1" s="536"/>
      <c r="I1" s="536"/>
      <c r="J1" s="536"/>
      <c r="K1" s="536"/>
      <c r="L1" s="536"/>
      <c r="M1" s="536"/>
      <c r="N1" s="536"/>
      <c r="O1" s="536"/>
      <c r="P1" s="536"/>
      <c r="Q1" s="536"/>
      <c r="R1" s="706" t="str">
        <f>IF(BL!R1="","",BL!R1)</f>
        <v/>
      </c>
      <c r="S1" s="706"/>
      <c r="T1" s="706"/>
      <c r="U1" s="706"/>
      <c r="V1" s="706"/>
      <c r="W1" s="706"/>
      <c r="X1" s="706"/>
      <c r="Y1" s="707"/>
    </row>
    <row r="2" spans="1:25" ht="13.9" customHeight="1" x14ac:dyDescent="0.2">
      <c r="B2" s="183"/>
      <c r="C2" s="184"/>
      <c r="D2" s="184"/>
      <c r="E2" s="537"/>
      <c r="F2" s="538"/>
      <c r="G2" s="538"/>
      <c r="H2" s="538"/>
      <c r="I2" s="538"/>
      <c r="J2" s="538"/>
      <c r="K2" s="538"/>
      <c r="L2" s="538"/>
      <c r="M2" s="538"/>
      <c r="N2" s="538"/>
      <c r="O2" s="538"/>
      <c r="P2" s="538"/>
      <c r="Q2" s="538"/>
      <c r="R2" s="708"/>
      <c r="S2" s="708"/>
      <c r="T2" s="708"/>
      <c r="U2" s="708"/>
      <c r="V2" s="708"/>
      <c r="W2" s="708"/>
      <c r="X2" s="708"/>
      <c r="Y2" s="709"/>
    </row>
    <row r="3" spans="1:25" ht="13.9" customHeight="1" x14ac:dyDescent="0.2">
      <c r="B3" s="183"/>
      <c r="C3" s="184"/>
      <c r="D3" s="184"/>
      <c r="E3" s="231"/>
      <c r="F3" s="231"/>
      <c r="G3" s="231"/>
      <c r="H3" s="231"/>
      <c r="I3" s="231"/>
      <c r="J3" s="231"/>
      <c r="K3" s="231"/>
      <c r="L3" s="231"/>
      <c r="M3" s="231"/>
      <c r="N3" s="231"/>
      <c r="O3" s="231"/>
      <c r="P3" s="231"/>
      <c r="Q3" s="231"/>
      <c r="R3" s="231"/>
      <c r="S3" s="231"/>
      <c r="T3" s="231"/>
      <c r="U3" s="231"/>
      <c r="V3" s="231"/>
      <c r="W3" s="231"/>
      <c r="X3" s="231"/>
      <c r="Y3" s="232"/>
    </row>
    <row r="4" spans="1:25" ht="13.9" customHeight="1" x14ac:dyDescent="0.2">
      <c r="B4" s="183"/>
      <c r="C4" s="184"/>
      <c r="D4" s="184"/>
      <c r="E4" s="529"/>
      <c r="F4" s="530"/>
      <c r="G4" s="530"/>
      <c r="H4" s="530"/>
      <c r="I4" s="530"/>
      <c r="J4" s="530"/>
      <c r="K4" s="530"/>
      <c r="L4" s="530"/>
      <c r="M4" s="530"/>
      <c r="N4" s="530"/>
      <c r="O4" s="530"/>
      <c r="P4" s="530"/>
      <c r="Q4" s="530"/>
      <c r="R4" s="530"/>
      <c r="S4" s="530"/>
      <c r="T4" s="530"/>
      <c r="U4" s="530"/>
      <c r="V4" s="530"/>
      <c r="W4" s="530"/>
      <c r="X4" s="530"/>
      <c r="Y4" s="531"/>
    </row>
    <row r="5" spans="1:25" ht="13.9" customHeight="1" x14ac:dyDescent="0.2">
      <c r="B5" s="183"/>
      <c r="C5" s="184"/>
      <c r="D5" s="184"/>
      <c r="E5" s="532"/>
      <c r="F5" s="533"/>
      <c r="G5" s="533"/>
      <c r="H5" s="533"/>
      <c r="I5" s="533"/>
      <c r="J5" s="533"/>
      <c r="K5" s="533"/>
      <c r="L5" s="533"/>
      <c r="M5" s="533"/>
      <c r="N5" s="533"/>
      <c r="O5" s="533"/>
      <c r="P5" s="533"/>
      <c r="Q5" s="533"/>
      <c r="R5" s="533"/>
      <c r="S5" s="533"/>
      <c r="T5" s="533"/>
      <c r="U5" s="533"/>
      <c r="V5" s="533"/>
      <c r="W5" s="533"/>
      <c r="X5" s="533"/>
      <c r="Y5" s="534"/>
    </row>
    <row r="6" spans="1:25" ht="12.6" customHeight="1" x14ac:dyDescent="0.2">
      <c r="B6" s="183"/>
      <c r="C6" s="184"/>
      <c r="D6" s="184"/>
      <c r="E6" s="231"/>
      <c r="F6" s="231"/>
      <c r="G6" s="231"/>
      <c r="H6" s="231"/>
      <c r="I6" s="231"/>
      <c r="J6" s="231"/>
      <c r="K6" s="231"/>
      <c r="L6" s="231"/>
      <c r="M6" s="231"/>
      <c r="N6" s="231"/>
      <c r="O6" s="231"/>
      <c r="P6" s="231"/>
      <c r="Q6" s="231"/>
      <c r="R6" s="231"/>
      <c r="S6" s="231"/>
      <c r="T6" s="231"/>
      <c r="U6" s="231"/>
      <c r="V6" s="231"/>
      <c r="W6" s="231"/>
      <c r="X6" s="231"/>
      <c r="Y6" s="232"/>
    </row>
    <row r="7" spans="1:25" ht="12" customHeight="1" x14ac:dyDescent="0.2">
      <c r="B7" s="784" t="s">
        <v>36</v>
      </c>
      <c r="C7" s="785"/>
      <c r="D7" s="785" t="s">
        <v>430</v>
      </c>
      <c r="E7" s="785"/>
      <c r="F7" s="785"/>
      <c r="G7" s="785"/>
      <c r="H7" s="785"/>
      <c r="I7" s="785"/>
      <c r="J7" s="785"/>
      <c r="K7" s="785"/>
      <c r="L7" s="785"/>
      <c r="M7" s="785"/>
      <c r="N7" s="785"/>
      <c r="O7" s="785"/>
      <c r="P7" s="785"/>
      <c r="Q7" s="785"/>
      <c r="R7" s="785"/>
      <c r="S7" s="785"/>
      <c r="T7" s="785"/>
      <c r="U7" s="788" t="s">
        <v>431</v>
      </c>
      <c r="V7" s="788"/>
      <c r="W7" s="785" t="s">
        <v>432</v>
      </c>
      <c r="X7" s="785"/>
      <c r="Y7" s="790"/>
    </row>
    <row r="8" spans="1:25" ht="12" customHeight="1" x14ac:dyDescent="0.2">
      <c r="B8" s="786"/>
      <c r="C8" s="787"/>
      <c r="D8" s="787"/>
      <c r="E8" s="787"/>
      <c r="F8" s="787"/>
      <c r="G8" s="787"/>
      <c r="H8" s="787"/>
      <c r="I8" s="787"/>
      <c r="J8" s="787"/>
      <c r="K8" s="787"/>
      <c r="L8" s="787"/>
      <c r="M8" s="787"/>
      <c r="N8" s="787"/>
      <c r="O8" s="787"/>
      <c r="P8" s="787"/>
      <c r="Q8" s="787"/>
      <c r="R8" s="787"/>
      <c r="S8" s="787"/>
      <c r="T8" s="787"/>
      <c r="U8" s="789"/>
      <c r="V8" s="789"/>
      <c r="W8" s="787"/>
      <c r="X8" s="787"/>
      <c r="Y8" s="791"/>
    </row>
    <row r="9" spans="1:25" ht="12" customHeight="1" x14ac:dyDescent="0.2">
      <c r="A9" s="254" t="str">
        <f>IF(MAX($A$5:A8)=MAX(Récap!AD:AD),"",A5+1)</f>
        <v/>
      </c>
      <c r="B9" s="759" t="s">
        <v>14</v>
      </c>
      <c r="C9" s="760"/>
      <c r="D9" s="765" t="s">
        <v>14</v>
      </c>
      <c r="E9" s="766"/>
      <c r="F9" s="766"/>
      <c r="G9" s="766"/>
      <c r="H9" s="766"/>
      <c r="I9" s="766"/>
      <c r="J9" s="766"/>
      <c r="K9" s="766"/>
      <c r="L9" s="766"/>
      <c r="M9" s="766"/>
      <c r="N9" s="766"/>
      <c r="O9" s="766"/>
      <c r="P9" s="766"/>
      <c r="Q9" s="766"/>
      <c r="R9" s="766"/>
      <c r="S9" s="766"/>
      <c r="T9" s="767"/>
      <c r="U9" s="774"/>
      <c r="V9" s="775"/>
      <c r="W9" s="755"/>
      <c r="X9" s="755"/>
      <c r="Y9" s="756"/>
    </row>
    <row r="10" spans="1:25" ht="12" customHeight="1" x14ac:dyDescent="0.2">
      <c r="A10" s="254"/>
      <c r="B10" s="761"/>
      <c r="C10" s="762"/>
      <c r="D10" s="768"/>
      <c r="E10" s="769"/>
      <c r="F10" s="769"/>
      <c r="G10" s="769"/>
      <c r="H10" s="769"/>
      <c r="I10" s="769"/>
      <c r="J10" s="769"/>
      <c r="K10" s="769"/>
      <c r="L10" s="769"/>
      <c r="M10" s="769"/>
      <c r="N10" s="769"/>
      <c r="O10" s="769"/>
      <c r="P10" s="769"/>
      <c r="Q10" s="769"/>
      <c r="R10" s="769"/>
      <c r="S10" s="769"/>
      <c r="T10" s="770"/>
      <c r="U10" s="776"/>
      <c r="V10" s="777"/>
      <c r="W10" s="757"/>
      <c r="X10" s="757"/>
      <c r="Y10" s="758"/>
    </row>
    <row r="11" spans="1:25" ht="12" customHeight="1" x14ac:dyDescent="0.2">
      <c r="A11" s="254"/>
      <c r="B11" s="761"/>
      <c r="C11" s="762"/>
      <c r="D11" s="768"/>
      <c r="E11" s="769"/>
      <c r="F11" s="769"/>
      <c r="G11" s="769"/>
      <c r="H11" s="769"/>
      <c r="I11" s="769"/>
      <c r="J11" s="769"/>
      <c r="K11" s="769"/>
      <c r="L11" s="769"/>
      <c r="M11" s="769"/>
      <c r="N11" s="769"/>
      <c r="O11" s="769"/>
      <c r="P11" s="769"/>
      <c r="Q11" s="769"/>
      <c r="R11" s="769"/>
      <c r="S11" s="769"/>
      <c r="T11" s="770"/>
      <c r="U11" s="776"/>
      <c r="V11" s="777"/>
      <c r="W11" s="757"/>
      <c r="X11" s="757"/>
      <c r="Y11" s="758"/>
    </row>
    <row r="12" spans="1:25" ht="12" customHeight="1" x14ac:dyDescent="0.2">
      <c r="A12" s="254"/>
      <c r="B12" s="763"/>
      <c r="C12" s="764"/>
      <c r="D12" s="771"/>
      <c r="E12" s="772"/>
      <c r="F12" s="772"/>
      <c r="G12" s="772"/>
      <c r="H12" s="772"/>
      <c r="I12" s="772"/>
      <c r="J12" s="772"/>
      <c r="K12" s="772"/>
      <c r="L12" s="772"/>
      <c r="M12" s="772"/>
      <c r="N12" s="772"/>
      <c r="O12" s="772"/>
      <c r="P12" s="772"/>
      <c r="Q12" s="772"/>
      <c r="R12" s="772"/>
      <c r="S12" s="772"/>
      <c r="T12" s="773"/>
      <c r="U12" s="778"/>
      <c r="V12" s="779"/>
      <c r="W12" s="753"/>
      <c r="X12" s="753"/>
      <c r="Y12" s="754"/>
    </row>
    <row r="13" spans="1:25" ht="12" customHeight="1" x14ac:dyDescent="0.2">
      <c r="A13" s="254" t="str">
        <f>IF(MAX($A$5:A12)=MAX(Récap!AD:AD),"",A9+1)</f>
        <v/>
      </c>
      <c r="B13" s="759" t="s">
        <v>14</v>
      </c>
      <c r="C13" s="760"/>
      <c r="D13" s="765" t="s">
        <v>14</v>
      </c>
      <c r="E13" s="766"/>
      <c r="F13" s="766"/>
      <c r="G13" s="766"/>
      <c r="H13" s="766"/>
      <c r="I13" s="766"/>
      <c r="J13" s="766"/>
      <c r="K13" s="766"/>
      <c r="L13" s="766"/>
      <c r="M13" s="766"/>
      <c r="N13" s="766"/>
      <c r="O13" s="766"/>
      <c r="P13" s="766"/>
      <c r="Q13" s="766"/>
      <c r="R13" s="766"/>
      <c r="S13" s="766"/>
      <c r="T13" s="767"/>
      <c r="U13" s="774"/>
      <c r="V13" s="775"/>
      <c r="W13" s="755"/>
      <c r="X13" s="755"/>
      <c r="Y13" s="756"/>
    </row>
    <row r="14" spans="1:25" ht="12" customHeight="1" x14ac:dyDescent="0.2">
      <c r="A14" s="254"/>
      <c r="B14" s="761"/>
      <c r="C14" s="762"/>
      <c r="D14" s="768"/>
      <c r="E14" s="769"/>
      <c r="F14" s="769"/>
      <c r="G14" s="769"/>
      <c r="H14" s="769"/>
      <c r="I14" s="769"/>
      <c r="J14" s="769"/>
      <c r="K14" s="769"/>
      <c r="L14" s="769"/>
      <c r="M14" s="769"/>
      <c r="N14" s="769"/>
      <c r="O14" s="769"/>
      <c r="P14" s="769"/>
      <c r="Q14" s="769"/>
      <c r="R14" s="769"/>
      <c r="S14" s="769"/>
      <c r="T14" s="770"/>
      <c r="U14" s="776"/>
      <c r="V14" s="777"/>
      <c r="W14" s="757"/>
      <c r="X14" s="757"/>
      <c r="Y14" s="758"/>
    </row>
    <row r="15" spans="1:25" ht="12" customHeight="1" x14ac:dyDescent="0.2">
      <c r="A15" s="254"/>
      <c r="B15" s="761"/>
      <c r="C15" s="762"/>
      <c r="D15" s="768"/>
      <c r="E15" s="769"/>
      <c r="F15" s="769"/>
      <c r="G15" s="769"/>
      <c r="H15" s="769"/>
      <c r="I15" s="769"/>
      <c r="J15" s="769"/>
      <c r="K15" s="769"/>
      <c r="L15" s="769"/>
      <c r="M15" s="769"/>
      <c r="N15" s="769"/>
      <c r="O15" s="769"/>
      <c r="P15" s="769"/>
      <c r="Q15" s="769"/>
      <c r="R15" s="769"/>
      <c r="S15" s="769"/>
      <c r="T15" s="770"/>
      <c r="U15" s="776"/>
      <c r="V15" s="777"/>
      <c r="W15" s="757"/>
      <c r="X15" s="757"/>
      <c r="Y15" s="758"/>
    </row>
    <row r="16" spans="1:25" ht="12" customHeight="1" x14ac:dyDescent="0.2">
      <c r="A16" s="254"/>
      <c r="B16" s="763"/>
      <c r="C16" s="764"/>
      <c r="D16" s="771"/>
      <c r="E16" s="772"/>
      <c r="F16" s="772"/>
      <c r="G16" s="772"/>
      <c r="H16" s="772"/>
      <c r="I16" s="772"/>
      <c r="J16" s="772"/>
      <c r="K16" s="772"/>
      <c r="L16" s="772"/>
      <c r="M16" s="772"/>
      <c r="N16" s="772"/>
      <c r="O16" s="772"/>
      <c r="P16" s="772"/>
      <c r="Q16" s="772"/>
      <c r="R16" s="772"/>
      <c r="S16" s="772"/>
      <c r="T16" s="773"/>
      <c r="U16" s="778"/>
      <c r="V16" s="779"/>
      <c r="W16" s="753"/>
      <c r="X16" s="753"/>
      <c r="Y16" s="754"/>
    </row>
    <row r="17" spans="1:25" ht="12" customHeight="1" x14ac:dyDescent="0.2">
      <c r="A17" s="254" t="str">
        <f>IF(MAX($A$5:A16)=MAX(Récap!AD:AD),"",A13+1)</f>
        <v/>
      </c>
      <c r="B17" s="759" t="s">
        <v>14</v>
      </c>
      <c r="C17" s="760"/>
      <c r="D17" s="765" t="s">
        <v>14</v>
      </c>
      <c r="E17" s="766"/>
      <c r="F17" s="766"/>
      <c r="G17" s="766"/>
      <c r="H17" s="766"/>
      <c r="I17" s="766"/>
      <c r="J17" s="766"/>
      <c r="K17" s="766"/>
      <c r="L17" s="766"/>
      <c r="M17" s="766"/>
      <c r="N17" s="766"/>
      <c r="O17" s="766"/>
      <c r="P17" s="766"/>
      <c r="Q17" s="766"/>
      <c r="R17" s="766"/>
      <c r="S17" s="766"/>
      <c r="T17" s="767"/>
      <c r="U17" s="774"/>
      <c r="V17" s="775"/>
      <c r="W17" s="755"/>
      <c r="X17" s="755"/>
      <c r="Y17" s="756"/>
    </row>
    <row r="18" spans="1:25" ht="12" customHeight="1" x14ac:dyDescent="0.2">
      <c r="A18" s="254"/>
      <c r="B18" s="761"/>
      <c r="C18" s="762"/>
      <c r="D18" s="768"/>
      <c r="E18" s="769"/>
      <c r="F18" s="769"/>
      <c r="G18" s="769"/>
      <c r="H18" s="769"/>
      <c r="I18" s="769"/>
      <c r="J18" s="769"/>
      <c r="K18" s="769"/>
      <c r="L18" s="769"/>
      <c r="M18" s="769"/>
      <c r="N18" s="769"/>
      <c r="O18" s="769"/>
      <c r="P18" s="769"/>
      <c r="Q18" s="769"/>
      <c r="R18" s="769"/>
      <c r="S18" s="769"/>
      <c r="T18" s="770"/>
      <c r="U18" s="776"/>
      <c r="V18" s="777"/>
      <c r="W18" s="757"/>
      <c r="X18" s="757"/>
      <c r="Y18" s="758"/>
    </row>
    <row r="19" spans="1:25" ht="12" customHeight="1" x14ac:dyDescent="0.2">
      <c r="A19" s="254"/>
      <c r="B19" s="761"/>
      <c r="C19" s="762"/>
      <c r="D19" s="768"/>
      <c r="E19" s="769"/>
      <c r="F19" s="769"/>
      <c r="G19" s="769"/>
      <c r="H19" s="769"/>
      <c r="I19" s="769"/>
      <c r="J19" s="769"/>
      <c r="K19" s="769"/>
      <c r="L19" s="769"/>
      <c r="M19" s="769"/>
      <c r="N19" s="769"/>
      <c r="O19" s="769"/>
      <c r="P19" s="769"/>
      <c r="Q19" s="769"/>
      <c r="R19" s="769"/>
      <c r="S19" s="769"/>
      <c r="T19" s="770"/>
      <c r="U19" s="776"/>
      <c r="V19" s="777"/>
      <c r="W19" s="757"/>
      <c r="X19" s="757"/>
      <c r="Y19" s="758"/>
    </row>
    <row r="20" spans="1:25" ht="12" customHeight="1" x14ac:dyDescent="0.2">
      <c r="A20" s="254"/>
      <c r="B20" s="763"/>
      <c r="C20" s="764"/>
      <c r="D20" s="771"/>
      <c r="E20" s="772"/>
      <c r="F20" s="772"/>
      <c r="G20" s="772"/>
      <c r="H20" s="772"/>
      <c r="I20" s="772"/>
      <c r="J20" s="772"/>
      <c r="K20" s="772"/>
      <c r="L20" s="772"/>
      <c r="M20" s="772"/>
      <c r="N20" s="772"/>
      <c r="O20" s="772"/>
      <c r="P20" s="772"/>
      <c r="Q20" s="772"/>
      <c r="R20" s="772"/>
      <c r="S20" s="772"/>
      <c r="T20" s="773"/>
      <c r="U20" s="778"/>
      <c r="V20" s="779"/>
      <c r="W20" s="753"/>
      <c r="X20" s="753"/>
      <c r="Y20" s="754"/>
    </row>
    <row r="21" spans="1:25" ht="12" customHeight="1" x14ac:dyDescent="0.2">
      <c r="A21" s="254" t="str">
        <f>IF(MAX($A$5:A20)=MAX(Récap!AD:AD),"",A17+1)</f>
        <v/>
      </c>
      <c r="B21" s="759" t="s">
        <v>14</v>
      </c>
      <c r="C21" s="760"/>
      <c r="D21" s="765" t="s">
        <v>14</v>
      </c>
      <c r="E21" s="766"/>
      <c r="F21" s="766"/>
      <c r="G21" s="766"/>
      <c r="H21" s="766"/>
      <c r="I21" s="766"/>
      <c r="J21" s="766"/>
      <c r="K21" s="766"/>
      <c r="L21" s="766"/>
      <c r="M21" s="766"/>
      <c r="N21" s="766"/>
      <c r="O21" s="766"/>
      <c r="P21" s="766"/>
      <c r="Q21" s="766"/>
      <c r="R21" s="766"/>
      <c r="S21" s="766"/>
      <c r="T21" s="767"/>
      <c r="U21" s="774"/>
      <c r="V21" s="775"/>
      <c r="W21" s="755"/>
      <c r="X21" s="755"/>
      <c r="Y21" s="756"/>
    </row>
    <row r="22" spans="1:25" ht="12" customHeight="1" x14ac:dyDescent="0.2">
      <c r="A22" s="254"/>
      <c r="B22" s="761"/>
      <c r="C22" s="762"/>
      <c r="D22" s="768"/>
      <c r="E22" s="769"/>
      <c r="F22" s="769"/>
      <c r="G22" s="769"/>
      <c r="H22" s="769"/>
      <c r="I22" s="769"/>
      <c r="J22" s="769"/>
      <c r="K22" s="769"/>
      <c r="L22" s="769"/>
      <c r="M22" s="769"/>
      <c r="N22" s="769"/>
      <c r="O22" s="769"/>
      <c r="P22" s="769"/>
      <c r="Q22" s="769"/>
      <c r="R22" s="769"/>
      <c r="S22" s="769"/>
      <c r="T22" s="770"/>
      <c r="U22" s="776"/>
      <c r="V22" s="777"/>
      <c r="W22" s="757"/>
      <c r="X22" s="757"/>
      <c r="Y22" s="758"/>
    </row>
    <row r="23" spans="1:25" ht="12" customHeight="1" x14ac:dyDescent="0.2">
      <c r="A23" s="254"/>
      <c r="B23" s="761"/>
      <c r="C23" s="762"/>
      <c r="D23" s="768"/>
      <c r="E23" s="769"/>
      <c r="F23" s="769"/>
      <c r="G23" s="769"/>
      <c r="H23" s="769"/>
      <c r="I23" s="769"/>
      <c r="J23" s="769"/>
      <c r="K23" s="769"/>
      <c r="L23" s="769"/>
      <c r="M23" s="769"/>
      <c r="N23" s="769"/>
      <c r="O23" s="769"/>
      <c r="P23" s="769"/>
      <c r="Q23" s="769"/>
      <c r="R23" s="769"/>
      <c r="S23" s="769"/>
      <c r="T23" s="770"/>
      <c r="U23" s="776"/>
      <c r="V23" s="777"/>
      <c r="W23" s="757"/>
      <c r="X23" s="757"/>
      <c r="Y23" s="758"/>
    </row>
    <row r="24" spans="1:25" ht="12" customHeight="1" x14ac:dyDescent="0.2">
      <c r="A24" s="254"/>
      <c r="B24" s="763"/>
      <c r="C24" s="764"/>
      <c r="D24" s="771"/>
      <c r="E24" s="772"/>
      <c r="F24" s="772"/>
      <c r="G24" s="772"/>
      <c r="H24" s="772"/>
      <c r="I24" s="772"/>
      <c r="J24" s="772"/>
      <c r="K24" s="772"/>
      <c r="L24" s="772"/>
      <c r="M24" s="772"/>
      <c r="N24" s="772"/>
      <c r="O24" s="772"/>
      <c r="P24" s="772"/>
      <c r="Q24" s="772"/>
      <c r="R24" s="772"/>
      <c r="S24" s="772"/>
      <c r="T24" s="773"/>
      <c r="U24" s="778"/>
      <c r="V24" s="779"/>
      <c r="W24" s="753"/>
      <c r="X24" s="753"/>
      <c r="Y24" s="754"/>
    </row>
    <row r="25" spans="1:25" ht="12" customHeight="1" x14ac:dyDescent="0.2">
      <c r="A25" s="254" t="str">
        <f>IF(MAX($A$5:A24)=MAX(Récap!AD:AD),"",A21+1)</f>
        <v/>
      </c>
      <c r="B25" s="759" t="s">
        <v>14</v>
      </c>
      <c r="C25" s="760"/>
      <c r="D25" s="765" t="s">
        <v>14</v>
      </c>
      <c r="E25" s="766"/>
      <c r="F25" s="766"/>
      <c r="G25" s="766"/>
      <c r="H25" s="766"/>
      <c r="I25" s="766"/>
      <c r="J25" s="766"/>
      <c r="K25" s="766"/>
      <c r="L25" s="766"/>
      <c r="M25" s="766"/>
      <c r="N25" s="766"/>
      <c r="O25" s="766"/>
      <c r="P25" s="766"/>
      <c r="Q25" s="766"/>
      <c r="R25" s="766"/>
      <c r="S25" s="766"/>
      <c r="T25" s="767"/>
      <c r="U25" s="774"/>
      <c r="V25" s="775"/>
      <c r="W25" s="755"/>
      <c r="X25" s="755"/>
      <c r="Y25" s="756"/>
    </row>
    <row r="26" spans="1:25" ht="12" customHeight="1" x14ac:dyDescent="0.2">
      <c r="A26" s="254"/>
      <c r="B26" s="761"/>
      <c r="C26" s="762"/>
      <c r="D26" s="768"/>
      <c r="E26" s="769"/>
      <c r="F26" s="769"/>
      <c r="G26" s="769"/>
      <c r="H26" s="769"/>
      <c r="I26" s="769"/>
      <c r="J26" s="769"/>
      <c r="K26" s="769"/>
      <c r="L26" s="769"/>
      <c r="M26" s="769"/>
      <c r="N26" s="769"/>
      <c r="O26" s="769"/>
      <c r="P26" s="769"/>
      <c r="Q26" s="769"/>
      <c r="R26" s="769"/>
      <c r="S26" s="769"/>
      <c r="T26" s="770"/>
      <c r="U26" s="776"/>
      <c r="V26" s="777"/>
      <c r="W26" s="757"/>
      <c r="X26" s="757"/>
      <c r="Y26" s="758"/>
    </row>
    <row r="27" spans="1:25" ht="12" customHeight="1" x14ac:dyDescent="0.2">
      <c r="A27" s="254"/>
      <c r="B27" s="761"/>
      <c r="C27" s="762"/>
      <c r="D27" s="768"/>
      <c r="E27" s="769"/>
      <c r="F27" s="769"/>
      <c r="G27" s="769"/>
      <c r="H27" s="769"/>
      <c r="I27" s="769"/>
      <c r="J27" s="769"/>
      <c r="K27" s="769"/>
      <c r="L27" s="769"/>
      <c r="M27" s="769"/>
      <c r="N27" s="769"/>
      <c r="O27" s="769"/>
      <c r="P27" s="769"/>
      <c r="Q27" s="769"/>
      <c r="R27" s="769"/>
      <c r="S27" s="769"/>
      <c r="T27" s="770"/>
      <c r="U27" s="776"/>
      <c r="V27" s="777"/>
      <c r="W27" s="757"/>
      <c r="X27" s="757"/>
      <c r="Y27" s="758"/>
    </row>
    <row r="28" spans="1:25" ht="12" customHeight="1" x14ac:dyDescent="0.2">
      <c r="A28" s="254"/>
      <c r="B28" s="763"/>
      <c r="C28" s="764"/>
      <c r="D28" s="771"/>
      <c r="E28" s="772"/>
      <c r="F28" s="772"/>
      <c r="G28" s="772"/>
      <c r="H28" s="772"/>
      <c r="I28" s="772"/>
      <c r="J28" s="772"/>
      <c r="K28" s="772"/>
      <c r="L28" s="772"/>
      <c r="M28" s="772"/>
      <c r="N28" s="772"/>
      <c r="O28" s="772"/>
      <c r="P28" s="772"/>
      <c r="Q28" s="772"/>
      <c r="R28" s="772"/>
      <c r="S28" s="772"/>
      <c r="T28" s="773"/>
      <c r="U28" s="778"/>
      <c r="V28" s="779"/>
      <c r="W28" s="753"/>
      <c r="X28" s="753"/>
      <c r="Y28" s="754"/>
    </row>
    <row r="29" spans="1:25" ht="12" customHeight="1" x14ac:dyDescent="0.2">
      <c r="A29" s="254" t="str">
        <f>IF(MAX($A$5:A28)=MAX(Récap!AD:AD),"",A25+1)</f>
        <v/>
      </c>
      <c r="B29" s="759" t="s">
        <v>14</v>
      </c>
      <c r="C29" s="760"/>
      <c r="D29" s="765" t="s">
        <v>14</v>
      </c>
      <c r="E29" s="766"/>
      <c r="F29" s="766"/>
      <c r="G29" s="766"/>
      <c r="H29" s="766"/>
      <c r="I29" s="766"/>
      <c r="J29" s="766"/>
      <c r="K29" s="766"/>
      <c r="L29" s="766"/>
      <c r="M29" s="766"/>
      <c r="N29" s="766"/>
      <c r="O29" s="766"/>
      <c r="P29" s="766"/>
      <c r="Q29" s="766"/>
      <c r="R29" s="766"/>
      <c r="S29" s="766"/>
      <c r="T29" s="767"/>
      <c r="U29" s="774"/>
      <c r="V29" s="775"/>
      <c r="W29" s="755"/>
      <c r="X29" s="755"/>
      <c r="Y29" s="756"/>
    </row>
    <row r="30" spans="1:25" ht="12" customHeight="1" x14ac:dyDescent="0.2">
      <c r="A30" s="254"/>
      <c r="B30" s="761"/>
      <c r="C30" s="762"/>
      <c r="D30" s="768"/>
      <c r="E30" s="769"/>
      <c r="F30" s="769"/>
      <c r="G30" s="769"/>
      <c r="H30" s="769"/>
      <c r="I30" s="769"/>
      <c r="J30" s="769"/>
      <c r="K30" s="769"/>
      <c r="L30" s="769"/>
      <c r="M30" s="769"/>
      <c r="N30" s="769"/>
      <c r="O30" s="769"/>
      <c r="P30" s="769"/>
      <c r="Q30" s="769"/>
      <c r="R30" s="769"/>
      <c r="S30" s="769"/>
      <c r="T30" s="770"/>
      <c r="U30" s="776"/>
      <c r="V30" s="777"/>
      <c r="W30" s="757"/>
      <c r="X30" s="757"/>
      <c r="Y30" s="758"/>
    </row>
    <row r="31" spans="1:25" ht="12" customHeight="1" x14ac:dyDescent="0.2">
      <c r="A31" s="254"/>
      <c r="B31" s="761"/>
      <c r="C31" s="762"/>
      <c r="D31" s="768"/>
      <c r="E31" s="769"/>
      <c r="F31" s="769"/>
      <c r="G31" s="769"/>
      <c r="H31" s="769"/>
      <c r="I31" s="769"/>
      <c r="J31" s="769"/>
      <c r="K31" s="769"/>
      <c r="L31" s="769"/>
      <c r="M31" s="769"/>
      <c r="N31" s="769"/>
      <c r="O31" s="769"/>
      <c r="P31" s="769"/>
      <c r="Q31" s="769"/>
      <c r="R31" s="769"/>
      <c r="S31" s="769"/>
      <c r="T31" s="770"/>
      <c r="U31" s="776"/>
      <c r="V31" s="777"/>
      <c r="W31" s="757"/>
      <c r="X31" s="757"/>
      <c r="Y31" s="758"/>
    </row>
    <row r="32" spans="1:25" ht="12" customHeight="1" x14ac:dyDescent="0.2">
      <c r="A32" s="254"/>
      <c r="B32" s="763"/>
      <c r="C32" s="764"/>
      <c r="D32" s="771"/>
      <c r="E32" s="772"/>
      <c r="F32" s="772"/>
      <c r="G32" s="772"/>
      <c r="H32" s="772"/>
      <c r="I32" s="772"/>
      <c r="J32" s="772"/>
      <c r="K32" s="772"/>
      <c r="L32" s="772"/>
      <c r="M32" s="772"/>
      <c r="N32" s="772"/>
      <c r="O32" s="772"/>
      <c r="P32" s="772"/>
      <c r="Q32" s="772"/>
      <c r="R32" s="772"/>
      <c r="S32" s="772"/>
      <c r="T32" s="773"/>
      <c r="U32" s="778"/>
      <c r="V32" s="779"/>
      <c r="W32" s="753"/>
      <c r="X32" s="753"/>
      <c r="Y32" s="754"/>
    </row>
    <row r="33" spans="1:25" ht="12" customHeight="1" x14ac:dyDescent="0.2">
      <c r="A33" s="254" t="str">
        <f>IF(MAX($A$5:A32)=MAX(Récap!AD:AD),"",A29+1)</f>
        <v/>
      </c>
      <c r="B33" s="759" t="s">
        <v>14</v>
      </c>
      <c r="C33" s="760"/>
      <c r="D33" s="765" t="s">
        <v>14</v>
      </c>
      <c r="E33" s="766"/>
      <c r="F33" s="766"/>
      <c r="G33" s="766"/>
      <c r="H33" s="766"/>
      <c r="I33" s="766"/>
      <c r="J33" s="766"/>
      <c r="K33" s="766"/>
      <c r="L33" s="766"/>
      <c r="M33" s="766"/>
      <c r="N33" s="766"/>
      <c r="O33" s="766"/>
      <c r="P33" s="766"/>
      <c r="Q33" s="766"/>
      <c r="R33" s="766"/>
      <c r="S33" s="766"/>
      <c r="T33" s="767"/>
      <c r="U33" s="774"/>
      <c r="V33" s="775"/>
      <c r="W33" s="755"/>
      <c r="X33" s="755"/>
      <c r="Y33" s="756"/>
    </row>
    <row r="34" spans="1:25" ht="12" customHeight="1" x14ac:dyDescent="0.2">
      <c r="A34" s="254"/>
      <c r="B34" s="761"/>
      <c r="C34" s="762"/>
      <c r="D34" s="768"/>
      <c r="E34" s="769"/>
      <c r="F34" s="769"/>
      <c r="G34" s="769"/>
      <c r="H34" s="769"/>
      <c r="I34" s="769"/>
      <c r="J34" s="769"/>
      <c r="K34" s="769"/>
      <c r="L34" s="769"/>
      <c r="M34" s="769"/>
      <c r="N34" s="769"/>
      <c r="O34" s="769"/>
      <c r="P34" s="769"/>
      <c r="Q34" s="769"/>
      <c r="R34" s="769"/>
      <c r="S34" s="769"/>
      <c r="T34" s="770"/>
      <c r="U34" s="776"/>
      <c r="V34" s="777"/>
      <c r="W34" s="757"/>
      <c r="X34" s="757"/>
      <c r="Y34" s="758"/>
    </row>
    <row r="35" spans="1:25" ht="12" customHeight="1" x14ac:dyDescent="0.2">
      <c r="A35" s="254"/>
      <c r="B35" s="761"/>
      <c r="C35" s="762"/>
      <c r="D35" s="768"/>
      <c r="E35" s="769"/>
      <c r="F35" s="769"/>
      <c r="G35" s="769"/>
      <c r="H35" s="769"/>
      <c r="I35" s="769"/>
      <c r="J35" s="769"/>
      <c r="K35" s="769"/>
      <c r="L35" s="769"/>
      <c r="M35" s="769"/>
      <c r="N35" s="769"/>
      <c r="O35" s="769"/>
      <c r="P35" s="769"/>
      <c r="Q35" s="769"/>
      <c r="R35" s="769"/>
      <c r="S35" s="769"/>
      <c r="T35" s="770"/>
      <c r="U35" s="776"/>
      <c r="V35" s="777"/>
      <c r="W35" s="757"/>
      <c r="X35" s="757"/>
      <c r="Y35" s="758"/>
    </row>
    <row r="36" spans="1:25" ht="12" customHeight="1" x14ac:dyDescent="0.2">
      <c r="A36" s="254"/>
      <c r="B36" s="763"/>
      <c r="C36" s="764"/>
      <c r="D36" s="771"/>
      <c r="E36" s="772"/>
      <c r="F36" s="772"/>
      <c r="G36" s="772"/>
      <c r="H36" s="772"/>
      <c r="I36" s="772"/>
      <c r="J36" s="772"/>
      <c r="K36" s="772"/>
      <c r="L36" s="772"/>
      <c r="M36" s="772"/>
      <c r="N36" s="772"/>
      <c r="O36" s="772"/>
      <c r="P36" s="772"/>
      <c r="Q36" s="772"/>
      <c r="R36" s="772"/>
      <c r="S36" s="772"/>
      <c r="T36" s="773"/>
      <c r="U36" s="778"/>
      <c r="V36" s="779"/>
      <c r="W36" s="753"/>
      <c r="X36" s="753"/>
      <c r="Y36" s="754"/>
    </row>
    <row r="37" spans="1:25" ht="12" customHeight="1" x14ac:dyDescent="0.2">
      <c r="A37" s="254" t="str">
        <f>IF(MAX($A$5:A36)=MAX(Récap!AD:AD),"",A33+1)</f>
        <v/>
      </c>
      <c r="B37" s="759" t="s">
        <v>14</v>
      </c>
      <c r="C37" s="760"/>
      <c r="D37" s="765" t="s">
        <v>14</v>
      </c>
      <c r="E37" s="766"/>
      <c r="F37" s="766"/>
      <c r="G37" s="766"/>
      <c r="H37" s="766"/>
      <c r="I37" s="766"/>
      <c r="J37" s="766"/>
      <c r="K37" s="766"/>
      <c r="L37" s="766"/>
      <c r="M37" s="766"/>
      <c r="N37" s="766"/>
      <c r="O37" s="766"/>
      <c r="P37" s="766"/>
      <c r="Q37" s="766"/>
      <c r="R37" s="766"/>
      <c r="S37" s="766"/>
      <c r="T37" s="767"/>
      <c r="U37" s="774"/>
      <c r="V37" s="775"/>
      <c r="W37" s="755"/>
      <c r="X37" s="755"/>
      <c r="Y37" s="756"/>
    </row>
    <row r="38" spans="1:25" ht="12" customHeight="1" x14ac:dyDescent="0.2">
      <c r="A38" s="254"/>
      <c r="B38" s="761"/>
      <c r="C38" s="762"/>
      <c r="D38" s="768"/>
      <c r="E38" s="769"/>
      <c r="F38" s="769"/>
      <c r="G38" s="769"/>
      <c r="H38" s="769"/>
      <c r="I38" s="769"/>
      <c r="J38" s="769"/>
      <c r="K38" s="769"/>
      <c r="L38" s="769"/>
      <c r="M38" s="769"/>
      <c r="N38" s="769"/>
      <c r="O38" s="769"/>
      <c r="P38" s="769"/>
      <c r="Q38" s="769"/>
      <c r="R38" s="769"/>
      <c r="S38" s="769"/>
      <c r="T38" s="770"/>
      <c r="U38" s="776"/>
      <c r="V38" s="777"/>
      <c r="W38" s="757"/>
      <c r="X38" s="757"/>
      <c r="Y38" s="758"/>
    </row>
    <row r="39" spans="1:25" ht="12" customHeight="1" x14ac:dyDescent="0.2">
      <c r="A39" s="254"/>
      <c r="B39" s="761"/>
      <c r="C39" s="762"/>
      <c r="D39" s="768"/>
      <c r="E39" s="769"/>
      <c r="F39" s="769"/>
      <c r="G39" s="769"/>
      <c r="H39" s="769"/>
      <c r="I39" s="769"/>
      <c r="J39" s="769"/>
      <c r="K39" s="769"/>
      <c r="L39" s="769"/>
      <c r="M39" s="769"/>
      <c r="N39" s="769"/>
      <c r="O39" s="769"/>
      <c r="P39" s="769"/>
      <c r="Q39" s="769"/>
      <c r="R39" s="769"/>
      <c r="S39" s="769"/>
      <c r="T39" s="770"/>
      <c r="U39" s="776"/>
      <c r="V39" s="777"/>
      <c r="W39" s="757"/>
      <c r="X39" s="757"/>
      <c r="Y39" s="758"/>
    </row>
    <row r="40" spans="1:25" ht="12" customHeight="1" x14ac:dyDescent="0.2">
      <c r="A40" s="254"/>
      <c r="B40" s="763"/>
      <c r="C40" s="764"/>
      <c r="D40" s="771"/>
      <c r="E40" s="772"/>
      <c r="F40" s="772"/>
      <c r="G40" s="772"/>
      <c r="H40" s="772"/>
      <c r="I40" s="772"/>
      <c r="J40" s="772"/>
      <c r="K40" s="772"/>
      <c r="L40" s="772"/>
      <c r="M40" s="772"/>
      <c r="N40" s="772"/>
      <c r="O40" s="772"/>
      <c r="P40" s="772"/>
      <c r="Q40" s="772"/>
      <c r="R40" s="772"/>
      <c r="S40" s="772"/>
      <c r="T40" s="773"/>
      <c r="U40" s="778"/>
      <c r="V40" s="779"/>
      <c r="W40" s="753"/>
      <c r="X40" s="753"/>
      <c r="Y40" s="754"/>
    </row>
    <row r="41" spans="1:25" ht="12" customHeight="1" x14ac:dyDescent="0.2">
      <c r="A41" s="254" t="str">
        <f>IF(MAX($A$5:A40)=MAX(Récap!AD:AD),"",A37+1)</f>
        <v/>
      </c>
      <c r="B41" s="759" t="s">
        <v>14</v>
      </c>
      <c r="C41" s="760"/>
      <c r="D41" s="765" t="s">
        <v>14</v>
      </c>
      <c r="E41" s="766"/>
      <c r="F41" s="766"/>
      <c r="G41" s="766"/>
      <c r="H41" s="766"/>
      <c r="I41" s="766"/>
      <c r="J41" s="766"/>
      <c r="K41" s="766"/>
      <c r="L41" s="766"/>
      <c r="M41" s="766"/>
      <c r="N41" s="766"/>
      <c r="O41" s="766"/>
      <c r="P41" s="766"/>
      <c r="Q41" s="766"/>
      <c r="R41" s="766"/>
      <c r="S41" s="766"/>
      <c r="T41" s="767"/>
      <c r="U41" s="774"/>
      <c r="V41" s="775"/>
      <c r="W41" s="755"/>
      <c r="X41" s="755"/>
      <c r="Y41" s="756"/>
    </row>
    <row r="42" spans="1:25" ht="12" customHeight="1" x14ac:dyDescent="0.2">
      <c r="A42" s="254"/>
      <c r="B42" s="761"/>
      <c r="C42" s="762"/>
      <c r="D42" s="768"/>
      <c r="E42" s="769"/>
      <c r="F42" s="769"/>
      <c r="G42" s="769"/>
      <c r="H42" s="769"/>
      <c r="I42" s="769"/>
      <c r="J42" s="769"/>
      <c r="K42" s="769"/>
      <c r="L42" s="769"/>
      <c r="M42" s="769"/>
      <c r="N42" s="769"/>
      <c r="O42" s="769"/>
      <c r="P42" s="769"/>
      <c r="Q42" s="769"/>
      <c r="R42" s="769"/>
      <c r="S42" s="769"/>
      <c r="T42" s="770"/>
      <c r="U42" s="776"/>
      <c r="V42" s="777"/>
      <c r="W42" s="757"/>
      <c r="X42" s="757"/>
      <c r="Y42" s="758"/>
    </row>
    <row r="43" spans="1:25" ht="12" customHeight="1" x14ac:dyDescent="0.2">
      <c r="A43" s="254"/>
      <c r="B43" s="761"/>
      <c r="C43" s="762"/>
      <c r="D43" s="768"/>
      <c r="E43" s="769"/>
      <c r="F43" s="769"/>
      <c r="G43" s="769"/>
      <c r="H43" s="769"/>
      <c r="I43" s="769"/>
      <c r="J43" s="769"/>
      <c r="K43" s="769"/>
      <c r="L43" s="769"/>
      <c r="M43" s="769"/>
      <c r="N43" s="769"/>
      <c r="O43" s="769"/>
      <c r="P43" s="769"/>
      <c r="Q43" s="769"/>
      <c r="R43" s="769"/>
      <c r="S43" s="769"/>
      <c r="T43" s="770"/>
      <c r="U43" s="776"/>
      <c r="V43" s="777"/>
      <c r="W43" s="757"/>
      <c r="X43" s="757"/>
      <c r="Y43" s="758"/>
    </row>
    <row r="44" spans="1:25" ht="12" customHeight="1" x14ac:dyDescent="0.2">
      <c r="A44" s="254"/>
      <c r="B44" s="763"/>
      <c r="C44" s="764"/>
      <c r="D44" s="771"/>
      <c r="E44" s="772"/>
      <c r="F44" s="772"/>
      <c r="G44" s="772"/>
      <c r="H44" s="772"/>
      <c r="I44" s="772"/>
      <c r="J44" s="772"/>
      <c r="K44" s="772"/>
      <c r="L44" s="772"/>
      <c r="M44" s="772"/>
      <c r="N44" s="772"/>
      <c r="O44" s="772"/>
      <c r="P44" s="772"/>
      <c r="Q44" s="772"/>
      <c r="R44" s="772"/>
      <c r="S44" s="772"/>
      <c r="T44" s="773"/>
      <c r="U44" s="778"/>
      <c r="V44" s="779"/>
      <c r="W44" s="753"/>
      <c r="X44" s="753"/>
      <c r="Y44" s="754"/>
    </row>
    <row r="45" spans="1:25" ht="12" customHeight="1" x14ac:dyDescent="0.2">
      <c r="A45" s="254" t="str">
        <f>IF(MAX($A$5:A44)=MAX(Récap!AD:AD),"",A41+1)</f>
        <v/>
      </c>
      <c r="B45" s="759" t="s">
        <v>14</v>
      </c>
      <c r="C45" s="760"/>
      <c r="D45" s="765" t="s">
        <v>14</v>
      </c>
      <c r="E45" s="766"/>
      <c r="F45" s="766"/>
      <c r="G45" s="766"/>
      <c r="H45" s="766"/>
      <c r="I45" s="766"/>
      <c r="J45" s="766"/>
      <c r="K45" s="766"/>
      <c r="L45" s="766"/>
      <c r="M45" s="766"/>
      <c r="N45" s="766"/>
      <c r="O45" s="766"/>
      <c r="P45" s="766"/>
      <c r="Q45" s="766"/>
      <c r="R45" s="766"/>
      <c r="S45" s="766"/>
      <c r="T45" s="767"/>
      <c r="U45" s="774"/>
      <c r="V45" s="775"/>
      <c r="W45" s="755"/>
      <c r="X45" s="755"/>
      <c r="Y45" s="756"/>
    </row>
    <row r="46" spans="1:25" ht="12" customHeight="1" x14ac:dyDescent="0.2">
      <c r="A46" s="254"/>
      <c r="B46" s="761"/>
      <c r="C46" s="762"/>
      <c r="D46" s="768"/>
      <c r="E46" s="769"/>
      <c r="F46" s="769"/>
      <c r="G46" s="769"/>
      <c r="H46" s="769"/>
      <c r="I46" s="769"/>
      <c r="J46" s="769"/>
      <c r="K46" s="769"/>
      <c r="L46" s="769"/>
      <c r="M46" s="769"/>
      <c r="N46" s="769"/>
      <c r="O46" s="769"/>
      <c r="P46" s="769"/>
      <c r="Q46" s="769"/>
      <c r="R46" s="769"/>
      <c r="S46" s="769"/>
      <c r="T46" s="770"/>
      <c r="U46" s="776"/>
      <c r="V46" s="777"/>
      <c r="W46" s="757"/>
      <c r="X46" s="757"/>
      <c r="Y46" s="758"/>
    </row>
    <row r="47" spans="1:25" ht="12" customHeight="1" x14ac:dyDescent="0.2">
      <c r="A47" s="254"/>
      <c r="B47" s="761"/>
      <c r="C47" s="762"/>
      <c r="D47" s="768"/>
      <c r="E47" s="769"/>
      <c r="F47" s="769"/>
      <c r="G47" s="769"/>
      <c r="H47" s="769"/>
      <c r="I47" s="769"/>
      <c r="J47" s="769"/>
      <c r="K47" s="769"/>
      <c r="L47" s="769"/>
      <c r="M47" s="769"/>
      <c r="N47" s="769"/>
      <c r="O47" s="769"/>
      <c r="P47" s="769"/>
      <c r="Q47" s="769"/>
      <c r="R47" s="769"/>
      <c r="S47" s="769"/>
      <c r="T47" s="770"/>
      <c r="U47" s="776"/>
      <c r="V47" s="777"/>
      <c r="W47" s="757"/>
      <c r="X47" s="757"/>
      <c r="Y47" s="758"/>
    </row>
    <row r="48" spans="1:25" ht="12" customHeight="1" x14ac:dyDescent="0.2">
      <c r="A48" s="254"/>
      <c r="B48" s="763"/>
      <c r="C48" s="764"/>
      <c r="D48" s="771"/>
      <c r="E48" s="772"/>
      <c r="F48" s="772"/>
      <c r="G48" s="772"/>
      <c r="H48" s="772"/>
      <c r="I48" s="772"/>
      <c r="J48" s="772"/>
      <c r="K48" s="772"/>
      <c r="L48" s="772"/>
      <c r="M48" s="772"/>
      <c r="N48" s="772"/>
      <c r="O48" s="772"/>
      <c r="P48" s="772"/>
      <c r="Q48" s="772"/>
      <c r="R48" s="772"/>
      <c r="S48" s="772"/>
      <c r="T48" s="773"/>
      <c r="U48" s="778"/>
      <c r="V48" s="779"/>
      <c r="W48" s="753"/>
      <c r="X48" s="753"/>
      <c r="Y48" s="754"/>
    </row>
    <row r="49" spans="1:25" ht="12" customHeight="1" x14ac:dyDescent="0.2">
      <c r="A49" s="254" t="str">
        <f>IF(MAX($A$5:A48)=MAX(Récap!AD:AD),"",A45+1)</f>
        <v/>
      </c>
      <c r="B49" s="759" t="s">
        <v>14</v>
      </c>
      <c r="C49" s="760"/>
      <c r="D49" s="765" t="s">
        <v>14</v>
      </c>
      <c r="E49" s="766"/>
      <c r="F49" s="766"/>
      <c r="G49" s="766"/>
      <c r="H49" s="766"/>
      <c r="I49" s="766"/>
      <c r="J49" s="766"/>
      <c r="K49" s="766"/>
      <c r="L49" s="766"/>
      <c r="M49" s="766"/>
      <c r="N49" s="766"/>
      <c r="O49" s="766"/>
      <c r="P49" s="766"/>
      <c r="Q49" s="766"/>
      <c r="R49" s="766"/>
      <c r="S49" s="766"/>
      <c r="T49" s="767"/>
      <c r="U49" s="774"/>
      <c r="V49" s="775"/>
      <c r="W49" s="755"/>
      <c r="X49" s="755"/>
      <c r="Y49" s="756"/>
    </row>
    <row r="50" spans="1:25" ht="12" customHeight="1" x14ac:dyDescent="0.2">
      <c r="A50" s="254"/>
      <c r="B50" s="761"/>
      <c r="C50" s="762"/>
      <c r="D50" s="768"/>
      <c r="E50" s="769"/>
      <c r="F50" s="769"/>
      <c r="G50" s="769"/>
      <c r="H50" s="769"/>
      <c r="I50" s="769"/>
      <c r="J50" s="769"/>
      <c r="K50" s="769"/>
      <c r="L50" s="769"/>
      <c r="M50" s="769"/>
      <c r="N50" s="769"/>
      <c r="O50" s="769"/>
      <c r="P50" s="769"/>
      <c r="Q50" s="769"/>
      <c r="R50" s="769"/>
      <c r="S50" s="769"/>
      <c r="T50" s="770"/>
      <c r="U50" s="776"/>
      <c r="V50" s="777"/>
      <c r="W50" s="757"/>
      <c r="X50" s="757"/>
      <c r="Y50" s="758"/>
    </row>
    <row r="51" spans="1:25" ht="12" customHeight="1" x14ac:dyDescent="0.2">
      <c r="A51" s="254"/>
      <c r="B51" s="761"/>
      <c r="C51" s="762"/>
      <c r="D51" s="768"/>
      <c r="E51" s="769"/>
      <c r="F51" s="769"/>
      <c r="G51" s="769"/>
      <c r="H51" s="769"/>
      <c r="I51" s="769"/>
      <c r="J51" s="769"/>
      <c r="K51" s="769"/>
      <c r="L51" s="769"/>
      <c r="M51" s="769"/>
      <c r="N51" s="769"/>
      <c r="O51" s="769"/>
      <c r="P51" s="769"/>
      <c r="Q51" s="769"/>
      <c r="R51" s="769"/>
      <c r="S51" s="769"/>
      <c r="T51" s="770"/>
      <c r="U51" s="776"/>
      <c r="V51" s="777"/>
      <c r="W51" s="757"/>
      <c r="X51" s="757"/>
      <c r="Y51" s="758"/>
    </row>
    <row r="52" spans="1:25" ht="12" customHeight="1" x14ac:dyDescent="0.2">
      <c r="A52" s="254"/>
      <c r="B52" s="763"/>
      <c r="C52" s="764"/>
      <c r="D52" s="771"/>
      <c r="E52" s="772"/>
      <c r="F52" s="772"/>
      <c r="G52" s="772"/>
      <c r="H52" s="772"/>
      <c r="I52" s="772"/>
      <c r="J52" s="772"/>
      <c r="K52" s="772"/>
      <c r="L52" s="772"/>
      <c r="M52" s="772"/>
      <c r="N52" s="772"/>
      <c r="O52" s="772"/>
      <c r="P52" s="772"/>
      <c r="Q52" s="772"/>
      <c r="R52" s="772"/>
      <c r="S52" s="772"/>
      <c r="T52" s="773"/>
      <c r="U52" s="778"/>
      <c r="V52" s="779"/>
      <c r="W52" s="753"/>
      <c r="X52" s="753"/>
      <c r="Y52" s="754"/>
    </row>
    <row r="53" spans="1:25" ht="12" customHeight="1" x14ac:dyDescent="0.2">
      <c r="A53" s="254" t="str">
        <f>IF(MAX($A$5:A52)=MAX(Récap!AD:AD),"",A49+1)</f>
        <v/>
      </c>
      <c r="B53" s="759" t="s">
        <v>14</v>
      </c>
      <c r="C53" s="760"/>
      <c r="D53" s="765" t="s">
        <v>14</v>
      </c>
      <c r="E53" s="766"/>
      <c r="F53" s="766"/>
      <c r="G53" s="766"/>
      <c r="H53" s="766"/>
      <c r="I53" s="766"/>
      <c r="J53" s="766"/>
      <c r="K53" s="766"/>
      <c r="L53" s="766"/>
      <c r="M53" s="766"/>
      <c r="N53" s="766"/>
      <c r="O53" s="766"/>
      <c r="P53" s="766"/>
      <c r="Q53" s="766"/>
      <c r="R53" s="766"/>
      <c r="S53" s="766"/>
      <c r="T53" s="767"/>
      <c r="U53" s="774"/>
      <c r="V53" s="775"/>
      <c r="W53" s="755"/>
      <c r="X53" s="755"/>
      <c r="Y53" s="756"/>
    </row>
    <row r="54" spans="1:25" ht="12" customHeight="1" x14ac:dyDescent="0.2">
      <c r="A54" s="254"/>
      <c r="B54" s="761"/>
      <c r="C54" s="762"/>
      <c r="D54" s="768"/>
      <c r="E54" s="769"/>
      <c r="F54" s="769"/>
      <c r="G54" s="769"/>
      <c r="H54" s="769"/>
      <c r="I54" s="769"/>
      <c r="J54" s="769"/>
      <c r="K54" s="769"/>
      <c r="L54" s="769"/>
      <c r="M54" s="769"/>
      <c r="N54" s="769"/>
      <c r="O54" s="769"/>
      <c r="P54" s="769"/>
      <c r="Q54" s="769"/>
      <c r="R54" s="769"/>
      <c r="S54" s="769"/>
      <c r="T54" s="770"/>
      <c r="U54" s="776"/>
      <c r="V54" s="777"/>
      <c r="W54" s="757"/>
      <c r="X54" s="757"/>
      <c r="Y54" s="758"/>
    </row>
    <row r="55" spans="1:25" ht="12" customHeight="1" x14ac:dyDescent="0.2">
      <c r="A55" s="254"/>
      <c r="B55" s="761"/>
      <c r="C55" s="762"/>
      <c r="D55" s="768"/>
      <c r="E55" s="769"/>
      <c r="F55" s="769"/>
      <c r="G55" s="769"/>
      <c r="H55" s="769"/>
      <c r="I55" s="769"/>
      <c r="J55" s="769"/>
      <c r="K55" s="769"/>
      <c r="L55" s="769"/>
      <c r="M55" s="769"/>
      <c r="N55" s="769"/>
      <c r="O55" s="769"/>
      <c r="P55" s="769"/>
      <c r="Q55" s="769"/>
      <c r="R55" s="769"/>
      <c r="S55" s="769"/>
      <c r="T55" s="770"/>
      <c r="U55" s="776"/>
      <c r="V55" s="777"/>
      <c r="W55" s="757"/>
      <c r="X55" s="757"/>
      <c r="Y55" s="758"/>
    </row>
    <row r="56" spans="1:25" ht="12" customHeight="1" x14ac:dyDescent="0.2">
      <c r="A56" s="254"/>
      <c r="B56" s="763"/>
      <c r="C56" s="764"/>
      <c r="D56" s="771"/>
      <c r="E56" s="772"/>
      <c r="F56" s="772"/>
      <c r="G56" s="772"/>
      <c r="H56" s="772"/>
      <c r="I56" s="772"/>
      <c r="J56" s="772"/>
      <c r="K56" s="772"/>
      <c r="L56" s="772"/>
      <c r="M56" s="772"/>
      <c r="N56" s="772"/>
      <c r="O56" s="772"/>
      <c r="P56" s="772"/>
      <c r="Q56" s="772"/>
      <c r="R56" s="772"/>
      <c r="S56" s="772"/>
      <c r="T56" s="773"/>
      <c r="U56" s="778"/>
      <c r="V56" s="779"/>
      <c r="W56" s="753"/>
      <c r="X56" s="753"/>
      <c r="Y56" s="754"/>
    </row>
    <row r="57" spans="1:25" ht="12" customHeight="1" x14ac:dyDescent="0.2">
      <c r="A57" s="254" t="str">
        <f>IF(MAX($A$5:A56)=MAX(Récap!AD:AD),"",A53+1)</f>
        <v/>
      </c>
      <c r="B57" s="759" t="s">
        <v>14</v>
      </c>
      <c r="C57" s="760"/>
      <c r="D57" s="765" t="s">
        <v>14</v>
      </c>
      <c r="E57" s="766"/>
      <c r="F57" s="766"/>
      <c r="G57" s="766"/>
      <c r="H57" s="766"/>
      <c r="I57" s="766"/>
      <c r="J57" s="766"/>
      <c r="K57" s="766"/>
      <c r="L57" s="766"/>
      <c r="M57" s="766"/>
      <c r="N57" s="766"/>
      <c r="O57" s="766"/>
      <c r="P57" s="766"/>
      <c r="Q57" s="766"/>
      <c r="R57" s="766"/>
      <c r="S57" s="766"/>
      <c r="T57" s="767"/>
      <c r="U57" s="774"/>
      <c r="V57" s="775"/>
      <c r="W57" s="755"/>
      <c r="X57" s="755"/>
      <c r="Y57" s="756"/>
    </row>
    <row r="58" spans="1:25" ht="12" customHeight="1" x14ac:dyDescent="0.2">
      <c r="A58" s="254"/>
      <c r="B58" s="761"/>
      <c r="C58" s="762"/>
      <c r="D58" s="768"/>
      <c r="E58" s="769"/>
      <c r="F58" s="769"/>
      <c r="G58" s="769"/>
      <c r="H58" s="769"/>
      <c r="I58" s="769"/>
      <c r="J58" s="769"/>
      <c r="K58" s="769"/>
      <c r="L58" s="769"/>
      <c r="M58" s="769"/>
      <c r="N58" s="769"/>
      <c r="O58" s="769"/>
      <c r="P58" s="769"/>
      <c r="Q58" s="769"/>
      <c r="R58" s="769"/>
      <c r="S58" s="769"/>
      <c r="T58" s="770"/>
      <c r="U58" s="776"/>
      <c r="V58" s="777"/>
      <c r="W58" s="757"/>
      <c r="X58" s="757"/>
      <c r="Y58" s="758"/>
    </row>
    <row r="59" spans="1:25" ht="12" customHeight="1" x14ac:dyDescent="0.2">
      <c r="A59" s="254"/>
      <c r="B59" s="761"/>
      <c r="C59" s="762"/>
      <c r="D59" s="768"/>
      <c r="E59" s="769"/>
      <c r="F59" s="769"/>
      <c r="G59" s="769"/>
      <c r="H59" s="769"/>
      <c r="I59" s="769"/>
      <c r="J59" s="769"/>
      <c r="K59" s="769"/>
      <c r="L59" s="769"/>
      <c r="M59" s="769"/>
      <c r="N59" s="769"/>
      <c r="O59" s="769"/>
      <c r="P59" s="769"/>
      <c r="Q59" s="769"/>
      <c r="R59" s="769"/>
      <c r="S59" s="769"/>
      <c r="T59" s="770"/>
      <c r="U59" s="776"/>
      <c r="V59" s="777"/>
      <c r="W59" s="757"/>
      <c r="X59" s="757"/>
      <c r="Y59" s="758"/>
    </row>
    <row r="60" spans="1:25" ht="12" customHeight="1" x14ac:dyDescent="0.2">
      <c r="A60" s="254"/>
      <c r="B60" s="763"/>
      <c r="C60" s="764"/>
      <c r="D60" s="771"/>
      <c r="E60" s="772"/>
      <c r="F60" s="772"/>
      <c r="G60" s="772"/>
      <c r="H60" s="772"/>
      <c r="I60" s="772"/>
      <c r="J60" s="772"/>
      <c r="K60" s="772"/>
      <c r="L60" s="772"/>
      <c r="M60" s="772"/>
      <c r="N60" s="772"/>
      <c r="O60" s="772"/>
      <c r="P60" s="772"/>
      <c r="Q60" s="772"/>
      <c r="R60" s="772"/>
      <c r="S60" s="772"/>
      <c r="T60" s="773"/>
      <c r="U60" s="778"/>
      <c r="V60" s="779"/>
      <c r="W60" s="753"/>
      <c r="X60" s="753"/>
      <c r="Y60" s="754"/>
    </row>
    <row r="61" spans="1:25" ht="12" customHeight="1" x14ac:dyDescent="0.2">
      <c r="A61" s="254" t="str">
        <f>IF(MAX($A$5:A60)=MAX(Récap!AD:AD),"",A57+1)</f>
        <v/>
      </c>
      <c r="B61" s="759" t="s">
        <v>14</v>
      </c>
      <c r="C61" s="760"/>
      <c r="D61" s="765" t="s">
        <v>14</v>
      </c>
      <c r="E61" s="766"/>
      <c r="F61" s="766"/>
      <c r="G61" s="766"/>
      <c r="H61" s="766"/>
      <c r="I61" s="766"/>
      <c r="J61" s="766"/>
      <c r="K61" s="766"/>
      <c r="L61" s="766"/>
      <c r="M61" s="766"/>
      <c r="N61" s="766"/>
      <c r="O61" s="766"/>
      <c r="P61" s="766"/>
      <c r="Q61" s="766"/>
      <c r="R61" s="766"/>
      <c r="S61" s="766"/>
      <c r="T61" s="767"/>
      <c r="U61" s="774"/>
      <c r="V61" s="775"/>
      <c r="W61" s="755"/>
      <c r="X61" s="755"/>
      <c r="Y61" s="756"/>
    </row>
    <row r="62" spans="1:25" ht="12" customHeight="1" x14ac:dyDescent="0.2">
      <c r="A62" s="254"/>
      <c r="B62" s="761"/>
      <c r="C62" s="762"/>
      <c r="D62" s="768"/>
      <c r="E62" s="769"/>
      <c r="F62" s="769"/>
      <c r="G62" s="769"/>
      <c r="H62" s="769"/>
      <c r="I62" s="769"/>
      <c r="J62" s="769"/>
      <c r="K62" s="769"/>
      <c r="L62" s="769"/>
      <c r="M62" s="769"/>
      <c r="N62" s="769"/>
      <c r="O62" s="769"/>
      <c r="P62" s="769"/>
      <c r="Q62" s="769"/>
      <c r="R62" s="769"/>
      <c r="S62" s="769"/>
      <c r="T62" s="770"/>
      <c r="U62" s="776"/>
      <c r="V62" s="777"/>
      <c r="W62" s="757"/>
      <c r="X62" s="757"/>
      <c r="Y62" s="758"/>
    </row>
    <row r="63" spans="1:25" ht="12" customHeight="1" x14ac:dyDescent="0.2">
      <c r="A63" s="254"/>
      <c r="B63" s="761"/>
      <c r="C63" s="762"/>
      <c r="D63" s="768"/>
      <c r="E63" s="769"/>
      <c r="F63" s="769"/>
      <c r="G63" s="769"/>
      <c r="H63" s="769"/>
      <c r="I63" s="769"/>
      <c r="J63" s="769"/>
      <c r="K63" s="769"/>
      <c r="L63" s="769"/>
      <c r="M63" s="769"/>
      <c r="N63" s="769"/>
      <c r="O63" s="769"/>
      <c r="P63" s="769"/>
      <c r="Q63" s="769"/>
      <c r="R63" s="769"/>
      <c r="S63" s="769"/>
      <c r="T63" s="770"/>
      <c r="U63" s="776"/>
      <c r="V63" s="777"/>
      <c r="W63" s="757"/>
      <c r="X63" s="757"/>
      <c r="Y63" s="758"/>
    </row>
    <row r="64" spans="1:25" ht="12" customHeight="1" x14ac:dyDescent="0.2">
      <c r="A64" s="254"/>
      <c r="B64" s="763"/>
      <c r="C64" s="764"/>
      <c r="D64" s="771"/>
      <c r="E64" s="772"/>
      <c r="F64" s="772"/>
      <c r="G64" s="772"/>
      <c r="H64" s="772"/>
      <c r="I64" s="772"/>
      <c r="J64" s="772"/>
      <c r="K64" s="772"/>
      <c r="L64" s="772"/>
      <c r="M64" s="772"/>
      <c r="N64" s="772"/>
      <c r="O64" s="772"/>
      <c r="P64" s="772"/>
      <c r="Q64" s="772"/>
      <c r="R64" s="772"/>
      <c r="S64" s="772"/>
      <c r="T64" s="773"/>
      <c r="U64" s="778"/>
      <c r="V64" s="779"/>
      <c r="W64" s="753"/>
      <c r="X64" s="753"/>
      <c r="Y64" s="754"/>
    </row>
    <row r="65" spans="1:25" ht="12" customHeight="1" x14ac:dyDescent="0.2">
      <c r="A65" s="241"/>
      <c r="B65" s="233"/>
      <c r="C65" s="234"/>
      <c r="D65" s="235"/>
      <c r="E65" s="235"/>
      <c r="F65" s="235"/>
      <c r="G65" s="235"/>
      <c r="H65" s="235"/>
      <c r="I65" s="235"/>
      <c r="J65" s="235"/>
      <c r="K65" s="235"/>
      <c r="L65" s="235"/>
      <c r="M65" s="235"/>
      <c r="N65" s="235"/>
      <c r="O65" s="235"/>
      <c r="P65" s="235"/>
      <c r="Q65" s="235"/>
      <c r="R65" s="235"/>
      <c r="S65" s="235"/>
      <c r="T65" s="235"/>
      <c r="U65" s="240"/>
      <c r="V65" s="240"/>
      <c r="W65" s="235"/>
      <c r="X65" s="235"/>
      <c r="Y65" s="236"/>
    </row>
    <row r="66" spans="1:25" ht="12" customHeight="1" x14ac:dyDescent="0.2">
      <c r="B66" s="237"/>
      <c r="C66" s="238"/>
      <c r="D66" s="238"/>
      <c r="E66" s="238"/>
      <c r="F66" s="238"/>
      <c r="G66" s="238"/>
      <c r="H66" s="238"/>
      <c r="I66" s="238"/>
      <c r="J66" s="238"/>
      <c r="K66" s="238"/>
      <c r="L66" s="238"/>
      <c r="M66" s="238"/>
      <c r="N66" s="238"/>
      <c r="O66" s="238"/>
      <c r="P66" s="238"/>
      <c r="Q66" s="238"/>
      <c r="R66" s="238"/>
      <c r="S66" s="238"/>
      <c r="T66" s="238"/>
      <c r="U66" s="238"/>
      <c r="V66" s="238"/>
      <c r="W66" s="238"/>
      <c r="X66" s="238"/>
      <c r="Y66" s="239"/>
    </row>
    <row r="67" spans="1:25" ht="12" customHeight="1" x14ac:dyDescent="0.2">
      <c r="B67" s="780" t="s">
        <v>489</v>
      </c>
      <c r="C67" s="781"/>
      <c r="D67" s="781"/>
      <c r="E67" s="781"/>
      <c r="F67" s="781"/>
      <c r="G67" s="781"/>
      <c r="H67" s="781"/>
      <c r="I67" s="781"/>
      <c r="J67" s="781"/>
      <c r="K67" s="781"/>
      <c r="L67" s="781"/>
      <c r="M67" s="781"/>
      <c r="N67" s="781"/>
      <c r="O67" s="782" t="str">
        <f>"Compte rendu du dossier de travaux "&amp;$R$1&amp;" - Page "&amp;COUNTIF($B$1:$B67,"=N°")&amp;" / "&amp;ROUNDUP((280-COUNTIF($B$1:$B$1226,"=-"))/14,0)</f>
        <v>Compte rendu du dossier de travaux  - Page 1 / 0</v>
      </c>
      <c r="P67" s="782"/>
      <c r="Q67" s="782"/>
      <c r="R67" s="782"/>
      <c r="S67" s="782"/>
      <c r="T67" s="782"/>
      <c r="U67" s="782"/>
      <c r="V67" s="782"/>
      <c r="W67" s="782"/>
      <c r="X67" s="782"/>
      <c r="Y67" s="783"/>
    </row>
    <row r="68" spans="1:25" ht="12" customHeight="1" x14ac:dyDescent="0.2">
      <c r="B68" s="784" t="s">
        <v>36</v>
      </c>
      <c r="C68" s="785"/>
      <c r="D68" s="785" t="s">
        <v>430</v>
      </c>
      <c r="E68" s="785"/>
      <c r="F68" s="785"/>
      <c r="G68" s="785"/>
      <c r="H68" s="785"/>
      <c r="I68" s="785"/>
      <c r="J68" s="785"/>
      <c r="K68" s="785"/>
      <c r="L68" s="785"/>
      <c r="M68" s="785"/>
      <c r="N68" s="785"/>
      <c r="O68" s="785"/>
      <c r="P68" s="785"/>
      <c r="Q68" s="785"/>
      <c r="R68" s="785"/>
      <c r="S68" s="785"/>
      <c r="T68" s="785"/>
      <c r="U68" s="788" t="s">
        <v>431</v>
      </c>
      <c r="V68" s="788"/>
      <c r="W68" s="785" t="s">
        <v>432</v>
      </c>
      <c r="X68" s="785"/>
      <c r="Y68" s="790"/>
    </row>
    <row r="69" spans="1:25" ht="12" customHeight="1" x14ac:dyDescent="0.2">
      <c r="B69" s="786"/>
      <c r="C69" s="787"/>
      <c r="D69" s="787"/>
      <c r="E69" s="787"/>
      <c r="F69" s="787"/>
      <c r="G69" s="787"/>
      <c r="H69" s="787"/>
      <c r="I69" s="787"/>
      <c r="J69" s="787"/>
      <c r="K69" s="787"/>
      <c r="L69" s="787"/>
      <c r="M69" s="787"/>
      <c r="N69" s="787"/>
      <c r="O69" s="787"/>
      <c r="P69" s="787"/>
      <c r="Q69" s="787"/>
      <c r="R69" s="787"/>
      <c r="S69" s="787"/>
      <c r="T69" s="787"/>
      <c r="U69" s="789"/>
      <c r="V69" s="789"/>
      <c r="W69" s="787"/>
      <c r="X69" s="787"/>
      <c r="Y69" s="791"/>
    </row>
    <row r="70" spans="1:25" ht="12" customHeight="1" x14ac:dyDescent="0.2">
      <c r="A70" s="254" t="str">
        <f>IF(MAX($A$5:A69)=MAX(Récap!AD:AD),"",A57+1)</f>
        <v/>
      </c>
      <c r="B70" s="759" t="s">
        <v>14</v>
      </c>
      <c r="C70" s="760"/>
      <c r="D70" s="765" t="s">
        <v>14</v>
      </c>
      <c r="E70" s="766"/>
      <c r="F70" s="766"/>
      <c r="G70" s="766"/>
      <c r="H70" s="766"/>
      <c r="I70" s="766"/>
      <c r="J70" s="766"/>
      <c r="K70" s="766"/>
      <c r="L70" s="766"/>
      <c r="M70" s="766"/>
      <c r="N70" s="766"/>
      <c r="O70" s="766"/>
      <c r="P70" s="766"/>
      <c r="Q70" s="766"/>
      <c r="R70" s="766"/>
      <c r="S70" s="766"/>
      <c r="T70" s="767"/>
      <c r="U70" s="774"/>
      <c r="V70" s="775"/>
      <c r="W70" s="755"/>
      <c r="X70" s="755"/>
      <c r="Y70" s="756"/>
    </row>
    <row r="71" spans="1:25" ht="12" customHeight="1" x14ac:dyDescent="0.2">
      <c r="A71" s="254"/>
      <c r="B71" s="761"/>
      <c r="C71" s="762"/>
      <c r="D71" s="768"/>
      <c r="E71" s="769"/>
      <c r="F71" s="769"/>
      <c r="G71" s="769"/>
      <c r="H71" s="769"/>
      <c r="I71" s="769"/>
      <c r="J71" s="769"/>
      <c r="K71" s="769"/>
      <c r="L71" s="769"/>
      <c r="M71" s="769"/>
      <c r="N71" s="769"/>
      <c r="O71" s="769"/>
      <c r="P71" s="769"/>
      <c r="Q71" s="769"/>
      <c r="R71" s="769"/>
      <c r="S71" s="769"/>
      <c r="T71" s="770"/>
      <c r="U71" s="776"/>
      <c r="V71" s="777"/>
      <c r="W71" s="757"/>
      <c r="X71" s="757"/>
      <c r="Y71" s="758"/>
    </row>
    <row r="72" spans="1:25" ht="12" customHeight="1" x14ac:dyDescent="0.2">
      <c r="A72" s="254"/>
      <c r="B72" s="761"/>
      <c r="C72" s="762"/>
      <c r="D72" s="768"/>
      <c r="E72" s="769"/>
      <c r="F72" s="769"/>
      <c r="G72" s="769"/>
      <c r="H72" s="769"/>
      <c r="I72" s="769"/>
      <c r="J72" s="769"/>
      <c r="K72" s="769"/>
      <c r="L72" s="769"/>
      <c r="M72" s="769"/>
      <c r="N72" s="769"/>
      <c r="O72" s="769"/>
      <c r="P72" s="769"/>
      <c r="Q72" s="769"/>
      <c r="R72" s="769"/>
      <c r="S72" s="769"/>
      <c r="T72" s="770"/>
      <c r="U72" s="776"/>
      <c r="V72" s="777"/>
      <c r="W72" s="757"/>
      <c r="X72" s="757"/>
      <c r="Y72" s="758"/>
    </row>
    <row r="73" spans="1:25" ht="12" customHeight="1" x14ac:dyDescent="0.2">
      <c r="A73" s="254"/>
      <c r="B73" s="763"/>
      <c r="C73" s="764"/>
      <c r="D73" s="771"/>
      <c r="E73" s="772"/>
      <c r="F73" s="772"/>
      <c r="G73" s="772"/>
      <c r="H73" s="772"/>
      <c r="I73" s="772"/>
      <c r="J73" s="772"/>
      <c r="K73" s="772"/>
      <c r="L73" s="772"/>
      <c r="M73" s="772"/>
      <c r="N73" s="772"/>
      <c r="O73" s="772"/>
      <c r="P73" s="772"/>
      <c r="Q73" s="772"/>
      <c r="R73" s="772"/>
      <c r="S73" s="772"/>
      <c r="T73" s="773"/>
      <c r="U73" s="778"/>
      <c r="V73" s="779"/>
      <c r="W73" s="753"/>
      <c r="X73" s="753"/>
      <c r="Y73" s="754"/>
    </row>
    <row r="74" spans="1:25" ht="12" customHeight="1" x14ac:dyDescent="0.2">
      <c r="A74" s="254" t="str">
        <f>IF(MAX($A$5:A73)=MAX(Récap!AD:AD),"",A70+1)</f>
        <v/>
      </c>
      <c r="B74" s="759" t="s">
        <v>14</v>
      </c>
      <c r="C74" s="760"/>
      <c r="D74" s="765" t="s">
        <v>14</v>
      </c>
      <c r="E74" s="766"/>
      <c r="F74" s="766"/>
      <c r="G74" s="766"/>
      <c r="H74" s="766"/>
      <c r="I74" s="766"/>
      <c r="J74" s="766"/>
      <c r="K74" s="766"/>
      <c r="L74" s="766"/>
      <c r="M74" s="766"/>
      <c r="N74" s="766"/>
      <c r="O74" s="766"/>
      <c r="P74" s="766"/>
      <c r="Q74" s="766"/>
      <c r="R74" s="766"/>
      <c r="S74" s="766"/>
      <c r="T74" s="767"/>
      <c r="U74" s="774"/>
      <c r="V74" s="775"/>
      <c r="W74" s="755"/>
      <c r="X74" s="755"/>
      <c r="Y74" s="756"/>
    </row>
    <row r="75" spans="1:25" ht="12" customHeight="1" x14ac:dyDescent="0.2">
      <c r="A75" s="254"/>
      <c r="B75" s="761"/>
      <c r="C75" s="762"/>
      <c r="D75" s="768"/>
      <c r="E75" s="769"/>
      <c r="F75" s="769"/>
      <c r="G75" s="769"/>
      <c r="H75" s="769"/>
      <c r="I75" s="769"/>
      <c r="J75" s="769"/>
      <c r="K75" s="769"/>
      <c r="L75" s="769"/>
      <c r="M75" s="769"/>
      <c r="N75" s="769"/>
      <c r="O75" s="769"/>
      <c r="P75" s="769"/>
      <c r="Q75" s="769"/>
      <c r="R75" s="769"/>
      <c r="S75" s="769"/>
      <c r="T75" s="770"/>
      <c r="U75" s="776"/>
      <c r="V75" s="777"/>
      <c r="W75" s="757"/>
      <c r="X75" s="757"/>
      <c r="Y75" s="758"/>
    </row>
    <row r="76" spans="1:25" ht="12" customHeight="1" x14ac:dyDescent="0.2">
      <c r="A76" s="254"/>
      <c r="B76" s="761"/>
      <c r="C76" s="762"/>
      <c r="D76" s="768"/>
      <c r="E76" s="769"/>
      <c r="F76" s="769"/>
      <c r="G76" s="769"/>
      <c r="H76" s="769"/>
      <c r="I76" s="769"/>
      <c r="J76" s="769"/>
      <c r="K76" s="769"/>
      <c r="L76" s="769"/>
      <c r="M76" s="769"/>
      <c r="N76" s="769"/>
      <c r="O76" s="769"/>
      <c r="P76" s="769"/>
      <c r="Q76" s="769"/>
      <c r="R76" s="769"/>
      <c r="S76" s="769"/>
      <c r="T76" s="770"/>
      <c r="U76" s="776"/>
      <c r="V76" s="777"/>
      <c r="W76" s="757"/>
      <c r="X76" s="757"/>
      <c r="Y76" s="758"/>
    </row>
    <row r="77" spans="1:25" ht="12" customHeight="1" x14ac:dyDescent="0.2">
      <c r="A77" s="254"/>
      <c r="B77" s="763"/>
      <c r="C77" s="764"/>
      <c r="D77" s="771"/>
      <c r="E77" s="772"/>
      <c r="F77" s="772"/>
      <c r="G77" s="772"/>
      <c r="H77" s="772"/>
      <c r="I77" s="772"/>
      <c r="J77" s="772"/>
      <c r="K77" s="772"/>
      <c r="L77" s="772"/>
      <c r="M77" s="772"/>
      <c r="N77" s="772"/>
      <c r="O77" s="772"/>
      <c r="P77" s="772"/>
      <c r="Q77" s="772"/>
      <c r="R77" s="772"/>
      <c r="S77" s="772"/>
      <c r="T77" s="773"/>
      <c r="U77" s="778"/>
      <c r="V77" s="779"/>
      <c r="W77" s="753"/>
      <c r="X77" s="753"/>
      <c r="Y77" s="754"/>
    </row>
    <row r="78" spans="1:25" ht="12" customHeight="1" x14ac:dyDescent="0.2">
      <c r="A78" s="254" t="str">
        <f>IF(MAX($A$5:A77)=MAX(Récap!AD:AD),"",A74+1)</f>
        <v/>
      </c>
      <c r="B78" s="759" t="s">
        <v>14</v>
      </c>
      <c r="C78" s="760"/>
      <c r="D78" s="765" t="s">
        <v>14</v>
      </c>
      <c r="E78" s="766"/>
      <c r="F78" s="766"/>
      <c r="G78" s="766"/>
      <c r="H78" s="766"/>
      <c r="I78" s="766"/>
      <c r="J78" s="766"/>
      <c r="K78" s="766"/>
      <c r="L78" s="766"/>
      <c r="M78" s="766"/>
      <c r="N78" s="766"/>
      <c r="O78" s="766"/>
      <c r="P78" s="766"/>
      <c r="Q78" s="766"/>
      <c r="R78" s="766"/>
      <c r="S78" s="766"/>
      <c r="T78" s="767"/>
      <c r="U78" s="774"/>
      <c r="V78" s="775"/>
      <c r="W78" s="755"/>
      <c r="X78" s="755"/>
      <c r="Y78" s="756"/>
    </row>
    <row r="79" spans="1:25" ht="12" customHeight="1" x14ac:dyDescent="0.2">
      <c r="A79" s="254"/>
      <c r="B79" s="761"/>
      <c r="C79" s="762"/>
      <c r="D79" s="768"/>
      <c r="E79" s="769"/>
      <c r="F79" s="769"/>
      <c r="G79" s="769"/>
      <c r="H79" s="769"/>
      <c r="I79" s="769"/>
      <c r="J79" s="769"/>
      <c r="K79" s="769"/>
      <c r="L79" s="769"/>
      <c r="M79" s="769"/>
      <c r="N79" s="769"/>
      <c r="O79" s="769"/>
      <c r="P79" s="769"/>
      <c r="Q79" s="769"/>
      <c r="R79" s="769"/>
      <c r="S79" s="769"/>
      <c r="T79" s="770"/>
      <c r="U79" s="776"/>
      <c r="V79" s="777"/>
      <c r="W79" s="757"/>
      <c r="X79" s="757"/>
      <c r="Y79" s="758"/>
    </row>
    <row r="80" spans="1:25" ht="12" customHeight="1" x14ac:dyDescent="0.2">
      <c r="A80" s="254"/>
      <c r="B80" s="761"/>
      <c r="C80" s="762"/>
      <c r="D80" s="768"/>
      <c r="E80" s="769"/>
      <c r="F80" s="769"/>
      <c r="G80" s="769"/>
      <c r="H80" s="769"/>
      <c r="I80" s="769"/>
      <c r="J80" s="769"/>
      <c r="K80" s="769"/>
      <c r="L80" s="769"/>
      <c r="M80" s="769"/>
      <c r="N80" s="769"/>
      <c r="O80" s="769"/>
      <c r="P80" s="769"/>
      <c r="Q80" s="769"/>
      <c r="R80" s="769"/>
      <c r="S80" s="769"/>
      <c r="T80" s="770"/>
      <c r="U80" s="776"/>
      <c r="V80" s="777"/>
      <c r="W80" s="757"/>
      <c r="X80" s="757"/>
      <c r="Y80" s="758"/>
    </row>
    <row r="81" spans="1:25" ht="12" customHeight="1" x14ac:dyDescent="0.2">
      <c r="A81" s="254"/>
      <c r="B81" s="763"/>
      <c r="C81" s="764"/>
      <c r="D81" s="771"/>
      <c r="E81" s="772"/>
      <c r="F81" s="772"/>
      <c r="G81" s="772"/>
      <c r="H81" s="772"/>
      <c r="I81" s="772"/>
      <c r="J81" s="772"/>
      <c r="K81" s="772"/>
      <c r="L81" s="772"/>
      <c r="M81" s="772"/>
      <c r="N81" s="772"/>
      <c r="O81" s="772"/>
      <c r="P81" s="772"/>
      <c r="Q81" s="772"/>
      <c r="R81" s="772"/>
      <c r="S81" s="772"/>
      <c r="T81" s="773"/>
      <c r="U81" s="778"/>
      <c r="V81" s="779"/>
      <c r="W81" s="753"/>
      <c r="X81" s="753"/>
      <c r="Y81" s="754"/>
    </row>
    <row r="82" spans="1:25" ht="12" customHeight="1" x14ac:dyDescent="0.2">
      <c r="A82" s="254" t="str">
        <f>IF(MAX($A$5:A81)=MAX(Récap!AD:AD),"",A78+1)</f>
        <v/>
      </c>
      <c r="B82" s="759" t="s">
        <v>14</v>
      </c>
      <c r="C82" s="760"/>
      <c r="D82" s="765" t="s">
        <v>14</v>
      </c>
      <c r="E82" s="766"/>
      <c r="F82" s="766"/>
      <c r="G82" s="766"/>
      <c r="H82" s="766"/>
      <c r="I82" s="766"/>
      <c r="J82" s="766"/>
      <c r="K82" s="766"/>
      <c r="L82" s="766"/>
      <c r="M82" s="766"/>
      <c r="N82" s="766"/>
      <c r="O82" s="766"/>
      <c r="P82" s="766"/>
      <c r="Q82" s="766"/>
      <c r="R82" s="766"/>
      <c r="S82" s="766"/>
      <c r="T82" s="767"/>
      <c r="U82" s="774"/>
      <c r="V82" s="775"/>
      <c r="W82" s="755"/>
      <c r="X82" s="755"/>
      <c r="Y82" s="756"/>
    </row>
    <row r="83" spans="1:25" ht="12" customHeight="1" x14ac:dyDescent="0.2">
      <c r="A83" s="254"/>
      <c r="B83" s="761"/>
      <c r="C83" s="762"/>
      <c r="D83" s="768"/>
      <c r="E83" s="769"/>
      <c r="F83" s="769"/>
      <c r="G83" s="769"/>
      <c r="H83" s="769"/>
      <c r="I83" s="769"/>
      <c r="J83" s="769"/>
      <c r="K83" s="769"/>
      <c r="L83" s="769"/>
      <c r="M83" s="769"/>
      <c r="N83" s="769"/>
      <c r="O83" s="769"/>
      <c r="P83" s="769"/>
      <c r="Q83" s="769"/>
      <c r="R83" s="769"/>
      <c r="S83" s="769"/>
      <c r="T83" s="770"/>
      <c r="U83" s="776"/>
      <c r="V83" s="777"/>
      <c r="W83" s="757"/>
      <c r="X83" s="757"/>
      <c r="Y83" s="758"/>
    </row>
    <row r="84" spans="1:25" ht="12" customHeight="1" x14ac:dyDescent="0.2">
      <c r="A84" s="254"/>
      <c r="B84" s="761"/>
      <c r="C84" s="762"/>
      <c r="D84" s="768"/>
      <c r="E84" s="769"/>
      <c r="F84" s="769"/>
      <c r="G84" s="769"/>
      <c r="H84" s="769"/>
      <c r="I84" s="769"/>
      <c r="J84" s="769"/>
      <c r="K84" s="769"/>
      <c r="L84" s="769"/>
      <c r="M84" s="769"/>
      <c r="N84" s="769"/>
      <c r="O84" s="769"/>
      <c r="P84" s="769"/>
      <c r="Q84" s="769"/>
      <c r="R84" s="769"/>
      <c r="S84" s="769"/>
      <c r="T84" s="770"/>
      <c r="U84" s="776"/>
      <c r="V84" s="777"/>
      <c r="W84" s="757"/>
      <c r="X84" s="757"/>
      <c r="Y84" s="758"/>
    </row>
    <row r="85" spans="1:25" ht="12" customHeight="1" x14ac:dyDescent="0.2">
      <c r="A85" s="254"/>
      <c r="B85" s="763"/>
      <c r="C85" s="764"/>
      <c r="D85" s="771"/>
      <c r="E85" s="772"/>
      <c r="F85" s="772"/>
      <c r="G85" s="772"/>
      <c r="H85" s="772"/>
      <c r="I85" s="772"/>
      <c r="J85" s="772"/>
      <c r="K85" s="772"/>
      <c r="L85" s="772"/>
      <c r="M85" s="772"/>
      <c r="N85" s="772"/>
      <c r="O85" s="772"/>
      <c r="P85" s="772"/>
      <c r="Q85" s="772"/>
      <c r="R85" s="772"/>
      <c r="S85" s="772"/>
      <c r="T85" s="773"/>
      <c r="U85" s="778"/>
      <c r="V85" s="779"/>
      <c r="W85" s="753"/>
      <c r="X85" s="753"/>
      <c r="Y85" s="754"/>
    </row>
    <row r="86" spans="1:25" ht="12" customHeight="1" x14ac:dyDescent="0.2">
      <c r="A86" s="254" t="str">
        <f>IF(MAX($A$5:A85)=MAX(Récap!AD:AD),"",A82+1)</f>
        <v/>
      </c>
      <c r="B86" s="759" t="s">
        <v>14</v>
      </c>
      <c r="C86" s="760"/>
      <c r="D86" s="765" t="s">
        <v>14</v>
      </c>
      <c r="E86" s="766"/>
      <c r="F86" s="766"/>
      <c r="G86" s="766"/>
      <c r="H86" s="766"/>
      <c r="I86" s="766"/>
      <c r="J86" s="766"/>
      <c r="K86" s="766"/>
      <c r="L86" s="766"/>
      <c r="M86" s="766"/>
      <c r="N86" s="766"/>
      <c r="O86" s="766"/>
      <c r="P86" s="766"/>
      <c r="Q86" s="766"/>
      <c r="R86" s="766"/>
      <c r="S86" s="766"/>
      <c r="T86" s="767"/>
      <c r="U86" s="774"/>
      <c r="V86" s="775"/>
      <c r="W86" s="755"/>
      <c r="X86" s="755"/>
      <c r="Y86" s="756"/>
    </row>
    <row r="87" spans="1:25" ht="12" customHeight="1" x14ac:dyDescent="0.2">
      <c r="A87" s="254"/>
      <c r="B87" s="761"/>
      <c r="C87" s="762"/>
      <c r="D87" s="768"/>
      <c r="E87" s="769"/>
      <c r="F87" s="769"/>
      <c r="G87" s="769"/>
      <c r="H87" s="769"/>
      <c r="I87" s="769"/>
      <c r="J87" s="769"/>
      <c r="K87" s="769"/>
      <c r="L87" s="769"/>
      <c r="M87" s="769"/>
      <c r="N87" s="769"/>
      <c r="O87" s="769"/>
      <c r="P87" s="769"/>
      <c r="Q87" s="769"/>
      <c r="R87" s="769"/>
      <c r="S87" s="769"/>
      <c r="T87" s="770"/>
      <c r="U87" s="776"/>
      <c r="V87" s="777"/>
      <c r="W87" s="757"/>
      <c r="X87" s="757"/>
      <c r="Y87" s="758"/>
    </row>
    <row r="88" spans="1:25" ht="12" customHeight="1" x14ac:dyDescent="0.2">
      <c r="A88" s="254"/>
      <c r="B88" s="761"/>
      <c r="C88" s="762"/>
      <c r="D88" s="768"/>
      <c r="E88" s="769"/>
      <c r="F88" s="769"/>
      <c r="G88" s="769"/>
      <c r="H88" s="769"/>
      <c r="I88" s="769"/>
      <c r="J88" s="769"/>
      <c r="K88" s="769"/>
      <c r="L88" s="769"/>
      <c r="M88" s="769"/>
      <c r="N88" s="769"/>
      <c r="O88" s="769"/>
      <c r="P88" s="769"/>
      <c r="Q88" s="769"/>
      <c r="R88" s="769"/>
      <c r="S88" s="769"/>
      <c r="T88" s="770"/>
      <c r="U88" s="776"/>
      <c r="V88" s="777"/>
      <c r="W88" s="757"/>
      <c r="X88" s="757"/>
      <c r="Y88" s="758"/>
    </row>
    <row r="89" spans="1:25" ht="12" customHeight="1" x14ac:dyDescent="0.2">
      <c r="A89" s="254"/>
      <c r="B89" s="763"/>
      <c r="C89" s="764"/>
      <c r="D89" s="771"/>
      <c r="E89" s="772"/>
      <c r="F89" s="772"/>
      <c r="G89" s="772"/>
      <c r="H89" s="772"/>
      <c r="I89" s="772"/>
      <c r="J89" s="772"/>
      <c r="K89" s="772"/>
      <c r="L89" s="772"/>
      <c r="M89" s="772"/>
      <c r="N89" s="772"/>
      <c r="O89" s="772"/>
      <c r="P89" s="772"/>
      <c r="Q89" s="772"/>
      <c r="R89" s="772"/>
      <c r="S89" s="772"/>
      <c r="T89" s="773"/>
      <c r="U89" s="778"/>
      <c r="V89" s="779"/>
      <c r="W89" s="753"/>
      <c r="X89" s="753"/>
      <c r="Y89" s="754"/>
    </row>
    <row r="90" spans="1:25" ht="12" customHeight="1" x14ac:dyDescent="0.2">
      <c r="A90" s="254" t="str">
        <f>IF(MAX($A$5:A89)=MAX(Récap!AD:AD),"",A86+1)</f>
        <v/>
      </c>
      <c r="B90" s="759" t="s">
        <v>14</v>
      </c>
      <c r="C90" s="760"/>
      <c r="D90" s="765" t="s">
        <v>14</v>
      </c>
      <c r="E90" s="766"/>
      <c r="F90" s="766"/>
      <c r="G90" s="766"/>
      <c r="H90" s="766"/>
      <c r="I90" s="766"/>
      <c r="J90" s="766"/>
      <c r="K90" s="766"/>
      <c r="L90" s="766"/>
      <c r="M90" s="766"/>
      <c r="N90" s="766"/>
      <c r="O90" s="766"/>
      <c r="P90" s="766"/>
      <c r="Q90" s="766"/>
      <c r="R90" s="766"/>
      <c r="S90" s="766"/>
      <c r="T90" s="767"/>
      <c r="U90" s="774"/>
      <c r="V90" s="775"/>
      <c r="W90" s="755"/>
      <c r="X90" s="755"/>
      <c r="Y90" s="756"/>
    </row>
    <row r="91" spans="1:25" ht="12" customHeight="1" x14ac:dyDescent="0.2">
      <c r="A91" s="254"/>
      <c r="B91" s="761"/>
      <c r="C91" s="762"/>
      <c r="D91" s="768"/>
      <c r="E91" s="769"/>
      <c r="F91" s="769"/>
      <c r="G91" s="769"/>
      <c r="H91" s="769"/>
      <c r="I91" s="769"/>
      <c r="J91" s="769"/>
      <c r="K91" s="769"/>
      <c r="L91" s="769"/>
      <c r="M91" s="769"/>
      <c r="N91" s="769"/>
      <c r="O91" s="769"/>
      <c r="P91" s="769"/>
      <c r="Q91" s="769"/>
      <c r="R91" s="769"/>
      <c r="S91" s="769"/>
      <c r="T91" s="770"/>
      <c r="U91" s="776"/>
      <c r="V91" s="777"/>
      <c r="W91" s="757"/>
      <c r="X91" s="757"/>
      <c r="Y91" s="758"/>
    </row>
    <row r="92" spans="1:25" ht="12" customHeight="1" x14ac:dyDescent="0.2">
      <c r="A92" s="254"/>
      <c r="B92" s="761"/>
      <c r="C92" s="762"/>
      <c r="D92" s="768"/>
      <c r="E92" s="769"/>
      <c r="F92" s="769"/>
      <c r="G92" s="769"/>
      <c r="H92" s="769"/>
      <c r="I92" s="769"/>
      <c r="J92" s="769"/>
      <c r="K92" s="769"/>
      <c r="L92" s="769"/>
      <c r="M92" s="769"/>
      <c r="N92" s="769"/>
      <c r="O92" s="769"/>
      <c r="P92" s="769"/>
      <c r="Q92" s="769"/>
      <c r="R92" s="769"/>
      <c r="S92" s="769"/>
      <c r="T92" s="770"/>
      <c r="U92" s="776"/>
      <c r="V92" s="777"/>
      <c r="W92" s="757"/>
      <c r="X92" s="757"/>
      <c r="Y92" s="758"/>
    </row>
    <row r="93" spans="1:25" ht="12" customHeight="1" x14ac:dyDescent="0.2">
      <c r="A93" s="254"/>
      <c r="B93" s="763"/>
      <c r="C93" s="764"/>
      <c r="D93" s="771"/>
      <c r="E93" s="772"/>
      <c r="F93" s="772"/>
      <c r="G93" s="772"/>
      <c r="H93" s="772"/>
      <c r="I93" s="772"/>
      <c r="J93" s="772"/>
      <c r="K93" s="772"/>
      <c r="L93" s="772"/>
      <c r="M93" s="772"/>
      <c r="N93" s="772"/>
      <c r="O93" s="772"/>
      <c r="P93" s="772"/>
      <c r="Q93" s="772"/>
      <c r="R93" s="772"/>
      <c r="S93" s="772"/>
      <c r="T93" s="773"/>
      <c r="U93" s="778"/>
      <c r="V93" s="779"/>
      <c r="W93" s="753"/>
      <c r="X93" s="753"/>
      <c r="Y93" s="754"/>
    </row>
    <row r="94" spans="1:25" ht="12" customHeight="1" x14ac:dyDescent="0.2">
      <c r="A94" s="254" t="str">
        <f>IF(MAX($A$5:A93)=MAX(Récap!AD:AD),"",A90+1)</f>
        <v/>
      </c>
      <c r="B94" s="759" t="s">
        <v>14</v>
      </c>
      <c r="C94" s="760"/>
      <c r="D94" s="765" t="s">
        <v>14</v>
      </c>
      <c r="E94" s="766"/>
      <c r="F94" s="766"/>
      <c r="G94" s="766"/>
      <c r="H94" s="766"/>
      <c r="I94" s="766"/>
      <c r="J94" s="766"/>
      <c r="K94" s="766"/>
      <c r="L94" s="766"/>
      <c r="M94" s="766"/>
      <c r="N94" s="766"/>
      <c r="O94" s="766"/>
      <c r="P94" s="766"/>
      <c r="Q94" s="766"/>
      <c r="R94" s="766"/>
      <c r="S94" s="766"/>
      <c r="T94" s="767"/>
      <c r="U94" s="774"/>
      <c r="V94" s="775"/>
      <c r="W94" s="755"/>
      <c r="X94" s="755"/>
      <c r="Y94" s="756"/>
    </row>
    <row r="95" spans="1:25" ht="12" customHeight="1" x14ac:dyDescent="0.2">
      <c r="A95" s="254"/>
      <c r="B95" s="761"/>
      <c r="C95" s="762"/>
      <c r="D95" s="768"/>
      <c r="E95" s="769"/>
      <c r="F95" s="769"/>
      <c r="G95" s="769"/>
      <c r="H95" s="769"/>
      <c r="I95" s="769"/>
      <c r="J95" s="769"/>
      <c r="K95" s="769"/>
      <c r="L95" s="769"/>
      <c r="M95" s="769"/>
      <c r="N95" s="769"/>
      <c r="O95" s="769"/>
      <c r="P95" s="769"/>
      <c r="Q95" s="769"/>
      <c r="R95" s="769"/>
      <c r="S95" s="769"/>
      <c r="T95" s="770"/>
      <c r="U95" s="776"/>
      <c r="V95" s="777"/>
      <c r="W95" s="757"/>
      <c r="X95" s="757"/>
      <c r="Y95" s="758"/>
    </row>
    <row r="96" spans="1:25" ht="12" customHeight="1" x14ac:dyDescent="0.2">
      <c r="A96" s="254"/>
      <c r="B96" s="761"/>
      <c r="C96" s="762"/>
      <c r="D96" s="768"/>
      <c r="E96" s="769"/>
      <c r="F96" s="769"/>
      <c r="G96" s="769"/>
      <c r="H96" s="769"/>
      <c r="I96" s="769"/>
      <c r="J96" s="769"/>
      <c r="K96" s="769"/>
      <c r="L96" s="769"/>
      <c r="M96" s="769"/>
      <c r="N96" s="769"/>
      <c r="O96" s="769"/>
      <c r="P96" s="769"/>
      <c r="Q96" s="769"/>
      <c r="R96" s="769"/>
      <c r="S96" s="769"/>
      <c r="T96" s="770"/>
      <c r="U96" s="776"/>
      <c r="V96" s="777"/>
      <c r="W96" s="757"/>
      <c r="X96" s="757"/>
      <c r="Y96" s="758"/>
    </row>
    <row r="97" spans="1:25" ht="12" customHeight="1" x14ac:dyDescent="0.2">
      <c r="A97" s="254"/>
      <c r="B97" s="763"/>
      <c r="C97" s="764"/>
      <c r="D97" s="771"/>
      <c r="E97" s="772"/>
      <c r="F97" s="772"/>
      <c r="G97" s="772"/>
      <c r="H97" s="772"/>
      <c r="I97" s="772"/>
      <c r="J97" s="772"/>
      <c r="K97" s="772"/>
      <c r="L97" s="772"/>
      <c r="M97" s="772"/>
      <c r="N97" s="772"/>
      <c r="O97" s="772"/>
      <c r="P97" s="772"/>
      <c r="Q97" s="772"/>
      <c r="R97" s="772"/>
      <c r="S97" s="772"/>
      <c r="T97" s="773"/>
      <c r="U97" s="778"/>
      <c r="V97" s="779"/>
      <c r="W97" s="753"/>
      <c r="X97" s="753"/>
      <c r="Y97" s="754"/>
    </row>
    <row r="98" spans="1:25" ht="12" customHeight="1" x14ac:dyDescent="0.2">
      <c r="A98" s="254" t="str">
        <f>IF(MAX($A$5:A97)=MAX(Récap!AD:AD),"",A94+1)</f>
        <v/>
      </c>
      <c r="B98" s="759" t="s">
        <v>14</v>
      </c>
      <c r="C98" s="760"/>
      <c r="D98" s="765" t="s">
        <v>14</v>
      </c>
      <c r="E98" s="766"/>
      <c r="F98" s="766"/>
      <c r="G98" s="766"/>
      <c r="H98" s="766"/>
      <c r="I98" s="766"/>
      <c r="J98" s="766"/>
      <c r="K98" s="766"/>
      <c r="L98" s="766"/>
      <c r="M98" s="766"/>
      <c r="N98" s="766"/>
      <c r="O98" s="766"/>
      <c r="P98" s="766"/>
      <c r="Q98" s="766"/>
      <c r="R98" s="766"/>
      <c r="S98" s="766"/>
      <c r="T98" s="767"/>
      <c r="U98" s="774"/>
      <c r="V98" s="775"/>
      <c r="W98" s="755"/>
      <c r="X98" s="755"/>
      <c r="Y98" s="756"/>
    </row>
    <row r="99" spans="1:25" ht="12" customHeight="1" x14ac:dyDescent="0.2">
      <c r="A99" s="254"/>
      <c r="B99" s="761"/>
      <c r="C99" s="762"/>
      <c r="D99" s="768"/>
      <c r="E99" s="769"/>
      <c r="F99" s="769"/>
      <c r="G99" s="769"/>
      <c r="H99" s="769"/>
      <c r="I99" s="769"/>
      <c r="J99" s="769"/>
      <c r="K99" s="769"/>
      <c r="L99" s="769"/>
      <c r="M99" s="769"/>
      <c r="N99" s="769"/>
      <c r="O99" s="769"/>
      <c r="P99" s="769"/>
      <c r="Q99" s="769"/>
      <c r="R99" s="769"/>
      <c r="S99" s="769"/>
      <c r="T99" s="770"/>
      <c r="U99" s="776"/>
      <c r="V99" s="777"/>
      <c r="W99" s="757"/>
      <c r="X99" s="757"/>
      <c r="Y99" s="758"/>
    </row>
    <row r="100" spans="1:25" ht="12" customHeight="1" x14ac:dyDescent="0.2">
      <c r="A100" s="254"/>
      <c r="B100" s="761"/>
      <c r="C100" s="762"/>
      <c r="D100" s="768"/>
      <c r="E100" s="769"/>
      <c r="F100" s="769"/>
      <c r="G100" s="769"/>
      <c r="H100" s="769"/>
      <c r="I100" s="769"/>
      <c r="J100" s="769"/>
      <c r="K100" s="769"/>
      <c r="L100" s="769"/>
      <c r="M100" s="769"/>
      <c r="N100" s="769"/>
      <c r="O100" s="769"/>
      <c r="P100" s="769"/>
      <c r="Q100" s="769"/>
      <c r="R100" s="769"/>
      <c r="S100" s="769"/>
      <c r="T100" s="770"/>
      <c r="U100" s="776"/>
      <c r="V100" s="777"/>
      <c r="W100" s="757"/>
      <c r="X100" s="757"/>
      <c r="Y100" s="758"/>
    </row>
    <row r="101" spans="1:25" ht="12" customHeight="1" x14ac:dyDescent="0.2">
      <c r="A101" s="254"/>
      <c r="B101" s="763"/>
      <c r="C101" s="764"/>
      <c r="D101" s="771"/>
      <c r="E101" s="772"/>
      <c r="F101" s="772"/>
      <c r="G101" s="772"/>
      <c r="H101" s="772"/>
      <c r="I101" s="772"/>
      <c r="J101" s="772"/>
      <c r="K101" s="772"/>
      <c r="L101" s="772"/>
      <c r="M101" s="772"/>
      <c r="N101" s="772"/>
      <c r="O101" s="772"/>
      <c r="P101" s="772"/>
      <c r="Q101" s="772"/>
      <c r="R101" s="772"/>
      <c r="S101" s="772"/>
      <c r="T101" s="773"/>
      <c r="U101" s="778"/>
      <c r="V101" s="779"/>
      <c r="W101" s="753"/>
      <c r="X101" s="753"/>
      <c r="Y101" s="754"/>
    </row>
    <row r="102" spans="1:25" ht="12" customHeight="1" x14ac:dyDescent="0.2">
      <c r="A102" s="254" t="str">
        <f>IF(MAX($A$5:A101)=MAX(Récap!AD:AD),"",A98+1)</f>
        <v/>
      </c>
      <c r="B102" s="759" t="s">
        <v>14</v>
      </c>
      <c r="C102" s="760"/>
      <c r="D102" s="765" t="s">
        <v>14</v>
      </c>
      <c r="E102" s="766"/>
      <c r="F102" s="766"/>
      <c r="G102" s="766"/>
      <c r="H102" s="766"/>
      <c r="I102" s="766"/>
      <c r="J102" s="766"/>
      <c r="K102" s="766"/>
      <c r="L102" s="766"/>
      <c r="M102" s="766"/>
      <c r="N102" s="766"/>
      <c r="O102" s="766"/>
      <c r="P102" s="766"/>
      <c r="Q102" s="766"/>
      <c r="R102" s="766"/>
      <c r="S102" s="766"/>
      <c r="T102" s="767"/>
      <c r="U102" s="774"/>
      <c r="V102" s="775"/>
      <c r="W102" s="755"/>
      <c r="X102" s="755"/>
      <c r="Y102" s="756"/>
    </row>
    <row r="103" spans="1:25" ht="12" customHeight="1" x14ac:dyDescent="0.2">
      <c r="A103" s="254"/>
      <c r="B103" s="761"/>
      <c r="C103" s="762"/>
      <c r="D103" s="768"/>
      <c r="E103" s="769"/>
      <c r="F103" s="769"/>
      <c r="G103" s="769"/>
      <c r="H103" s="769"/>
      <c r="I103" s="769"/>
      <c r="J103" s="769"/>
      <c r="K103" s="769"/>
      <c r="L103" s="769"/>
      <c r="M103" s="769"/>
      <c r="N103" s="769"/>
      <c r="O103" s="769"/>
      <c r="P103" s="769"/>
      <c r="Q103" s="769"/>
      <c r="R103" s="769"/>
      <c r="S103" s="769"/>
      <c r="T103" s="770"/>
      <c r="U103" s="776"/>
      <c r="V103" s="777"/>
      <c r="W103" s="757"/>
      <c r="X103" s="757"/>
      <c r="Y103" s="758"/>
    </row>
    <row r="104" spans="1:25" ht="12" customHeight="1" x14ac:dyDescent="0.2">
      <c r="A104" s="254"/>
      <c r="B104" s="761"/>
      <c r="C104" s="762"/>
      <c r="D104" s="768"/>
      <c r="E104" s="769"/>
      <c r="F104" s="769"/>
      <c r="G104" s="769"/>
      <c r="H104" s="769"/>
      <c r="I104" s="769"/>
      <c r="J104" s="769"/>
      <c r="K104" s="769"/>
      <c r="L104" s="769"/>
      <c r="M104" s="769"/>
      <c r="N104" s="769"/>
      <c r="O104" s="769"/>
      <c r="P104" s="769"/>
      <c r="Q104" s="769"/>
      <c r="R104" s="769"/>
      <c r="S104" s="769"/>
      <c r="T104" s="770"/>
      <c r="U104" s="776"/>
      <c r="V104" s="777"/>
      <c r="W104" s="757"/>
      <c r="X104" s="757"/>
      <c r="Y104" s="758"/>
    </row>
    <row r="105" spans="1:25" ht="12" customHeight="1" x14ac:dyDescent="0.2">
      <c r="A105" s="254"/>
      <c r="B105" s="763"/>
      <c r="C105" s="764"/>
      <c r="D105" s="771"/>
      <c r="E105" s="772"/>
      <c r="F105" s="772"/>
      <c r="G105" s="772"/>
      <c r="H105" s="772"/>
      <c r="I105" s="772"/>
      <c r="J105" s="772"/>
      <c r="K105" s="772"/>
      <c r="L105" s="772"/>
      <c r="M105" s="772"/>
      <c r="N105" s="772"/>
      <c r="O105" s="772"/>
      <c r="P105" s="772"/>
      <c r="Q105" s="772"/>
      <c r="R105" s="772"/>
      <c r="S105" s="772"/>
      <c r="T105" s="773"/>
      <c r="U105" s="778"/>
      <c r="V105" s="779"/>
      <c r="W105" s="753"/>
      <c r="X105" s="753"/>
      <c r="Y105" s="754"/>
    </row>
    <row r="106" spans="1:25" ht="12" customHeight="1" x14ac:dyDescent="0.2">
      <c r="A106" s="254" t="str">
        <f>IF(MAX($A$5:A105)=MAX(Récap!AD:AD),"",A102+1)</f>
        <v/>
      </c>
      <c r="B106" s="759" t="s">
        <v>14</v>
      </c>
      <c r="C106" s="760"/>
      <c r="D106" s="765" t="s">
        <v>14</v>
      </c>
      <c r="E106" s="766"/>
      <c r="F106" s="766"/>
      <c r="G106" s="766"/>
      <c r="H106" s="766"/>
      <c r="I106" s="766"/>
      <c r="J106" s="766"/>
      <c r="K106" s="766"/>
      <c r="L106" s="766"/>
      <c r="M106" s="766"/>
      <c r="N106" s="766"/>
      <c r="O106" s="766"/>
      <c r="P106" s="766"/>
      <c r="Q106" s="766"/>
      <c r="R106" s="766"/>
      <c r="S106" s="766"/>
      <c r="T106" s="767"/>
      <c r="U106" s="774"/>
      <c r="V106" s="775"/>
      <c r="W106" s="755"/>
      <c r="X106" s="755"/>
      <c r="Y106" s="756"/>
    </row>
    <row r="107" spans="1:25" ht="12" customHeight="1" x14ac:dyDescent="0.2">
      <c r="A107" s="254"/>
      <c r="B107" s="761"/>
      <c r="C107" s="762"/>
      <c r="D107" s="768"/>
      <c r="E107" s="769"/>
      <c r="F107" s="769"/>
      <c r="G107" s="769"/>
      <c r="H107" s="769"/>
      <c r="I107" s="769"/>
      <c r="J107" s="769"/>
      <c r="K107" s="769"/>
      <c r="L107" s="769"/>
      <c r="M107" s="769"/>
      <c r="N107" s="769"/>
      <c r="O107" s="769"/>
      <c r="P107" s="769"/>
      <c r="Q107" s="769"/>
      <c r="R107" s="769"/>
      <c r="S107" s="769"/>
      <c r="T107" s="770"/>
      <c r="U107" s="776"/>
      <c r="V107" s="777"/>
      <c r="W107" s="757"/>
      <c r="X107" s="757"/>
      <c r="Y107" s="758"/>
    </row>
    <row r="108" spans="1:25" ht="12" customHeight="1" x14ac:dyDescent="0.2">
      <c r="A108" s="254"/>
      <c r="B108" s="761"/>
      <c r="C108" s="762"/>
      <c r="D108" s="768"/>
      <c r="E108" s="769"/>
      <c r="F108" s="769"/>
      <c r="G108" s="769"/>
      <c r="H108" s="769"/>
      <c r="I108" s="769"/>
      <c r="J108" s="769"/>
      <c r="K108" s="769"/>
      <c r="L108" s="769"/>
      <c r="M108" s="769"/>
      <c r="N108" s="769"/>
      <c r="O108" s="769"/>
      <c r="P108" s="769"/>
      <c r="Q108" s="769"/>
      <c r="R108" s="769"/>
      <c r="S108" s="769"/>
      <c r="T108" s="770"/>
      <c r="U108" s="776"/>
      <c r="V108" s="777"/>
      <c r="W108" s="757"/>
      <c r="X108" s="757"/>
      <c r="Y108" s="758"/>
    </row>
    <row r="109" spans="1:25" ht="12" customHeight="1" x14ac:dyDescent="0.2">
      <c r="A109" s="254"/>
      <c r="B109" s="763"/>
      <c r="C109" s="764"/>
      <c r="D109" s="771"/>
      <c r="E109" s="772"/>
      <c r="F109" s="772"/>
      <c r="G109" s="772"/>
      <c r="H109" s="772"/>
      <c r="I109" s="772"/>
      <c r="J109" s="772"/>
      <c r="K109" s="772"/>
      <c r="L109" s="772"/>
      <c r="M109" s="772"/>
      <c r="N109" s="772"/>
      <c r="O109" s="772"/>
      <c r="P109" s="772"/>
      <c r="Q109" s="772"/>
      <c r="R109" s="772"/>
      <c r="S109" s="772"/>
      <c r="T109" s="773"/>
      <c r="U109" s="778"/>
      <c r="V109" s="779"/>
      <c r="W109" s="753"/>
      <c r="X109" s="753"/>
      <c r="Y109" s="754"/>
    </row>
    <row r="110" spans="1:25" ht="12" customHeight="1" x14ac:dyDescent="0.2">
      <c r="A110" s="254" t="str">
        <f>IF(MAX($A$5:A109)=MAX(Récap!AD:AD),"",A106+1)</f>
        <v/>
      </c>
      <c r="B110" s="759" t="s">
        <v>14</v>
      </c>
      <c r="C110" s="760"/>
      <c r="D110" s="765" t="s">
        <v>14</v>
      </c>
      <c r="E110" s="766"/>
      <c r="F110" s="766"/>
      <c r="G110" s="766"/>
      <c r="H110" s="766"/>
      <c r="I110" s="766"/>
      <c r="J110" s="766"/>
      <c r="K110" s="766"/>
      <c r="L110" s="766"/>
      <c r="M110" s="766"/>
      <c r="N110" s="766"/>
      <c r="O110" s="766"/>
      <c r="P110" s="766"/>
      <c r="Q110" s="766"/>
      <c r="R110" s="766"/>
      <c r="S110" s="766"/>
      <c r="T110" s="767"/>
      <c r="U110" s="774"/>
      <c r="V110" s="775"/>
      <c r="W110" s="755"/>
      <c r="X110" s="755"/>
      <c r="Y110" s="756"/>
    </row>
    <row r="111" spans="1:25" ht="12" customHeight="1" x14ac:dyDescent="0.2">
      <c r="A111" s="254"/>
      <c r="B111" s="761"/>
      <c r="C111" s="762"/>
      <c r="D111" s="768"/>
      <c r="E111" s="769"/>
      <c r="F111" s="769"/>
      <c r="G111" s="769"/>
      <c r="H111" s="769"/>
      <c r="I111" s="769"/>
      <c r="J111" s="769"/>
      <c r="K111" s="769"/>
      <c r="L111" s="769"/>
      <c r="M111" s="769"/>
      <c r="N111" s="769"/>
      <c r="O111" s="769"/>
      <c r="P111" s="769"/>
      <c r="Q111" s="769"/>
      <c r="R111" s="769"/>
      <c r="S111" s="769"/>
      <c r="T111" s="770"/>
      <c r="U111" s="776"/>
      <c r="V111" s="777"/>
      <c r="W111" s="757"/>
      <c r="X111" s="757"/>
      <c r="Y111" s="758"/>
    </row>
    <row r="112" spans="1:25" ht="12" customHeight="1" x14ac:dyDescent="0.2">
      <c r="A112" s="254"/>
      <c r="B112" s="761"/>
      <c r="C112" s="762"/>
      <c r="D112" s="768"/>
      <c r="E112" s="769"/>
      <c r="F112" s="769"/>
      <c r="G112" s="769"/>
      <c r="H112" s="769"/>
      <c r="I112" s="769"/>
      <c r="J112" s="769"/>
      <c r="K112" s="769"/>
      <c r="L112" s="769"/>
      <c r="M112" s="769"/>
      <c r="N112" s="769"/>
      <c r="O112" s="769"/>
      <c r="P112" s="769"/>
      <c r="Q112" s="769"/>
      <c r="R112" s="769"/>
      <c r="S112" s="769"/>
      <c r="T112" s="770"/>
      <c r="U112" s="776"/>
      <c r="V112" s="777"/>
      <c r="W112" s="757"/>
      <c r="X112" s="757"/>
      <c r="Y112" s="758"/>
    </row>
    <row r="113" spans="1:25" ht="12" customHeight="1" x14ac:dyDescent="0.2">
      <c r="A113" s="254"/>
      <c r="B113" s="763"/>
      <c r="C113" s="764"/>
      <c r="D113" s="771"/>
      <c r="E113" s="772"/>
      <c r="F113" s="772"/>
      <c r="G113" s="772"/>
      <c r="H113" s="772"/>
      <c r="I113" s="772"/>
      <c r="J113" s="772"/>
      <c r="K113" s="772"/>
      <c r="L113" s="772"/>
      <c r="M113" s="772"/>
      <c r="N113" s="772"/>
      <c r="O113" s="772"/>
      <c r="P113" s="772"/>
      <c r="Q113" s="772"/>
      <c r="R113" s="772"/>
      <c r="S113" s="772"/>
      <c r="T113" s="773"/>
      <c r="U113" s="778"/>
      <c r="V113" s="779"/>
      <c r="W113" s="753"/>
      <c r="X113" s="753"/>
      <c r="Y113" s="754"/>
    </row>
    <row r="114" spans="1:25" ht="12" customHeight="1" x14ac:dyDescent="0.2">
      <c r="A114" s="254" t="str">
        <f>IF(MAX($A$5:A113)=MAX(Récap!AD:AD),"",A110+1)</f>
        <v/>
      </c>
      <c r="B114" s="759" t="s">
        <v>14</v>
      </c>
      <c r="C114" s="760"/>
      <c r="D114" s="765" t="s">
        <v>14</v>
      </c>
      <c r="E114" s="766"/>
      <c r="F114" s="766"/>
      <c r="G114" s="766"/>
      <c r="H114" s="766"/>
      <c r="I114" s="766"/>
      <c r="J114" s="766"/>
      <c r="K114" s="766"/>
      <c r="L114" s="766"/>
      <c r="M114" s="766"/>
      <c r="N114" s="766"/>
      <c r="O114" s="766"/>
      <c r="P114" s="766"/>
      <c r="Q114" s="766"/>
      <c r="R114" s="766"/>
      <c r="S114" s="766"/>
      <c r="T114" s="767"/>
      <c r="U114" s="774"/>
      <c r="V114" s="775"/>
      <c r="W114" s="755"/>
      <c r="X114" s="755"/>
      <c r="Y114" s="756"/>
    </row>
    <row r="115" spans="1:25" ht="12" customHeight="1" x14ac:dyDescent="0.2">
      <c r="A115" s="254"/>
      <c r="B115" s="761"/>
      <c r="C115" s="762"/>
      <c r="D115" s="768"/>
      <c r="E115" s="769"/>
      <c r="F115" s="769"/>
      <c r="G115" s="769"/>
      <c r="H115" s="769"/>
      <c r="I115" s="769"/>
      <c r="J115" s="769"/>
      <c r="K115" s="769"/>
      <c r="L115" s="769"/>
      <c r="M115" s="769"/>
      <c r="N115" s="769"/>
      <c r="O115" s="769"/>
      <c r="P115" s="769"/>
      <c r="Q115" s="769"/>
      <c r="R115" s="769"/>
      <c r="S115" s="769"/>
      <c r="T115" s="770"/>
      <c r="U115" s="776"/>
      <c r="V115" s="777"/>
      <c r="W115" s="757"/>
      <c r="X115" s="757"/>
      <c r="Y115" s="758"/>
    </row>
    <row r="116" spans="1:25" ht="12" customHeight="1" x14ac:dyDescent="0.2">
      <c r="A116" s="254"/>
      <c r="B116" s="761"/>
      <c r="C116" s="762"/>
      <c r="D116" s="768"/>
      <c r="E116" s="769"/>
      <c r="F116" s="769"/>
      <c r="G116" s="769"/>
      <c r="H116" s="769"/>
      <c r="I116" s="769"/>
      <c r="J116" s="769"/>
      <c r="K116" s="769"/>
      <c r="L116" s="769"/>
      <c r="M116" s="769"/>
      <c r="N116" s="769"/>
      <c r="O116" s="769"/>
      <c r="P116" s="769"/>
      <c r="Q116" s="769"/>
      <c r="R116" s="769"/>
      <c r="S116" s="769"/>
      <c r="T116" s="770"/>
      <c r="U116" s="776"/>
      <c r="V116" s="777"/>
      <c r="W116" s="757"/>
      <c r="X116" s="757"/>
      <c r="Y116" s="758"/>
    </row>
    <row r="117" spans="1:25" ht="12" customHeight="1" x14ac:dyDescent="0.2">
      <c r="A117" s="254"/>
      <c r="B117" s="763"/>
      <c r="C117" s="764"/>
      <c r="D117" s="771"/>
      <c r="E117" s="772"/>
      <c r="F117" s="772"/>
      <c r="G117" s="772"/>
      <c r="H117" s="772"/>
      <c r="I117" s="772"/>
      <c r="J117" s="772"/>
      <c r="K117" s="772"/>
      <c r="L117" s="772"/>
      <c r="M117" s="772"/>
      <c r="N117" s="772"/>
      <c r="O117" s="772"/>
      <c r="P117" s="772"/>
      <c r="Q117" s="772"/>
      <c r="R117" s="772"/>
      <c r="S117" s="772"/>
      <c r="T117" s="773"/>
      <c r="U117" s="778"/>
      <c r="V117" s="779"/>
      <c r="W117" s="753"/>
      <c r="X117" s="753"/>
      <c r="Y117" s="754"/>
    </row>
    <row r="118" spans="1:25" ht="12" customHeight="1" x14ac:dyDescent="0.2">
      <c r="A118" s="254" t="str">
        <f>IF(MAX($A$5:A117)=MAX(Récap!AD:AD),"",A114+1)</f>
        <v/>
      </c>
      <c r="B118" s="759" t="s">
        <v>14</v>
      </c>
      <c r="C118" s="760"/>
      <c r="D118" s="765" t="s">
        <v>14</v>
      </c>
      <c r="E118" s="766"/>
      <c r="F118" s="766"/>
      <c r="G118" s="766"/>
      <c r="H118" s="766"/>
      <c r="I118" s="766"/>
      <c r="J118" s="766"/>
      <c r="K118" s="766"/>
      <c r="L118" s="766"/>
      <c r="M118" s="766"/>
      <c r="N118" s="766"/>
      <c r="O118" s="766"/>
      <c r="P118" s="766"/>
      <c r="Q118" s="766"/>
      <c r="R118" s="766"/>
      <c r="S118" s="766"/>
      <c r="T118" s="767"/>
      <c r="U118" s="774"/>
      <c r="V118" s="775"/>
      <c r="W118" s="755"/>
      <c r="X118" s="755"/>
      <c r="Y118" s="756"/>
    </row>
    <row r="119" spans="1:25" ht="12" customHeight="1" x14ac:dyDescent="0.2">
      <c r="A119" s="254"/>
      <c r="B119" s="761"/>
      <c r="C119" s="762"/>
      <c r="D119" s="768"/>
      <c r="E119" s="769"/>
      <c r="F119" s="769"/>
      <c r="G119" s="769"/>
      <c r="H119" s="769"/>
      <c r="I119" s="769"/>
      <c r="J119" s="769"/>
      <c r="K119" s="769"/>
      <c r="L119" s="769"/>
      <c r="M119" s="769"/>
      <c r="N119" s="769"/>
      <c r="O119" s="769"/>
      <c r="P119" s="769"/>
      <c r="Q119" s="769"/>
      <c r="R119" s="769"/>
      <c r="S119" s="769"/>
      <c r="T119" s="770"/>
      <c r="U119" s="776"/>
      <c r="V119" s="777"/>
      <c r="W119" s="757"/>
      <c r="X119" s="757"/>
      <c r="Y119" s="758"/>
    </row>
    <row r="120" spans="1:25" ht="12" customHeight="1" x14ac:dyDescent="0.2">
      <c r="A120" s="254"/>
      <c r="B120" s="761"/>
      <c r="C120" s="762"/>
      <c r="D120" s="768"/>
      <c r="E120" s="769"/>
      <c r="F120" s="769"/>
      <c r="G120" s="769"/>
      <c r="H120" s="769"/>
      <c r="I120" s="769"/>
      <c r="J120" s="769"/>
      <c r="K120" s="769"/>
      <c r="L120" s="769"/>
      <c r="M120" s="769"/>
      <c r="N120" s="769"/>
      <c r="O120" s="769"/>
      <c r="P120" s="769"/>
      <c r="Q120" s="769"/>
      <c r="R120" s="769"/>
      <c r="S120" s="769"/>
      <c r="T120" s="770"/>
      <c r="U120" s="776"/>
      <c r="V120" s="777"/>
      <c r="W120" s="757"/>
      <c r="X120" s="757"/>
      <c r="Y120" s="758"/>
    </row>
    <row r="121" spans="1:25" ht="12" customHeight="1" x14ac:dyDescent="0.2">
      <c r="A121" s="254"/>
      <c r="B121" s="763"/>
      <c r="C121" s="764"/>
      <c r="D121" s="771"/>
      <c r="E121" s="772"/>
      <c r="F121" s="772"/>
      <c r="G121" s="772"/>
      <c r="H121" s="772"/>
      <c r="I121" s="772"/>
      <c r="J121" s="772"/>
      <c r="K121" s="772"/>
      <c r="L121" s="772"/>
      <c r="M121" s="772"/>
      <c r="N121" s="772"/>
      <c r="O121" s="772"/>
      <c r="P121" s="772"/>
      <c r="Q121" s="772"/>
      <c r="R121" s="772"/>
      <c r="S121" s="772"/>
      <c r="T121" s="773"/>
      <c r="U121" s="778"/>
      <c r="V121" s="779"/>
      <c r="W121" s="753"/>
      <c r="X121" s="753"/>
      <c r="Y121" s="754"/>
    </row>
    <row r="122" spans="1:25" ht="12" customHeight="1" x14ac:dyDescent="0.2">
      <c r="A122" s="241"/>
      <c r="B122" s="759" t="s">
        <v>14</v>
      </c>
      <c r="C122" s="760"/>
      <c r="D122" s="765" t="s">
        <v>14</v>
      </c>
      <c r="E122" s="766"/>
      <c r="F122" s="766"/>
      <c r="G122" s="766"/>
      <c r="H122" s="766"/>
      <c r="I122" s="766"/>
      <c r="J122" s="766"/>
      <c r="K122" s="766"/>
      <c r="L122" s="766"/>
      <c r="M122" s="766"/>
      <c r="N122" s="766"/>
      <c r="O122" s="766"/>
      <c r="P122" s="766"/>
      <c r="Q122" s="766"/>
      <c r="R122" s="766"/>
      <c r="S122" s="766"/>
      <c r="T122" s="767"/>
      <c r="U122" s="774"/>
      <c r="V122" s="775"/>
      <c r="W122" s="755"/>
      <c r="X122" s="755"/>
      <c r="Y122" s="756"/>
    </row>
    <row r="123" spans="1:25" ht="12" customHeight="1" x14ac:dyDescent="0.2">
      <c r="B123" s="761"/>
      <c r="C123" s="762"/>
      <c r="D123" s="768"/>
      <c r="E123" s="769"/>
      <c r="F123" s="769"/>
      <c r="G123" s="769"/>
      <c r="H123" s="769"/>
      <c r="I123" s="769"/>
      <c r="J123" s="769"/>
      <c r="K123" s="769"/>
      <c r="L123" s="769"/>
      <c r="M123" s="769"/>
      <c r="N123" s="769"/>
      <c r="O123" s="769"/>
      <c r="P123" s="769"/>
      <c r="Q123" s="769"/>
      <c r="R123" s="769"/>
      <c r="S123" s="769"/>
      <c r="T123" s="770"/>
      <c r="U123" s="776"/>
      <c r="V123" s="777"/>
      <c r="W123" s="757"/>
      <c r="X123" s="757"/>
      <c r="Y123" s="758"/>
    </row>
    <row r="124" spans="1:25" ht="12" customHeight="1" x14ac:dyDescent="0.2">
      <c r="B124" s="761"/>
      <c r="C124" s="762"/>
      <c r="D124" s="768"/>
      <c r="E124" s="769"/>
      <c r="F124" s="769"/>
      <c r="G124" s="769"/>
      <c r="H124" s="769"/>
      <c r="I124" s="769"/>
      <c r="J124" s="769"/>
      <c r="K124" s="769"/>
      <c r="L124" s="769"/>
      <c r="M124" s="769"/>
      <c r="N124" s="769"/>
      <c r="O124" s="769"/>
      <c r="P124" s="769"/>
      <c r="Q124" s="769"/>
      <c r="R124" s="769"/>
      <c r="S124" s="769"/>
      <c r="T124" s="770"/>
      <c r="U124" s="776"/>
      <c r="V124" s="777"/>
      <c r="W124" s="757"/>
      <c r="X124" s="757"/>
      <c r="Y124" s="758"/>
    </row>
    <row r="125" spans="1:25" ht="12" customHeight="1" x14ac:dyDescent="0.2">
      <c r="B125" s="763"/>
      <c r="C125" s="764"/>
      <c r="D125" s="771"/>
      <c r="E125" s="772"/>
      <c r="F125" s="772"/>
      <c r="G125" s="772"/>
      <c r="H125" s="772"/>
      <c r="I125" s="772"/>
      <c r="J125" s="772"/>
      <c r="K125" s="772"/>
      <c r="L125" s="772"/>
      <c r="M125" s="772"/>
      <c r="N125" s="772"/>
      <c r="O125" s="772"/>
      <c r="P125" s="772"/>
      <c r="Q125" s="772"/>
      <c r="R125" s="772"/>
      <c r="S125" s="772"/>
      <c r="T125" s="773"/>
      <c r="U125" s="778"/>
      <c r="V125" s="779"/>
      <c r="W125" s="753"/>
      <c r="X125" s="753"/>
      <c r="Y125" s="754"/>
    </row>
    <row r="126" spans="1:25" ht="12" customHeight="1" x14ac:dyDescent="0.2">
      <c r="B126" s="233"/>
      <c r="C126" s="234"/>
      <c r="D126" s="235"/>
      <c r="E126" s="235"/>
      <c r="F126" s="235"/>
      <c r="G126" s="235"/>
      <c r="H126" s="235"/>
      <c r="I126" s="235"/>
      <c r="J126" s="235"/>
      <c r="K126" s="235"/>
      <c r="L126" s="235"/>
      <c r="M126" s="235"/>
      <c r="N126" s="235"/>
      <c r="O126" s="235"/>
      <c r="P126" s="235"/>
      <c r="Q126" s="235"/>
      <c r="R126" s="235"/>
      <c r="S126" s="235"/>
      <c r="T126" s="235"/>
      <c r="U126" s="240"/>
      <c r="V126" s="240"/>
      <c r="W126" s="235"/>
      <c r="X126" s="235"/>
      <c r="Y126" s="236"/>
    </row>
    <row r="127" spans="1:25" ht="12" customHeight="1" x14ac:dyDescent="0.2">
      <c r="B127" s="237"/>
      <c r="C127" s="238"/>
      <c r="D127" s="238"/>
      <c r="E127" s="238"/>
      <c r="F127" s="238"/>
      <c r="G127" s="238"/>
      <c r="H127" s="238"/>
      <c r="I127" s="238"/>
      <c r="J127" s="238"/>
      <c r="K127" s="238"/>
      <c r="L127" s="238"/>
      <c r="M127" s="238"/>
      <c r="N127" s="238"/>
      <c r="O127" s="238"/>
      <c r="P127" s="238"/>
      <c r="Q127" s="238"/>
      <c r="R127" s="238"/>
      <c r="S127" s="238"/>
      <c r="T127" s="238"/>
      <c r="U127" s="238"/>
      <c r="V127" s="238"/>
      <c r="W127" s="238"/>
      <c r="X127" s="238"/>
      <c r="Y127" s="239"/>
    </row>
    <row r="128" spans="1:25" ht="12" customHeight="1" x14ac:dyDescent="0.2">
      <c r="A128" s="254" t="str">
        <f>IF(MAX($A$5:A127)=MAX(Récap!AD:AD),"",A118+1)</f>
        <v/>
      </c>
      <c r="B128" s="780" t="s">
        <v>489</v>
      </c>
      <c r="C128" s="781"/>
      <c r="D128" s="781"/>
      <c r="E128" s="781"/>
      <c r="F128" s="781"/>
      <c r="G128" s="781"/>
      <c r="H128" s="781"/>
      <c r="I128" s="781"/>
      <c r="J128" s="781"/>
      <c r="K128" s="781"/>
      <c r="L128" s="781"/>
      <c r="M128" s="781"/>
      <c r="N128" s="781"/>
      <c r="O128" s="782" t="str">
        <f>"Compte rendu du dossier de travaux "&amp;$R$1&amp;" - Page "&amp;COUNTIF($B$1:$B128,"=N°")&amp;" / "&amp;ROUNDUP((280-COUNTIF($B$1:$B$1226,"=-"))/14,0)</f>
        <v>Compte rendu du dossier de travaux  - Page 2 / 0</v>
      </c>
      <c r="P128" s="782"/>
      <c r="Q128" s="782"/>
      <c r="R128" s="782"/>
      <c r="S128" s="782"/>
      <c r="T128" s="782"/>
      <c r="U128" s="782"/>
      <c r="V128" s="782"/>
      <c r="W128" s="782"/>
      <c r="X128" s="782"/>
      <c r="Y128" s="783"/>
    </row>
    <row r="129" spans="1:25" ht="12" customHeight="1" x14ac:dyDescent="0.2">
      <c r="A129" s="254"/>
      <c r="B129" s="784" t="s">
        <v>36</v>
      </c>
      <c r="C129" s="785"/>
      <c r="D129" s="785" t="s">
        <v>430</v>
      </c>
      <c r="E129" s="785"/>
      <c r="F129" s="785"/>
      <c r="G129" s="785"/>
      <c r="H129" s="785"/>
      <c r="I129" s="785"/>
      <c r="J129" s="785"/>
      <c r="K129" s="785"/>
      <c r="L129" s="785"/>
      <c r="M129" s="785"/>
      <c r="N129" s="785"/>
      <c r="O129" s="785"/>
      <c r="P129" s="785"/>
      <c r="Q129" s="785"/>
      <c r="R129" s="785"/>
      <c r="S129" s="785"/>
      <c r="T129" s="785"/>
      <c r="U129" s="788" t="s">
        <v>431</v>
      </c>
      <c r="V129" s="788"/>
      <c r="W129" s="785" t="s">
        <v>432</v>
      </c>
      <c r="X129" s="785"/>
      <c r="Y129" s="790"/>
    </row>
    <row r="130" spans="1:25" ht="12" customHeight="1" x14ac:dyDescent="0.2">
      <c r="A130" s="254"/>
      <c r="B130" s="786"/>
      <c r="C130" s="787"/>
      <c r="D130" s="787"/>
      <c r="E130" s="787"/>
      <c r="F130" s="787"/>
      <c r="G130" s="787"/>
      <c r="H130" s="787"/>
      <c r="I130" s="787"/>
      <c r="J130" s="787"/>
      <c r="K130" s="787"/>
      <c r="L130" s="787"/>
      <c r="M130" s="787"/>
      <c r="N130" s="787"/>
      <c r="O130" s="787"/>
      <c r="P130" s="787"/>
      <c r="Q130" s="787"/>
      <c r="R130" s="787"/>
      <c r="S130" s="787"/>
      <c r="T130" s="787"/>
      <c r="U130" s="789"/>
      <c r="V130" s="789"/>
      <c r="W130" s="787"/>
      <c r="X130" s="787"/>
      <c r="Y130" s="791"/>
    </row>
    <row r="131" spans="1:25" ht="12" customHeight="1" x14ac:dyDescent="0.2">
      <c r="A131" s="254"/>
      <c r="B131" s="759" t="s">
        <v>14</v>
      </c>
      <c r="C131" s="760"/>
      <c r="D131" s="765" t="s">
        <v>14</v>
      </c>
      <c r="E131" s="766"/>
      <c r="F131" s="766"/>
      <c r="G131" s="766"/>
      <c r="H131" s="766"/>
      <c r="I131" s="766"/>
      <c r="J131" s="766"/>
      <c r="K131" s="766"/>
      <c r="L131" s="766"/>
      <c r="M131" s="766"/>
      <c r="N131" s="766"/>
      <c r="O131" s="766"/>
      <c r="P131" s="766"/>
      <c r="Q131" s="766"/>
      <c r="R131" s="766"/>
      <c r="S131" s="766"/>
      <c r="T131" s="767"/>
      <c r="U131" s="774"/>
      <c r="V131" s="775"/>
      <c r="W131" s="755"/>
      <c r="X131" s="755"/>
      <c r="Y131" s="756"/>
    </row>
    <row r="132" spans="1:25" ht="12" customHeight="1" x14ac:dyDescent="0.2">
      <c r="A132" s="254" t="str">
        <f>IF(MAX($A$5:A131)=MAX(Récap!AD:AD),"",A128+1)</f>
        <v/>
      </c>
      <c r="B132" s="761"/>
      <c r="C132" s="762"/>
      <c r="D132" s="768"/>
      <c r="E132" s="769"/>
      <c r="F132" s="769"/>
      <c r="G132" s="769"/>
      <c r="H132" s="769"/>
      <c r="I132" s="769"/>
      <c r="J132" s="769"/>
      <c r="K132" s="769"/>
      <c r="L132" s="769"/>
      <c r="M132" s="769"/>
      <c r="N132" s="769"/>
      <c r="O132" s="769"/>
      <c r="P132" s="769"/>
      <c r="Q132" s="769"/>
      <c r="R132" s="769"/>
      <c r="S132" s="769"/>
      <c r="T132" s="770"/>
      <c r="U132" s="776"/>
      <c r="V132" s="777"/>
      <c r="W132" s="757"/>
      <c r="X132" s="757"/>
      <c r="Y132" s="758"/>
    </row>
    <row r="133" spans="1:25" ht="12" customHeight="1" x14ac:dyDescent="0.2">
      <c r="A133" s="254"/>
      <c r="B133" s="761"/>
      <c r="C133" s="762"/>
      <c r="D133" s="768"/>
      <c r="E133" s="769"/>
      <c r="F133" s="769"/>
      <c r="G133" s="769"/>
      <c r="H133" s="769"/>
      <c r="I133" s="769"/>
      <c r="J133" s="769"/>
      <c r="K133" s="769"/>
      <c r="L133" s="769"/>
      <c r="M133" s="769"/>
      <c r="N133" s="769"/>
      <c r="O133" s="769"/>
      <c r="P133" s="769"/>
      <c r="Q133" s="769"/>
      <c r="R133" s="769"/>
      <c r="S133" s="769"/>
      <c r="T133" s="770"/>
      <c r="U133" s="776"/>
      <c r="V133" s="777"/>
      <c r="W133" s="757"/>
      <c r="X133" s="757"/>
      <c r="Y133" s="758"/>
    </row>
    <row r="134" spans="1:25" ht="12" customHeight="1" x14ac:dyDescent="0.2">
      <c r="A134" s="254"/>
      <c r="B134" s="763"/>
      <c r="C134" s="764"/>
      <c r="D134" s="771"/>
      <c r="E134" s="772"/>
      <c r="F134" s="772"/>
      <c r="G134" s="772"/>
      <c r="H134" s="772"/>
      <c r="I134" s="772"/>
      <c r="J134" s="772"/>
      <c r="K134" s="772"/>
      <c r="L134" s="772"/>
      <c r="M134" s="772"/>
      <c r="N134" s="772"/>
      <c r="O134" s="772"/>
      <c r="P134" s="772"/>
      <c r="Q134" s="772"/>
      <c r="R134" s="772"/>
      <c r="S134" s="772"/>
      <c r="T134" s="773"/>
      <c r="U134" s="778"/>
      <c r="V134" s="779"/>
      <c r="W134" s="753"/>
      <c r="X134" s="753"/>
      <c r="Y134" s="754"/>
    </row>
    <row r="135" spans="1:25" ht="12" customHeight="1" x14ac:dyDescent="0.2">
      <c r="A135" s="254"/>
      <c r="B135" s="759" t="s">
        <v>14</v>
      </c>
      <c r="C135" s="760"/>
      <c r="D135" s="765" t="s">
        <v>14</v>
      </c>
      <c r="E135" s="766"/>
      <c r="F135" s="766"/>
      <c r="G135" s="766"/>
      <c r="H135" s="766"/>
      <c r="I135" s="766"/>
      <c r="J135" s="766"/>
      <c r="K135" s="766"/>
      <c r="L135" s="766"/>
      <c r="M135" s="766"/>
      <c r="N135" s="766"/>
      <c r="O135" s="766"/>
      <c r="P135" s="766"/>
      <c r="Q135" s="766"/>
      <c r="R135" s="766"/>
      <c r="S135" s="766"/>
      <c r="T135" s="767"/>
      <c r="U135" s="774"/>
      <c r="V135" s="775"/>
      <c r="W135" s="755"/>
      <c r="X135" s="755"/>
      <c r="Y135" s="756"/>
    </row>
    <row r="136" spans="1:25" ht="12" customHeight="1" x14ac:dyDescent="0.2">
      <c r="A136" s="254" t="str">
        <f>IF(MAX($A$5:A135)=MAX(Récap!AD:AD),"",A132+1)</f>
        <v/>
      </c>
      <c r="B136" s="761"/>
      <c r="C136" s="762"/>
      <c r="D136" s="768"/>
      <c r="E136" s="769"/>
      <c r="F136" s="769"/>
      <c r="G136" s="769"/>
      <c r="H136" s="769"/>
      <c r="I136" s="769"/>
      <c r="J136" s="769"/>
      <c r="K136" s="769"/>
      <c r="L136" s="769"/>
      <c r="M136" s="769"/>
      <c r="N136" s="769"/>
      <c r="O136" s="769"/>
      <c r="P136" s="769"/>
      <c r="Q136" s="769"/>
      <c r="R136" s="769"/>
      <c r="S136" s="769"/>
      <c r="T136" s="770"/>
      <c r="U136" s="776"/>
      <c r="V136" s="777"/>
      <c r="W136" s="757"/>
      <c r="X136" s="757"/>
      <c r="Y136" s="758"/>
    </row>
    <row r="137" spans="1:25" ht="12" customHeight="1" x14ac:dyDescent="0.2">
      <c r="A137" s="254"/>
      <c r="B137" s="761"/>
      <c r="C137" s="762"/>
      <c r="D137" s="768"/>
      <c r="E137" s="769"/>
      <c r="F137" s="769"/>
      <c r="G137" s="769"/>
      <c r="H137" s="769"/>
      <c r="I137" s="769"/>
      <c r="J137" s="769"/>
      <c r="K137" s="769"/>
      <c r="L137" s="769"/>
      <c r="M137" s="769"/>
      <c r="N137" s="769"/>
      <c r="O137" s="769"/>
      <c r="P137" s="769"/>
      <c r="Q137" s="769"/>
      <c r="R137" s="769"/>
      <c r="S137" s="769"/>
      <c r="T137" s="770"/>
      <c r="U137" s="776"/>
      <c r="V137" s="777"/>
      <c r="W137" s="757"/>
      <c r="X137" s="757"/>
      <c r="Y137" s="758"/>
    </row>
    <row r="138" spans="1:25" ht="12" customHeight="1" x14ac:dyDescent="0.2">
      <c r="A138" s="254"/>
      <c r="B138" s="763"/>
      <c r="C138" s="764"/>
      <c r="D138" s="771"/>
      <c r="E138" s="772"/>
      <c r="F138" s="772"/>
      <c r="G138" s="772"/>
      <c r="H138" s="772"/>
      <c r="I138" s="772"/>
      <c r="J138" s="772"/>
      <c r="K138" s="772"/>
      <c r="L138" s="772"/>
      <c r="M138" s="772"/>
      <c r="N138" s="772"/>
      <c r="O138" s="772"/>
      <c r="P138" s="772"/>
      <c r="Q138" s="772"/>
      <c r="R138" s="772"/>
      <c r="S138" s="772"/>
      <c r="T138" s="773"/>
      <c r="U138" s="778"/>
      <c r="V138" s="779"/>
      <c r="W138" s="753"/>
      <c r="X138" s="753"/>
      <c r="Y138" s="754"/>
    </row>
    <row r="139" spans="1:25" ht="12" customHeight="1" x14ac:dyDescent="0.2">
      <c r="A139" s="254"/>
      <c r="B139" s="759" t="s">
        <v>14</v>
      </c>
      <c r="C139" s="760"/>
      <c r="D139" s="765" t="s">
        <v>14</v>
      </c>
      <c r="E139" s="766"/>
      <c r="F139" s="766"/>
      <c r="G139" s="766"/>
      <c r="H139" s="766"/>
      <c r="I139" s="766"/>
      <c r="J139" s="766"/>
      <c r="K139" s="766"/>
      <c r="L139" s="766"/>
      <c r="M139" s="766"/>
      <c r="N139" s="766"/>
      <c r="O139" s="766"/>
      <c r="P139" s="766"/>
      <c r="Q139" s="766"/>
      <c r="R139" s="766"/>
      <c r="S139" s="766"/>
      <c r="T139" s="767"/>
      <c r="U139" s="774"/>
      <c r="V139" s="775"/>
      <c r="W139" s="755"/>
      <c r="X139" s="755"/>
      <c r="Y139" s="756"/>
    </row>
    <row r="140" spans="1:25" ht="12" customHeight="1" x14ac:dyDescent="0.2">
      <c r="A140" s="254" t="str">
        <f>IF(MAX($A$5:A139)=MAX(Récap!AD:AD),"",A136+1)</f>
        <v/>
      </c>
      <c r="B140" s="761"/>
      <c r="C140" s="762"/>
      <c r="D140" s="768"/>
      <c r="E140" s="769"/>
      <c r="F140" s="769"/>
      <c r="G140" s="769"/>
      <c r="H140" s="769"/>
      <c r="I140" s="769"/>
      <c r="J140" s="769"/>
      <c r="K140" s="769"/>
      <c r="L140" s="769"/>
      <c r="M140" s="769"/>
      <c r="N140" s="769"/>
      <c r="O140" s="769"/>
      <c r="P140" s="769"/>
      <c r="Q140" s="769"/>
      <c r="R140" s="769"/>
      <c r="S140" s="769"/>
      <c r="T140" s="770"/>
      <c r="U140" s="776"/>
      <c r="V140" s="777"/>
      <c r="W140" s="757"/>
      <c r="X140" s="757"/>
      <c r="Y140" s="758"/>
    </row>
    <row r="141" spans="1:25" ht="12" customHeight="1" x14ac:dyDescent="0.2">
      <c r="A141" s="254"/>
      <c r="B141" s="761"/>
      <c r="C141" s="762"/>
      <c r="D141" s="768"/>
      <c r="E141" s="769"/>
      <c r="F141" s="769"/>
      <c r="G141" s="769"/>
      <c r="H141" s="769"/>
      <c r="I141" s="769"/>
      <c r="J141" s="769"/>
      <c r="K141" s="769"/>
      <c r="L141" s="769"/>
      <c r="M141" s="769"/>
      <c r="N141" s="769"/>
      <c r="O141" s="769"/>
      <c r="P141" s="769"/>
      <c r="Q141" s="769"/>
      <c r="R141" s="769"/>
      <c r="S141" s="769"/>
      <c r="T141" s="770"/>
      <c r="U141" s="776"/>
      <c r="V141" s="777"/>
      <c r="W141" s="757"/>
      <c r="X141" s="757"/>
      <c r="Y141" s="758"/>
    </row>
    <row r="142" spans="1:25" ht="12" customHeight="1" x14ac:dyDescent="0.2">
      <c r="A142" s="254"/>
      <c r="B142" s="763"/>
      <c r="C142" s="764"/>
      <c r="D142" s="771"/>
      <c r="E142" s="772"/>
      <c r="F142" s="772"/>
      <c r="G142" s="772"/>
      <c r="H142" s="772"/>
      <c r="I142" s="772"/>
      <c r="J142" s="772"/>
      <c r="K142" s="772"/>
      <c r="L142" s="772"/>
      <c r="M142" s="772"/>
      <c r="N142" s="772"/>
      <c r="O142" s="772"/>
      <c r="P142" s="772"/>
      <c r="Q142" s="772"/>
      <c r="R142" s="772"/>
      <c r="S142" s="772"/>
      <c r="T142" s="773"/>
      <c r="U142" s="778"/>
      <c r="V142" s="779"/>
      <c r="W142" s="753"/>
      <c r="X142" s="753"/>
      <c r="Y142" s="754"/>
    </row>
    <row r="143" spans="1:25" ht="12" customHeight="1" x14ac:dyDescent="0.2">
      <c r="A143" s="254"/>
      <c r="B143" s="759" t="s">
        <v>14</v>
      </c>
      <c r="C143" s="760"/>
      <c r="D143" s="765" t="s">
        <v>14</v>
      </c>
      <c r="E143" s="766"/>
      <c r="F143" s="766"/>
      <c r="G143" s="766"/>
      <c r="H143" s="766"/>
      <c r="I143" s="766"/>
      <c r="J143" s="766"/>
      <c r="K143" s="766"/>
      <c r="L143" s="766"/>
      <c r="M143" s="766"/>
      <c r="N143" s="766"/>
      <c r="O143" s="766"/>
      <c r="P143" s="766"/>
      <c r="Q143" s="766"/>
      <c r="R143" s="766"/>
      <c r="S143" s="766"/>
      <c r="T143" s="767"/>
      <c r="U143" s="774"/>
      <c r="V143" s="775"/>
      <c r="W143" s="755"/>
      <c r="X143" s="755"/>
      <c r="Y143" s="756"/>
    </row>
    <row r="144" spans="1:25" ht="12" customHeight="1" x14ac:dyDescent="0.2">
      <c r="A144" s="254" t="str">
        <f>IF(MAX($A$5:A143)=MAX(Récap!AD:AD),"",A140+1)</f>
        <v/>
      </c>
      <c r="B144" s="761"/>
      <c r="C144" s="762"/>
      <c r="D144" s="768"/>
      <c r="E144" s="769"/>
      <c r="F144" s="769"/>
      <c r="G144" s="769"/>
      <c r="H144" s="769"/>
      <c r="I144" s="769"/>
      <c r="J144" s="769"/>
      <c r="K144" s="769"/>
      <c r="L144" s="769"/>
      <c r="M144" s="769"/>
      <c r="N144" s="769"/>
      <c r="O144" s="769"/>
      <c r="P144" s="769"/>
      <c r="Q144" s="769"/>
      <c r="R144" s="769"/>
      <c r="S144" s="769"/>
      <c r="T144" s="770"/>
      <c r="U144" s="776"/>
      <c r="V144" s="777"/>
      <c r="W144" s="757"/>
      <c r="X144" s="757"/>
      <c r="Y144" s="758"/>
    </row>
    <row r="145" spans="1:25" ht="12" customHeight="1" x14ac:dyDescent="0.2">
      <c r="A145" s="254"/>
      <c r="B145" s="761"/>
      <c r="C145" s="762"/>
      <c r="D145" s="768"/>
      <c r="E145" s="769"/>
      <c r="F145" s="769"/>
      <c r="G145" s="769"/>
      <c r="H145" s="769"/>
      <c r="I145" s="769"/>
      <c r="J145" s="769"/>
      <c r="K145" s="769"/>
      <c r="L145" s="769"/>
      <c r="M145" s="769"/>
      <c r="N145" s="769"/>
      <c r="O145" s="769"/>
      <c r="P145" s="769"/>
      <c r="Q145" s="769"/>
      <c r="R145" s="769"/>
      <c r="S145" s="769"/>
      <c r="T145" s="770"/>
      <c r="U145" s="776"/>
      <c r="V145" s="777"/>
      <c r="W145" s="757"/>
      <c r="X145" s="757"/>
      <c r="Y145" s="758"/>
    </row>
    <row r="146" spans="1:25" ht="12" customHeight="1" x14ac:dyDescent="0.2">
      <c r="A146" s="254"/>
      <c r="B146" s="763"/>
      <c r="C146" s="764"/>
      <c r="D146" s="771"/>
      <c r="E146" s="772"/>
      <c r="F146" s="772"/>
      <c r="G146" s="772"/>
      <c r="H146" s="772"/>
      <c r="I146" s="772"/>
      <c r="J146" s="772"/>
      <c r="K146" s="772"/>
      <c r="L146" s="772"/>
      <c r="M146" s="772"/>
      <c r="N146" s="772"/>
      <c r="O146" s="772"/>
      <c r="P146" s="772"/>
      <c r="Q146" s="772"/>
      <c r="R146" s="772"/>
      <c r="S146" s="772"/>
      <c r="T146" s="773"/>
      <c r="U146" s="778"/>
      <c r="V146" s="779"/>
      <c r="W146" s="753"/>
      <c r="X146" s="753"/>
      <c r="Y146" s="754"/>
    </row>
    <row r="147" spans="1:25" ht="12" customHeight="1" x14ac:dyDescent="0.2">
      <c r="A147" s="254"/>
      <c r="B147" s="759" t="s">
        <v>14</v>
      </c>
      <c r="C147" s="760"/>
      <c r="D147" s="765" t="s">
        <v>14</v>
      </c>
      <c r="E147" s="766"/>
      <c r="F147" s="766"/>
      <c r="G147" s="766"/>
      <c r="H147" s="766"/>
      <c r="I147" s="766"/>
      <c r="J147" s="766"/>
      <c r="K147" s="766"/>
      <c r="L147" s="766"/>
      <c r="M147" s="766"/>
      <c r="N147" s="766"/>
      <c r="O147" s="766"/>
      <c r="P147" s="766"/>
      <c r="Q147" s="766"/>
      <c r="R147" s="766"/>
      <c r="S147" s="766"/>
      <c r="T147" s="767"/>
      <c r="U147" s="774"/>
      <c r="V147" s="775"/>
      <c r="W147" s="755"/>
      <c r="X147" s="755"/>
      <c r="Y147" s="756"/>
    </row>
    <row r="148" spans="1:25" ht="12" customHeight="1" x14ac:dyDescent="0.2">
      <c r="A148" s="254" t="str">
        <f>IF(MAX($A$5:A147)=MAX(Récap!AD:AD),"",A144+1)</f>
        <v/>
      </c>
      <c r="B148" s="761"/>
      <c r="C148" s="762"/>
      <c r="D148" s="768"/>
      <c r="E148" s="769"/>
      <c r="F148" s="769"/>
      <c r="G148" s="769"/>
      <c r="H148" s="769"/>
      <c r="I148" s="769"/>
      <c r="J148" s="769"/>
      <c r="K148" s="769"/>
      <c r="L148" s="769"/>
      <c r="M148" s="769"/>
      <c r="N148" s="769"/>
      <c r="O148" s="769"/>
      <c r="P148" s="769"/>
      <c r="Q148" s="769"/>
      <c r="R148" s="769"/>
      <c r="S148" s="769"/>
      <c r="T148" s="770"/>
      <c r="U148" s="776"/>
      <c r="V148" s="777"/>
      <c r="W148" s="757"/>
      <c r="X148" s="757"/>
      <c r="Y148" s="758"/>
    </row>
    <row r="149" spans="1:25" ht="12" customHeight="1" x14ac:dyDescent="0.2">
      <c r="A149" s="254"/>
      <c r="B149" s="761"/>
      <c r="C149" s="762"/>
      <c r="D149" s="768"/>
      <c r="E149" s="769"/>
      <c r="F149" s="769"/>
      <c r="G149" s="769"/>
      <c r="H149" s="769"/>
      <c r="I149" s="769"/>
      <c r="J149" s="769"/>
      <c r="K149" s="769"/>
      <c r="L149" s="769"/>
      <c r="M149" s="769"/>
      <c r="N149" s="769"/>
      <c r="O149" s="769"/>
      <c r="P149" s="769"/>
      <c r="Q149" s="769"/>
      <c r="R149" s="769"/>
      <c r="S149" s="769"/>
      <c r="T149" s="770"/>
      <c r="U149" s="776"/>
      <c r="V149" s="777"/>
      <c r="W149" s="757"/>
      <c r="X149" s="757"/>
      <c r="Y149" s="758"/>
    </row>
    <row r="150" spans="1:25" ht="12" customHeight="1" x14ac:dyDescent="0.2">
      <c r="A150" s="254"/>
      <c r="B150" s="763"/>
      <c r="C150" s="764"/>
      <c r="D150" s="771"/>
      <c r="E150" s="772"/>
      <c r="F150" s="772"/>
      <c r="G150" s="772"/>
      <c r="H150" s="772"/>
      <c r="I150" s="772"/>
      <c r="J150" s="772"/>
      <c r="K150" s="772"/>
      <c r="L150" s="772"/>
      <c r="M150" s="772"/>
      <c r="N150" s="772"/>
      <c r="O150" s="772"/>
      <c r="P150" s="772"/>
      <c r="Q150" s="772"/>
      <c r="R150" s="772"/>
      <c r="S150" s="772"/>
      <c r="T150" s="773"/>
      <c r="U150" s="778"/>
      <c r="V150" s="779"/>
      <c r="W150" s="753"/>
      <c r="X150" s="753"/>
      <c r="Y150" s="754"/>
    </row>
    <row r="151" spans="1:25" ht="12" customHeight="1" x14ac:dyDescent="0.2">
      <c r="A151" s="254"/>
      <c r="B151" s="759" t="s">
        <v>14</v>
      </c>
      <c r="C151" s="760"/>
      <c r="D151" s="765" t="s">
        <v>14</v>
      </c>
      <c r="E151" s="766"/>
      <c r="F151" s="766"/>
      <c r="G151" s="766"/>
      <c r="H151" s="766"/>
      <c r="I151" s="766"/>
      <c r="J151" s="766"/>
      <c r="K151" s="766"/>
      <c r="L151" s="766"/>
      <c r="M151" s="766"/>
      <c r="N151" s="766"/>
      <c r="O151" s="766"/>
      <c r="P151" s="766"/>
      <c r="Q151" s="766"/>
      <c r="R151" s="766"/>
      <c r="S151" s="766"/>
      <c r="T151" s="767"/>
      <c r="U151" s="774"/>
      <c r="V151" s="775"/>
      <c r="W151" s="755"/>
      <c r="X151" s="755"/>
      <c r="Y151" s="756"/>
    </row>
    <row r="152" spans="1:25" ht="12" customHeight="1" x14ac:dyDescent="0.2">
      <c r="A152" s="254" t="str">
        <f>IF(MAX($A$5:A151)=MAX(Récap!AD:AD),"",A148+1)</f>
        <v/>
      </c>
      <c r="B152" s="761"/>
      <c r="C152" s="762"/>
      <c r="D152" s="768"/>
      <c r="E152" s="769"/>
      <c r="F152" s="769"/>
      <c r="G152" s="769"/>
      <c r="H152" s="769"/>
      <c r="I152" s="769"/>
      <c r="J152" s="769"/>
      <c r="K152" s="769"/>
      <c r="L152" s="769"/>
      <c r="M152" s="769"/>
      <c r="N152" s="769"/>
      <c r="O152" s="769"/>
      <c r="P152" s="769"/>
      <c r="Q152" s="769"/>
      <c r="R152" s="769"/>
      <c r="S152" s="769"/>
      <c r="T152" s="770"/>
      <c r="U152" s="776"/>
      <c r="V152" s="777"/>
      <c r="W152" s="757"/>
      <c r="X152" s="757"/>
      <c r="Y152" s="758"/>
    </row>
    <row r="153" spans="1:25" ht="12" customHeight="1" x14ac:dyDescent="0.2">
      <c r="A153" s="254"/>
      <c r="B153" s="761"/>
      <c r="C153" s="762"/>
      <c r="D153" s="768"/>
      <c r="E153" s="769"/>
      <c r="F153" s="769"/>
      <c r="G153" s="769"/>
      <c r="H153" s="769"/>
      <c r="I153" s="769"/>
      <c r="J153" s="769"/>
      <c r="K153" s="769"/>
      <c r="L153" s="769"/>
      <c r="M153" s="769"/>
      <c r="N153" s="769"/>
      <c r="O153" s="769"/>
      <c r="P153" s="769"/>
      <c r="Q153" s="769"/>
      <c r="R153" s="769"/>
      <c r="S153" s="769"/>
      <c r="T153" s="770"/>
      <c r="U153" s="776"/>
      <c r="V153" s="777"/>
      <c r="W153" s="757"/>
      <c r="X153" s="757"/>
      <c r="Y153" s="758"/>
    </row>
    <row r="154" spans="1:25" ht="12" customHeight="1" x14ac:dyDescent="0.2">
      <c r="A154" s="254"/>
      <c r="B154" s="763"/>
      <c r="C154" s="764"/>
      <c r="D154" s="771"/>
      <c r="E154" s="772"/>
      <c r="F154" s="772"/>
      <c r="G154" s="772"/>
      <c r="H154" s="772"/>
      <c r="I154" s="772"/>
      <c r="J154" s="772"/>
      <c r="K154" s="772"/>
      <c r="L154" s="772"/>
      <c r="M154" s="772"/>
      <c r="N154" s="772"/>
      <c r="O154" s="772"/>
      <c r="P154" s="772"/>
      <c r="Q154" s="772"/>
      <c r="R154" s="772"/>
      <c r="S154" s="772"/>
      <c r="T154" s="773"/>
      <c r="U154" s="778"/>
      <c r="V154" s="779"/>
      <c r="W154" s="753"/>
      <c r="X154" s="753"/>
      <c r="Y154" s="754"/>
    </row>
    <row r="155" spans="1:25" ht="12" customHeight="1" x14ac:dyDescent="0.2">
      <c r="A155" s="254"/>
      <c r="B155" s="759" t="s">
        <v>14</v>
      </c>
      <c r="C155" s="760"/>
      <c r="D155" s="765" t="s">
        <v>14</v>
      </c>
      <c r="E155" s="766"/>
      <c r="F155" s="766"/>
      <c r="G155" s="766"/>
      <c r="H155" s="766"/>
      <c r="I155" s="766"/>
      <c r="J155" s="766"/>
      <c r="K155" s="766"/>
      <c r="L155" s="766"/>
      <c r="M155" s="766"/>
      <c r="N155" s="766"/>
      <c r="O155" s="766"/>
      <c r="P155" s="766"/>
      <c r="Q155" s="766"/>
      <c r="R155" s="766"/>
      <c r="S155" s="766"/>
      <c r="T155" s="767"/>
      <c r="U155" s="774"/>
      <c r="V155" s="775"/>
      <c r="W155" s="755"/>
      <c r="X155" s="755"/>
      <c r="Y155" s="756"/>
    </row>
    <row r="156" spans="1:25" ht="12" customHeight="1" x14ac:dyDescent="0.2">
      <c r="A156" s="254" t="str">
        <f>IF(MAX($A$5:A155)=MAX(Récap!AD:AD),"",A152+1)</f>
        <v/>
      </c>
      <c r="B156" s="761"/>
      <c r="C156" s="762"/>
      <c r="D156" s="768"/>
      <c r="E156" s="769"/>
      <c r="F156" s="769"/>
      <c r="G156" s="769"/>
      <c r="H156" s="769"/>
      <c r="I156" s="769"/>
      <c r="J156" s="769"/>
      <c r="K156" s="769"/>
      <c r="L156" s="769"/>
      <c r="M156" s="769"/>
      <c r="N156" s="769"/>
      <c r="O156" s="769"/>
      <c r="P156" s="769"/>
      <c r="Q156" s="769"/>
      <c r="R156" s="769"/>
      <c r="S156" s="769"/>
      <c r="T156" s="770"/>
      <c r="U156" s="776"/>
      <c r="V156" s="777"/>
      <c r="W156" s="757"/>
      <c r="X156" s="757"/>
      <c r="Y156" s="758"/>
    </row>
    <row r="157" spans="1:25" ht="12" customHeight="1" x14ac:dyDescent="0.2">
      <c r="A157" s="254"/>
      <c r="B157" s="761"/>
      <c r="C157" s="762"/>
      <c r="D157" s="768"/>
      <c r="E157" s="769"/>
      <c r="F157" s="769"/>
      <c r="G157" s="769"/>
      <c r="H157" s="769"/>
      <c r="I157" s="769"/>
      <c r="J157" s="769"/>
      <c r="K157" s="769"/>
      <c r="L157" s="769"/>
      <c r="M157" s="769"/>
      <c r="N157" s="769"/>
      <c r="O157" s="769"/>
      <c r="P157" s="769"/>
      <c r="Q157" s="769"/>
      <c r="R157" s="769"/>
      <c r="S157" s="769"/>
      <c r="T157" s="770"/>
      <c r="U157" s="776"/>
      <c r="V157" s="777"/>
      <c r="W157" s="757"/>
      <c r="X157" s="757"/>
      <c r="Y157" s="758"/>
    </row>
    <row r="158" spans="1:25" ht="12" customHeight="1" x14ac:dyDescent="0.2">
      <c r="A158" s="254"/>
      <c r="B158" s="763"/>
      <c r="C158" s="764"/>
      <c r="D158" s="771"/>
      <c r="E158" s="772"/>
      <c r="F158" s="772"/>
      <c r="G158" s="772"/>
      <c r="H158" s="772"/>
      <c r="I158" s="772"/>
      <c r="J158" s="772"/>
      <c r="K158" s="772"/>
      <c r="L158" s="772"/>
      <c r="M158" s="772"/>
      <c r="N158" s="772"/>
      <c r="O158" s="772"/>
      <c r="P158" s="772"/>
      <c r="Q158" s="772"/>
      <c r="R158" s="772"/>
      <c r="S158" s="772"/>
      <c r="T158" s="773"/>
      <c r="U158" s="778"/>
      <c r="V158" s="779"/>
      <c r="W158" s="753"/>
      <c r="X158" s="753"/>
      <c r="Y158" s="754"/>
    </row>
    <row r="159" spans="1:25" ht="12" customHeight="1" x14ac:dyDescent="0.2">
      <c r="A159" s="254"/>
      <c r="B159" s="759" t="s">
        <v>14</v>
      </c>
      <c r="C159" s="760"/>
      <c r="D159" s="765" t="s">
        <v>14</v>
      </c>
      <c r="E159" s="766"/>
      <c r="F159" s="766"/>
      <c r="G159" s="766"/>
      <c r="H159" s="766"/>
      <c r="I159" s="766"/>
      <c r="J159" s="766"/>
      <c r="K159" s="766"/>
      <c r="L159" s="766"/>
      <c r="M159" s="766"/>
      <c r="N159" s="766"/>
      <c r="O159" s="766"/>
      <c r="P159" s="766"/>
      <c r="Q159" s="766"/>
      <c r="R159" s="766"/>
      <c r="S159" s="766"/>
      <c r="T159" s="767"/>
      <c r="U159" s="774"/>
      <c r="V159" s="775"/>
      <c r="W159" s="755"/>
      <c r="X159" s="755"/>
      <c r="Y159" s="756"/>
    </row>
    <row r="160" spans="1:25" ht="12" customHeight="1" x14ac:dyDescent="0.2">
      <c r="A160" s="254" t="str">
        <f>IF(MAX($A$5:A159)=MAX(Récap!AD:AD),"",A156+1)</f>
        <v/>
      </c>
      <c r="B160" s="761"/>
      <c r="C160" s="762"/>
      <c r="D160" s="768"/>
      <c r="E160" s="769"/>
      <c r="F160" s="769"/>
      <c r="G160" s="769"/>
      <c r="H160" s="769"/>
      <c r="I160" s="769"/>
      <c r="J160" s="769"/>
      <c r="K160" s="769"/>
      <c r="L160" s="769"/>
      <c r="M160" s="769"/>
      <c r="N160" s="769"/>
      <c r="O160" s="769"/>
      <c r="P160" s="769"/>
      <c r="Q160" s="769"/>
      <c r="R160" s="769"/>
      <c r="S160" s="769"/>
      <c r="T160" s="770"/>
      <c r="U160" s="776"/>
      <c r="V160" s="777"/>
      <c r="W160" s="757"/>
      <c r="X160" s="757"/>
      <c r="Y160" s="758"/>
    </row>
    <row r="161" spans="1:25" ht="12" customHeight="1" x14ac:dyDescent="0.2">
      <c r="A161" s="254"/>
      <c r="B161" s="761"/>
      <c r="C161" s="762"/>
      <c r="D161" s="768"/>
      <c r="E161" s="769"/>
      <c r="F161" s="769"/>
      <c r="G161" s="769"/>
      <c r="H161" s="769"/>
      <c r="I161" s="769"/>
      <c r="J161" s="769"/>
      <c r="K161" s="769"/>
      <c r="L161" s="769"/>
      <c r="M161" s="769"/>
      <c r="N161" s="769"/>
      <c r="O161" s="769"/>
      <c r="P161" s="769"/>
      <c r="Q161" s="769"/>
      <c r="R161" s="769"/>
      <c r="S161" s="769"/>
      <c r="T161" s="770"/>
      <c r="U161" s="776"/>
      <c r="V161" s="777"/>
      <c r="W161" s="757"/>
      <c r="X161" s="757"/>
      <c r="Y161" s="758"/>
    </row>
    <row r="162" spans="1:25" ht="12" customHeight="1" x14ac:dyDescent="0.2">
      <c r="A162" s="254"/>
      <c r="B162" s="763"/>
      <c r="C162" s="764"/>
      <c r="D162" s="771"/>
      <c r="E162" s="772"/>
      <c r="F162" s="772"/>
      <c r="G162" s="772"/>
      <c r="H162" s="772"/>
      <c r="I162" s="772"/>
      <c r="J162" s="772"/>
      <c r="K162" s="772"/>
      <c r="L162" s="772"/>
      <c r="M162" s="772"/>
      <c r="N162" s="772"/>
      <c r="O162" s="772"/>
      <c r="P162" s="772"/>
      <c r="Q162" s="772"/>
      <c r="R162" s="772"/>
      <c r="S162" s="772"/>
      <c r="T162" s="773"/>
      <c r="U162" s="778"/>
      <c r="V162" s="779"/>
      <c r="W162" s="753"/>
      <c r="X162" s="753"/>
      <c r="Y162" s="754"/>
    </row>
    <row r="163" spans="1:25" ht="12" customHeight="1" x14ac:dyDescent="0.2">
      <c r="A163" s="254"/>
      <c r="B163" s="759" t="s">
        <v>14</v>
      </c>
      <c r="C163" s="760"/>
      <c r="D163" s="765" t="s">
        <v>14</v>
      </c>
      <c r="E163" s="766"/>
      <c r="F163" s="766"/>
      <c r="G163" s="766"/>
      <c r="H163" s="766"/>
      <c r="I163" s="766"/>
      <c r="J163" s="766"/>
      <c r="K163" s="766"/>
      <c r="L163" s="766"/>
      <c r="M163" s="766"/>
      <c r="N163" s="766"/>
      <c r="O163" s="766"/>
      <c r="P163" s="766"/>
      <c r="Q163" s="766"/>
      <c r="R163" s="766"/>
      <c r="S163" s="766"/>
      <c r="T163" s="767"/>
      <c r="U163" s="774"/>
      <c r="V163" s="775"/>
      <c r="W163" s="755"/>
      <c r="X163" s="755"/>
      <c r="Y163" s="756"/>
    </row>
    <row r="164" spans="1:25" ht="12" customHeight="1" x14ac:dyDescent="0.2">
      <c r="A164" s="254" t="str">
        <f>IF(MAX($A$5:A163)=MAX(Récap!AD:AD),"",A160+1)</f>
        <v/>
      </c>
      <c r="B164" s="761"/>
      <c r="C164" s="762"/>
      <c r="D164" s="768"/>
      <c r="E164" s="769"/>
      <c r="F164" s="769"/>
      <c r="G164" s="769"/>
      <c r="H164" s="769"/>
      <c r="I164" s="769"/>
      <c r="J164" s="769"/>
      <c r="K164" s="769"/>
      <c r="L164" s="769"/>
      <c r="M164" s="769"/>
      <c r="N164" s="769"/>
      <c r="O164" s="769"/>
      <c r="P164" s="769"/>
      <c r="Q164" s="769"/>
      <c r="R164" s="769"/>
      <c r="S164" s="769"/>
      <c r="T164" s="770"/>
      <c r="U164" s="776"/>
      <c r="V164" s="777"/>
      <c r="W164" s="757"/>
      <c r="X164" s="757"/>
      <c r="Y164" s="758"/>
    </row>
    <row r="165" spans="1:25" ht="12" customHeight="1" x14ac:dyDescent="0.2">
      <c r="A165" s="254"/>
      <c r="B165" s="761"/>
      <c r="C165" s="762"/>
      <c r="D165" s="768"/>
      <c r="E165" s="769"/>
      <c r="F165" s="769"/>
      <c r="G165" s="769"/>
      <c r="H165" s="769"/>
      <c r="I165" s="769"/>
      <c r="J165" s="769"/>
      <c r="K165" s="769"/>
      <c r="L165" s="769"/>
      <c r="M165" s="769"/>
      <c r="N165" s="769"/>
      <c r="O165" s="769"/>
      <c r="P165" s="769"/>
      <c r="Q165" s="769"/>
      <c r="R165" s="769"/>
      <c r="S165" s="769"/>
      <c r="T165" s="770"/>
      <c r="U165" s="776"/>
      <c r="V165" s="777"/>
      <c r="W165" s="757"/>
      <c r="X165" s="757"/>
      <c r="Y165" s="758"/>
    </row>
    <row r="166" spans="1:25" ht="12" customHeight="1" x14ac:dyDescent="0.2">
      <c r="A166" s="254"/>
      <c r="B166" s="763"/>
      <c r="C166" s="764"/>
      <c r="D166" s="771"/>
      <c r="E166" s="772"/>
      <c r="F166" s="772"/>
      <c r="G166" s="772"/>
      <c r="H166" s="772"/>
      <c r="I166" s="772"/>
      <c r="J166" s="772"/>
      <c r="K166" s="772"/>
      <c r="L166" s="772"/>
      <c r="M166" s="772"/>
      <c r="N166" s="772"/>
      <c r="O166" s="772"/>
      <c r="P166" s="772"/>
      <c r="Q166" s="772"/>
      <c r="R166" s="772"/>
      <c r="S166" s="772"/>
      <c r="T166" s="773"/>
      <c r="U166" s="778"/>
      <c r="V166" s="779"/>
      <c r="W166" s="753"/>
      <c r="X166" s="753"/>
      <c r="Y166" s="754"/>
    </row>
    <row r="167" spans="1:25" ht="12" customHeight="1" x14ac:dyDescent="0.2">
      <c r="A167" s="254"/>
      <c r="B167" s="759" t="s">
        <v>14</v>
      </c>
      <c r="C167" s="760"/>
      <c r="D167" s="765" t="s">
        <v>14</v>
      </c>
      <c r="E167" s="766"/>
      <c r="F167" s="766"/>
      <c r="G167" s="766"/>
      <c r="H167" s="766"/>
      <c r="I167" s="766"/>
      <c r="J167" s="766"/>
      <c r="K167" s="766"/>
      <c r="L167" s="766"/>
      <c r="M167" s="766"/>
      <c r="N167" s="766"/>
      <c r="O167" s="766"/>
      <c r="P167" s="766"/>
      <c r="Q167" s="766"/>
      <c r="R167" s="766"/>
      <c r="S167" s="766"/>
      <c r="T167" s="767"/>
      <c r="U167" s="774"/>
      <c r="V167" s="775"/>
      <c r="W167" s="755"/>
      <c r="X167" s="755"/>
      <c r="Y167" s="756"/>
    </row>
    <row r="168" spans="1:25" ht="12" customHeight="1" x14ac:dyDescent="0.2">
      <c r="A168" s="254" t="str">
        <f>IF(MAX($A$5:A167)=MAX(Récap!AD:AD),"",A164+1)</f>
        <v/>
      </c>
      <c r="B168" s="761"/>
      <c r="C168" s="762"/>
      <c r="D168" s="768"/>
      <c r="E168" s="769"/>
      <c r="F168" s="769"/>
      <c r="G168" s="769"/>
      <c r="H168" s="769"/>
      <c r="I168" s="769"/>
      <c r="J168" s="769"/>
      <c r="K168" s="769"/>
      <c r="L168" s="769"/>
      <c r="M168" s="769"/>
      <c r="N168" s="769"/>
      <c r="O168" s="769"/>
      <c r="P168" s="769"/>
      <c r="Q168" s="769"/>
      <c r="R168" s="769"/>
      <c r="S168" s="769"/>
      <c r="T168" s="770"/>
      <c r="U168" s="776"/>
      <c r="V168" s="777"/>
      <c r="W168" s="757"/>
      <c r="X168" s="757"/>
      <c r="Y168" s="758"/>
    </row>
    <row r="169" spans="1:25" ht="12" customHeight="1" x14ac:dyDescent="0.2">
      <c r="A169" s="254"/>
      <c r="B169" s="761"/>
      <c r="C169" s="762"/>
      <c r="D169" s="768"/>
      <c r="E169" s="769"/>
      <c r="F169" s="769"/>
      <c r="G169" s="769"/>
      <c r="H169" s="769"/>
      <c r="I169" s="769"/>
      <c r="J169" s="769"/>
      <c r="K169" s="769"/>
      <c r="L169" s="769"/>
      <c r="M169" s="769"/>
      <c r="N169" s="769"/>
      <c r="O169" s="769"/>
      <c r="P169" s="769"/>
      <c r="Q169" s="769"/>
      <c r="R169" s="769"/>
      <c r="S169" s="769"/>
      <c r="T169" s="770"/>
      <c r="U169" s="776"/>
      <c r="V169" s="777"/>
      <c r="W169" s="757"/>
      <c r="X169" s="757"/>
      <c r="Y169" s="758"/>
    </row>
    <row r="170" spans="1:25" ht="12" customHeight="1" x14ac:dyDescent="0.2">
      <c r="A170" s="254"/>
      <c r="B170" s="763"/>
      <c r="C170" s="764"/>
      <c r="D170" s="771"/>
      <c r="E170" s="772"/>
      <c r="F170" s="772"/>
      <c r="G170" s="772"/>
      <c r="H170" s="772"/>
      <c r="I170" s="772"/>
      <c r="J170" s="772"/>
      <c r="K170" s="772"/>
      <c r="L170" s="772"/>
      <c r="M170" s="772"/>
      <c r="N170" s="772"/>
      <c r="O170" s="772"/>
      <c r="P170" s="772"/>
      <c r="Q170" s="772"/>
      <c r="R170" s="772"/>
      <c r="S170" s="772"/>
      <c r="T170" s="773"/>
      <c r="U170" s="778"/>
      <c r="V170" s="779"/>
      <c r="W170" s="753"/>
      <c r="X170" s="753"/>
      <c r="Y170" s="754"/>
    </row>
    <row r="171" spans="1:25" ht="12" customHeight="1" x14ac:dyDescent="0.2">
      <c r="A171" s="254"/>
      <c r="B171" s="759" t="s">
        <v>14</v>
      </c>
      <c r="C171" s="760"/>
      <c r="D171" s="765" t="s">
        <v>14</v>
      </c>
      <c r="E171" s="766"/>
      <c r="F171" s="766"/>
      <c r="G171" s="766"/>
      <c r="H171" s="766"/>
      <c r="I171" s="766"/>
      <c r="J171" s="766"/>
      <c r="K171" s="766"/>
      <c r="L171" s="766"/>
      <c r="M171" s="766"/>
      <c r="N171" s="766"/>
      <c r="O171" s="766"/>
      <c r="P171" s="766"/>
      <c r="Q171" s="766"/>
      <c r="R171" s="766"/>
      <c r="S171" s="766"/>
      <c r="T171" s="767"/>
      <c r="U171" s="774"/>
      <c r="V171" s="775"/>
      <c r="W171" s="755"/>
      <c r="X171" s="755"/>
      <c r="Y171" s="756"/>
    </row>
    <row r="172" spans="1:25" ht="12" customHeight="1" x14ac:dyDescent="0.2">
      <c r="A172" s="254" t="str">
        <f>IF(MAX($A$5:A171)=MAX(Récap!AD:AD),"",A168+1)</f>
        <v/>
      </c>
      <c r="B172" s="761"/>
      <c r="C172" s="762"/>
      <c r="D172" s="768"/>
      <c r="E172" s="769"/>
      <c r="F172" s="769"/>
      <c r="G172" s="769"/>
      <c r="H172" s="769"/>
      <c r="I172" s="769"/>
      <c r="J172" s="769"/>
      <c r="K172" s="769"/>
      <c r="L172" s="769"/>
      <c r="M172" s="769"/>
      <c r="N172" s="769"/>
      <c r="O172" s="769"/>
      <c r="P172" s="769"/>
      <c r="Q172" s="769"/>
      <c r="R172" s="769"/>
      <c r="S172" s="769"/>
      <c r="T172" s="770"/>
      <c r="U172" s="776"/>
      <c r="V172" s="777"/>
      <c r="W172" s="757"/>
      <c r="X172" s="757"/>
      <c r="Y172" s="758"/>
    </row>
    <row r="173" spans="1:25" ht="12" customHeight="1" x14ac:dyDescent="0.2">
      <c r="A173" s="254"/>
      <c r="B173" s="761"/>
      <c r="C173" s="762"/>
      <c r="D173" s="768"/>
      <c r="E173" s="769"/>
      <c r="F173" s="769"/>
      <c r="G173" s="769"/>
      <c r="H173" s="769"/>
      <c r="I173" s="769"/>
      <c r="J173" s="769"/>
      <c r="K173" s="769"/>
      <c r="L173" s="769"/>
      <c r="M173" s="769"/>
      <c r="N173" s="769"/>
      <c r="O173" s="769"/>
      <c r="P173" s="769"/>
      <c r="Q173" s="769"/>
      <c r="R173" s="769"/>
      <c r="S173" s="769"/>
      <c r="T173" s="770"/>
      <c r="U173" s="776"/>
      <c r="V173" s="777"/>
      <c r="W173" s="757"/>
      <c r="X173" s="757"/>
      <c r="Y173" s="758"/>
    </row>
    <row r="174" spans="1:25" ht="12" customHeight="1" x14ac:dyDescent="0.2">
      <c r="A174" s="254"/>
      <c r="B174" s="763"/>
      <c r="C174" s="764"/>
      <c r="D174" s="771"/>
      <c r="E174" s="772"/>
      <c r="F174" s="772"/>
      <c r="G174" s="772"/>
      <c r="H174" s="772"/>
      <c r="I174" s="772"/>
      <c r="J174" s="772"/>
      <c r="K174" s="772"/>
      <c r="L174" s="772"/>
      <c r="M174" s="772"/>
      <c r="N174" s="772"/>
      <c r="O174" s="772"/>
      <c r="P174" s="772"/>
      <c r="Q174" s="772"/>
      <c r="R174" s="772"/>
      <c r="S174" s="772"/>
      <c r="T174" s="773"/>
      <c r="U174" s="778"/>
      <c r="V174" s="779"/>
      <c r="W174" s="753"/>
      <c r="X174" s="753"/>
      <c r="Y174" s="754"/>
    </row>
    <row r="175" spans="1:25" ht="12" customHeight="1" x14ac:dyDescent="0.2">
      <c r="A175" s="254"/>
      <c r="B175" s="759" t="s">
        <v>14</v>
      </c>
      <c r="C175" s="760"/>
      <c r="D175" s="765" t="s">
        <v>14</v>
      </c>
      <c r="E175" s="766"/>
      <c r="F175" s="766"/>
      <c r="G175" s="766"/>
      <c r="H175" s="766"/>
      <c r="I175" s="766"/>
      <c r="J175" s="766"/>
      <c r="K175" s="766"/>
      <c r="L175" s="766"/>
      <c r="M175" s="766"/>
      <c r="N175" s="766"/>
      <c r="O175" s="766"/>
      <c r="P175" s="766"/>
      <c r="Q175" s="766"/>
      <c r="R175" s="766"/>
      <c r="S175" s="766"/>
      <c r="T175" s="767"/>
      <c r="U175" s="774"/>
      <c r="V175" s="775"/>
      <c r="W175" s="755"/>
      <c r="X175" s="755"/>
      <c r="Y175" s="756"/>
    </row>
    <row r="176" spans="1:25" ht="12" customHeight="1" x14ac:dyDescent="0.2">
      <c r="A176" s="254" t="str">
        <f>IF(MAX($A$5:A175)=MAX(Récap!AD:AD),"",A172+1)</f>
        <v/>
      </c>
      <c r="B176" s="761"/>
      <c r="C176" s="762"/>
      <c r="D176" s="768"/>
      <c r="E176" s="769"/>
      <c r="F176" s="769"/>
      <c r="G176" s="769"/>
      <c r="H176" s="769"/>
      <c r="I176" s="769"/>
      <c r="J176" s="769"/>
      <c r="K176" s="769"/>
      <c r="L176" s="769"/>
      <c r="M176" s="769"/>
      <c r="N176" s="769"/>
      <c r="O176" s="769"/>
      <c r="P176" s="769"/>
      <c r="Q176" s="769"/>
      <c r="R176" s="769"/>
      <c r="S176" s="769"/>
      <c r="T176" s="770"/>
      <c r="U176" s="776"/>
      <c r="V176" s="777"/>
      <c r="W176" s="757"/>
      <c r="X176" s="757"/>
      <c r="Y176" s="758"/>
    </row>
    <row r="177" spans="1:25" ht="12" customHeight="1" x14ac:dyDescent="0.2">
      <c r="A177" s="254"/>
      <c r="B177" s="761"/>
      <c r="C177" s="762"/>
      <c r="D177" s="768"/>
      <c r="E177" s="769"/>
      <c r="F177" s="769"/>
      <c r="G177" s="769"/>
      <c r="H177" s="769"/>
      <c r="I177" s="769"/>
      <c r="J177" s="769"/>
      <c r="K177" s="769"/>
      <c r="L177" s="769"/>
      <c r="M177" s="769"/>
      <c r="N177" s="769"/>
      <c r="O177" s="769"/>
      <c r="P177" s="769"/>
      <c r="Q177" s="769"/>
      <c r="R177" s="769"/>
      <c r="S177" s="769"/>
      <c r="T177" s="770"/>
      <c r="U177" s="776"/>
      <c r="V177" s="777"/>
      <c r="W177" s="757"/>
      <c r="X177" s="757"/>
      <c r="Y177" s="758"/>
    </row>
    <row r="178" spans="1:25" ht="12" customHeight="1" x14ac:dyDescent="0.2">
      <c r="A178" s="254"/>
      <c r="B178" s="763"/>
      <c r="C178" s="764"/>
      <c r="D178" s="771"/>
      <c r="E178" s="772"/>
      <c r="F178" s="772"/>
      <c r="G178" s="772"/>
      <c r="H178" s="772"/>
      <c r="I178" s="772"/>
      <c r="J178" s="772"/>
      <c r="K178" s="772"/>
      <c r="L178" s="772"/>
      <c r="M178" s="772"/>
      <c r="N178" s="772"/>
      <c r="O178" s="772"/>
      <c r="P178" s="772"/>
      <c r="Q178" s="772"/>
      <c r="R178" s="772"/>
      <c r="S178" s="772"/>
      <c r="T178" s="773"/>
      <c r="U178" s="778"/>
      <c r="V178" s="779"/>
      <c r="W178" s="753"/>
      <c r="X178" s="753"/>
      <c r="Y178" s="754"/>
    </row>
    <row r="179" spans="1:25" ht="12" customHeight="1" x14ac:dyDescent="0.2">
      <c r="A179" s="254"/>
      <c r="B179" s="759" t="s">
        <v>14</v>
      </c>
      <c r="C179" s="760"/>
      <c r="D179" s="765" t="s">
        <v>14</v>
      </c>
      <c r="E179" s="766"/>
      <c r="F179" s="766"/>
      <c r="G179" s="766"/>
      <c r="H179" s="766"/>
      <c r="I179" s="766"/>
      <c r="J179" s="766"/>
      <c r="K179" s="766"/>
      <c r="L179" s="766"/>
      <c r="M179" s="766"/>
      <c r="N179" s="766"/>
      <c r="O179" s="766"/>
      <c r="P179" s="766"/>
      <c r="Q179" s="766"/>
      <c r="R179" s="766"/>
      <c r="S179" s="766"/>
      <c r="T179" s="767"/>
      <c r="U179" s="774"/>
      <c r="V179" s="775"/>
      <c r="W179" s="755"/>
      <c r="X179" s="755"/>
      <c r="Y179" s="756"/>
    </row>
    <row r="180" spans="1:25" ht="12" customHeight="1" x14ac:dyDescent="0.2">
      <c r="A180" s="241"/>
      <c r="B180" s="761"/>
      <c r="C180" s="762"/>
      <c r="D180" s="768"/>
      <c r="E180" s="769"/>
      <c r="F180" s="769"/>
      <c r="G180" s="769"/>
      <c r="H180" s="769"/>
      <c r="I180" s="769"/>
      <c r="J180" s="769"/>
      <c r="K180" s="769"/>
      <c r="L180" s="769"/>
      <c r="M180" s="769"/>
      <c r="N180" s="769"/>
      <c r="O180" s="769"/>
      <c r="P180" s="769"/>
      <c r="Q180" s="769"/>
      <c r="R180" s="769"/>
      <c r="S180" s="769"/>
      <c r="T180" s="770"/>
      <c r="U180" s="776"/>
      <c r="V180" s="777"/>
      <c r="W180" s="757"/>
      <c r="X180" s="757"/>
      <c r="Y180" s="758"/>
    </row>
    <row r="181" spans="1:25" ht="12" customHeight="1" x14ac:dyDescent="0.2">
      <c r="B181" s="761"/>
      <c r="C181" s="762"/>
      <c r="D181" s="768"/>
      <c r="E181" s="769"/>
      <c r="F181" s="769"/>
      <c r="G181" s="769"/>
      <c r="H181" s="769"/>
      <c r="I181" s="769"/>
      <c r="J181" s="769"/>
      <c r="K181" s="769"/>
      <c r="L181" s="769"/>
      <c r="M181" s="769"/>
      <c r="N181" s="769"/>
      <c r="O181" s="769"/>
      <c r="P181" s="769"/>
      <c r="Q181" s="769"/>
      <c r="R181" s="769"/>
      <c r="S181" s="769"/>
      <c r="T181" s="770"/>
      <c r="U181" s="776"/>
      <c r="V181" s="777"/>
      <c r="W181" s="757"/>
      <c r="X181" s="757"/>
      <c r="Y181" s="758"/>
    </row>
    <row r="182" spans="1:25" ht="12" customHeight="1" x14ac:dyDescent="0.2">
      <c r="B182" s="763"/>
      <c r="C182" s="764"/>
      <c r="D182" s="771"/>
      <c r="E182" s="772"/>
      <c r="F182" s="772"/>
      <c r="G182" s="772"/>
      <c r="H182" s="772"/>
      <c r="I182" s="772"/>
      <c r="J182" s="772"/>
      <c r="K182" s="772"/>
      <c r="L182" s="772"/>
      <c r="M182" s="772"/>
      <c r="N182" s="772"/>
      <c r="O182" s="772"/>
      <c r="P182" s="772"/>
      <c r="Q182" s="772"/>
      <c r="R182" s="772"/>
      <c r="S182" s="772"/>
      <c r="T182" s="773"/>
      <c r="U182" s="778"/>
      <c r="V182" s="779"/>
      <c r="W182" s="753"/>
      <c r="X182" s="753"/>
      <c r="Y182" s="754"/>
    </row>
    <row r="183" spans="1:25" ht="12" customHeight="1" x14ac:dyDescent="0.2">
      <c r="B183" s="759" t="s">
        <v>14</v>
      </c>
      <c r="C183" s="760"/>
      <c r="D183" s="765" t="s">
        <v>14</v>
      </c>
      <c r="E183" s="766"/>
      <c r="F183" s="766"/>
      <c r="G183" s="766"/>
      <c r="H183" s="766"/>
      <c r="I183" s="766"/>
      <c r="J183" s="766"/>
      <c r="K183" s="766"/>
      <c r="L183" s="766"/>
      <c r="M183" s="766"/>
      <c r="N183" s="766"/>
      <c r="O183" s="766"/>
      <c r="P183" s="766"/>
      <c r="Q183" s="766"/>
      <c r="R183" s="766"/>
      <c r="S183" s="766"/>
      <c r="T183" s="767"/>
      <c r="U183" s="774"/>
      <c r="V183" s="775"/>
      <c r="W183" s="755"/>
      <c r="X183" s="755"/>
      <c r="Y183" s="756"/>
    </row>
    <row r="184" spans="1:25" ht="12" customHeight="1" x14ac:dyDescent="0.2">
      <c r="B184" s="761"/>
      <c r="C184" s="762"/>
      <c r="D184" s="768"/>
      <c r="E184" s="769"/>
      <c r="F184" s="769"/>
      <c r="G184" s="769"/>
      <c r="H184" s="769"/>
      <c r="I184" s="769"/>
      <c r="J184" s="769"/>
      <c r="K184" s="769"/>
      <c r="L184" s="769"/>
      <c r="M184" s="769"/>
      <c r="N184" s="769"/>
      <c r="O184" s="769"/>
      <c r="P184" s="769"/>
      <c r="Q184" s="769"/>
      <c r="R184" s="769"/>
      <c r="S184" s="769"/>
      <c r="T184" s="770"/>
      <c r="U184" s="776"/>
      <c r="V184" s="777"/>
      <c r="W184" s="757"/>
      <c r="X184" s="757"/>
      <c r="Y184" s="758"/>
    </row>
    <row r="185" spans="1:25" ht="12" customHeight="1" x14ac:dyDescent="0.2">
      <c r="B185" s="761"/>
      <c r="C185" s="762"/>
      <c r="D185" s="768"/>
      <c r="E185" s="769"/>
      <c r="F185" s="769"/>
      <c r="G185" s="769"/>
      <c r="H185" s="769"/>
      <c r="I185" s="769"/>
      <c r="J185" s="769"/>
      <c r="K185" s="769"/>
      <c r="L185" s="769"/>
      <c r="M185" s="769"/>
      <c r="N185" s="769"/>
      <c r="O185" s="769"/>
      <c r="P185" s="769"/>
      <c r="Q185" s="769"/>
      <c r="R185" s="769"/>
      <c r="S185" s="769"/>
      <c r="T185" s="770"/>
      <c r="U185" s="776"/>
      <c r="V185" s="777"/>
      <c r="W185" s="757"/>
      <c r="X185" s="757"/>
      <c r="Y185" s="758"/>
    </row>
    <row r="186" spans="1:25" ht="12" customHeight="1" x14ac:dyDescent="0.2">
      <c r="A186" s="254" t="str">
        <f>IF(MAX($A$5:A185)=MAX(Récap!AD:AD),"",A176+1)</f>
        <v/>
      </c>
      <c r="B186" s="763"/>
      <c r="C186" s="764"/>
      <c r="D186" s="771"/>
      <c r="E186" s="772"/>
      <c r="F186" s="772"/>
      <c r="G186" s="772"/>
      <c r="H186" s="772"/>
      <c r="I186" s="772"/>
      <c r="J186" s="772"/>
      <c r="K186" s="772"/>
      <c r="L186" s="772"/>
      <c r="M186" s="772"/>
      <c r="N186" s="772"/>
      <c r="O186" s="772"/>
      <c r="P186" s="772"/>
      <c r="Q186" s="772"/>
      <c r="R186" s="772"/>
      <c r="S186" s="772"/>
      <c r="T186" s="773"/>
      <c r="U186" s="778"/>
      <c r="V186" s="779"/>
      <c r="W186" s="753"/>
      <c r="X186" s="753"/>
      <c r="Y186" s="754"/>
    </row>
    <row r="187" spans="1:25" ht="12" customHeight="1" x14ac:dyDescent="0.2">
      <c r="A187" s="254"/>
      <c r="B187" s="233"/>
      <c r="C187" s="234"/>
      <c r="D187" s="235"/>
      <c r="E187" s="235"/>
      <c r="F187" s="235"/>
      <c r="G187" s="235"/>
      <c r="H187" s="235"/>
      <c r="I187" s="235"/>
      <c r="J187" s="235"/>
      <c r="K187" s="235"/>
      <c r="L187" s="235"/>
      <c r="M187" s="235"/>
      <c r="N187" s="235"/>
      <c r="O187" s="235"/>
      <c r="P187" s="235"/>
      <c r="Q187" s="235"/>
      <c r="R187" s="235"/>
      <c r="S187" s="235"/>
      <c r="T187" s="235"/>
      <c r="U187" s="240"/>
      <c r="V187" s="240"/>
      <c r="W187" s="235"/>
      <c r="X187" s="235"/>
      <c r="Y187" s="236"/>
    </row>
    <row r="188" spans="1:25" ht="12" customHeight="1" x14ac:dyDescent="0.2">
      <c r="A188" s="254"/>
      <c r="B188" s="237"/>
      <c r="C188" s="238"/>
      <c r="D188" s="238"/>
      <c r="E188" s="238"/>
      <c r="F188" s="238"/>
      <c r="G188" s="238"/>
      <c r="H188" s="238"/>
      <c r="I188" s="238"/>
      <c r="J188" s="238"/>
      <c r="K188" s="238"/>
      <c r="L188" s="238"/>
      <c r="M188" s="238"/>
      <c r="N188" s="238"/>
      <c r="O188" s="238"/>
      <c r="P188" s="238"/>
      <c r="Q188" s="238"/>
      <c r="R188" s="238"/>
      <c r="S188" s="238"/>
      <c r="T188" s="238"/>
      <c r="U188" s="238"/>
      <c r="V188" s="238"/>
      <c r="W188" s="238"/>
      <c r="X188" s="238"/>
      <c r="Y188" s="239"/>
    </row>
    <row r="189" spans="1:25" ht="12" customHeight="1" x14ac:dyDescent="0.2">
      <c r="A189" s="254"/>
      <c r="B189" s="780" t="s">
        <v>489</v>
      </c>
      <c r="C189" s="781"/>
      <c r="D189" s="781"/>
      <c r="E189" s="781"/>
      <c r="F189" s="781"/>
      <c r="G189" s="781"/>
      <c r="H189" s="781"/>
      <c r="I189" s="781"/>
      <c r="J189" s="781"/>
      <c r="K189" s="781"/>
      <c r="L189" s="781"/>
      <c r="M189" s="781"/>
      <c r="N189" s="781"/>
      <c r="O189" s="782" t="str">
        <f>"Compte rendu du dossier de travaux "&amp;$R$1&amp;" - Page "&amp;COUNTIF($B$1:$B189,"=N°")&amp;" / "&amp;ROUNDUP((280-COUNTIF($B$1:$B$1226,"=-"))/14,0)</f>
        <v>Compte rendu du dossier de travaux  - Page 3 / 0</v>
      </c>
      <c r="P189" s="782"/>
      <c r="Q189" s="782"/>
      <c r="R189" s="782"/>
      <c r="S189" s="782"/>
      <c r="T189" s="782"/>
      <c r="U189" s="782"/>
      <c r="V189" s="782"/>
      <c r="W189" s="782"/>
      <c r="X189" s="782"/>
      <c r="Y189" s="783"/>
    </row>
    <row r="190" spans="1:25" ht="12" customHeight="1" x14ac:dyDescent="0.2">
      <c r="A190" s="254" t="str">
        <f>IF(MAX($A$5:A189)=MAX(Récap!AD:AD),"",A186+1)</f>
        <v/>
      </c>
      <c r="B190" s="784" t="s">
        <v>36</v>
      </c>
      <c r="C190" s="785"/>
      <c r="D190" s="785" t="s">
        <v>430</v>
      </c>
      <c r="E190" s="785"/>
      <c r="F190" s="785"/>
      <c r="G190" s="785"/>
      <c r="H190" s="785"/>
      <c r="I190" s="785"/>
      <c r="J190" s="785"/>
      <c r="K190" s="785"/>
      <c r="L190" s="785"/>
      <c r="M190" s="785"/>
      <c r="N190" s="785"/>
      <c r="O190" s="785"/>
      <c r="P190" s="785"/>
      <c r="Q190" s="785"/>
      <c r="R190" s="785"/>
      <c r="S190" s="785"/>
      <c r="T190" s="785"/>
      <c r="U190" s="788" t="s">
        <v>431</v>
      </c>
      <c r="V190" s="788"/>
      <c r="W190" s="785" t="s">
        <v>432</v>
      </c>
      <c r="X190" s="785"/>
      <c r="Y190" s="790"/>
    </row>
    <row r="191" spans="1:25" ht="12" customHeight="1" x14ac:dyDescent="0.2">
      <c r="A191" s="254"/>
      <c r="B191" s="786"/>
      <c r="C191" s="787"/>
      <c r="D191" s="787"/>
      <c r="E191" s="787"/>
      <c r="F191" s="787"/>
      <c r="G191" s="787"/>
      <c r="H191" s="787"/>
      <c r="I191" s="787"/>
      <c r="J191" s="787"/>
      <c r="K191" s="787"/>
      <c r="L191" s="787"/>
      <c r="M191" s="787"/>
      <c r="N191" s="787"/>
      <c r="O191" s="787"/>
      <c r="P191" s="787"/>
      <c r="Q191" s="787"/>
      <c r="R191" s="787"/>
      <c r="S191" s="787"/>
      <c r="T191" s="787"/>
      <c r="U191" s="789"/>
      <c r="V191" s="789"/>
      <c r="W191" s="787"/>
      <c r="X191" s="787"/>
      <c r="Y191" s="791"/>
    </row>
    <row r="192" spans="1:25" ht="12" customHeight="1" x14ac:dyDescent="0.2">
      <c r="A192" s="254"/>
      <c r="B192" s="759" t="s">
        <v>14</v>
      </c>
      <c r="C192" s="760"/>
      <c r="D192" s="765" t="s">
        <v>14</v>
      </c>
      <c r="E192" s="766"/>
      <c r="F192" s="766"/>
      <c r="G192" s="766"/>
      <c r="H192" s="766"/>
      <c r="I192" s="766"/>
      <c r="J192" s="766"/>
      <c r="K192" s="766"/>
      <c r="L192" s="766"/>
      <c r="M192" s="766"/>
      <c r="N192" s="766"/>
      <c r="O192" s="766"/>
      <c r="P192" s="766"/>
      <c r="Q192" s="766"/>
      <c r="R192" s="766"/>
      <c r="S192" s="766"/>
      <c r="T192" s="767"/>
      <c r="U192" s="774"/>
      <c r="V192" s="775"/>
      <c r="W192" s="755"/>
      <c r="X192" s="755"/>
      <c r="Y192" s="756"/>
    </row>
    <row r="193" spans="1:25" ht="12" customHeight="1" x14ac:dyDescent="0.2">
      <c r="A193" s="254"/>
      <c r="B193" s="761"/>
      <c r="C193" s="762"/>
      <c r="D193" s="768"/>
      <c r="E193" s="769"/>
      <c r="F193" s="769"/>
      <c r="G193" s="769"/>
      <c r="H193" s="769"/>
      <c r="I193" s="769"/>
      <c r="J193" s="769"/>
      <c r="K193" s="769"/>
      <c r="L193" s="769"/>
      <c r="M193" s="769"/>
      <c r="N193" s="769"/>
      <c r="O193" s="769"/>
      <c r="P193" s="769"/>
      <c r="Q193" s="769"/>
      <c r="R193" s="769"/>
      <c r="S193" s="769"/>
      <c r="T193" s="770"/>
      <c r="U193" s="776"/>
      <c r="V193" s="777"/>
      <c r="W193" s="757"/>
      <c r="X193" s="757"/>
      <c r="Y193" s="758"/>
    </row>
    <row r="194" spans="1:25" ht="12" customHeight="1" x14ac:dyDescent="0.2">
      <c r="A194" s="254" t="str">
        <f>IF(MAX($A$5:A193)=MAX(Récap!AD:AD),"",A190+1)</f>
        <v/>
      </c>
      <c r="B194" s="761"/>
      <c r="C194" s="762"/>
      <c r="D194" s="768"/>
      <c r="E194" s="769"/>
      <c r="F194" s="769"/>
      <c r="G194" s="769"/>
      <c r="H194" s="769"/>
      <c r="I194" s="769"/>
      <c r="J194" s="769"/>
      <c r="K194" s="769"/>
      <c r="L194" s="769"/>
      <c r="M194" s="769"/>
      <c r="N194" s="769"/>
      <c r="O194" s="769"/>
      <c r="P194" s="769"/>
      <c r="Q194" s="769"/>
      <c r="R194" s="769"/>
      <c r="S194" s="769"/>
      <c r="T194" s="770"/>
      <c r="U194" s="776"/>
      <c r="V194" s="777"/>
      <c r="W194" s="757"/>
      <c r="X194" s="757"/>
      <c r="Y194" s="758"/>
    </row>
    <row r="195" spans="1:25" ht="12" customHeight="1" x14ac:dyDescent="0.2">
      <c r="A195" s="254"/>
      <c r="B195" s="763"/>
      <c r="C195" s="764"/>
      <c r="D195" s="771"/>
      <c r="E195" s="772"/>
      <c r="F195" s="772"/>
      <c r="G195" s="772"/>
      <c r="H195" s="772"/>
      <c r="I195" s="772"/>
      <c r="J195" s="772"/>
      <c r="K195" s="772"/>
      <c r="L195" s="772"/>
      <c r="M195" s="772"/>
      <c r="N195" s="772"/>
      <c r="O195" s="772"/>
      <c r="P195" s="772"/>
      <c r="Q195" s="772"/>
      <c r="R195" s="772"/>
      <c r="S195" s="772"/>
      <c r="T195" s="773"/>
      <c r="U195" s="778"/>
      <c r="V195" s="779"/>
      <c r="W195" s="753"/>
      <c r="X195" s="753"/>
      <c r="Y195" s="754"/>
    </row>
    <row r="196" spans="1:25" ht="12" customHeight="1" x14ac:dyDescent="0.2">
      <c r="A196" s="254"/>
      <c r="B196" s="759" t="s">
        <v>14</v>
      </c>
      <c r="C196" s="760"/>
      <c r="D196" s="765" t="s">
        <v>14</v>
      </c>
      <c r="E196" s="766"/>
      <c r="F196" s="766"/>
      <c r="G196" s="766"/>
      <c r="H196" s="766"/>
      <c r="I196" s="766"/>
      <c r="J196" s="766"/>
      <c r="K196" s="766"/>
      <c r="L196" s="766"/>
      <c r="M196" s="766"/>
      <c r="N196" s="766"/>
      <c r="O196" s="766"/>
      <c r="P196" s="766"/>
      <c r="Q196" s="766"/>
      <c r="R196" s="766"/>
      <c r="S196" s="766"/>
      <c r="T196" s="767"/>
      <c r="U196" s="774"/>
      <c r="V196" s="775"/>
      <c r="W196" s="755"/>
      <c r="X196" s="755"/>
      <c r="Y196" s="756"/>
    </row>
    <row r="197" spans="1:25" ht="12" customHeight="1" x14ac:dyDescent="0.2">
      <c r="A197" s="254"/>
      <c r="B197" s="761"/>
      <c r="C197" s="762"/>
      <c r="D197" s="768"/>
      <c r="E197" s="769"/>
      <c r="F197" s="769"/>
      <c r="G197" s="769"/>
      <c r="H197" s="769"/>
      <c r="I197" s="769"/>
      <c r="J197" s="769"/>
      <c r="K197" s="769"/>
      <c r="L197" s="769"/>
      <c r="M197" s="769"/>
      <c r="N197" s="769"/>
      <c r="O197" s="769"/>
      <c r="P197" s="769"/>
      <c r="Q197" s="769"/>
      <c r="R197" s="769"/>
      <c r="S197" s="769"/>
      <c r="T197" s="770"/>
      <c r="U197" s="776"/>
      <c r="V197" s="777"/>
      <c r="W197" s="757"/>
      <c r="X197" s="757"/>
      <c r="Y197" s="758"/>
    </row>
    <row r="198" spans="1:25" ht="12" customHeight="1" x14ac:dyDescent="0.2">
      <c r="A198" s="254" t="str">
        <f>IF(MAX($A$5:A197)=MAX(Récap!AD:AD),"",A194+1)</f>
        <v/>
      </c>
      <c r="B198" s="761"/>
      <c r="C198" s="762"/>
      <c r="D198" s="768"/>
      <c r="E198" s="769"/>
      <c r="F198" s="769"/>
      <c r="G198" s="769"/>
      <c r="H198" s="769"/>
      <c r="I198" s="769"/>
      <c r="J198" s="769"/>
      <c r="K198" s="769"/>
      <c r="L198" s="769"/>
      <c r="M198" s="769"/>
      <c r="N198" s="769"/>
      <c r="O198" s="769"/>
      <c r="P198" s="769"/>
      <c r="Q198" s="769"/>
      <c r="R198" s="769"/>
      <c r="S198" s="769"/>
      <c r="T198" s="770"/>
      <c r="U198" s="776"/>
      <c r="V198" s="777"/>
      <c r="W198" s="757"/>
      <c r="X198" s="757"/>
      <c r="Y198" s="758"/>
    </row>
    <row r="199" spans="1:25" ht="12" customHeight="1" x14ac:dyDescent="0.2">
      <c r="A199" s="254"/>
      <c r="B199" s="763"/>
      <c r="C199" s="764"/>
      <c r="D199" s="771"/>
      <c r="E199" s="772"/>
      <c r="F199" s="772"/>
      <c r="G199" s="772"/>
      <c r="H199" s="772"/>
      <c r="I199" s="772"/>
      <c r="J199" s="772"/>
      <c r="K199" s="772"/>
      <c r="L199" s="772"/>
      <c r="M199" s="772"/>
      <c r="N199" s="772"/>
      <c r="O199" s="772"/>
      <c r="P199" s="772"/>
      <c r="Q199" s="772"/>
      <c r="R199" s="772"/>
      <c r="S199" s="772"/>
      <c r="T199" s="773"/>
      <c r="U199" s="778"/>
      <c r="V199" s="779"/>
      <c r="W199" s="753"/>
      <c r="X199" s="753"/>
      <c r="Y199" s="754"/>
    </row>
    <row r="200" spans="1:25" ht="12" customHeight="1" x14ac:dyDescent="0.2">
      <c r="A200" s="254"/>
      <c r="B200" s="759" t="s">
        <v>14</v>
      </c>
      <c r="C200" s="760"/>
      <c r="D200" s="765" t="s">
        <v>14</v>
      </c>
      <c r="E200" s="766"/>
      <c r="F200" s="766"/>
      <c r="G200" s="766"/>
      <c r="H200" s="766"/>
      <c r="I200" s="766"/>
      <c r="J200" s="766"/>
      <c r="K200" s="766"/>
      <c r="L200" s="766"/>
      <c r="M200" s="766"/>
      <c r="N200" s="766"/>
      <c r="O200" s="766"/>
      <c r="P200" s="766"/>
      <c r="Q200" s="766"/>
      <c r="R200" s="766"/>
      <c r="S200" s="766"/>
      <c r="T200" s="767"/>
      <c r="U200" s="774"/>
      <c r="V200" s="775"/>
      <c r="W200" s="755"/>
      <c r="X200" s="755"/>
      <c r="Y200" s="756"/>
    </row>
    <row r="201" spans="1:25" ht="12" customHeight="1" x14ac:dyDescent="0.2">
      <c r="A201" s="254"/>
      <c r="B201" s="761"/>
      <c r="C201" s="762"/>
      <c r="D201" s="768"/>
      <c r="E201" s="769"/>
      <c r="F201" s="769"/>
      <c r="G201" s="769"/>
      <c r="H201" s="769"/>
      <c r="I201" s="769"/>
      <c r="J201" s="769"/>
      <c r="K201" s="769"/>
      <c r="L201" s="769"/>
      <c r="M201" s="769"/>
      <c r="N201" s="769"/>
      <c r="O201" s="769"/>
      <c r="P201" s="769"/>
      <c r="Q201" s="769"/>
      <c r="R201" s="769"/>
      <c r="S201" s="769"/>
      <c r="T201" s="770"/>
      <c r="U201" s="776"/>
      <c r="V201" s="777"/>
      <c r="W201" s="757"/>
      <c r="X201" s="757"/>
      <c r="Y201" s="758"/>
    </row>
    <row r="202" spans="1:25" ht="12" customHeight="1" x14ac:dyDescent="0.2">
      <c r="A202" s="254" t="str">
        <f>IF(MAX($A$5:A201)=MAX(Récap!AD:AD),"",A198+1)</f>
        <v/>
      </c>
      <c r="B202" s="761"/>
      <c r="C202" s="762"/>
      <c r="D202" s="768"/>
      <c r="E202" s="769"/>
      <c r="F202" s="769"/>
      <c r="G202" s="769"/>
      <c r="H202" s="769"/>
      <c r="I202" s="769"/>
      <c r="J202" s="769"/>
      <c r="K202" s="769"/>
      <c r="L202" s="769"/>
      <c r="M202" s="769"/>
      <c r="N202" s="769"/>
      <c r="O202" s="769"/>
      <c r="P202" s="769"/>
      <c r="Q202" s="769"/>
      <c r="R202" s="769"/>
      <c r="S202" s="769"/>
      <c r="T202" s="770"/>
      <c r="U202" s="776"/>
      <c r="V202" s="777"/>
      <c r="W202" s="757"/>
      <c r="X202" s="757"/>
      <c r="Y202" s="758"/>
    </row>
    <row r="203" spans="1:25" ht="12" customHeight="1" x14ac:dyDescent="0.2">
      <c r="A203" s="254"/>
      <c r="B203" s="763"/>
      <c r="C203" s="764"/>
      <c r="D203" s="771"/>
      <c r="E203" s="772"/>
      <c r="F203" s="772"/>
      <c r="G203" s="772"/>
      <c r="H203" s="772"/>
      <c r="I203" s="772"/>
      <c r="J203" s="772"/>
      <c r="K203" s="772"/>
      <c r="L203" s="772"/>
      <c r="M203" s="772"/>
      <c r="N203" s="772"/>
      <c r="O203" s="772"/>
      <c r="P203" s="772"/>
      <c r="Q203" s="772"/>
      <c r="R203" s="772"/>
      <c r="S203" s="772"/>
      <c r="T203" s="773"/>
      <c r="U203" s="778"/>
      <c r="V203" s="779"/>
      <c r="W203" s="753"/>
      <c r="X203" s="753"/>
      <c r="Y203" s="754"/>
    </row>
    <row r="204" spans="1:25" ht="12" customHeight="1" x14ac:dyDescent="0.2">
      <c r="A204" s="254"/>
      <c r="B204" s="759" t="s">
        <v>14</v>
      </c>
      <c r="C204" s="760"/>
      <c r="D204" s="765" t="s">
        <v>14</v>
      </c>
      <c r="E204" s="766"/>
      <c r="F204" s="766"/>
      <c r="G204" s="766"/>
      <c r="H204" s="766"/>
      <c r="I204" s="766"/>
      <c r="J204" s="766"/>
      <c r="K204" s="766"/>
      <c r="L204" s="766"/>
      <c r="M204" s="766"/>
      <c r="N204" s="766"/>
      <c r="O204" s="766"/>
      <c r="P204" s="766"/>
      <c r="Q204" s="766"/>
      <c r="R204" s="766"/>
      <c r="S204" s="766"/>
      <c r="T204" s="767"/>
      <c r="U204" s="774"/>
      <c r="V204" s="775"/>
      <c r="W204" s="755"/>
      <c r="X204" s="755"/>
      <c r="Y204" s="756"/>
    </row>
    <row r="205" spans="1:25" ht="12" customHeight="1" x14ac:dyDescent="0.2">
      <c r="A205" s="254"/>
      <c r="B205" s="761"/>
      <c r="C205" s="762"/>
      <c r="D205" s="768"/>
      <c r="E205" s="769"/>
      <c r="F205" s="769"/>
      <c r="G205" s="769"/>
      <c r="H205" s="769"/>
      <c r="I205" s="769"/>
      <c r="J205" s="769"/>
      <c r="K205" s="769"/>
      <c r="L205" s="769"/>
      <c r="M205" s="769"/>
      <c r="N205" s="769"/>
      <c r="O205" s="769"/>
      <c r="P205" s="769"/>
      <c r="Q205" s="769"/>
      <c r="R205" s="769"/>
      <c r="S205" s="769"/>
      <c r="T205" s="770"/>
      <c r="U205" s="776"/>
      <c r="V205" s="777"/>
      <c r="W205" s="757"/>
      <c r="X205" s="757"/>
      <c r="Y205" s="758"/>
    </row>
    <row r="206" spans="1:25" ht="12" customHeight="1" x14ac:dyDescent="0.2">
      <c r="A206" s="254" t="str">
        <f>IF(MAX($A$5:A205)=MAX(Récap!AD:AD),"",A202+1)</f>
        <v/>
      </c>
      <c r="B206" s="761"/>
      <c r="C206" s="762"/>
      <c r="D206" s="768"/>
      <c r="E206" s="769"/>
      <c r="F206" s="769"/>
      <c r="G206" s="769"/>
      <c r="H206" s="769"/>
      <c r="I206" s="769"/>
      <c r="J206" s="769"/>
      <c r="K206" s="769"/>
      <c r="L206" s="769"/>
      <c r="M206" s="769"/>
      <c r="N206" s="769"/>
      <c r="O206" s="769"/>
      <c r="P206" s="769"/>
      <c r="Q206" s="769"/>
      <c r="R206" s="769"/>
      <c r="S206" s="769"/>
      <c r="T206" s="770"/>
      <c r="U206" s="776"/>
      <c r="V206" s="777"/>
      <c r="W206" s="757"/>
      <c r="X206" s="757"/>
      <c r="Y206" s="758"/>
    </row>
    <row r="207" spans="1:25" ht="12" customHeight="1" x14ac:dyDescent="0.2">
      <c r="A207" s="254"/>
      <c r="B207" s="763"/>
      <c r="C207" s="764"/>
      <c r="D207" s="771"/>
      <c r="E207" s="772"/>
      <c r="F207" s="772"/>
      <c r="G207" s="772"/>
      <c r="H207" s="772"/>
      <c r="I207" s="772"/>
      <c r="J207" s="772"/>
      <c r="K207" s="772"/>
      <c r="L207" s="772"/>
      <c r="M207" s="772"/>
      <c r="N207" s="772"/>
      <c r="O207" s="772"/>
      <c r="P207" s="772"/>
      <c r="Q207" s="772"/>
      <c r="R207" s="772"/>
      <c r="S207" s="772"/>
      <c r="T207" s="773"/>
      <c r="U207" s="778"/>
      <c r="V207" s="779"/>
      <c r="W207" s="753"/>
      <c r="X207" s="753"/>
      <c r="Y207" s="754"/>
    </row>
    <row r="208" spans="1:25" ht="12" customHeight="1" x14ac:dyDescent="0.2">
      <c r="A208" s="254"/>
      <c r="B208" s="759" t="s">
        <v>14</v>
      </c>
      <c r="C208" s="760"/>
      <c r="D208" s="765" t="s">
        <v>14</v>
      </c>
      <c r="E208" s="766"/>
      <c r="F208" s="766"/>
      <c r="G208" s="766"/>
      <c r="H208" s="766"/>
      <c r="I208" s="766"/>
      <c r="J208" s="766"/>
      <c r="K208" s="766"/>
      <c r="L208" s="766"/>
      <c r="M208" s="766"/>
      <c r="N208" s="766"/>
      <c r="O208" s="766"/>
      <c r="P208" s="766"/>
      <c r="Q208" s="766"/>
      <c r="R208" s="766"/>
      <c r="S208" s="766"/>
      <c r="T208" s="767"/>
      <c r="U208" s="774"/>
      <c r="V208" s="775"/>
      <c r="W208" s="755"/>
      <c r="X208" s="755"/>
      <c r="Y208" s="756"/>
    </row>
    <row r="209" spans="1:25" ht="12" customHeight="1" x14ac:dyDescent="0.2">
      <c r="A209" s="254"/>
      <c r="B209" s="761"/>
      <c r="C209" s="762"/>
      <c r="D209" s="768"/>
      <c r="E209" s="769"/>
      <c r="F209" s="769"/>
      <c r="G209" s="769"/>
      <c r="H209" s="769"/>
      <c r="I209" s="769"/>
      <c r="J209" s="769"/>
      <c r="K209" s="769"/>
      <c r="L209" s="769"/>
      <c r="M209" s="769"/>
      <c r="N209" s="769"/>
      <c r="O209" s="769"/>
      <c r="P209" s="769"/>
      <c r="Q209" s="769"/>
      <c r="R209" s="769"/>
      <c r="S209" s="769"/>
      <c r="T209" s="770"/>
      <c r="U209" s="776"/>
      <c r="V209" s="777"/>
      <c r="W209" s="757"/>
      <c r="X209" s="757"/>
      <c r="Y209" s="758"/>
    </row>
    <row r="210" spans="1:25" ht="12" customHeight="1" x14ac:dyDescent="0.2">
      <c r="A210" s="254" t="str">
        <f>IF(MAX($A$5:A209)=MAX(Récap!AD:AD),"",A206+1)</f>
        <v/>
      </c>
      <c r="B210" s="761"/>
      <c r="C210" s="762"/>
      <c r="D210" s="768"/>
      <c r="E210" s="769"/>
      <c r="F210" s="769"/>
      <c r="G210" s="769"/>
      <c r="H210" s="769"/>
      <c r="I210" s="769"/>
      <c r="J210" s="769"/>
      <c r="K210" s="769"/>
      <c r="L210" s="769"/>
      <c r="M210" s="769"/>
      <c r="N210" s="769"/>
      <c r="O210" s="769"/>
      <c r="P210" s="769"/>
      <c r="Q210" s="769"/>
      <c r="R210" s="769"/>
      <c r="S210" s="769"/>
      <c r="T210" s="770"/>
      <c r="U210" s="776"/>
      <c r="V210" s="777"/>
      <c r="W210" s="757"/>
      <c r="X210" s="757"/>
      <c r="Y210" s="758"/>
    </row>
    <row r="211" spans="1:25" ht="12" customHeight="1" x14ac:dyDescent="0.2">
      <c r="A211" s="254"/>
      <c r="B211" s="763"/>
      <c r="C211" s="764"/>
      <c r="D211" s="771"/>
      <c r="E211" s="772"/>
      <c r="F211" s="772"/>
      <c r="G211" s="772"/>
      <c r="H211" s="772"/>
      <c r="I211" s="772"/>
      <c r="J211" s="772"/>
      <c r="K211" s="772"/>
      <c r="L211" s="772"/>
      <c r="M211" s="772"/>
      <c r="N211" s="772"/>
      <c r="O211" s="772"/>
      <c r="P211" s="772"/>
      <c r="Q211" s="772"/>
      <c r="R211" s="772"/>
      <c r="S211" s="772"/>
      <c r="T211" s="773"/>
      <c r="U211" s="778"/>
      <c r="V211" s="779"/>
      <c r="W211" s="753"/>
      <c r="X211" s="753"/>
      <c r="Y211" s="754"/>
    </row>
    <row r="212" spans="1:25" ht="12" customHeight="1" x14ac:dyDescent="0.2">
      <c r="A212" s="254"/>
      <c r="B212" s="759" t="s">
        <v>14</v>
      </c>
      <c r="C212" s="760"/>
      <c r="D212" s="765" t="s">
        <v>14</v>
      </c>
      <c r="E212" s="766"/>
      <c r="F212" s="766"/>
      <c r="G212" s="766"/>
      <c r="H212" s="766"/>
      <c r="I212" s="766"/>
      <c r="J212" s="766"/>
      <c r="K212" s="766"/>
      <c r="L212" s="766"/>
      <c r="M212" s="766"/>
      <c r="N212" s="766"/>
      <c r="O212" s="766"/>
      <c r="P212" s="766"/>
      <c r="Q212" s="766"/>
      <c r="R212" s="766"/>
      <c r="S212" s="766"/>
      <c r="T212" s="767"/>
      <c r="U212" s="774"/>
      <c r="V212" s="775"/>
      <c r="W212" s="755"/>
      <c r="X212" s="755"/>
      <c r="Y212" s="756"/>
    </row>
    <row r="213" spans="1:25" ht="12" customHeight="1" x14ac:dyDescent="0.2">
      <c r="A213" s="254"/>
      <c r="B213" s="761"/>
      <c r="C213" s="762"/>
      <c r="D213" s="768"/>
      <c r="E213" s="769"/>
      <c r="F213" s="769"/>
      <c r="G213" s="769"/>
      <c r="H213" s="769"/>
      <c r="I213" s="769"/>
      <c r="J213" s="769"/>
      <c r="K213" s="769"/>
      <c r="L213" s="769"/>
      <c r="M213" s="769"/>
      <c r="N213" s="769"/>
      <c r="O213" s="769"/>
      <c r="P213" s="769"/>
      <c r="Q213" s="769"/>
      <c r="R213" s="769"/>
      <c r="S213" s="769"/>
      <c r="T213" s="770"/>
      <c r="U213" s="776"/>
      <c r="V213" s="777"/>
      <c r="W213" s="757"/>
      <c r="X213" s="757"/>
      <c r="Y213" s="758"/>
    </row>
    <row r="214" spans="1:25" ht="12" customHeight="1" x14ac:dyDescent="0.2">
      <c r="A214" s="254" t="str">
        <f>IF(MAX($A$5:A213)=MAX(Récap!AD:AD),"",A210+1)</f>
        <v/>
      </c>
      <c r="B214" s="761"/>
      <c r="C214" s="762"/>
      <c r="D214" s="768"/>
      <c r="E214" s="769"/>
      <c r="F214" s="769"/>
      <c r="G214" s="769"/>
      <c r="H214" s="769"/>
      <c r="I214" s="769"/>
      <c r="J214" s="769"/>
      <c r="K214" s="769"/>
      <c r="L214" s="769"/>
      <c r="M214" s="769"/>
      <c r="N214" s="769"/>
      <c r="O214" s="769"/>
      <c r="P214" s="769"/>
      <c r="Q214" s="769"/>
      <c r="R214" s="769"/>
      <c r="S214" s="769"/>
      <c r="T214" s="770"/>
      <c r="U214" s="776"/>
      <c r="V214" s="777"/>
      <c r="W214" s="757"/>
      <c r="X214" s="757"/>
      <c r="Y214" s="758"/>
    </row>
    <row r="215" spans="1:25" ht="12" customHeight="1" x14ac:dyDescent="0.2">
      <c r="A215" s="254"/>
      <c r="B215" s="763"/>
      <c r="C215" s="764"/>
      <c r="D215" s="771"/>
      <c r="E215" s="772"/>
      <c r="F215" s="772"/>
      <c r="G215" s="772"/>
      <c r="H215" s="772"/>
      <c r="I215" s="772"/>
      <c r="J215" s="772"/>
      <c r="K215" s="772"/>
      <c r="L215" s="772"/>
      <c r="M215" s="772"/>
      <c r="N215" s="772"/>
      <c r="O215" s="772"/>
      <c r="P215" s="772"/>
      <c r="Q215" s="772"/>
      <c r="R215" s="772"/>
      <c r="S215" s="772"/>
      <c r="T215" s="773"/>
      <c r="U215" s="778"/>
      <c r="V215" s="779"/>
      <c r="W215" s="753"/>
      <c r="X215" s="753"/>
      <c r="Y215" s="754"/>
    </row>
    <row r="216" spans="1:25" ht="12" customHeight="1" x14ac:dyDescent="0.2">
      <c r="A216" s="254"/>
      <c r="B216" s="759" t="s">
        <v>14</v>
      </c>
      <c r="C216" s="760"/>
      <c r="D216" s="765" t="s">
        <v>14</v>
      </c>
      <c r="E216" s="766"/>
      <c r="F216" s="766"/>
      <c r="G216" s="766"/>
      <c r="H216" s="766"/>
      <c r="I216" s="766"/>
      <c r="J216" s="766"/>
      <c r="K216" s="766"/>
      <c r="L216" s="766"/>
      <c r="M216" s="766"/>
      <c r="N216" s="766"/>
      <c r="O216" s="766"/>
      <c r="P216" s="766"/>
      <c r="Q216" s="766"/>
      <c r="R216" s="766"/>
      <c r="S216" s="766"/>
      <c r="T216" s="767"/>
      <c r="U216" s="774"/>
      <c r="V216" s="775"/>
      <c r="W216" s="755"/>
      <c r="X216" s="755"/>
      <c r="Y216" s="756"/>
    </row>
    <row r="217" spans="1:25" ht="12" customHeight="1" x14ac:dyDescent="0.2">
      <c r="A217" s="254"/>
      <c r="B217" s="761"/>
      <c r="C217" s="762"/>
      <c r="D217" s="768"/>
      <c r="E217" s="769"/>
      <c r="F217" s="769"/>
      <c r="G217" s="769"/>
      <c r="H217" s="769"/>
      <c r="I217" s="769"/>
      <c r="J217" s="769"/>
      <c r="K217" s="769"/>
      <c r="L217" s="769"/>
      <c r="M217" s="769"/>
      <c r="N217" s="769"/>
      <c r="O217" s="769"/>
      <c r="P217" s="769"/>
      <c r="Q217" s="769"/>
      <c r="R217" s="769"/>
      <c r="S217" s="769"/>
      <c r="T217" s="770"/>
      <c r="U217" s="776"/>
      <c r="V217" s="777"/>
      <c r="W217" s="757"/>
      <c r="X217" s="757"/>
      <c r="Y217" s="758"/>
    </row>
    <row r="218" spans="1:25" ht="12" customHeight="1" x14ac:dyDescent="0.2">
      <c r="A218" s="254" t="str">
        <f>IF(MAX($A$5:A217)=MAX(Récap!AD:AD),"",A214+1)</f>
        <v/>
      </c>
      <c r="B218" s="761"/>
      <c r="C218" s="762"/>
      <c r="D218" s="768"/>
      <c r="E218" s="769"/>
      <c r="F218" s="769"/>
      <c r="G218" s="769"/>
      <c r="H218" s="769"/>
      <c r="I218" s="769"/>
      <c r="J218" s="769"/>
      <c r="K218" s="769"/>
      <c r="L218" s="769"/>
      <c r="M218" s="769"/>
      <c r="N218" s="769"/>
      <c r="O218" s="769"/>
      <c r="P218" s="769"/>
      <c r="Q218" s="769"/>
      <c r="R218" s="769"/>
      <c r="S218" s="769"/>
      <c r="T218" s="770"/>
      <c r="U218" s="776"/>
      <c r="V218" s="777"/>
      <c r="W218" s="757"/>
      <c r="X218" s="757"/>
      <c r="Y218" s="758"/>
    </row>
    <row r="219" spans="1:25" ht="12" customHeight="1" x14ac:dyDescent="0.2">
      <c r="A219" s="254"/>
      <c r="B219" s="763"/>
      <c r="C219" s="764"/>
      <c r="D219" s="771"/>
      <c r="E219" s="772"/>
      <c r="F219" s="772"/>
      <c r="G219" s="772"/>
      <c r="H219" s="772"/>
      <c r="I219" s="772"/>
      <c r="J219" s="772"/>
      <c r="K219" s="772"/>
      <c r="L219" s="772"/>
      <c r="M219" s="772"/>
      <c r="N219" s="772"/>
      <c r="O219" s="772"/>
      <c r="P219" s="772"/>
      <c r="Q219" s="772"/>
      <c r="R219" s="772"/>
      <c r="S219" s="772"/>
      <c r="T219" s="773"/>
      <c r="U219" s="778"/>
      <c r="V219" s="779"/>
      <c r="W219" s="753"/>
      <c r="X219" s="753"/>
      <c r="Y219" s="754"/>
    </row>
    <row r="220" spans="1:25" ht="12" customHeight="1" x14ac:dyDescent="0.2">
      <c r="A220" s="254"/>
      <c r="B220" s="759" t="s">
        <v>14</v>
      </c>
      <c r="C220" s="760"/>
      <c r="D220" s="765" t="s">
        <v>14</v>
      </c>
      <c r="E220" s="766"/>
      <c r="F220" s="766"/>
      <c r="G220" s="766"/>
      <c r="H220" s="766"/>
      <c r="I220" s="766"/>
      <c r="J220" s="766"/>
      <c r="K220" s="766"/>
      <c r="L220" s="766"/>
      <c r="M220" s="766"/>
      <c r="N220" s="766"/>
      <c r="O220" s="766"/>
      <c r="P220" s="766"/>
      <c r="Q220" s="766"/>
      <c r="R220" s="766"/>
      <c r="S220" s="766"/>
      <c r="T220" s="767"/>
      <c r="U220" s="774"/>
      <c r="V220" s="775"/>
      <c r="W220" s="755"/>
      <c r="X220" s="755"/>
      <c r="Y220" s="756"/>
    </row>
    <row r="221" spans="1:25" ht="12" customHeight="1" x14ac:dyDescent="0.2">
      <c r="A221" s="254"/>
      <c r="B221" s="761"/>
      <c r="C221" s="762"/>
      <c r="D221" s="768"/>
      <c r="E221" s="769"/>
      <c r="F221" s="769"/>
      <c r="G221" s="769"/>
      <c r="H221" s="769"/>
      <c r="I221" s="769"/>
      <c r="J221" s="769"/>
      <c r="K221" s="769"/>
      <c r="L221" s="769"/>
      <c r="M221" s="769"/>
      <c r="N221" s="769"/>
      <c r="O221" s="769"/>
      <c r="P221" s="769"/>
      <c r="Q221" s="769"/>
      <c r="R221" s="769"/>
      <c r="S221" s="769"/>
      <c r="T221" s="770"/>
      <c r="U221" s="776"/>
      <c r="V221" s="777"/>
      <c r="W221" s="757"/>
      <c r="X221" s="757"/>
      <c r="Y221" s="758"/>
    </row>
    <row r="222" spans="1:25" ht="12" customHeight="1" x14ac:dyDescent="0.2">
      <c r="A222" s="254" t="str">
        <f>IF(MAX($A$5:A221)=MAX(Récap!AD:AD),"",A218+1)</f>
        <v/>
      </c>
      <c r="B222" s="761"/>
      <c r="C222" s="762"/>
      <c r="D222" s="768"/>
      <c r="E222" s="769"/>
      <c r="F222" s="769"/>
      <c r="G222" s="769"/>
      <c r="H222" s="769"/>
      <c r="I222" s="769"/>
      <c r="J222" s="769"/>
      <c r="K222" s="769"/>
      <c r="L222" s="769"/>
      <c r="M222" s="769"/>
      <c r="N222" s="769"/>
      <c r="O222" s="769"/>
      <c r="P222" s="769"/>
      <c r="Q222" s="769"/>
      <c r="R222" s="769"/>
      <c r="S222" s="769"/>
      <c r="T222" s="770"/>
      <c r="U222" s="776"/>
      <c r="V222" s="777"/>
      <c r="W222" s="757"/>
      <c r="X222" s="757"/>
      <c r="Y222" s="758"/>
    </row>
    <row r="223" spans="1:25" ht="12" customHeight="1" x14ac:dyDescent="0.2">
      <c r="A223" s="254"/>
      <c r="B223" s="763"/>
      <c r="C223" s="764"/>
      <c r="D223" s="771"/>
      <c r="E223" s="772"/>
      <c r="F223" s="772"/>
      <c r="G223" s="772"/>
      <c r="H223" s="772"/>
      <c r="I223" s="772"/>
      <c r="J223" s="772"/>
      <c r="K223" s="772"/>
      <c r="L223" s="772"/>
      <c r="M223" s="772"/>
      <c r="N223" s="772"/>
      <c r="O223" s="772"/>
      <c r="P223" s="772"/>
      <c r="Q223" s="772"/>
      <c r="R223" s="772"/>
      <c r="S223" s="772"/>
      <c r="T223" s="773"/>
      <c r="U223" s="778"/>
      <c r="V223" s="779"/>
      <c r="W223" s="753"/>
      <c r="X223" s="753"/>
      <c r="Y223" s="754"/>
    </row>
    <row r="224" spans="1:25" ht="12" customHeight="1" x14ac:dyDescent="0.2">
      <c r="A224" s="254"/>
      <c r="B224" s="759" t="s">
        <v>14</v>
      </c>
      <c r="C224" s="760"/>
      <c r="D224" s="765" t="s">
        <v>14</v>
      </c>
      <c r="E224" s="766"/>
      <c r="F224" s="766"/>
      <c r="G224" s="766"/>
      <c r="H224" s="766"/>
      <c r="I224" s="766"/>
      <c r="J224" s="766"/>
      <c r="K224" s="766"/>
      <c r="L224" s="766"/>
      <c r="M224" s="766"/>
      <c r="N224" s="766"/>
      <c r="O224" s="766"/>
      <c r="P224" s="766"/>
      <c r="Q224" s="766"/>
      <c r="R224" s="766"/>
      <c r="S224" s="766"/>
      <c r="T224" s="767"/>
      <c r="U224" s="774"/>
      <c r="V224" s="775"/>
      <c r="W224" s="755"/>
      <c r="X224" s="755"/>
      <c r="Y224" s="756"/>
    </row>
    <row r="225" spans="1:25" ht="12" customHeight="1" x14ac:dyDescent="0.2">
      <c r="A225" s="254"/>
      <c r="B225" s="761"/>
      <c r="C225" s="762"/>
      <c r="D225" s="768"/>
      <c r="E225" s="769"/>
      <c r="F225" s="769"/>
      <c r="G225" s="769"/>
      <c r="H225" s="769"/>
      <c r="I225" s="769"/>
      <c r="J225" s="769"/>
      <c r="K225" s="769"/>
      <c r="L225" s="769"/>
      <c r="M225" s="769"/>
      <c r="N225" s="769"/>
      <c r="O225" s="769"/>
      <c r="P225" s="769"/>
      <c r="Q225" s="769"/>
      <c r="R225" s="769"/>
      <c r="S225" s="769"/>
      <c r="T225" s="770"/>
      <c r="U225" s="776"/>
      <c r="V225" s="777"/>
      <c r="W225" s="757"/>
      <c r="X225" s="757"/>
      <c r="Y225" s="758"/>
    </row>
    <row r="226" spans="1:25" ht="12" customHeight="1" x14ac:dyDescent="0.2">
      <c r="A226" s="254" t="str">
        <f>IF(MAX($A$5:A225)=MAX(Récap!AD:AD),"",A222+1)</f>
        <v/>
      </c>
      <c r="B226" s="761"/>
      <c r="C226" s="762"/>
      <c r="D226" s="768"/>
      <c r="E226" s="769"/>
      <c r="F226" s="769"/>
      <c r="G226" s="769"/>
      <c r="H226" s="769"/>
      <c r="I226" s="769"/>
      <c r="J226" s="769"/>
      <c r="K226" s="769"/>
      <c r="L226" s="769"/>
      <c r="M226" s="769"/>
      <c r="N226" s="769"/>
      <c r="O226" s="769"/>
      <c r="P226" s="769"/>
      <c r="Q226" s="769"/>
      <c r="R226" s="769"/>
      <c r="S226" s="769"/>
      <c r="T226" s="770"/>
      <c r="U226" s="776"/>
      <c r="V226" s="777"/>
      <c r="W226" s="757"/>
      <c r="X226" s="757"/>
      <c r="Y226" s="758"/>
    </row>
    <row r="227" spans="1:25" ht="12" customHeight="1" x14ac:dyDescent="0.2">
      <c r="A227" s="254"/>
      <c r="B227" s="763"/>
      <c r="C227" s="764"/>
      <c r="D227" s="771"/>
      <c r="E227" s="772"/>
      <c r="F227" s="772"/>
      <c r="G227" s="772"/>
      <c r="H227" s="772"/>
      <c r="I227" s="772"/>
      <c r="J227" s="772"/>
      <c r="K227" s="772"/>
      <c r="L227" s="772"/>
      <c r="M227" s="772"/>
      <c r="N227" s="772"/>
      <c r="O227" s="772"/>
      <c r="P227" s="772"/>
      <c r="Q227" s="772"/>
      <c r="R227" s="772"/>
      <c r="S227" s="772"/>
      <c r="T227" s="773"/>
      <c r="U227" s="778"/>
      <c r="V227" s="779"/>
      <c r="W227" s="753"/>
      <c r="X227" s="753"/>
      <c r="Y227" s="754"/>
    </row>
    <row r="228" spans="1:25" ht="12" customHeight="1" x14ac:dyDescent="0.2">
      <c r="A228" s="254"/>
      <c r="B228" s="759" t="s">
        <v>14</v>
      </c>
      <c r="C228" s="760"/>
      <c r="D228" s="765" t="s">
        <v>14</v>
      </c>
      <c r="E228" s="766"/>
      <c r="F228" s="766"/>
      <c r="G228" s="766"/>
      <c r="H228" s="766"/>
      <c r="I228" s="766"/>
      <c r="J228" s="766"/>
      <c r="K228" s="766"/>
      <c r="L228" s="766"/>
      <c r="M228" s="766"/>
      <c r="N228" s="766"/>
      <c r="O228" s="766"/>
      <c r="P228" s="766"/>
      <c r="Q228" s="766"/>
      <c r="R228" s="766"/>
      <c r="S228" s="766"/>
      <c r="T228" s="767"/>
      <c r="U228" s="774"/>
      <c r="V228" s="775"/>
      <c r="W228" s="755"/>
      <c r="X228" s="755"/>
      <c r="Y228" s="756"/>
    </row>
    <row r="229" spans="1:25" ht="12" customHeight="1" x14ac:dyDescent="0.2">
      <c r="A229" s="254"/>
      <c r="B229" s="761"/>
      <c r="C229" s="762"/>
      <c r="D229" s="768"/>
      <c r="E229" s="769"/>
      <c r="F229" s="769"/>
      <c r="G229" s="769"/>
      <c r="H229" s="769"/>
      <c r="I229" s="769"/>
      <c r="J229" s="769"/>
      <c r="K229" s="769"/>
      <c r="L229" s="769"/>
      <c r="M229" s="769"/>
      <c r="N229" s="769"/>
      <c r="O229" s="769"/>
      <c r="P229" s="769"/>
      <c r="Q229" s="769"/>
      <c r="R229" s="769"/>
      <c r="S229" s="769"/>
      <c r="T229" s="770"/>
      <c r="U229" s="776"/>
      <c r="V229" s="777"/>
      <c r="W229" s="757"/>
      <c r="X229" s="757"/>
      <c r="Y229" s="758"/>
    </row>
    <row r="230" spans="1:25" ht="12" customHeight="1" x14ac:dyDescent="0.2">
      <c r="A230" s="254" t="str">
        <f>IF(MAX($A$5:A229)=MAX(Récap!AD:AD),"",A226+1)</f>
        <v/>
      </c>
      <c r="B230" s="761"/>
      <c r="C230" s="762"/>
      <c r="D230" s="768"/>
      <c r="E230" s="769"/>
      <c r="F230" s="769"/>
      <c r="G230" s="769"/>
      <c r="H230" s="769"/>
      <c r="I230" s="769"/>
      <c r="J230" s="769"/>
      <c r="K230" s="769"/>
      <c r="L230" s="769"/>
      <c r="M230" s="769"/>
      <c r="N230" s="769"/>
      <c r="O230" s="769"/>
      <c r="P230" s="769"/>
      <c r="Q230" s="769"/>
      <c r="R230" s="769"/>
      <c r="S230" s="769"/>
      <c r="T230" s="770"/>
      <c r="U230" s="776"/>
      <c r="V230" s="777"/>
      <c r="W230" s="757"/>
      <c r="X230" s="757"/>
      <c r="Y230" s="758"/>
    </row>
    <row r="231" spans="1:25" ht="12" customHeight="1" x14ac:dyDescent="0.2">
      <c r="A231" s="254"/>
      <c r="B231" s="763"/>
      <c r="C231" s="764"/>
      <c r="D231" s="771"/>
      <c r="E231" s="772"/>
      <c r="F231" s="772"/>
      <c r="G231" s="772"/>
      <c r="H231" s="772"/>
      <c r="I231" s="772"/>
      <c r="J231" s="772"/>
      <c r="K231" s="772"/>
      <c r="L231" s="772"/>
      <c r="M231" s="772"/>
      <c r="N231" s="772"/>
      <c r="O231" s="772"/>
      <c r="P231" s="772"/>
      <c r="Q231" s="772"/>
      <c r="R231" s="772"/>
      <c r="S231" s="772"/>
      <c r="T231" s="773"/>
      <c r="U231" s="778"/>
      <c r="V231" s="779"/>
      <c r="W231" s="753"/>
      <c r="X231" s="753"/>
      <c r="Y231" s="754"/>
    </row>
    <row r="232" spans="1:25" ht="12" customHeight="1" x14ac:dyDescent="0.2">
      <c r="A232" s="254"/>
      <c r="B232" s="759" t="s">
        <v>14</v>
      </c>
      <c r="C232" s="760"/>
      <c r="D232" s="765" t="s">
        <v>14</v>
      </c>
      <c r="E232" s="766"/>
      <c r="F232" s="766"/>
      <c r="G232" s="766"/>
      <c r="H232" s="766"/>
      <c r="I232" s="766"/>
      <c r="J232" s="766"/>
      <c r="K232" s="766"/>
      <c r="L232" s="766"/>
      <c r="M232" s="766"/>
      <c r="N232" s="766"/>
      <c r="O232" s="766"/>
      <c r="P232" s="766"/>
      <c r="Q232" s="766"/>
      <c r="R232" s="766"/>
      <c r="S232" s="766"/>
      <c r="T232" s="767"/>
      <c r="U232" s="774"/>
      <c r="V232" s="775"/>
      <c r="W232" s="755"/>
      <c r="X232" s="755"/>
      <c r="Y232" s="756"/>
    </row>
    <row r="233" spans="1:25" ht="12" customHeight="1" x14ac:dyDescent="0.2">
      <c r="A233" s="254"/>
      <c r="B233" s="761"/>
      <c r="C233" s="762"/>
      <c r="D233" s="768"/>
      <c r="E233" s="769"/>
      <c r="F233" s="769"/>
      <c r="G233" s="769"/>
      <c r="H233" s="769"/>
      <c r="I233" s="769"/>
      <c r="J233" s="769"/>
      <c r="K233" s="769"/>
      <c r="L233" s="769"/>
      <c r="M233" s="769"/>
      <c r="N233" s="769"/>
      <c r="O233" s="769"/>
      <c r="P233" s="769"/>
      <c r="Q233" s="769"/>
      <c r="R233" s="769"/>
      <c r="S233" s="769"/>
      <c r="T233" s="770"/>
      <c r="U233" s="776"/>
      <c r="V233" s="777"/>
      <c r="W233" s="757"/>
      <c r="X233" s="757"/>
      <c r="Y233" s="758"/>
    </row>
    <row r="234" spans="1:25" ht="12" customHeight="1" x14ac:dyDescent="0.2">
      <c r="A234" s="254" t="str">
        <f>IF(MAX($A$5:A233)=MAX(Récap!AD:AD),"",A230+1)</f>
        <v/>
      </c>
      <c r="B234" s="761"/>
      <c r="C234" s="762"/>
      <c r="D234" s="768"/>
      <c r="E234" s="769"/>
      <c r="F234" s="769"/>
      <c r="G234" s="769"/>
      <c r="H234" s="769"/>
      <c r="I234" s="769"/>
      <c r="J234" s="769"/>
      <c r="K234" s="769"/>
      <c r="L234" s="769"/>
      <c r="M234" s="769"/>
      <c r="N234" s="769"/>
      <c r="O234" s="769"/>
      <c r="P234" s="769"/>
      <c r="Q234" s="769"/>
      <c r="R234" s="769"/>
      <c r="S234" s="769"/>
      <c r="T234" s="770"/>
      <c r="U234" s="776"/>
      <c r="V234" s="777"/>
      <c r="W234" s="757"/>
      <c r="X234" s="757"/>
      <c r="Y234" s="758"/>
    </row>
    <row r="235" spans="1:25" ht="12" customHeight="1" x14ac:dyDescent="0.2">
      <c r="A235" s="254"/>
      <c r="B235" s="763"/>
      <c r="C235" s="764"/>
      <c r="D235" s="771"/>
      <c r="E235" s="772"/>
      <c r="F235" s="772"/>
      <c r="G235" s="772"/>
      <c r="H235" s="772"/>
      <c r="I235" s="772"/>
      <c r="J235" s="772"/>
      <c r="K235" s="772"/>
      <c r="L235" s="772"/>
      <c r="M235" s="772"/>
      <c r="N235" s="772"/>
      <c r="O235" s="772"/>
      <c r="P235" s="772"/>
      <c r="Q235" s="772"/>
      <c r="R235" s="772"/>
      <c r="S235" s="772"/>
      <c r="T235" s="773"/>
      <c r="U235" s="778"/>
      <c r="V235" s="779"/>
      <c r="W235" s="753"/>
      <c r="X235" s="753"/>
      <c r="Y235" s="754"/>
    </row>
    <row r="236" spans="1:25" ht="12" customHeight="1" x14ac:dyDescent="0.2">
      <c r="A236" s="254"/>
      <c r="B236" s="759" t="s">
        <v>14</v>
      </c>
      <c r="C236" s="760"/>
      <c r="D236" s="765" t="s">
        <v>14</v>
      </c>
      <c r="E236" s="766"/>
      <c r="F236" s="766"/>
      <c r="G236" s="766"/>
      <c r="H236" s="766"/>
      <c r="I236" s="766"/>
      <c r="J236" s="766"/>
      <c r="K236" s="766"/>
      <c r="L236" s="766"/>
      <c r="M236" s="766"/>
      <c r="N236" s="766"/>
      <c r="O236" s="766"/>
      <c r="P236" s="766"/>
      <c r="Q236" s="766"/>
      <c r="R236" s="766"/>
      <c r="S236" s="766"/>
      <c r="T236" s="767"/>
      <c r="U236" s="774"/>
      <c r="V236" s="775"/>
      <c r="W236" s="755"/>
      <c r="X236" s="755"/>
      <c r="Y236" s="756"/>
    </row>
    <row r="237" spans="1:25" ht="12" customHeight="1" x14ac:dyDescent="0.2">
      <c r="A237" s="254"/>
      <c r="B237" s="761"/>
      <c r="C237" s="762"/>
      <c r="D237" s="768"/>
      <c r="E237" s="769"/>
      <c r="F237" s="769"/>
      <c r="G237" s="769"/>
      <c r="H237" s="769"/>
      <c r="I237" s="769"/>
      <c r="J237" s="769"/>
      <c r="K237" s="769"/>
      <c r="L237" s="769"/>
      <c r="M237" s="769"/>
      <c r="N237" s="769"/>
      <c r="O237" s="769"/>
      <c r="P237" s="769"/>
      <c r="Q237" s="769"/>
      <c r="R237" s="769"/>
      <c r="S237" s="769"/>
      <c r="T237" s="770"/>
      <c r="U237" s="776"/>
      <c r="V237" s="777"/>
      <c r="W237" s="757"/>
      <c r="X237" s="757"/>
      <c r="Y237" s="758"/>
    </row>
    <row r="238" spans="1:25" ht="12" customHeight="1" x14ac:dyDescent="0.2">
      <c r="A238" s="241"/>
      <c r="B238" s="761"/>
      <c r="C238" s="762"/>
      <c r="D238" s="768"/>
      <c r="E238" s="769"/>
      <c r="F238" s="769"/>
      <c r="G238" s="769"/>
      <c r="H238" s="769"/>
      <c r="I238" s="769"/>
      <c r="J238" s="769"/>
      <c r="K238" s="769"/>
      <c r="L238" s="769"/>
      <c r="M238" s="769"/>
      <c r="N238" s="769"/>
      <c r="O238" s="769"/>
      <c r="P238" s="769"/>
      <c r="Q238" s="769"/>
      <c r="R238" s="769"/>
      <c r="S238" s="769"/>
      <c r="T238" s="770"/>
      <c r="U238" s="776"/>
      <c r="V238" s="777"/>
      <c r="W238" s="757"/>
      <c r="X238" s="757"/>
      <c r="Y238" s="758"/>
    </row>
    <row r="239" spans="1:25" ht="12" customHeight="1" x14ac:dyDescent="0.2">
      <c r="B239" s="763"/>
      <c r="C239" s="764"/>
      <c r="D239" s="771"/>
      <c r="E239" s="772"/>
      <c r="F239" s="772"/>
      <c r="G239" s="772"/>
      <c r="H239" s="772"/>
      <c r="I239" s="772"/>
      <c r="J239" s="772"/>
      <c r="K239" s="772"/>
      <c r="L239" s="772"/>
      <c r="M239" s="772"/>
      <c r="N239" s="772"/>
      <c r="O239" s="772"/>
      <c r="P239" s="772"/>
      <c r="Q239" s="772"/>
      <c r="R239" s="772"/>
      <c r="S239" s="772"/>
      <c r="T239" s="773"/>
      <c r="U239" s="778"/>
      <c r="V239" s="779"/>
      <c r="W239" s="753"/>
      <c r="X239" s="753"/>
      <c r="Y239" s="754"/>
    </row>
    <row r="240" spans="1:25" ht="12" customHeight="1" x14ac:dyDescent="0.2">
      <c r="B240" s="759" t="s">
        <v>14</v>
      </c>
      <c r="C240" s="760"/>
      <c r="D240" s="765" t="s">
        <v>14</v>
      </c>
      <c r="E240" s="766"/>
      <c r="F240" s="766"/>
      <c r="G240" s="766"/>
      <c r="H240" s="766"/>
      <c r="I240" s="766"/>
      <c r="J240" s="766"/>
      <c r="K240" s="766"/>
      <c r="L240" s="766"/>
      <c r="M240" s="766"/>
      <c r="N240" s="766"/>
      <c r="O240" s="766"/>
      <c r="P240" s="766"/>
      <c r="Q240" s="766"/>
      <c r="R240" s="766"/>
      <c r="S240" s="766"/>
      <c r="T240" s="767"/>
      <c r="U240" s="774"/>
      <c r="V240" s="775"/>
      <c r="W240" s="755"/>
      <c r="X240" s="755"/>
      <c r="Y240" s="756"/>
    </row>
    <row r="241" spans="1:25" ht="12" customHeight="1" x14ac:dyDescent="0.2">
      <c r="B241" s="761"/>
      <c r="C241" s="762"/>
      <c r="D241" s="768"/>
      <c r="E241" s="769"/>
      <c r="F241" s="769"/>
      <c r="G241" s="769"/>
      <c r="H241" s="769"/>
      <c r="I241" s="769"/>
      <c r="J241" s="769"/>
      <c r="K241" s="769"/>
      <c r="L241" s="769"/>
      <c r="M241" s="769"/>
      <c r="N241" s="769"/>
      <c r="O241" s="769"/>
      <c r="P241" s="769"/>
      <c r="Q241" s="769"/>
      <c r="R241" s="769"/>
      <c r="S241" s="769"/>
      <c r="T241" s="770"/>
      <c r="U241" s="776"/>
      <c r="V241" s="777"/>
      <c r="W241" s="757"/>
      <c r="X241" s="757"/>
      <c r="Y241" s="758"/>
    </row>
    <row r="242" spans="1:25" ht="12" customHeight="1" x14ac:dyDescent="0.2">
      <c r="B242" s="761"/>
      <c r="C242" s="762"/>
      <c r="D242" s="768"/>
      <c r="E242" s="769"/>
      <c r="F242" s="769"/>
      <c r="G242" s="769"/>
      <c r="H242" s="769"/>
      <c r="I242" s="769"/>
      <c r="J242" s="769"/>
      <c r="K242" s="769"/>
      <c r="L242" s="769"/>
      <c r="M242" s="769"/>
      <c r="N242" s="769"/>
      <c r="O242" s="769"/>
      <c r="P242" s="769"/>
      <c r="Q242" s="769"/>
      <c r="R242" s="769"/>
      <c r="S242" s="769"/>
      <c r="T242" s="770"/>
      <c r="U242" s="776"/>
      <c r="V242" s="777"/>
      <c r="W242" s="757"/>
      <c r="X242" s="757"/>
      <c r="Y242" s="758"/>
    </row>
    <row r="243" spans="1:25" ht="12" customHeight="1" x14ac:dyDescent="0.2">
      <c r="B243" s="763"/>
      <c r="C243" s="764"/>
      <c r="D243" s="771"/>
      <c r="E243" s="772"/>
      <c r="F243" s="772"/>
      <c r="G243" s="772"/>
      <c r="H243" s="772"/>
      <c r="I243" s="772"/>
      <c r="J243" s="772"/>
      <c r="K243" s="772"/>
      <c r="L243" s="772"/>
      <c r="M243" s="772"/>
      <c r="N243" s="772"/>
      <c r="O243" s="772"/>
      <c r="P243" s="772"/>
      <c r="Q243" s="772"/>
      <c r="R243" s="772"/>
      <c r="S243" s="772"/>
      <c r="T243" s="773"/>
      <c r="U243" s="778"/>
      <c r="V243" s="779"/>
      <c r="W243" s="753"/>
      <c r="X243" s="753"/>
      <c r="Y243" s="754"/>
    </row>
    <row r="244" spans="1:25" ht="12" customHeight="1" x14ac:dyDescent="0.2">
      <c r="A244" s="254" t="str">
        <f>IF(MAX($A$5:A243)=MAX(Récap!AD:AD),"",A234+1)</f>
        <v/>
      </c>
      <c r="B244" s="759" t="s">
        <v>14</v>
      </c>
      <c r="C244" s="760"/>
      <c r="D244" s="765" t="s">
        <v>14</v>
      </c>
      <c r="E244" s="766"/>
      <c r="F244" s="766"/>
      <c r="G244" s="766"/>
      <c r="H244" s="766"/>
      <c r="I244" s="766"/>
      <c r="J244" s="766"/>
      <c r="K244" s="766"/>
      <c r="L244" s="766"/>
      <c r="M244" s="766"/>
      <c r="N244" s="766"/>
      <c r="O244" s="766"/>
      <c r="P244" s="766"/>
      <c r="Q244" s="766"/>
      <c r="R244" s="766"/>
      <c r="S244" s="766"/>
      <c r="T244" s="767"/>
      <c r="U244" s="774"/>
      <c r="V244" s="775"/>
      <c r="W244" s="755"/>
      <c r="X244" s="755"/>
      <c r="Y244" s="756"/>
    </row>
    <row r="245" spans="1:25" ht="12" customHeight="1" x14ac:dyDescent="0.2">
      <c r="A245" s="254"/>
      <c r="B245" s="761"/>
      <c r="C245" s="762"/>
      <c r="D245" s="768"/>
      <c r="E245" s="769"/>
      <c r="F245" s="769"/>
      <c r="G245" s="769"/>
      <c r="H245" s="769"/>
      <c r="I245" s="769"/>
      <c r="J245" s="769"/>
      <c r="K245" s="769"/>
      <c r="L245" s="769"/>
      <c r="M245" s="769"/>
      <c r="N245" s="769"/>
      <c r="O245" s="769"/>
      <c r="P245" s="769"/>
      <c r="Q245" s="769"/>
      <c r="R245" s="769"/>
      <c r="S245" s="769"/>
      <c r="T245" s="770"/>
      <c r="U245" s="776"/>
      <c r="V245" s="777"/>
      <c r="W245" s="757"/>
      <c r="X245" s="757"/>
      <c r="Y245" s="758"/>
    </row>
    <row r="246" spans="1:25" ht="12" customHeight="1" x14ac:dyDescent="0.2">
      <c r="A246" s="254"/>
      <c r="B246" s="761"/>
      <c r="C246" s="762"/>
      <c r="D246" s="768"/>
      <c r="E246" s="769"/>
      <c r="F246" s="769"/>
      <c r="G246" s="769"/>
      <c r="H246" s="769"/>
      <c r="I246" s="769"/>
      <c r="J246" s="769"/>
      <c r="K246" s="769"/>
      <c r="L246" s="769"/>
      <c r="M246" s="769"/>
      <c r="N246" s="769"/>
      <c r="O246" s="769"/>
      <c r="P246" s="769"/>
      <c r="Q246" s="769"/>
      <c r="R246" s="769"/>
      <c r="S246" s="769"/>
      <c r="T246" s="770"/>
      <c r="U246" s="776"/>
      <c r="V246" s="777"/>
      <c r="W246" s="757"/>
      <c r="X246" s="757"/>
      <c r="Y246" s="758"/>
    </row>
    <row r="247" spans="1:25" ht="12" customHeight="1" x14ac:dyDescent="0.2">
      <c r="A247" s="254"/>
      <c r="B247" s="763"/>
      <c r="C247" s="764"/>
      <c r="D247" s="771"/>
      <c r="E247" s="772"/>
      <c r="F247" s="772"/>
      <c r="G247" s="772"/>
      <c r="H247" s="772"/>
      <c r="I247" s="772"/>
      <c r="J247" s="772"/>
      <c r="K247" s="772"/>
      <c r="L247" s="772"/>
      <c r="M247" s="772"/>
      <c r="N247" s="772"/>
      <c r="O247" s="772"/>
      <c r="P247" s="772"/>
      <c r="Q247" s="772"/>
      <c r="R247" s="772"/>
      <c r="S247" s="772"/>
      <c r="T247" s="773"/>
      <c r="U247" s="778"/>
      <c r="V247" s="779"/>
      <c r="W247" s="753"/>
      <c r="X247" s="753"/>
      <c r="Y247" s="754"/>
    </row>
    <row r="248" spans="1:25" ht="12" customHeight="1" x14ac:dyDescent="0.2">
      <c r="A248" s="254" t="str">
        <f>IF(MAX($A$5:A247)=MAX(Récap!AD:AD),"",A244+1)</f>
        <v/>
      </c>
      <c r="B248" s="233"/>
      <c r="C248" s="234"/>
      <c r="D248" s="235"/>
      <c r="E248" s="235"/>
      <c r="F248" s="235"/>
      <c r="G248" s="235"/>
      <c r="H248" s="235"/>
      <c r="I248" s="235"/>
      <c r="J248" s="235"/>
      <c r="K248" s="235"/>
      <c r="L248" s="235"/>
      <c r="M248" s="235"/>
      <c r="N248" s="235"/>
      <c r="O248" s="235"/>
      <c r="P248" s="235"/>
      <c r="Q248" s="235"/>
      <c r="R248" s="235"/>
      <c r="S248" s="235"/>
      <c r="T248" s="235"/>
      <c r="U248" s="240"/>
      <c r="V248" s="240"/>
      <c r="W248" s="235"/>
      <c r="X248" s="235"/>
      <c r="Y248" s="236"/>
    </row>
    <row r="249" spans="1:25" ht="12" customHeight="1" x14ac:dyDescent="0.2">
      <c r="A249" s="254"/>
      <c r="B249" s="237"/>
      <c r="C249" s="238"/>
      <c r="D249" s="238"/>
      <c r="E249" s="238"/>
      <c r="F249" s="238"/>
      <c r="G249" s="238"/>
      <c r="H249" s="238"/>
      <c r="I249" s="238"/>
      <c r="J249" s="238"/>
      <c r="K249" s="238"/>
      <c r="L249" s="238"/>
      <c r="M249" s="238"/>
      <c r="N249" s="238"/>
      <c r="O249" s="238"/>
      <c r="P249" s="238"/>
      <c r="Q249" s="238"/>
      <c r="R249" s="238"/>
      <c r="S249" s="238"/>
      <c r="T249" s="238"/>
      <c r="U249" s="238"/>
      <c r="V249" s="238"/>
      <c r="W249" s="238"/>
      <c r="X249" s="238"/>
      <c r="Y249" s="239"/>
    </row>
    <row r="250" spans="1:25" ht="12" customHeight="1" x14ac:dyDescent="0.2">
      <c r="A250" s="254"/>
      <c r="B250" s="780" t="s">
        <v>489</v>
      </c>
      <c r="C250" s="781"/>
      <c r="D250" s="781"/>
      <c r="E250" s="781"/>
      <c r="F250" s="781"/>
      <c r="G250" s="781"/>
      <c r="H250" s="781"/>
      <c r="I250" s="781"/>
      <c r="J250" s="781"/>
      <c r="K250" s="781"/>
      <c r="L250" s="781"/>
      <c r="M250" s="781"/>
      <c r="N250" s="781"/>
      <c r="O250" s="782" t="str">
        <f>"Compte rendu du dossier de travaux "&amp;$R$1&amp;" - Page "&amp;COUNTIF($B$1:$B250,"=N°")&amp;" / "&amp;ROUNDUP((280-COUNTIF($B$1:$B$1226,"=-"))/14,0)</f>
        <v>Compte rendu du dossier de travaux  - Page 4 / 0</v>
      </c>
      <c r="P250" s="782"/>
      <c r="Q250" s="782"/>
      <c r="R250" s="782"/>
      <c r="S250" s="782"/>
      <c r="T250" s="782"/>
      <c r="U250" s="782"/>
      <c r="V250" s="782"/>
      <c r="W250" s="782"/>
      <c r="X250" s="782"/>
      <c r="Y250" s="783"/>
    </row>
    <row r="251" spans="1:25" ht="12" customHeight="1" x14ac:dyDescent="0.2">
      <c r="A251" s="254"/>
      <c r="B251" s="784" t="s">
        <v>36</v>
      </c>
      <c r="C251" s="785"/>
      <c r="D251" s="785" t="s">
        <v>430</v>
      </c>
      <c r="E251" s="785"/>
      <c r="F251" s="785"/>
      <c r="G251" s="785"/>
      <c r="H251" s="785"/>
      <c r="I251" s="785"/>
      <c r="J251" s="785"/>
      <c r="K251" s="785"/>
      <c r="L251" s="785"/>
      <c r="M251" s="785"/>
      <c r="N251" s="785"/>
      <c r="O251" s="785"/>
      <c r="P251" s="785"/>
      <c r="Q251" s="785"/>
      <c r="R251" s="785"/>
      <c r="S251" s="785"/>
      <c r="T251" s="785"/>
      <c r="U251" s="788" t="s">
        <v>431</v>
      </c>
      <c r="V251" s="788"/>
      <c r="W251" s="785" t="s">
        <v>432</v>
      </c>
      <c r="X251" s="785"/>
      <c r="Y251" s="790"/>
    </row>
    <row r="252" spans="1:25" ht="12" customHeight="1" x14ac:dyDescent="0.2">
      <c r="A252" s="254" t="str">
        <f>IF(MAX($A$5:A251)=MAX(Récap!AD:AD),"",A248+1)</f>
        <v/>
      </c>
      <c r="B252" s="786"/>
      <c r="C252" s="787"/>
      <c r="D252" s="787"/>
      <c r="E252" s="787"/>
      <c r="F252" s="787"/>
      <c r="G252" s="787"/>
      <c r="H252" s="787"/>
      <c r="I252" s="787"/>
      <c r="J252" s="787"/>
      <c r="K252" s="787"/>
      <c r="L252" s="787"/>
      <c r="M252" s="787"/>
      <c r="N252" s="787"/>
      <c r="O252" s="787"/>
      <c r="P252" s="787"/>
      <c r="Q252" s="787"/>
      <c r="R252" s="787"/>
      <c r="S252" s="787"/>
      <c r="T252" s="787"/>
      <c r="U252" s="789"/>
      <c r="V252" s="789"/>
      <c r="W252" s="787"/>
      <c r="X252" s="787"/>
      <c r="Y252" s="791"/>
    </row>
    <row r="253" spans="1:25" ht="12" customHeight="1" x14ac:dyDescent="0.2">
      <c r="A253" s="254"/>
      <c r="B253" s="759" t="s">
        <v>14</v>
      </c>
      <c r="C253" s="760"/>
      <c r="D253" s="765" t="s">
        <v>14</v>
      </c>
      <c r="E253" s="766"/>
      <c r="F253" s="766"/>
      <c r="G253" s="766"/>
      <c r="H253" s="766"/>
      <c r="I253" s="766"/>
      <c r="J253" s="766"/>
      <c r="K253" s="766"/>
      <c r="L253" s="766"/>
      <c r="M253" s="766"/>
      <c r="N253" s="766"/>
      <c r="O253" s="766"/>
      <c r="P253" s="766"/>
      <c r="Q253" s="766"/>
      <c r="R253" s="766"/>
      <c r="S253" s="766"/>
      <c r="T253" s="767"/>
      <c r="U253" s="774"/>
      <c r="V253" s="775"/>
      <c r="W253" s="755"/>
      <c r="X253" s="755"/>
      <c r="Y253" s="756"/>
    </row>
    <row r="254" spans="1:25" ht="12" customHeight="1" x14ac:dyDescent="0.2">
      <c r="A254" s="254"/>
      <c r="B254" s="761"/>
      <c r="C254" s="762"/>
      <c r="D254" s="768"/>
      <c r="E254" s="769"/>
      <c r="F254" s="769"/>
      <c r="G254" s="769"/>
      <c r="H254" s="769"/>
      <c r="I254" s="769"/>
      <c r="J254" s="769"/>
      <c r="K254" s="769"/>
      <c r="L254" s="769"/>
      <c r="M254" s="769"/>
      <c r="N254" s="769"/>
      <c r="O254" s="769"/>
      <c r="P254" s="769"/>
      <c r="Q254" s="769"/>
      <c r="R254" s="769"/>
      <c r="S254" s="769"/>
      <c r="T254" s="770"/>
      <c r="U254" s="776"/>
      <c r="V254" s="777"/>
      <c r="W254" s="757"/>
      <c r="X254" s="757"/>
      <c r="Y254" s="758"/>
    </row>
    <row r="255" spans="1:25" ht="12" customHeight="1" x14ac:dyDescent="0.2">
      <c r="A255" s="254"/>
      <c r="B255" s="761"/>
      <c r="C255" s="762"/>
      <c r="D255" s="768"/>
      <c r="E255" s="769"/>
      <c r="F255" s="769"/>
      <c r="G255" s="769"/>
      <c r="H255" s="769"/>
      <c r="I255" s="769"/>
      <c r="J255" s="769"/>
      <c r="K255" s="769"/>
      <c r="L255" s="769"/>
      <c r="M255" s="769"/>
      <c r="N255" s="769"/>
      <c r="O255" s="769"/>
      <c r="P255" s="769"/>
      <c r="Q255" s="769"/>
      <c r="R255" s="769"/>
      <c r="S255" s="769"/>
      <c r="T255" s="770"/>
      <c r="U255" s="776"/>
      <c r="V255" s="777"/>
      <c r="W255" s="757"/>
      <c r="X255" s="757"/>
      <c r="Y255" s="758"/>
    </row>
    <row r="256" spans="1:25" ht="12" customHeight="1" x14ac:dyDescent="0.2">
      <c r="A256" s="254" t="str">
        <f>IF(MAX($A$5:A255)=MAX(Récap!AD:AD),"",A252+1)</f>
        <v/>
      </c>
      <c r="B256" s="763"/>
      <c r="C256" s="764"/>
      <c r="D256" s="771"/>
      <c r="E256" s="772"/>
      <c r="F256" s="772"/>
      <c r="G256" s="772"/>
      <c r="H256" s="772"/>
      <c r="I256" s="772"/>
      <c r="J256" s="772"/>
      <c r="K256" s="772"/>
      <c r="L256" s="772"/>
      <c r="M256" s="772"/>
      <c r="N256" s="772"/>
      <c r="O256" s="772"/>
      <c r="P256" s="772"/>
      <c r="Q256" s="772"/>
      <c r="R256" s="772"/>
      <c r="S256" s="772"/>
      <c r="T256" s="773"/>
      <c r="U256" s="778"/>
      <c r="V256" s="779"/>
      <c r="W256" s="753"/>
      <c r="X256" s="753"/>
      <c r="Y256" s="754"/>
    </row>
    <row r="257" spans="1:25" ht="12" customHeight="1" x14ac:dyDescent="0.2">
      <c r="A257" s="254"/>
      <c r="B257" s="759" t="s">
        <v>14</v>
      </c>
      <c r="C257" s="760"/>
      <c r="D257" s="765" t="s">
        <v>14</v>
      </c>
      <c r="E257" s="766"/>
      <c r="F257" s="766"/>
      <c r="G257" s="766"/>
      <c r="H257" s="766"/>
      <c r="I257" s="766"/>
      <c r="J257" s="766"/>
      <c r="K257" s="766"/>
      <c r="L257" s="766"/>
      <c r="M257" s="766"/>
      <c r="N257" s="766"/>
      <c r="O257" s="766"/>
      <c r="P257" s="766"/>
      <c r="Q257" s="766"/>
      <c r="R257" s="766"/>
      <c r="S257" s="766"/>
      <c r="T257" s="767"/>
      <c r="U257" s="774"/>
      <c r="V257" s="775"/>
      <c r="W257" s="755"/>
      <c r="X257" s="755"/>
      <c r="Y257" s="756"/>
    </row>
    <row r="258" spans="1:25" ht="12" customHeight="1" x14ac:dyDescent="0.2">
      <c r="A258" s="254"/>
      <c r="B258" s="761"/>
      <c r="C258" s="762"/>
      <c r="D258" s="768"/>
      <c r="E258" s="769"/>
      <c r="F258" s="769"/>
      <c r="G258" s="769"/>
      <c r="H258" s="769"/>
      <c r="I258" s="769"/>
      <c r="J258" s="769"/>
      <c r="K258" s="769"/>
      <c r="L258" s="769"/>
      <c r="M258" s="769"/>
      <c r="N258" s="769"/>
      <c r="O258" s="769"/>
      <c r="P258" s="769"/>
      <c r="Q258" s="769"/>
      <c r="R258" s="769"/>
      <c r="S258" s="769"/>
      <c r="T258" s="770"/>
      <c r="U258" s="776"/>
      <c r="V258" s="777"/>
      <c r="W258" s="757"/>
      <c r="X258" s="757"/>
      <c r="Y258" s="758"/>
    </row>
    <row r="259" spans="1:25" ht="12" customHeight="1" x14ac:dyDescent="0.2">
      <c r="A259" s="254"/>
      <c r="B259" s="761"/>
      <c r="C259" s="762"/>
      <c r="D259" s="768"/>
      <c r="E259" s="769"/>
      <c r="F259" s="769"/>
      <c r="G259" s="769"/>
      <c r="H259" s="769"/>
      <c r="I259" s="769"/>
      <c r="J259" s="769"/>
      <c r="K259" s="769"/>
      <c r="L259" s="769"/>
      <c r="M259" s="769"/>
      <c r="N259" s="769"/>
      <c r="O259" s="769"/>
      <c r="P259" s="769"/>
      <c r="Q259" s="769"/>
      <c r="R259" s="769"/>
      <c r="S259" s="769"/>
      <c r="T259" s="770"/>
      <c r="U259" s="776"/>
      <c r="V259" s="777"/>
      <c r="W259" s="757"/>
      <c r="X259" s="757"/>
      <c r="Y259" s="758"/>
    </row>
    <row r="260" spans="1:25" ht="12" customHeight="1" x14ac:dyDescent="0.2">
      <c r="A260" s="254" t="str">
        <f>IF(MAX($A$5:A259)=MAX(Récap!AD:AD),"",A256+1)</f>
        <v/>
      </c>
      <c r="B260" s="763"/>
      <c r="C260" s="764"/>
      <c r="D260" s="771"/>
      <c r="E260" s="772"/>
      <c r="F260" s="772"/>
      <c r="G260" s="772"/>
      <c r="H260" s="772"/>
      <c r="I260" s="772"/>
      <c r="J260" s="772"/>
      <c r="K260" s="772"/>
      <c r="L260" s="772"/>
      <c r="M260" s="772"/>
      <c r="N260" s="772"/>
      <c r="O260" s="772"/>
      <c r="P260" s="772"/>
      <c r="Q260" s="772"/>
      <c r="R260" s="772"/>
      <c r="S260" s="772"/>
      <c r="T260" s="773"/>
      <c r="U260" s="778"/>
      <c r="V260" s="779"/>
      <c r="W260" s="753"/>
      <c r="X260" s="753"/>
      <c r="Y260" s="754"/>
    </row>
    <row r="261" spans="1:25" ht="12" customHeight="1" x14ac:dyDescent="0.2">
      <c r="A261" s="254"/>
      <c r="B261" s="759" t="s">
        <v>14</v>
      </c>
      <c r="C261" s="760"/>
      <c r="D261" s="765" t="s">
        <v>14</v>
      </c>
      <c r="E261" s="766"/>
      <c r="F261" s="766"/>
      <c r="G261" s="766"/>
      <c r="H261" s="766"/>
      <c r="I261" s="766"/>
      <c r="J261" s="766"/>
      <c r="K261" s="766"/>
      <c r="L261" s="766"/>
      <c r="M261" s="766"/>
      <c r="N261" s="766"/>
      <c r="O261" s="766"/>
      <c r="P261" s="766"/>
      <c r="Q261" s="766"/>
      <c r="R261" s="766"/>
      <c r="S261" s="766"/>
      <c r="T261" s="767"/>
      <c r="U261" s="774"/>
      <c r="V261" s="775"/>
      <c r="W261" s="755"/>
      <c r="X261" s="755"/>
      <c r="Y261" s="756"/>
    </row>
    <row r="262" spans="1:25" ht="12" customHeight="1" x14ac:dyDescent="0.2">
      <c r="A262" s="254"/>
      <c r="B262" s="761"/>
      <c r="C262" s="762"/>
      <c r="D262" s="768"/>
      <c r="E262" s="769"/>
      <c r="F262" s="769"/>
      <c r="G262" s="769"/>
      <c r="H262" s="769"/>
      <c r="I262" s="769"/>
      <c r="J262" s="769"/>
      <c r="K262" s="769"/>
      <c r="L262" s="769"/>
      <c r="M262" s="769"/>
      <c r="N262" s="769"/>
      <c r="O262" s="769"/>
      <c r="P262" s="769"/>
      <c r="Q262" s="769"/>
      <c r="R262" s="769"/>
      <c r="S262" s="769"/>
      <c r="T262" s="770"/>
      <c r="U262" s="776"/>
      <c r="V262" s="777"/>
      <c r="W262" s="757"/>
      <c r="X262" s="757"/>
      <c r="Y262" s="758"/>
    </row>
    <row r="263" spans="1:25" ht="12" customHeight="1" x14ac:dyDescent="0.2">
      <c r="A263" s="254"/>
      <c r="B263" s="761"/>
      <c r="C263" s="762"/>
      <c r="D263" s="768"/>
      <c r="E263" s="769"/>
      <c r="F263" s="769"/>
      <c r="G263" s="769"/>
      <c r="H263" s="769"/>
      <c r="I263" s="769"/>
      <c r="J263" s="769"/>
      <c r="K263" s="769"/>
      <c r="L263" s="769"/>
      <c r="M263" s="769"/>
      <c r="N263" s="769"/>
      <c r="O263" s="769"/>
      <c r="P263" s="769"/>
      <c r="Q263" s="769"/>
      <c r="R263" s="769"/>
      <c r="S263" s="769"/>
      <c r="T263" s="770"/>
      <c r="U263" s="776"/>
      <c r="V263" s="777"/>
      <c r="W263" s="757"/>
      <c r="X263" s="757"/>
      <c r="Y263" s="758"/>
    </row>
    <row r="264" spans="1:25" ht="12" customHeight="1" x14ac:dyDescent="0.2">
      <c r="A264" s="254" t="str">
        <f>IF(MAX($A$5:A263)=MAX(Récap!AD:AD),"",A260+1)</f>
        <v/>
      </c>
      <c r="B264" s="763"/>
      <c r="C264" s="764"/>
      <c r="D264" s="771"/>
      <c r="E264" s="772"/>
      <c r="F264" s="772"/>
      <c r="G264" s="772"/>
      <c r="H264" s="772"/>
      <c r="I264" s="772"/>
      <c r="J264" s="772"/>
      <c r="K264" s="772"/>
      <c r="L264" s="772"/>
      <c r="M264" s="772"/>
      <c r="N264" s="772"/>
      <c r="O264" s="772"/>
      <c r="P264" s="772"/>
      <c r="Q264" s="772"/>
      <c r="R264" s="772"/>
      <c r="S264" s="772"/>
      <c r="T264" s="773"/>
      <c r="U264" s="778"/>
      <c r="V264" s="779"/>
      <c r="W264" s="753"/>
      <c r="X264" s="753"/>
      <c r="Y264" s="754"/>
    </row>
    <row r="265" spans="1:25" ht="12" customHeight="1" x14ac:dyDescent="0.2">
      <c r="A265" s="254"/>
      <c r="B265" s="759" t="s">
        <v>14</v>
      </c>
      <c r="C265" s="760"/>
      <c r="D265" s="765" t="s">
        <v>14</v>
      </c>
      <c r="E265" s="766"/>
      <c r="F265" s="766"/>
      <c r="G265" s="766"/>
      <c r="H265" s="766"/>
      <c r="I265" s="766"/>
      <c r="J265" s="766"/>
      <c r="K265" s="766"/>
      <c r="L265" s="766"/>
      <c r="M265" s="766"/>
      <c r="N265" s="766"/>
      <c r="O265" s="766"/>
      <c r="P265" s="766"/>
      <c r="Q265" s="766"/>
      <c r="R265" s="766"/>
      <c r="S265" s="766"/>
      <c r="T265" s="767"/>
      <c r="U265" s="774"/>
      <c r="V265" s="775"/>
      <c r="W265" s="755"/>
      <c r="X265" s="755"/>
      <c r="Y265" s="756"/>
    </row>
    <row r="266" spans="1:25" ht="12" customHeight="1" x14ac:dyDescent="0.2">
      <c r="A266" s="254"/>
      <c r="B266" s="761"/>
      <c r="C266" s="762"/>
      <c r="D266" s="768"/>
      <c r="E266" s="769"/>
      <c r="F266" s="769"/>
      <c r="G266" s="769"/>
      <c r="H266" s="769"/>
      <c r="I266" s="769"/>
      <c r="J266" s="769"/>
      <c r="K266" s="769"/>
      <c r="L266" s="769"/>
      <c r="M266" s="769"/>
      <c r="N266" s="769"/>
      <c r="O266" s="769"/>
      <c r="P266" s="769"/>
      <c r="Q266" s="769"/>
      <c r="R266" s="769"/>
      <c r="S266" s="769"/>
      <c r="T266" s="770"/>
      <c r="U266" s="776"/>
      <c r="V266" s="777"/>
      <c r="W266" s="757"/>
      <c r="X266" s="757"/>
      <c r="Y266" s="758"/>
    </row>
    <row r="267" spans="1:25" ht="12" customHeight="1" x14ac:dyDescent="0.2">
      <c r="A267" s="254"/>
      <c r="B267" s="761"/>
      <c r="C267" s="762"/>
      <c r="D267" s="768"/>
      <c r="E267" s="769"/>
      <c r="F267" s="769"/>
      <c r="G267" s="769"/>
      <c r="H267" s="769"/>
      <c r="I267" s="769"/>
      <c r="J267" s="769"/>
      <c r="K267" s="769"/>
      <c r="L267" s="769"/>
      <c r="M267" s="769"/>
      <c r="N267" s="769"/>
      <c r="O267" s="769"/>
      <c r="P267" s="769"/>
      <c r="Q267" s="769"/>
      <c r="R267" s="769"/>
      <c r="S267" s="769"/>
      <c r="T267" s="770"/>
      <c r="U267" s="776"/>
      <c r="V267" s="777"/>
      <c r="W267" s="757"/>
      <c r="X267" s="757"/>
      <c r="Y267" s="758"/>
    </row>
    <row r="268" spans="1:25" ht="12" customHeight="1" x14ac:dyDescent="0.2">
      <c r="A268" s="254" t="str">
        <f>IF(MAX($A$5:A267)=MAX(Récap!AD:AD),"",A264+1)</f>
        <v/>
      </c>
      <c r="B268" s="763"/>
      <c r="C268" s="764"/>
      <c r="D268" s="771"/>
      <c r="E268" s="772"/>
      <c r="F268" s="772"/>
      <c r="G268" s="772"/>
      <c r="H268" s="772"/>
      <c r="I268" s="772"/>
      <c r="J268" s="772"/>
      <c r="K268" s="772"/>
      <c r="L268" s="772"/>
      <c r="M268" s="772"/>
      <c r="N268" s="772"/>
      <c r="O268" s="772"/>
      <c r="P268" s="772"/>
      <c r="Q268" s="772"/>
      <c r="R268" s="772"/>
      <c r="S268" s="772"/>
      <c r="T268" s="773"/>
      <c r="U268" s="778"/>
      <c r="V268" s="779"/>
      <c r="W268" s="753"/>
      <c r="X268" s="753"/>
      <c r="Y268" s="754"/>
    </row>
    <row r="269" spans="1:25" ht="12" customHeight="1" x14ac:dyDescent="0.2">
      <c r="A269" s="254"/>
      <c r="B269" s="759" t="s">
        <v>14</v>
      </c>
      <c r="C269" s="760"/>
      <c r="D269" s="765" t="s">
        <v>14</v>
      </c>
      <c r="E269" s="766"/>
      <c r="F269" s="766"/>
      <c r="G269" s="766"/>
      <c r="H269" s="766"/>
      <c r="I269" s="766"/>
      <c r="J269" s="766"/>
      <c r="K269" s="766"/>
      <c r="L269" s="766"/>
      <c r="M269" s="766"/>
      <c r="N269" s="766"/>
      <c r="O269" s="766"/>
      <c r="P269" s="766"/>
      <c r="Q269" s="766"/>
      <c r="R269" s="766"/>
      <c r="S269" s="766"/>
      <c r="T269" s="767"/>
      <c r="U269" s="774"/>
      <c r="V269" s="775"/>
      <c r="W269" s="755"/>
      <c r="X269" s="755"/>
      <c r="Y269" s="756"/>
    </row>
    <row r="270" spans="1:25" ht="12" customHeight="1" x14ac:dyDescent="0.2">
      <c r="A270" s="254"/>
      <c r="B270" s="761"/>
      <c r="C270" s="762"/>
      <c r="D270" s="768"/>
      <c r="E270" s="769"/>
      <c r="F270" s="769"/>
      <c r="G270" s="769"/>
      <c r="H270" s="769"/>
      <c r="I270" s="769"/>
      <c r="J270" s="769"/>
      <c r="K270" s="769"/>
      <c r="L270" s="769"/>
      <c r="M270" s="769"/>
      <c r="N270" s="769"/>
      <c r="O270" s="769"/>
      <c r="P270" s="769"/>
      <c r="Q270" s="769"/>
      <c r="R270" s="769"/>
      <c r="S270" s="769"/>
      <c r="T270" s="770"/>
      <c r="U270" s="776"/>
      <c r="V270" s="777"/>
      <c r="W270" s="757"/>
      <c r="X270" s="757"/>
      <c r="Y270" s="758"/>
    </row>
    <row r="271" spans="1:25" ht="12" customHeight="1" x14ac:dyDescent="0.2">
      <c r="A271" s="254"/>
      <c r="B271" s="761"/>
      <c r="C271" s="762"/>
      <c r="D271" s="768"/>
      <c r="E271" s="769"/>
      <c r="F271" s="769"/>
      <c r="G271" s="769"/>
      <c r="H271" s="769"/>
      <c r="I271" s="769"/>
      <c r="J271" s="769"/>
      <c r="K271" s="769"/>
      <c r="L271" s="769"/>
      <c r="M271" s="769"/>
      <c r="N271" s="769"/>
      <c r="O271" s="769"/>
      <c r="P271" s="769"/>
      <c r="Q271" s="769"/>
      <c r="R271" s="769"/>
      <c r="S271" s="769"/>
      <c r="T271" s="770"/>
      <c r="U271" s="776"/>
      <c r="V271" s="777"/>
      <c r="W271" s="757"/>
      <c r="X271" s="757"/>
      <c r="Y271" s="758"/>
    </row>
    <row r="272" spans="1:25" ht="12" customHeight="1" x14ac:dyDescent="0.2">
      <c r="A272" s="254" t="str">
        <f>IF(MAX($A$5:A271)=MAX(Récap!AD:AD),"",A268+1)</f>
        <v/>
      </c>
      <c r="B272" s="763"/>
      <c r="C272" s="764"/>
      <c r="D272" s="771"/>
      <c r="E272" s="772"/>
      <c r="F272" s="772"/>
      <c r="G272" s="772"/>
      <c r="H272" s="772"/>
      <c r="I272" s="772"/>
      <c r="J272" s="772"/>
      <c r="K272" s="772"/>
      <c r="L272" s="772"/>
      <c r="M272" s="772"/>
      <c r="N272" s="772"/>
      <c r="O272" s="772"/>
      <c r="P272" s="772"/>
      <c r="Q272" s="772"/>
      <c r="R272" s="772"/>
      <c r="S272" s="772"/>
      <c r="T272" s="773"/>
      <c r="U272" s="778"/>
      <c r="V272" s="779"/>
      <c r="W272" s="753"/>
      <c r="X272" s="753"/>
      <c r="Y272" s="754"/>
    </row>
    <row r="273" spans="1:25" ht="12" customHeight="1" x14ac:dyDescent="0.2">
      <c r="A273" s="254"/>
      <c r="B273" s="759" t="s">
        <v>14</v>
      </c>
      <c r="C273" s="760"/>
      <c r="D273" s="765" t="s">
        <v>14</v>
      </c>
      <c r="E273" s="766"/>
      <c r="F273" s="766"/>
      <c r="G273" s="766"/>
      <c r="H273" s="766"/>
      <c r="I273" s="766"/>
      <c r="J273" s="766"/>
      <c r="K273" s="766"/>
      <c r="L273" s="766"/>
      <c r="M273" s="766"/>
      <c r="N273" s="766"/>
      <c r="O273" s="766"/>
      <c r="P273" s="766"/>
      <c r="Q273" s="766"/>
      <c r="R273" s="766"/>
      <c r="S273" s="766"/>
      <c r="T273" s="767"/>
      <c r="U273" s="774"/>
      <c r="V273" s="775"/>
      <c r="W273" s="755"/>
      <c r="X273" s="755"/>
      <c r="Y273" s="756"/>
    </row>
    <row r="274" spans="1:25" ht="12" customHeight="1" x14ac:dyDescent="0.2">
      <c r="A274" s="254"/>
      <c r="B274" s="761"/>
      <c r="C274" s="762"/>
      <c r="D274" s="768"/>
      <c r="E274" s="769"/>
      <c r="F274" s="769"/>
      <c r="G274" s="769"/>
      <c r="H274" s="769"/>
      <c r="I274" s="769"/>
      <c r="J274" s="769"/>
      <c r="K274" s="769"/>
      <c r="L274" s="769"/>
      <c r="M274" s="769"/>
      <c r="N274" s="769"/>
      <c r="O274" s="769"/>
      <c r="P274" s="769"/>
      <c r="Q274" s="769"/>
      <c r="R274" s="769"/>
      <c r="S274" s="769"/>
      <c r="T274" s="770"/>
      <c r="U274" s="776"/>
      <c r="V274" s="777"/>
      <c r="W274" s="757"/>
      <c r="X274" s="757"/>
      <c r="Y274" s="758"/>
    </row>
    <row r="275" spans="1:25" ht="12" customHeight="1" x14ac:dyDescent="0.2">
      <c r="A275" s="254"/>
      <c r="B275" s="761"/>
      <c r="C275" s="762"/>
      <c r="D275" s="768"/>
      <c r="E275" s="769"/>
      <c r="F275" s="769"/>
      <c r="G275" s="769"/>
      <c r="H275" s="769"/>
      <c r="I275" s="769"/>
      <c r="J275" s="769"/>
      <c r="K275" s="769"/>
      <c r="L275" s="769"/>
      <c r="M275" s="769"/>
      <c r="N275" s="769"/>
      <c r="O275" s="769"/>
      <c r="P275" s="769"/>
      <c r="Q275" s="769"/>
      <c r="R275" s="769"/>
      <c r="S275" s="769"/>
      <c r="T275" s="770"/>
      <c r="U275" s="776"/>
      <c r="V275" s="777"/>
      <c r="W275" s="757"/>
      <c r="X275" s="757"/>
      <c r="Y275" s="758"/>
    </row>
    <row r="276" spans="1:25" ht="12" customHeight="1" x14ac:dyDescent="0.2">
      <c r="A276" s="254" t="str">
        <f>IF(MAX($A$5:A275)=MAX(Récap!AD:AD),"",A272+1)</f>
        <v/>
      </c>
      <c r="B276" s="763"/>
      <c r="C276" s="764"/>
      <c r="D276" s="771"/>
      <c r="E276" s="772"/>
      <c r="F276" s="772"/>
      <c r="G276" s="772"/>
      <c r="H276" s="772"/>
      <c r="I276" s="772"/>
      <c r="J276" s="772"/>
      <c r="K276" s="772"/>
      <c r="L276" s="772"/>
      <c r="M276" s="772"/>
      <c r="N276" s="772"/>
      <c r="O276" s="772"/>
      <c r="P276" s="772"/>
      <c r="Q276" s="772"/>
      <c r="R276" s="772"/>
      <c r="S276" s="772"/>
      <c r="T276" s="773"/>
      <c r="U276" s="778"/>
      <c r="V276" s="779"/>
      <c r="W276" s="753"/>
      <c r="X276" s="753"/>
      <c r="Y276" s="754"/>
    </row>
    <row r="277" spans="1:25" ht="12" customHeight="1" x14ac:dyDescent="0.2">
      <c r="A277" s="254"/>
      <c r="B277" s="759" t="s">
        <v>14</v>
      </c>
      <c r="C277" s="760"/>
      <c r="D277" s="765" t="s">
        <v>14</v>
      </c>
      <c r="E277" s="766"/>
      <c r="F277" s="766"/>
      <c r="G277" s="766"/>
      <c r="H277" s="766"/>
      <c r="I277" s="766"/>
      <c r="J277" s="766"/>
      <c r="K277" s="766"/>
      <c r="L277" s="766"/>
      <c r="M277" s="766"/>
      <c r="N277" s="766"/>
      <c r="O277" s="766"/>
      <c r="P277" s="766"/>
      <c r="Q277" s="766"/>
      <c r="R277" s="766"/>
      <c r="S277" s="766"/>
      <c r="T277" s="767"/>
      <c r="U277" s="774"/>
      <c r="V277" s="775"/>
      <c r="W277" s="755"/>
      <c r="X277" s="755"/>
      <c r="Y277" s="756"/>
    </row>
    <row r="278" spans="1:25" ht="12" customHeight="1" x14ac:dyDescent="0.2">
      <c r="A278" s="254"/>
      <c r="B278" s="761"/>
      <c r="C278" s="762"/>
      <c r="D278" s="768"/>
      <c r="E278" s="769"/>
      <c r="F278" s="769"/>
      <c r="G278" s="769"/>
      <c r="H278" s="769"/>
      <c r="I278" s="769"/>
      <c r="J278" s="769"/>
      <c r="K278" s="769"/>
      <c r="L278" s="769"/>
      <c r="M278" s="769"/>
      <c r="N278" s="769"/>
      <c r="O278" s="769"/>
      <c r="P278" s="769"/>
      <c r="Q278" s="769"/>
      <c r="R278" s="769"/>
      <c r="S278" s="769"/>
      <c r="T278" s="770"/>
      <c r="U278" s="776"/>
      <c r="V278" s="777"/>
      <c r="W278" s="757"/>
      <c r="X278" s="757"/>
      <c r="Y278" s="758"/>
    </row>
    <row r="279" spans="1:25" ht="12" customHeight="1" x14ac:dyDescent="0.2">
      <c r="A279" s="254"/>
      <c r="B279" s="761"/>
      <c r="C279" s="762"/>
      <c r="D279" s="768"/>
      <c r="E279" s="769"/>
      <c r="F279" s="769"/>
      <c r="G279" s="769"/>
      <c r="H279" s="769"/>
      <c r="I279" s="769"/>
      <c r="J279" s="769"/>
      <c r="K279" s="769"/>
      <c r="L279" s="769"/>
      <c r="M279" s="769"/>
      <c r="N279" s="769"/>
      <c r="O279" s="769"/>
      <c r="P279" s="769"/>
      <c r="Q279" s="769"/>
      <c r="R279" s="769"/>
      <c r="S279" s="769"/>
      <c r="T279" s="770"/>
      <c r="U279" s="776"/>
      <c r="V279" s="777"/>
      <c r="W279" s="757"/>
      <c r="X279" s="757"/>
      <c r="Y279" s="758"/>
    </row>
    <row r="280" spans="1:25" ht="12" customHeight="1" x14ac:dyDescent="0.2">
      <c r="A280" s="254" t="str">
        <f>IF(MAX($A$5:A279)=MAX(Récap!AD:AD),"",A276+1)</f>
        <v/>
      </c>
      <c r="B280" s="763"/>
      <c r="C280" s="764"/>
      <c r="D280" s="771"/>
      <c r="E280" s="772"/>
      <c r="F280" s="772"/>
      <c r="G280" s="772"/>
      <c r="H280" s="772"/>
      <c r="I280" s="772"/>
      <c r="J280" s="772"/>
      <c r="K280" s="772"/>
      <c r="L280" s="772"/>
      <c r="M280" s="772"/>
      <c r="N280" s="772"/>
      <c r="O280" s="772"/>
      <c r="P280" s="772"/>
      <c r="Q280" s="772"/>
      <c r="R280" s="772"/>
      <c r="S280" s="772"/>
      <c r="T280" s="773"/>
      <c r="U280" s="778"/>
      <c r="V280" s="779"/>
      <c r="W280" s="753"/>
      <c r="X280" s="753"/>
      <c r="Y280" s="754"/>
    </row>
    <row r="281" spans="1:25" ht="12" customHeight="1" x14ac:dyDescent="0.2">
      <c r="A281" s="254"/>
      <c r="B281" s="759" t="s">
        <v>14</v>
      </c>
      <c r="C281" s="760"/>
      <c r="D281" s="765" t="s">
        <v>14</v>
      </c>
      <c r="E281" s="766"/>
      <c r="F281" s="766"/>
      <c r="G281" s="766"/>
      <c r="H281" s="766"/>
      <c r="I281" s="766"/>
      <c r="J281" s="766"/>
      <c r="K281" s="766"/>
      <c r="L281" s="766"/>
      <c r="M281" s="766"/>
      <c r="N281" s="766"/>
      <c r="O281" s="766"/>
      <c r="P281" s="766"/>
      <c r="Q281" s="766"/>
      <c r="R281" s="766"/>
      <c r="S281" s="766"/>
      <c r="T281" s="767"/>
      <c r="U281" s="774"/>
      <c r="V281" s="775"/>
      <c r="W281" s="755"/>
      <c r="X281" s="755"/>
      <c r="Y281" s="756"/>
    </row>
    <row r="282" spans="1:25" ht="12" customHeight="1" x14ac:dyDescent="0.2">
      <c r="A282" s="254"/>
      <c r="B282" s="761"/>
      <c r="C282" s="762"/>
      <c r="D282" s="768"/>
      <c r="E282" s="769"/>
      <c r="F282" s="769"/>
      <c r="G282" s="769"/>
      <c r="H282" s="769"/>
      <c r="I282" s="769"/>
      <c r="J282" s="769"/>
      <c r="K282" s="769"/>
      <c r="L282" s="769"/>
      <c r="M282" s="769"/>
      <c r="N282" s="769"/>
      <c r="O282" s="769"/>
      <c r="P282" s="769"/>
      <c r="Q282" s="769"/>
      <c r="R282" s="769"/>
      <c r="S282" s="769"/>
      <c r="T282" s="770"/>
      <c r="U282" s="776"/>
      <c r="V282" s="777"/>
      <c r="W282" s="757"/>
      <c r="X282" s="757"/>
      <c r="Y282" s="758"/>
    </row>
    <row r="283" spans="1:25" ht="12" customHeight="1" x14ac:dyDescent="0.2">
      <c r="A283" s="254"/>
      <c r="B283" s="761"/>
      <c r="C283" s="762"/>
      <c r="D283" s="768"/>
      <c r="E283" s="769"/>
      <c r="F283" s="769"/>
      <c r="G283" s="769"/>
      <c r="H283" s="769"/>
      <c r="I283" s="769"/>
      <c r="J283" s="769"/>
      <c r="K283" s="769"/>
      <c r="L283" s="769"/>
      <c r="M283" s="769"/>
      <c r="N283" s="769"/>
      <c r="O283" s="769"/>
      <c r="P283" s="769"/>
      <c r="Q283" s="769"/>
      <c r="R283" s="769"/>
      <c r="S283" s="769"/>
      <c r="T283" s="770"/>
      <c r="U283" s="776"/>
      <c r="V283" s="777"/>
      <c r="W283" s="757"/>
      <c r="X283" s="757"/>
      <c r="Y283" s="758"/>
    </row>
    <row r="284" spans="1:25" ht="12" customHeight="1" x14ac:dyDescent="0.2">
      <c r="A284" s="254" t="str">
        <f>IF(MAX($A$5:A283)=MAX(Récap!AD:AD),"",A280+1)</f>
        <v/>
      </c>
      <c r="B284" s="763"/>
      <c r="C284" s="764"/>
      <c r="D284" s="771"/>
      <c r="E284" s="772"/>
      <c r="F284" s="772"/>
      <c r="G284" s="772"/>
      <c r="H284" s="772"/>
      <c r="I284" s="772"/>
      <c r="J284" s="772"/>
      <c r="K284" s="772"/>
      <c r="L284" s="772"/>
      <c r="M284" s="772"/>
      <c r="N284" s="772"/>
      <c r="O284" s="772"/>
      <c r="P284" s="772"/>
      <c r="Q284" s="772"/>
      <c r="R284" s="772"/>
      <c r="S284" s="772"/>
      <c r="T284" s="773"/>
      <c r="U284" s="778"/>
      <c r="V284" s="779"/>
      <c r="W284" s="753"/>
      <c r="X284" s="753"/>
      <c r="Y284" s="754"/>
    </row>
    <row r="285" spans="1:25" ht="12" customHeight="1" x14ac:dyDescent="0.2">
      <c r="A285" s="254"/>
      <c r="B285" s="759" t="s">
        <v>14</v>
      </c>
      <c r="C285" s="760"/>
      <c r="D285" s="765" t="s">
        <v>14</v>
      </c>
      <c r="E285" s="766"/>
      <c r="F285" s="766"/>
      <c r="G285" s="766"/>
      <c r="H285" s="766"/>
      <c r="I285" s="766"/>
      <c r="J285" s="766"/>
      <c r="K285" s="766"/>
      <c r="L285" s="766"/>
      <c r="M285" s="766"/>
      <c r="N285" s="766"/>
      <c r="O285" s="766"/>
      <c r="P285" s="766"/>
      <c r="Q285" s="766"/>
      <c r="R285" s="766"/>
      <c r="S285" s="766"/>
      <c r="T285" s="767"/>
      <c r="U285" s="774"/>
      <c r="V285" s="775"/>
      <c r="W285" s="755"/>
      <c r="X285" s="755"/>
      <c r="Y285" s="756"/>
    </row>
    <row r="286" spans="1:25" ht="12" customHeight="1" x14ac:dyDescent="0.2">
      <c r="A286" s="254"/>
      <c r="B286" s="761"/>
      <c r="C286" s="762"/>
      <c r="D286" s="768"/>
      <c r="E286" s="769"/>
      <c r="F286" s="769"/>
      <c r="G286" s="769"/>
      <c r="H286" s="769"/>
      <c r="I286" s="769"/>
      <c r="J286" s="769"/>
      <c r="K286" s="769"/>
      <c r="L286" s="769"/>
      <c r="M286" s="769"/>
      <c r="N286" s="769"/>
      <c r="O286" s="769"/>
      <c r="P286" s="769"/>
      <c r="Q286" s="769"/>
      <c r="R286" s="769"/>
      <c r="S286" s="769"/>
      <c r="T286" s="770"/>
      <c r="U286" s="776"/>
      <c r="V286" s="777"/>
      <c r="W286" s="757"/>
      <c r="X286" s="757"/>
      <c r="Y286" s="758"/>
    </row>
    <row r="287" spans="1:25" ht="12" customHeight="1" x14ac:dyDescent="0.2">
      <c r="A287" s="254"/>
      <c r="B287" s="761"/>
      <c r="C287" s="762"/>
      <c r="D287" s="768"/>
      <c r="E287" s="769"/>
      <c r="F287" s="769"/>
      <c r="G287" s="769"/>
      <c r="H287" s="769"/>
      <c r="I287" s="769"/>
      <c r="J287" s="769"/>
      <c r="K287" s="769"/>
      <c r="L287" s="769"/>
      <c r="M287" s="769"/>
      <c r="N287" s="769"/>
      <c r="O287" s="769"/>
      <c r="P287" s="769"/>
      <c r="Q287" s="769"/>
      <c r="R287" s="769"/>
      <c r="S287" s="769"/>
      <c r="T287" s="770"/>
      <c r="U287" s="776"/>
      <c r="V287" s="777"/>
      <c r="W287" s="757"/>
      <c r="X287" s="757"/>
      <c r="Y287" s="758"/>
    </row>
    <row r="288" spans="1:25" ht="12" customHeight="1" x14ac:dyDescent="0.2">
      <c r="A288" s="254" t="str">
        <f>IF(MAX($A$5:A287)=MAX(Récap!AD:AD),"",A284+1)</f>
        <v/>
      </c>
      <c r="B288" s="763"/>
      <c r="C288" s="764"/>
      <c r="D288" s="771"/>
      <c r="E288" s="772"/>
      <c r="F288" s="772"/>
      <c r="G288" s="772"/>
      <c r="H288" s="772"/>
      <c r="I288" s="772"/>
      <c r="J288" s="772"/>
      <c r="K288" s="772"/>
      <c r="L288" s="772"/>
      <c r="M288" s="772"/>
      <c r="N288" s="772"/>
      <c r="O288" s="772"/>
      <c r="P288" s="772"/>
      <c r="Q288" s="772"/>
      <c r="R288" s="772"/>
      <c r="S288" s="772"/>
      <c r="T288" s="773"/>
      <c r="U288" s="778"/>
      <c r="V288" s="779"/>
      <c r="W288" s="753"/>
      <c r="X288" s="753"/>
      <c r="Y288" s="754"/>
    </row>
    <row r="289" spans="1:25" ht="12" customHeight="1" x14ac:dyDescent="0.2">
      <c r="A289" s="254"/>
      <c r="B289" s="759" t="s">
        <v>14</v>
      </c>
      <c r="C289" s="760"/>
      <c r="D289" s="765" t="s">
        <v>14</v>
      </c>
      <c r="E289" s="766"/>
      <c r="F289" s="766"/>
      <c r="G289" s="766"/>
      <c r="H289" s="766"/>
      <c r="I289" s="766"/>
      <c r="J289" s="766"/>
      <c r="K289" s="766"/>
      <c r="L289" s="766"/>
      <c r="M289" s="766"/>
      <c r="N289" s="766"/>
      <c r="O289" s="766"/>
      <c r="P289" s="766"/>
      <c r="Q289" s="766"/>
      <c r="R289" s="766"/>
      <c r="S289" s="766"/>
      <c r="T289" s="767"/>
      <c r="U289" s="774"/>
      <c r="V289" s="775"/>
      <c r="W289" s="755"/>
      <c r="X289" s="755"/>
      <c r="Y289" s="756"/>
    </row>
    <row r="290" spans="1:25" ht="12" customHeight="1" x14ac:dyDescent="0.2">
      <c r="A290" s="254"/>
      <c r="B290" s="761"/>
      <c r="C290" s="762"/>
      <c r="D290" s="768"/>
      <c r="E290" s="769"/>
      <c r="F290" s="769"/>
      <c r="G290" s="769"/>
      <c r="H290" s="769"/>
      <c r="I290" s="769"/>
      <c r="J290" s="769"/>
      <c r="K290" s="769"/>
      <c r="L290" s="769"/>
      <c r="M290" s="769"/>
      <c r="N290" s="769"/>
      <c r="O290" s="769"/>
      <c r="P290" s="769"/>
      <c r="Q290" s="769"/>
      <c r="R290" s="769"/>
      <c r="S290" s="769"/>
      <c r="T290" s="770"/>
      <c r="U290" s="776"/>
      <c r="V290" s="777"/>
      <c r="W290" s="757"/>
      <c r="X290" s="757"/>
      <c r="Y290" s="758"/>
    </row>
    <row r="291" spans="1:25" ht="12" customHeight="1" x14ac:dyDescent="0.2">
      <c r="A291" s="254"/>
      <c r="B291" s="761"/>
      <c r="C291" s="762"/>
      <c r="D291" s="768"/>
      <c r="E291" s="769"/>
      <c r="F291" s="769"/>
      <c r="G291" s="769"/>
      <c r="H291" s="769"/>
      <c r="I291" s="769"/>
      <c r="J291" s="769"/>
      <c r="K291" s="769"/>
      <c r="L291" s="769"/>
      <c r="M291" s="769"/>
      <c r="N291" s="769"/>
      <c r="O291" s="769"/>
      <c r="P291" s="769"/>
      <c r="Q291" s="769"/>
      <c r="R291" s="769"/>
      <c r="S291" s="769"/>
      <c r="T291" s="770"/>
      <c r="U291" s="776"/>
      <c r="V291" s="777"/>
      <c r="W291" s="757"/>
      <c r="X291" s="757"/>
      <c r="Y291" s="758"/>
    </row>
    <row r="292" spans="1:25" ht="12" customHeight="1" x14ac:dyDescent="0.2">
      <c r="A292" s="254" t="str">
        <f>IF(MAX($A$5:A291)=MAX(Récap!AD:AD),"",A288+1)</f>
        <v/>
      </c>
      <c r="B292" s="763"/>
      <c r="C292" s="764"/>
      <c r="D292" s="771"/>
      <c r="E292" s="772"/>
      <c r="F292" s="772"/>
      <c r="G292" s="772"/>
      <c r="H292" s="772"/>
      <c r="I292" s="772"/>
      <c r="J292" s="772"/>
      <c r="K292" s="772"/>
      <c r="L292" s="772"/>
      <c r="M292" s="772"/>
      <c r="N292" s="772"/>
      <c r="O292" s="772"/>
      <c r="P292" s="772"/>
      <c r="Q292" s="772"/>
      <c r="R292" s="772"/>
      <c r="S292" s="772"/>
      <c r="T292" s="773"/>
      <c r="U292" s="778"/>
      <c r="V292" s="779"/>
      <c r="W292" s="753"/>
      <c r="X292" s="753"/>
      <c r="Y292" s="754"/>
    </row>
    <row r="293" spans="1:25" ht="12" customHeight="1" x14ac:dyDescent="0.2">
      <c r="A293" s="254"/>
      <c r="B293" s="759" t="s">
        <v>14</v>
      </c>
      <c r="C293" s="760"/>
      <c r="D293" s="765" t="s">
        <v>14</v>
      </c>
      <c r="E293" s="766"/>
      <c r="F293" s="766"/>
      <c r="G293" s="766"/>
      <c r="H293" s="766"/>
      <c r="I293" s="766"/>
      <c r="J293" s="766"/>
      <c r="K293" s="766"/>
      <c r="L293" s="766"/>
      <c r="M293" s="766"/>
      <c r="N293" s="766"/>
      <c r="O293" s="766"/>
      <c r="P293" s="766"/>
      <c r="Q293" s="766"/>
      <c r="R293" s="766"/>
      <c r="S293" s="766"/>
      <c r="T293" s="767"/>
      <c r="U293" s="774"/>
      <c r="V293" s="775"/>
      <c r="W293" s="755"/>
      <c r="X293" s="755"/>
      <c r="Y293" s="756"/>
    </row>
    <row r="294" spans="1:25" ht="12" customHeight="1" x14ac:dyDescent="0.2">
      <c r="A294" s="254"/>
      <c r="B294" s="761"/>
      <c r="C294" s="762"/>
      <c r="D294" s="768"/>
      <c r="E294" s="769"/>
      <c r="F294" s="769"/>
      <c r="G294" s="769"/>
      <c r="H294" s="769"/>
      <c r="I294" s="769"/>
      <c r="J294" s="769"/>
      <c r="K294" s="769"/>
      <c r="L294" s="769"/>
      <c r="M294" s="769"/>
      <c r="N294" s="769"/>
      <c r="O294" s="769"/>
      <c r="P294" s="769"/>
      <c r="Q294" s="769"/>
      <c r="R294" s="769"/>
      <c r="S294" s="769"/>
      <c r="T294" s="770"/>
      <c r="U294" s="776"/>
      <c r="V294" s="777"/>
      <c r="W294" s="757"/>
      <c r="X294" s="757"/>
      <c r="Y294" s="758"/>
    </row>
    <row r="295" spans="1:25" ht="12" customHeight="1" x14ac:dyDescent="0.2">
      <c r="A295" s="254"/>
      <c r="B295" s="761"/>
      <c r="C295" s="762"/>
      <c r="D295" s="768"/>
      <c r="E295" s="769"/>
      <c r="F295" s="769"/>
      <c r="G295" s="769"/>
      <c r="H295" s="769"/>
      <c r="I295" s="769"/>
      <c r="J295" s="769"/>
      <c r="K295" s="769"/>
      <c r="L295" s="769"/>
      <c r="M295" s="769"/>
      <c r="N295" s="769"/>
      <c r="O295" s="769"/>
      <c r="P295" s="769"/>
      <c r="Q295" s="769"/>
      <c r="R295" s="769"/>
      <c r="S295" s="769"/>
      <c r="T295" s="770"/>
      <c r="U295" s="776"/>
      <c r="V295" s="777"/>
      <c r="W295" s="757"/>
      <c r="X295" s="757"/>
      <c r="Y295" s="758"/>
    </row>
    <row r="296" spans="1:25" ht="12" customHeight="1" x14ac:dyDescent="0.2">
      <c r="A296" s="241"/>
      <c r="B296" s="763"/>
      <c r="C296" s="764"/>
      <c r="D296" s="771"/>
      <c r="E296" s="772"/>
      <c r="F296" s="772"/>
      <c r="G296" s="772"/>
      <c r="H296" s="772"/>
      <c r="I296" s="772"/>
      <c r="J296" s="772"/>
      <c r="K296" s="772"/>
      <c r="L296" s="772"/>
      <c r="M296" s="772"/>
      <c r="N296" s="772"/>
      <c r="O296" s="772"/>
      <c r="P296" s="772"/>
      <c r="Q296" s="772"/>
      <c r="R296" s="772"/>
      <c r="S296" s="772"/>
      <c r="T296" s="773"/>
      <c r="U296" s="778"/>
      <c r="V296" s="779"/>
      <c r="W296" s="753"/>
      <c r="X296" s="753"/>
      <c r="Y296" s="754"/>
    </row>
    <row r="297" spans="1:25" ht="12" customHeight="1" x14ac:dyDescent="0.2">
      <c r="B297" s="759" t="s">
        <v>14</v>
      </c>
      <c r="C297" s="760"/>
      <c r="D297" s="765" t="s">
        <v>14</v>
      </c>
      <c r="E297" s="766"/>
      <c r="F297" s="766"/>
      <c r="G297" s="766"/>
      <c r="H297" s="766"/>
      <c r="I297" s="766"/>
      <c r="J297" s="766"/>
      <c r="K297" s="766"/>
      <c r="L297" s="766"/>
      <c r="M297" s="766"/>
      <c r="N297" s="766"/>
      <c r="O297" s="766"/>
      <c r="P297" s="766"/>
      <c r="Q297" s="766"/>
      <c r="R297" s="766"/>
      <c r="S297" s="766"/>
      <c r="T297" s="767"/>
      <c r="U297" s="774"/>
      <c r="V297" s="775"/>
      <c r="W297" s="755"/>
      <c r="X297" s="755"/>
      <c r="Y297" s="756"/>
    </row>
    <row r="298" spans="1:25" ht="12" customHeight="1" x14ac:dyDescent="0.2">
      <c r="B298" s="761"/>
      <c r="C298" s="762"/>
      <c r="D298" s="768"/>
      <c r="E298" s="769"/>
      <c r="F298" s="769"/>
      <c r="G298" s="769"/>
      <c r="H298" s="769"/>
      <c r="I298" s="769"/>
      <c r="J298" s="769"/>
      <c r="K298" s="769"/>
      <c r="L298" s="769"/>
      <c r="M298" s="769"/>
      <c r="N298" s="769"/>
      <c r="O298" s="769"/>
      <c r="P298" s="769"/>
      <c r="Q298" s="769"/>
      <c r="R298" s="769"/>
      <c r="S298" s="769"/>
      <c r="T298" s="770"/>
      <c r="U298" s="776"/>
      <c r="V298" s="777"/>
      <c r="W298" s="757"/>
      <c r="X298" s="757"/>
      <c r="Y298" s="758"/>
    </row>
    <row r="299" spans="1:25" ht="12" customHeight="1" x14ac:dyDescent="0.2">
      <c r="B299" s="761"/>
      <c r="C299" s="762"/>
      <c r="D299" s="768"/>
      <c r="E299" s="769"/>
      <c r="F299" s="769"/>
      <c r="G299" s="769"/>
      <c r="H299" s="769"/>
      <c r="I299" s="769"/>
      <c r="J299" s="769"/>
      <c r="K299" s="769"/>
      <c r="L299" s="769"/>
      <c r="M299" s="769"/>
      <c r="N299" s="769"/>
      <c r="O299" s="769"/>
      <c r="P299" s="769"/>
      <c r="Q299" s="769"/>
      <c r="R299" s="769"/>
      <c r="S299" s="769"/>
      <c r="T299" s="770"/>
      <c r="U299" s="776"/>
      <c r="V299" s="777"/>
      <c r="W299" s="757"/>
      <c r="X299" s="757"/>
      <c r="Y299" s="758"/>
    </row>
    <row r="300" spans="1:25" ht="12" customHeight="1" x14ac:dyDescent="0.2">
      <c r="B300" s="763"/>
      <c r="C300" s="764"/>
      <c r="D300" s="771"/>
      <c r="E300" s="772"/>
      <c r="F300" s="772"/>
      <c r="G300" s="772"/>
      <c r="H300" s="772"/>
      <c r="I300" s="772"/>
      <c r="J300" s="772"/>
      <c r="K300" s="772"/>
      <c r="L300" s="772"/>
      <c r="M300" s="772"/>
      <c r="N300" s="772"/>
      <c r="O300" s="772"/>
      <c r="P300" s="772"/>
      <c r="Q300" s="772"/>
      <c r="R300" s="772"/>
      <c r="S300" s="772"/>
      <c r="T300" s="773"/>
      <c r="U300" s="778"/>
      <c r="V300" s="779"/>
      <c r="W300" s="753"/>
      <c r="X300" s="753"/>
      <c r="Y300" s="754"/>
    </row>
    <row r="301" spans="1:25" ht="12" customHeight="1" x14ac:dyDescent="0.2">
      <c r="B301" s="759" t="s">
        <v>14</v>
      </c>
      <c r="C301" s="760"/>
      <c r="D301" s="765" t="s">
        <v>14</v>
      </c>
      <c r="E301" s="766"/>
      <c r="F301" s="766"/>
      <c r="G301" s="766"/>
      <c r="H301" s="766"/>
      <c r="I301" s="766"/>
      <c r="J301" s="766"/>
      <c r="K301" s="766"/>
      <c r="L301" s="766"/>
      <c r="M301" s="766"/>
      <c r="N301" s="766"/>
      <c r="O301" s="766"/>
      <c r="P301" s="766"/>
      <c r="Q301" s="766"/>
      <c r="R301" s="766"/>
      <c r="S301" s="766"/>
      <c r="T301" s="767"/>
      <c r="U301" s="774"/>
      <c r="V301" s="775"/>
      <c r="W301" s="755"/>
      <c r="X301" s="755"/>
      <c r="Y301" s="756"/>
    </row>
    <row r="302" spans="1:25" ht="12" customHeight="1" x14ac:dyDescent="0.2">
      <c r="A302" s="254" t="str">
        <f>IF(MAX($A$5:A301)=MAX(Récap!AD:AD),"",A292+1)</f>
        <v/>
      </c>
      <c r="B302" s="761"/>
      <c r="C302" s="762"/>
      <c r="D302" s="768"/>
      <c r="E302" s="769"/>
      <c r="F302" s="769"/>
      <c r="G302" s="769"/>
      <c r="H302" s="769"/>
      <c r="I302" s="769"/>
      <c r="J302" s="769"/>
      <c r="K302" s="769"/>
      <c r="L302" s="769"/>
      <c r="M302" s="769"/>
      <c r="N302" s="769"/>
      <c r="O302" s="769"/>
      <c r="P302" s="769"/>
      <c r="Q302" s="769"/>
      <c r="R302" s="769"/>
      <c r="S302" s="769"/>
      <c r="T302" s="770"/>
      <c r="U302" s="776"/>
      <c r="V302" s="777"/>
      <c r="W302" s="757"/>
      <c r="X302" s="757"/>
      <c r="Y302" s="758"/>
    </row>
    <row r="303" spans="1:25" ht="12" customHeight="1" x14ac:dyDescent="0.2">
      <c r="A303" s="254"/>
      <c r="B303" s="761"/>
      <c r="C303" s="762"/>
      <c r="D303" s="768"/>
      <c r="E303" s="769"/>
      <c r="F303" s="769"/>
      <c r="G303" s="769"/>
      <c r="H303" s="769"/>
      <c r="I303" s="769"/>
      <c r="J303" s="769"/>
      <c r="K303" s="769"/>
      <c r="L303" s="769"/>
      <c r="M303" s="769"/>
      <c r="N303" s="769"/>
      <c r="O303" s="769"/>
      <c r="P303" s="769"/>
      <c r="Q303" s="769"/>
      <c r="R303" s="769"/>
      <c r="S303" s="769"/>
      <c r="T303" s="770"/>
      <c r="U303" s="776"/>
      <c r="V303" s="777"/>
      <c r="W303" s="757"/>
      <c r="X303" s="757"/>
      <c r="Y303" s="758"/>
    </row>
    <row r="304" spans="1:25" ht="12" customHeight="1" x14ac:dyDescent="0.2">
      <c r="A304" s="254"/>
      <c r="B304" s="763"/>
      <c r="C304" s="764"/>
      <c r="D304" s="771"/>
      <c r="E304" s="772"/>
      <c r="F304" s="772"/>
      <c r="G304" s="772"/>
      <c r="H304" s="772"/>
      <c r="I304" s="772"/>
      <c r="J304" s="772"/>
      <c r="K304" s="772"/>
      <c r="L304" s="772"/>
      <c r="M304" s="772"/>
      <c r="N304" s="772"/>
      <c r="O304" s="772"/>
      <c r="P304" s="772"/>
      <c r="Q304" s="772"/>
      <c r="R304" s="772"/>
      <c r="S304" s="772"/>
      <c r="T304" s="773"/>
      <c r="U304" s="778"/>
      <c r="V304" s="779"/>
      <c r="W304" s="753"/>
      <c r="X304" s="753"/>
      <c r="Y304" s="754"/>
    </row>
    <row r="305" spans="1:25" ht="12" customHeight="1" x14ac:dyDescent="0.2">
      <c r="A305" s="254"/>
      <c r="B305" s="759" t="s">
        <v>14</v>
      </c>
      <c r="C305" s="760"/>
      <c r="D305" s="765" t="s">
        <v>14</v>
      </c>
      <c r="E305" s="766"/>
      <c r="F305" s="766"/>
      <c r="G305" s="766"/>
      <c r="H305" s="766"/>
      <c r="I305" s="766"/>
      <c r="J305" s="766"/>
      <c r="K305" s="766"/>
      <c r="L305" s="766"/>
      <c r="M305" s="766"/>
      <c r="N305" s="766"/>
      <c r="O305" s="766"/>
      <c r="P305" s="766"/>
      <c r="Q305" s="766"/>
      <c r="R305" s="766"/>
      <c r="S305" s="766"/>
      <c r="T305" s="767"/>
      <c r="U305" s="774"/>
      <c r="V305" s="775"/>
      <c r="W305" s="755"/>
      <c r="X305" s="755"/>
      <c r="Y305" s="756"/>
    </row>
    <row r="306" spans="1:25" ht="12" customHeight="1" x14ac:dyDescent="0.2">
      <c r="A306" s="254" t="str">
        <f>IF(MAX($A$5:A305)=MAX(Récap!AD:AD),"",A302+1)</f>
        <v/>
      </c>
      <c r="B306" s="761"/>
      <c r="C306" s="762"/>
      <c r="D306" s="768"/>
      <c r="E306" s="769"/>
      <c r="F306" s="769"/>
      <c r="G306" s="769"/>
      <c r="H306" s="769"/>
      <c r="I306" s="769"/>
      <c r="J306" s="769"/>
      <c r="K306" s="769"/>
      <c r="L306" s="769"/>
      <c r="M306" s="769"/>
      <c r="N306" s="769"/>
      <c r="O306" s="769"/>
      <c r="P306" s="769"/>
      <c r="Q306" s="769"/>
      <c r="R306" s="769"/>
      <c r="S306" s="769"/>
      <c r="T306" s="770"/>
      <c r="U306" s="776"/>
      <c r="V306" s="777"/>
      <c r="W306" s="757"/>
      <c r="X306" s="757"/>
      <c r="Y306" s="758"/>
    </row>
    <row r="307" spans="1:25" ht="12" customHeight="1" x14ac:dyDescent="0.2">
      <c r="A307" s="254"/>
      <c r="B307" s="761"/>
      <c r="C307" s="762"/>
      <c r="D307" s="768"/>
      <c r="E307" s="769"/>
      <c r="F307" s="769"/>
      <c r="G307" s="769"/>
      <c r="H307" s="769"/>
      <c r="I307" s="769"/>
      <c r="J307" s="769"/>
      <c r="K307" s="769"/>
      <c r="L307" s="769"/>
      <c r="M307" s="769"/>
      <c r="N307" s="769"/>
      <c r="O307" s="769"/>
      <c r="P307" s="769"/>
      <c r="Q307" s="769"/>
      <c r="R307" s="769"/>
      <c r="S307" s="769"/>
      <c r="T307" s="770"/>
      <c r="U307" s="776"/>
      <c r="V307" s="777"/>
      <c r="W307" s="757"/>
      <c r="X307" s="757"/>
      <c r="Y307" s="758"/>
    </row>
    <row r="308" spans="1:25" ht="12" customHeight="1" x14ac:dyDescent="0.2">
      <c r="A308" s="254"/>
      <c r="B308" s="763"/>
      <c r="C308" s="764"/>
      <c r="D308" s="771"/>
      <c r="E308" s="772"/>
      <c r="F308" s="772"/>
      <c r="G308" s="772"/>
      <c r="H308" s="772"/>
      <c r="I308" s="772"/>
      <c r="J308" s="772"/>
      <c r="K308" s="772"/>
      <c r="L308" s="772"/>
      <c r="M308" s="772"/>
      <c r="N308" s="772"/>
      <c r="O308" s="772"/>
      <c r="P308" s="772"/>
      <c r="Q308" s="772"/>
      <c r="R308" s="772"/>
      <c r="S308" s="772"/>
      <c r="T308" s="773"/>
      <c r="U308" s="778"/>
      <c r="V308" s="779"/>
      <c r="W308" s="753"/>
      <c r="X308" s="753"/>
      <c r="Y308" s="754"/>
    </row>
    <row r="309" spans="1:25" ht="12" customHeight="1" x14ac:dyDescent="0.2">
      <c r="A309" s="254"/>
      <c r="B309" s="233"/>
      <c r="C309" s="234"/>
      <c r="D309" s="235"/>
      <c r="E309" s="235"/>
      <c r="F309" s="235"/>
      <c r="G309" s="235"/>
      <c r="H309" s="235"/>
      <c r="I309" s="235"/>
      <c r="J309" s="235"/>
      <c r="K309" s="235"/>
      <c r="L309" s="235"/>
      <c r="M309" s="235"/>
      <c r="N309" s="235"/>
      <c r="O309" s="235"/>
      <c r="P309" s="235"/>
      <c r="Q309" s="235"/>
      <c r="R309" s="235"/>
      <c r="S309" s="235"/>
      <c r="T309" s="235"/>
      <c r="U309" s="240"/>
      <c r="V309" s="240"/>
      <c r="W309" s="235"/>
      <c r="X309" s="235"/>
      <c r="Y309" s="236"/>
    </row>
    <row r="310" spans="1:25" ht="12" customHeight="1" x14ac:dyDescent="0.2">
      <c r="A310" s="254" t="str">
        <f>IF(MAX($A$5:A309)=MAX(Récap!AD:AD),"",A306+1)</f>
        <v/>
      </c>
      <c r="B310" s="237"/>
      <c r="C310" s="238"/>
      <c r="D310" s="238"/>
      <c r="E310" s="238"/>
      <c r="F310" s="238"/>
      <c r="G310" s="238"/>
      <c r="H310" s="238"/>
      <c r="I310" s="238"/>
      <c r="J310" s="238"/>
      <c r="K310" s="238"/>
      <c r="L310" s="238"/>
      <c r="M310" s="238"/>
      <c r="N310" s="238"/>
      <c r="O310" s="238"/>
      <c r="P310" s="238"/>
      <c r="Q310" s="238"/>
      <c r="R310" s="238"/>
      <c r="S310" s="238"/>
      <c r="T310" s="238"/>
      <c r="U310" s="238"/>
      <c r="V310" s="238"/>
      <c r="W310" s="238"/>
      <c r="X310" s="238"/>
      <c r="Y310" s="239"/>
    </row>
    <row r="311" spans="1:25" ht="12" customHeight="1" x14ac:dyDescent="0.2">
      <c r="A311" s="254"/>
      <c r="B311" s="780" t="s">
        <v>489</v>
      </c>
      <c r="C311" s="781"/>
      <c r="D311" s="781"/>
      <c r="E311" s="781"/>
      <c r="F311" s="781"/>
      <c r="G311" s="781"/>
      <c r="H311" s="781"/>
      <c r="I311" s="781"/>
      <c r="J311" s="781"/>
      <c r="K311" s="781"/>
      <c r="L311" s="781"/>
      <c r="M311" s="781"/>
      <c r="N311" s="781"/>
      <c r="O311" s="782" t="str">
        <f>"Compte rendu du dossier de travaux "&amp;$R$1&amp;" - Page "&amp;COUNTIF($B$1:$B311,"=N°")&amp;" / "&amp;ROUNDUP((280-COUNTIF($B$1:$B$1226,"=-"))/14,0)</f>
        <v>Compte rendu du dossier de travaux  - Page 5 / 0</v>
      </c>
      <c r="P311" s="782"/>
      <c r="Q311" s="782"/>
      <c r="R311" s="782"/>
      <c r="S311" s="782"/>
      <c r="T311" s="782"/>
      <c r="U311" s="782"/>
      <c r="V311" s="782"/>
      <c r="W311" s="782"/>
      <c r="X311" s="782"/>
      <c r="Y311" s="783"/>
    </row>
    <row r="312" spans="1:25" ht="12" customHeight="1" x14ac:dyDescent="0.2">
      <c r="A312" s="254"/>
      <c r="B312" s="784" t="s">
        <v>36</v>
      </c>
      <c r="C312" s="785"/>
      <c r="D312" s="785" t="s">
        <v>430</v>
      </c>
      <c r="E312" s="785"/>
      <c r="F312" s="785"/>
      <c r="G312" s="785"/>
      <c r="H312" s="785"/>
      <c r="I312" s="785"/>
      <c r="J312" s="785"/>
      <c r="K312" s="785"/>
      <c r="L312" s="785"/>
      <c r="M312" s="785"/>
      <c r="N312" s="785"/>
      <c r="O312" s="785"/>
      <c r="P312" s="785"/>
      <c r="Q312" s="785"/>
      <c r="R312" s="785"/>
      <c r="S312" s="785"/>
      <c r="T312" s="785"/>
      <c r="U312" s="788" t="s">
        <v>431</v>
      </c>
      <c r="V312" s="788"/>
      <c r="W312" s="785" t="s">
        <v>432</v>
      </c>
      <c r="X312" s="785"/>
      <c r="Y312" s="790"/>
    </row>
    <row r="313" spans="1:25" ht="12" customHeight="1" x14ac:dyDescent="0.2">
      <c r="A313" s="254"/>
      <c r="B313" s="786"/>
      <c r="C313" s="787"/>
      <c r="D313" s="787"/>
      <c r="E313" s="787"/>
      <c r="F313" s="787"/>
      <c r="G313" s="787"/>
      <c r="H313" s="787"/>
      <c r="I313" s="787"/>
      <c r="J313" s="787"/>
      <c r="K313" s="787"/>
      <c r="L313" s="787"/>
      <c r="M313" s="787"/>
      <c r="N313" s="787"/>
      <c r="O313" s="787"/>
      <c r="P313" s="787"/>
      <c r="Q313" s="787"/>
      <c r="R313" s="787"/>
      <c r="S313" s="787"/>
      <c r="T313" s="787"/>
      <c r="U313" s="789"/>
      <c r="V313" s="789"/>
      <c r="W313" s="787"/>
      <c r="X313" s="787"/>
      <c r="Y313" s="791"/>
    </row>
    <row r="314" spans="1:25" ht="12" customHeight="1" x14ac:dyDescent="0.2">
      <c r="A314" s="254" t="str">
        <f>IF(MAX($A$5:A313)=MAX(Récap!AD:AD),"",A310+1)</f>
        <v/>
      </c>
      <c r="B314" s="759" t="s">
        <v>14</v>
      </c>
      <c r="C314" s="760"/>
      <c r="D314" s="765" t="s">
        <v>14</v>
      </c>
      <c r="E314" s="766"/>
      <c r="F314" s="766"/>
      <c r="G314" s="766"/>
      <c r="H314" s="766"/>
      <c r="I314" s="766"/>
      <c r="J314" s="766"/>
      <c r="K314" s="766"/>
      <c r="L314" s="766"/>
      <c r="M314" s="766"/>
      <c r="N314" s="766"/>
      <c r="O314" s="766"/>
      <c r="P314" s="766"/>
      <c r="Q314" s="766"/>
      <c r="R314" s="766"/>
      <c r="S314" s="766"/>
      <c r="T314" s="767"/>
      <c r="U314" s="774"/>
      <c r="V314" s="775"/>
      <c r="W314" s="755"/>
      <c r="X314" s="755"/>
      <c r="Y314" s="756"/>
    </row>
    <row r="315" spans="1:25" ht="12" customHeight="1" x14ac:dyDescent="0.2">
      <c r="A315" s="254"/>
      <c r="B315" s="761"/>
      <c r="C315" s="762"/>
      <c r="D315" s="768"/>
      <c r="E315" s="769"/>
      <c r="F315" s="769"/>
      <c r="G315" s="769"/>
      <c r="H315" s="769"/>
      <c r="I315" s="769"/>
      <c r="J315" s="769"/>
      <c r="K315" s="769"/>
      <c r="L315" s="769"/>
      <c r="M315" s="769"/>
      <c r="N315" s="769"/>
      <c r="O315" s="769"/>
      <c r="P315" s="769"/>
      <c r="Q315" s="769"/>
      <c r="R315" s="769"/>
      <c r="S315" s="769"/>
      <c r="T315" s="770"/>
      <c r="U315" s="776"/>
      <c r="V315" s="777"/>
      <c r="W315" s="757"/>
      <c r="X315" s="757"/>
      <c r="Y315" s="758"/>
    </row>
    <row r="316" spans="1:25" ht="12" customHeight="1" x14ac:dyDescent="0.2">
      <c r="A316" s="254"/>
      <c r="B316" s="761"/>
      <c r="C316" s="762"/>
      <c r="D316" s="768"/>
      <c r="E316" s="769"/>
      <c r="F316" s="769"/>
      <c r="G316" s="769"/>
      <c r="H316" s="769"/>
      <c r="I316" s="769"/>
      <c r="J316" s="769"/>
      <c r="K316" s="769"/>
      <c r="L316" s="769"/>
      <c r="M316" s="769"/>
      <c r="N316" s="769"/>
      <c r="O316" s="769"/>
      <c r="P316" s="769"/>
      <c r="Q316" s="769"/>
      <c r="R316" s="769"/>
      <c r="S316" s="769"/>
      <c r="T316" s="770"/>
      <c r="U316" s="776"/>
      <c r="V316" s="777"/>
      <c r="W316" s="757"/>
      <c r="X316" s="757"/>
      <c r="Y316" s="758"/>
    </row>
    <row r="317" spans="1:25" ht="12" customHeight="1" x14ac:dyDescent="0.2">
      <c r="A317" s="254"/>
      <c r="B317" s="763"/>
      <c r="C317" s="764"/>
      <c r="D317" s="771"/>
      <c r="E317" s="772"/>
      <c r="F317" s="772"/>
      <c r="G317" s="772"/>
      <c r="H317" s="772"/>
      <c r="I317" s="772"/>
      <c r="J317" s="772"/>
      <c r="K317" s="772"/>
      <c r="L317" s="772"/>
      <c r="M317" s="772"/>
      <c r="N317" s="772"/>
      <c r="O317" s="772"/>
      <c r="P317" s="772"/>
      <c r="Q317" s="772"/>
      <c r="R317" s="772"/>
      <c r="S317" s="772"/>
      <c r="T317" s="773"/>
      <c r="U317" s="778"/>
      <c r="V317" s="779"/>
      <c r="W317" s="753"/>
      <c r="X317" s="753"/>
      <c r="Y317" s="754"/>
    </row>
    <row r="318" spans="1:25" ht="12" customHeight="1" x14ac:dyDescent="0.2">
      <c r="A318" s="254" t="str">
        <f>IF(MAX($A$5:A317)=MAX(Récap!AD:AD),"",A314+1)</f>
        <v/>
      </c>
      <c r="B318" s="759" t="s">
        <v>14</v>
      </c>
      <c r="C318" s="760"/>
      <c r="D318" s="765" t="s">
        <v>14</v>
      </c>
      <c r="E318" s="766"/>
      <c r="F318" s="766"/>
      <c r="G318" s="766"/>
      <c r="H318" s="766"/>
      <c r="I318" s="766"/>
      <c r="J318" s="766"/>
      <c r="K318" s="766"/>
      <c r="L318" s="766"/>
      <c r="M318" s="766"/>
      <c r="N318" s="766"/>
      <c r="O318" s="766"/>
      <c r="P318" s="766"/>
      <c r="Q318" s="766"/>
      <c r="R318" s="766"/>
      <c r="S318" s="766"/>
      <c r="T318" s="767"/>
      <c r="U318" s="774"/>
      <c r="V318" s="775"/>
      <c r="W318" s="755"/>
      <c r="X318" s="755"/>
      <c r="Y318" s="756"/>
    </row>
    <row r="319" spans="1:25" ht="12" customHeight="1" x14ac:dyDescent="0.2">
      <c r="A319" s="254"/>
      <c r="B319" s="761"/>
      <c r="C319" s="762"/>
      <c r="D319" s="768"/>
      <c r="E319" s="769"/>
      <c r="F319" s="769"/>
      <c r="G319" s="769"/>
      <c r="H319" s="769"/>
      <c r="I319" s="769"/>
      <c r="J319" s="769"/>
      <c r="K319" s="769"/>
      <c r="L319" s="769"/>
      <c r="M319" s="769"/>
      <c r="N319" s="769"/>
      <c r="O319" s="769"/>
      <c r="P319" s="769"/>
      <c r="Q319" s="769"/>
      <c r="R319" s="769"/>
      <c r="S319" s="769"/>
      <c r="T319" s="770"/>
      <c r="U319" s="776"/>
      <c r="V319" s="777"/>
      <c r="W319" s="757"/>
      <c r="X319" s="757"/>
      <c r="Y319" s="758"/>
    </row>
    <row r="320" spans="1:25" ht="12" customHeight="1" x14ac:dyDescent="0.2">
      <c r="A320" s="254"/>
      <c r="B320" s="761"/>
      <c r="C320" s="762"/>
      <c r="D320" s="768"/>
      <c r="E320" s="769"/>
      <c r="F320" s="769"/>
      <c r="G320" s="769"/>
      <c r="H320" s="769"/>
      <c r="I320" s="769"/>
      <c r="J320" s="769"/>
      <c r="K320" s="769"/>
      <c r="L320" s="769"/>
      <c r="M320" s="769"/>
      <c r="N320" s="769"/>
      <c r="O320" s="769"/>
      <c r="P320" s="769"/>
      <c r="Q320" s="769"/>
      <c r="R320" s="769"/>
      <c r="S320" s="769"/>
      <c r="T320" s="770"/>
      <c r="U320" s="776"/>
      <c r="V320" s="777"/>
      <c r="W320" s="757"/>
      <c r="X320" s="757"/>
      <c r="Y320" s="758"/>
    </row>
    <row r="321" spans="1:25" ht="12" customHeight="1" x14ac:dyDescent="0.2">
      <c r="A321" s="254"/>
      <c r="B321" s="763"/>
      <c r="C321" s="764"/>
      <c r="D321" s="771"/>
      <c r="E321" s="772"/>
      <c r="F321" s="772"/>
      <c r="G321" s="772"/>
      <c r="H321" s="772"/>
      <c r="I321" s="772"/>
      <c r="J321" s="772"/>
      <c r="K321" s="772"/>
      <c r="L321" s="772"/>
      <c r="M321" s="772"/>
      <c r="N321" s="772"/>
      <c r="O321" s="772"/>
      <c r="P321" s="772"/>
      <c r="Q321" s="772"/>
      <c r="R321" s="772"/>
      <c r="S321" s="772"/>
      <c r="T321" s="773"/>
      <c r="U321" s="778"/>
      <c r="V321" s="779"/>
      <c r="W321" s="753"/>
      <c r="X321" s="753"/>
      <c r="Y321" s="754"/>
    </row>
    <row r="322" spans="1:25" ht="12" customHeight="1" x14ac:dyDescent="0.2">
      <c r="A322" s="254" t="str">
        <f>IF(MAX($A$5:A321)=MAX(Récap!AD:AD),"",A318+1)</f>
        <v/>
      </c>
      <c r="B322" s="759" t="s">
        <v>14</v>
      </c>
      <c r="C322" s="760"/>
      <c r="D322" s="765" t="s">
        <v>14</v>
      </c>
      <c r="E322" s="766"/>
      <c r="F322" s="766"/>
      <c r="G322" s="766"/>
      <c r="H322" s="766"/>
      <c r="I322" s="766"/>
      <c r="J322" s="766"/>
      <c r="K322" s="766"/>
      <c r="L322" s="766"/>
      <c r="M322" s="766"/>
      <c r="N322" s="766"/>
      <c r="O322" s="766"/>
      <c r="P322" s="766"/>
      <c r="Q322" s="766"/>
      <c r="R322" s="766"/>
      <c r="S322" s="766"/>
      <c r="T322" s="767"/>
      <c r="U322" s="774"/>
      <c r="V322" s="775"/>
      <c r="W322" s="755"/>
      <c r="X322" s="755"/>
      <c r="Y322" s="756"/>
    </row>
    <row r="323" spans="1:25" ht="12" customHeight="1" x14ac:dyDescent="0.2">
      <c r="A323" s="254"/>
      <c r="B323" s="761"/>
      <c r="C323" s="762"/>
      <c r="D323" s="768"/>
      <c r="E323" s="769"/>
      <c r="F323" s="769"/>
      <c r="G323" s="769"/>
      <c r="H323" s="769"/>
      <c r="I323" s="769"/>
      <c r="J323" s="769"/>
      <c r="K323" s="769"/>
      <c r="L323" s="769"/>
      <c r="M323" s="769"/>
      <c r="N323" s="769"/>
      <c r="O323" s="769"/>
      <c r="P323" s="769"/>
      <c r="Q323" s="769"/>
      <c r="R323" s="769"/>
      <c r="S323" s="769"/>
      <c r="T323" s="770"/>
      <c r="U323" s="776"/>
      <c r="V323" s="777"/>
      <c r="W323" s="757"/>
      <c r="X323" s="757"/>
      <c r="Y323" s="758"/>
    </row>
    <row r="324" spans="1:25" ht="12" customHeight="1" x14ac:dyDescent="0.2">
      <c r="A324" s="254"/>
      <c r="B324" s="761"/>
      <c r="C324" s="762"/>
      <c r="D324" s="768"/>
      <c r="E324" s="769"/>
      <c r="F324" s="769"/>
      <c r="G324" s="769"/>
      <c r="H324" s="769"/>
      <c r="I324" s="769"/>
      <c r="J324" s="769"/>
      <c r="K324" s="769"/>
      <c r="L324" s="769"/>
      <c r="M324" s="769"/>
      <c r="N324" s="769"/>
      <c r="O324" s="769"/>
      <c r="P324" s="769"/>
      <c r="Q324" s="769"/>
      <c r="R324" s="769"/>
      <c r="S324" s="769"/>
      <c r="T324" s="770"/>
      <c r="U324" s="776"/>
      <c r="V324" s="777"/>
      <c r="W324" s="757"/>
      <c r="X324" s="757"/>
      <c r="Y324" s="758"/>
    </row>
    <row r="325" spans="1:25" ht="12" customHeight="1" x14ac:dyDescent="0.2">
      <c r="A325" s="254"/>
      <c r="B325" s="763"/>
      <c r="C325" s="764"/>
      <c r="D325" s="771"/>
      <c r="E325" s="772"/>
      <c r="F325" s="772"/>
      <c r="G325" s="772"/>
      <c r="H325" s="772"/>
      <c r="I325" s="772"/>
      <c r="J325" s="772"/>
      <c r="K325" s="772"/>
      <c r="L325" s="772"/>
      <c r="M325" s="772"/>
      <c r="N325" s="772"/>
      <c r="O325" s="772"/>
      <c r="P325" s="772"/>
      <c r="Q325" s="772"/>
      <c r="R325" s="772"/>
      <c r="S325" s="772"/>
      <c r="T325" s="773"/>
      <c r="U325" s="778"/>
      <c r="V325" s="779"/>
      <c r="W325" s="753"/>
      <c r="X325" s="753"/>
      <c r="Y325" s="754"/>
    </row>
    <row r="326" spans="1:25" ht="12" customHeight="1" x14ac:dyDescent="0.2">
      <c r="A326" s="254" t="str">
        <f>IF(MAX($A$5:A325)=MAX(Récap!AD:AD),"",A322+1)</f>
        <v/>
      </c>
      <c r="B326" s="759" t="s">
        <v>14</v>
      </c>
      <c r="C326" s="760"/>
      <c r="D326" s="765" t="s">
        <v>14</v>
      </c>
      <c r="E326" s="766"/>
      <c r="F326" s="766"/>
      <c r="G326" s="766"/>
      <c r="H326" s="766"/>
      <c r="I326" s="766"/>
      <c r="J326" s="766"/>
      <c r="K326" s="766"/>
      <c r="L326" s="766"/>
      <c r="M326" s="766"/>
      <c r="N326" s="766"/>
      <c r="O326" s="766"/>
      <c r="P326" s="766"/>
      <c r="Q326" s="766"/>
      <c r="R326" s="766"/>
      <c r="S326" s="766"/>
      <c r="T326" s="767"/>
      <c r="U326" s="774"/>
      <c r="V326" s="775"/>
      <c r="W326" s="755"/>
      <c r="X326" s="755"/>
      <c r="Y326" s="756"/>
    </row>
    <row r="327" spans="1:25" ht="12" customHeight="1" x14ac:dyDescent="0.2">
      <c r="A327" s="254"/>
      <c r="B327" s="761"/>
      <c r="C327" s="762"/>
      <c r="D327" s="768"/>
      <c r="E327" s="769"/>
      <c r="F327" s="769"/>
      <c r="G327" s="769"/>
      <c r="H327" s="769"/>
      <c r="I327" s="769"/>
      <c r="J327" s="769"/>
      <c r="K327" s="769"/>
      <c r="L327" s="769"/>
      <c r="M327" s="769"/>
      <c r="N327" s="769"/>
      <c r="O327" s="769"/>
      <c r="P327" s="769"/>
      <c r="Q327" s="769"/>
      <c r="R327" s="769"/>
      <c r="S327" s="769"/>
      <c r="T327" s="770"/>
      <c r="U327" s="776"/>
      <c r="V327" s="777"/>
      <c r="W327" s="757"/>
      <c r="X327" s="757"/>
      <c r="Y327" s="758"/>
    </row>
    <row r="328" spans="1:25" ht="12" customHeight="1" x14ac:dyDescent="0.2">
      <c r="A328" s="254"/>
      <c r="B328" s="761"/>
      <c r="C328" s="762"/>
      <c r="D328" s="768"/>
      <c r="E328" s="769"/>
      <c r="F328" s="769"/>
      <c r="G328" s="769"/>
      <c r="H328" s="769"/>
      <c r="I328" s="769"/>
      <c r="J328" s="769"/>
      <c r="K328" s="769"/>
      <c r="L328" s="769"/>
      <c r="M328" s="769"/>
      <c r="N328" s="769"/>
      <c r="O328" s="769"/>
      <c r="P328" s="769"/>
      <c r="Q328" s="769"/>
      <c r="R328" s="769"/>
      <c r="S328" s="769"/>
      <c r="T328" s="770"/>
      <c r="U328" s="776"/>
      <c r="V328" s="777"/>
      <c r="W328" s="757"/>
      <c r="X328" s="757"/>
      <c r="Y328" s="758"/>
    </row>
    <row r="329" spans="1:25" ht="12" customHeight="1" x14ac:dyDescent="0.2">
      <c r="A329" s="254"/>
      <c r="B329" s="763"/>
      <c r="C329" s="764"/>
      <c r="D329" s="771"/>
      <c r="E329" s="772"/>
      <c r="F329" s="772"/>
      <c r="G329" s="772"/>
      <c r="H329" s="772"/>
      <c r="I329" s="772"/>
      <c r="J329" s="772"/>
      <c r="K329" s="772"/>
      <c r="L329" s="772"/>
      <c r="M329" s="772"/>
      <c r="N329" s="772"/>
      <c r="O329" s="772"/>
      <c r="P329" s="772"/>
      <c r="Q329" s="772"/>
      <c r="R329" s="772"/>
      <c r="S329" s="772"/>
      <c r="T329" s="773"/>
      <c r="U329" s="778"/>
      <c r="V329" s="779"/>
      <c r="W329" s="753"/>
      <c r="X329" s="753"/>
      <c r="Y329" s="754"/>
    </row>
    <row r="330" spans="1:25" ht="12" customHeight="1" x14ac:dyDescent="0.2">
      <c r="A330" s="254" t="str">
        <f>IF(MAX($A$5:A329)=MAX(Récap!AD:AD),"",A326+1)</f>
        <v/>
      </c>
      <c r="B330" s="759" t="s">
        <v>14</v>
      </c>
      <c r="C330" s="760"/>
      <c r="D330" s="765" t="s">
        <v>14</v>
      </c>
      <c r="E330" s="766"/>
      <c r="F330" s="766"/>
      <c r="G330" s="766"/>
      <c r="H330" s="766"/>
      <c r="I330" s="766"/>
      <c r="J330" s="766"/>
      <c r="K330" s="766"/>
      <c r="L330" s="766"/>
      <c r="M330" s="766"/>
      <c r="N330" s="766"/>
      <c r="O330" s="766"/>
      <c r="P330" s="766"/>
      <c r="Q330" s="766"/>
      <c r="R330" s="766"/>
      <c r="S330" s="766"/>
      <c r="T330" s="767"/>
      <c r="U330" s="774"/>
      <c r="V330" s="775"/>
      <c r="W330" s="755"/>
      <c r="X330" s="755"/>
      <c r="Y330" s="756"/>
    </row>
    <row r="331" spans="1:25" ht="12" customHeight="1" x14ac:dyDescent="0.2">
      <c r="A331" s="254"/>
      <c r="B331" s="761"/>
      <c r="C331" s="762"/>
      <c r="D331" s="768"/>
      <c r="E331" s="769"/>
      <c r="F331" s="769"/>
      <c r="G331" s="769"/>
      <c r="H331" s="769"/>
      <c r="I331" s="769"/>
      <c r="J331" s="769"/>
      <c r="K331" s="769"/>
      <c r="L331" s="769"/>
      <c r="M331" s="769"/>
      <c r="N331" s="769"/>
      <c r="O331" s="769"/>
      <c r="P331" s="769"/>
      <c r="Q331" s="769"/>
      <c r="R331" s="769"/>
      <c r="S331" s="769"/>
      <c r="T331" s="770"/>
      <c r="U331" s="776"/>
      <c r="V331" s="777"/>
      <c r="W331" s="757"/>
      <c r="X331" s="757"/>
      <c r="Y331" s="758"/>
    </row>
    <row r="332" spans="1:25" ht="12" customHeight="1" x14ac:dyDescent="0.2">
      <c r="A332" s="254"/>
      <c r="B332" s="761"/>
      <c r="C332" s="762"/>
      <c r="D332" s="768"/>
      <c r="E332" s="769"/>
      <c r="F332" s="769"/>
      <c r="G332" s="769"/>
      <c r="H332" s="769"/>
      <c r="I332" s="769"/>
      <c r="J332" s="769"/>
      <c r="K332" s="769"/>
      <c r="L332" s="769"/>
      <c r="M332" s="769"/>
      <c r="N332" s="769"/>
      <c r="O332" s="769"/>
      <c r="P332" s="769"/>
      <c r="Q332" s="769"/>
      <c r="R332" s="769"/>
      <c r="S332" s="769"/>
      <c r="T332" s="770"/>
      <c r="U332" s="776"/>
      <c r="V332" s="777"/>
      <c r="W332" s="757"/>
      <c r="X332" s="757"/>
      <c r="Y332" s="758"/>
    </row>
    <row r="333" spans="1:25" ht="12" customHeight="1" x14ac:dyDescent="0.2">
      <c r="A333" s="254"/>
      <c r="B333" s="763"/>
      <c r="C333" s="764"/>
      <c r="D333" s="771"/>
      <c r="E333" s="772"/>
      <c r="F333" s="772"/>
      <c r="G333" s="772"/>
      <c r="H333" s="772"/>
      <c r="I333" s="772"/>
      <c r="J333" s="772"/>
      <c r="K333" s="772"/>
      <c r="L333" s="772"/>
      <c r="M333" s="772"/>
      <c r="N333" s="772"/>
      <c r="O333" s="772"/>
      <c r="P333" s="772"/>
      <c r="Q333" s="772"/>
      <c r="R333" s="772"/>
      <c r="S333" s="772"/>
      <c r="T333" s="773"/>
      <c r="U333" s="778"/>
      <c r="V333" s="779"/>
      <c r="W333" s="753"/>
      <c r="X333" s="753"/>
      <c r="Y333" s="754"/>
    </row>
    <row r="334" spans="1:25" ht="12" customHeight="1" x14ac:dyDescent="0.2">
      <c r="A334" s="254" t="str">
        <f>IF(MAX($A$5:A333)=MAX(Récap!AD:AD),"",A330+1)</f>
        <v/>
      </c>
      <c r="B334" s="759" t="s">
        <v>14</v>
      </c>
      <c r="C334" s="760"/>
      <c r="D334" s="765" t="s">
        <v>14</v>
      </c>
      <c r="E334" s="766"/>
      <c r="F334" s="766"/>
      <c r="G334" s="766"/>
      <c r="H334" s="766"/>
      <c r="I334" s="766"/>
      <c r="J334" s="766"/>
      <c r="K334" s="766"/>
      <c r="L334" s="766"/>
      <c r="M334" s="766"/>
      <c r="N334" s="766"/>
      <c r="O334" s="766"/>
      <c r="P334" s="766"/>
      <c r="Q334" s="766"/>
      <c r="R334" s="766"/>
      <c r="S334" s="766"/>
      <c r="T334" s="767"/>
      <c r="U334" s="774"/>
      <c r="V334" s="775"/>
      <c r="W334" s="755"/>
      <c r="X334" s="755"/>
      <c r="Y334" s="756"/>
    </row>
    <row r="335" spans="1:25" ht="12" customHeight="1" x14ac:dyDescent="0.2">
      <c r="A335" s="254"/>
      <c r="B335" s="761"/>
      <c r="C335" s="762"/>
      <c r="D335" s="768"/>
      <c r="E335" s="769"/>
      <c r="F335" s="769"/>
      <c r="G335" s="769"/>
      <c r="H335" s="769"/>
      <c r="I335" s="769"/>
      <c r="J335" s="769"/>
      <c r="K335" s="769"/>
      <c r="L335" s="769"/>
      <c r="M335" s="769"/>
      <c r="N335" s="769"/>
      <c r="O335" s="769"/>
      <c r="P335" s="769"/>
      <c r="Q335" s="769"/>
      <c r="R335" s="769"/>
      <c r="S335" s="769"/>
      <c r="T335" s="770"/>
      <c r="U335" s="776"/>
      <c r="V335" s="777"/>
      <c r="W335" s="757"/>
      <c r="X335" s="757"/>
      <c r="Y335" s="758"/>
    </row>
    <row r="336" spans="1:25" ht="12" customHeight="1" x14ac:dyDescent="0.2">
      <c r="A336" s="254"/>
      <c r="B336" s="761"/>
      <c r="C336" s="762"/>
      <c r="D336" s="768"/>
      <c r="E336" s="769"/>
      <c r="F336" s="769"/>
      <c r="G336" s="769"/>
      <c r="H336" s="769"/>
      <c r="I336" s="769"/>
      <c r="J336" s="769"/>
      <c r="K336" s="769"/>
      <c r="L336" s="769"/>
      <c r="M336" s="769"/>
      <c r="N336" s="769"/>
      <c r="O336" s="769"/>
      <c r="P336" s="769"/>
      <c r="Q336" s="769"/>
      <c r="R336" s="769"/>
      <c r="S336" s="769"/>
      <c r="T336" s="770"/>
      <c r="U336" s="776"/>
      <c r="V336" s="777"/>
      <c r="W336" s="757"/>
      <c r="X336" s="757"/>
      <c r="Y336" s="758"/>
    </row>
    <row r="337" spans="1:25" ht="12" customHeight="1" x14ac:dyDescent="0.2">
      <c r="A337" s="254"/>
      <c r="B337" s="763"/>
      <c r="C337" s="764"/>
      <c r="D337" s="771"/>
      <c r="E337" s="772"/>
      <c r="F337" s="772"/>
      <c r="G337" s="772"/>
      <c r="H337" s="772"/>
      <c r="I337" s="772"/>
      <c r="J337" s="772"/>
      <c r="K337" s="772"/>
      <c r="L337" s="772"/>
      <c r="M337" s="772"/>
      <c r="N337" s="772"/>
      <c r="O337" s="772"/>
      <c r="P337" s="772"/>
      <c r="Q337" s="772"/>
      <c r="R337" s="772"/>
      <c r="S337" s="772"/>
      <c r="T337" s="773"/>
      <c r="U337" s="778"/>
      <c r="V337" s="779"/>
      <c r="W337" s="753"/>
      <c r="X337" s="753"/>
      <c r="Y337" s="754"/>
    </row>
    <row r="338" spans="1:25" ht="12" customHeight="1" x14ac:dyDescent="0.2">
      <c r="A338" s="254" t="str">
        <f>IF(MAX($A$5:A337)=MAX(Récap!AD:AD),"",A334+1)</f>
        <v/>
      </c>
      <c r="B338" s="759" t="s">
        <v>14</v>
      </c>
      <c r="C338" s="760"/>
      <c r="D338" s="765" t="s">
        <v>14</v>
      </c>
      <c r="E338" s="766"/>
      <c r="F338" s="766"/>
      <c r="G338" s="766"/>
      <c r="H338" s="766"/>
      <c r="I338" s="766"/>
      <c r="J338" s="766"/>
      <c r="K338" s="766"/>
      <c r="L338" s="766"/>
      <c r="M338" s="766"/>
      <c r="N338" s="766"/>
      <c r="O338" s="766"/>
      <c r="P338" s="766"/>
      <c r="Q338" s="766"/>
      <c r="R338" s="766"/>
      <c r="S338" s="766"/>
      <c r="T338" s="767"/>
      <c r="U338" s="774"/>
      <c r="V338" s="775"/>
      <c r="W338" s="755"/>
      <c r="X338" s="755"/>
      <c r="Y338" s="756"/>
    </row>
    <row r="339" spans="1:25" ht="12" customHeight="1" x14ac:dyDescent="0.2">
      <c r="A339" s="254"/>
      <c r="B339" s="761"/>
      <c r="C339" s="762"/>
      <c r="D339" s="768"/>
      <c r="E339" s="769"/>
      <c r="F339" s="769"/>
      <c r="G339" s="769"/>
      <c r="H339" s="769"/>
      <c r="I339" s="769"/>
      <c r="J339" s="769"/>
      <c r="K339" s="769"/>
      <c r="L339" s="769"/>
      <c r="M339" s="769"/>
      <c r="N339" s="769"/>
      <c r="O339" s="769"/>
      <c r="P339" s="769"/>
      <c r="Q339" s="769"/>
      <c r="R339" s="769"/>
      <c r="S339" s="769"/>
      <c r="T339" s="770"/>
      <c r="U339" s="776"/>
      <c r="V339" s="777"/>
      <c r="W339" s="757"/>
      <c r="X339" s="757"/>
      <c r="Y339" s="758"/>
    </row>
    <row r="340" spans="1:25" ht="12" customHeight="1" x14ac:dyDescent="0.2">
      <c r="A340" s="254"/>
      <c r="B340" s="761"/>
      <c r="C340" s="762"/>
      <c r="D340" s="768"/>
      <c r="E340" s="769"/>
      <c r="F340" s="769"/>
      <c r="G340" s="769"/>
      <c r="H340" s="769"/>
      <c r="I340" s="769"/>
      <c r="J340" s="769"/>
      <c r="K340" s="769"/>
      <c r="L340" s="769"/>
      <c r="M340" s="769"/>
      <c r="N340" s="769"/>
      <c r="O340" s="769"/>
      <c r="P340" s="769"/>
      <c r="Q340" s="769"/>
      <c r="R340" s="769"/>
      <c r="S340" s="769"/>
      <c r="T340" s="770"/>
      <c r="U340" s="776"/>
      <c r="V340" s="777"/>
      <c r="W340" s="757"/>
      <c r="X340" s="757"/>
      <c r="Y340" s="758"/>
    </row>
    <row r="341" spans="1:25" ht="12" customHeight="1" x14ac:dyDescent="0.2">
      <c r="A341" s="254"/>
      <c r="B341" s="763"/>
      <c r="C341" s="764"/>
      <c r="D341" s="771"/>
      <c r="E341" s="772"/>
      <c r="F341" s="772"/>
      <c r="G341" s="772"/>
      <c r="H341" s="772"/>
      <c r="I341" s="772"/>
      <c r="J341" s="772"/>
      <c r="K341" s="772"/>
      <c r="L341" s="772"/>
      <c r="M341" s="772"/>
      <c r="N341" s="772"/>
      <c r="O341" s="772"/>
      <c r="P341" s="772"/>
      <c r="Q341" s="772"/>
      <c r="R341" s="772"/>
      <c r="S341" s="772"/>
      <c r="T341" s="773"/>
      <c r="U341" s="778"/>
      <c r="V341" s="779"/>
      <c r="W341" s="753"/>
      <c r="X341" s="753"/>
      <c r="Y341" s="754"/>
    </row>
    <row r="342" spans="1:25" ht="12" customHeight="1" x14ac:dyDescent="0.2">
      <c r="A342" s="254" t="str">
        <f>IF(MAX($A$5:A341)=MAX(Récap!AD:AD),"",A338+1)</f>
        <v/>
      </c>
      <c r="B342" s="759" t="s">
        <v>14</v>
      </c>
      <c r="C342" s="760"/>
      <c r="D342" s="765" t="s">
        <v>14</v>
      </c>
      <c r="E342" s="766"/>
      <c r="F342" s="766"/>
      <c r="G342" s="766"/>
      <c r="H342" s="766"/>
      <c r="I342" s="766"/>
      <c r="J342" s="766"/>
      <c r="K342" s="766"/>
      <c r="L342" s="766"/>
      <c r="M342" s="766"/>
      <c r="N342" s="766"/>
      <c r="O342" s="766"/>
      <c r="P342" s="766"/>
      <c r="Q342" s="766"/>
      <c r="R342" s="766"/>
      <c r="S342" s="766"/>
      <c r="T342" s="767"/>
      <c r="U342" s="774"/>
      <c r="V342" s="775"/>
      <c r="W342" s="755"/>
      <c r="X342" s="755"/>
      <c r="Y342" s="756"/>
    </row>
    <row r="343" spans="1:25" ht="12" customHeight="1" x14ac:dyDescent="0.2">
      <c r="A343" s="254"/>
      <c r="B343" s="761"/>
      <c r="C343" s="762"/>
      <c r="D343" s="768"/>
      <c r="E343" s="769"/>
      <c r="F343" s="769"/>
      <c r="G343" s="769"/>
      <c r="H343" s="769"/>
      <c r="I343" s="769"/>
      <c r="J343" s="769"/>
      <c r="K343" s="769"/>
      <c r="L343" s="769"/>
      <c r="M343" s="769"/>
      <c r="N343" s="769"/>
      <c r="O343" s="769"/>
      <c r="P343" s="769"/>
      <c r="Q343" s="769"/>
      <c r="R343" s="769"/>
      <c r="S343" s="769"/>
      <c r="T343" s="770"/>
      <c r="U343" s="776"/>
      <c r="V343" s="777"/>
      <c r="W343" s="757"/>
      <c r="X343" s="757"/>
      <c r="Y343" s="758"/>
    </row>
    <row r="344" spans="1:25" ht="12" customHeight="1" x14ac:dyDescent="0.2">
      <c r="A344" s="254"/>
      <c r="B344" s="761"/>
      <c r="C344" s="762"/>
      <c r="D344" s="768"/>
      <c r="E344" s="769"/>
      <c r="F344" s="769"/>
      <c r="G344" s="769"/>
      <c r="H344" s="769"/>
      <c r="I344" s="769"/>
      <c r="J344" s="769"/>
      <c r="K344" s="769"/>
      <c r="L344" s="769"/>
      <c r="M344" s="769"/>
      <c r="N344" s="769"/>
      <c r="O344" s="769"/>
      <c r="P344" s="769"/>
      <c r="Q344" s="769"/>
      <c r="R344" s="769"/>
      <c r="S344" s="769"/>
      <c r="T344" s="770"/>
      <c r="U344" s="776"/>
      <c r="V344" s="777"/>
      <c r="W344" s="757"/>
      <c r="X344" s="757"/>
      <c r="Y344" s="758"/>
    </row>
    <row r="345" spans="1:25" ht="12" customHeight="1" x14ac:dyDescent="0.2">
      <c r="A345" s="254"/>
      <c r="B345" s="763"/>
      <c r="C345" s="764"/>
      <c r="D345" s="771"/>
      <c r="E345" s="772"/>
      <c r="F345" s="772"/>
      <c r="G345" s="772"/>
      <c r="H345" s="772"/>
      <c r="I345" s="772"/>
      <c r="J345" s="772"/>
      <c r="K345" s="772"/>
      <c r="L345" s="772"/>
      <c r="M345" s="772"/>
      <c r="N345" s="772"/>
      <c r="O345" s="772"/>
      <c r="P345" s="772"/>
      <c r="Q345" s="772"/>
      <c r="R345" s="772"/>
      <c r="S345" s="772"/>
      <c r="T345" s="773"/>
      <c r="U345" s="778"/>
      <c r="V345" s="779"/>
      <c r="W345" s="753"/>
      <c r="X345" s="753"/>
      <c r="Y345" s="754"/>
    </row>
    <row r="346" spans="1:25" ht="12" customHeight="1" x14ac:dyDescent="0.2">
      <c r="A346" s="254" t="str">
        <f>IF(MAX($A$5:A345)=MAX(Récap!AD:AD),"",A342+1)</f>
        <v/>
      </c>
      <c r="B346" s="759" t="s">
        <v>14</v>
      </c>
      <c r="C346" s="760"/>
      <c r="D346" s="765" t="s">
        <v>14</v>
      </c>
      <c r="E346" s="766"/>
      <c r="F346" s="766"/>
      <c r="G346" s="766"/>
      <c r="H346" s="766"/>
      <c r="I346" s="766"/>
      <c r="J346" s="766"/>
      <c r="K346" s="766"/>
      <c r="L346" s="766"/>
      <c r="M346" s="766"/>
      <c r="N346" s="766"/>
      <c r="O346" s="766"/>
      <c r="P346" s="766"/>
      <c r="Q346" s="766"/>
      <c r="R346" s="766"/>
      <c r="S346" s="766"/>
      <c r="T346" s="767"/>
      <c r="U346" s="774"/>
      <c r="V346" s="775"/>
      <c r="W346" s="755"/>
      <c r="X346" s="755"/>
      <c r="Y346" s="756"/>
    </row>
    <row r="347" spans="1:25" ht="12" customHeight="1" x14ac:dyDescent="0.2">
      <c r="A347" s="254"/>
      <c r="B347" s="761"/>
      <c r="C347" s="762"/>
      <c r="D347" s="768"/>
      <c r="E347" s="769"/>
      <c r="F347" s="769"/>
      <c r="G347" s="769"/>
      <c r="H347" s="769"/>
      <c r="I347" s="769"/>
      <c r="J347" s="769"/>
      <c r="K347" s="769"/>
      <c r="L347" s="769"/>
      <c r="M347" s="769"/>
      <c r="N347" s="769"/>
      <c r="O347" s="769"/>
      <c r="P347" s="769"/>
      <c r="Q347" s="769"/>
      <c r="R347" s="769"/>
      <c r="S347" s="769"/>
      <c r="T347" s="770"/>
      <c r="U347" s="776"/>
      <c r="V347" s="777"/>
      <c r="W347" s="757"/>
      <c r="X347" s="757"/>
      <c r="Y347" s="758"/>
    </row>
    <row r="348" spans="1:25" ht="12" customHeight="1" x14ac:dyDescent="0.2">
      <c r="A348" s="254"/>
      <c r="B348" s="761"/>
      <c r="C348" s="762"/>
      <c r="D348" s="768"/>
      <c r="E348" s="769"/>
      <c r="F348" s="769"/>
      <c r="G348" s="769"/>
      <c r="H348" s="769"/>
      <c r="I348" s="769"/>
      <c r="J348" s="769"/>
      <c r="K348" s="769"/>
      <c r="L348" s="769"/>
      <c r="M348" s="769"/>
      <c r="N348" s="769"/>
      <c r="O348" s="769"/>
      <c r="P348" s="769"/>
      <c r="Q348" s="769"/>
      <c r="R348" s="769"/>
      <c r="S348" s="769"/>
      <c r="T348" s="770"/>
      <c r="U348" s="776"/>
      <c r="V348" s="777"/>
      <c r="W348" s="757"/>
      <c r="X348" s="757"/>
      <c r="Y348" s="758"/>
    </row>
    <row r="349" spans="1:25" ht="12" customHeight="1" x14ac:dyDescent="0.2">
      <c r="A349" s="254"/>
      <c r="B349" s="763"/>
      <c r="C349" s="764"/>
      <c r="D349" s="771"/>
      <c r="E349" s="772"/>
      <c r="F349" s="772"/>
      <c r="G349" s="772"/>
      <c r="H349" s="772"/>
      <c r="I349" s="772"/>
      <c r="J349" s="772"/>
      <c r="K349" s="772"/>
      <c r="L349" s="772"/>
      <c r="M349" s="772"/>
      <c r="N349" s="772"/>
      <c r="O349" s="772"/>
      <c r="P349" s="772"/>
      <c r="Q349" s="772"/>
      <c r="R349" s="772"/>
      <c r="S349" s="772"/>
      <c r="T349" s="773"/>
      <c r="U349" s="778"/>
      <c r="V349" s="779"/>
      <c r="W349" s="753"/>
      <c r="X349" s="753"/>
      <c r="Y349" s="754"/>
    </row>
    <row r="350" spans="1:25" ht="12" customHeight="1" x14ac:dyDescent="0.2">
      <c r="A350" s="254" t="str">
        <f>IF(MAX($A$5:A349)=MAX(Récap!AD:AD),"",A346+1)</f>
        <v/>
      </c>
      <c r="B350" s="759" t="s">
        <v>14</v>
      </c>
      <c r="C350" s="760"/>
      <c r="D350" s="765" t="s">
        <v>14</v>
      </c>
      <c r="E350" s="766"/>
      <c r="F350" s="766"/>
      <c r="G350" s="766"/>
      <c r="H350" s="766"/>
      <c r="I350" s="766"/>
      <c r="J350" s="766"/>
      <c r="K350" s="766"/>
      <c r="L350" s="766"/>
      <c r="M350" s="766"/>
      <c r="N350" s="766"/>
      <c r="O350" s="766"/>
      <c r="P350" s="766"/>
      <c r="Q350" s="766"/>
      <c r="R350" s="766"/>
      <c r="S350" s="766"/>
      <c r="T350" s="767"/>
      <c r="U350" s="774"/>
      <c r="V350" s="775"/>
      <c r="W350" s="755"/>
      <c r="X350" s="755"/>
      <c r="Y350" s="756"/>
    </row>
    <row r="351" spans="1:25" ht="12" customHeight="1" x14ac:dyDescent="0.2">
      <c r="A351" s="254"/>
      <c r="B351" s="761"/>
      <c r="C351" s="762"/>
      <c r="D351" s="768"/>
      <c r="E351" s="769"/>
      <c r="F351" s="769"/>
      <c r="G351" s="769"/>
      <c r="H351" s="769"/>
      <c r="I351" s="769"/>
      <c r="J351" s="769"/>
      <c r="K351" s="769"/>
      <c r="L351" s="769"/>
      <c r="M351" s="769"/>
      <c r="N351" s="769"/>
      <c r="O351" s="769"/>
      <c r="P351" s="769"/>
      <c r="Q351" s="769"/>
      <c r="R351" s="769"/>
      <c r="S351" s="769"/>
      <c r="T351" s="770"/>
      <c r="U351" s="776"/>
      <c r="V351" s="777"/>
      <c r="W351" s="757"/>
      <c r="X351" s="757"/>
      <c r="Y351" s="758"/>
    </row>
    <row r="352" spans="1:25" ht="12" customHeight="1" x14ac:dyDescent="0.2">
      <c r="A352" s="254"/>
      <c r="B352" s="761"/>
      <c r="C352" s="762"/>
      <c r="D352" s="768"/>
      <c r="E352" s="769"/>
      <c r="F352" s="769"/>
      <c r="G352" s="769"/>
      <c r="H352" s="769"/>
      <c r="I352" s="769"/>
      <c r="J352" s="769"/>
      <c r="K352" s="769"/>
      <c r="L352" s="769"/>
      <c r="M352" s="769"/>
      <c r="N352" s="769"/>
      <c r="O352" s="769"/>
      <c r="P352" s="769"/>
      <c r="Q352" s="769"/>
      <c r="R352" s="769"/>
      <c r="S352" s="769"/>
      <c r="T352" s="770"/>
      <c r="U352" s="776"/>
      <c r="V352" s="777"/>
      <c r="W352" s="757"/>
      <c r="X352" s="757"/>
      <c r="Y352" s="758"/>
    </row>
    <row r="353" spans="1:25" ht="12" customHeight="1" x14ac:dyDescent="0.2">
      <c r="A353" s="254"/>
      <c r="B353" s="763"/>
      <c r="C353" s="764"/>
      <c r="D353" s="771"/>
      <c r="E353" s="772"/>
      <c r="F353" s="772"/>
      <c r="G353" s="772"/>
      <c r="H353" s="772"/>
      <c r="I353" s="772"/>
      <c r="J353" s="772"/>
      <c r="K353" s="772"/>
      <c r="L353" s="772"/>
      <c r="M353" s="772"/>
      <c r="N353" s="772"/>
      <c r="O353" s="772"/>
      <c r="P353" s="772"/>
      <c r="Q353" s="772"/>
      <c r="R353" s="772"/>
      <c r="S353" s="772"/>
      <c r="T353" s="773"/>
      <c r="U353" s="778"/>
      <c r="V353" s="779"/>
      <c r="W353" s="753"/>
      <c r="X353" s="753"/>
      <c r="Y353" s="754"/>
    </row>
    <row r="354" spans="1:25" ht="12" customHeight="1" x14ac:dyDescent="0.2">
      <c r="A354" s="241"/>
      <c r="B354" s="759" t="s">
        <v>14</v>
      </c>
      <c r="C354" s="760"/>
      <c r="D354" s="765" t="s">
        <v>14</v>
      </c>
      <c r="E354" s="766"/>
      <c r="F354" s="766"/>
      <c r="G354" s="766"/>
      <c r="H354" s="766"/>
      <c r="I354" s="766"/>
      <c r="J354" s="766"/>
      <c r="K354" s="766"/>
      <c r="L354" s="766"/>
      <c r="M354" s="766"/>
      <c r="N354" s="766"/>
      <c r="O354" s="766"/>
      <c r="P354" s="766"/>
      <c r="Q354" s="766"/>
      <c r="R354" s="766"/>
      <c r="S354" s="766"/>
      <c r="T354" s="767"/>
      <c r="U354" s="774"/>
      <c r="V354" s="775"/>
      <c r="W354" s="755"/>
      <c r="X354" s="755"/>
      <c r="Y354" s="756"/>
    </row>
    <row r="355" spans="1:25" ht="12" customHeight="1" x14ac:dyDescent="0.2">
      <c r="B355" s="761"/>
      <c r="C355" s="762"/>
      <c r="D355" s="768"/>
      <c r="E355" s="769"/>
      <c r="F355" s="769"/>
      <c r="G355" s="769"/>
      <c r="H355" s="769"/>
      <c r="I355" s="769"/>
      <c r="J355" s="769"/>
      <c r="K355" s="769"/>
      <c r="L355" s="769"/>
      <c r="M355" s="769"/>
      <c r="N355" s="769"/>
      <c r="O355" s="769"/>
      <c r="P355" s="769"/>
      <c r="Q355" s="769"/>
      <c r="R355" s="769"/>
      <c r="S355" s="769"/>
      <c r="T355" s="770"/>
      <c r="U355" s="776"/>
      <c r="V355" s="777"/>
      <c r="W355" s="757"/>
      <c r="X355" s="757"/>
      <c r="Y355" s="758"/>
    </row>
    <row r="356" spans="1:25" ht="12" customHeight="1" x14ac:dyDescent="0.2">
      <c r="B356" s="761"/>
      <c r="C356" s="762"/>
      <c r="D356" s="768"/>
      <c r="E356" s="769"/>
      <c r="F356" s="769"/>
      <c r="G356" s="769"/>
      <c r="H356" s="769"/>
      <c r="I356" s="769"/>
      <c r="J356" s="769"/>
      <c r="K356" s="769"/>
      <c r="L356" s="769"/>
      <c r="M356" s="769"/>
      <c r="N356" s="769"/>
      <c r="O356" s="769"/>
      <c r="P356" s="769"/>
      <c r="Q356" s="769"/>
      <c r="R356" s="769"/>
      <c r="S356" s="769"/>
      <c r="T356" s="770"/>
      <c r="U356" s="776"/>
      <c r="V356" s="777"/>
      <c r="W356" s="757"/>
      <c r="X356" s="757"/>
      <c r="Y356" s="758"/>
    </row>
    <row r="357" spans="1:25" ht="12" customHeight="1" x14ac:dyDescent="0.2">
      <c r="B357" s="763"/>
      <c r="C357" s="764"/>
      <c r="D357" s="771"/>
      <c r="E357" s="772"/>
      <c r="F357" s="772"/>
      <c r="G357" s="772"/>
      <c r="H357" s="772"/>
      <c r="I357" s="772"/>
      <c r="J357" s="772"/>
      <c r="K357" s="772"/>
      <c r="L357" s="772"/>
      <c r="M357" s="772"/>
      <c r="N357" s="772"/>
      <c r="O357" s="772"/>
      <c r="P357" s="772"/>
      <c r="Q357" s="772"/>
      <c r="R357" s="772"/>
      <c r="S357" s="772"/>
      <c r="T357" s="773"/>
      <c r="U357" s="778"/>
      <c r="V357" s="779"/>
      <c r="W357" s="753"/>
      <c r="X357" s="753"/>
      <c r="Y357" s="754"/>
    </row>
    <row r="358" spans="1:25" ht="12" customHeight="1" x14ac:dyDescent="0.2">
      <c r="B358" s="759" t="s">
        <v>14</v>
      </c>
      <c r="C358" s="760"/>
      <c r="D358" s="765" t="s">
        <v>14</v>
      </c>
      <c r="E358" s="766"/>
      <c r="F358" s="766"/>
      <c r="G358" s="766"/>
      <c r="H358" s="766"/>
      <c r="I358" s="766"/>
      <c r="J358" s="766"/>
      <c r="K358" s="766"/>
      <c r="L358" s="766"/>
      <c r="M358" s="766"/>
      <c r="N358" s="766"/>
      <c r="O358" s="766"/>
      <c r="P358" s="766"/>
      <c r="Q358" s="766"/>
      <c r="R358" s="766"/>
      <c r="S358" s="766"/>
      <c r="T358" s="767"/>
      <c r="U358" s="774"/>
      <c r="V358" s="775"/>
      <c r="W358" s="755"/>
      <c r="X358" s="755"/>
      <c r="Y358" s="756"/>
    </row>
    <row r="359" spans="1:25" ht="12" customHeight="1" x14ac:dyDescent="0.2">
      <c r="B359" s="761"/>
      <c r="C359" s="762"/>
      <c r="D359" s="768"/>
      <c r="E359" s="769"/>
      <c r="F359" s="769"/>
      <c r="G359" s="769"/>
      <c r="H359" s="769"/>
      <c r="I359" s="769"/>
      <c r="J359" s="769"/>
      <c r="K359" s="769"/>
      <c r="L359" s="769"/>
      <c r="M359" s="769"/>
      <c r="N359" s="769"/>
      <c r="O359" s="769"/>
      <c r="P359" s="769"/>
      <c r="Q359" s="769"/>
      <c r="R359" s="769"/>
      <c r="S359" s="769"/>
      <c r="T359" s="770"/>
      <c r="U359" s="776"/>
      <c r="V359" s="777"/>
      <c r="W359" s="757"/>
      <c r="X359" s="757"/>
      <c r="Y359" s="758"/>
    </row>
    <row r="360" spans="1:25" ht="12" customHeight="1" x14ac:dyDescent="0.2">
      <c r="A360" s="254" t="str">
        <f>IF(MAX($A$5:A359)=MAX(Récap!AD:AD),"",A350+1)</f>
        <v/>
      </c>
      <c r="B360" s="761"/>
      <c r="C360" s="762"/>
      <c r="D360" s="768"/>
      <c r="E360" s="769"/>
      <c r="F360" s="769"/>
      <c r="G360" s="769"/>
      <c r="H360" s="769"/>
      <c r="I360" s="769"/>
      <c r="J360" s="769"/>
      <c r="K360" s="769"/>
      <c r="L360" s="769"/>
      <c r="M360" s="769"/>
      <c r="N360" s="769"/>
      <c r="O360" s="769"/>
      <c r="P360" s="769"/>
      <c r="Q360" s="769"/>
      <c r="R360" s="769"/>
      <c r="S360" s="769"/>
      <c r="T360" s="770"/>
      <c r="U360" s="776"/>
      <c r="V360" s="777"/>
      <c r="W360" s="757"/>
      <c r="X360" s="757"/>
      <c r="Y360" s="758"/>
    </row>
    <row r="361" spans="1:25" ht="12" customHeight="1" x14ac:dyDescent="0.2">
      <c r="A361" s="254"/>
      <c r="B361" s="763"/>
      <c r="C361" s="764"/>
      <c r="D361" s="771"/>
      <c r="E361" s="772"/>
      <c r="F361" s="772"/>
      <c r="G361" s="772"/>
      <c r="H361" s="772"/>
      <c r="I361" s="772"/>
      <c r="J361" s="772"/>
      <c r="K361" s="772"/>
      <c r="L361" s="772"/>
      <c r="M361" s="772"/>
      <c r="N361" s="772"/>
      <c r="O361" s="772"/>
      <c r="P361" s="772"/>
      <c r="Q361" s="772"/>
      <c r="R361" s="772"/>
      <c r="S361" s="772"/>
      <c r="T361" s="773"/>
      <c r="U361" s="778"/>
      <c r="V361" s="779"/>
      <c r="W361" s="753"/>
      <c r="X361" s="753"/>
      <c r="Y361" s="754"/>
    </row>
    <row r="362" spans="1:25" ht="12" customHeight="1" x14ac:dyDescent="0.2">
      <c r="A362" s="254"/>
      <c r="B362" s="759" t="s">
        <v>14</v>
      </c>
      <c r="C362" s="760"/>
      <c r="D362" s="765" t="s">
        <v>14</v>
      </c>
      <c r="E362" s="766"/>
      <c r="F362" s="766"/>
      <c r="G362" s="766"/>
      <c r="H362" s="766"/>
      <c r="I362" s="766"/>
      <c r="J362" s="766"/>
      <c r="K362" s="766"/>
      <c r="L362" s="766"/>
      <c r="M362" s="766"/>
      <c r="N362" s="766"/>
      <c r="O362" s="766"/>
      <c r="P362" s="766"/>
      <c r="Q362" s="766"/>
      <c r="R362" s="766"/>
      <c r="S362" s="766"/>
      <c r="T362" s="767"/>
      <c r="U362" s="774"/>
      <c r="V362" s="775"/>
      <c r="W362" s="755"/>
      <c r="X362" s="755"/>
      <c r="Y362" s="756"/>
    </row>
    <row r="363" spans="1:25" ht="12" customHeight="1" x14ac:dyDescent="0.2">
      <c r="A363" s="254"/>
      <c r="B363" s="761"/>
      <c r="C363" s="762"/>
      <c r="D363" s="768"/>
      <c r="E363" s="769"/>
      <c r="F363" s="769"/>
      <c r="G363" s="769"/>
      <c r="H363" s="769"/>
      <c r="I363" s="769"/>
      <c r="J363" s="769"/>
      <c r="K363" s="769"/>
      <c r="L363" s="769"/>
      <c r="M363" s="769"/>
      <c r="N363" s="769"/>
      <c r="O363" s="769"/>
      <c r="P363" s="769"/>
      <c r="Q363" s="769"/>
      <c r="R363" s="769"/>
      <c r="S363" s="769"/>
      <c r="T363" s="770"/>
      <c r="U363" s="776"/>
      <c r="V363" s="777"/>
      <c r="W363" s="757"/>
      <c r="X363" s="757"/>
      <c r="Y363" s="758"/>
    </row>
    <row r="364" spans="1:25" ht="12" customHeight="1" x14ac:dyDescent="0.2">
      <c r="A364" s="254" t="str">
        <f>IF(MAX($A$5:A363)=MAX(Récap!AD:AD),"",A360+1)</f>
        <v/>
      </c>
      <c r="B364" s="761"/>
      <c r="C364" s="762"/>
      <c r="D364" s="768"/>
      <c r="E364" s="769"/>
      <c r="F364" s="769"/>
      <c r="G364" s="769"/>
      <c r="H364" s="769"/>
      <c r="I364" s="769"/>
      <c r="J364" s="769"/>
      <c r="K364" s="769"/>
      <c r="L364" s="769"/>
      <c r="M364" s="769"/>
      <c r="N364" s="769"/>
      <c r="O364" s="769"/>
      <c r="P364" s="769"/>
      <c r="Q364" s="769"/>
      <c r="R364" s="769"/>
      <c r="S364" s="769"/>
      <c r="T364" s="770"/>
      <c r="U364" s="776"/>
      <c r="V364" s="777"/>
      <c r="W364" s="757"/>
      <c r="X364" s="757"/>
      <c r="Y364" s="758"/>
    </row>
    <row r="365" spans="1:25" ht="12" customHeight="1" x14ac:dyDescent="0.2">
      <c r="A365" s="254"/>
      <c r="B365" s="763"/>
      <c r="C365" s="764"/>
      <c r="D365" s="771"/>
      <c r="E365" s="772"/>
      <c r="F365" s="772"/>
      <c r="G365" s="772"/>
      <c r="H365" s="772"/>
      <c r="I365" s="772"/>
      <c r="J365" s="772"/>
      <c r="K365" s="772"/>
      <c r="L365" s="772"/>
      <c r="M365" s="772"/>
      <c r="N365" s="772"/>
      <c r="O365" s="772"/>
      <c r="P365" s="772"/>
      <c r="Q365" s="772"/>
      <c r="R365" s="772"/>
      <c r="S365" s="772"/>
      <c r="T365" s="773"/>
      <c r="U365" s="778"/>
      <c r="V365" s="779"/>
      <c r="W365" s="753"/>
      <c r="X365" s="753"/>
      <c r="Y365" s="754"/>
    </row>
    <row r="366" spans="1:25" ht="12" customHeight="1" x14ac:dyDescent="0.2">
      <c r="A366" s="254"/>
      <c r="B366" s="759" t="s">
        <v>14</v>
      </c>
      <c r="C366" s="760"/>
      <c r="D366" s="765" t="s">
        <v>14</v>
      </c>
      <c r="E366" s="766"/>
      <c r="F366" s="766"/>
      <c r="G366" s="766"/>
      <c r="H366" s="766"/>
      <c r="I366" s="766"/>
      <c r="J366" s="766"/>
      <c r="K366" s="766"/>
      <c r="L366" s="766"/>
      <c r="M366" s="766"/>
      <c r="N366" s="766"/>
      <c r="O366" s="766"/>
      <c r="P366" s="766"/>
      <c r="Q366" s="766"/>
      <c r="R366" s="766"/>
      <c r="S366" s="766"/>
      <c r="T366" s="767"/>
      <c r="U366" s="774"/>
      <c r="V366" s="775"/>
      <c r="W366" s="755"/>
      <c r="X366" s="755"/>
      <c r="Y366" s="756"/>
    </row>
    <row r="367" spans="1:25" ht="12" customHeight="1" x14ac:dyDescent="0.2">
      <c r="A367" s="254"/>
      <c r="B367" s="761"/>
      <c r="C367" s="762"/>
      <c r="D367" s="768"/>
      <c r="E367" s="769"/>
      <c r="F367" s="769"/>
      <c r="G367" s="769"/>
      <c r="H367" s="769"/>
      <c r="I367" s="769"/>
      <c r="J367" s="769"/>
      <c r="K367" s="769"/>
      <c r="L367" s="769"/>
      <c r="M367" s="769"/>
      <c r="N367" s="769"/>
      <c r="O367" s="769"/>
      <c r="P367" s="769"/>
      <c r="Q367" s="769"/>
      <c r="R367" s="769"/>
      <c r="S367" s="769"/>
      <c r="T367" s="770"/>
      <c r="U367" s="776"/>
      <c r="V367" s="777"/>
      <c r="W367" s="757"/>
      <c r="X367" s="757"/>
      <c r="Y367" s="758"/>
    </row>
    <row r="368" spans="1:25" ht="12" customHeight="1" x14ac:dyDescent="0.2">
      <c r="A368" s="254" t="str">
        <f>IF(MAX($A$5:A367)=MAX(Récap!AD:AD),"",A364+1)</f>
        <v/>
      </c>
      <c r="B368" s="761"/>
      <c r="C368" s="762"/>
      <c r="D368" s="768"/>
      <c r="E368" s="769"/>
      <c r="F368" s="769"/>
      <c r="G368" s="769"/>
      <c r="H368" s="769"/>
      <c r="I368" s="769"/>
      <c r="J368" s="769"/>
      <c r="K368" s="769"/>
      <c r="L368" s="769"/>
      <c r="M368" s="769"/>
      <c r="N368" s="769"/>
      <c r="O368" s="769"/>
      <c r="P368" s="769"/>
      <c r="Q368" s="769"/>
      <c r="R368" s="769"/>
      <c r="S368" s="769"/>
      <c r="T368" s="770"/>
      <c r="U368" s="776"/>
      <c r="V368" s="777"/>
      <c r="W368" s="757"/>
      <c r="X368" s="757"/>
      <c r="Y368" s="758"/>
    </row>
    <row r="369" spans="1:25" ht="12" customHeight="1" x14ac:dyDescent="0.2">
      <c r="A369" s="254"/>
      <c r="B369" s="763"/>
      <c r="C369" s="764"/>
      <c r="D369" s="771"/>
      <c r="E369" s="772"/>
      <c r="F369" s="772"/>
      <c r="G369" s="772"/>
      <c r="H369" s="772"/>
      <c r="I369" s="772"/>
      <c r="J369" s="772"/>
      <c r="K369" s="772"/>
      <c r="L369" s="772"/>
      <c r="M369" s="772"/>
      <c r="N369" s="772"/>
      <c r="O369" s="772"/>
      <c r="P369" s="772"/>
      <c r="Q369" s="772"/>
      <c r="R369" s="772"/>
      <c r="S369" s="772"/>
      <c r="T369" s="773"/>
      <c r="U369" s="778"/>
      <c r="V369" s="779"/>
      <c r="W369" s="753"/>
      <c r="X369" s="753"/>
      <c r="Y369" s="754"/>
    </row>
    <row r="370" spans="1:25" ht="12" customHeight="1" x14ac:dyDescent="0.2">
      <c r="A370" s="254"/>
      <c r="B370" s="233"/>
      <c r="C370" s="234"/>
      <c r="D370" s="235"/>
      <c r="E370" s="235"/>
      <c r="F370" s="235"/>
      <c r="G370" s="235"/>
      <c r="H370" s="235"/>
      <c r="I370" s="235"/>
      <c r="J370" s="235"/>
      <c r="K370" s="235"/>
      <c r="L370" s="235"/>
      <c r="M370" s="235"/>
      <c r="N370" s="235"/>
      <c r="O370" s="235"/>
      <c r="P370" s="235"/>
      <c r="Q370" s="235"/>
      <c r="R370" s="235"/>
      <c r="S370" s="235"/>
      <c r="T370" s="235"/>
      <c r="U370" s="240"/>
      <c r="V370" s="240"/>
      <c r="W370" s="235"/>
      <c r="X370" s="235"/>
      <c r="Y370" s="236"/>
    </row>
    <row r="371" spans="1:25" ht="12" customHeight="1" x14ac:dyDescent="0.2">
      <c r="A371" s="254"/>
      <c r="B371" s="237"/>
      <c r="C371" s="238"/>
      <c r="D371" s="238"/>
      <c r="E371" s="238"/>
      <c r="F371" s="238"/>
      <c r="G371" s="238"/>
      <c r="H371" s="238"/>
      <c r="I371" s="238"/>
      <c r="J371" s="238"/>
      <c r="K371" s="238"/>
      <c r="L371" s="238"/>
      <c r="M371" s="238"/>
      <c r="N371" s="238"/>
      <c r="O371" s="238"/>
      <c r="P371" s="238"/>
      <c r="Q371" s="238"/>
      <c r="R371" s="238"/>
      <c r="S371" s="238"/>
      <c r="T371" s="238"/>
      <c r="U371" s="238"/>
      <c r="V371" s="238"/>
      <c r="W371" s="238"/>
      <c r="X371" s="238"/>
      <c r="Y371" s="239"/>
    </row>
    <row r="372" spans="1:25" ht="12" customHeight="1" x14ac:dyDescent="0.2">
      <c r="A372" s="254" t="str">
        <f>IF(MAX($A$5:A371)=MAX(Récap!AD:AD),"",A368+1)</f>
        <v/>
      </c>
      <c r="B372" s="780" t="s">
        <v>489</v>
      </c>
      <c r="C372" s="781"/>
      <c r="D372" s="781"/>
      <c r="E372" s="781"/>
      <c r="F372" s="781"/>
      <c r="G372" s="781"/>
      <c r="H372" s="781"/>
      <c r="I372" s="781"/>
      <c r="J372" s="781"/>
      <c r="K372" s="781"/>
      <c r="L372" s="781"/>
      <c r="M372" s="781"/>
      <c r="N372" s="781"/>
      <c r="O372" s="782" t="str">
        <f>"Compte rendu du dossier de travaux "&amp;$R$1&amp;" - Page "&amp;COUNTIF($B$1:$B372,"=N°")&amp;" / "&amp;ROUNDUP((280-COUNTIF($B$1:$B$1226,"=-"))/14,0)</f>
        <v>Compte rendu du dossier de travaux  - Page 6 / 0</v>
      </c>
      <c r="P372" s="782"/>
      <c r="Q372" s="782"/>
      <c r="R372" s="782"/>
      <c r="S372" s="782"/>
      <c r="T372" s="782"/>
      <c r="U372" s="782"/>
      <c r="V372" s="782"/>
      <c r="W372" s="782"/>
      <c r="X372" s="782"/>
      <c r="Y372" s="783"/>
    </row>
    <row r="373" spans="1:25" ht="12" customHeight="1" x14ac:dyDescent="0.2">
      <c r="A373" s="254"/>
      <c r="B373" s="784" t="s">
        <v>36</v>
      </c>
      <c r="C373" s="785"/>
      <c r="D373" s="785" t="s">
        <v>430</v>
      </c>
      <c r="E373" s="785"/>
      <c r="F373" s="785"/>
      <c r="G373" s="785"/>
      <c r="H373" s="785"/>
      <c r="I373" s="785"/>
      <c r="J373" s="785"/>
      <c r="K373" s="785"/>
      <c r="L373" s="785"/>
      <c r="M373" s="785"/>
      <c r="N373" s="785"/>
      <c r="O373" s="785"/>
      <c r="P373" s="785"/>
      <c r="Q373" s="785"/>
      <c r="R373" s="785"/>
      <c r="S373" s="785"/>
      <c r="T373" s="785"/>
      <c r="U373" s="788" t="s">
        <v>431</v>
      </c>
      <c r="V373" s="788"/>
      <c r="W373" s="785" t="s">
        <v>432</v>
      </c>
      <c r="X373" s="785"/>
      <c r="Y373" s="790"/>
    </row>
    <row r="374" spans="1:25" ht="12" customHeight="1" x14ac:dyDescent="0.2">
      <c r="A374" s="254"/>
      <c r="B374" s="786"/>
      <c r="C374" s="787"/>
      <c r="D374" s="787"/>
      <c r="E374" s="787"/>
      <c r="F374" s="787"/>
      <c r="G374" s="787"/>
      <c r="H374" s="787"/>
      <c r="I374" s="787"/>
      <c r="J374" s="787"/>
      <c r="K374" s="787"/>
      <c r="L374" s="787"/>
      <c r="M374" s="787"/>
      <c r="N374" s="787"/>
      <c r="O374" s="787"/>
      <c r="P374" s="787"/>
      <c r="Q374" s="787"/>
      <c r="R374" s="787"/>
      <c r="S374" s="787"/>
      <c r="T374" s="787"/>
      <c r="U374" s="789"/>
      <c r="V374" s="789"/>
      <c r="W374" s="787"/>
      <c r="X374" s="787"/>
      <c r="Y374" s="791"/>
    </row>
    <row r="375" spans="1:25" ht="12" customHeight="1" x14ac:dyDescent="0.2">
      <c r="A375" s="254"/>
      <c r="B375" s="759" t="s">
        <v>14</v>
      </c>
      <c r="C375" s="760"/>
      <c r="D375" s="765" t="s">
        <v>14</v>
      </c>
      <c r="E375" s="766"/>
      <c r="F375" s="766"/>
      <c r="G375" s="766"/>
      <c r="H375" s="766"/>
      <c r="I375" s="766"/>
      <c r="J375" s="766"/>
      <c r="K375" s="766"/>
      <c r="L375" s="766"/>
      <c r="M375" s="766"/>
      <c r="N375" s="766"/>
      <c r="O375" s="766"/>
      <c r="P375" s="766"/>
      <c r="Q375" s="766"/>
      <c r="R375" s="766"/>
      <c r="S375" s="766"/>
      <c r="T375" s="767"/>
      <c r="U375" s="774"/>
      <c r="V375" s="775"/>
      <c r="W375" s="755"/>
      <c r="X375" s="755"/>
      <c r="Y375" s="756"/>
    </row>
    <row r="376" spans="1:25" ht="12" customHeight="1" x14ac:dyDescent="0.2">
      <c r="A376" s="254" t="str">
        <f>IF(MAX($A$5:A375)=MAX(Récap!AD:AD),"",A372+1)</f>
        <v/>
      </c>
      <c r="B376" s="761"/>
      <c r="C376" s="762"/>
      <c r="D376" s="768"/>
      <c r="E376" s="769"/>
      <c r="F376" s="769"/>
      <c r="G376" s="769"/>
      <c r="H376" s="769"/>
      <c r="I376" s="769"/>
      <c r="J376" s="769"/>
      <c r="K376" s="769"/>
      <c r="L376" s="769"/>
      <c r="M376" s="769"/>
      <c r="N376" s="769"/>
      <c r="O376" s="769"/>
      <c r="P376" s="769"/>
      <c r="Q376" s="769"/>
      <c r="R376" s="769"/>
      <c r="S376" s="769"/>
      <c r="T376" s="770"/>
      <c r="U376" s="776"/>
      <c r="V376" s="777"/>
      <c r="W376" s="757"/>
      <c r="X376" s="757"/>
      <c r="Y376" s="758"/>
    </row>
    <row r="377" spans="1:25" ht="12" customHeight="1" x14ac:dyDescent="0.2">
      <c r="A377" s="254"/>
      <c r="B377" s="761"/>
      <c r="C377" s="762"/>
      <c r="D377" s="768"/>
      <c r="E377" s="769"/>
      <c r="F377" s="769"/>
      <c r="G377" s="769"/>
      <c r="H377" s="769"/>
      <c r="I377" s="769"/>
      <c r="J377" s="769"/>
      <c r="K377" s="769"/>
      <c r="L377" s="769"/>
      <c r="M377" s="769"/>
      <c r="N377" s="769"/>
      <c r="O377" s="769"/>
      <c r="P377" s="769"/>
      <c r="Q377" s="769"/>
      <c r="R377" s="769"/>
      <c r="S377" s="769"/>
      <c r="T377" s="770"/>
      <c r="U377" s="776"/>
      <c r="V377" s="777"/>
      <c r="W377" s="757"/>
      <c r="X377" s="757"/>
      <c r="Y377" s="758"/>
    </row>
    <row r="378" spans="1:25" ht="12" customHeight="1" x14ac:dyDescent="0.2">
      <c r="A378" s="254"/>
      <c r="B378" s="763"/>
      <c r="C378" s="764"/>
      <c r="D378" s="771"/>
      <c r="E378" s="772"/>
      <c r="F378" s="772"/>
      <c r="G378" s="772"/>
      <c r="H378" s="772"/>
      <c r="I378" s="772"/>
      <c r="J378" s="772"/>
      <c r="K378" s="772"/>
      <c r="L378" s="772"/>
      <c r="M378" s="772"/>
      <c r="N378" s="772"/>
      <c r="O378" s="772"/>
      <c r="P378" s="772"/>
      <c r="Q378" s="772"/>
      <c r="R378" s="772"/>
      <c r="S378" s="772"/>
      <c r="T378" s="773"/>
      <c r="U378" s="778"/>
      <c r="V378" s="779"/>
      <c r="W378" s="753"/>
      <c r="X378" s="753"/>
      <c r="Y378" s="754"/>
    </row>
    <row r="379" spans="1:25" ht="12" customHeight="1" x14ac:dyDescent="0.2">
      <c r="A379" s="254"/>
      <c r="B379" s="759" t="s">
        <v>14</v>
      </c>
      <c r="C379" s="760"/>
      <c r="D379" s="765" t="s">
        <v>14</v>
      </c>
      <c r="E379" s="766"/>
      <c r="F379" s="766"/>
      <c r="G379" s="766"/>
      <c r="H379" s="766"/>
      <c r="I379" s="766"/>
      <c r="J379" s="766"/>
      <c r="K379" s="766"/>
      <c r="L379" s="766"/>
      <c r="M379" s="766"/>
      <c r="N379" s="766"/>
      <c r="O379" s="766"/>
      <c r="P379" s="766"/>
      <c r="Q379" s="766"/>
      <c r="R379" s="766"/>
      <c r="S379" s="766"/>
      <c r="T379" s="767"/>
      <c r="U379" s="774"/>
      <c r="V379" s="775"/>
      <c r="W379" s="755"/>
      <c r="X379" s="755"/>
      <c r="Y379" s="756"/>
    </row>
    <row r="380" spans="1:25" ht="12" customHeight="1" x14ac:dyDescent="0.2">
      <c r="A380" s="254" t="str">
        <f>IF(MAX($A$5:A379)=MAX(Récap!AD:AD),"",A376+1)</f>
        <v/>
      </c>
      <c r="B380" s="761"/>
      <c r="C380" s="762"/>
      <c r="D380" s="768"/>
      <c r="E380" s="769"/>
      <c r="F380" s="769"/>
      <c r="G380" s="769"/>
      <c r="H380" s="769"/>
      <c r="I380" s="769"/>
      <c r="J380" s="769"/>
      <c r="K380" s="769"/>
      <c r="L380" s="769"/>
      <c r="M380" s="769"/>
      <c r="N380" s="769"/>
      <c r="O380" s="769"/>
      <c r="P380" s="769"/>
      <c r="Q380" s="769"/>
      <c r="R380" s="769"/>
      <c r="S380" s="769"/>
      <c r="T380" s="770"/>
      <c r="U380" s="776"/>
      <c r="V380" s="777"/>
      <c r="W380" s="757"/>
      <c r="X380" s="757"/>
      <c r="Y380" s="758"/>
    </row>
    <row r="381" spans="1:25" ht="12" customHeight="1" x14ac:dyDescent="0.2">
      <c r="A381" s="254"/>
      <c r="B381" s="761"/>
      <c r="C381" s="762"/>
      <c r="D381" s="768"/>
      <c r="E381" s="769"/>
      <c r="F381" s="769"/>
      <c r="G381" s="769"/>
      <c r="H381" s="769"/>
      <c r="I381" s="769"/>
      <c r="J381" s="769"/>
      <c r="K381" s="769"/>
      <c r="L381" s="769"/>
      <c r="M381" s="769"/>
      <c r="N381" s="769"/>
      <c r="O381" s="769"/>
      <c r="P381" s="769"/>
      <c r="Q381" s="769"/>
      <c r="R381" s="769"/>
      <c r="S381" s="769"/>
      <c r="T381" s="770"/>
      <c r="U381" s="776"/>
      <c r="V381" s="777"/>
      <c r="W381" s="757"/>
      <c r="X381" s="757"/>
      <c r="Y381" s="758"/>
    </row>
    <row r="382" spans="1:25" ht="12" customHeight="1" x14ac:dyDescent="0.2">
      <c r="A382" s="254"/>
      <c r="B382" s="763"/>
      <c r="C382" s="764"/>
      <c r="D382" s="771"/>
      <c r="E382" s="772"/>
      <c r="F382" s="772"/>
      <c r="G382" s="772"/>
      <c r="H382" s="772"/>
      <c r="I382" s="772"/>
      <c r="J382" s="772"/>
      <c r="K382" s="772"/>
      <c r="L382" s="772"/>
      <c r="M382" s="772"/>
      <c r="N382" s="772"/>
      <c r="O382" s="772"/>
      <c r="P382" s="772"/>
      <c r="Q382" s="772"/>
      <c r="R382" s="772"/>
      <c r="S382" s="772"/>
      <c r="T382" s="773"/>
      <c r="U382" s="778"/>
      <c r="V382" s="779"/>
      <c r="W382" s="753"/>
      <c r="X382" s="753"/>
      <c r="Y382" s="754"/>
    </row>
    <row r="383" spans="1:25" ht="12" customHeight="1" x14ac:dyDescent="0.2">
      <c r="A383" s="254"/>
      <c r="B383" s="759" t="s">
        <v>14</v>
      </c>
      <c r="C383" s="760"/>
      <c r="D383" s="765" t="s">
        <v>14</v>
      </c>
      <c r="E383" s="766"/>
      <c r="F383" s="766"/>
      <c r="G383" s="766"/>
      <c r="H383" s="766"/>
      <c r="I383" s="766"/>
      <c r="J383" s="766"/>
      <c r="K383" s="766"/>
      <c r="L383" s="766"/>
      <c r="M383" s="766"/>
      <c r="N383" s="766"/>
      <c r="O383" s="766"/>
      <c r="P383" s="766"/>
      <c r="Q383" s="766"/>
      <c r="R383" s="766"/>
      <c r="S383" s="766"/>
      <c r="T383" s="767"/>
      <c r="U383" s="774"/>
      <c r="V383" s="775"/>
      <c r="W383" s="755"/>
      <c r="X383" s="755"/>
      <c r="Y383" s="756"/>
    </row>
    <row r="384" spans="1:25" ht="12" customHeight="1" x14ac:dyDescent="0.2">
      <c r="A384" s="254" t="str">
        <f>IF(MAX($A$5:A383)=MAX(Récap!AD:AD),"",A380+1)</f>
        <v/>
      </c>
      <c r="B384" s="761"/>
      <c r="C384" s="762"/>
      <c r="D384" s="768"/>
      <c r="E384" s="769"/>
      <c r="F384" s="769"/>
      <c r="G384" s="769"/>
      <c r="H384" s="769"/>
      <c r="I384" s="769"/>
      <c r="J384" s="769"/>
      <c r="K384" s="769"/>
      <c r="L384" s="769"/>
      <c r="M384" s="769"/>
      <c r="N384" s="769"/>
      <c r="O384" s="769"/>
      <c r="P384" s="769"/>
      <c r="Q384" s="769"/>
      <c r="R384" s="769"/>
      <c r="S384" s="769"/>
      <c r="T384" s="770"/>
      <c r="U384" s="776"/>
      <c r="V384" s="777"/>
      <c r="W384" s="757"/>
      <c r="X384" s="757"/>
      <c r="Y384" s="758"/>
    </row>
    <row r="385" spans="1:25" ht="12" customHeight="1" x14ac:dyDescent="0.2">
      <c r="A385" s="254"/>
      <c r="B385" s="761"/>
      <c r="C385" s="762"/>
      <c r="D385" s="768"/>
      <c r="E385" s="769"/>
      <c r="F385" s="769"/>
      <c r="G385" s="769"/>
      <c r="H385" s="769"/>
      <c r="I385" s="769"/>
      <c r="J385" s="769"/>
      <c r="K385" s="769"/>
      <c r="L385" s="769"/>
      <c r="M385" s="769"/>
      <c r="N385" s="769"/>
      <c r="O385" s="769"/>
      <c r="P385" s="769"/>
      <c r="Q385" s="769"/>
      <c r="R385" s="769"/>
      <c r="S385" s="769"/>
      <c r="T385" s="770"/>
      <c r="U385" s="776"/>
      <c r="V385" s="777"/>
      <c r="W385" s="757"/>
      <c r="X385" s="757"/>
      <c r="Y385" s="758"/>
    </row>
    <row r="386" spans="1:25" ht="12" customHeight="1" x14ac:dyDescent="0.2">
      <c r="A386" s="254"/>
      <c r="B386" s="763"/>
      <c r="C386" s="764"/>
      <c r="D386" s="771"/>
      <c r="E386" s="772"/>
      <c r="F386" s="772"/>
      <c r="G386" s="772"/>
      <c r="H386" s="772"/>
      <c r="I386" s="772"/>
      <c r="J386" s="772"/>
      <c r="K386" s="772"/>
      <c r="L386" s="772"/>
      <c r="M386" s="772"/>
      <c r="N386" s="772"/>
      <c r="O386" s="772"/>
      <c r="P386" s="772"/>
      <c r="Q386" s="772"/>
      <c r="R386" s="772"/>
      <c r="S386" s="772"/>
      <c r="T386" s="773"/>
      <c r="U386" s="778"/>
      <c r="V386" s="779"/>
      <c r="W386" s="753"/>
      <c r="X386" s="753"/>
      <c r="Y386" s="754"/>
    </row>
    <row r="387" spans="1:25" ht="12" customHeight="1" x14ac:dyDescent="0.2">
      <c r="A387" s="254"/>
      <c r="B387" s="759" t="s">
        <v>14</v>
      </c>
      <c r="C387" s="760"/>
      <c r="D387" s="765" t="s">
        <v>14</v>
      </c>
      <c r="E387" s="766"/>
      <c r="F387" s="766"/>
      <c r="G387" s="766"/>
      <c r="H387" s="766"/>
      <c r="I387" s="766"/>
      <c r="J387" s="766"/>
      <c r="K387" s="766"/>
      <c r="L387" s="766"/>
      <c r="M387" s="766"/>
      <c r="N387" s="766"/>
      <c r="O387" s="766"/>
      <c r="P387" s="766"/>
      <c r="Q387" s="766"/>
      <c r="R387" s="766"/>
      <c r="S387" s="766"/>
      <c r="T387" s="767"/>
      <c r="U387" s="774"/>
      <c r="V387" s="775"/>
      <c r="W387" s="755"/>
      <c r="X387" s="755"/>
      <c r="Y387" s="756"/>
    </row>
    <row r="388" spans="1:25" ht="12" customHeight="1" x14ac:dyDescent="0.2">
      <c r="A388" s="254" t="str">
        <f>IF(MAX($A$5:A387)=MAX(Récap!AD:AD),"",A384+1)</f>
        <v/>
      </c>
      <c r="B388" s="761"/>
      <c r="C388" s="762"/>
      <c r="D388" s="768"/>
      <c r="E388" s="769"/>
      <c r="F388" s="769"/>
      <c r="G388" s="769"/>
      <c r="H388" s="769"/>
      <c r="I388" s="769"/>
      <c r="J388" s="769"/>
      <c r="K388" s="769"/>
      <c r="L388" s="769"/>
      <c r="M388" s="769"/>
      <c r="N388" s="769"/>
      <c r="O388" s="769"/>
      <c r="P388" s="769"/>
      <c r="Q388" s="769"/>
      <c r="R388" s="769"/>
      <c r="S388" s="769"/>
      <c r="T388" s="770"/>
      <c r="U388" s="776"/>
      <c r="V388" s="777"/>
      <c r="W388" s="757"/>
      <c r="X388" s="757"/>
      <c r="Y388" s="758"/>
    </row>
    <row r="389" spans="1:25" ht="12" customHeight="1" x14ac:dyDescent="0.2">
      <c r="A389" s="254"/>
      <c r="B389" s="761"/>
      <c r="C389" s="762"/>
      <c r="D389" s="768"/>
      <c r="E389" s="769"/>
      <c r="F389" s="769"/>
      <c r="G389" s="769"/>
      <c r="H389" s="769"/>
      <c r="I389" s="769"/>
      <c r="J389" s="769"/>
      <c r="K389" s="769"/>
      <c r="L389" s="769"/>
      <c r="M389" s="769"/>
      <c r="N389" s="769"/>
      <c r="O389" s="769"/>
      <c r="P389" s="769"/>
      <c r="Q389" s="769"/>
      <c r="R389" s="769"/>
      <c r="S389" s="769"/>
      <c r="T389" s="770"/>
      <c r="U389" s="776"/>
      <c r="V389" s="777"/>
      <c r="W389" s="757"/>
      <c r="X389" s="757"/>
      <c r="Y389" s="758"/>
    </row>
    <row r="390" spans="1:25" ht="12" customHeight="1" x14ac:dyDescent="0.2">
      <c r="A390" s="254"/>
      <c r="B390" s="763"/>
      <c r="C390" s="764"/>
      <c r="D390" s="771"/>
      <c r="E390" s="772"/>
      <c r="F390" s="772"/>
      <c r="G390" s="772"/>
      <c r="H390" s="772"/>
      <c r="I390" s="772"/>
      <c r="J390" s="772"/>
      <c r="K390" s="772"/>
      <c r="L390" s="772"/>
      <c r="M390" s="772"/>
      <c r="N390" s="772"/>
      <c r="O390" s="772"/>
      <c r="P390" s="772"/>
      <c r="Q390" s="772"/>
      <c r="R390" s="772"/>
      <c r="S390" s="772"/>
      <c r="T390" s="773"/>
      <c r="U390" s="778"/>
      <c r="V390" s="779"/>
      <c r="W390" s="753"/>
      <c r="X390" s="753"/>
      <c r="Y390" s="754"/>
    </row>
    <row r="391" spans="1:25" ht="12" customHeight="1" x14ac:dyDescent="0.2">
      <c r="A391" s="254"/>
      <c r="B391" s="759" t="s">
        <v>14</v>
      </c>
      <c r="C391" s="760"/>
      <c r="D391" s="765" t="s">
        <v>14</v>
      </c>
      <c r="E391" s="766"/>
      <c r="F391" s="766"/>
      <c r="G391" s="766"/>
      <c r="H391" s="766"/>
      <c r="I391" s="766"/>
      <c r="J391" s="766"/>
      <c r="K391" s="766"/>
      <c r="L391" s="766"/>
      <c r="M391" s="766"/>
      <c r="N391" s="766"/>
      <c r="O391" s="766"/>
      <c r="P391" s="766"/>
      <c r="Q391" s="766"/>
      <c r="R391" s="766"/>
      <c r="S391" s="766"/>
      <c r="T391" s="767"/>
      <c r="U391" s="774"/>
      <c r="V391" s="775"/>
      <c r="W391" s="755"/>
      <c r="X391" s="755"/>
      <c r="Y391" s="756"/>
    </row>
    <row r="392" spans="1:25" ht="12" customHeight="1" x14ac:dyDescent="0.2">
      <c r="A392" s="254" t="str">
        <f>IF(MAX($A$5:A391)=MAX(Récap!AD:AD),"",A388+1)</f>
        <v/>
      </c>
      <c r="B392" s="761"/>
      <c r="C392" s="762"/>
      <c r="D392" s="768"/>
      <c r="E392" s="769"/>
      <c r="F392" s="769"/>
      <c r="G392" s="769"/>
      <c r="H392" s="769"/>
      <c r="I392" s="769"/>
      <c r="J392" s="769"/>
      <c r="K392" s="769"/>
      <c r="L392" s="769"/>
      <c r="M392" s="769"/>
      <c r="N392" s="769"/>
      <c r="O392" s="769"/>
      <c r="P392" s="769"/>
      <c r="Q392" s="769"/>
      <c r="R392" s="769"/>
      <c r="S392" s="769"/>
      <c r="T392" s="770"/>
      <c r="U392" s="776"/>
      <c r="V392" s="777"/>
      <c r="W392" s="757"/>
      <c r="X392" s="757"/>
      <c r="Y392" s="758"/>
    </row>
    <row r="393" spans="1:25" ht="12" customHeight="1" x14ac:dyDescent="0.2">
      <c r="A393" s="254"/>
      <c r="B393" s="761"/>
      <c r="C393" s="762"/>
      <c r="D393" s="768"/>
      <c r="E393" s="769"/>
      <c r="F393" s="769"/>
      <c r="G393" s="769"/>
      <c r="H393" s="769"/>
      <c r="I393" s="769"/>
      <c r="J393" s="769"/>
      <c r="K393" s="769"/>
      <c r="L393" s="769"/>
      <c r="M393" s="769"/>
      <c r="N393" s="769"/>
      <c r="O393" s="769"/>
      <c r="P393" s="769"/>
      <c r="Q393" s="769"/>
      <c r="R393" s="769"/>
      <c r="S393" s="769"/>
      <c r="T393" s="770"/>
      <c r="U393" s="776"/>
      <c r="V393" s="777"/>
      <c r="W393" s="757"/>
      <c r="X393" s="757"/>
      <c r="Y393" s="758"/>
    </row>
    <row r="394" spans="1:25" ht="12" customHeight="1" x14ac:dyDescent="0.2">
      <c r="A394" s="254"/>
      <c r="B394" s="763"/>
      <c r="C394" s="764"/>
      <c r="D394" s="771"/>
      <c r="E394" s="772"/>
      <c r="F394" s="772"/>
      <c r="G394" s="772"/>
      <c r="H394" s="772"/>
      <c r="I394" s="772"/>
      <c r="J394" s="772"/>
      <c r="K394" s="772"/>
      <c r="L394" s="772"/>
      <c r="M394" s="772"/>
      <c r="N394" s="772"/>
      <c r="O394" s="772"/>
      <c r="P394" s="772"/>
      <c r="Q394" s="772"/>
      <c r="R394" s="772"/>
      <c r="S394" s="772"/>
      <c r="T394" s="773"/>
      <c r="U394" s="778"/>
      <c r="V394" s="779"/>
      <c r="W394" s="753"/>
      <c r="X394" s="753"/>
      <c r="Y394" s="754"/>
    </row>
    <row r="395" spans="1:25" ht="12" customHeight="1" x14ac:dyDescent="0.2">
      <c r="A395" s="254"/>
      <c r="B395" s="759" t="s">
        <v>14</v>
      </c>
      <c r="C395" s="760"/>
      <c r="D395" s="765" t="s">
        <v>14</v>
      </c>
      <c r="E395" s="766"/>
      <c r="F395" s="766"/>
      <c r="G395" s="766"/>
      <c r="H395" s="766"/>
      <c r="I395" s="766"/>
      <c r="J395" s="766"/>
      <c r="K395" s="766"/>
      <c r="L395" s="766"/>
      <c r="M395" s="766"/>
      <c r="N395" s="766"/>
      <c r="O395" s="766"/>
      <c r="P395" s="766"/>
      <c r="Q395" s="766"/>
      <c r="R395" s="766"/>
      <c r="S395" s="766"/>
      <c r="T395" s="767"/>
      <c r="U395" s="774"/>
      <c r="V395" s="775"/>
      <c r="W395" s="755"/>
      <c r="X395" s="755"/>
      <c r="Y395" s="756"/>
    </row>
    <row r="396" spans="1:25" ht="12" customHeight="1" x14ac:dyDescent="0.2">
      <c r="A396" s="254" t="str">
        <f>IF(MAX($A$5:A395)=MAX(Récap!AD:AD),"",A392+1)</f>
        <v/>
      </c>
      <c r="B396" s="761"/>
      <c r="C396" s="762"/>
      <c r="D396" s="768"/>
      <c r="E396" s="769"/>
      <c r="F396" s="769"/>
      <c r="G396" s="769"/>
      <c r="H396" s="769"/>
      <c r="I396" s="769"/>
      <c r="J396" s="769"/>
      <c r="K396" s="769"/>
      <c r="L396" s="769"/>
      <c r="M396" s="769"/>
      <c r="N396" s="769"/>
      <c r="O396" s="769"/>
      <c r="P396" s="769"/>
      <c r="Q396" s="769"/>
      <c r="R396" s="769"/>
      <c r="S396" s="769"/>
      <c r="T396" s="770"/>
      <c r="U396" s="776"/>
      <c r="V396" s="777"/>
      <c r="W396" s="757"/>
      <c r="X396" s="757"/>
      <c r="Y396" s="758"/>
    </row>
    <row r="397" spans="1:25" ht="12" customHeight="1" x14ac:dyDescent="0.2">
      <c r="A397" s="254"/>
      <c r="B397" s="761"/>
      <c r="C397" s="762"/>
      <c r="D397" s="768"/>
      <c r="E397" s="769"/>
      <c r="F397" s="769"/>
      <c r="G397" s="769"/>
      <c r="H397" s="769"/>
      <c r="I397" s="769"/>
      <c r="J397" s="769"/>
      <c r="K397" s="769"/>
      <c r="L397" s="769"/>
      <c r="M397" s="769"/>
      <c r="N397" s="769"/>
      <c r="O397" s="769"/>
      <c r="P397" s="769"/>
      <c r="Q397" s="769"/>
      <c r="R397" s="769"/>
      <c r="S397" s="769"/>
      <c r="T397" s="770"/>
      <c r="U397" s="776"/>
      <c r="V397" s="777"/>
      <c r="W397" s="757"/>
      <c r="X397" s="757"/>
      <c r="Y397" s="758"/>
    </row>
    <row r="398" spans="1:25" ht="12" customHeight="1" x14ac:dyDescent="0.2">
      <c r="A398" s="254"/>
      <c r="B398" s="763"/>
      <c r="C398" s="764"/>
      <c r="D398" s="771"/>
      <c r="E398" s="772"/>
      <c r="F398" s="772"/>
      <c r="G398" s="772"/>
      <c r="H398" s="772"/>
      <c r="I398" s="772"/>
      <c r="J398" s="772"/>
      <c r="K398" s="772"/>
      <c r="L398" s="772"/>
      <c r="M398" s="772"/>
      <c r="N398" s="772"/>
      <c r="O398" s="772"/>
      <c r="P398" s="772"/>
      <c r="Q398" s="772"/>
      <c r="R398" s="772"/>
      <c r="S398" s="772"/>
      <c r="T398" s="773"/>
      <c r="U398" s="778"/>
      <c r="V398" s="779"/>
      <c r="W398" s="753"/>
      <c r="X398" s="753"/>
      <c r="Y398" s="754"/>
    </row>
    <row r="399" spans="1:25" ht="12" customHeight="1" x14ac:dyDescent="0.2">
      <c r="A399" s="254"/>
      <c r="B399" s="759" t="s">
        <v>14</v>
      </c>
      <c r="C399" s="760"/>
      <c r="D399" s="765" t="s">
        <v>14</v>
      </c>
      <c r="E399" s="766"/>
      <c r="F399" s="766"/>
      <c r="G399" s="766"/>
      <c r="H399" s="766"/>
      <c r="I399" s="766"/>
      <c r="J399" s="766"/>
      <c r="K399" s="766"/>
      <c r="L399" s="766"/>
      <c r="M399" s="766"/>
      <c r="N399" s="766"/>
      <c r="O399" s="766"/>
      <c r="P399" s="766"/>
      <c r="Q399" s="766"/>
      <c r="R399" s="766"/>
      <c r="S399" s="766"/>
      <c r="T399" s="767"/>
      <c r="U399" s="774"/>
      <c r="V399" s="775"/>
      <c r="W399" s="755"/>
      <c r="X399" s="755"/>
      <c r="Y399" s="756"/>
    </row>
    <row r="400" spans="1:25" ht="12" customHeight="1" x14ac:dyDescent="0.2">
      <c r="A400" s="254" t="str">
        <f>IF(MAX($A$5:A399)=MAX(Récap!AD:AD),"",A396+1)</f>
        <v/>
      </c>
      <c r="B400" s="761"/>
      <c r="C400" s="762"/>
      <c r="D400" s="768"/>
      <c r="E400" s="769"/>
      <c r="F400" s="769"/>
      <c r="G400" s="769"/>
      <c r="H400" s="769"/>
      <c r="I400" s="769"/>
      <c r="J400" s="769"/>
      <c r="K400" s="769"/>
      <c r="L400" s="769"/>
      <c r="M400" s="769"/>
      <c r="N400" s="769"/>
      <c r="O400" s="769"/>
      <c r="P400" s="769"/>
      <c r="Q400" s="769"/>
      <c r="R400" s="769"/>
      <c r="S400" s="769"/>
      <c r="T400" s="770"/>
      <c r="U400" s="776"/>
      <c r="V400" s="777"/>
      <c r="W400" s="757"/>
      <c r="X400" s="757"/>
      <c r="Y400" s="758"/>
    </row>
    <row r="401" spans="1:25" ht="12" customHeight="1" x14ac:dyDescent="0.2">
      <c r="A401" s="254"/>
      <c r="B401" s="761"/>
      <c r="C401" s="762"/>
      <c r="D401" s="768"/>
      <c r="E401" s="769"/>
      <c r="F401" s="769"/>
      <c r="G401" s="769"/>
      <c r="H401" s="769"/>
      <c r="I401" s="769"/>
      <c r="J401" s="769"/>
      <c r="K401" s="769"/>
      <c r="L401" s="769"/>
      <c r="M401" s="769"/>
      <c r="N401" s="769"/>
      <c r="O401" s="769"/>
      <c r="P401" s="769"/>
      <c r="Q401" s="769"/>
      <c r="R401" s="769"/>
      <c r="S401" s="769"/>
      <c r="T401" s="770"/>
      <c r="U401" s="776"/>
      <c r="V401" s="777"/>
      <c r="W401" s="757"/>
      <c r="X401" s="757"/>
      <c r="Y401" s="758"/>
    </row>
    <row r="402" spans="1:25" ht="12" customHeight="1" x14ac:dyDescent="0.2">
      <c r="A402" s="254"/>
      <c r="B402" s="763"/>
      <c r="C402" s="764"/>
      <c r="D402" s="771"/>
      <c r="E402" s="772"/>
      <c r="F402" s="772"/>
      <c r="G402" s="772"/>
      <c r="H402" s="772"/>
      <c r="I402" s="772"/>
      <c r="J402" s="772"/>
      <c r="K402" s="772"/>
      <c r="L402" s="772"/>
      <c r="M402" s="772"/>
      <c r="N402" s="772"/>
      <c r="O402" s="772"/>
      <c r="P402" s="772"/>
      <c r="Q402" s="772"/>
      <c r="R402" s="772"/>
      <c r="S402" s="772"/>
      <c r="T402" s="773"/>
      <c r="U402" s="778"/>
      <c r="V402" s="779"/>
      <c r="W402" s="753"/>
      <c r="X402" s="753"/>
      <c r="Y402" s="754"/>
    </row>
    <row r="403" spans="1:25" ht="12" customHeight="1" x14ac:dyDescent="0.2">
      <c r="A403" s="254"/>
      <c r="B403" s="759" t="s">
        <v>14</v>
      </c>
      <c r="C403" s="760"/>
      <c r="D403" s="765" t="s">
        <v>14</v>
      </c>
      <c r="E403" s="766"/>
      <c r="F403" s="766"/>
      <c r="G403" s="766"/>
      <c r="H403" s="766"/>
      <c r="I403" s="766"/>
      <c r="J403" s="766"/>
      <c r="K403" s="766"/>
      <c r="L403" s="766"/>
      <c r="M403" s="766"/>
      <c r="N403" s="766"/>
      <c r="O403" s="766"/>
      <c r="P403" s="766"/>
      <c r="Q403" s="766"/>
      <c r="R403" s="766"/>
      <c r="S403" s="766"/>
      <c r="T403" s="767"/>
      <c r="U403" s="774"/>
      <c r="V403" s="775"/>
      <c r="W403" s="755"/>
      <c r="X403" s="755"/>
      <c r="Y403" s="756"/>
    </row>
    <row r="404" spans="1:25" ht="12" customHeight="1" x14ac:dyDescent="0.2">
      <c r="A404" s="254" t="str">
        <f>IF(MAX($A$5:A403)=MAX(Récap!AD:AD),"",A400+1)</f>
        <v/>
      </c>
      <c r="B404" s="761"/>
      <c r="C404" s="762"/>
      <c r="D404" s="768"/>
      <c r="E404" s="769"/>
      <c r="F404" s="769"/>
      <c r="G404" s="769"/>
      <c r="H404" s="769"/>
      <c r="I404" s="769"/>
      <c r="J404" s="769"/>
      <c r="K404" s="769"/>
      <c r="L404" s="769"/>
      <c r="M404" s="769"/>
      <c r="N404" s="769"/>
      <c r="O404" s="769"/>
      <c r="P404" s="769"/>
      <c r="Q404" s="769"/>
      <c r="R404" s="769"/>
      <c r="S404" s="769"/>
      <c r="T404" s="770"/>
      <c r="U404" s="776"/>
      <c r="V404" s="777"/>
      <c r="W404" s="757"/>
      <c r="X404" s="757"/>
      <c r="Y404" s="758"/>
    </row>
    <row r="405" spans="1:25" ht="12" customHeight="1" x14ac:dyDescent="0.2">
      <c r="A405" s="254"/>
      <c r="B405" s="761"/>
      <c r="C405" s="762"/>
      <c r="D405" s="768"/>
      <c r="E405" s="769"/>
      <c r="F405" s="769"/>
      <c r="G405" s="769"/>
      <c r="H405" s="769"/>
      <c r="I405" s="769"/>
      <c r="J405" s="769"/>
      <c r="K405" s="769"/>
      <c r="L405" s="769"/>
      <c r="M405" s="769"/>
      <c r="N405" s="769"/>
      <c r="O405" s="769"/>
      <c r="P405" s="769"/>
      <c r="Q405" s="769"/>
      <c r="R405" s="769"/>
      <c r="S405" s="769"/>
      <c r="T405" s="770"/>
      <c r="U405" s="776"/>
      <c r="V405" s="777"/>
      <c r="W405" s="757"/>
      <c r="X405" s="757"/>
      <c r="Y405" s="758"/>
    </row>
    <row r="406" spans="1:25" ht="12" customHeight="1" x14ac:dyDescent="0.2">
      <c r="A406" s="254"/>
      <c r="B406" s="763"/>
      <c r="C406" s="764"/>
      <c r="D406" s="771"/>
      <c r="E406" s="772"/>
      <c r="F406" s="772"/>
      <c r="G406" s="772"/>
      <c r="H406" s="772"/>
      <c r="I406" s="772"/>
      <c r="J406" s="772"/>
      <c r="K406" s="772"/>
      <c r="L406" s="772"/>
      <c r="M406" s="772"/>
      <c r="N406" s="772"/>
      <c r="O406" s="772"/>
      <c r="P406" s="772"/>
      <c r="Q406" s="772"/>
      <c r="R406" s="772"/>
      <c r="S406" s="772"/>
      <c r="T406" s="773"/>
      <c r="U406" s="778"/>
      <c r="V406" s="779"/>
      <c r="W406" s="753"/>
      <c r="X406" s="753"/>
      <c r="Y406" s="754"/>
    </row>
    <row r="407" spans="1:25" ht="12" customHeight="1" x14ac:dyDescent="0.2">
      <c r="A407" s="254"/>
      <c r="B407" s="759" t="s">
        <v>14</v>
      </c>
      <c r="C407" s="760"/>
      <c r="D407" s="765" t="s">
        <v>14</v>
      </c>
      <c r="E407" s="766"/>
      <c r="F407" s="766"/>
      <c r="G407" s="766"/>
      <c r="H407" s="766"/>
      <c r="I407" s="766"/>
      <c r="J407" s="766"/>
      <c r="K407" s="766"/>
      <c r="L407" s="766"/>
      <c r="M407" s="766"/>
      <c r="N407" s="766"/>
      <c r="O407" s="766"/>
      <c r="P407" s="766"/>
      <c r="Q407" s="766"/>
      <c r="R407" s="766"/>
      <c r="S407" s="766"/>
      <c r="T407" s="767"/>
      <c r="U407" s="774"/>
      <c r="V407" s="775"/>
      <c r="W407" s="755"/>
      <c r="X407" s="755"/>
      <c r="Y407" s="756"/>
    </row>
    <row r="408" spans="1:25" ht="12" customHeight="1" x14ac:dyDescent="0.2">
      <c r="A408" s="254" t="str">
        <f>IF(MAX($A$5:A407)=MAX(Récap!AD:AD),"",A404+1)</f>
        <v/>
      </c>
      <c r="B408" s="761"/>
      <c r="C408" s="762"/>
      <c r="D408" s="768"/>
      <c r="E408" s="769"/>
      <c r="F408" s="769"/>
      <c r="G408" s="769"/>
      <c r="H408" s="769"/>
      <c r="I408" s="769"/>
      <c r="J408" s="769"/>
      <c r="K408" s="769"/>
      <c r="L408" s="769"/>
      <c r="M408" s="769"/>
      <c r="N408" s="769"/>
      <c r="O408" s="769"/>
      <c r="P408" s="769"/>
      <c r="Q408" s="769"/>
      <c r="R408" s="769"/>
      <c r="S408" s="769"/>
      <c r="T408" s="770"/>
      <c r="U408" s="776"/>
      <c r="V408" s="777"/>
      <c r="W408" s="757"/>
      <c r="X408" s="757"/>
      <c r="Y408" s="758"/>
    </row>
    <row r="409" spans="1:25" ht="12" customHeight="1" x14ac:dyDescent="0.2">
      <c r="A409" s="254"/>
      <c r="B409" s="761"/>
      <c r="C409" s="762"/>
      <c r="D409" s="768"/>
      <c r="E409" s="769"/>
      <c r="F409" s="769"/>
      <c r="G409" s="769"/>
      <c r="H409" s="769"/>
      <c r="I409" s="769"/>
      <c r="J409" s="769"/>
      <c r="K409" s="769"/>
      <c r="L409" s="769"/>
      <c r="M409" s="769"/>
      <c r="N409" s="769"/>
      <c r="O409" s="769"/>
      <c r="P409" s="769"/>
      <c r="Q409" s="769"/>
      <c r="R409" s="769"/>
      <c r="S409" s="769"/>
      <c r="T409" s="770"/>
      <c r="U409" s="776"/>
      <c r="V409" s="777"/>
      <c r="W409" s="757"/>
      <c r="X409" s="757"/>
      <c r="Y409" s="758"/>
    </row>
    <row r="410" spans="1:25" ht="12" customHeight="1" x14ac:dyDescent="0.2">
      <c r="A410" s="254"/>
      <c r="B410" s="763"/>
      <c r="C410" s="764"/>
      <c r="D410" s="771"/>
      <c r="E410" s="772"/>
      <c r="F410" s="772"/>
      <c r="G410" s="772"/>
      <c r="H410" s="772"/>
      <c r="I410" s="772"/>
      <c r="J410" s="772"/>
      <c r="K410" s="772"/>
      <c r="L410" s="772"/>
      <c r="M410" s="772"/>
      <c r="N410" s="772"/>
      <c r="O410" s="772"/>
      <c r="P410" s="772"/>
      <c r="Q410" s="772"/>
      <c r="R410" s="772"/>
      <c r="S410" s="772"/>
      <c r="T410" s="773"/>
      <c r="U410" s="778"/>
      <c r="V410" s="779"/>
      <c r="W410" s="753"/>
      <c r="X410" s="753"/>
      <c r="Y410" s="754"/>
    </row>
    <row r="411" spans="1:25" ht="12" customHeight="1" x14ac:dyDescent="0.2">
      <c r="A411" s="254"/>
      <c r="B411" s="759" t="s">
        <v>14</v>
      </c>
      <c r="C411" s="760"/>
      <c r="D411" s="765" t="s">
        <v>14</v>
      </c>
      <c r="E411" s="766"/>
      <c r="F411" s="766"/>
      <c r="G411" s="766"/>
      <c r="H411" s="766"/>
      <c r="I411" s="766"/>
      <c r="J411" s="766"/>
      <c r="K411" s="766"/>
      <c r="L411" s="766"/>
      <c r="M411" s="766"/>
      <c r="N411" s="766"/>
      <c r="O411" s="766"/>
      <c r="P411" s="766"/>
      <c r="Q411" s="766"/>
      <c r="R411" s="766"/>
      <c r="S411" s="766"/>
      <c r="T411" s="767"/>
      <c r="U411" s="774"/>
      <c r="V411" s="775"/>
      <c r="W411" s="755"/>
      <c r="X411" s="755"/>
      <c r="Y411" s="756"/>
    </row>
    <row r="412" spans="1:25" ht="12" customHeight="1" x14ac:dyDescent="0.2">
      <c r="A412" s="241"/>
      <c r="B412" s="761"/>
      <c r="C412" s="762"/>
      <c r="D412" s="768"/>
      <c r="E412" s="769"/>
      <c r="F412" s="769"/>
      <c r="G412" s="769"/>
      <c r="H412" s="769"/>
      <c r="I412" s="769"/>
      <c r="J412" s="769"/>
      <c r="K412" s="769"/>
      <c r="L412" s="769"/>
      <c r="M412" s="769"/>
      <c r="N412" s="769"/>
      <c r="O412" s="769"/>
      <c r="P412" s="769"/>
      <c r="Q412" s="769"/>
      <c r="R412" s="769"/>
      <c r="S412" s="769"/>
      <c r="T412" s="770"/>
      <c r="U412" s="776"/>
      <c r="V412" s="777"/>
      <c r="W412" s="757"/>
      <c r="X412" s="757"/>
      <c r="Y412" s="758"/>
    </row>
    <row r="413" spans="1:25" ht="12" customHeight="1" x14ac:dyDescent="0.2">
      <c r="B413" s="761"/>
      <c r="C413" s="762"/>
      <c r="D413" s="768"/>
      <c r="E413" s="769"/>
      <c r="F413" s="769"/>
      <c r="G413" s="769"/>
      <c r="H413" s="769"/>
      <c r="I413" s="769"/>
      <c r="J413" s="769"/>
      <c r="K413" s="769"/>
      <c r="L413" s="769"/>
      <c r="M413" s="769"/>
      <c r="N413" s="769"/>
      <c r="O413" s="769"/>
      <c r="P413" s="769"/>
      <c r="Q413" s="769"/>
      <c r="R413" s="769"/>
      <c r="S413" s="769"/>
      <c r="T413" s="770"/>
      <c r="U413" s="776"/>
      <c r="V413" s="777"/>
      <c r="W413" s="757"/>
      <c r="X413" s="757"/>
      <c r="Y413" s="758"/>
    </row>
    <row r="414" spans="1:25" ht="12" customHeight="1" x14ac:dyDescent="0.2">
      <c r="B414" s="763"/>
      <c r="C414" s="764"/>
      <c r="D414" s="771"/>
      <c r="E414" s="772"/>
      <c r="F414" s="772"/>
      <c r="G414" s="772"/>
      <c r="H414" s="772"/>
      <c r="I414" s="772"/>
      <c r="J414" s="772"/>
      <c r="K414" s="772"/>
      <c r="L414" s="772"/>
      <c r="M414" s="772"/>
      <c r="N414" s="772"/>
      <c r="O414" s="772"/>
      <c r="P414" s="772"/>
      <c r="Q414" s="772"/>
      <c r="R414" s="772"/>
      <c r="S414" s="772"/>
      <c r="T414" s="773"/>
      <c r="U414" s="778"/>
      <c r="V414" s="779"/>
      <c r="W414" s="753"/>
      <c r="X414" s="753"/>
      <c r="Y414" s="754"/>
    </row>
    <row r="415" spans="1:25" ht="12" customHeight="1" x14ac:dyDescent="0.2">
      <c r="B415" s="759" t="s">
        <v>14</v>
      </c>
      <c r="C415" s="760"/>
      <c r="D415" s="765" t="s">
        <v>14</v>
      </c>
      <c r="E415" s="766"/>
      <c r="F415" s="766"/>
      <c r="G415" s="766"/>
      <c r="H415" s="766"/>
      <c r="I415" s="766"/>
      <c r="J415" s="766"/>
      <c r="K415" s="766"/>
      <c r="L415" s="766"/>
      <c r="M415" s="766"/>
      <c r="N415" s="766"/>
      <c r="O415" s="766"/>
      <c r="P415" s="766"/>
      <c r="Q415" s="766"/>
      <c r="R415" s="766"/>
      <c r="S415" s="766"/>
      <c r="T415" s="767"/>
      <c r="U415" s="774"/>
      <c r="V415" s="775"/>
      <c r="W415" s="755"/>
      <c r="X415" s="755"/>
      <c r="Y415" s="756"/>
    </row>
    <row r="416" spans="1:25" ht="12" customHeight="1" x14ac:dyDescent="0.2">
      <c r="B416" s="761"/>
      <c r="C416" s="762"/>
      <c r="D416" s="768"/>
      <c r="E416" s="769"/>
      <c r="F416" s="769"/>
      <c r="G416" s="769"/>
      <c r="H416" s="769"/>
      <c r="I416" s="769"/>
      <c r="J416" s="769"/>
      <c r="K416" s="769"/>
      <c r="L416" s="769"/>
      <c r="M416" s="769"/>
      <c r="N416" s="769"/>
      <c r="O416" s="769"/>
      <c r="P416" s="769"/>
      <c r="Q416" s="769"/>
      <c r="R416" s="769"/>
      <c r="S416" s="769"/>
      <c r="T416" s="770"/>
      <c r="U416" s="776"/>
      <c r="V416" s="777"/>
      <c r="W416" s="757"/>
      <c r="X416" s="757"/>
      <c r="Y416" s="758"/>
    </row>
    <row r="417" spans="1:25" ht="12" customHeight="1" x14ac:dyDescent="0.2">
      <c r="B417" s="761"/>
      <c r="C417" s="762"/>
      <c r="D417" s="768"/>
      <c r="E417" s="769"/>
      <c r="F417" s="769"/>
      <c r="G417" s="769"/>
      <c r="H417" s="769"/>
      <c r="I417" s="769"/>
      <c r="J417" s="769"/>
      <c r="K417" s="769"/>
      <c r="L417" s="769"/>
      <c r="M417" s="769"/>
      <c r="N417" s="769"/>
      <c r="O417" s="769"/>
      <c r="P417" s="769"/>
      <c r="Q417" s="769"/>
      <c r="R417" s="769"/>
      <c r="S417" s="769"/>
      <c r="T417" s="770"/>
      <c r="U417" s="776"/>
      <c r="V417" s="777"/>
      <c r="W417" s="757"/>
      <c r="X417" s="757"/>
      <c r="Y417" s="758"/>
    </row>
    <row r="418" spans="1:25" ht="12" customHeight="1" x14ac:dyDescent="0.2">
      <c r="A418" s="254" t="str">
        <f>IF(MAX($A$5:A417)=MAX(Récap!AD:AD),"",A408+1)</f>
        <v/>
      </c>
      <c r="B418" s="763"/>
      <c r="C418" s="764"/>
      <c r="D418" s="771"/>
      <c r="E418" s="772"/>
      <c r="F418" s="772"/>
      <c r="G418" s="772"/>
      <c r="H418" s="772"/>
      <c r="I418" s="772"/>
      <c r="J418" s="772"/>
      <c r="K418" s="772"/>
      <c r="L418" s="772"/>
      <c r="M418" s="772"/>
      <c r="N418" s="772"/>
      <c r="O418" s="772"/>
      <c r="P418" s="772"/>
      <c r="Q418" s="772"/>
      <c r="R418" s="772"/>
      <c r="S418" s="772"/>
      <c r="T418" s="773"/>
      <c r="U418" s="778"/>
      <c r="V418" s="779"/>
      <c r="W418" s="753"/>
      <c r="X418" s="753"/>
      <c r="Y418" s="754"/>
    </row>
    <row r="419" spans="1:25" ht="12" customHeight="1" x14ac:dyDescent="0.2">
      <c r="A419" s="254"/>
      <c r="B419" s="759" t="s">
        <v>14</v>
      </c>
      <c r="C419" s="760"/>
      <c r="D419" s="765" t="s">
        <v>14</v>
      </c>
      <c r="E419" s="766"/>
      <c r="F419" s="766"/>
      <c r="G419" s="766"/>
      <c r="H419" s="766"/>
      <c r="I419" s="766"/>
      <c r="J419" s="766"/>
      <c r="K419" s="766"/>
      <c r="L419" s="766"/>
      <c r="M419" s="766"/>
      <c r="N419" s="766"/>
      <c r="O419" s="766"/>
      <c r="P419" s="766"/>
      <c r="Q419" s="766"/>
      <c r="R419" s="766"/>
      <c r="S419" s="766"/>
      <c r="T419" s="767"/>
      <c r="U419" s="774"/>
      <c r="V419" s="775"/>
      <c r="W419" s="755"/>
      <c r="X419" s="755"/>
      <c r="Y419" s="756"/>
    </row>
    <row r="420" spans="1:25" ht="12" customHeight="1" x14ac:dyDescent="0.2">
      <c r="A420" s="254"/>
      <c r="B420" s="761"/>
      <c r="C420" s="762"/>
      <c r="D420" s="768"/>
      <c r="E420" s="769"/>
      <c r="F420" s="769"/>
      <c r="G420" s="769"/>
      <c r="H420" s="769"/>
      <c r="I420" s="769"/>
      <c r="J420" s="769"/>
      <c r="K420" s="769"/>
      <c r="L420" s="769"/>
      <c r="M420" s="769"/>
      <c r="N420" s="769"/>
      <c r="O420" s="769"/>
      <c r="P420" s="769"/>
      <c r="Q420" s="769"/>
      <c r="R420" s="769"/>
      <c r="S420" s="769"/>
      <c r="T420" s="770"/>
      <c r="U420" s="776"/>
      <c r="V420" s="777"/>
      <c r="W420" s="757"/>
      <c r="X420" s="757"/>
      <c r="Y420" s="758"/>
    </row>
    <row r="421" spans="1:25" ht="12" customHeight="1" x14ac:dyDescent="0.2">
      <c r="A421" s="254"/>
      <c r="B421" s="761"/>
      <c r="C421" s="762"/>
      <c r="D421" s="768"/>
      <c r="E421" s="769"/>
      <c r="F421" s="769"/>
      <c r="G421" s="769"/>
      <c r="H421" s="769"/>
      <c r="I421" s="769"/>
      <c r="J421" s="769"/>
      <c r="K421" s="769"/>
      <c r="L421" s="769"/>
      <c r="M421" s="769"/>
      <c r="N421" s="769"/>
      <c r="O421" s="769"/>
      <c r="P421" s="769"/>
      <c r="Q421" s="769"/>
      <c r="R421" s="769"/>
      <c r="S421" s="769"/>
      <c r="T421" s="770"/>
      <c r="U421" s="776"/>
      <c r="V421" s="777"/>
      <c r="W421" s="757"/>
      <c r="X421" s="757"/>
      <c r="Y421" s="758"/>
    </row>
    <row r="422" spans="1:25" ht="12" customHeight="1" x14ac:dyDescent="0.2">
      <c r="A422" s="254" t="str">
        <f>IF(MAX($A$5:A421)=MAX(Récap!AD:AD),"",A418+1)</f>
        <v/>
      </c>
      <c r="B422" s="763"/>
      <c r="C422" s="764"/>
      <c r="D422" s="771"/>
      <c r="E422" s="772"/>
      <c r="F422" s="772"/>
      <c r="G422" s="772"/>
      <c r="H422" s="772"/>
      <c r="I422" s="772"/>
      <c r="J422" s="772"/>
      <c r="K422" s="772"/>
      <c r="L422" s="772"/>
      <c r="M422" s="772"/>
      <c r="N422" s="772"/>
      <c r="O422" s="772"/>
      <c r="P422" s="772"/>
      <c r="Q422" s="772"/>
      <c r="R422" s="772"/>
      <c r="S422" s="772"/>
      <c r="T422" s="773"/>
      <c r="U422" s="778"/>
      <c r="V422" s="779"/>
      <c r="W422" s="753"/>
      <c r="X422" s="753"/>
      <c r="Y422" s="754"/>
    </row>
    <row r="423" spans="1:25" ht="12" customHeight="1" x14ac:dyDescent="0.2">
      <c r="A423" s="254"/>
      <c r="B423" s="759" t="s">
        <v>14</v>
      </c>
      <c r="C423" s="760"/>
      <c r="D423" s="765" t="s">
        <v>14</v>
      </c>
      <c r="E423" s="766"/>
      <c r="F423" s="766"/>
      <c r="G423" s="766"/>
      <c r="H423" s="766"/>
      <c r="I423" s="766"/>
      <c r="J423" s="766"/>
      <c r="K423" s="766"/>
      <c r="L423" s="766"/>
      <c r="M423" s="766"/>
      <c r="N423" s="766"/>
      <c r="O423" s="766"/>
      <c r="P423" s="766"/>
      <c r="Q423" s="766"/>
      <c r="R423" s="766"/>
      <c r="S423" s="766"/>
      <c r="T423" s="767"/>
      <c r="U423" s="774"/>
      <c r="V423" s="775"/>
      <c r="W423" s="755"/>
      <c r="X423" s="755"/>
      <c r="Y423" s="756"/>
    </row>
    <row r="424" spans="1:25" ht="12" customHeight="1" x14ac:dyDescent="0.2">
      <c r="A424" s="254"/>
      <c r="B424" s="761"/>
      <c r="C424" s="762"/>
      <c r="D424" s="768"/>
      <c r="E424" s="769"/>
      <c r="F424" s="769"/>
      <c r="G424" s="769"/>
      <c r="H424" s="769"/>
      <c r="I424" s="769"/>
      <c r="J424" s="769"/>
      <c r="K424" s="769"/>
      <c r="L424" s="769"/>
      <c r="M424" s="769"/>
      <c r="N424" s="769"/>
      <c r="O424" s="769"/>
      <c r="P424" s="769"/>
      <c r="Q424" s="769"/>
      <c r="R424" s="769"/>
      <c r="S424" s="769"/>
      <c r="T424" s="770"/>
      <c r="U424" s="776"/>
      <c r="V424" s="777"/>
      <c r="W424" s="757"/>
      <c r="X424" s="757"/>
      <c r="Y424" s="758"/>
    </row>
    <row r="425" spans="1:25" ht="12" customHeight="1" x14ac:dyDescent="0.2">
      <c r="A425" s="254"/>
      <c r="B425" s="761"/>
      <c r="C425" s="762"/>
      <c r="D425" s="768"/>
      <c r="E425" s="769"/>
      <c r="F425" s="769"/>
      <c r="G425" s="769"/>
      <c r="H425" s="769"/>
      <c r="I425" s="769"/>
      <c r="J425" s="769"/>
      <c r="K425" s="769"/>
      <c r="L425" s="769"/>
      <c r="M425" s="769"/>
      <c r="N425" s="769"/>
      <c r="O425" s="769"/>
      <c r="P425" s="769"/>
      <c r="Q425" s="769"/>
      <c r="R425" s="769"/>
      <c r="S425" s="769"/>
      <c r="T425" s="770"/>
      <c r="U425" s="776"/>
      <c r="V425" s="777"/>
      <c r="W425" s="757"/>
      <c r="X425" s="757"/>
      <c r="Y425" s="758"/>
    </row>
    <row r="426" spans="1:25" ht="12" customHeight="1" x14ac:dyDescent="0.2">
      <c r="A426" s="254" t="str">
        <f>IF(MAX($A$5:A425)=MAX(Récap!AD:AD),"",A422+1)</f>
        <v/>
      </c>
      <c r="B426" s="763"/>
      <c r="C426" s="764"/>
      <c r="D426" s="771"/>
      <c r="E426" s="772"/>
      <c r="F426" s="772"/>
      <c r="G426" s="772"/>
      <c r="H426" s="772"/>
      <c r="I426" s="772"/>
      <c r="J426" s="772"/>
      <c r="K426" s="772"/>
      <c r="L426" s="772"/>
      <c r="M426" s="772"/>
      <c r="N426" s="772"/>
      <c r="O426" s="772"/>
      <c r="P426" s="772"/>
      <c r="Q426" s="772"/>
      <c r="R426" s="772"/>
      <c r="S426" s="772"/>
      <c r="T426" s="773"/>
      <c r="U426" s="778"/>
      <c r="V426" s="779"/>
      <c r="W426" s="753"/>
      <c r="X426" s="753"/>
      <c r="Y426" s="754"/>
    </row>
    <row r="427" spans="1:25" ht="12" customHeight="1" x14ac:dyDescent="0.2">
      <c r="A427" s="254"/>
      <c r="B427" s="759" t="s">
        <v>14</v>
      </c>
      <c r="C427" s="760"/>
      <c r="D427" s="765" t="s">
        <v>14</v>
      </c>
      <c r="E427" s="766"/>
      <c r="F427" s="766"/>
      <c r="G427" s="766"/>
      <c r="H427" s="766"/>
      <c r="I427" s="766"/>
      <c r="J427" s="766"/>
      <c r="K427" s="766"/>
      <c r="L427" s="766"/>
      <c r="M427" s="766"/>
      <c r="N427" s="766"/>
      <c r="O427" s="766"/>
      <c r="P427" s="766"/>
      <c r="Q427" s="766"/>
      <c r="R427" s="766"/>
      <c r="S427" s="766"/>
      <c r="T427" s="767"/>
      <c r="U427" s="774"/>
      <c r="V427" s="775"/>
      <c r="W427" s="755"/>
      <c r="X427" s="755"/>
      <c r="Y427" s="756"/>
    </row>
    <row r="428" spans="1:25" ht="12" customHeight="1" x14ac:dyDescent="0.2">
      <c r="A428" s="254"/>
      <c r="B428" s="761"/>
      <c r="C428" s="762"/>
      <c r="D428" s="768"/>
      <c r="E428" s="769"/>
      <c r="F428" s="769"/>
      <c r="G428" s="769"/>
      <c r="H428" s="769"/>
      <c r="I428" s="769"/>
      <c r="J428" s="769"/>
      <c r="K428" s="769"/>
      <c r="L428" s="769"/>
      <c r="M428" s="769"/>
      <c r="N428" s="769"/>
      <c r="O428" s="769"/>
      <c r="P428" s="769"/>
      <c r="Q428" s="769"/>
      <c r="R428" s="769"/>
      <c r="S428" s="769"/>
      <c r="T428" s="770"/>
      <c r="U428" s="776"/>
      <c r="V428" s="777"/>
      <c r="W428" s="757"/>
      <c r="X428" s="757"/>
      <c r="Y428" s="758"/>
    </row>
    <row r="429" spans="1:25" ht="12" customHeight="1" x14ac:dyDescent="0.2">
      <c r="A429" s="254"/>
      <c r="B429" s="761"/>
      <c r="C429" s="762"/>
      <c r="D429" s="768"/>
      <c r="E429" s="769"/>
      <c r="F429" s="769"/>
      <c r="G429" s="769"/>
      <c r="H429" s="769"/>
      <c r="I429" s="769"/>
      <c r="J429" s="769"/>
      <c r="K429" s="769"/>
      <c r="L429" s="769"/>
      <c r="M429" s="769"/>
      <c r="N429" s="769"/>
      <c r="O429" s="769"/>
      <c r="P429" s="769"/>
      <c r="Q429" s="769"/>
      <c r="R429" s="769"/>
      <c r="S429" s="769"/>
      <c r="T429" s="770"/>
      <c r="U429" s="776"/>
      <c r="V429" s="777"/>
      <c r="W429" s="757"/>
      <c r="X429" s="757"/>
      <c r="Y429" s="758"/>
    </row>
    <row r="430" spans="1:25" ht="12" customHeight="1" x14ac:dyDescent="0.2">
      <c r="A430" s="254" t="str">
        <f>IF(MAX($A$5:A429)=MAX(Récap!AD:AD),"",A426+1)</f>
        <v/>
      </c>
      <c r="B430" s="763"/>
      <c r="C430" s="764"/>
      <c r="D430" s="771"/>
      <c r="E430" s="772"/>
      <c r="F430" s="772"/>
      <c r="G430" s="772"/>
      <c r="H430" s="772"/>
      <c r="I430" s="772"/>
      <c r="J430" s="772"/>
      <c r="K430" s="772"/>
      <c r="L430" s="772"/>
      <c r="M430" s="772"/>
      <c r="N430" s="772"/>
      <c r="O430" s="772"/>
      <c r="P430" s="772"/>
      <c r="Q430" s="772"/>
      <c r="R430" s="772"/>
      <c r="S430" s="772"/>
      <c r="T430" s="773"/>
      <c r="U430" s="778"/>
      <c r="V430" s="779"/>
      <c r="W430" s="753"/>
      <c r="X430" s="753"/>
      <c r="Y430" s="754"/>
    </row>
    <row r="431" spans="1:25" ht="12" customHeight="1" x14ac:dyDescent="0.2">
      <c r="A431" s="254"/>
      <c r="B431" s="233"/>
      <c r="C431" s="234"/>
      <c r="D431" s="235"/>
      <c r="E431" s="235"/>
      <c r="F431" s="235"/>
      <c r="G431" s="235"/>
      <c r="H431" s="235"/>
      <c r="I431" s="235"/>
      <c r="J431" s="235"/>
      <c r="K431" s="235"/>
      <c r="L431" s="235"/>
      <c r="M431" s="235"/>
      <c r="N431" s="235"/>
      <c r="O431" s="235"/>
      <c r="P431" s="235"/>
      <c r="Q431" s="235"/>
      <c r="R431" s="235"/>
      <c r="S431" s="235"/>
      <c r="T431" s="235"/>
      <c r="U431" s="240"/>
      <c r="V431" s="240"/>
      <c r="W431" s="235"/>
      <c r="X431" s="235"/>
      <c r="Y431" s="236"/>
    </row>
    <row r="432" spans="1:25" ht="12" customHeight="1" x14ac:dyDescent="0.2">
      <c r="A432" s="254"/>
      <c r="B432" s="237"/>
      <c r="C432" s="238"/>
      <c r="D432" s="238"/>
      <c r="E432" s="238"/>
      <c r="F432" s="238"/>
      <c r="G432" s="238"/>
      <c r="H432" s="238"/>
      <c r="I432" s="238"/>
      <c r="J432" s="238"/>
      <c r="K432" s="238"/>
      <c r="L432" s="238"/>
      <c r="M432" s="238"/>
      <c r="N432" s="238"/>
      <c r="O432" s="238"/>
      <c r="P432" s="238"/>
      <c r="Q432" s="238"/>
      <c r="R432" s="238"/>
      <c r="S432" s="238"/>
      <c r="T432" s="238"/>
      <c r="U432" s="238"/>
      <c r="V432" s="238"/>
      <c r="W432" s="238"/>
      <c r="X432" s="238"/>
      <c r="Y432" s="239"/>
    </row>
    <row r="433" spans="1:25" ht="12" customHeight="1" x14ac:dyDescent="0.2">
      <c r="A433" s="254"/>
      <c r="B433" s="780" t="s">
        <v>489</v>
      </c>
      <c r="C433" s="781"/>
      <c r="D433" s="781"/>
      <c r="E433" s="781"/>
      <c r="F433" s="781"/>
      <c r="G433" s="781"/>
      <c r="H433" s="781"/>
      <c r="I433" s="781"/>
      <c r="J433" s="781"/>
      <c r="K433" s="781"/>
      <c r="L433" s="781"/>
      <c r="M433" s="781"/>
      <c r="N433" s="781"/>
      <c r="O433" s="782" t="str">
        <f>"Compte rendu du dossier de travaux "&amp;$R$1&amp;" - Page "&amp;COUNTIF($B$1:$B433,"=N°")&amp;" / "&amp;ROUNDUP((280-COUNTIF($B$1:$B$1226,"=-"))/14,0)</f>
        <v>Compte rendu du dossier de travaux  - Page 7 / 0</v>
      </c>
      <c r="P433" s="782"/>
      <c r="Q433" s="782"/>
      <c r="R433" s="782"/>
      <c r="S433" s="782"/>
      <c r="T433" s="782"/>
      <c r="U433" s="782"/>
      <c r="V433" s="782"/>
      <c r="W433" s="782"/>
      <c r="X433" s="782"/>
      <c r="Y433" s="783"/>
    </row>
    <row r="434" spans="1:25" ht="12" customHeight="1" x14ac:dyDescent="0.2">
      <c r="A434" s="254" t="str">
        <f>IF(MAX($A$5:A433)=MAX(Récap!AD:AD),"",A430+1)</f>
        <v/>
      </c>
      <c r="B434" s="784" t="s">
        <v>36</v>
      </c>
      <c r="C434" s="785"/>
      <c r="D434" s="785" t="s">
        <v>430</v>
      </c>
      <c r="E434" s="785"/>
      <c r="F434" s="785"/>
      <c r="G434" s="785"/>
      <c r="H434" s="785"/>
      <c r="I434" s="785"/>
      <c r="J434" s="785"/>
      <c r="K434" s="785"/>
      <c r="L434" s="785"/>
      <c r="M434" s="785"/>
      <c r="N434" s="785"/>
      <c r="O434" s="785"/>
      <c r="P434" s="785"/>
      <c r="Q434" s="785"/>
      <c r="R434" s="785"/>
      <c r="S434" s="785"/>
      <c r="T434" s="785"/>
      <c r="U434" s="788" t="s">
        <v>431</v>
      </c>
      <c r="V434" s="788"/>
      <c r="W434" s="785" t="s">
        <v>432</v>
      </c>
      <c r="X434" s="785"/>
      <c r="Y434" s="790"/>
    </row>
    <row r="435" spans="1:25" ht="12" customHeight="1" x14ac:dyDescent="0.2">
      <c r="A435" s="254"/>
      <c r="B435" s="786"/>
      <c r="C435" s="787"/>
      <c r="D435" s="787"/>
      <c r="E435" s="787"/>
      <c r="F435" s="787"/>
      <c r="G435" s="787"/>
      <c r="H435" s="787"/>
      <c r="I435" s="787"/>
      <c r="J435" s="787"/>
      <c r="K435" s="787"/>
      <c r="L435" s="787"/>
      <c r="M435" s="787"/>
      <c r="N435" s="787"/>
      <c r="O435" s="787"/>
      <c r="P435" s="787"/>
      <c r="Q435" s="787"/>
      <c r="R435" s="787"/>
      <c r="S435" s="787"/>
      <c r="T435" s="787"/>
      <c r="U435" s="789"/>
      <c r="V435" s="789"/>
      <c r="W435" s="787"/>
      <c r="X435" s="787"/>
      <c r="Y435" s="791"/>
    </row>
    <row r="436" spans="1:25" ht="12" customHeight="1" x14ac:dyDescent="0.2">
      <c r="A436" s="254"/>
      <c r="B436" s="759" t="s">
        <v>14</v>
      </c>
      <c r="C436" s="760"/>
      <c r="D436" s="765" t="s">
        <v>14</v>
      </c>
      <c r="E436" s="766"/>
      <c r="F436" s="766"/>
      <c r="G436" s="766"/>
      <c r="H436" s="766"/>
      <c r="I436" s="766"/>
      <c r="J436" s="766"/>
      <c r="K436" s="766"/>
      <c r="L436" s="766"/>
      <c r="M436" s="766"/>
      <c r="N436" s="766"/>
      <c r="O436" s="766"/>
      <c r="P436" s="766"/>
      <c r="Q436" s="766"/>
      <c r="R436" s="766"/>
      <c r="S436" s="766"/>
      <c r="T436" s="767"/>
      <c r="U436" s="774"/>
      <c r="V436" s="775"/>
      <c r="W436" s="755"/>
      <c r="X436" s="755"/>
      <c r="Y436" s="756"/>
    </row>
    <row r="437" spans="1:25" ht="12" customHeight="1" x14ac:dyDescent="0.2">
      <c r="A437" s="254"/>
      <c r="B437" s="761"/>
      <c r="C437" s="762"/>
      <c r="D437" s="768"/>
      <c r="E437" s="769"/>
      <c r="F437" s="769"/>
      <c r="G437" s="769"/>
      <c r="H437" s="769"/>
      <c r="I437" s="769"/>
      <c r="J437" s="769"/>
      <c r="K437" s="769"/>
      <c r="L437" s="769"/>
      <c r="M437" s="769"/>
      <c r="N437" s="769"/>
      <c r="O437" s="769"/>
      <c r="P437" s="769"/>
      <c r="Q437" s="769"/>
      <c r="R437" s="769"/>
      <c r="S437" s="769"/>
      <c r="T437" s="770"/>
      <c r="U437" s="776"/>
      <c r="V437" s="777"/>
      <c r="W437" s="757"/>
      <c r="X437" s="757"/>
      <c r="Y437" s="758"/>
    </row>
    <row r="438" spans="1:25" ht="12" customHeight="1" x14ac:dyDescent="0.2">
      <c r="A438" s="254" t="str">
        <f>IF(MAX($A$5:A437)=MAX(Récap!AD:AD),"",A434+1)</f>
        <v/>
      </c>
      <c r="B438" s="761"/>
      <c r="C438" s="762"/>
      <c r="D438" s="768"/>
      <c r="E438" s="769"/>
      <c r="F438" s="769"/>
      <c r="G438" s="769"/>
      <c r="H438" s="769"/>
      <c r="I438" s="769"/>
      <c r="J438" s="769"/>
      <c r="K438" s="769"/>
      <c r="L438" s="769"/>
      <c r="M438" s="769"/>
      <c r="N438" s="769"/>
      <c r="O438" s="769"/>
      <c r="P438" s="769"/>
      <c r="Q438" s="769"/>
      <c r="R438" s="769"/>
      <c r="S438" s="769"/>
      <c r="T438" s="770"/>
      <c r="U438" s="776"/>
      <c r="V438" s="777"/>
      <c r="W438" s="757"/>
      <c r="X438" s="757"/>
      <c r="Y438" s="758"/>
    </row>
    <row r="439" spans="1:25" ht="12" customHeight="1" x14ac:dyDescent="0.2">
      <c r="A439" s="254"/>
      <c r="B439" s="763"/>
      <c r="C439" s="764"/>
      <c r="D439" s="771"/>
      <c r="E439" s="772"/>
      <c r="F439" s="772"/>
      <c r="G439" s="772"/>
      <c r="H439" s="772"/>
      <c r="I439" s="772"/>
      <c r="J439" s="772"/>
      <c r="K439" s="772"/>
      <c r="L439" s="772"/>
      <c r="M439" s="772"/>
      <c r="N439" s="772"/>
      <c r="O439" s="772"/>
      <c r="P439" s="772"/>
      <c r="Q439" s="772"/>
      <c r="R439" s="772"/>
      <c r="S439" s="772"/>
      <c r="T439" s="773"/>
      <c r="U439" s="778"/>
      <c r="V439" s="779"/>
      <c r="W439" s="753"/>
      <c r="X439" s="753"/>
      <c r="Y439" s="754"/>
    </row>
    <row r="440" spans="1:25" ht="12" customHeight="1" x14ac:dyDescent="0.2">
      <c r="A440" s="254"/>
      <c r="B440" s="759" t="s">
        <v>14</v>
      </c>
      <c r="C440" s="760"/>
      <c r="D440" s="765" t="s">
        <v>14</v>
      </c>
      <c r="E440" s="766"/>
      <c r="F440" s="766"/>
      <c r="G440" s="766"/>
      <c r="H440" s="766"/>
      <c r="I440" s="766"/>
      <c r="J440" s="766"/>
      <c r="K440" s="766"/>
      <c r="L440" s="766"/>
      <c r="M440" s="766"/>
      <c r="N440" s="766"/>
      <c r="O440" s="766"/>
      <c r="P440" s="766"/>
      <c r="Q440" s="766"/>
      <c r="R440" s="766"/>
      <c r="S440" s="766"/>
      <c r="T440" s="767"/>
      <c r="U440" s="774"/>
      <c r="V440" s="775"/>
      <c r="W440" s="755"/>
      <c r="X440" s="755"/>
      <c r="Y440" s="756"/>
    </row>
    <row r="441" spans="1:25" ht="12" customHeight="1" x14ac:dyDescent="0.2">
      <c r="A441" s="254"/>
      <c r="B441" s="761"/>
      <c r="C441" s="762"/>
      <c r="D441" s="768"/>
      <c r="E441" s="769"/>
      <c r="F441" s="769"/>
      <c r="G441" s="769"/>
      <c r="H441" s="769"/>
      <c r="I441" s="769"/>
      <c r="J441" s="769"/>
      <c r="K441" s="769"/>
      <c r="L441" s="769"/>
      <c r="M441" s="769"/>
      <c r="N441" s="769"/>
      <c r="O441" s="769"/>
      <c r="P441" s="769"/>
      <c r="Q441" s="769"/>
      <c r="R441" s="769"/>
      <c r="S441" s="769"/>
      <c r="T441" s="770"/>
      <c r="U441" s="776"/>
      <c r="V441" s="777"/>
      <c r="W441" s="757"/>
      <c r="X441" s="757"/>
      <c r="Y441" s="758"/>
    </row>
    <row r="442" spans="1:25" ht="12" customHeight="1" x14ac:dyDescent="0.2">
      <c r="A442" s="254" t="str">
        <f>IF(MAX($A$5:A441)=MAX(Récap!AD:AD),"",A438+1)</f>
        <v/>
      </c>
      <c r="B442" s="761"/>
      <c r="C442" s="762"/>
      <c r="D442" s="768"/>
      <c r="E442" s="769"/>
      <c r="F442" s="769"/>
      <c r="G442" s="769"/>
      <c r="H442" s="769"/>
      <c r="I442" s="769"/>
      <c r="J442" s="769"/>
      <c r="K442" s="769"/>
      <c r="L442" s="769"/>
      <c r="M442" s="769"/>
      <c r="N442" s="769"/>
      <c r="O442" s="769"/>
      <c r="P442" s="769"/>
      <c r="Q442" s="769"/>
      <c r="R442" s="769"/>
      <c r="S442" s="769"/>
      <c r="T442" s="770"/>
      <c r="U442" s="776"/>
      <c r="V442" s="777"/>
      <c r="W442" s="757"/>
      <c r="X442" s="757"/>
      <c r="Y442" s="758"/>
    </row>
    <row r="443" spans="1:25" ht="12" customHeight="1" x14ac:dyDescent="0.2">
      <c r="A443" s="254"/>
      <c r="B443" s="763"/>
      <c r="C443" s="764"/>
      <c r="D443" s="771"/>
      <c r="E443" s="772"/>
      <c r="F443" s="772"/>
      <c r="G443" s="772"/>
      <c r="H443" s="772"/>
      <c r="I443" s="772"/>
      <c r="J443" s="772"/>
      <c r="K443" s="772"/>
      <c r="L443" s="772"/>
      <c r="M443" s="772"/>
      <c r="N443" s="772"/>
      <c r="O443" s="772"/>
      <c r="P443" s="772"/>
      <c r="Q443" s="772"/>
      <c r="R443" s="772"/>
      <c r="S443" s="772"/>
      <c r="T443" s="773"/>
      <c r="U443" s="778"/>
      <c r="V443" s="779"/>
      <c r="W443" s="753"/>
      <c r="X443" s="753"/>
      <c r="Y443" s="754"/>
    </row>
    <row r="444" spans="1:25" ht="12" customHeight="1" x14ac:dyDescent="0.2">
      <c r="A444" s="254"/>
      <c r="B444" s="759" t="s">
        <v>14</v>
      </c>
      <c r="C444" s="760"/>
      <c r="D444" s="765" t="s">
        <v>14</v>
      </c>
      <c r="E444" s="766"/>
      <c r="F444" s="766"/>
      <c r="G444" s="766"/>
      <c r="H444" s="766"/>
      <c r="I444" s="766"/>
      <c r="J444" s="766"/>
      <c r="K444" s="766"/>
      <c r="L444" s="766"/>
      <c r="M444" s="766"/>
      <c r="N444" s="766"/>
      <c r="O444" s="766"/>
      <c r="P444" s="766"/>
      <c r="Q444" s="766"/>
      <c r="R444" s="766"/>
      <c r="S444" s="766"/>
      <c r="T444" s="767"/>
      <c r="U444" s="774"/>
      <c r="V444" s="775"/>
      <c r="W444" s="755"/>
      <c r="X444" s="755"/>
      <c r="Y444" s="756"/>
    </row>
    <row r="445" spans="1:25" ht="12" customHeight="1" x14ac:dyDescent="0.2">
      <c r="A445" s="254"/>
      <c r="B445" s="761"/>
      <c r="C445" s="762"/>
      <c r="D445" s="768"/>
      <c r="E445" s="769"/>
      <c r="F445" s="769"/>
      <c r="G445" s="769"/>
      <c r="H445" s="769"/>
      <c r="I445" s="769"/>
      <c r="J445" s="769"/>
      <c r="K445" s="769"/>
      <c r="L445" s="769"/>
      <c r="M445" s="769"/>
      <c r="N445" s="769"/>
      <c r="O445" s="769"/>
      <c r="P445" s="769"/>
      <c r="Q445" s="769"/>
      <c r="R445" s="769"/>
      <c r="S445" s="769"/>
      <c r="T445" s="770"/>
      <c r="U445" s="776"/>
      <c r="V445" s="777"/>
      <c r="W445" s="757"/>
      <c r="X445" s="757"/>
      <c r="Y445" s="758"/>
    </row>
    <row r="446" spans="1:25" ht="12" customHeight="1" x14ac:dyDescent="0.2">
      <c r="A446" s="254" t="str">
        <f>IF(MAX($A$5:A445)=MAX(Récap!AD:AD),"",A442+1)</f>
        <v/>
      </c>
      <c r="B446" s="761"/>
      <c r="C446" s="762"/>
      <c r="D446" s="768"/>
      <c r="E446" s="769"/>
      <c r="F446" s="769"/>
      <c r="G446" s="769"/>
      <c r="H446" s="769"/>
      <c r="I446" s="769"/>
      <c r="J446" s="769"/>
      <c r="K446" s="769"/>
      <c r="L446" s="769"/>
      <c r="M446" s="769"/>
      <c r="N446" s="769"/>
      <c r="O446" s="769"/>
      <c r="P446" s="769"/>
      <c r="Q446" s="769"/>
      <c r="R446" s="769"/>
      <c r="S446" s="769"/>
      <c r="T446" s="770"/>
      <c r="U446" s="776"/>
      <c r="V446" s="777"/>
      <c r="W446" s="757"/>
      <c r="X446" s="757"/>
      <c r="Y446" s="758"/>
    </row>
    <row r="447" spans="1:25" ht="12" customHeight="1" x14ac:dyDescent="0.2">
      <c r="A447" s="254"/>
      <c r="B447" s="763"/>
      <c r="C447" s="764"/>
      <c r="D447" s="771"/>
      <c r="E447" s="772"/>
      <c r="F447" s="772"/>
      <c r="G447" s="772"/>
      <c r="H447" s="772"/>
      <c r="I447" s="772"/>
      <c r="J447" s="772"/>
      <c r="K447" s="772"/>
      <c r="L447" s="772"/>
      <c r="M447" s="772"/>
      <c r="N447" s="772"/>
      <c r="O447" s="772"/>
      <c r="P447" s="772"/>
      <c r="Q447" s="772"/>
      <c r="R447" s="772"/>
      <c r="S447" s="772"/>
      <c r="T447" s="773"/>
      <c r="U447" s="778"/>
      <c r="V447" s="779"/>
      <c r="W447" s="753"/>
      <c r="X447" s="753"/>
      <c r="Y447" s="754"/>
    </row>
    <row r="448" spans="1:25" ht="12" customHeight="1" x14ac:dyDescent="0.2">
      <c r="A448" s="254"/>
      <c r="B448" s="759" t="s">
        <v>14</v>
      </c>
      <c r="C448" s="760"/>
      <c r="D448" s="765" t="s">
        <v>14</v>
      </c>
      <c r="E448" s="766"/>
      <c r="F448" s="766"/>
      <c r="G448" s="766"/>
      <c r="H448" s="766"/>
      <c r="I448" s="766"/>
      <c r="J448" s="766"/>
      <c r="K448" s="766"/>
      <c r="L448" s="766"/>
      <c r="M448" s="766"/>
      <c r="N448" s="766"/>
      <c r="O448" s="766"/>
      <c r="P448" s="766"/>
      <c r="Q448" s="766"/>
      <c r="R448" s="766"/>
      <c r="S448" s="766"/>
      <c r="T448" s="767"/>
      <c r="U448" s="774"/>
      <c r="V448" s="775"/>
      <c r="W448" s="755"/>
      <c r="X448" s="755"/>
      <c r="Y448" s="756"/>
    </row>
    <row r="449" spans="1:25" ht="12" customHeight="1" x14ac:dyDescent="0.2">
      <c r="A449" s="254"/>
      <c r="B449" s="761"/>
      <c r="C449" s="762"/>
      <c r="D449" s="768"/>
      <c r="E449" s="769"/>
      <c r="F449" s="769"/>
      <c r="G449" s="769"/>
      <c r="H449" s="769"/>
      <c r="I449" s="769"/>
      <c r="J449" s="769"/>
      <c r="K449" s="769"/>
      <c r="L449" s="769"/>
      <c r="M449" s="769"/>
      <c r="N449" s="769"/>
      <c r="O449" s="769"/>
      <c r="P449" s="769"/>
      <c r="Q449" s="769"/>
      <c r="R449" s="769"/>
      <c r="S449" s="769"/>
      <c r="T449" s="770"/>
      <c r="U449" s="776"/>
      <c r="V449" s="777"/>
      <c r="W449" s="757"/>
      <c r="X449" s="757"/>
      <c r="Y449" s="758"/>
    </row>
    <row r="450" spans="1:25" ht="12" customHeight="1" x14ac:dyDescent="0.2">
      <c r="A450" s="254" t="str">
        <f>IF(MAX($A$5:A449)=MAX(Récap!AD:AD),"",A446+1)</f>
        <v/>
      </c>
      <c r="B450" s="761"/>
      <c r="C450" s="762"/>
      <c r="D450" s="768"/>
      <c r="E450" s="769"/>
      <c r="F450" s="769"/>
      <c r="G450" s="769"/>
      <c r="H450" s="769"/>
      <c r="I450" s="769"/>
      <c r="J450" s="769"/>
      <c r="K450" s="769"/>
      <c r="L450" s="769"/>
      <c r="M450" s="769"/>
      <c r="N450" s="769"/>
      <c r="O450" s="769"/>
      <c r="P450" s="769"/>
      <c r="Q450" s="769"/>
      <c r="R450" s="769"/>
      <c r="S450" s="769"/>
      <c r="T450" s="770"/>
      <c r="U450" s="776"/>
      <c r="V450" s="777"/>
      <c r="W450" s="757"/>
      <c r="X450" s="757"/>
      <c r="Y450" s="758"/>
    </row>
    <row r="451" spans="1:25" ht="12" customHeight="1" x14ac:dyDescent="0.2">
      <c r="A451" s="254"/>
      <c r="B451" s="763"/>
      <c r="C451" s="764"/>
      <c r="D451" s="771"/>
      <c r="E451" s="772"/>
      <c r="F451" s="772"/>
      <c r="G451" s="772"/>
      <c r="H451" s="772"/>
      <c r="I451" s="772"/>
      <c r="J451" s="772"/>
      <c r="K451" s="772"/>
      <c r="L451" s="772"/>
      <c r="M451" s="772"/>
      <c r="N451" s="772"/>
      <c r="O451" s="772"/>
      <c r="P451" s="772"/>
      <c r="Q451" s="772"/>
      <c r="R451" s="772"/>
      <c r="S451" s="772"/>
      <c r="T451" s="773"/>
      <c r="U451" s="778"/>
      <c r="V451" s="779"/>
      <c r="W451" s="753"/>
      <c r="X451" s="753"/>
      <c r="Y451" s="754"/>
    </row>
    <row r="452" spans="1:25" ht="12" customHeight="1" x14ac:dyDescent="0.2">
      <c r="A452" s="254"/>
      <c r="B452" s="759" t="s">
        <v>14</v>
      </c>
      <c r="C452" s="760"/>
      <c r="D452" s="765" t="s">
        <v>14</v>
      </c>
      <c r="E452" s="766"/>
      <c r="F452" s="766"/>
      <c r="G452" s="766"/>
      <c r="H452" s="766"/>
      <c r="I452" s="766"/>
      <c r="J452" s="766"/>
      <c r="K452" s="766"/>
      <c r="L452" s="766"/>
      <c r="M452" s="766"/>
      <c r="N452" s="766"/>
      <c r="O452" s="766"/>
      <c r="P452" s="766"/>
      <c r="Q452" s="766"/>
      <c r="R452" s="766"/>
      <c r="S452" s="766"/>
      <c r="T452" s="767"/>
      <c r="U452" s="774"/>
      <c r="V452" s="775"/>
      <c r="W452" s="755"/>
      <c r="X452" s="755"/>
      <c r="Y452" s="756"/>
    </row>
    <row r="453" spans="1:25" ht="12" customHeight="1" x14ac:dyDescent="0.2">
      <c r="A453" s="254"/>
      <c r="B453" s="761"/>
      <c r="C453" s="762"/>
      <c r="D453" s="768"/>
      <c r="E453" s="769"/>
      <c r="F453" s="769"/>
      <c r="G453" s="769"/>
      <c r="H453" s="769"/>
      <c r="I453" s="769"/>
      <c r="J453" s="769"/>
      <c r="K453" s="769"/>
      <c r="L453" s="769"/>
      <c r="M453" s="769"/>
      <c r="N453" s="769"/>
      <c r="O453" s="769"/>
      <c r="P453" s="769"/>
      <c r="Q453" s="769"/>
      <c r="R453" s="769"/>
      <c r="S453" s="769"/>
      <c r="T453" s="770"/>
      <c r="U453" s="776"/>
      <c r="V453" s="777"/>
      <c r="W453" s="757"/>
      <c r="X453" s="757"/>
      <c r="Y453" s="758"/>
    </row>
    <row r="454" spans="1:25" ht="12" customHeight="1" x14ac:dyDescent="0.2">
      <c r="A454" s="254" t="str">
        <f>IF(MAX($A$5:A453)=MAX(Récap!AD:AD),"",A450+1)</f>
        <v/>
      </c>
      <c r="B454" s="761"/>
      <c r="C454" s="762"/>
      <c r="D454" s="768"/>
      <c r="E454" s="769"/>
      <c r="F454" s="769"/>
      <c r="G454" s="769"/>
      <c r="H454" s="769"/>
      <c r="I454" s="769"/>
      <c r="J454" s="769"/>
      <c r="K454" s="769"/>
      <c r="L454" s="769"/>
      <c r="M454" s="769"/>
      <c r="N454" s="769"/>
      <c r="O454" s="769"/>
      <c r="P454" s="769"/>
      <c r="Q454" s="769"/>
      <c r="R454" s="769"/>
      <c r="S454" s="769"/>
      <c r="T454" s="770"/>
      <c r="U454" s="776"/>
      <c r="V454" s="777"/>
      <c r="W454" s="757"/>
      <c r="X454" s="757"/>
      <c r="Y454" s="758"/>
    </row>
    <row r="455" spans="1:25" ht="12" customHeight="1" x14ac:dyDescent="0.2">
      <c r="A455" s="254"/>
      <c r="B455" s="763"/>
      <c r="C455" s="764"/>
      <c r="D455" s="771"/>
      <c r="E455" s="772"/>
      <c r="F455" s="772"/>
      <c r="G455" s="772"/>
      <c r="H455" s="772"/>
      <c r="I455" s="772"/>
      <c r="J455" s="772"/>
      <c r="K455" s="772"/>
      <c r="L455" s="772"/>
      <c r="M455" s="772"/>
      <c r="N455" s="772"/>
      <c r="O455" s="772"/>
      <c r="P455" s="772"/>
      <c r="Q455" s="772"/>
      <c r="R455" s="772"/>
      <c r="S455" s="772"/>
      <c r="T455" s="773"/>
      <c r="U455" s="778"/>
      <c r="V455" s="779"/>
      <c r="W455" s="753"/>
      <c r="X455" s="753"/>
      <c r="Y455" s="754"/>
    </row>
    <row r="456" spans="1:25" ht="12" customHeight="1" x14ac:dyDescent="0.2">
      <c r="A456" s="254"/>
      <c r="B456" s="759" t="s">
        <v>14</v>
      </c>
      <c r="C456" s="760"/>
      <c r="D456" s="765" t="s">
        <v>14</v>
      </c>
      <c r="E456" s="766"/>
      <c r="F456" s="766"/>
      <c r="G456" s="766"/>
      <c r="H456" s="766"/>
      <c r="I456" s="766"/>
      <c r="J456" s="766"/>
      <c r="K456" s="766"/>
      <c r="L456" s="766"/>
      <c r="M456" s="766"/>
      <c r="N456" s="766"/>
      <c r="O456" s="766"/>
      <c r="P456" s="766"/>
      <c r="Q456" s="766"/>
      <c r="R456" s="766"/>
      <c r="S456" s="766"/>
      <c r="T456" s="767"/>
      <c r="U456" s="774"/>
      <c r="V456" s="775"/>
      <c r="W456" s="755"/>
      <c r="X456" s="755"/>
      <c r="Y456" s="756"/>
    </row>
    <row r="457" spans="1:25" ht="12" customHeight="1" x14ac:dyDescent="0.2">
      <c r="A457" s="254"/>
      <c r="B457" s="761"/>
      <c r="C457" s="762"/>
      <c r="D457" s="768"/>
      <c r="E457" s="769"/>
      <c r="F457" s="769"/>
      <c r="G457" s="769"/>
      <c r="H457" s="769"/>
      <c r="I457" s="769"/>
      <c r="J457" s="769"/>
      <c r="K457" s="769"/>
      <c r="L457" s="769"/>
      <c r="M457" s="769"/>
      <c r="N457" s="769"/>
      <c r="O457" s="769"/>
      <c r="P457" s="769"/>
      <c r="Q457" s="769"/>
      <c r="R457" s="769"/>
      <c r="S457" s="769"/>
      <c r="T457" s="770"/>
      <c r="U457" s="776"/>
      <c r="V457" s="777"/>
      <c r="W457" s="757"/>
      <c r="X457" s="757"/>
      <c r="Y457" s="758"/>
    </row>
    <row r="458" spans="1:25" ht="12" customHeight="1" x14ac:dyDescent="0.2">
      <c r="A458" s="254" t="str">
        <f>IF(MAX($A$5:A457)=MAX(Récap!AD:AD),"",A454+1)</f>
        <v/>
      </c>
      <c r="B458" s="761"/>
      <c r="C458" s="762"/>
      <c r="D458" s="768"/>
      <c r="E458" s="769"/>
      <c r="F458" s="769"/>
      <c r="G458" s="769"/>
      <c r="H458" s="769"/>
      <c r="I458" s="769"/>
      <c r="J458" s="769"/>
      <c r="K458" s="769"/>
      <c r="L458" s="769"/>
      <c r="M458" s="769"/>
      <c r="N458" s="769"/>
      <c r="O458" s="769"/>
      <c r="P458" s="769"/>
      <c r="Q458" s="769"/>
      <c r="R458" s="769"/>
      <c r="S458" s="769"/>
      <c r="T458" s="770"/>
      <c r="U458" s="776"/>
      <c r="V458" s="777"/>
      <c r="W458" s="757"/>
      <c r="X458" s="757"/>
      <c r="Y458" s="758"/>
    </row>
    <row r="459" spans="1:25" ht="12" customHeight="1" x14ac:dyDescent="0.2">
      <c r="A459" s="254"/>
      <c r="B459" s="763"/>
      <c r="C459" s="764"/>
      <c r="D459" s="771"/>
      <c r="E459" s="772"/>
      <c r="F459" s="772"/>
      <c r="G459" s="772"/>
      <c r="H459" s="772"/>
      <c r="I459" s="772"/>
      <c r="J459" s="772"/>
      <c r="K459" s="772"/>
      <c r="L459" s="772"/>
      <c r="M459" s="772"/>
      <c r="N459" s="772"/>
      <c r="O459" s="772"/>
      <c r="P459" s="772"/>
      <c r="Q459" s="772"/>
      <c r="R459" s="772"/>
      <c r="S459" s="772"/>
      <c r="T459" s="773"/>
      <c r="U459" s="778"/>
      <c r="V459" s="779"/>
      <c r="W459" s="753"/>
      <c r="X459" s="753"/>
      <c r="Y459" s="754"/>
    </row>
    <row r="460" spans="1:25" ht="12" customHeight="1" x14ac:dyDescent="0.2">
      <c r="A460" s="254"/>
      <c r="B460" s="759" t="s">
        <v>14</v>
      </c>
      <c r="C460" s="760"/>
      <c r="D460" s="765" t="s">
        <v>14</v>
      </c>
      <c r="E460" s="766"/>
      <c r="F460" s="766"/>
      <c r="G460" s="766"/>
      <c r="H460" s="766"/>
      <c r="I460" s="766"/>
      <c r="J460" s="766"/>
      <c r="K460" s="766"/>
      <c r="L460" s="766"/>
      <c r="M460" s="766"/>
      <c r="N460" s="766"/>
      <c r="O460" s="766"/>
      <c r="P460" s="766"/>
      <c r="Q460" s="766"/>
      <c r="R460" s="766"/>
      <c r="S460" s="766"/>
      <c r="T460" s="767"/>
      <c r="U460" s="774"/>
      <c r="V460" s="775"/>
      <c r="W460" s="755"/>
      <c r="X460" s="755"/>
      <c r="Y460" s="756"/>
    </row>
    <row r="461" spans="1:25" ht="12" customHeight="1" x14ac:dyDescent="0.2">
      <c r="A461" s="254"/>
      <c r="B461" s="761"/>
      <c r="C461" s="762"/>
      <c r="D461" s="768"/>
      <c r="E461" s="769"/>
      <c r="F461" s="769"/>
      <c r="G461" s="769"/>
      <c r="H461" s="769"/>
      <c r="I461" s="769"/>
      <c r="J461" s="769"/>
      <c r="K461" s="769"/>
      <c r="L461" s="769"/>
      <c r="M461" s="769"/>
      <c r="N461" s="769"/>
      <c r="O461" s="769"/>
      <c r="P461" s="769"/>
      <c r="Q461" s="769"/>
      <c r="R461" s="769"/>
      <c r="S461" s="769"/>
      <c r="T461" s="770"/>
      <c r="U461" s="776"/>
      <c r="V461" s="777"/>
      <c r="W461" s="757"/>
      <c r="X461" s="757"/>
      <c r="Y461" s="758"/>
    </row>
    <row r="462" spans="1:25" ht="12" customHeight="1" x14ac:dyDescent="0.2">
      <c r="A462" s="254" t="str">
        <f>IF(MAX($A$5:A461)=MAX(Récap!AD:AD),"",A458+1)</f>
        <v/>
      </c>
      <c r="B462" s="761"/>
      <c r="C462" s="762"/>
      <c r="D462" s="768"/>
      <c r="E462" s="769"/>
      <c r="F462" s="769"/>
      <c r="G462" s="769"/>
      <c r="H462" s="769"/>
      <c r="I462" s="769"/>
      <c r="J462" s="769"/>
      <c r="K462" s="769"/>
      <c r="L462" s="769"/>
      <c r="M462" s="769"/>
      <c r="N462" s="769"/>
      <c r="O462" s="769"/>
      <c r="P462" s="769"/>
      <c r="Q462" s="769"/>
      <c r="R462" s="769"/>
      <c r="S462" s="769"/>
      <c r="T462" s="770"/>
      <c r="U462" s="776"/>
      <c r="V462" s="777"/>
      <c r="W462" s="757"/>
      <c r="X462" s="757"/>
      <c r="Y462" s="758"/>
    </row>
    <row r="463" spans="1:25" ht="12" customHeight="1" x14ac:dyDescent="0.2">
      <c r="A463" s="254"/>
      <c r="B463" s="763"/>
      <c r="C463" s="764"/>
      <c r="D463" s="771"/>
      <c r="E463" s="772"/>
      <c r="F463" s="772"/>
      <c r="G463" s="772"/>
      <c r="H463" s="772"/>
      <c r="I463" s="772"/>
      <c r="J463" s="772"/>
      <c r="K463" s="772"/>
      <c r="L463" s="772"/>
      <c r="M463" s="772"/>
      <c r="N463" s="772"/>
      <c r="O463" s="772"/>
      <c r="P463" s="772"/>
      <c r="Q463" s="772"/>
      <c r="R463" s="772"/>
      <c r="S463" s="772"/>
      <c r="T463" s="773"/>
      <c r="U463" s="778"/>
      <c r="V463" s="779"/>
      <c r="W463" s="753"/>
      <c r="X463" s="753"/>
      <c r="Y463" s="754"/>
    </row>
    <row r="464" spans="1:25" ht="12" customHeight="1" x14ac:dyDescent="0.2">
      <c r="A464" s="254"/>
      <c r="B464" s="759" t="s">
        <v>14</v>
      </c>
      <c r="C464" s="760"/>
      <c r="D464" s="765" t="s">
        <v>14</v>
      </c>
      <c r="E464" s="766"/>
      <c r="F464" s="766"/>
      <c r="G464" s="766"/>
      <c r="H464" s="766"/>
      <c r="I464" s="766"/>
      <c r="J464" s="766"/>
      <c r="K464" s="766"/>
      <c r="L464" s="766"/>
      <c r="M464" s="766"/>
      <c r="N464" s="766"/>
      <c r="O464" s="766"/>
      <c r="P464" s="766"/>
      <c r="Q464" s="766"/>
      <c r="R464" s="766"/>
      <c r="S464" s="766"/>
      <c r="T464" s="767"/>
      <c r="U464" s="774"/>
      <c r="V464" s="775"/>
      <c r="W464" s="755"/>
      <c r="X464" s="755"/>
      <c r="Y464" s="756"/>
    </row>
    <row r="465" spans="1:25" ht="12" customHeight="1" x14ac:dyDescent="0.2">
      <c r="A465" s="254"/>
      <c r="B465" s="761"/>
      <c r="C465" s="762"/>
      <c r="D465" s="768"/>
      <c r="E465" s="769"/>
      <c r="F465" s="769"/>
      <c r="G465" s="769"/>
      <c r="H465" s="769"/>
      <c r="I465" s="769"/>
      <c r="J465" s="769"/>
      <c r="K465" s="769"/>
      <c r="L465" s="769"/>
      <c r="M465" s="769"/>
      <c r="N465" s="769"/>
      <c r="O465" s="769"/>
      <c r="P465" s="769"/>
      <c r="Q465" s="769"/>
      <c r="R465" s="769"/>
      <c r="S465" s="769"/>
      <c r="T465" s="770"/>
      <c r="U465" s="776"/>
      <c r="V465" s="777"/>
      <c r="W465" s="757"/>
      <c r="X465" s="757"/>
      <c r="Y465" s="758"/>
    </row>
    <row r="466" spans="1:25" ht="12" customHeight="1" x14ac:dyDescent="0.2">
      <c r="A466" s="254" t="str">
        <f>IF(MAX($A$5:A465)=MAX(Récap!AD:AD),"",A462+1)</f>
        <v/>
      </c>
      <c r="B466" s="761"/>
      <c r="C466" s="762"/>
      <c r="D466" s="768"/>
      <c r="E466" s="769"/>
      <c r="F466" s="769"/>
      <c r="G466" s="769"/>
      <c r="H466" s="769"/>
      <c r="I466" s="769"/>
      <c r="J466" s="769"/>
      <c r="K466" s="769"/>
      <c r="L466" s="769"/>
      <c r="M466" s="769"/>
      <c r="N466" s="769"/>
      <c r="O466" s="769"/>
      <c r="P466" s="769"/>
      <c r="Q466" s="769"/>
      <c r="R466" s="769"/>
      <c r="S466" s="769"/>
      <c r="T466" s="770"/>
      <c r="U466" s="776"/>
      <c r="V466" s="777"/>
      <c r="W466" s="757"/>
      <c r="X466" s="757"/>
      <c r="Y466" s="758"/>
    </row>
    <row r="467" spans="1:25" ht="12" customHeight="1" x14ac:dyDescent="0.2">
      <c r="A467" s="254"/>
      <c r="B467" s="763"/>
      <c r="C467" s="764"/>
      <c r="D467" s="771"/>
      <c r="E467" s="772"/>
      <c r="F467" s="772"/>
      <c r="G467" s="772"/>
      <c r="H467" s="772"/>
      <c r="I467" s="772"/>
      <c r="J467" s="772"/>
      <c r="K467" s="772"/>
      <c r="L467" s="772"/>
      <c r="M467" s="772"/>
      <c r="N467" s="772"/>
      <c r="O467" s="772"/>
      <c r="P467" s="772"/>
      <c r="Q467" s="772"/>
      <c r="R467" s="772"/>
      <c r="S467" s="772"/>
      <c r="T467" s="773"/>
      <c r="U467" s="778"/>
      <c r="V467" s="779"/>
      <c r="W467" s="753"/>
      <c r="X467" s="753"/>
      <c r="Y467" s="754"/>
    </row>
    <row r="468" spans="1:25" ht="12" customHeight="1" x14ac:dyDescent="0.2">
      <c r="A468" s="254"/>
      <c r="B468" s="759" t="s">
        <v>14</v>
      </c>
      <c r="C468" s="760"/>
      <c r="D468" s="765" t="s">
        <v>14</v>
      </c>
      <c r="E468" s="766"/>
      <c r="F468" s="766"/>
      <c r="G468" s="766"/>
      <c r="H468" s="766"/>
      <c r="I468" s="766"/>
      <c r="J468" s="766"/>
      <c r="K468" s="766"/>
      <c r="L468" s="766"/>
      <c r="M468" s="766"/>
      <c r="N468" s="766"/>
      <c r="O468" s="766"/>
      <c r="P468" s="766"/>
      <c r="Q468" s="766"/>
      <c r="R468" s="766"/>
      <c r="S468" s="766"/>
      <c r="T468" s="767"/>
      <c r="U468" s="774"/>
      <c r="V468" s="775"/>
      <c r="W468" s="755"/>
      <c r="X468" s="755"/>
      <c r="Y468" s="756"/>
    </row>
    <row r="469" spans="1:25" ht="12" customHeight="1" x14ac:dyDescent="0.2">
      <c r="A469" s="254"/>
      <c r="B469" s="761"/>
      <c r="C469" s="762"/>
      <c r="D469" s="768"/>
      <c r="E469" s="769"/>
      <c r="F469" s="769"/>
      <c r="G469" s="769"/>
      <c r="H469" s="769"/>
      <c r="I469" s="769"/>
      <c r="J469" s="769"/>
      <c r="K469" s="769"/>
      <c r="L469" s="769"/>
      <c r="M469" s="769"/>
      <c r="N469" s="769"/>
      <c r="O469" s="769"/>
      <c r="P469" s="769"/>
      <c r="Q469" s="769"/>
      <c r="R469" s="769"/>
      <c r="S469" s="769"/>
      <c r="T469" s="770"/>
      <c r="U469" s="776"/>
      <c r="V469" s="777"/>
      <c r="W469" s="757"/>
      <c r="X469" s="757"/>
      <c r="Y469" s="758"/>
    </row>
    <row r="470" spans="1:25" ht="12" customHeight="1" x14ac:dyDescent="0.2">
      <c r="A470" s="241"/>
      <c r="B470" s="761"/>
      <c r="C470" s="762"/>
      <c r="D470" s="768"/>
      <c r="E470" s="769"/>
      <c r="F470" s="769"/>
      <c r="G470" s="769"/>
      <c r="H470" s="769"/>
      <c r="I470" s="769"/>
      <c r="J470" s="769"/>
      <c r="K470" s="769"/>
      <c r="L470" s="769"/>
      <c r="M470" s="769"/>
      <c r="N470" s="769"/>
      <c r="O470" s="769"/>
      <c r="P470" s="769"/>
      <c r="Q470" s="769"/>
      <c r="R470" s="769"/>
      <c r="S470" s="769"/>
      <c r="T470" s="770"/>
      <c r="U470" s="776"/>
      <c r="V470" s="777"/>
      <c r="W470" s="757"/>
      <c r="X470" s="757"/>
      <c r="Y470" s="758"/>
    </row>
    <row r="471" spans="1:25" ht="12" customHeight="1" x14ac:dyDescent="0.2">
      <c r="B471" s="763"/>
      <c r="C471" s="764"/>
      <c r="D471" s="771"/>
      <c r="E471" s="772"/>
      <c r="F471" s="772"/>
      <c r="G471" s="772"/>
      <c r="H471" s="772"/>
      <c r="I471" s="772"/>
      <c r="J471" s="772"/>
      <c r="K471" s="772"/>
      <c r="L471" s="772"/>
      <c r="M471" s="772"/>
      <c r="N471" s="772"/>
      <c r="O471" s="772"/>
      <c r="P471" s="772"/>
      <c r="Q471" s="772"/>
      <c r="R471" s="772"/>
      <c r="S471" s="772"/>
      <c r="T471" s="773"/>
      <c r="U471" s="778"/>
      <c r="V471" s="779"/>
      <c r="W471" s="753"/>
      <c r="X471" s="753"/>
      <c r="Y471" s="754"/>
    </row>
    <row r="472" spans="1:25" ht="12" customHeight="1" x14ac:dyDescent="0.2">
      <c r="B472" s="759" t="s">
        <v>14</v>
      </c>
      <c r="C472" s="760"/>
      <c r="D472" s="765" t="s">
        <v>14</v>
      </c>
      <c r="E472" s="766"/>
      <c r="F472" s="766"/>
      <c r="G472" s="766"/>
      <c r="H472" s="766"/>
      <c r="I472" s="766"/>
      <c r="J472" s="766"/>
      <c r="K472" s="766"/>
      <c r="L472" s="766"/>
      <c r="M472" s="766"/>
      <c r="N472" s="766"/>
      <c r="O472" s="766"/>
      <c r="P472" s="766"/>
      <c r="Q472" s="766"/>
      <c r="R472" s="766"/>
      <c r="S472" s="766"/>
      <c r="T472" s="767"/>
      <c r="U472" s="774"/>
      <c r="V472" s="775"/>
      <c r="W472" s="755"/>
      <c r="X472" s="755"/>
      <c r="Y472" s="756"/>
    </row>
    <row r="473" spans="1:25" ht="12" customHeight="1" x14ac:dyDescent="0.2">
      <c r="B473" s="761"/>
      <c r="C473" s="762"/>
      <c r="D473" s="768"/>
      <c r="E473" s="769"/>
      <c r="F473" s="769"/>
      <c r="G473" s="769"/>
      <c r="H473" s="769"/>
      <c r="I473" s="769"/>
      <c r="J473" s="769"/>
      <c r="K473" s="769"/>
      <c r="L473" s="769"/>
      <c r="M473" s="769"/>
      <c r="N473" s="769"/>
      <c r="O473" s="769"/>
      <c r="P473" s="769"/>
      <c r="Q473" s="769"/>
      <c r="R473" s="769"/>
      <c r="S473" s="769"/>
      <c r="T473" s="770"/>
      <c r="U473" s="776"/>
      <c r="V473" s="777"/>
      <c r="W473" s="757"/>
      <c r="X473" s="757"/>
      <c r="Y473" s="758"/>
    </row>
    <row r="474" spans="1:25" ht="12" customHeight="1" x14ac:dyDescent="0.2">
      <c r="B474" s="761"/>
      <c r="C474" s="762"/>
      <c r="D474" s="768"/>
      <c r="E474" s="769"/>
      <c r="F474" s="769"/>
      <c r="G474" s="769"/>
      <c r="H474" s="769"/>
      <c r="I474" s="769"/>
      <c r="J474" s="769"/>
      <c r="K474" s="769"/>
      <c r="L474" s="769"/>
      <c r="M474" s="769"/>
      <c r="N474" s="769"/>
      <c r="O474" s="769"/>
      <c r="P474" s="769"/>
      <c r="Q474" s="769"/>
      <c r="R474" s="769"/>
      <c r="S474" s="769"/>
      <c r="T474" s="770"/>
      <c r="U474" s="776"/>
      <c r="V474" s="777"/>
      <c r="W474" s="757"/>
      <c r="X474" s="757"/>
      <c r="Y474" s="758"/>
    </row>
    <row r="475" spans="1:25" ht="12" customHeight="1" x14ac:dyDescent="0.2">
      <c r="B475" s="763"/>
      <c r="C475" s="764"/>
      <c r="D475" s="771"/>
      <c r="E475" s="772"/>
      <c r="F475" s="772"/>
      <c r="G475" s="772"/>
      <c r="H475" s="772"/>
      <c r="I475" s="772"/>
      <c r="J475" s="772"/>
      <c r="K475" s="772"/>
      <c r="L475" s="772"/>
      <c r="M475" s="772"/>
      <c r="N475" s="772"/>
      <c r="O475" s="772"/>
      <c r="P475" s="772"/>
      <c r="Q475" s="772"/>
      <c r="R475" s="772"/>
      <c r="S475" s="772"/>
      <c r="T475" s="773"/>
      <c r="U475" s="778"/>
      <c r="V475" s="779"/>
      <c r="W475" s="753"/>
      <c r="X475" s="753"/>
      <c r="Y475" s="754"/>
    </row>
    <row r="476" spans="1:25" ht="12" customHeight="1" x14ac:dyDescent="0.2">
      <c r="A476" s="254" t="str">
        <f>IF(MAX($A$5:A475)=MAX(Récap!AD:AD),"",A466+1)</f>
        <v/>
      </c>
      <c r="B476" s="759" t="s">
        <v>14</v>
      </c>
      <c r="C476" s="760"/>
      <c r="D476" s="765" t="s">
        <v>14</v>
      </c>
      <c r="E476" s="766"/>
      <c r="F476" s="766"/>
      <c r="G476" s="766"/>
      <c r="H476" s="766"/>
      <c r="I476" s="766"/>
      <c r="J476" s="766"/>
      <c r="K476" s="766"/>
      <c r="L476" s="766"/>
      <c r="M476" s="766"/>
      <c r="N476" s="766"/>
      <c r="O476" s="766"/>
      <c r="P476" s="766"/>
      <c r="Q476" s="766"/>
      <c r="R476" s="766"/>
      <c r="S476" s="766"/>
      <c r="T476" s="767"/>
      <c r="U476" s="774"/>
      <c r="V476" s="775"/>
      <c r="W476" s="755"/>
      <c r="X476" s="755"/>
      <c r="Y476" s="756"/>
    </row>
    <row r="477" spans="1:25" ht="12" customHeight="1" x14ac:dyDescent="0.2">
      <c r="A477" s="254"/>
      <c r="B477" s="761"/>
      <c r="C477" s="762"/>
      <c r="D477" s="768"/>
      <c r="E477" s="769"/>
      <c r="F477" s="769"/>
      <c r="G477" s="769"/>
      <c r="H477" s="769"/>
      <c r="I477" s="769"/>
      <c r="J477" s="769"/>
      <c r="K477" s="769"/>
      <c r="L477" s="769"/>
      <c r="M477" s="769"/>
      <c r="N477" s="769"/>
      <c r="O477" s="769"/>
      <c r="P477" s="769"/>
      <c r="Q477" s="769"/>
      <c r="R477" s="769"/>
      <c r="S477" s="769"/>
      <c r="T477" s="770"/>
      <c r="U477" s="776"/>
      <c r="V477" s="777"/>
      <c r="W477" s="757"/>
      <c r="X477" s="757"/>
      <c r="Y477" s="758"/>
    </row>
    <row r="478" spans="1:25" ht="12" customHeight="1" x14ac:dyDescent="0.2">
      <c r="A478" s="254"/>
      <c r="B478" s="761"/>
      <c r="C478" s="762"/>
      <c r="D478" s="768"/>
      <c r="E478" s="769"/>
      <c r="F478" s="769"/>
      <c r="G478" s="769"/>
      <c r="H478" s="769"/>
      <c r="I478" s="769"/>
      <c r="J478" s="769"/>
      <c r="K478" s="769"/>
      <c r="L478" s="769"/>
      <c r="M478" s="769"/>
      <c r="N478" s="769"/>
      <c r="O478" s="769"/>
      <c r="P478" s="769"/>
      <c r="Q478" s="769"/>
      <c r="R478" s="769"/>
      <c r="S478" s="769"/>
      <c r="T478" s="770"/>
      <c r="U478" s="776"/>
      <c r="V478" s="777"/>
      <c r="W478" s="757"/>
      <c r="X478" s="757"/>
      <c r="Y478" s="758"/>
    </row>
    <row r="479" spans="1:25" ht="12" customHeight="1" x14ac:dyDescent="0.2">
      <c r="A479" s="254"/>
      <c r="B479" s="763"/>
      <c r="C479" s="764"/>
      <c r="D479" s="771"/>
      <c r="E479" s="772"/>
      <c r="F479" s="772"/>
      <c r="G479" s="772"/>
      <c r="H479" s="772"/>
      <c r="I479" s="772"/>
      <c r="J479" s="772"/>
      <c r="K479" s="772"/>
      <c r="L479" s="772"/>
      <c r="M479" s="772"/>
      <c r="N479" s="772"/>
      <c r="O479" s="772"/>
      <c r="P479" s="772"/>
      <c r="Q479" s="772"/>
      <c r="R479" s="772"/>
      <c r="S479" s="772"/>
      <c r="T479" s="773"/>
      <c r="U479" s="778"/>
      <c r="V479" s="779"/>
      <c r="W479" s="753"/>
      <c r="X479" s="753"/>
      <c r="Y479" s="754"/>
    </row>
    <row r="480" spans="1:25" ht="12" customHeight="1" x14ac:dyDescent="0.2">
      <c r="A480" s="254" t="str">
        <f>IF(MAX($A$5:A479)=MAX(Récap!AD:AD),"",A476+1)</f>
        <v/>
      </c>
      <c r="B480" s="759" t="s">
        <v>14</v>
      </c>
      <c r="C480" s="760"/>
      <c r="D480" s="765" t="s">
        <v>14</v>
      </c>
      <c r="E480" s="766"/>
      <c r="F480" s="766"/>
      <c r="G480" s="766"/>
      <c r="H480" s="766"/>
      <c r="I480" s="766"/>
      <c r="J480" s="766"/>
      <c r="K480" s="766"/>
      <c r="L480" s="766"/>
      <c r="M480" s="766"/>
      <c r="N480" s="766"/>
      <c r="O480" s="766"/>
      <c r="P480" s="766"/>
      <c r="Q480" s="766"/>
      <c r="R480" s="766"/>
      <c r="S480" s="766"/>
      <c r="T480" s="767"/>
      <c r="U480" s="774"/>
      <c r="V480" s="775"/>
      <c r="W480" s="755"/>
      <c r="X480" s="755"/>
      <c r="Y480" s="756"/>
    </row>
    <row r="481" spans="1:25" ht="12" customHeight="1" x14ac:dyDescent="0.2">
      <c r="A481" s="254"/>
      <c r="B481" s="761"/>
      <c r="C481" s="762"/>
      <c r="D481" s="768"/>
      <c r="E481" s="769"/>
      <c r="F481" s="769"/>
      <c r="G481" s="769"/>
      <c r="H481" s="769"/>
      <c r="I481" s="769"/>
      <c r="J481" s="769"/>
      <c r="K481" s="769"/>
      <c r="L481" s="769"/>
      <c r="M481" s="769"/>
      <c r="N481" s="769"/>
      <c r="O481" s="769"/>
      <c r="P481" s="769"/>
      <c r="Q481" s="769"/>
      <c r="R481" s="769"/>
      <c r="S481" s="769"/>
      <c r="T481" s="770"/>
      <c r="U481" s="776"/>
      <c r="V481" s="777"/>
      <c r="W481" s="757"/>
      <c r="X481" s="757"/>
      <c r="Y481" s="758"/>
    </row>
    <row r="482" spans="1:25" ht="12" customHeight="1" x14ac:dyDescent="0.2">
      <c r="A482" s="254"/>
      <c r="B482" s="761"/>
      <c r="C482" s="762"/>
      <c r="D482" s="768"/>
      <c r="E482" s="769"/>
      <c r="F482" s="769"/>
      <c r="G482" s="769"/>
      <c r="H482" s="769"/>
      <c r="I482" s="769"/>
      <c r="J482" s="769"/>
      <c r="K482" s="769"/>
      <c r="L482" s="769"/>
      <c r="M482" s="769"/>
      <c r="N482" s="769"/>
      <c r="O482" s="769"/>
      <c r="P482" s="769"/>
      <c r="Q482" s="769"/>
      <c r="R482" s="769"/>
      <c r="S482" s="769"/>
      <c r="T482" s="770"/>
      <c r="U482" s="776"/>
      <c r="V482" s="777"/>
      <c r="W482" s="757"/>
      <c r="X482" s="757"/>
      <c r="Y482" s="758"/>
    </row>
    <row r="483" spans="1:25" ht="12" customHeight="1" x14ac:dyDescent="0.2">
      <c r="A483" s="254"/>
      <c r="B483" s="763"/>
      <c r="C483" s="764"/>
      <c r="D483" s="771"/>
      <c r="E483" s="772"/>
      <c r="F483" s="772"/>
      <c r="G483" s="772"/>
      <c r="H483" s="772"/>
      <c r="I483" s="772"/>
      <c r="J483" s="772"/>
      <c r="K483" s="772"/>
      <c r="L483" s="772"/>
      <c r="M483" s="772"/>
      <c r="N483" s="772"/>
      <c r="O483" s="772"/>
      <c r="P483" s="772"/>
      <c r="Q483" s="772"/>
      <c r="R483" s="772"/>
      <c r="S483" s="772"/>
      <c r="T483" s="773"/>
      <c r="U483" s="778"/>
      <c r="V483" s="779"/>
      <c r="W483" s="753"/>
      <c r="X483" s="753"/>
      <c r="Y483" s="754"/>
    </row>
    <row r="484" spans="1:25" ht="12" customHeight="1" x14ac:dyDescent="0.2">
      <c r="A484" s="254" t="str">
        <f>IF(MAX($A$5:A483)=MAX(Récap!AD:AD),"",A480+1)</f>
        <v/>
      </c>
      <c r="B484" s="759" t="s">
        <v>14</v>
      </c>
      <c r="C484" s="760"/>
      <c r="D484" s="765" t="s">
        <v>14</v>
      </c>
      <c r="E484" s="766"/>
      <c r="F484" s="766"/>
      <c r="G484" s="766"/>
      <c r="H484" s="766"/>
      <c r="I484" s="766"/>
      <c r="J484" s="766"/>
      <c r="K484" s="766"/>
      <c r="L484" s="766"/>
      <c r="M484" s="766"/>
      <c r="N484" s="766"/>
      <c r="O484" s="766"/>
      <c r="P484" s="766"/>
      <c r="Q484" s="766"/>
      <c r="R484" s="766"/>
      <c r="S484" s="766"/>
      <c r="T484" s="767"/>
      <c r="U484" s="774"/>
      <c r="V484" s="775"/>
      <c r="W484" s="755"/>
      <c r="X484" s="755"/>
      <c r="Y484" s="756"/>
    </row>
    <row r="485" spans="1:25" ht="12" customHeight="1" x14ac:dyDescent="0.2">
      <c r="A485" s="254"/>
      <c r="B485" s="761"/>
      <c r="C485" s="762"/>
      <c r="D485" s="768"/>
      <c r="E485" s="769"/>
      <c r="F485" s="769"/>
      <c r="G485" s="769"/>
      <c r="H485" s="769"/>
      <c r="I485" s="769"/>
      <c r="J485" s="769"/>
      <c r="K485" s="769"/>
      <c r="L485" s="769"/>
      <c r="M485" s="769"/>
      <c r="N485" s="769"/>
      <c r="O485" s="769"/>
      <c r="P485" s="769"/>
      <c r="Q485" s="769"/>
      <c r="R485" s="769"/>
      <c r="S485" s="769"/>
      <c r="T485" s="770"/>
      <c r="U485" s="776"/>
      <c r="V485" s="777"/>
      <c r="W485" s="757"/>
      <c r="X485" s="757"/>
      <c r="Y485" s="758"/>
    </row>
    <row r="486" spans="1:25" ht="12" customHeight="1" x14ac:dyDescent="0.2">
      <c r="A486" s="254"/>
      <c r="B486" s="761"/>
      <c r="C486" s="762"/>
      <c r="D486" s="768"/>
      <c r="E486" s="769"/>
      <c r="F486" s="769"/>
      <c r="G486" s="769"/>
      <c r="H486" s="769"/>
      <c r="I486" s="769"/>
      <c r="J486" s="769"/>
      <c r="K486" s="769"/>
      <c r="L486" s="769"/>
      <c r="M486" s="769"/>
      <c r="N486" s="769"/>
      <c r="O486" s="769"/>
      <c r="P486" s="769"/>
      <c r="Q486" s="769"/>
      <c r="R486" s="769"/>
      <c r="S486" s="769"/>
      <c r="T486" s="770"/>
      <c r="U486" s="776"/>
      <c r="V486" s="777"/>
      <c r="W486" s="757"/>
      <c r="X486" s="757"/>
      <c r="Y486" s="758"/>
    </row>
    <row r="487" spans="1:25" ht="12" customHeight="1" x14ac:dyDescent="0.2">
      <c r="A487" s="254"/>
      <c r="B487" s="763"/>
      <c r="C487" s="764"/>
      <c r="D487" s="771"/>
      <c r="E487" s="772"/>
      <c r="F487" s="772"/>
      <c r="G487" s="772"/>
      <c r="H487" s="772"/>
      <c r="I487" s="772"/>
      <c r="J487" s="772"/>
      <c r="K487" s="772"/>
      <c r="L487" s="772"/>
      <c r="M487" s="772"/>
      <c r="N487" s="772"/>
      <c r="O487" s="772"/>
      <c r="P487" s="772"/>
      <c r="Q487" s="772"/>
      <c r="R487" s="772"/>
      <c r="S487" s="772"/>
      <c r="T487" s="773"/>
      <c r="U487" s="778"/>
      <c r="V487" s="779"/>
      <c r="W487" s="753"/>
      <c r="X487" s="753"/>
      <c r="Y487" s="754"/>
    </row>
    <row r="488" spans="1:25" ht="12" customHeight="1" x14ac:dyDescent="0.2">
      <c r="A488" s="254" t="str">
        <f>IF(MAX($A$5:A487)=MAX(Récap!AD:AD),"",A484+1)</f>
        <v/>
      </c>
      <c r="B488" s="759" t="s">
        <v>14</v>
      </c>
      <c r="C488" s="760"/>
      <c r="D488" s="765" t="s">
        <v>14</v>
      </c>
      <c r="E488" s="766"/>
      <c r="F488" s="766"/>
      <c r="G488" s="766"/>
      <c r="H488" s="766"/>
      <c r="I488" s="766"/>
      <c r="J488" s="766"/>
      <c r="K488" s="766"/>
      <c r="L488" s="766"/>
      <c r="M488" s="766"/>
      <c r="N488" s="766"/>
      <c r="O488" s="766"/>
      <c r="P488" s="766"/>
      <c r="Q488" s="766"/>
      <c r="R488" s="766"/>
      <c r="S488" s="766"/>
      <c r="T488" s="767"/>
      <c r="U488" s="774"/>
      <c r="V488" s="775"/>
      <c r="W488" s="755"/>
      <c r="X488" s="755"/>
      <c r="Y488" s="756"/>
    </row>
    <row r="489" spans="1:25" ht="12" customHeight="1" x14ac:dyDescent="0.2">
      <c r="A489" s="254"/>
      <c r="B489" s="761"/>
      <c r="C489" s="762"/>
      <c r="D489" s="768"/>
      <c r="E489" s="769"/>
      <c r="F489" s="769"/>
      <c r="G489" s="769"/>
      <c r="H489" s="769"/>
      <c r="I489" s="769"/>
      <c r="J489" s="769"/>
      <c r="K489" s="769"/>
      <c r="L489" s="769"/>
      <c r="M489" s="769"/>
      <c r="N489" s="769"/>
      <c r="O489" s="769"/>
      <c r="P489" s="769"/>
      <c r="Q489" s="769"/>
      <c r="R489" s="769"/>
      <c r="S489" s="769"/>
      <c r="T489" s="770"/>
      <c r="U489" s="776"/>
      <c r="V489" s="777"/>
      <c r="W489" s="757"/>
      <c r="X489" s="757"/>
      <c r="Y489" s="758"/>
    </row>
    <row r="490" spans="1:25" ht="12" customHeight="1" x14ac:dyDescent="0.2">
      <c r="A490" s="254"/>
      <c r="B490" s="761"/>
      <c r="C490" s="762"/>
      <c r="D490" s="768"/>
      <c r="E490" s="769"/>
      <c r="F490" s="769"/>
      <c r="G490" s="769"/>
      <c r="H490" s="769"/>
      <c r="I490" s="769"/>
      <c r="J490" s="769"/>
      <c r="K490" s="769"/>
      <c r="L490" s="769"/>
      <c r="M490" s="769"/>
      <c r="N490" s="769"/>
      <c r="O490" s="769"/>
      <c r="P490" s="769"/>
      <c r="Q490" s="769"/>
      <c r="R490" s="769"/>
      <c r="S490" s="769"/>
      <c r="T490" s="770"/>
      <c r="U490" s="776"/>
      <c r="V490" s="777"/>
      <c r="W490" s="757"/>
      <c r="X490" s="757"/>
      <c r="Y490" s="758"/>
    </row>
    <row r="491" spans="1:25" ht="12" customHeight="1" x14ac:dyDescent="0.2">
      <c r="A491" s="254"/>
      <c r="B491" s="763"/>
      <c r="C491" s="764"/>
      <c r="D491" s="771"/>
      <c r="E491" s="772"/>
      <c r="F491" s="772"/>
      <c r="G491" s="772"/>
      <c r="H491" s="772"/>
      <c r="I491" s="772"/>
      <c r="J491" s="772"/>
      <c r="K491" s="772"/>
      <c r="L491" s="772"/>
      <c r="M491" s="772"/>
      <c r="N491" s="772"/>
      <c r="O491" s="772"/>
      <c r="P491" s="772"/>
      <c r="Q491" s="772"/>
      <c r="R491" s="772"/>
      <c r="S491" s="772"/>
      <c r="T491" s="773"/>
      <c r="U491" s="778"/>
      <c r="V491" s="779"/>
      <c r="W491" s="753"/>
      <c r="X491" s="753"/>
      <c r="Y491" s="754"/>
    </row>
    <row r="492" spans="1:25" ht="12" customHeight="1" x14ac:dyDescent="0.2">
      <c r="A492" s="254" t="str">
        <f>IF(MAX($A$5:A491)=MAX(Récap!AD:AD),"",A488+1)</f>
        <v/>
      </c>
      <c r="B492" s="233"/>
      <c r="C492" s="234"/>
      <c r="D492" s="235"/>
      <c r="E492" s="235"/>
      <c r="F492" s="235"/>
      <c r="G492" s="235"/>
      <c r="H492" s="235"/>
      <c r="I492" s="235"/>
      <c r="J492" s="235"/>
      <c r="K492" s="235"/>
      <c r="L492" s="235"/>
      <c r="M492" s="235"/>
      <c r="N492" s="235"/>
      <c r="O492" s="235"/>
      <c r="P492" s="235"/>
      <c r="Q492" s="235"/>
      <c r="R492" s="235"/>
      <c r="S492" s="235"/>
      <c r="T492" s="235"/>
      <c r="U492" s="240"/>
      <c r="V492" s="240"/>
      <c r="W492" s="235"/>
      <c r="X492" s="235"/>
      <c r="Y492" s="236"/>
    </row>
    <row r="493" spans="1:25" ht="12" customHeight="1" x14ac:dyDescent="0.2">
      <c r="A493" s="254"/>
      <c r="B493" s="237"/>
      <c r="C493" s="238"/>
      <c r="D493" s="238"/>
      <c r="E493" s="238"/>
      <c r="F493" s="238"/>
      <c r="G493" s="238"/>
      <c r="H493" s="238"/>
      <c r="I493" s="238"/>
      <c r="J493" s="238"/>
      <c r="K493" s="238"/>
      <c r="L493" s="238"/>
      <c r="M493" s="238"/>
      <c r="N493" s="238"/>
      <c r="O493" s="238"/>
      <c r="P493" s="238"/>
      <c r="Q493" s="238"/>
      <c r="R493" s="238"/>
      <c r="S493" s="238"/>
      <c r="T493" s="238"/>
      <c r="U493" s="238"/>
      <c r="V493" s="238"/>
      <c r="W493" s="238"/>
      <c r="X493" s="238"/>
      <c r="Y493" s="239"/>
    </row>
    <row r="494" spans="1:25" ht="12" customHeight="1" x14ac:dyDescent="0.2">
      <c r="A494" s="254"/>
      <c r="B494" s="780" t="s">
        <v>489</v>
      </c>
      <c r="C494" s="781"/>
      <c r="D494" s="781"/>
      <c r="E494" s="781"/>
      <c r="F494" s="781"/>
      <c r="G494" s="781"/>
      <c r="H494" s="781"/>
      <c r="I494" s="781"/>
      <c r="J494" s="781"/>
      <c r="K494" s="781"/>
      <c r="L494" s="781"/>
      <c r="M494" s="781"/>
      <c r="N494" s="781"/>
      <c r="O494" s="782" t="str">
        <f>"Compte rendu du dossier de travaux "&amp;$R$1&amp;" - Page "&amp;COUNTIF($B$1:$B494,"=N°")&amp;" / "&amp;ROUNDUP((280-COUNTIF($B$1:$B$1226,"=-"))/14,0)</f>
        <v>Compte rendu du dossier de travaux  - Page 8 / 0</v>
      </c>
      <c r="P494" s="782"/>
      <c r="Q494" s="782"/>
      <c r="R494" s="782"/>
      <c r="S494" s="782"/>
      <c r="T494" s="782"/>
      <c r="U494" s="782"/>
      <c r="V494" s="782"/>
      <c r="W494" s="782"/>
      <c r="X494" s="782"/>
      <c r="Y494" s="783"/>
    </row>
    <row r="495" spans="1:25" ht="12" customHeight="1" x14ac:dyDescent="0.2">
      <c r="A495" s="254"/>
      <c r="B495" s="784" t="s">
        <v>36</v>
      </c>
      <c r="C495" s="785"/>
      <c r="D495" s="785" t="s">
        <v>430</v>
      </c>
      <c r="E495" s="785"/>
      <c r="F495" s="785"/>
      <c r="G495" s="785"/>
      <c r="H495" s="785"/>
      <c r="I495" s="785"/>
      <c r="J495" s="785"/>
      <c r="K495" s="785"/>
      <c r="L495" s="785"/>
      <c r="M495" s="785"/>
      <c r="N495" s="785"/>
      <c r="O495" s="785"/>
      <c r="P495" s="785"/>
      <c r="Q495" s="785"/>
      <c r="R495" s="785"/>
      <c r="S495" s="785"/>
      <c r="T495" s="785"/>
      <c r="U495" s="788" t="s">
        <v>431</v>
      </c>
      <c r="V495" s="788"/>
      <c r="W495" s="785" t="s">
        <v>432</v>
      </c>
      <c r="X495" s="785"/>
      <c r="Y495" s="790"/>
    </row>
    <row r="496" spans="1:25" ht="12" customHeight="1" x14ac:dyDescent="0.2">
      <c r="A496" s="254" t="str">
        <f>IF(MAX($A$5:A495)=MAX(Récap!AD:AD),"",A492+1)</f>
        <v/>
      </c>
      <c r="B496" s="786"/>
      <c r="C496" s="787"/>
      <c r="D496" s="787"/>
      <c r="E496" s="787"/>
      <c r="F496" s="787"/>
      <c r="G496" s="787"/>
      <c r="H496" s="787"/>
      <c r="I496" s="787"/>
      <c r="J496" s="787"/>
      <c r="K496" s="787"/>
      <c r="L496" s="787"/>
      <c r="M496" s="787"/>
      <c r="N496" s="787"/>
      <c r="O496" s="787"/>
      <c r="P496" s="787"/>
      <c r="Q496" s="787"/>
      <c r="R496" s="787"/>
      <c r="S496" s="787"/>
      <c r="T496" s="787"/>
      <c r="U496" s="789"/>
      <c r="V496" s="789"/>
      <c r="W496" s="787"/>
      <c r="X496" s="787"/>
      <c r="Y496" s="791"/>
    </row>
    <row r="497" spans="1:25" ht="12" customHeight="1" x14ac:dyDescent="0.2">
      <c r="A497" s="254"/>
      <c r="B497" s="759" t="s">
        <v>14</v>
      </c>
      <c r="C497" s="760"/>
      <c r="D497" s="765" t="s">
        <v>14</v>
      </c>
      <c r="E497" s="766"/>
      <c r="F497" s="766"/>
      <c r="G497" s="766"/>
      <c r="H497" s="766"/>
      <c r="I497" s="766"/>
      <c r="J497" s="766"/>
      <c r="K497" s="766"/>
      <c r="L497" s="766"/>
      <c r="M497" s="766"/>
      <c r="N497" s="766"/>
      <c r="O497" s="766"/>
      <c r="P497" s="766"/>
      <c r="Q497" s="766"/>
      <c r="R497" s="766"/>
      <c r="S497" s="766"/>
      <c r="T497" s="767"/>
      <c r="U497" s="774"/>
      <c r="V497" s="775"/>
      <c r="W497" s="755"/>
      <c r="X497" s="755"/>
      <c r="Y497" s="756"/>
    </row>
    <row r="498" spans="1:25" ht="12" customHeight="1" x14ac:dyDescent="0.2">
      <c r="A498" s="254"/>
      <c r="B498" s="761"/>
      <c r="C498" s="762"/>
      <c r="D498" s="768"/>
      <c r="E498" s="769"/>
      <c r="F498" s="769"/>
      <c r="G498" s="769"/>
      <c r="H498" s="769"/>
      <c r="I498" s="769"/>
      <c r="J498" s="769"/>
      <c r="K498" s="769"/>
      <c r="L498" s="769"/>
      <c r="M498" s="769"/>
      <c r="N498" s="769"/>
      <c r="O498" s="769"/>
      <c r="P498" s="769"/>
      <c r="Q498" s="769"/>
      <c r="R498" s="769"/>
      <c r="S498" s="769"/>
      <c r="T498" s="770"/>
      <c r="U498" s="776"/>
      <c r="V498" s="777"/>
      <c r="W498" s="757"/>
      <c r="X498" s="757"/>
      <c r="Y498" s="758"/>
    </row>
    <row r="499" spans="1:25" ht="12" customHeight="1" x14ac:dyDescent="0.2">
      <c r="A499" s="254"/>
      <c r="B499" s="761"/>
      <c r="C499" s="762"/>
      <c r="D499" s="768"/>
      <c r="E499" s="769"/>
      <c r="F499" s="769"/>
      <c r="G499" s="769"/>
      <c r="H499" s="769"/>
      <c r="I499" s="769"/>
      <c r="J499" s="769"/>
      <c r="K499" s="769"/>
      <c r="L499" s="769"/>
      <c r="M499" s="769"/>
      <c r="N499" s="769"/>
      <c r="O499" s="769"/>
      <c r="P499" s="769"/>
      <c r="Q499" s="769"/>
      <c r="R499" s="769"/>
      <c r="S499" s="769"/>
      <c r="T499" s="770"/>
      <c r="U499" s="776"/>
      <c r="V499" s="777"/>
      <c r="W499" s="757"/>
      <c r="X499" s="757"/>
      <c r="Y499" s="758"/>
    </row>
    <row r="500" spans="1:25" ht="12" customHeight="1" x14ac:dyDescent="0.2">
      <c r="A500" s="254" t="str">
        <f>IF(MAX($A$5:A499)=MAX(Récap!AD:AD),"",A496+1)</f>
        <v/>
      </c>
      <c r="B500" s="763"/>
      <c r="C500" s="764"/>
      <c r="D500" s="771"/>
      <c r="E500" s="772"/>
      <c r="F500" s="772"/>
      <c r="G500" s="772"/>
      <c r="H500" s="772"/>
      <c r="I500" s="772"/>
      <c r="J500" s="772"/>
      <c r="K500" s="772"/>
      <c r="L500" s="772"/>
      <c r="M500" s="772"/>
      <c r="N500" s="772"/>
      <c r="O500" s="772"/>
      <c r="P500" s="772"/>
      <c r="Q500" s="772"/>
      <c r="R500" s="772"/>
      <c r="S500" s="772"/>
      <c r="T500" s="773"/>
      <c r="U500" s="778"/>
      <c r="V500" s="779"/>
      <c r="W500" s="753"/>
      <c r="X500" s="753"/>
      <c r="Y500" s="754"/>
    </row>
    <row r="501" spans="1:25" ht="12" customHeight="1" x14ac:dyDescent="0.2">
      <c r="A501" s="254"/>
      <c r="B501" s="759" t="s">
        <v>14</v>
      </c>
      <c r="C501" s="760"/>
      <c r="D501" s="765" t="s">
        <v>14</v>
      </c>
      <c r="E501" s="766"/>
      <c r="F501" s="766"/>
      <c r="G501" s="766"/>
      <c r="H501" s="766"/>
      <c r="I501" s="766"/>
      <c r="J501" s="766"/>
      <c r="K501" s="766"/>
      <c r="L501" s="766"/>
      <c r="M501" s="766"/>
      <c r="N501" s="766"/>
      <c r="O501" s="766"/>
      <c r="P501" s="766"/>
      <c r="Q501" s="766"/>
      <c r="R501" s="766"/>
      <c r="S501" s="766"/>
      <c r="T501" s="767"/>
      <c r="U501" s="774"/>
      <c r="V501" s="775"/>
      <c r="W501" s="755"/>
      <c r="X501" s="755"/>
      <c r="Y501" s="756"/>
    </row>
    <row r="502" spans="1:25" ht="12" customHeight="1" x14ac:dyDescent="0.2">
      <c r="A502" s="254"/>
      <c r="B502" s="761"/>
      <c r="C502" s="762"/>
      <c r="D502" s="768"/>
      <c r="E502" s="769"/>
      <c r="F502" s="769"/>
      <c r="G502" s="769"/>
      <c r="H502" s="769"/>
      <c r="I502" s="769"/>
      <c r="J502" s="769"/>
      <c r="K502" s="769"/>
      <c r="L502" s="769"/>
      <c r="M502" s="769"/>
      <c r="N502" s="769"/>
      <c r="O502" s="769"/>
      <c r="P502" s="769"/>
      <c r="Q502" s="769"/>
      <c r="R502" s="769"/>
      <c r="S502" s="769"/>
      <c r="T502" s="770"/>
      <c r="U502" s="776"/>
      <c r="V502" s="777"/>
      <c r="W502" s="757"/>
      <c r="X502" s="757"/>
      <c r="Y502" s="758"/>
    </row>
    <row r="503" spans="1:25" ht="12" customHeight="1" x14ac:dyDescent="0.2">
      <c r="A503" s="254"/>
      <c r="B503" s="761"/>
      <c r="C503" s="762"/>
      <c r="D503" s="768"/>
      <c r="E503" s="769"/>
      <c r="F503" s="769"/>
      <c r="G503" s="769"/>
      <c r="H503" s="769"/>
      <c r="I503" s="769"/>
      <c r="J503" s="769"/>
      <c r="K503" s="769"/>
      <c r="L503" s="769"/>
      <c r="M503" s="769"/>
      <c r="N503" s="769"/>
      <c r="O503" s="769"/>
      <c r="P503" s="769"/>
      <c r="Q503" s="769"/>
      <c r="R503" s="769"/>
      <c r="S503" s="769"/>
      <c r="T503" s="770"/>
      <c r="U503" s="776"/>
      <c r="V503" s="777"/>
      <c r="W503" s="757"/>
      <c r="X503" s="757"/>
      <c r="Y503" s="758"/>
    </row>
    <row r="504" spans="1:25" ht="12" customHeight="1" x14ac:dyDescent="0.2">
      <c r="A504" s="254" t="str">
        <f>IF(MAX($A$5:A503)=MAX(Récap!AD:AD),"",A500+1)</f>
        <v/>
      </c>
      <c r="B504" s="763"/>
      <c r="C504" s="764"/>
      <c r="D504" s="771"/>
      <c r="E504" s="772"/>
      <c r="F504" s="772"/>
      <c r="G504" s="772"/>
      <c r="H504" s="772"/>
      <c r="I504" s="772"/>
      <c r="J504" s="772"/>
      <c r="K504" s="772"/>
      <c r="L504" s="772"/>
      <c r="M504" s="772"/>
      <c r="N504" s="772"/>
      <c r="O504" s="772"/>
      <c r="P504" s="772"/>
      <c r="Q504" s="772"/>
      <c r="R504" s="772"/>
      <c r="S504" s="772"/>
      <c r="T504" s="773"/>
      <c r="U504" s="778"/>
      <c r="V504" s="779"/>
      <c r="W504" s="753"/>
      <c r="X504" s="753"/>
      <c r="Y504" s="754"/>
    </row>
    <row r="505" spans="1:25" ht="12" customHeight="1" x14ac:dyDescent="0.2">
      <c r="A505" s="254"/>
      <c r="B505" s="759" t="s">
        <v>14</v>
      </c>
      <c r="C505" s="760"/>
      <c r="D505" s="765" t="s">
        <v>14</v>
      </c>
      <c r="E505" s="766"/>
      <c r="F505" s="766"/>
      <c r="G505" s="766"/>
      <c r="H505" s="766"/>
      <c r="I505" s="766"/>
      <c r="J505" s="766"/>
      <c r="K505" s="766"/>
      <c r="L505" s="766"/>
      <c r="M505" s="766"/>
      <c r="N505" s="766"/>
      <c r="O505" s="766"/>
      <c r="P505" s="766"/>
      <c r="Q505" s="766"/>
      <c r="R505" s="766"/>
      <c r="S505" s="766"/>
      <c r="T505" s="767"/>
      <c r="U505" s="774"/>
      <c r="V505" s="775"/>
      <c r="W505" s="755"/>
      <c r="X505" s="755"/>
      <c r="Y505" s="756"/>
    </row>
    <row r="506" spans="1:25" ht="12" customHeight="1" x14ac:dyDescent="0.2">
      <c r="A506" s="254"/>
      <c r="B506" s="761"/>
      <c r="C506" s="762"/>
      <c r="D506" s="768"/>
      <c r="E506" s="769"/>
      <c r="F506" s="769"/>
      <c r="G506" s="769"/>
      <c r="H506" s="769"/>
      <c r="I506" s="769"/>
      <c r="J506" s="769"/>
      <c r="K506" s="769"/>
      <c r="L506" s="769"/>
      <c r="M506" s="769"/>
      <c r="N506" s="769"/>
      <c r="O506" s="769"/>
      <c r="P506" s="769"/>
      <c r="Q506" s="769"/>
      <c r="R506" s="769"/>
      <c r="S506" s="769"/>
      <c r="T506" s="770"/>
      <c r="U506" s="776"/>
      <c r="V506" s="777"/>
      <c r="W506" s="757"/>
      <c r="X506" s="757"/>
      <c r="Y506" s="758"/>
    </row>
    <row r="507" spans="1:25" ht="12" customHeight="1" x14ac:dyDescent="0.2">
      <c r="A507" s="254"/>
      <c r="B507" s="761"/>
      <c r="C507" s="762"/>
      <c r="D507" s="768"/>
      <c r="E507" s="769"/>
      <c r="F507" s="769"/>
      <c r="G507" s="769"/>
      <c r="H507" s="769"/>
      <c r="I507" s="769"/>
      <c r="J507" s="769"/>
      <c r="K507" s="769"/>
      <c r="L507" s="769"/>
      <c r="M507" s="769"/>
      <c r="N507" s="769"/>
      <c r="O507" s="769"/>
      <c r="P507" s="769"/>
      <c r="Q507" s="769"/>
      <c r="R507" s="769"/>
      <c r="S507" s="769"/>
      <c r="T507" s="770"/>
      <c r="U507" s="776"/>
      <c r="V507" s="777"/>
      <c r="W507" s="757"/>
      <c r="X507" s="757"/>
      <c r="Y507" s="758"/>
    </row>
    <row r="508" spans="1:25" ht="12" customHeight="1" x14ac:dyDescent="0.2">
      <c r="A508" s="254" t="str">
        <f>IF(MAX($A$5:A507)=MAX(Récap!AD:AD),"",A504+1)</f>
        <v/>
      </c>
      <c r="B508" s="763"/>
      <c r="C508" s="764"/>
      <c r="D508" s="771"/>
      <c r="E508" s="772"/>
      <c r="F508" s="772"/>
      <c r="G508" s="772"/>
      <c r="H508" s="772"/>
      <c r="I508" s="772"/>
      <c r="J508" s="772"/>
      <c r="K508" s="772"/>
      <c r="L508" s="772"/>
      <c r="M508" s="772"/>
      <c r="N508" s="772"/>
      <c r="O508" s="772"/>
      <c r="P508" s="772"/>
      <c r="Q508" s="772"/>
      <c r="R508" s="772"/>
      <c r="S508" s="772"/>
      <c r="T508" s="773"/>
      <c r="U508" s="778"/>
      <c r="V508" s="779"/>
      <c r="W508" s="753"/>
      <c r="X508" s="753"/>
      <c r="Y508" s="754"/>
    </row>
    <row r="509" spans="1:25" ht="12" customHeight="1" x14ac:dyDescent="0.2">
      <c r="A509" s="254"/>
      <c r="B509" s="759" t="s">
        <v>14</v>
      </c>
      <c r="C509" s="760"/>
      <c r="D509" s="765" t="s">
        <v>14</v>
      </c>
      <c r="E509" s="766"/>
      <c r="F509" s="766"/>
      <c r="G509" s="766"/>
      <c r="H509" s="766"/>
      <c r="I509" s="766"/>
      <c r="J509" s="766"/>
      <c r="K509" s="766"/>
      <c r="L509" s="766"/>
      <c r="M509" s="766"/>
      <c r="N509" s="766"/>
      <c r="O509" s="766"/>
      <c r="P509" s="766"/>
      <c r="Q509" s="766"/>
      <c r="R509" s="766"/>
      <c r="S509" s="766"/>
      <c r="T509" s="767"/>
      <c r="U509" s="774"/>
      <c r="V509" s="775"/>
      <c r="W509" s="755"/>
      <c r="X509" s="755"/>
      <c r="Y509" s="756"/>
    </row>
    <row r="510" spans="1:25" ht="12" customHeight="1" x14ac:dyDescent="0.2">
      <c r="A510" s="254"/>
      <c r="B510" s="761"/>
      <c r="C510" s="762"/>
      <c r="D510" s="768"/>
      <c r="E510" s="769"/>
      <c r="F510" s="769"/>
      <c r="G510" s="769"/>
      <c r="H510" s="769"/>
      <c r="I510" s="769"/>
      <c r="J510" s="769"/>
      <c r="K510" s="769"/>
      <c r="L510" s="769"/>
      <c r="M510" s="769"/>
      <c r="N510" s="769"/>
      <c r="O510" s="769"/>
      <c r="P510" s="769"/>
      <c r="Q510" s="769"/>
      <c r="R510" s="769"/>
      <c r="S510" s="769"/>
      <c r="T510" s="770"/>
      <c r="U510" s="776"/>
      <c r="V510" s="777"/>
      <c r="W510" s="757"/>
      <c r="X510" s="757"/>
      <c r="Y510" s="758"/>
    </row>
    <row r="511" spans="1:25" ht="12" customHeight="1" x14ac:dyDescent="0.2">
      <c r="A511" s="254"/>
      <c r="B511" s="761"/>
      <c r="C511" s="762"/>
      <c r="D511" s="768"/>
      <c r="E511" s="769"/>
      <c r="F511" s="769"/>
      <c r="G511" s="769"/>
      <c r="H511" s="769"/>
      <c r="I511" s="769"/>
      <c r="J511" s="769"/>
      <c r="K511" s="769"/>
      <c r="L511" s="769"/>
      <c r="M511" s="769"/>
      <c r="N511" s="769"/>
      <c r="O511" s="769"/>
      <c r="P511" s="769"/>
      <c r="Q511" s="769"/>
      <c r="R511" s="769"/>
      <c r="S511" s="769"/>
      <c r="T511" s="770"/>
      <c r="U511" s="776"/>
      <c r="V511" s="777"/>
      <c r="W511" s="757"/>
      <c r="X511" s="757"/>
      <c r="Y511" s="758"/>
    </row>
    <row r="512" spans="1:25" ht="12" customHeight="1" x14ac:dyDescent="0.2">
      <c r="A512" s="254" t="str">
        <f>IF(MAX($A$5:A511)=MAX(Récap!AD:AD),"",A508+1)</f>
        <v/>
      </c>
      <c r="B512" s="763"/>
      <c r="C512" s="764"/>
      <c r="D512" s="771"/>
      <c r="E512" s="772"/>
      <c r="F512" s="772"/>
      <c r="G512" s="772"/>
      <c r="H512" s="772"/>
      <c r="I512" s="772"/>
      <c r="J512" s="772"/>
      <c r="K512" s="772"/>
      <c r="L512" s="772"/>
      <c r="M512" s="772"/>
      <c r="N512" s="772"/>
      <c r="O512" s="772"/>
      <c r="P512" s="772"/>
      <c r="Q512" s="772"/>
      <c r="R512" s="772"/>
      <c r="S512" s="772"/>
      <c r="T512" s="773"/>
      <c r="U512" s="778"/>
      <c r="V512" s="779"/>
      <c r="W512" s="753"/>
      <c r="X512" s="753"/>
      <c r="Y512" s="754"/>
    </row>
    <row r="513" spans="1:25" ht="12" customHeight="1" x14ac:dyDescent="0.2">
      <c r="A513" s="254"/>
      <c r="B513" s="759" t="s">
        <v>14</v>
      </c>
      <c r="C513" s="760"/>
      <c r="D513" s="765" t="s">
        <v>14</v>
      </c>
      <c r="E513" s="766"/>
      <c r="F513" s="766"/>
      <c r="G513" s="766"/>
      <c r="H513" s="766"/>
      <c r="I513" s="766"/>
      <c r="J513" s="766"/>
      <c r="K513" s="766"/>
      <c r="L513" s="766"/>
      <c r="M513" s="766"/>
      <c r="N513" s="766"/>
      <c r="O513" s="766"/>
      <c r="P513" s="766"/>
      <c r="Q513" s="766"/>
      <c r="R513" s="766"/>
      <c r="S513" s="766"/>
      <c r="T513" s="767"/>
      <c r="U513" s="774"/>
      <c r="V513" s="775"/>
      <c r="W513" s="755"/>
      <c r="X513" s="755"/>
      <c r="Y513" s="756"/>
    </row>
    <row r="514" spans="1:25" ht="12" customHeight="1" x14ac:dyDescent="0.2">
      <c r="A514" s="254"/>
      <c r="B514" s="761"/>
      <c r="C514" s="762"/>
      <c r="D514" s="768"/>
      <c r="E514" s="769"/>
      <c r="F514" s="769"/>
      <c r="G514" s="769"/>
      <c r="H514" s="769"/>
      <c r="I514" s="769"/>
      <c r="J514" s="769"/>
      <c r="K514" s="769"/>
      <c r="L514" s="769"/>
      <c r="M514" s="769"/>
      <c r="N514" s="769"/>
      <c r="O514" s="769"/>
      <c r="P514" s="769"/>
      <c r="Q514" s="769"/>
      <c r="R514" s="769"/>
      <c r="S514" s="769"/>
      <c r="T514" s="770"/>
      <c r="U514" s="776"/>
      <c r="V514" s="777"/>
      <c r="W514" s="757"/>
      <c r="X514" s="757"/>
      <c r="Y514" s="758"/>
    </row>
    <row r="515" spans="1:25" ht="12" customHeight="1" x14ac:dyDescent="0.2">
      <c r="A515" s="254"/>
      <c r="B515" s="761"/>
      <c r="C515" s="762"/>
      <c r="D515" s="768"/>
      <c r="E515" s="769"/>
      <c r="F515" s="769"/>
      <c r="G515" s="769"/>
      <c r="H515" s="769"/>
      <c r="I515" s="769"/>
      <c r="J515" s="769"/>
      <c r="K515" s="769"/>
      <c r="L515" s="769"/>
      <c r="M515" s="769"/>
      <c r="N515" s="769"/>
      <c r="O515" s="769"/>
      <c r="P515" s="769"/>
      <c r="Q515" s="769"/>
      <c r="R515" s="769"/>
      <c r="S515" s="769"/>
      <c r="T515" s="770"/>
      <c r="U515" s="776"/>
      <c r="V515" s="777"/>
      <c r="W515" s="757"/>
      <c r="X515" s="757"/>
      <c r="Y515" s="758"/>
    </row>
    <row r="516" spans="1:25" ht="12" customHeight="1" x14ac:dyDescent="0.2">
      <c r="A516" s="254" t="str">
        <f>IF(MAX($A$5:A515)=MAX(Récap!AD:AD),"",A512+1)</f>
        <v/>
      </c>
      <c r="B516" s="763"/>
      <c r="C516" s="764"/>
      <c r="D516" s="771"/>
      <c r="E516" s="772"/>
      <c r="F516" s="772"/>
      <c r="G516" s="772"/>
      <c r="H516" s="772"/>
      <c r="I516" s="772"/>
      <c r="J516" s="772"/>
      <c r="K516" s="772"/>
      <c r="L516" s="772"/>
      <c r="M516" s="772"/>
      <c r="N516" s="772"/>
      <c r="O516" s="772"/>
      <c r="P516" s="772"/>
      <c r="Q516" s="772"/>
      <c r="R516" s="772"/>
      <c r="S516" s="772"/>
      <c r="T516" s="773"/>
      <c r="U516" s="778"/>
      <c r="V516" s="779"/>
      <c r="W516" s="753"/>
      <c r="X516" s="753"/>
      <c r="Y516" s="754"/>
    </row>
    <row r="517" spans="1:25" ht="12" customHeight="1" x14ac:dyDescent="0.2">
      <c r="A517" s="254"/>
      <c r="B517" s="759" t="s">
        <v>14</v>
      </c>
      <c r="C517" s="760"/>
      <c r="D517" s="765" t="s">
        <v>14</v>
      </c>
      <c r="E517" s="766"/>
      <c r="F517" s="766"/>
      <c r="G517" s="766"/>
      <c r="H517" s="766"/>
      <c r="I517" s="766"/>
      <c r="J517" s="766"/>
      <c r="K517" s="766"/>
      <c r="L517" s="766"/>
      <c r="M517" s="766"/>
      <c r="N517" s="766"/>
      <c r="O517" s="766"/>
      <c r="P517" s="766"/>
      <c r="Q517" s="766"/>
      <c r="R517" s="766"/>
      <c r="S517" s="766"/>
      <c r="T517" s="767"/>
      <c r="U517" s="774"/>
      <c r="V517" s="775"/>
      <c r="W517" s="755"/>
      <c r="X517" s="755"/>
      <c r="Y517" s="756"/>
    </row>
    <row r="518" spans="1:25" ht="12" customHeight="1" x14ac:dyDescent="0.2">
      <c r="A518" s="254"/>
      <c r="B518" s="761"/>
      <c r="C518" s="762"/>
      <c r="D518" s="768"/>
      <c r="E518" s="769"/>
      <c r="F518" s="769"/>
      <c r="G518" s="769"/>
      <c r="H518" s="769"/>
      <c r="I518" s="769"/>
      <c r="J518" s="769"/>
      <c r="K518" s="769"/>
      <c r="L518" s="769"/>
      <c r="M518" s="769"/>
      <c r="N518" s="769"/>
      <c r="O518" s="769"/>
      <c r="P518" s="769"/>
      <c r="Q518" s="769"/>
      <c r="R518" s="769"/>
      <c r="S518" s="769"/>
      <c r="T518" s="770"/>
      <c r="U518" s="776"/>
      <c r="V518" s="777"/>
      <c r="W518" s="757"/>
      <c r="X518" s="757"/>
      <c r="Y518" s="758"/>
    </row>
    <row r="519" spans="1:25" ht="12" customHeight="1" x14ac:dyDescent="0.2">
      <c r="A519" s="254"/>
      <c r="B519" s="761"/>
      <c r="C519" s="762"/>
      <c r="D519" s="768"/>
      <c r="E519" s="769"/>
      <c r="F519" s="769"/>
      <c r="G519" s="769"/>
      <c r="H519" s="769"/>
      <c r="I519" s="769"/>
      <c r="J519" s="769"/>
      <c r="K519" s="769"/>
      <c r="L519" s="769"/>
      <c r="M519" s="769"/>
      <c r="N519" s="769"/>
      <c r="O519" s="769"/>
      <c r="P519" s="769"/>
      <c r="Q519" s="769"/>
      <c r="R519" s="769"/>
      <c r="S519" s="769"/>
      <c r="T519" s="770"/>
      <c r="U519" s="776"/>
      <c r="V519" s="777"/>
      <c r="W519" s="757"/>
      <c r="X519" s="757"/>
      <c r="Y519" s="758"/>
    </row>
    <row r="520" spans="1:25" ht="12" customHeight="1" x14ac:dyDescent="0.2">
      <c r="A520" s="254" t="str">
        <f>IF(MAX($A$5:A519)=MAX(Récap!AD:AD),"",A516+1)</f>
        <v/>
      </c>
      <c r="B520" s="763"/>
      <c r="C520" s="764"/>
      <c r="D520" s="771"/>
      <c r="E520" s="772"/>
      <c r="F520" s="772"/>
      <c r="G520" s="772"/>
      <c r="H520" s="772"/>
      <c r="I520" s="772"/>
      <c r="J520" s="772"/>
      <c r="K520" s="772"/>
      <c r="L520" s="772"/>
      <c r="M520" s="772"/>
      <c r="N520" s="772"/>
      <c r="O520" s="772"/>
      <c r="P520" s="772"/>
      <c r="Q520" s="772"/>
      <c r="R520" s="772"/>
      <c r="S520" s="772"/>
      <c r="T520" s="773"/>
      <c r="U520" s="778"/>
      <c r="V520" s="779"/>
      <c r="W520" s="753"/>
      <c r="X520" s="753"/>
      <c r="Y520" s="754"/>
    </row>
    <row r="521" spans="1:25" ht="12" customHeight="1" x14ac:dyDescent="0.2">
      <c r="A521" s="254"/>
      <c r="B521" s="759" t="s">
        <v>14</v>
      </c>
      <c r="C521" s="760"/>
      <c r="D521" s="765" t="s">
        <v>14</v>
      </c>
      <c r="E521" s="766"/>
      <c r="F521" s="766"/>
      <c r="G521" s="766"/>
      <c r="H521" s="766"/>
      <c r="I521" s="766"/>
      <c r="J521" s="766"/>
      <c r="K521" s="766"/>
      <c r="L521" s="766"/>
      <c r="M521" s="766"/>
      <c r="N521" s="766"/>
      <c r="O521" s="766"/>
      <c r="P521" s="766"/>
      <c r="Q521" s="766"/>
      <c r="R521" s="766"/>
      <c r="S521" s="766"/>
      <c r="T521" s="767"/>
      <c r="U521" s="774"/>
      <c r="V521" s="775"/>
      <c r="W521" s="755"/>
      <c r="X521" s="755"/>
      <c r="Y521" s="756"/>
    </row>
    <row r="522" spans="1:25" ht="12" customHeight="1" x14ac:dyDescent="0.2">
      <c r="A522" s="254"/>
      <c r="B522" s="761"/>
      <c r="C522" s="762"/>
      <c r="D522" s="768"/>
      <c r="E522" s="769"/>
      <c r="F522" s="769"/>
      <c r="G522" s="769"/>
      <c r="H522" s="769"/>
      <c r="I522" s="769"/>
      <c r="J522" s="769"/>
      <c r="K522" s="769"/>
      <c r="L522" s="769"/>
      <c r="M522" s="769"/>
      <c r="N522" s="769"/>
      <c r="O522" s="769"/>
      <c r="P522" s="769"/>
      <c r="Q522" s="769"/>
      <c r="R522" s="769"/>
      <c r="S522" s="769"/>
      <c r="T522" s="770"/>
      <c r="U522" s="776"/>
      <c r="V522" s="777"/>
      <c r="W522" s="757"/>
      <c r="X522" s="757"/>
      <c r="Y522" s="758"/>
    </row>
    <row r="523" spans="1:25" ht="12" customHeight="1" x14ac:dyDescent="0.2">
      <c r="A523" s="254"/>
      <c r="B523" s="761"/>
      <c r="C523" s="762"/>
      <c r="D523" s="768"/>
      <c r="E523" s="769"/>
      <c r="F523" s="769"/>
      <c r="G523" s="769"/>
      <c r="H523" s="769"/>
      <c r="I523" s="769"/>
      <c r="J523" s="769"/>
      <c r="K523" s="769"/>
      <c r="L523" s="769"/>
      <c r="M523" s="769"/>
      <c r="N523" s="769"/>
      <c r="O523" s="769"/>
      <c r="P523" s="769"/>
      <c r="Q523" s="769"/>
      <c r="R523" s="769"/>
      <c r="S523" s="769"/>
      <c r="T523" s="770"/>
      <c r="U523" s="776"/>
      <c r="V523" s="777"/>
      <c r="W523" s="757"/>
      <c r="X523" s="757"/>
      <c r="Y523" s="758"/>
    </row>
    <row r="524" spans="1:25" ht="12" customHeight="1" x14ac:dyDescent="0.2">
      <c r="A524" s="254" t="str">
        <f>IF(MAX($A$5:A523)=MAX(Récap!AD:AD),"",A520+1)</f>
        <v/>
      </c>
      <c r="B524" s="763"/>
      <c r="C524" s="764"/>
      <c r="D524" s="771"/>
      <c r="E524" s="772"/>
      <c r="F524" s="772"/>
      <c r="G524" s="772"/>
      <c r="H524" s="772"/>
      <c r="I524" s="772"/>
      <c r="J524" s="772"/>
      <c r="K524" s="772"/>
      <c r="L524" s="772"/>
      <c r="M524" s="772"/>
      <c r="N524" s="772"/>
      <c r="O524" s="772"/>
      <c r="P524" s="772"/>
      <c r="Q524" s="772"/>
      <c r="R524" s="772"/>
      <c r="S524" s="772"/>
      <c r="T524" s="773"/>
      <c r="U524" s="778"/>
      <c r="V524" s="779"/>
      <c r="W524" s="753"/>
      <c r="X524" s="753"/>
      <c r="Y524" s="754"/>
    </row>
    <row r="525" spans="1:25" ht="12" customHeight="1" x14ac:dyDescent="0.2">
      <c r="A525" s="254"/>
      <c r="B525" s="759" t="s">
        <v>14</v>
      </c>
      <c r="C525" s="760"/>
      <c r="D525" s="765" t="s">
        <v>14</v>
      </c>
      <c r="E525" s="766"/>
      <c r="F525" s="766"/>
      <c r="G525" s="766"/>
      <c r="H525" s="766"/>
      <c r="I525" s="766"/>
      <c r="J525" s="766"/>
      <c r="K525" s="766"/>
      <c r="L525" s="766"/>
      <c r="M525" s="766"/>
      <c r="N525" s="766"/>
      <c r="O525" s="766"/>
      <c r="P525" s="766"/>
      <c r="Q525" s="766"/>
      <c r="R525" s="766"/>
      <c r="S525" s="766"/>
      <c r="T525" s="767"/>
      <c r="U525" s="774"/>
      <c r="V525" s="775"/>
      <c r="W525" s="755"/>
      <c r="X525" s="755"/>
      <c r="Y525" s="756"/>
    </row>
    <row r="526" spans="1:25" ht="12" customHeight="1" x14ac:dyDescent="0.2">
      <c r="A526" s="254"/>
      <c r="B526" s="761"/>
      <c r="C526" s="762"/>
      <c r="D526" s="768"/>
      <c r="E526" s="769"/>
      <c r="F526" s="769"/>
      <c r="G526" s="769"/>
      <c r="H526" s="769"/>
      <c r="I526" s="769"/>
      <c r="J526" s="769"/>
      <c r="K526" s="769"/>
      <c r="L526" s="769"/>
      <c r="M526" s="769"/>
      <c r="N526" s="769"/>
      <c r="O526" s="769"/>
      <c r="P526" s="769"/>
      <c r="Q526" s="769"/>
      <c r="R526" s="769"/>
      <c r="S526" s="769"/>
      <c r="T526" s="770"/>
      <c r="U526" s="776"/>
      <c r="V526" s="777"/>
      <c r="W526" s="757"/>
      <c r="X526" s="757"/>
      <c r="Y526" s="758"/>
    </row>
    <row r="527" spans="1:25" ht="12" customHeight="1" x14ac:dyDescent="0.2">
      <c r="A527" s="254"/>
      <c r="B527" s="761"/>
      <c r="C527" s="762"/>
      <c r="D527" s="768"/>
      <c r="E527" s="769"/>
      <c r="F527" s="769"/>
      <c r="G527" s="769"/>
      <c r="H527" s="769"/>
      <c r="I527" s="769"/>
      <c r="J527" s="769"/>
      <c r="K527" s="769"/>
      <c r="L527" s="769"/>
      <c r="M527" s="769"/>
      <c r="N527" s="769"/>
      <c r="O527" s="769"/>
      <c r="P527" s="769"/>
      <c r="Q527" s="769"/>
      <c r="R527" s="769"/>
      <c r="S527" s="769"/>
      <c r="T527" s="770"/>
      <c r="U527" s="776"/>
      <c r="V527" s="777"/>
      <c r="W527" s="757"/>
      <c r="X527" s="757"/>
      <c r="Y527" s="758"/>
    </row>
    <row r="528" spans="1:25" ht="12" customHeight="1" x14ac:dyDescent="0.2">
      <c r="A528" s="241"/>
      <c r="B528" s="763"/>
      <c r="C528" s="764"/>
      <c r="D528" s="771"/>
      <c r="E528" s="772"/>
      <c r="F528" s="772"/>
      <c r="G528" s="772"/>
      <c r="H528" s="772"/>
      <c r="I528" s="772"/>
      <c r="J528" s="772"/>
      <c r="K528" s="772"/>
      <c r="L528" s="772"/>
      <c r="M528" s="772"/>
      <c r="N528" s="772"/>
      <c r="O528" s="772"/>
      <c r="P528" s="772"/>
      <c r="Q528" s="772"/>
      <c r="R528" s="772"/>
      <c r="S528" s="772"/>
      <c r="T528" s="773"/>
      <c r="U528" s="778"/>
      <c r="V528" s="779"/>
      <c r="W528" s="753"/>
      <c r="X528" s="753"/>
      <c r="Y528" s="754"/>
    </row>
    <row r="529" spans="1:25" ht="12" customHeight="1" x14ac:dyDescent="0.2">
      <c r="B529" s="759" t="s">
        <v>14</v>
      </c>
      <c r="C529" s="760"/>
      <c r="D529" s="765" t="s">
        <v>14</v>
      </c>
      <c r="E529" s="766"/>
      <c r="F529" s="766"/>
      <c r="G529" s="766"/>
      <c r="H529" s="766"/>
      <c r="I529" s="766"/>
      <c r="J529" s="766"/>
      <c r="K529" s="766"/>
      <c r="L529" s="766"/>
      <c r="M529" s="766"/>
      <c r="N529" s="766"/>
      <c r="O529" s="766"/>
      <c r="P529" s="766"/>
      <c r="Q529" s="766"/>
      <c r="R529" s="766"/>
      <c r="S529" s="766"/>
      <c r="T529" s="767"/>
      <c r="U529" s="774"/>
      <c r="V529" s="775"/>
      <c r="W529" s="755"/>
      <c r="X529" s="755"/>
      <c r="Y529" s="756"/>
    </row>
    <row r="530" spans="1:25" ht="12" customHeight="1" x14ac:dyDescent="0.2">
      <c r="B530" s="761"/>
      <c r="C530" s="762"/>
      <c r="D530" s="768"/>
      <c r="E530" s="769"/>
      <c r="F530" s="769"/>
      <c r="G530" s="769"/>
      <c r="H530" s="769"/>
      <c r="I530" s="769"/>
      <c r="J530" s="769"/>
      <c r="K530" s="769"/>
      <c r="L530" s="769"/>
      <c r="M530" s="769"/>
      <c r="N530" s="769"/>
      <c r="O530" s="769"/>
      <c r="P530" s="769"/>
      <c r="Q530" s="769"/>
      <c r="R530" s="769"/>
      <c r="S530" s="769"/>
      <c r="T530" s="770"/>
      <c r="U530" s="776"/>
      <c r="V530" s="777"/>
      <c r="W530" s="757"/>
      <c r="X530" s="757"/>
      <c r="Y530" s="758"/>
    </row>
    <row r="531" spans="1:25" ht="12" customHeight="1" x14ac:dyDescent="0.2">
      <c r="B531" s="761"/>
      <c r="C531" s="762"/>
      <c r="D531" s="768"/>
      <c r="E531" s="769"/>
      <c r="F531" s="769"/>
      <c r="G531" s="769"/>
      <c r="H531" s="769"/>
      <c r="I531" s="769"/>
      <c r="J531" s="769"/>
      <c r="K531" s="769"/>
      <c r="L531" s="769"/>
      <c r="M531" s="769"/>
      <c r="N531" s="769"/>
      <c r="O531" s="769"/>
      <c r="P531" s="769"/>
      <c r="Q531" s="769"/>
      <c r="R531" s="769"/>
      <c r="S531" s="769"/>
      <c r="T531" s="770"/>
      <c r="U531" s="776"/>
      <c r="V531" s="777"/>
      <c r="W531" s="757"/>
      <c r="X531" s="757"/>
      <c r="Y531" s="758"/>
    </row>
    <row r="532" spans="1:25" ht="12" customHeight="1" x14ac:dyDescent="0.2">
      <c r="B532" s="763"/>
      <c r="C532" s="764"/>
      <c r="D532" s="771"/>
      <c r="E532" s="772"/>
      <c r="F532" s="772"/>
      <c r="G532" s="772"/>
      <c r="H532" s="772"/>
      <c r="I532" s="772"/>
      <c r="J532" s="772"/>
      <c r="K532" s="772"/>
      <c r="L532" s="772"/>
      <c r="M532" s="772"/>
      <c r="N532" s="772"/>
      <c r="O532" s="772"/>
      <c r="P532" s="772"/>
      <c r="Q532" s="772"/>
      <c r="R532" s="772"/>
      <c r="S532" s="772"/>
      <c r="T532" s="773"/>
      <c r="U532" s="778"/>
      <c r="V532" s="779"/>
      <c r="W532" s="753"/>
      <c r="X532" s="753"/>
      <c r="Y532" s="754"/>
    </row>
    <row r="533" spans="1:25" ht="12" customHeight="1" x14ac:dyDescent="0.2">
      <c r="B533" s="759" t="s">
        <v>14</v>
      </c>
      <c r="C533" s="760"/>
      <c r="D533" s="765" t="s">
        <v>14</v>
      </c>
      <c r="E533" s="766"/>
      <c r="F533" s="766"/>
      <c r="G533" s="766"/>
      <c r="H533" s="766"/>
      <c r="I533" s="766"/>
      <c r="J533" s="766"/>
      <c r="K533" s="766"/>
      <c r="L533" s="766"/>
      <c r="M533" s="766"/>
      <c r="N533" s="766"/>
      <c r="O533" s="766"/>
      <c r="P533" s="766"/>
      <c r="Q533" s="766"/>
      <c r="R533" s="766"/>
      <c r="S533" s="766"/>
      <c r="T533" s="767"/>
      <c r="U533" s="774"/>
      <c r="V533" s="775"/>
      <c r="W533" s="755"/>
      <c r="X533" s="755"/>
      <c r="Y533" s="756"/>
    </row>
    <row r="534" spans="1:25" ht="12" customHeight="1" x14ac:dyDescent="0.2">
      <c r="A534" s="254" t="str">
        <f>IF(MAX($A$5:A533)=MAX(Récap!AD:AD),"",A524+1)</f>
        <v/>
      </c>
      <c r="B534" s="761"/>
      <c r="C534" s="762"/>
      <c r="D534" s="768"/>
      <c r="E534" s="769"/>
      <c r="F534" s="769"/>
      <c r="G534" s="769"/>
      <c r="H534" s="769"/>
      <c r="I534" s="769"/>
      <c r="J534" s="769"/>
      <c r="K534" s="769"/>
      <c r="L534" s="769"/>
      <c r="M534" s="769"/>
      <c r="N534" s="769"/>
      <c r="O534" s="769"/>
      <c r="P534" s="769"/>
      <c r="Q534" s="769"/>
      <c r="R534" s="769"/>
      <c r="S534" s="769"/>
      <c r="T534" s="770"/>
      <c r="U534" s="776"/>
      <c r="V534" s="777"/>
      <c r="W534" s="757"/>
      <c r="X534" s="757"/>
      <c r="Y534" s="758"/>
    </row>
    <row r="535" spans="1:25" ht="12" customHeight="1" x14ac:dyDescent="0.2">
      <c r="A535" s="254"/>
      <c r="B535" s="761"/>
      <c r="C535" s="762"/>
      <c r="D535" s="768"/>
      <c r="E535" s="769"/>
      <c r="F535" s="769"/>
      <c r="G535" s="769"/>
      <c r="H535" s="769"/>
      <c r="I535" s="769"/>
      <c r="J535" s="769"/>
      <c r="K535" s="769"/>
      <c r="L535" s="769"/>
      <c r="M535" s="769"/>
      <c r="N535" s="769"/>
      <c r="O535" s="769"/>
      <c r="P535" s="769"/>
      <c r="Q535" s="769"/>
      <c r="R535" s="769"/>
      <c r="S535" s="769"/>
      <c r="T535" s="770"/>
      <c r="U535" s="776"/>
      <c r="V535" s="777"/>
      <c r="W535" s="757"/>
      <c r="X535" s="757"/>
      <c r="Y535" s="758"/>
    </row>
    <row r="536" spans="1:25" ht="12" customHeight="1" x14ac:dyDescent="0.2">
      <c r="A536" s="254"/>
      <c r="B536" s="763"/>
      <c r="C536" s="764"/>
      <c r="D536" s="771"/>
      <c r="E536" s="772"/>
      <c r="F536" s="772"/>
      <c r="G536" s="772"/>
      <c r="H536" s="772"/>
      <c r="I536" s="772"/>
      <c r="J536" s="772"/>
      <c r="K536" s="772"/>
      <c r="L536" s="772"/>
      <c r="M536" s="772"/>
      <c r="N536" s="772"/>
      <c r="O536" s="772"/>
      <c r="P536" s="772"/>
      <c r="Q536" s="772"/>
      <c r="R536" s="772"/>
      <c r="S536" s="772"/>
      <c r="T536" s="773"/>
      <c r="U536" s="778"/>
      <c r="V536" s="779"/>
      <c r="W536" s="753"/>
      <c r="X536" s="753"/>
      <c r="Y536" s="754"/>
    </row>
    <row r="537" spans="1:25" ht="12" customHeight="1" x14ac:dyDescent="0.2">
      <c r="A537" s="254"/>
      <c r="B537" s="759" t="s">
        <v>14</v>
      </c>
      <c r="C537" s="760"/>
      <c r="D537" s="765" t="s">
        <v>14</v>
      </c>
      <c r="E537" s="766"/>
      <c r="F537" s="766"/>
      <c r="G537" s="766"/>
      <c r="H537" s="766"/>
      <c r="I537" s="766"/>
      <c r="J537" s="766"/>
      <c r="K537" s="766"/>
      <c r="L537" s="766"/>
      <c r="M537" s="766"/>
      <c r="N537" s="766"/>
      <c r="O537" s="766"/>
      <c r="P537" s="766"/>
      <c r="Q537" s="766"/>
      <c r="R537" s="766"/>
      <c r="S537" s="766"/>
      <c r="T537" s="767"/>
      <c r="U537" s="774"/>
      <c r="V537" s="775"/>
      <c r="W537" s="755"/>
      <c r="X537" s="755"/>
      <c r="Y537" s="756"/>
    </row>
    <row r="538" spans="1:25" ht="12" customHeight="1" x14ac:dyDescent="0.2">
      <c r="A538" s="254" t="str">
        <f>IF(MAX($A$5:A537)=MAX(Récap!AD:AD),"",A534+1)</f>
        <v/>
      </c>
      <c r="B538" s="761"/>
      <c r="C538" s="762"/>
      <c r="D538" s="768"/>
      <c r="E538" s="769"/>
      <c r="F538" s="769"/>
      <c r="G538" s="769"/>
      <c r="H538" s="769"/>
      <c r="I538" s="769"/>
      <c r="J538" s="769"/>
      <c r="K538" s="769"/>
      <c r="L538" s="769"/>
      <c r="M538" s="769"/>
      <c r="N538" s="769"/>
      <c r="O538" s="769"/>
      <c r="P538" s="769"/>
      <c r="Q538" s="769"/>
      <c r="R538" s="769"/>
      <c r="S538" s="769"/>
      <c r="T538" s="770"/>
      <c r="U538" s="776"/>
      <c r="V538" s="777"/>
      <c r="W538" s="757"/>
      <c r="X538" s="757"/>
      <c r="Y538" s="758"/>
    </row>
    <row r="539" spans="1:25" ht="12" customHeight="1" x14ac:dyDescent="0.2">
      <c r="A539" s="254"/>
      <c r="B539" s="761"/>
      <c r="C539" s="762"/>
      <c r="D539" s="768"/>
      <c r="E539" s="769"/>
      <c r="F539" s="769"/>
      <c r="G539" s="769"/>
      <c r="H539" s="769"/>
      <c r="I539" s="769"/>
      <c r="J539" s="769"/>
      <c r="K539" s="769"/>
      <c r="L539" s="769"/>
      <c r="M539" s="769"/>
      <c r="N539" s="769"/>
      <c r="O539" s="769"/>
      <c r="P539" s="769"/>
      <c r="Q539" s="769"/>
      <c r="R539" s="769"/>
      <c r="S539" s="769"/>
      <c r="T539" s="770"/>
      <c r="U539" s="776"/>
      <c r="V539" s="777"/>
      <c r="W539" s="757"/>
      <c r="X539" s="757"/>
      <c r="Y539" s="758"/>
    </row>
    <row r="540" spans="1:25" ht="12" customHeight="1" x14ac:dyDescent="0.2">
      <c r="A540" s="254"/>
      <c r="B540" s="763"/>
      <c r="C540" s="764"/>
      <c r="D540" s="771"/>
      <c r="E540" s="772"/>
      <c r="F540" s="772"/>
      <c r="G540" s="772"/>
      <c r="H540" s="772"/>
      <c r="I540" s="772"/>
      <c r="J540" s="772"/>
      <c r="K540" s="772"/>
      <c r="L540" s="772"/>
      <c r="M540" s="772"/>
      <c r="N540" s="772"/>
      <c r="O540" s="772"/>
      <c r="P540" s="772"/>
      <c r="Q540" s="772"/>
      <c r="R540" s="772"/>
      <c r="S540" s="772"/>
      <c r="T540" s="773"/>
      <c r="U540" s="778"/>
      <c r="V540" s="779"/>
      <c r="W540" s="753"/>
      <c r="X540" s="753"/>
      <c r="Y540" s="754"/>
    </row>
    <row r="541" spans="1:25" ht="12" customHeight="1" x14ac:dyDescent="0.2">
      <c r="A541" s="254"/>
      <c r="B541" s="759" t="s">
        <v>14</v>
      </c>
      <c r="C541" s="760"/>
      <c r="D541" s="765" t="s">
        <v>14</v>
      </c>
      <c r="E541" s="766"/>
      <c r="F541" s="766"/>
      <c r="G541" s="766"/>
      <c r="H541" s="766"/>
      <c r="I541" s="766"/>
      <c r="J541" s="766"/>
      <c r="K541" s="766"/>
      <c r="L541" s="766"/>
      <c r="M541" s="766"/>
      <c r="N541" s="766"/>
      <c r="O541" s="766"/>
      <c r="P541" s="766"/>
      <c r="Q541" s="766"/>
      <c r="R541" s="766"/>
      <c r="S541" s="766"/>
      <c r="T541" s="767"/>
      <c r="U541" s="774"/>
      <c r="V541" s="775"/>
      <c r="W541" s="755"/>
      <c r="X541" s="755"/>
      <c r="Y541" s="756"/>
    </row>
    <row r="542" spans="1:25" ht="12" customHeight="1" x14ac:dyDescent="0.2">
      <c r="A542" s="254" t="str">
        <f>IF(MAX($A$5:A541)=MAX(Récap!AD:AD),"",A538+1)</f>
        <v/>
      </c>
      <c r="B542" s="761"/>
      <c r="C542" s="762"/>
      <c r="D542" s="768"/>
      <c r="E542" s="769"/>
      <c r="F542" s="769"/>
      <c r="G542" s="769"/>
      <c r="H542" s="769"/>
      <c r="I542" s="769"/>
      <c r="J542" s="769"/>
      <c r="K542" s="769"/>
      <c r="L542" s="769"/>
      <c r="M542" s="769"/>
      <c r="N542" s="769"/>
      <c r="O542" s="769"/>
      <c r="P542" s="769"/>
      <c r="Q542" s="769"/>
      <c r="R542" s="769"/>
      <c r="S542" s="769"/>
      <c r="T542" s="770"/>
      <c r="U542" s="776"/>
      <c r="V542" s="777"/>
      <c r="W542" s="757"/>
      <c r="X542" s="757"/>
      <c r="Y542" s="758"/>
    </row>
    <row r="543" spans="1:25" ht="12" customHeight="1" x14ac:dyDescent="0.2">
      <c r="A543" s="254"/>
      <c r="B543" s="761"/>
      <c r="C543" s="762"/>
      <c r="D543" s="768"/>
      <c r="E543" s="769"/>
      <c r="F543" s="769"/>
      <c r="G543" s="769"/>
      <c r="H543" s="769"/>
      <c r="I543" s="769"/>
      <c r="J543" s="769"/>
      <c r="K543" s="769"/>
      <c r="L543" s="769"/>
      <c r="M543" s="769"/>
      <c r="N543" s="769"/>
      <c r="O543" s="769"/>
      <c r="P543" s="769"/>
      <c r="Q543" s="769"/>
      <c r="R543" s="769"/>
      <c r="S543" s="769"/>
      <c r="T543" s="770"/>
      <c r="U543" s="776"/>
      <c r="V543" s="777"/>
      <c r="W543" s="757"/>
      <c r="X543" s="757"/>
      <c r="Y543" s="758"/>
    </row>
    <row r="544" spans="1:25" ht="12" customHeight="1" x14ac:dyDescent="0.2">
      <c r="A544" s="254"/>
      <c r="B544" s="763"/>
      <c r="C544" s="764"/>
      <c r="D544" s="771"/>
      <c r="E544" s="772"/>
      <c r="F544" s="772"/>
      <c r="G544" s="772"/>
      <c r="H544" s="772"/>
      <c r="I544" s="772"/>
      <c r="J544" s="772"/>
      <c r="K544" s="772"/>
      <c r="L544" s="772"/>
      <c r="M544" s="772"/>
      <c r="N544" s="772"/>
      <c r="O544" s="772"/>
      <c r="P544" s="772"/>
      <c r="Q544" s="772"/>
      <c r="R544" s="772"/>
      <c r="S544" s="772"/>
      <c r="T544" s="773"/>
      <c r="U544" s="778"/>
      <c r="V544" s="779"/>
      <c r="W544" s="753"/>
      <c r="X544" s="753"/>
      <c r="Y544" s="754"/>
    </row>
    <row r="545" spans="1:25" ht="12" customHeight="1" x14ac:dyDescent="0.2">
      <c r="A545" s="254"/>
      <c r="B545" s="759" t="s">
        <v>14</v>
      </c>
      <c r="C545" s="760"/>
      <c r="D545" s="765" t="s">
        <v>14</v>
      </c>
      <c r="E545" s="766"/>
      <c r="F545" s="766"/>
      <c r="G545" s="766"/>
      <c r="H545" s="766"/>
      <c r="I545" s="766"/>
      <c r="J545" s="766"/>
      <c r="K545" s="766"/>
      <c r="L545" s="766"/>
      <c r="M545" s="766"/>
      <c r="N545" s="766"/>
      <c r="O545" s="766"/>
      <c r="P545" s="766"/>
      <c r="Q545" s="766"/>
      <c r="R545" s="766"/>
      <c r="S545" s="766"/>
      <c r="T545" s="767"/>
      <c r="U545" s="774"/>
      <c r="V545" s="775"/>
      <c r="W545" s="755"/>
      <c r="X545" s="755"/>
      <c r="Y545" s="756"/>
    </row>
    <row r="546" spans="1:25" ht="12" customHeight="1" x14ac:dyDescent="0.2">
      <c r="A546" s="254" t="str">
        <f>IF(MAX($A$5:A545)=MAX(Récap!AD:AD),"",A542+1)</f>
        <v/>
      </c>
      <c r="B546" s="761"/>
      <c r="C546" s="762"/>
      <c r="D546" s="768"/>
      <c r="E546" s="769"/>
      <c r="F546" s="769"/>
      <c r="G546" s="769"/>
      <c r="H546" s="769"/>
      <c r="I546" s="769"/>
      <c r="J546" s="769"/>
      <c r="K546" s="769"/>
      <c r="L546" s="769"/>
      <c r="M546" s="769"/>
      <c r="N546" s="769"/>
      <c r="O546" s="769"/>
      <c r="P546" s="769"/>
      <c r="Q546" s="769"/>
      <c r="R546" s="769"/>
      <c r="S546" s="769"/>
      <c r="T546" s="770"/>
      <c r="U546" s="776"/>
      <c r="V546" s="777"/>
      <c r="W546" s="757"/>
      <c r="X546" s="757"/>
      <c r="Y546" s="758"/>
    </row>
    <row r="547" spans="1:25" ht="12" customHeight="1" x14ac:dyDescent="0.2">
      <c r="A547" s="254"/>
      <c r="B547" s="761"/>
      <c r="C547" s="762"/>
      <c r="D547" s="768"/>
      <c r="E547" s="769"/>
      <c r="F547" s="769"/>
      <c r="G547" s="769"/>
      <c r="H547" s="769"/>
      <c r="I547" s="769"/>
      <c r="J547" s="769"/>
      <c r="K547" s="769"/>
      <c r="L547" s="769"/>
      <c r="M547" s="769"/>
      <c r="N547" s="769"/>
      <c r="O547" s="769"/>
      <c r="P547" s="769"/>
      <c r="Q547" s="769"/>
      <c r="R547" s="769"/>
      <c r="S547" s="769"/>
      <c r="T547" s="770"/>
      <c r="U547" s="776"/>
      <c r="V547" s="777"/>
      <c r="W547" s="757"/>
      <c r="X547" s="757"/>
      <c r="Y547" s="758"/>
    </row>
    <row r="548" spans="1:25" ht="12" customHeight="1" x14ac:dyDescent="0.2">
      <c r="A548" s="254"/>
      <c r="B548" s="763"/>
      <c r="C548" s="764"/>
      <c r="D548" s="771"/>
      <c r="E548" s="772"/>
      <c r="F548" s="772"/>
      <c r="G548" s="772"/>
      <c r="H548" s="772"/>
      <c r="I548" s="772"/>
      <c r="J548" s="772"/>
      <c r="K548" s="772"/>
      <c r="L548" s="772"/>
      <c r="M548" s="772"/>
      <c r="N548" s="772"/>
      <c r="O548" s="772"/>
      <c r="P548" s="772"/>
      <c r="Q548" s="772"/>
      <c r="R548" s="772"/>
      <c r="S548" s="772"/>
      <c r="T548" s="773"/>
      <c r="U548" s="778"/>
      <c r="V548" s="779"/>
      <c r="W548" s="753"/>
      <c r="X548" s="753"/>
      <c r="Y548" s="754"/>
    </row>
    <row r="549" spans="1:25" ht="12" customHeight="1" x14ac:dyDescent="0.2">
      <c r="A549" s="254"/>
      <c r="B549" s="759" t="s">
        <v>14</v>
      </c>
      <c r="C549" s="760"/>
      <c r="D549" s="765" t="s">
        <v>14</v>
      </c>
      <c r="E549" s="766"/>
      <c r="F549" s="766"/>
      <c r="G549" s="766"/>
      <c r="H549" s="766"/>
      <c r="I549" s="766"/>
      <c r="J549" s="766"/>
      <c r="K549" s="766"/>
      <c r="L549" s="766"/>
      <c r="M549" s="766"/>
      <c r="N549" s="766"/>
      <c r="O549" s="766"/>
      <c r="P549" s="766"/>
      <c r="Q549" s="766"/>
      <c r="R549" s="766"/>
      <c r="S549" s="766"/>
      <c r="T549" s="767"/>
      <c r="U549" s="774"/>
      <c r="V549" s="775"/>
      <c r="W549" s="755"/>
      <c r="X549" s="755"/>
      <c r="Y549" s="756"/>
    </row>
    <row r="550" spans="1:25" ht="12" customHeight="1" x14ac:dyDescent="0.2">
      <c r="A550" s="254" t="str">
        <f>IF(MAX($A$5:A549)=MAX(Récap!AD:AD),"",A546+1)</f>
        <v/>
      </c>
      <c r="B550" s="761"/>
      <c r="C550" s="762"/>
      <c r="D550" s="768"/>
      <c r="E550" s="769"/>
      <c r="F550" s="769"/>
      <c r="G550" s="769"/>
      <c r="H550" s="769"/>
      <c r="I550" s="769"/>
      <c r="J550" s="769"/>
      <c r="K550" s="769"/>
      <c r="L550" s="769"/>
      <c r="M550" s="769"/>
      <c r="N550" s="769"/>
      <c r="O550" s="769"/>
      <c r="P550" s="769"/>
      <c r="Q550" s="769"/>
      <c r="R550" s="769"/>
      <c r="S550" s="769"/>
      <c r="T550" s="770"/>
      <c r="U550" s="776"/>
      <c r="V550" s="777"/>
      <c r="W550" s="757"/>
      <c r="X550" s="757"/>
      <c r="Y550" s="758"/>
    </row>
    <row r="551" spans="1:25" ht="12" customHeight="1" x14ac:dyDescent="0.2">
      <c r="A551" s="254"/>
      <c r="B551" s="761"/>
      <c r="C551" s="762"/>
      <c r="D551" s="768"/>
      <c r="E551" s="769"/>
      <c r="F551" s="769"/>
      <c r="G551" s="769"/>
      <c r="H551" s="769"/>
      <c r="I551" s="769"/>
      <c r="J551" s="769"/>
      <c r="K551" s="769"/>
      <c r="L551" s="769"/>
      <c r="M551" s="769"/>
      <c r="N551" s="769"/>
      <c r="O551" s="769"/>
      <c r="P551" s="769"/>
      <c r="Q551" s="769"/>
      <c r="R551" s="769"/>
      <c r="S551" s="769"/>
      <c r="T551" s="770"/>
      <c r="U551" s="776"/>
      <c r="V551" s="777"/>
      <c r="W551" s="757"/>
      <c r="X551" s="757"/>
      <c r="Y551" s="758"/>
    </row>
    <row r="552" spans="1:25" ht="12" customHeight="1" x14ac:dyDescent="0.2">
      <c r="A552" s="254"/>
      <c r="B552" s="763"/>
      <c r="C552" s="764"/>
      <c r="D552" s="771"/>
      <c r="E552" s="772"/>
      <c r="F552" s="772"/>
      <c r="G552" s="772"/>
      <c r="H552" s="772"/>
      <c r="I552" s="772"/>
      <c r="J552" s="772"/>
      <c r="K552" s="772"/>
      <c r="L552" s="772"/>
      <c r="M552" s="772"/>
      <c r="N552" s="772"/>
      <c r="O552" s="772"/>
      <c r="P552" s="772"/>
      <c r="Q552" s="772"/>
      <c r="R552" s="772"/>
      <c r="S552" s="772"/>
      <c r="T552" s="773"/>
      <c r="U552" s="778"/>
      <c r="V552" s="779"/>
      <c r="W552" s="753"/>
      <c r="X552" s="753"/>
      <c r="Y552" s="754"/>
    </row>
    <row r="553" spans="1:25" ht="12" customHeight="1" x14ac:dyDescent="0.2">
      <c r="A553" s="254"/>
      <c r="B553" s="233"/>
      <c r="C553" s="234"/>
      <c r="D553" s="235"/>
      <c r="E553" s="235"/>
      <c r="F553" s="235"/>
      <c r="G553" s="235"/>
      <c r="H553" s="235"/>
      <c r="I553" s="235"/>
      <c r="J553" s="235"/>
      <c r="K553" s="235"/>
      <c r="L553" s="235"/>
      <c r="M553" s="235"/>
      <c r="N553" s="235"/>
      <c r="O553" s="235"/>
      <c r="P553" s="235"/>
      <c r="Q553" s="235"/>
      <c r="R553" s="235"/>
      <c r="S553" s="235"/>
      <c r="T553" s="235"/>
      <c r="U553" s="240"/>
      <c r="V553" s="240"/>
      <c r="W553" s="235"/>
      <c r="X553" s="235"/>
      <c r="Y553" s="236"/>
    </row>
    <row r="554" spans="1:25" ht="12" customHeight="1" x14ac:dyDescent="0.2">
      <c r="A554" s="254" t="str">
        <f>IF(MAX($A$5:A553)=MAX(Récap!AD:AD),"",A550+1)</f>
        <v/>
      </c>
      <c r="B554" s="237"/>
      <c r="C554" s="238"/>
      <c r="D554" s="238"/>
      <c r="E554" s="238"/>
      <c r="F554" s="238"/>
      <c r="G554" s="238"/>
      <c r="H554" s="238"/>
      <c r="I554" s="238"/>
      <c r="J554" s="238"/>
      <c r="K554" s="238"/>
      <c r="L554" s="238"/>
      <c r="M554" s="238"/>
      <c r="N554" s="238"/>
      <c r="O554" s="238"/>
      <c r="P554" s="238"/>
      <c r="Q554" s="238"/>
      <c r="R554" s="238"/>
      <c r="S554" s="238"/>
      <c r="T554" s="238"/>
      <c r="U554" s="238"/>
      <c r="V554" s="238"/>
      <c r="W554" s="238"/>
      <c r="X554" s="238"/>
      <c r="Y554" s="239"/>
    </row>
    <row r="555" spans="1:25" ht="12" customHeight="1" x14ac:dyDescent="0.2">
      <c r="A555" s="254"/>
      <c r="B555" s="780" t="s">
        <v>489</v>
      </c>
      <c r="C555" s="781"/>
      <c r="D555" s="781"/>
      <c r="E555" s="781"/>
      <c r="F555" s="781"/>
      <c r="G555" s="781"/>
      <c r="H555" s="781"/>
      <c r="I555" s="781"/>
      <c r="J555" s="781"/>
      <c r="K555" s="781"/>
      <c r="L555" s="781"/>
      <c r="M555" s="781"/>
      <c r="N555" s="781"/>
      <c r="O555" s="782" t="str">
        <f>"Compte rendu du dossier de travaux "&amp;$R$1&amp;" - Page "&amp;COUNTIF($B$1:$B555,"=N°")&amp;" / "&amp;ROUNDUP((280-COUNTIF($B$1:$B$1226,"=-"))/14,0)</f>
        <v>Compte rendu du dossier de travaux  - Page 9 / 0</v>
      </c>
      <c r="P555" s="782"/>
      <c r="Q555" s="782"/>
      <c r="R555" s="782"/>
      <c r="S555" s="782"/>
      <c r="T555" s="782"/>
      <c r="U555" s="782"/>
      <c r="V555" s="782"/>
      <c r="W555" s="782"/>
      <c r="X555" s="782"/>
      <c r="Y555" s="783"/>
    </row>
    <row r="556" spans="1:25" ht="12" customHeight="1" x14ac:dyDescent="0.2">
      <c r="A556" s="254"/>
      <c r="B556" s="784" t="s">
        <v>36</v>
      </c>
      <c r="C556" s="785"/>
      <c r="D556" s="785" t="s">
        <v>430</v>
      </c>
      <c r="E556" s="785"/>
      <c r="F556" s="785"/>
      <c r="G556" s="785"/>
      <c r="H556" s="785"/>
      <c r="I556" s="785"/>
      <c r="J556" s="785"/>
      <c r="K556" s="785"/>
      <c r="L556" s="785"/>
      <c r="M556" s="785"/>
      <c r="N556" s="785"/>
      <c r="O556" s="785"/>
      <c r="P556" s="785"/>
      <c r="Q556" s="785"/>
      <c r="R556" s="785"/>
      <c r="S556" s="785"/>
      <c r="T556" s="785"/>
      <c r="U556" s="788" t="s">
        <v>431</v>
      </c>
      <c r="V556" s="788"/>
      <c r="W556" s="785" t="s">
        <v>432</v>
      </c>
      <c r="X556" s="785"/>
      <c r="Y556" s="790"/>
    </row>
    <row r="557" spans="1:25" ht="12" customHeight="1" x14ac:dyDescent="0.2">
      <c r="A557" s="254"/>
      <c r="B557" s="786"/>
      <c r="C557" s="787"/>
      <c r="D557" s="787"/>
      <c r="E557" s="787"/>
      <c r="F557" s="787"/>
      <c r="G557" s="787"/>
      <c r="H557" s="787"/>
      <c r="I557" s="787"/>
      <c r="J557" s="787"/>
      <c r="K557" s="787"/>
      <c r="L557" s="787"/>
      <c r="M557" s="787"/>
      <c r="N557" s="787"/>
      <c r="O557" s="787"/>
      <c r="P557" s="787"/>
      <c r="Q557" s="787"/>
      <c r="R557" s="787"/>
      <c r="S557" s="787"/>
      <c r="T557" s="787"/>
      <c r="U557" s="789"/>
      <c r="V557" s="789"/>
      <c r="W557" s="787"/>
      <c r="X557" s="787"/>
      <c r="Y557" s="791"/>
    </row>
    <row r="558" spans="1:25" ht="12" customHeight="1" x14ac:dyDescent="0.2">
      <c r="A558" s="254" t="str">
        <f>IF(MAX($A$5:A557)=MAX(Récap!AD:AD),"",A554+1)</f>
        <v/>
      </c>
      <c r="B558" s="759" t="s">
        <v>14</v>
      </c>
      <c r="C558" s="760"/>
      <c r="D558" s="765" t="s">
        <v>14</v>
      </c>
      <c r="E558" s="766"/>
      <c r="F558" s="766"/>
      <c r="G558" s="766"/>
      <c r="H558" s="766"/>
      <c r="I558" s="766"/>
      <c r="J558" s="766"/>
      <c r="K558" s="766"/>
      <c r="L558" s="766"/>
      <c r="M558" s="766"/>
      <c r="N558" s="766"/>
      <c r="O558" s="766"/>
      <c r="P558" s="766"/>
      <c r="Q558" s="766"/>
      <c r="R558" s="766"/>
      <c r="S558" s="766"/>
      <c r="T558" s="767"/>
      <c r="U558" s="774"/>
      <c r="V558" s="775"/>
      <c r="W558" s="755"/>
      <c r="X558" s="755"/>
      <c r="Y558" s="756"/>
    </row>
    <row r="559" spans="1:25" ht="12" customHeight="1" x14ac:dyDescent="0.2">
      <c r="A559" s="254"/>
      <c r="B559" s="761"/>
      <c r="C559" s="762"/>
      <c r="D559" s="768"/>
      <c r="E559" s="769"/>
      <c r="F559" s="769"/>
      <c r="G559" s="769"/>
      <c r="H559" s="769"/>
      <c r="I559" s="769"/>
      <c r="J559" s="769"/>
      <c r="K559" s="769"/>
      <c r="L559" s="769"/>
      <c r="M559" s="769"/>
      <c r="N559" s="769"/>
      <c r="O559" s="769"/>
      <c r="P559" s="769"/>
      <c r="Q559" s="769"/>
      <c r="R559" s="769"/>
      <c r="S559" s="769"/>
      <c r="T559" s="770"/>
      <c r="U559" s="776"/>
      <c r="V559" s="777"/>
      <c r="W559" s="757"/>
      <c r="X559" s="757"/>
      <c r="Y559" s="758"/>
    </row>
    <row r="560" spans="1:25" ht="12" customHeight="1" x14ac:dyDescent="0.2">
      <c r="A560" s="254"/>
      <c r="B560" s="761"/>
      <c r="C560" s="762"/>
      <c r="D560" s="768"/>
      <c r="E560" s="769"/>
      <c r="F560" s="769"/>
      <c r="G560" s="769"/>
      <c r="H560" s="769"/>
      <c r="I560" s="769"/>
      <c r="J560" s="769"/>
      <c r="K560" s="769"/>
      <c r="L560" s="769"/>
      <c r="M560" s="769"/>
      <c r="N560" s="769"/>
      <c r="O560" s="769"/>
      <c r="P560" s="769"/>
      <c r="Q560" s="769"/>
      <c r="R560" s="769"/>
      <c r="S560" s="769"/>
      <c r="T560" s="770"/>
      <c r="U560" s="776"/>
      <c r="V560" s="777"/>
      <c r="W560" s="757"/>
      <c r="X560" s="757"/>
      <c r="Y560" s="758"/>
    </row>
    <row r="561" spans="1:25" ht="12" customHeight="1" x14ac:dyDescent="0.2">
      <c r="A561" s="254"/>
      <c r="B561" s="763"/>
      <c r="C561" s="764"/>
      <c r="D561" s="771"/>
      <c r="E561" s="772"/>
      <c r="F561" s="772"/>
      <c r="G561" s="772"/>
      <c r="H561" s="772"/>
      <c r="I561" s="772"/>
      <c r="J561" s="772"/>
      <c r="K561" s="772"/>
      <c r="L561" s="772"/>
      <c r="M561" s="772"/>
      <c r="N561" s="772"/>
      <c r="O561" s="772"/>
      <c r="P561" s="772"/>
      <c r="Q561" s="772"/>
      <c r="R561" s="772"/>
      <c r="S561" s="772"/>
      <c r="T561" s="773"/>
      <c r="U561" s="778"/>
      <c r="V561" s="779"/>
      <c r="W561" s="753"/>
      <c r="X561" s="753"/>
      <c r="Y561" s="754"/>
    </row>
    <row r="562" spans="1:25" ht="12" customHeight="1" x14ac:dyDescent="0.2">
      <c r="A562" s="254" t="str">
        <f>IF(MAX($A$5:A561)=MAX(Récap!AD:AD),"",A558+1)</f>
        <v/>
      </c>
      <c r="B562" s="759" t="s">
        <v>14</v>
      </c>
      <c r="C562" s="760"/>
      <c r="D562" s="765" t="s">
        <v>14</v>
      </c>
      <c r="E562" s="766"/>
      <c r="F562" s="766"/>
      <c r="G562" s="766"/>
      <c r="H562" s="766"/>
      <c r="I562" s="766"/>
      <c r="J562" s="766"/>
      <c r="K562" s="766"/>
      <c r="L562" s="766"/>
      <c r="M562" s="766"/>
      <c r="N562" s="766"/>
      <c r="O562" s="766"/>
      <c r="P562" s="766"/>
      <c r="Q562" s="766"/>
      <c r="R562" s="766"/>
      <c r="S562" s="766"/>
      <c r="T562" s="767"/>
      <c r="U562" s="774"/>
      <c r="V562" s="775"/>
      <c r="W562" s="755"/>
      <c r="X562" s="755"/>
      <c r="Y562" s="756"/>
    </row>
    <row r="563" spans="1:25" ht="12" customHeight="1" x14ac:dyDescent="0.2">
      <c r="A563" s="254"/>
      <c r="B563" s="761"/>
      <c r="C563" s="762"/>
      <c r="D563" s="768"/>
      <c r="E563" s="769"/>
      <c r="F563" s="769"/>
      <c r="G563" s="769"/>
      <c r="H563" s="769"/>
      <c r="I563" s="769"/>
      <c r="J563" s="769"/>
      <c r="K563" s="769"/>
      <c r="L563" s="769"/>
      <c r="M563" s="769"/>
      <c r="N563" s="769"/>
      <c r="O563" s="769"/>
      <c r="P563" s="769"/>
      <c r="Q563" s="769"/>
      <c r="R563" s="769"/>
      <c r="S563" s="769"/>
      <c r="T563" s="770"/>
      <c r="U563" s="776"/>
      <c r="V563" s="777"/>
      <c r="W563" s="757"/>
      <c r="X563" s="757"/>
      <c r="Y563" s="758"/>
    </row>
    <row r="564" spans="1:25" ht="12" customHeight="1" x14ac:dyDescent="0.2">
      <c r="A564" s="254"/>
      <c r="B564" s="761"/>
      <c r="C564" s="762"/>
      <c r="D564" s="768"/>
      <c r="E564" s="769"/>
      <c r="F564" s="769"/>
      <c r="G564" s="769"/>
      <c r="H564" s="769"/>
      <c r="I564" s="769"/>
      <c r="J564" s="769"/>
      <c r="K564" s="769"/>
      <c r="L564" s="769"/>
      <c r="M564" s="769"/>
      <c r="N564" s="769"/>
      <c r="O564" s="769"/>
      <c r="P564" s="769"/>
      <c r="Q564" s="769"/>
      <c r="R564" s="769"/>
      <c r="S564" s="769"/>
      <c r="T564" s="770"/>
      <c r="U564" s="776"/>
      <c r="V564" s="777"/>
      <c r="W564" s="757"/>
      <c r="X564" s="757"/>
      <c r="Y564" s="758"/>
    </row>
    <row r="565" spans="1:25" ht="12" customHeight="1" x14ac:dyDescent="0.2">
      <c r="A565" s="254"/>
      <c r="B565" s="763"/>
      <c r="C565" s="764"/>
      <c r="D565" s="771"/>
      <c r="E565" s="772"/>
      <c r="F565" s="772"/>
      <c r="G565" s="772"/>
      <c r="H565" s="772"/>
      <c r="I565" s="772"/>
      <c r="J565" s="772"/>
      <c r="K565" s="772"/>
      <c r="L565" s="772"/>
      <c r="M565" s="772"/>
      <c r="N565" s="772"/>
      <c r="O565" s="772"/>
      <c r="P565" s="772"/>
      <c r="Q565" s="772"/>
      <c r="R565" s="772"/>
      <c r="S565" s="772"/>
      <c r="T565" s="773"/>
      <c r="U565" s="778"/>
      <c r="V565" s="779"/>
      <c r="W565" s="753"/>
      <c r="X565" s="753"/>
      <c r="Y565" s="754"/>
    </row>
    <row r="566" spans="1:25" ht="12" customHeight="1" x14ac:dyDescent="0.2">
      <c r="A566" s="254" t="str">
        <f>IF(MAX($A$5:A565)=MAX(Récap!AD:AD),"",A562+1)</f>
        <v/>
      </c>
      <c r="B566" s="759" t="s">
        <v>14</v>
      </c>
      <c r="C566" s="760"/>
      <c r="D566" s="765" t="s">
        <v>14</v>
      </c>
      <c r="E566" s="766"/>
      <c r="F566" s="766"/>
      <c r="G566" s="766"/>
      <c r="H566" s="766"/>
      <c r="I566" s="766"/>
      <c r="J566" s="766"/>
      <c r="K566" s="766"/>
      <c r="L566" s="766"/>
      <c r="M566" s="766"/>
      <c r="N566" s="766"/>
      <c r="O566" s="766"/>
      <c r="P566" s="766"/>
      <c r="Q566" s="766"/>
      <c r="R566" s="766"/>
      <c r="S566" s="766"/>
      <c r="T566" s="767"/>
      <c r="U566" s="774"/>
      <c r="V566" s="775"/>
      <c r="W566" s="755"/>
      <c r="X566" s="755"/>
      <c r="Y566" s="756"/>
    </row>
    <row r="567" spans="1:25" ht="12" customHeight="1" x14ac:dyDescent="0.2">
      <c r="A567" s="254"/>
      <c r="B567" s="761"/>
      <c r="C567" s="762"/>
      <c r="D567" s="768"/>
      <c r="E567" s="769"/>
      <c r="F567" s="769"/>
      <c r="G567" s="769"/>
      <c r="H567" s="769"/>
      <c r="I567" s="769"/>
      <c r="J567" s="769"/>
      <c r="K567" s="769"/>
      <c r="L567" s="769"/>
      <c r="M567" s="769"/>
      <c r="N567" s="769"/>
      <c r="O567" s="769"/>
      <c r="P567" s="769"/>
      <c r="Q567" s="769"/>
      <c r="R567" s="769"/>
      <c r="S567" s="769"/>
      <c r="T567" s="770"/>
      <c r="U567" s="776"/>
      <c r="V567" s="777"/>
      <c r="W567" s="757"/>
      <c r="X567" s="757"/>
      <c r="Y567" s="758"/>
    </row>
    <row r="568" spans="1:25" ht="12" customHeight="1" x14ac:dyDescent="0.2">
      <c r="A568" s="254"/>
      <c r="B568" s="761"/>
      <c r="C568" s="762"/>
      <c r="D568" s="768"/>
      <c r="E568" s="769"/>
      <c r="F568" s="769"/>
      <c r="G568" s="769"/>
      <c r="H568" s="769"/>
      <c r="I568" s="769"/>
      <c r="J568" s="769"/>
      <c r="K568" s="769"/>
      <c r="L568" s="769"/>
      <c r="M568" s="769"/>
      <c r="N568" s="769"/>
      <c r="O568" s="769"/>
      <c r="P568" s="769"/>
      <c r="Q568" s="769"/>
      <c r="R568" s="769"/>
      <c r="S568" s="769"/>
      <c r="T568" s="770"/>
      <c r="U568" s="776"/>
      <c r="V568" s="777"/>
      <c r="W568" s="757"/>
      <c r="X568" s="757"/>
      <c r="Y568" s="758"/>
    </row>
    <row r="569" spans="1:25" ht="12" customHeight="1" x14ac:dyDescent="0.2">
      <c r="A569" s="254"/>
      <c r="B569" s="763"/>
      <c r="C569" s="764"/>
      <c r="D569" s="771"/>
      <c r="E569" s="772"/>
      <c r="F569" s="772"/>
      <c r="G569" s="772"/>
      <c r="H569" s="772"/>
      <c r="I569" s="772"/>
      <c r="J569" s="772"/>
      <c r="K569" s="772"/>
      <c r="L569" s="772"/>
      <c r="M569" s="772"/>
      <c r="N569" s="772"/>
      <c r="O569" s="772"/>
      <c r="P569" s="772"/>
      <c r="Q569" s="772"/>
      <c r="R569" s="772"/>
      <c r="S569" s="772"/>
      <c r="T569" s="773"/>
      <c r="U569" s="778"/>
      <c r="V569" s="779"/>
      <c r="W569" s="753"/>
      <c r="X569" s="753"/>
      <c r="Y569" s="754"/>
    </row>
    <row r="570" spans="1:25" ht="12" customHeight="1" x14ac:dyDescent="0.2">
      <c r="A570" s="254" t="str">
        <f>IF(MAX($A$5:A569)=MAX(Récap!AD:AD),"",A566+1)</f>
        <v/>
      </c>
      <c r="B570" s="759" t="s">
        <v>14</v>
      </c>
      <c r="C570" s="760"/>
      <c r="D570" s="765" t="s">
        <v>14</v>
      </c>
      <c r="E570" s="766"/>
      <c r="F570" s="766"/>
      <c r="G570" s="766"/>
      <c r="H570" s="766"/>
      <c r="I570" s="766"/>
      <c r="J570" s="766"/>
      <c r="K570" s="766"/>
      <c r="L570" s="766"/>
      <c r="M570" s="766"/>
      <c r="N570" s="766"/>
      <c r="O570" s="766"/>
      <c r="P570" s="766"/>
      <c r="Q570" s="766"/>
      <c r="R570" s="766"/>
      <c r="S570" s="766"/>
      <c r="T570" s="767"/>
      <c r="U570" s="774"/>
      <c r="V570" s="775"/>
      <c r="W570" s="755"/>
      <c r="X570" s="755"/>
      <c r="Y570" s="756"/>
    </row>
    <row r="571" spans="1:25" ht="12" customHeight="1" x14ac:dyDescent="0.2">
      <c r="A571" s="254"/>
      <c r="B571" s="761"/>
      <c r="C571" s="762"/>
      <c r="D571" s="768"/>
      <c r="E571" s="769"/>
      <c r="F571" s="769"/>
      <c r="G571" s="769"/>
      <c r="H571" s="769"/>
      <c r="I571" s="769"/>
      <c r="J571" s="769"/>
      <c r="K571" s="769"/>
      <c r="L571" s="769"/>
      <c r="M571" s="769"/>
      <c r="N571" s="769"/>
      <c r="O571" s="769"/>
      <c r="P571" s="769"/>
      <c r="Q571" s="769"/>
      <c r="R571" s="769"/>
      <c r="S571" s="769"/>
      <c r="T571" s="770"/>
      <c r="U571" s="776"/>
      <c r="V571" s="777"/>
      <c r="W571" s="757"/>
      <c r="X571" s="757"/>
      <c r="Y571" s="758"/>
    </row>
    <row r="572" spans="1:25" ht="12" customHeight="1" x14ac:dyDescent="0.2">
      <c r="A572" s="254"/>
      <c r="B572" s="761"/>
      <c r="C572" s="762"/>
      <c r="D572" s="768"/>
      <c r="E572" s="769"/>
      <c r="F572" s="769"/>
      <c r="G572" s="769"/>
      <c r="H572" s="769"/>
      <c r="I572" s="769"/>
      <c r="J572" s="769"/>
      <c r="K572" s="769"/>
      <c r="L572" s="769"/>
      <c r="M572" s="769"/>
      <c r="N572" s="769"/>
      <c r="O572" s="769"/>
      <c r="P572" s="769"/>
      <c r="Q572" s="769"/>
      <c r="R572" s="769"/>
      <c r="S572" s="769"/>
      <c r="T572" s="770"/>
      <c r="U572" s="776"/>
      <c r="V572" s="777"/>
      <c r="W572" s="757"/>
      <c r="X572" s="757"/>
      <c r="Y572" s="758"/>
    </row>
    <row r="573" spans="1:25" ht="12" customHeight="1" x14ac:dyDescent="0.2">
      <c r="A573" s="254"/>
      <c r="B573" s="763"/>
      <c r="C573" s="764"/>
      <c r="D573" s="771"/>
      <c r="E573" s="772"/>
      <c r="F573" s="772"/>
      <c r="G573" s="772"/>
      <c r="H573" s="772"/>
      <c r="I573" s="772"/>
      <c r="J573" s="772"/>
      <c r="K573" s="772"/>
      <c r="L573" s="772"/>
      <c r="M573" s="772"/>
      <c r="N573" s="772"/>
      <c r="O573" s="772"/>
      <c r="P573" s="772"/>
      <c r="Q573" s="772"/>
      <c r="R573" s="772"/>
      <c r="S573" s="772"/>
      <c r="T573" s="773"/>
      <c r="U573" s="778"/>
      <c r="V573" s="779"/>
      <c r="W573" s="753"/>
      <c r="X573" s="753"/>
      <c r="Y573" s="754"/>
    </row>
    <row r="574" spans="1:25" ht="12" customHeight="1" x14ac:dyDescent="0.2">
      <c r="A574" s="254" t="str">
        <f>IF(MAX($A$5:A573)=MAX(Récap!AD:AD),"",A570+1)</f>
        <v/>
      </c>
      <c r="B574" s="759" t="s">
        <v>14</v>
      </c>
      <c r="C574" s="760"/>
      <c r="D574" s="765" t="s">
        <v>14</v>
      </c>
      <c r="E574" s="766"/>
      <c r="F574" s="766"/>
      <c r="G574" s="766"/>
      <c r="H574" s="766"/>
      <c r="I574" s="766"/>
      <c r="J574" s="766"/>
      <c r="K574" s="766"/>
      <c r="L574" s="766"/>
      <c r="M574" s="766"/>
      <c r="N574" s="766"/>
      <c r="O574" s="766"/>
      <c r="P574" s="766"/>
      <c r="Q574" s="766"/>
      <c r="R574" s="766"/>
      <c r="S574" s="766"/>
      <c r="T574" s="767"/>
      <c r="U574" s="774"/>
      <c r="V574" s="775"/>
      <c r="W574" s="755"/>
      <c r="X574" s="755"/>
      <c r="Y574" s="756"/>
    </row>
    <row r="575" spans="1:25" ht="12" customHeight="1" x14ac:dyDescent="0.2">
      <c r="A575" s="254"/>
      <c r="B575" s="761"/>
      <c r="C575" s="762"/>
      <c r="D575" s="768"/>
      <c r="E575" s="769"/>
      <c r="F575" s="769"/>
      <c r="G575" s="769"/>
      <c r="H575" s="769"/>
      <c r="I575" s="769"/>
      <c r="J575" s="769"/>
      <c r="K575" s="769"/>
      <c r="L575" s="769"/>
      <c r="M575" s="769"/>
      <c r="N575" s="769"/>
      <c r="O575" s="769"/>
      <c r="P575" s="769"/>
      <c r="Q575" s="769"/>
      <c r="R575" s="769"/>
      <c r="S575" s="769"/>
      <c r="T575" s="770"/>
      <c r="U575" s="776"/>
      <c r="V575" s="777"/>
      <c r="W575" s="757"/>
      <c r="X575" s="757"/>
      <c r="Y575" s="758"/>
    </row>
    <row r="576" spans="1:25" ht="12" customHeight="1" x14ac:dyDescent="0.2">
      <c r="A576" s="254"/>
      <c r="B576" s="761"/>
      <c r="C576" s="762"/>
      <c r="D576" s="768"/>
      <c r="E576" s="769"/>
      <c r="F576" s="769"/>
      <c r="G576" s="769"/>
      <c r="H576" s="769"/>
      <c r="I576" s="769"/>
      <c r="J576" s="769"/>
      <c r="K576" s="769"/>
      <c r="L576" s="769"/>
      <c r="M576" s="769"/>
      <c r="N576" s="769"/>
      <c r="O576" s="769"/>
      <c r="P576" s="769"/>
      <c r="Q576" s="769"/>
      <c r="R576" s="769"/>
      <c r="S576" s="769"/>
      <c r="T576" s="770"/>
      <c r="U576" s="776"/>
      <c r="V576" s="777"/>
      <c r="W576" s="757"/>
      <c r="X576" s="757"/>
      <c r="Y576" s="758"/>
    </row>
    <row r="577" spans="1:25" ht="12" customHeight="1" x14ac:dyDescent="0.2">
      <c r="A577" s="254"/>
      <c r="B577" s="763"/>
      <c r="C577" s="764"/>
      <c r="D577" s="771"/>
      <c r="E577" s="772"/>
      <c r="F577" s="772"/>
      <c r="G577" s="772"/>
      <c r="H577" s="772"/>
      <c r="I577" s="772"/>
      <c r="J577" s="772"/>
      <c r="K577" s="772"/>
      <c r="L577" s="772"/>
      <c r="M577" s="772"/>
      <c r="N577" s="772"/>
      <c r="O577" s="772"/>
      <c r="P577" s="772"/>
      <c r="Q577" s="772"/>
      <c r="R577" s="772"/>
      <c r="S577" s="772"/>
      <c r="T577" s="773"/>
      <c r="U577" s="778"/>
      <c r="V577" s="779"/>
      <c r="W577" s="753"/>
      <c r="X577" s="753"/>
      <c r="Y577" s="754"/>
    </row>
    <row r="578" spans="1:25" ht="12" customHeight="1" x14ac:dyDescent="0.2">
      <c r="A578" s="254" t="str">
        <f>IF(MAX($A$5:A577)=MAX(Récap!AD:AD),"",A574+1)</f>
        <v/>
      </c>
      <c r="B578" s="759" t="s">
        <v>14</v>
      </c>
      <c r="C578" s="760"/>
      <c r="D578" s="765" t="s">
        <v>14</v>
      </c>
      <c r="E578" s="766"/>
      <c r="F578" s="766"/>
      <c r="G578" s="766"/>
      <c r="H578" s="766"/>
      <c r="I578" s="766"/>
      <c r="J578" s="766"/>
      <c r="K578" s="766"/>
      <c r="L578" s="766"/>
      <c r="M578" s="766"/>
      <c r="N578" s="766"/>
      <c r="O578" s="766"/>
      <c r="P578" s="766"/>
      <c r="Q578" s="766"/>
      <c r="R578" s="766"/>
      <c r="S578" s="766"/>
      <c r="T578" s="767"/>
      <c r="U578" s="774"/>
      <c r="V578" s="775"/>
      <c r="W578" s="755"/>
      <c r="X578" s="755"/>
      <c r="Y578" s="756"/>
    </row>
    <row r="579" spans="1:25" ht="12" customHeight="1" x14ac:dyDescent="0.2">
      <c r="A579" s="254"/>
      <c r="B579" s="761"/>
      <c r="C579" s="762"/>
      <c r="D579" s="768"/>
      <c r="E579" s="769"/>
      <c r="F579" s="769"/>
      <c r="G579" s="769"/>
      <c r="H579" s="769"/>
      <c r="I579" s="769"/>
      <c r="J579" s="769"/>
      <c r="K579" s="769"/>
      <c r="L579" s="769"/>
      <c r="M579" s="769"/>
      <c r="N579" s="769"/>
      <c r="O579" s="769"/>
      <c r="P579" s="769"/>
      <c r="Q579" s="769"/>
      <c r="R579" s="769"/>
      <c r="S579" s="769"/>
      <c r="T579" s="770"/>
      <c r="U579" s="776"/>
      <c r="V579" s="777"/>
      <c r="W579" s="757"/>
      <c r="X579" s="757"/>
      <c r="Y579" s="758"/>
    </row>
    <row r="580" spans="1:25" ht="12" customHeight="1" x14ac:dyDescent="0.2">
      <c r="A580" s="254"/>
      <c r="B580" s="761"/>
      <c r="C580" s="762"/>
      <c r="D580" s="768"/>
      <c r="E580" s="769"/>
      <c r="F580" s="769"/>
      <c r="G580" s="769"/>
      <c r="H580" s="769"/>
      <c r="I580" s="769"/>
      <c r="J580" s="769"/>
      <c r="K580" s="769"/>
      <c r="L580" s="769"/>
      <c r="M580" s="769"/>
      <c r="N580" s="769"/>
      <c r="O580" s="769"/>
      <c r="P580" s="769"/>
      <c r="Q580" s="769"/>
      <c r="R580" s="769"/>
      <c r="S580" s="769"/>
      <c r="T580" s="770"/>
      <c r="U580" s="776"/>
      <c r="V580" s="777"/>
      <c r="W580" s="757"/>
      <c r="X580" s="757"/>
      <c r="Y580" s="758"/>
    </row>
    <row r="581" spans="1:25" ht="12" customHeight="1" x14ac:dyDescent="0.2">
      <c r="A581" s="254"/>
      <c r="B581" s="763"/>
      <c r="C581" s="764"/>
      <c r="D581" s="771"/>
      <c r="E581" s="772"/>
      <c r="F581" s="772"/>
      <c r="G581" s="772"/>
      <c r="H581" s="772"/>
      <c r="I581" s="772"/>
      <c r="J581" s="772"/>
      <c r="K581" s="772"/>
      <c r="L581" s="772"/>
      <c r="M581" s="772"/>
      <c r="N581" s="772"/>
      <c r="O581" s="772"/>
      <c r="P581" s="772"/>
      <c r="Q581" s="772"/>
      <c r="R581" s="772"/>
      <c r="S581" s="772"/>
      <c r="T581" s="773"/>
      <c r="U581" s="778"/>
      <c r="V581" s="779"/>
      <c r="W581" s="753"/>
      <c r="X581" s="753"/>
      <c r="Y581" s="754"/>
    </row>
    <row r="582" spans="1:25" ht="12" customHeight="1" x14ac:dyDescent="0.2">
      <c r="A582" s="254" t="str">
        <f>IF(MAX($A$5:A581)=MAX(Récap!AD:AD),"",A578+1)</f>
        <v/>
      </c>
      <c r="B582" s="759" t="s">
        <v>14</v>
      </c>
      <c r="C582" s="760"/>
      <c r="D582" s="765" t="s">
        <v>14</v>
      </c>
      <c r="E582" s="766"/>
      <c r="F582" s="766"/>
      <c r="G582" s="766"/>
      <c r="H582" s="766"/>
      <c r="I582" s="766"/>
      <c r="J582" s="766"/>
      <c r="K582" s="766"/>
      <c r="L582" s="766"/>
      <c r="M582" s="766"/>
      <c r="N582" s="766"/>
      <c r="O582" s="766"/>
      <c r="P582" s="766"/>
      <c r="Q582" s="766"/>
      <c r="R582" s="766"/>
      <c r="S582" s="766"/>
      <c r="T582" s="767"/>
      <c r="U582" s="774"/>
      <c r="V582" s="775"/>
      <c r="W582" s="755"/>
      <c r="X582" s="755"/>
      <c r="Y582" s="756"/>
    </row>
    <row r="583" spans="1:25" ht="12" customHeight="1" x14ac:dyDescent="0.2">
      <c r="A583" s="254"/>
      <c r="B583" s="761"/>
      <c r="C583" s="762"/>
      <c r="D583" s="768"/>
      <c r="E583" s="769"/>
      <c r="F583" s="769"/>
      <c r="G583" s="769"/>
      <c r="H583" s="769"/>
      <c r="I583" s="769"/>
      <c r="J583" s="769"/>
      <c r="K583" s="769"/>
      <c r="L583" s="769"/>
      <c r="M583" s="769"/>
      <c r="N583" s="769"/>
      <c r="O583" s="769"/>
      <c r="P583" s="769"/>
      <c r="Q583" s="769"/>
      <c r="R583" s="769"/>
      <c r="S583" s="769"/>
      <c r="T583" s="770"/>
      <c r="U583" s="776"/>
      <c r="V583" s="777"/>
      <c r="W583" s="757"/>
      <c r="X583" s="757"/>
      <c r="Y583" s="758"/>
    </row>
    <row r="584" spans="1:25" ht="12" customHeight="1" x14ac:dyDescent="0.2">
      <c r="A584" s="254"/>
      <c r="B584" s="761"/>
      <c r="C584" s="762"/>
      <c r="D584" s="768"/>
      <c r="E584" s="769"/>
      <c r="F584" s="769"/>
      <c r="G584" s="769"/>
      <c r="H584" s="769"/>
      <c r="I584" s="769"/>
      <c r="J584" s="769"/>
      <c r="K584" s="769"/>
      <c r="L584" s="769"/>
      <c r="M584" s="769"/>
      <c r="N584" s="769"/>
      <c r="O584" s="769"/>
      <c r="P584" s="769"/>
      <c r="Q584" s="769"/>
      <c r="R584" s="769"/>
      <c r="S584" s="769"/>
      <c r="T584" s="770"/>
      <c r="U584" s="776"/>
      <c r="V584" s="777"/>
      <c r="W584" s="757"/>
      <c r="X584" s="757"/>
      <c r="Y584" s="758"/>
    </row>
    <row r="585" spans="1:25" ht="12" customHeight="1" x14ac:dyDescent="0.2">
      <c r="A585" s="254"/>
      <c r="B585" s="763"/>
      <c r="C585" s="764"/>
      <c r="D585" s="771"/>
      <c r="E585" s="772"/>
      <c r="F585" s="772"/>
      <c r="G585" s="772"/>
      <c r="H585" s="772"/>
      <c r="I585" s="772"/>
      <c r="J585" s="772"/>
      <c r="K585" s="772"/>
      <c r="L585" s="772"/>
      <c r="M585" s="772"/>
      <c r="N585" s="772"/>
      <c r="O585" s="772"/>
      <c r="P585" s="772"/>
      <c r="Q585" s="772"/>
      <c r="R585" s="772"/>
      <c r="S585" s="772"/>
      <c r="T585" s="773"/>
      <c r="U585" s="778"/>
      <c r="V585" s="779"/>
      <c r="W585" s="753"/>
      <c r="X585" s="753"/>
      <c r="Y585" s="754"/>
    </row>
    <row r="586" spans="1:25" ht="12" customHeight="1" x14ac:dyDescent="0.2">
      <c r="A586" s="241"/>
      <c r="B586" s="759" t="s">
        <v>14</v>
      </c>
      <c r="C586" s="760"/>
      <c r="D586" s="765" t="s">
        <v>14</v>
      </c>
      <c r="E586" s="766"/>
      <c r="F586" s="766"/>
      <c r="G586" s="766"/>
      <c r="H586" s="766"/>
      <c r="I586" s="766"/>
      <c r="J586" s="766"/>
      <c r="K586" s="766"/>
      <c r="L586" s="766"/>
      <c r="M586" s="766"/>
      <c r="N586" s="766"/>
      <c r="O586" s="766"/>
      <c r="P586" s="766"/>
      <c r="Q586" s="766"/>
      <c r="R586" s="766"/>
      <c r="S586" s="766"/>
      <c r="T586" s="767"/>
      <c r="U586" s="774"/>
      <c r="V586" s="775"/>
      <c r="W586" s="755"/>
      <c r="X586" s="755"/>
      <c r="Y586" s="756"/>
    </row>
    <row r="587" spans="1:25" ht="12" customHeight="1" x14ac:dyDescent="0.2">
      <c r="B587" s="761"/>
      <c r="C587" s="762"/>
      <c r="D587" s="768"/>
      <c r="E587" s="769"/>
      <c r="F587" s="769"/>
      <c r="G587" s="769"/>
      <c r="H587" s="769"/>
      <c r="I587" s="769"/>
      <c r="J587" s="769"/>
      <c r="K587" s="769"/>
      <c r="L587" s="769"/>
      <c r="M587" s="769"/>
      <c r="N587" s="769"/>
      <c r="O587" s="769"/>
      <c r="P587" s="769"/>
      <c r="Q587" s="769"/>
      <c r="R587" s="769"/>
      <c r="S587" s="769"/>
      <c r="T587" s="770"/>
      <c r="U587" s="776"/>
      <c r="V587" s="777"/>
      <c r="W587" s="757"/>
      <c r="X587" s="757"/>
      <c r="Y587" s="758"/>
    </row>
    <row r="588" spans="1:25" ht="12" customHeight="1" x14ac:dyDescent="0.2">
      <c r="B588" s="761"/>
      <c r="C588" s="762"/>
      <c r="D588" s="768"/>
      <c r="E588" s="769"/>
      <c r="F588" s="769"/>
      <c r="G588" s="769"/>
      <c r="H588" s="769"/>
      <c r="I588" s="769"/>
      <c r="J588" s="769"/>
      <c r="K588" s="769"/>
      <c r="L588" s="769"/>
      <c r="M588" s="769"/>
      <c r="N588" s="769"/>
      <c r="O588" s="769"/>
      <c r="P588" s="769"/>
      <c r="Q588" s="769"/>
      <c r="R588" s="769"/>
      <c r="S588" s="769"/>
      <c r="T588" s="770"/>
      <c r="U588" s="776"/>
      <c r="V588" s="777"/>
      <c r="W588" s="757"/>
      <c r="X588" s="757"/>
      <c r="Y588" s="758"/>
    </row>
    <row r="589" spans="1:25" ht="12" customHeight="1" x14ac:dyDescent="0.2">
      <c r="B589" s="763"/>
      <c r="C589" s="764"/>
      <c r="D589" s="771"/>
      <c r="E589" s="772"/>
      <c r="F589" s="772"/>
      <c r="G589" s="772"/>
      <c r="H589" s="772"/>
      <c r="I589" s="772"/>
      <c r="J589" s="772"/>
      <c r="K589" s="772"/>
      <c r="L589" s="772"/>
      <c r="M589" s="772"/>
      <c r="N589" s="772"/>
      <c r="O589" s="772"/>
      <c r="P589" s="772"/>
      <c r="Q589" s="772"/>
      <c r="R589" s="772"/>
      <c r="S589" s="772"/>
      <c r="T589" s="773"/>
      <c r="U589" s="778"/>
      <c r="V589" s="779"/>
      <c r="W589" s="753"/>
      <c r="X589" s="753"/>
      <c r="Y589" s="754"/>
    </row>
    <row r="590" spans="1:25" ht="12" customHeight="1" x14ac:dyDescent="0.2">
      <c r="B590" s="759" t="s">
        <v>14</v>
      </c>
      <c r="C590" s="760"/>
      <c r="D590" s="765" t="s">
        <v>14</v>
      </c>
      <c r="E590" s="766"/>
      <c r="F590" s="766"/>
      <c r="G590" s="766"/>
      <c r="H590" s="766"/>
      <c r="I590" s="766"/>
      <c r="J590" s="766"/>
      <c r="K590" s="766"/>
      <c r="L590" s="766"/>
      <c r="M590" s="766"/>
      <c r="N590" s="766"/>
      <c r="O590" s="766"/>
      <c r="P590" s="766"/>
      <c r="Q590" s="766"/>
      <c r="R590" s="766"/>
      <c r="S590" s="766"/>
      <c r="T590" s="767"/>
      <c r="U590" s="774"/>
      <c r="V590" s="775"/>
      <c r="W590" s="755"/>
      <c r="X590" s="755"/>
      <c r="Y590" s="756"/>
    </row>
    <row r="591" spans="1:25" ht="12" customHeight="1" x14ac:dyDescent="0.2">
      <c r="B591" s="761"/>
      <c r="C591" s="762"/>
      <c r="D591" s="768"/>
      <c r="E591" s="769"/>
      <c r="F591" s="769"/>
      <c r="G591" s="769"/>
      <c r="H591" s="769"/>
      <c r="I591" s="769"/>
      <c r="J591" s="769"/>
      <c r="K591" s="769"/>
      <c r="L591" s="769"/>
      <c r="M591" s="769"/>
      <c r="N591" s="769"/>
      <c r="O591" s="769"/>
      <c r="P591" s="769"/>
      <c r="Q591" s="769"/>
      <c r="R591" s="769"/>
      <c r="S591" s="769"/>
      <c r="T591" s="770"/>
      <c r="U591" s="776"/>
      <c r="V591" s="777"/>
      <c r="W591" s="757"/>
      <c r="X591" s="757"/>
      <c r="Y591" s="758"/>
    </row>
    <row r="592" spans="1:25" ht="12" customHeight="1" x14ac:dyDescent="0.2">
      <c r="A592" s="254" t="str">
        <f>IF(MAX($A$5:A591)=MAX(Récap!AD:AD),"",A582+1)</f>
        <v/>
      </c>
      <c r="B592" s="761"/>
      <c r="C592" s="762"/>
      <c r="D592" s="768"/>
      <c r="E592" s="769"/>
      <c r="F592" s="769"/>
      <c r="G592" s="769"/>
      <c r="H592" s="769"/>
      <c r="I592" s="769"/>
      <c r="J592" s="769"/>
      <c r="K592" s="769"/>
      <c r="L592" s="769"/>
      <c r="M592" s="769"/>
      <c r="N592" s="769"/>
      <c r="O592" s="769"/>
      <c r="P592" s="769"/>
      <c r="Q592" s="769"/>
      <c r="R592" s="769"/>
      <c r="S592" s="769"/>
      <c r="T592" s="770"/>
      <c r="U592" s="776"/>
      <c r="V592" s="777"/>
      <c r="W592" s="757"/>
      <c r="X592" s="757"/>
      <c r="Y592" s="758"/>
    </row>
    <row r="593" spans="1:25" ht="12" customHeight="1" x14ac:dyDescent="0.2">
      <c r="A593" s="254"/>
      <c r="B593" s="763"/>
      <c r="C593" s="764"/>
      <c r="D593" s="771"/>
      <c r="E593" s="772"/>
      <c r="F593" s="772"/>
      <c r="G593" s="772"/>
      <c r="H593" s="772"/>
      <c r="I593" s="772"/>
      <c r="J593" s="772"/>
      <c r="K593" s="772"/>
      <c r="L593" s="772"/>
      <c r="M593" s="772"/>
      <c r="N593" s="772"/>
      <c r="O593" s="772"/>
      <c r="P593" s="772"/>
      <c r="Q593" s="772"/>
      <c r="R593" s="772"/>
      <c r="S593" s="772"/>
      <c r="T593" s="773"/>
      <c r="U593" s="778"/>
      <c r="V593" s="779"/>
      <c r="W593" s="753"/>
      <c r="X593" s="753"/>
      <c r="Y593" s="754"/>
    </row>
    <row r="594" spans="1:25" ht="12" customHeight="1" x14ac:dyDescent="0.2">
      <c r="A594" s="254"/>
      <c r="B594" s="759" t="s">
        <v>14</v>
      </c>
      <c r="C594" s="760"/>
      <c r="D594" s="765" t="s">
        <v>14</v>
      </c>
      <c r="E594" s="766"/>
      <c r="F594" s="766"/>
      <c r="G594" s="766"/>
      <c r="H594" s="766"/>
      <c r="I594" s="766"/>
      <c r="J594" s="766"/>
      <c r="K594" s="766"/>
      <c r="L594" s="766"/>
      <c r="M594" s="766"/>
      <c r="N594" s="766"/>
      <c r="O594" s="766"/>
      <c r="P594" s="766"/>
      <c r="Q594" s="766"/>
      <c r="R594" s="766"/>
      <c r="S594" s="766"/>
      <c r="T594" s="767"/>
      <c r="U594" s="774"/>
      <c r="V594" s="775"/>
      <c r="W594" s="755"/>
      <c r="X594" s="755"/>
      <c r="Y594" s="756"/>
    </row>
    <row r="595" spans="1:25" ht="12" customHeight="1" x14ac:dyDescent="0.2">
      <c r="A595" s="254"/>
      <c r="B595" s="761"/>
      <c r="C595" s="762"/>
      <c r="D595" s="768"/>
      <c r="E595" s="769"/>
      <c r="F595" s="769"/>
      <c r="G595" s="769"/>
      <c r="H595" s="769"/>
      <c r="I595" s="769"/>
      <c r="J595" s="769"/>
      <c r="K595" s="769"/>
      <c r="L595" s="769"/>
      <c r="M595" s="769"/>
      <c r="N595" s="769"/>
      <c r="O595" s="769"/>
      <c r="P595" s="769"/>
      <c r="Q595" s="769"/>
      <c r="R595" s="769"/>
      <c r="S595" s="769"/>
      <c r="T595" s="770"/>
      <c r="U595" s="776"/>
      <c r="V595" s="777"/>
      <c r="W595" s="757"/>
      <c r="X595" s="757"/>
      <c r="Y595" s="758"/>
    </row>
    <row r="596" spans="1:25" ht="12" customHeight="1" x14ac:dyDescent="0.2">
      <c r="A596" s="254" t="str">
        <f>IF(MAX($A$5:A595)=MAX(Récap!AD:AD),"",A592+1)</f>
        <v/>
      </c>
      <c r="B596" s="761"/>
      <c r="C596" s="762"/>
      <c r="D596" s="768"/>
      <c r="E596" s="769"/>
      <c r="F596" s="769"/>
      <c r="G596" s="769"/>
      <c r="H596" s="769"/>
      <c r="I596" s="769"/>
      <c r="J596" s="769"/>
      <c r="K596" s="769"/>
      <c r="L596" s="769"/>
      <c r="M596" s="769"/>
      <c r="N596" s="769"/>
      <c r="O596" s="769"/>
      <c r="P596" s="769"/>
      <c r="Q596" s="769"/>
      <c r="R596" s="769"/>
      <c r="S596" s="769"/>
      <c r="T596" s="770"/>
      <c r="U596" s="776"/>
      <c r="V596" s="777"/>
      <c r="W596" s="757"/>
      <c r="X596" s="757"/>
      <c r="Y596" s="758"/>
    </row>
    <row r="597" spans="1:25" ht="12" customHeight="1" x14ac:dyDescent="0.2">
      <c r="A597" s="254"/>
      <c r="B597" s="763"/>
      <c r="C597" s="764"/>
      <c r="D597" s="771"/>
      <c r="E597" s="772"/>
      <c r="F597" s="772"/>
      <c r="G597" s="772"/>
      <c r="H597" s="772"/>
      <c r="I597" s="772"/>
      <c r="J597" s="772"/>
      <c r="K597" s="772"/>
      <c r="L597" s="772"/>
      <c r="M597" s="772"/>
      <c r="N597" s="772"/>
      <c r="O597" s="772"/>
      <c r="P597" s="772"/>
      <c r="Q597" s="772"/>
      <c r="R597" s="772"/>
      <c r="S597" s="772"/>
      <c r="T597" s="773"/>
      <c r="U597" s="778"/>
      <c r="V597" s="779"/>
      <c r="W597" s="753"/>
      <c r="X597" s="753"/>
      <c r="Y597" s="754"/>
    </row>
    <row r="598" spans="1:25" ht="12" customHeight="1" x14ac:dyDescent="0.2">
      <c r="A598" s="254"/>
      <c r="B598" s="759" t="s">
        <v>14</v>
      </c>
      <c r="C598" s="760"/>
      <c r="D598" s="765" t="s">
        <v>14</v>
      </c>
      <c r="E598" s="766"/>
      <c r="F598" s="766"/>
      <c r="G598" s="766"/>
      <c r="H598" s="766"/>
      <c r="I598" s="766"/>
      <c r="J598" s="766"/>
      <c r="K598" s="766"/>
      <c r="L598" s="766"/>
      <c r="M598" s="766"/>
      <c r="N598" s="766"/>
      <c r="O598" s="766"/>
      <c r="P598" s="766"/>
      <c r="Q598" s="766"/>
      <c r="R598" s="766"/>
      <c r="S598" s="766"/>
      <c r="T598" s="767"/>
      <c r="U598" s="774"/>
      <c r="V598" s="775"/>
      <c r="W598" s="755"/>
      <c r="X598" s="755"/>
      <c r="Y598" s="756"/>
    </row>
    <row r="599" spans="1:25" ht="12" customHeight="1" x14ac:dyDescent="0.2">
      <c r="A599" s="254"/>
      <c r="B599" s="761"/>
      <c r="C599" s="762"/>
      <c r="D599" s="768"/>
      <c r="E599" s="769"/>
      <c r="F599" s="769"/>
      <c r="G599" s="769"/>
      <c r="H599" s="769"/>
      <c r="I599" s="769"/>
      <c r="J599" s="769"/>
      <c r="K599" s="769"/>
      <c r="L599" s="769"/>
      <c r="M599" s="769"/>
      <c r="N599" s="769"/>
      <c r="O599" s="769"/>
      <c r="P599" s="769"/>
      <c r="Q599" s="769"/>
      <c r="R599" s="769"/>
      <c r="S599" s="769"/>
      <c r="T599" s="770"/>
      <c r="U599" s="776"/>
      <c r="V599" s="777"/>
      <c r="W599" s="757"/>
      <c r="X599" s="757"/>
      <c r="Y599" s="758"/>
    </row>
    <row r="600" spans="1:25" ht="12" customHeight="1" x14ac:dyDescent="0.2">
      <c r="A600" s="254" t="str">
        <f>IF(MAX($A$5:A599)=MAX(Récap!AD:AD),"",A596+1)</f>
        <v/>
      </c>
      <c r="B600" s="761"/>
      <c r="C600" s="762"/>
      <c r="D600" s="768"/>
      <c r="E600" s="769"/>
      <c r="F600" s="769"/>
      <c r="G600" s="769"/>
      <c r="H600" s="769"/>
      <c r="I600" s="769"/>
      <c r="J600" s="769"/>
      <c r="K600" s="769"/>
      <c r="L600" s="769"/>
      <c r="M600" s="769"/>
      <c r="N600" s="769"/>
      <c r="O600" s="769"/>
      <c r="P600" s="769"/>
      <c r="Q600" s="769"/>
      <c r="R600" s="769"/>
      <c r="S600" s="769"/>
      <c r="T600" s="770"/>
      <c r="U600" s="776"/>
      <c r="V600" s="777"/>
      <c r="W600" s="757"/>
      <c r="X600" s="757"/>
      <c r="Y600" s="758"/>
    </row>
    <row r="601" spans="1:25" ht="12" customHeight="1" x14ac:dyDescent="0.2">
      <c r="A601" s="254"/>
      <c r="B601" s="763"/>
      <c r="C601" s="764"/>
      <c r="D601" s="771"/>
      <c r="E601" s="772"/>
      <c r="F601" s="772"/>
      <c r="G601" s="772"/>
      <c r="H601" s="772"/>
      <c r="I601" s="772"/>
      <c r="J601" s="772"/>
      <c r="K601" s="772"/>
      <c r="L601" s="772"/>
      <c r="M601" s="772"/>
      <c r="N601" s="772"/>
      <c r="O601" s="772"/>
      <c r="P601" s="772"/>
      <c r="Q601" s="772"/>
      <c r="R601" s="772"/>
      <c r="S601" s="772"/>
      <c r="T601" s="773"/>
      <c r="U601" s="778"/>
      <c r="V601" s="779"/>
      <c r="W601" s="753"/>
      <c r="X601" s="753"/>
      <c r="Y601" s="754"/>
    </row>
    <row r="602" spans="1:25" ht="12" customHeight="1" x14ac:dyDescent="0.2">
      <c r="A602" s="254"/>
      <c r="B602" s="759" t="s">
        <v>14</v>
      </c>
      <c r="C602" s="760"/>
      <c r="D602" s="765" t="s">
        <v>14</v>
      </c>
      <c r="E602" s="766"/>
      <c r="F602" s="766"/>
      <c r="G602" s="766"/>
      <c r="H602" s="766"/>
      <c r="I602" s="766"/>
      <c r="J602" s="766"/>
      <c r="K602" s="766"/>
      <c r="L602" s="766"/>
      <c r="M602" s="766"/>
      <c r="N602" s="766"/>
      <c r="O602" s="766"/>
      <c r="P602" s="766"/>
      <c r="Q602" s="766"/>
      <c r="R602" s="766"/>
      <c r="S602" s="766"/>
      <c r="T602" s="767"/>
      <c r="U602" s="774"/>
      <c r="V602" s="775"/>
      <c r="W602" s="755"/>
      <c r="X602" s="755"/>
      <c r="Y602" s="756"/>
    </row>
    <row r="603" spans="1:25" ht="12" customHeight="1" x14ac:dyDescent="0.2">
      <c r="A603" s="254"/>
      <c r="B603" s="761"/>
      <c r="C603" s="762"/>
      <c r="D603" s="768"/>
      <c r="E603" s="769"/>
      <c r="F603" s="769"/>
      <c r="G603" s="769"/>
      <c r="H603" s="769"/>
      <c r="I603" s="769"/>
      <c r="J603" s="769"/>
      <c r="K603" s="769"/>
      <c r="L603" s="769"/>
      <c r="M603" s="769"/>
      <c r="N603" s="769"/>
      <c r="O603" s="769"/>
      <c r="P603" s="769"/>
      <c r="Q603" s="769"/>
      <c r="R603" s="769"/>
      <c r="S603" s="769"/>
      <c r="T603" s="770"/>
      <c r="U603" s="776"/>
      <c r="V603" s="777"/>
      <c r="W603" s="757"/>
      <c r="X603" s="757"/>
      <c r="Y603" s="758"/>
    </row>
    <row r="604" spans="1:25" ht="12" customHeight="1" x14ac:dyDescent="0.2">
      <c r="A604" s="254" t="str">
        <f>IF(MAX($A$5:A603)=MAX(Récap!AD:AD),"",A600+1)</f>
        <v/>
      </c>
      <c r="B604" s="761"/>
      <c r="C604" s="762"/>
      <c r="D604" s="768"/>
      <c r="E604" s="769"/>
      <c r="F604" s="769"/>
      <c r="G604" s="769"/>
      <c r="H604" s="769"/>
      <c r="I604" s="769"/>
      <c r="J604" s="769"/>
      <c r="K604" s="769"/>
      <c r="L604" s="769"/>
      <c r="M604" s="769"/>
      <c r="N604" s="769"/>
      <c r="O604" s="769"/>
      <c r="P604" s="769"/>
      <c r="Q604" s="769"/>
      <c r="R604" s="769"/>
      <c r="S604" s="769"/>
      <c r="T604" s="770"/>
      <c r="U604" s="776"/>
      <c r="V604" s="777"/>
      <c r="W604" s="757"/>
      <c r="X604" s="757"/>
      <c r="Y604" s="758"/>
    </row>
    <row r="605" spans="1:25" ht="12" customHeight="1" x14ac:dyDescent="0.2">
      <c r="A605" s="254"/>
      <c r="B605" s="763"/>
      <c r="C605" s="764"/>
      <c r="D605" s="771"/>
      <c r="E605" s="772"/>
      <c r="F605" s="772"/>
      <c r="G605" s="772"/>
      <c r="H605" s="772"/>
      <c r="I605" s="772"/>
      <c r="J605" s="772"/>
      <c r="K605" s="772"/>
      <c r="L605" s="772"/>
      <c r="M605" s="772"/>
      <c r="N605" s="772"/>
      <c r="O605" s="772"/>
      <c r="P605" s="772"/>
      <c r="Q605" s="772"/>
      <c r="R605" s="772"/>
      <c r="S605" s="772"/>
      <c r="T605" s="773"/>
      <c r="U605" s="778"/>
      <c r="V605" s="779"/>
      <c r="W605" s="753"/>
      <c r="X605" s="753"/>
      <c r="Y605" s="754"/>
    </row>
    <row r="606" spans="1:25" ht="12" customHeight="1" x14ac:dyDescent="0.2">
      <c r="A606" s="254"/>
      <c r="B606" s="759" t="s">
        <v>14</v>
      </c>
      <c r="C606" s="760"/>
      <c r="D606" s="765" t="s">
        <v>14</v>
      </c>
      <c r="E606" s="766"/>
      <c r="F606" s="766"/>
      <c r="G606" s="766"/>
      <c r="H606" s="766"/>
      <c r="I606" s="766"/>
      <c r="J606" s="766"/>
      <c r="K606" s="766"/>
      <c r="L606" s="766"/>
      <c r="M606" s="766"/>
      <c r="N606" s="766"/>
      <c r="O606" s="766"/>
      <c r="P606" s="766"/>
      <c r="Q606" s="766"/>
      <c r="R606" s="766"/>
      <c r="S606" s="766"/>
      <c r="T606" s="767"/>
      <c r="U606" s="774"/>
      <c r="V606" s="775"/>
      <c r="W606" s="755"/>
      <c r="X606" s="755"/>
      <c r="Y606" s="756"/>
    </row>
    <row r="607" spans="1:25" ht="12" customHeight="1" x14ac:dyDescent="0.2">
      <c r="A607" s="254"/>
      <c r="B607" s="761"/>
      <c r="C607" s="762"/>
      <c r="D607" s="768"/>
      <c r="E607" s="769"/>
      <c r="F607" s="769"/>
      <c r="G607" s="769"/>
      <c r="H607" s="769"/>
      <c r="I607" s="769"/>
      <c r="J607" s="769"/>
      <c r="K607" s="769"/>
      <c r="L607" s="769"/>
      <c r="M607" s="769"/>
      <c r="N607" s="769"/>
      <c r="O607" s="769"/>
      <c r="P607" s="769"/>
      <c r="Q607" s="769"/>
      <c r="R607" s="769"/>
      <c r="S607" s="769"/>
      <c r="T607" s="770"/>
      <c r="U607" s="776"/>
      <c r="V607" s="777"/>
      <c r="W607" s="757"/>
      <c r="X607" s="757"/>
      <c r="Y607" s="758"/>
    </row>
    <row r="608" spans="1:25" ht="12" customHeight="1" x14ac:dyDescent="0.2">
      <c r="A608" s="254" t="str">
        <f>IF(MAX($A$5:A607)=MAX(Récap!AD:AD),"",A604+1)</f>
        <v/>
      </c>
      <c r="B608" s="761"/>
      <c r="C608" s="762"/>
      <c r="D608" s="768"/>
      <c r="E608" s="769"/>
      <c r="F608" s="769"/>
      <c r="G608" s="769"/>
      <c r="H608" s="769"/>
      <c r="I608" s="769"/>
      <c r="J608" s="769"/>
      <c r="K608" s="769"/>
      <c r="L608" s="769"/>
      <c r="M608" s="769"/>
      <c r="N608" s="769"/>
      <c r="O608" s="769"/>
      <c r="P608" s="769"/>
      <c r="Q608" s="769"/>
      <c r="R608" s="769"/>
      <c r="S608" s="769"/>
      <c r="T608" s="770"/>
      <c r="U608" s="776"/>
      <c r="V608" s="777"/>
      <c r="W608" s="757"/>
      <c r="X608" s="757"/>
      <c r="Y608" s="758"/>
    </row>
    <row r="609" spans="1:25" ht="12" customHeight="1" x14ac:dyDescent="0.2">
      <c r="A609" s="254"/>
      <c r="B609" s="763"/>
      <c r="C609" s="764"/>
      <c r="D609" s="771"/>
      <c r="E609" s="772"/>
      <c r="F609" s="772"/>
      <c r="G609" s="772"/>
      <c r="H609" s="772"/>
      <c r="I609" s="772"/>
      <c r="J609" s="772"/>
      <c r="K609" s="772"/>
      <c r="L609" s="772"/>
      <c r="M609" s="772"/>
      <c r="N609" s="772"/>
      <c r="O609" s="772"/>
      <c r="P609" s="772"/>
      <c r="Q609" s="772"/>
      <c r="R609" s="772"/>
      <c r="S609" s="772"/>
      <c r="T609" s="773"/>
      <c r="U609" s="778"/>
      <c r="V609" s="779"/>
      <c r="W609" s="753"/>
      <c r="X609" s="753"/>
      <c r="Y609" s="754"/>
    </row>
    <row r="610" spans="1:25" ht="12" customHeight="1" x14ac:dyDescent="0.2">
      <c r="A610" s="254"/>
      <c r="B610" s="759" t="s">
        <v>14</v>
      </c>
      <c r="C610" s="760"/>
      <c r="D610" s="765" t="s">
        <v>14</v>
      </c>
      <c r="E610" s="766"/>
      <c r="F610" s="766"/>
      <c r="G610" s="766"/>
      <c r="H610" s="766"/>
      <c r="I610" s="766"/>
      <c r="J610" s="766"/>
      <c r="K610" s="766"/>
      <c r="L610" s="766"/>
      <c r="M610" s="766"/>
      <c r="N610" s="766"/>
      <c r="O610" s="766"/>
      <c r="P610" s="766"/>
      <c r="Q610" s="766"/>
      <c r="R610" s="766"/>
      <c r="S610" s="766"/>
      <c r="T610" s="767"/>
      <c r="U610" s="774"/>
      <c r="V610" s="775"/>
      <c r="W610" s="755"/>
      <c r="X610" s="755"/>
      <c r="Y610" s="756"/>
    </row>
    <row r="611" spans="1:25" ht="12" customHeight="1" x14ac:dyDescent="0.2">
      <c r="A611" s="254"/>
      <c r="B611" s="761"/>
      <c r="C611" s="762"/>
      <c r="D611" s="768"/>
      <c r="E611" s="769"/>
      <c r="F611" s="769"/>
      <c r="G611" s="769"/>
      <c r="H611" s="769"/>
      <c r="I611" s="769"/>
      <c r="J611" s="769"/>
      <c r="K611" s="769"/>
      <c r="L611" s="769"/>
      <c r="M611" s="769"/>
      <c r="N611" s="769"/>
      <c r="O611" s="769"/>
      <c r="P611" s="769"/>
      <c r="Q611" s="769"/>
      <c r="R611" s="769"/>
      <c r="S611" s="769"/>
      <c r="T611" s="770"/>
      <c r="U611" s="776"/>
      <c r="V611" s="777"/>
      <c r="W611" s="757"/>
      <c r="X611" s="757"/>
      <c r="Y611" s="758"/>
    </row>
    <row r="612" spans="1:25" ht="12" customHeight="1" x14ac:dyDescent="0.2">
      <c r="A612" s="254" t="str">
        <f>IF(MAX($A$5:A611)=MAX(Récap!AD:AD),"",A608+1)</f>
        <v/>
      </c>
      <c r="B612" s="761"/>
      <c r="C612" s="762"/>
      <c r="D612" s="768"/>
      <c r="E612" s="769"/>
      <c r="F612" s="769"/>
      <c r="G612" s="769"/>
      <c r="H612" s="769"/>
      <c r="I612" s="769"/>
      <c r="J612" s="769"/>
      <c r="K612" s="769"/>
      <c r="L612" s="769"/>
      <c r="M612" s="769"/>
      <c r="N612" s="769"/>
      <c r="O612" s="769"/>
      <c r="P612" s="769"/>
      <c r="Q612" s="769"/>
      <c r="R612" s="769"/>
      <c r="S612" s="769"/>
      <c r="T612" s="770"/>
      <c r="U612" s="776"/>
      <c r="V612" s="777"/>
      <c r="W612" s="757"/>
      <c r="X612" s="757"/>
      <c r="Y612" s="758"/>
    </row>
    <row r="613" spans="1:25" ht="12" customHeight="1" x14ac:dyDescent="0.2">
      <c r="A613" s="254"/>
      <c r="B613" s="763"/>
      <c r="C613" s="764"/>
      <c r="D613" s="771"/>
      <c r="E613" s="772"/>
      <c r="F613" s="772"/>
      <c r="G613" s="772"/>
      <c r="H613" s="772"/>
      <c r="I613" s="772"/>
      <c r="J613" s="772"/>
      <c r="K613" s="772"/>
      <c r="L613" s="772"/>
      <c r="M613" s="772"/>
      <c r="N613" s="772"/>
      <c r="O613" s="772"/>
      <c r="P613" s="772"/>
      <c r="Q613" s="772"/>
      <c r="R613" s="772"/>
      <c r="S613" s="772"/>
      <c r="T613" s="773"/>
      <c r="U613" s="778"/>
      <c r="V613" s="779"/>
      <c r="W613" s="753"/>
      <c r="X613" s="753"/>
      <c r="Y613" s="754"/>
    </row>
    <row r="614" spans="1:25" ht="12" customHeight="1" x14ac:dyDescent="0.2">
      <c r="A614" s="254"/>
      <c r="B614" s="233"/>
      <c r="C614" s="234"/>
      <c r="D614" s="235"/>
      <c r="E614" s="235"/>
      <c r="F614" s="235"/>
      <c r="G614" s="235"/>
      <c r="H614" s="235"/>
      <c r="I614" s="235"/>
      <c r="J614" s="235"/>
      <c r="K614" s="235"/>
      <c r="L614" s="235"/>
      <c r="M614" s="235"/>
      <c r="N614" s="235"/>
      <c r="O614" s="235"/>
      <c r="P614" s="235"/>
      <c r="Q614" s="235"/>
      <c r="R614" s="235"/>
      <c r="S614" s="235"/>
      <c r="T614" s="235"/>
      <c r="U614" s="240"/>
      <c r="V614" s="240"/>
      <c r="W614" s="235"/>
      <c r="X614" s="235"/>
      <c r="Y614" s="236"/>
    </row>
    <row r="615" spans="1:25" ht="12" customHeight="1" x14ac:dyDescent="0.2">
      <c r="A615" s="254"/>
      <c r="B615" s="237"/>
      <c r="C615" s="238"/>
      <c r="D615" s="238"/>
      <c r="E615" s="238"/>
      <c r="F615" s="238"/>
      <c r="G615" s="238"/>
      <c r="H615" s="238"/>
      <c r="I615" s="238"/>
      <c r="J615" s="238"/>
      <c r="K615" s="238"/>
      <c r="L615" s="238"/>
      <c r="M615" s="238"/>
      <c r="N615" s="238"/>
      <c r="O615" s="238"/>
      <c r="P615" s="238"/>
      <c r="Q615" s="238"/>
      <c r="R615" s="238"/>
      <c r="S615" s="238"/>
      <c r="T615" s="238"/>
      <c r="U615" s="238"/>
      <c r="V615" s="238"/>
      <c r="W615" s="238"/>
      <c r="X615" s="238"/>
      <c r="Y615" s="239"/>
    </row>
    <row r="616" spans="1:25" ht="12" customHeight="1" x14ac:dyDescent="0.2">
      <c r="A616" s="254" t="str">
        <f>IF(MAX($A$5:A615)=MAX(Récap!AD:AD),"",A612+1)</f>
        <v/>
      </c>
      <c r="B616" s="780" t="s">
        <v>489</v>
      </c>
      <c r="C616" s="781"/>
      <c r="D616" s="781"/>
      <c r="E616" s="781"/>
      <c r="F616" s="781"/>
      <c r="G616" s="781"/>
      <c r="H616" s="781"/>
      <c r="I616" s="781"/>
      <c r="J616" s="781"/>
      <c r="K616" s="781"/>
      <c r="L616" s="781"/>
      <c r="M616" s="781"/>
      <c r="N616" s="781"/>
      <c r="O616" s="782" t="str">
        <f>"Compte rendu du dossier de travaux "&amp;$R$1&amp;" - Page "&amp;COUNTIF($B$1:$B616,"=N°")&amp;" / "&amp;ROUNDUP((280-COUNTIF($B$1:$B$1226,"=-"))/14,0)</f>
        <v>Compte rendu du dossier de travaux  - Page 10 / 0</v>
      </c>
      <c r="P616" s="782"/>
      <c r="Q616" s="782"/>
      <c r="R616" s="782"/>
      <c r="S616" s="782"/>
      <c r="T616" s="782"/>
      <c r="U616" s="782"/>
      <c r="V616" s="782"/>
      <c r="W616" s="782"/>
      <c r="X616" s="782"/>
      <c r="Y616" s="783"/>
    </row>
    <row r="617" spans="1:25" ht="12" customHeight="1" x14ac:dyDescent="0.2">
      <c r="A617" s="254"/>
      <c r="B617" s="784" t="s">
        <v>36</v>
      </c>
      <c r="C617" s="785"/>
      <c r="D617" s="785" t="s">
        <v>430</v>
      </c>
      <c r="E617" s="785"/>
      <c r="F617" s="785"/>
      <c r="G617" s="785"/>
      <c r="H617" s="785"/>
      <c r="I617" s="785"/>
      <c r="J617" s="785"/>
      <c r="K617" s="785"/>
      <c r="L617" s="785"/>
      <c r="M617" s="785"/>
      <c r="N617" s="785"/>
      <c r="O617" s="785"/>
      <c r="P617" s="785"/>
      <c r="Q617" s="785"/>
      <c r="R617" s="785"/>
      <c r="S617" s="785"/>
      <c r="T617" s="785"/>
      <c r="U617" s="788" t="s">
        <v>431</v>
      </c>
      <c r="V617" s="788"/>
      <c r="W617" s="785" t="s">
        <v>432</v>
      </c>
      <c r="X617" s="785"/>
      <c r="Y617" s="790"/>
    </row>
    <row r="618" spans="1:25" ht="12" customHeight="1" x14ac:dyDescent="0.2">
      <c r="A618" s="254"/>
      <c r="B618" s="786"/>
      <c r="C618" s="787"/>
      <c r="D618" s="787"/>
      <c r="E618" s="787"/>
      <c r="F618" s="787"/>
      <c r="G618" s="787"/>
      <c r="H618" s="787"/>
      <c r="I618" s="787"/>
      <c r="J618" s="787"/>
      <c r="K618" s="787"/>
      <c r="L618" s="787"/>
      <c r="M618" s="787"/>
      <c r="N618" s="787"/>
      <c r="O618" s="787"/>
      <c r="P618" s="787"/>
      <c r="Q618" s="787"/>
      <c r="R618" s="787"/>
      <c r="S618" s="787"/>
      <c r="T618" s="787"/>
      <c r="U618" s="789"/>
      <c r="V618" s="789"/>
      <c r="W618" s="787"/>
      <c r="X618" s="787"/>
      <c r="Y618" s="791"/>
    </row>
    <row r="619" spans="1:25" ht="12" customHeight="1" x14ac:dyDescent="0.2">
      <c r="A619" s="254"/>
      <c r="B619" s="759" t="s">
        <v>14</v>
      </c>
      <c r="C619" s="760"/>
      <c r="D619" s="765" t="s">
        <v>14</v>
      </c>
      <c r="E619" s="766"/>
      <c r="F619" s="766"/>
      <c r="G619" s="766"/>
      <c r="H619" s="766"/>
      <c r="I619" s="766"/>
      <c r="J619" s="766"/>
      <c r="K619" s="766"/>
      <c r="L619" s="766"/>
      <c r="M619" s="766"/>
      <c r="N619" s="766"/>
      <c r="O619" s="766"/>
      <c r="P619" s="766"/>
      <c r="Q619" s="766"/>
      <c r="R619" s="766"/>
      <c r="S619" s="766"/>
      <c r="T619" s="767"/>
      <c r="U619" s="774"/>
      <c r="V619" s="775"/>
      <c r="W619" s="755"/>
      <c r="X619" s="755"/>
      <c r="Y619" s="756"/>
    </row>
    <row r="620" spans="1:25" ht="12" customHeight="1" x14ac:dyDescent="0.2">
      <c r="A620" s="254" t="str">
        <f>IF(MAX($A$5:A619)=MAX(Récap!AD:AD),"",A616+1)</f>
        <v/>
      </c>
      <c r="B620" s="761"/>
      <c r="C620" s="762"/>
      <c r="D620" s="768"/>
      <c r="E620" s="769"/>
      <c r="F620" s="769"/>
      <c r="G620" s="769"/>
      <c r="H620" s="769"/>
      <c r="I620" s="769"/>
      <c r="J620" s="769"/>
      <c r="K620" s="769"/>
      <c r="L620" s="769"/>
      <c r="M620" s="769"/>
      <c r="N620" s="769"/>
      <c r="O620" s="769"/>
      <c r="P620" s="769"/>
      <c r="Q620" s="769"/>
      <c r="R620" s="769"/>
      <c r="S620" s="769"/>
      <c r="T620" s="770"/>
      <c r="U620" s="776"/>
      <c r="V620" s="777"/>
      <c r="W620" s="757"/>
      <c r="X620" s="757"/>
      <c r="Y620" s="758"/>
    </row>
    <row r="621" spans="1:25" ht="12" customHeight="1" x14ac:dyDescent="0.2">
      <c r="A621" s="254"/>
      <c r="B621" s="761"/>
      <c r="C621" s="762"/>
      <c r="D621" s="768"/>
      <c r="E621" s="769"/>
      <c r="F621" s="769"/>
      <c r="G621" s="769"/>
      <c r="H621" s="769"/>
      <c r="I621" s="769"/>
      <c r="J621" s="769"/>
      <c r="K621" s="769"/>
      <c r="L621" s="769"/>
      <c r="M621" s="769"/>
      <c r="N621" s="769"/>
      <c r="O621" s="769"/>
      <c r="P621" s="769"/>
      <c r="Q621" s="769"/>
      <c r="R621" s="769"/>
      <c r="S621" s="769"/>
      <c r="T621" s="770"/>
      <c r="U621" s="776"/>
      <c r="V621" s="777"/>
      <c r="W621" s="757"/>
      <c r="X621" s="757"/>
      <c r="Y621" s="758"/>
    </row>
    <row r="622" spans="1:25" ht="12" customHeight="1" x14ac:dyDescent="0.2">
      <c r="A622" s="254"/>
      <c r="B622" s="763"/>
      <c r="C622" s="764"/>
      <c r="D622" s="771"/>
      <c r="E622" s="772"/>
      <c r="F622" s="772"/>
      <c r="G622" s="772"/>
      <c r="H622" s="772"/>
      <c r="I622" s="772"/>
      <c r="J622" s="772"/>
      <c r="K622" s="772"/>
      <c r="L622" s="772"/>
      <c r="M622" s="772"/>
      <c r="N622" s="772"/>
      <c r="O622" s="772"/>
      <c r="P622" s="772"/>
      <c r="Q622" s="772"/>
      <c r="R622" s="772"/>
      <c r="S622" s="772"/>
      <c r="T622" s="773"/>
      <c r="U622" s="778"/>
      <c r="V622" s="779"/>
      <c r="W622" s="753"/>
      <c r="X622" s="753"/>
      <c r="Y622" s="754"/>
    </row>
    <row r="623" spans="1:25" ht="12" customHeight="1" x14ac:dyDescent="0.2">
      <c r="A623" s="254"/>
      <c r="B623" s="759" t="s">
        <v>14</v>
      </c>
      <c r="C623" s="760"/>
      <c r="D623" s="765" t="s">
        <v>14</v>
      </c>
      <c r="E623" s="766"/>
      <c r="F623" s="766"/>
      <c r="G623" s="766"/>
      <c r="H623" s="766"/>
      <c r="I623" s="766"/>
      <c r="J623" s="766"/>
      <c r="K623" s="766"/>
      <c r="L623" s="766"/>
      <c r="M623" s="766"/>
      <c r="N623" s="766"/>
      <c r="O623" s="766"/>
      <c r="P623" s="766"/>
      <c r="Q623" s="766"/>
      <c r="R623" s="766"/>
      <c r="S623" s="766"/>
      <c r="T623" s="767"/>
      <c r="U623" s="774"/>
      <c r="V623" s="775"/>
      <c r="W623" s="755"/>
      <c r="X623" s="755"/>
      <c r="Y623" s="756"/>
    </row>
    <row r="624" spans="1:25" ht="12" customHeight="1" x14ac:dyDescent="0.2">
      <c r="A624" s="254" t="str">
        <f>IF(MAX($A$5:A623)=MAX(Récap!AD:AD),"",A620+1)</f>
        <v/>
      </c>
      <c r="B624" s="761"/>
      <c r="C624" s="762"/>
      <c r="D624" s="768"/>
      <c r="E624" s="769"/>
      <c r="F624" s="769"/>
      <c r="G624" s="769"/>
      <c r="H624" s="769"/>
      <c r="I624" s="769"/>
      <c r="J624" s="769"/>
      <c r="K624" s="769"/>
      <c r="L624" s="769"/>
      <c r="M624" s="769"/>
      <c r="N624" s="769"/>
      <c r="O624" s="769"/>
      <c r="P624" s="769"/>
      <c r="Q624" s="769"/>
      <c r="R624" s="769"/>
      <c r="S624" s="769"/>
      <c r="T624" s="770"/>
      <c r="U624" s="776"/>
      <c r="V624" s="777"/>
      <c r="W624" s="757"/>
      <c r="X624" s="757"/>
      <c r="Y624" s="758"/>
    </row>
    <row r="625" spans="1:25" ht="12" customHeight="1" x14ac:dyDescent="0.2">
      <c r="A625" s="254"/>
      <c r="B625" s="761"/>
      <c r="C625" s="762"/>
      <c r="D625" s="768"/>
      <c r="E625" s="769"/>
      <c r="F625" s="769"/>
      <c r="G625" s="769"/>
      <c r="H625" s="769"/>
      <c r="I625" s="769"/>
      <c r="J625" s="769"/>
      <c r="K625" s="769"/>
      <c r="L625" s="769"/>
      <c r="M625" s="769"/>
      <c r="N625" s="769"/>
      <c r="O625" s="769"/>
      <c r="P625" s="769"/>
      <c r="Q625" s="769"/>
      <c r="R625" s="769"/>
      <c r="S625" s="769"/>
      <c r="T625" s="770"/>
      <c r="U625" s="776"/>
      <c r="V625" s="777"/>
      <c r="W625" s="757"/>
      <c r="X625" s="757"/>
      <c r="Y625" s="758"/>
    </row>
    <row r="626" spans="1:25" ht="12" customHeight="1" x14ac:dyDescent="0.2">
      <c r="A626" s="254"/>
      <c r="B626" s="763"/>
      <c r="C626" s="764"/>
      <c r="D626" s="771"/>
      <c r="E626" s="772"/>
      <c r="F626" s="772"/>
      <c r="G626" s="772"/>
      <c r="H626" s="772"/>
      <c r="I626" s="772"/>
      <c r="J626" s="772"/>
      <c r="K626" s="772"/>
      <c r="L626" s="772"/>
      <c r="M626" s="772"/>
      <c r="N626" s="772"/>
      <c r="O626" s="772"/>
      <c r="P626" s="772"/>
      <c r="Q626" s="772"/>
      <c r="R626" s="772"/>
      <c r="S626" s="772"/>
      <c r="T626" s="773"/>
      <c r="U626" s="778"/>
      <c r="V626" s="779"/>
      <c r="W626" s="753"/>
      <c r="X626" s="753"/>
      <c r="Y626" s="754"/>
    </row>
    <row r="627" spans="1:25" ht="12" customHeight="1" x14ac:dyDescent="0.2">
      <c r="A627" s="254"/>
      <c r="B627" s="759" t="s">
        <v>14</v>
      </c>
      <c r="C627" s="760"/>
      <c r="D627" s="765" t="s">
        <v>14</v>
      </c>
      <c r="E627" s="766"/>
      <c r="F627" s="766"/>
      <c r="G627" s="766"/>
      <c r="H627" s="766"/>
      <c r="I627" s="766"/>
      <c r="J627" s="766"/>
      <c r="K627" s="766"/>
      <c r="L627" s="766"/>
      <c r="M627" s="766"/>
      <c r="N627" s="766"/>
      <c r="O627" s="766"/>
      <c r="P627" s="766"/>
      <c r="Q627" s="766"/>
      <c r="R627" s="766"/>
      <c r="S627" s="766"/>
      <c r="T627" s="767"/>
      <c r="U627" s="774"/>
      <c r="V627" s="775"/>
      <c r="W627" s="755"/>
      <c r="X627" s="755"/>
      <c r="Y627" s="756"/>
    </row>
    <row r="628" spans="1:25" ht="12" customHeight="1" x14ac:dyDescent="0.2">
      <c r="A628" s="254" t="str">
        <f>IF(MAX($A$5:A627)=MAX(Récap!AD:AD),"",A624+1)</f>
        <v/>
      </c>
      <c r="B628" s="761"/>
      <c r="C628" s="762"/>
      <c r="D628" s="768"/>
      <c r="E628" s="769"/>
      <c r="F628" s="769"/>
      <c r="G628" s="769"/>
      <c r="H628" s="769"/>
      <c r="I628" s="769"/>
      <c r="J628" s="769"/>
      <c r="K628" s="769"/>
      <c r="L628" s="769"/>
      <c r="M628" s="769"/>
      <c r="N628" s="769"/>
      <c r="O628" s="769"/>
      <c r="P628" s="769"/>
      <c r="Q628" s="769"/>
      <c r="R628" s="769"/>
      <c r="S628" s="769"/>
      <c r="T628" s="770"/>
      <c r="U628" s="776"/>
      <c r="V628" s="777"/>
      <c r="W628" s="757"/>
      <c r="X628" s="757"/>
      <c r="Y628" s="758"/>
    </row>
    <row r="629" spans="1:25" ht="12" customHeight="1" x14ac:dyDescent="0.2">
      <c r="A629" s="254"/>
      <c r="B629" s="761"/>
      <c r="C629" s="762"/>
      <c r="D629" s="768"/>
      <c r="E629" s="769"/>
      <c r="F629" s="769"/>
      <c r="G629" s="769"/>
      <c r="H629" s="769"/>
      <c r="I629" s="769"/>
      <c r="J629" s="769"/>
      <c r="K629" s="769"/>
      <c r="L629" s="769"/>
      <c r="M629" s="769"/>
      <c r="N629" s="769"/>
      <c r="O629" s="769"/>
      <c r="P629" s="769"/>
      <c r="Q629" s="769"/>
      <c r="R629" s="769"/>
      <c r="S629" s="769"/>
      <c r="T629" s="770"/>
      <c r="U629" s="776"/>
      <c r="V629" s="777"/>
      <c r="W629" s="757"/>
      <c r="X629" s="757"/>
      <c r="Y629" s="758"/>
    </row>
    <row r="630" spans="1:25" ht="12" customHeight="1" x14ac:dyDescent="0.2">
      <c r="A630" s="254"/>
      <c r="B630" s="763"/>
      <c r="C630" s="764"/>
      <c r="D630" s="771"/>
      <c r="E630" s="772"/>
      <c r="F630" s="772"/>
      <c r="G630" s="772"/>
      <c r="H630" s="772"/>
      <c r="I630" s="772"/>
      <c r="J630" s="772"/>
      <c r="K630" s="772"/>
      <c r="L630" s="772"/>
      <c r="M630" s="772"/>
      <c r="N630" s="772"/>
      <c r="O630" s="772"/>
      <c r="P630" s="772"/>
      <c r="Q630" s="772"/>
      <c r="R630" s="772"/>
      <c r="S630" s="772"/>
      <c r="T630" s="773"/>
      <c r="U630" s="778"/>
      <c r="V630" s="779"/>
      <c r="W630" s="753"/>
      <c r="X630" s="753"/>
      <c r="Y630" s="754"/>
    </row>
    <row r="631" spans="1:25" ht="12" customHeight="1" x14ac:dyDescent="0.2">
      <c r="A631" s="254"/>
      <c r="B631" s="759" t="s">
        <v>14</v>
      </c>
      <c r="C631" s="760"/>
      <c r="D631" s="765" t="s">
        <v>14</v>
      </c>
      <c r="E631" s="766"/>
      <c r="F631" s="766"/>
      <c r="G631" s="766"/>
      <c r="H631" s="766"/>
      <c r="I631" s="766"/>
      <c r="J631" s="766"/>
      <c r="K631" s="766"/>
      <c r="L631" s="766"/>
      <c r="M631" s="766"/>
      <c r="N631" s="766"/>
      <c r="O631" s="766"/>
      <c r="P631" s="766"/>
      <c r="Q631" s="766"/>
      <c r="R631" s="766"/>
      <c r="S631" s="766"/>
      <c r="T631" s="767"/>
      <c r="U631" s="774"/>
      <c r="V631" s="775"/>
      <c r="W631" s="755"/>
      <c r="X631" s="755"/>
      <c r="Y631" s="756"/>
    </row>
    <row r="632" spans="1:25" ht="12" customHeight="1" x14ac:dyDescent="0.2">
      <c r="A632" s="254" t="str">
        <f>IF(MAX($A$5:A631)=MAX(Récap!AD:AD),"",A628+1)</f>
        <v/>
      </c>
      <c r="B632" s="761"/>
      <c r="C632" s="762"/>
      <c r="D632" s="768"/>
      <c r="E632" s="769"/>
      <c r="F632" s="769"/>
      <c r="G632" s="769"/>
      <c r="H632" s="769"/>
      <c r="I632" s="769"/>
      <c r="J632" s="769"/>
      <c r="K632" s="769"/>
      <c r="L632" s="769"/>
      <c r="M632" s="769"/>
      <c r="N632" s="769"/>
      <c r="O632" s="769"/>
      <c r="P632" s="769"/>
      <c r="Q632" s="769"/>
      <c r="R632" s="769"/>
      <c r="S632" s="769"/>
      <c r="T632" s="770"/>
      <c r="U632" s="776"/>
      <c r="V632" s="777"/>
      <c r="W632" s="757"/>
      <c r="X632" s="757"/>
      <c r="Y632" s="758"/>
    </row>
    <row r="633" spans="1:25" ht="12" customHeight="1" x14ac:dyDescent="0.2">
      <c r="A633" s="254"/>
      <c r="B633" s="761"/>
      <c r="C633" s="762"/>
      <c r="D633" s="768"/>
      <c r="E633" s="769"/>
      <c r="F633" s="769"/>
      <c r="G633" s="769"/>
      <c r="H633" s="769"/>
      <c r="I633" s="769"/>
      <c r="J633" s="769"/>
      <c r="K633" s="769"/>
      <c r="L633" s="769"/>
      <c r="M633" s="769"/>
      <c r="N633" s="769"/>
      <c r="O633" s="769"/>
      <c r="P633" s="769"/>
      <c r="Q633" s="769"/>
      <c r="R633" s="769"/>
      <c r="S633" s="769"/>
      <c r="T633" s="770"/>
      <c r="U633" s="776"/>
      <c r="V633" s="777"/>
      <c r="W633" s="757"/>
      <c r="X633" s="757"/>
      <c r="Y633" s="758"/>
    </row>
    <row r="634" spans="1:25" ht="12" customHeight="1" x14ac:dyDescent="0.2">
      <c r="A634" s="254"/>
      <c r="B634" s="763"/>
      <c r="C634" s="764"/>
      <c r="D634" s="771"/>
      <c r="E634" s="772"/>
      <c r="F634" s="772"/>
      <c r="G634" s="772"/>
      <c r="H634" s="772"/>
      <c r="I634" s="772"/>
      <c r="J634" s="772"/>
      <c r="K634" s="772"/>
      <c r="L634" s="772"/>
      <c r="M634" s="772"/>
      <c r="N634" s="772"/>
      <c r="O634" s="772"/>
      <c r="P634" s="772"/>
      <c r="Q634" s="772"/>
      <c r="R634" s="772"/>
      <c r="S634" s="772"/>
      <c r="T634" s="773"/>
      <c r="U634" s="778"/>
      <c r="V634" s="779"/>
      <c r="W634" s="753"/>
      <c r="X634" s="753"/>
      <c r="Y634" s="754"/>
    </row>
    <row r="635" spans="1:25" ht="12" customHeight="1" x14ac:dyDescent="0.2">
      <c r="A635" s="254"/>
      <c r="B635" s="759" t="s">
        <v>14</v>
      </c>
      <c r="C635" s="760"/>
      <c r="D635" s="765" t="s">
        <v>14</v>
      </c>
      <c r="E635" s="766"/>
      <c r="F635" s="766"/>
      <c r="G635" s="766"/>
      <c r="H635" s="766"/>
      <c r="I635" s="766"/>
      <c r="J635" s="766"/>
      <c r="K635" s="766"/>
      <c r="L635" s="766"/>
      <c r="M635" s="766"/>
      <c r="N635" s="766"/>
      <c r="O635" s="766"/>
      <c r="P635" s="766"/>
      <c r="Q635" s="766"/>
      <c r="R635" s="766"/>
      <c r="S635" s="766"/>
      <c r="T635" s="767"/>
      <c r="U635" s="774"/>
      <c r="V635" s="775"/>
      <c r="W635" s="755"/>
      <c r="X635" s="755"/>
      <c r="Y635" s="756"/>
    </row>
    <row r="636" spans="1:25" ht="12" customHeight="1" x14ac:dyDescent="0.2">
      <c r="A636" s="254" t="str">
        <f>IF(MAX($A$5:A635)=MAX(Récap!AD:AD),"",A632+1)</f>
        <v/>
      </c>
      <c r="B636" s="761"/>
      <c r="C636" s="762"/>
      <c r="D636" s="768"/>
      <c r="E636" s="769"/>
      <c r="F636" s="769"/>
      <c r="G636" s="769"/>
      <c r="H636" s="769"/>
      <c r="I636" s="769"/>
      <c r="J636" s="769"/>
      <c r="K636" s="769"/>
      <c r="L636" s="769"/>
      <c r="M636" s="769"/>
      <c r="N636" s="769"/>
      <c r="O636" s="769"/>
      <c r="P636" s="769"/>
      <c r="Q636" s="769"/>
      <c r="R636" s="769"/>
      <c r="S636" s="769"/>
      <c r="T636" s="770"/>
      <c r="U636" s="776"/>
      <c r="V636" s="777"/>
      <c r="W636" s="757"/>
      <c r="X636" s="757"/>
      <c r="Y636" s="758"/>
    </row>
    <row r="637" spans="1:25" ht="12" customHeight="1" x14ac:dyDescent="0.2">
      <c r="A637" s="254"/>
      <c r="B637" s="761"/>
      <c r="C637" s="762"/>
      <c r="D637" s="768"/>
      <c r="E637" s="769"/>
      <c r="F637" s="769"/>
      <c r="G637" s="769"/>
      <c r="H637" s="769"/>
      <c r="I637" s="769"/>
      <c r="J637" s="769"/>
      <c r="K637" s="769"/>
      <c r="L637" s="769"/>
      <c r="M637" s="769"/>
      <c r="N637" s="769"/>
      <c r="O637" s="769"/>
      <c r="P637" s="769"/>
      <c r="Q637" s="769"/>
      <c r="R637" s="769"/>
      <c r="S637" s="769"/>
      <c r="T637" s="770"/>
      <c r="U637" s="776"/>
      <c r="V637" s="777"/>
      <c r="W637" s="757"/>
      <c r="X637" s="757"/>
      <c r="Y637" s="758"/>
    </row>
    <row r="638" spans="1:25" ht="12" customHeight="1" x14ac:dyDescent="0.2">
      <c r="A638" s="254"/>
      <c r="B638" s="763"/>
      <c r="C638" s="764"/>
      <c r="D638" s="771"/>
      <c r="E638" s="772"/>
      <c r="F638" s="772"/>
      <c r="G638" s="772"/>
      <c r="H638" s="772"/>
      <c r="I638" s="772"/>
      <c r="J638" s="772"/>
      <c r="K638" s="772"/>
      <c r="L638" s="772"/>
      <c r="M638" s="772"/>
      <c r="N638" s="772"/>
      <c r="O638" s="772"/>
      <c r="P638" s="772"/>
      <c r="Q638" s="772"/>
      <c r="R638" s="772"/>
      <c r="S638" s="772"/>
      <c r="T638" s="773"/>
      <c r="U638" s="778"/>
      <c r="V638" s="779"/>
      <c r="W638" s="753"/>
      <c r="X638" s="753"/>
      <c r="Y638" s="754"/>
    </row>
    <row r="639" spans="1:25" ht="12" customHeight="1" x14ac:dyDescent="0.2">
      <c r="A639" s="254"/>
      <c r="B639" s="759" t="s">
        <v>14</v>
      </c>
      <c r="C639" s="760"/>
      <c r="D639" s="765" t="s">
        <v>14</v>
      </c>
      <c r="E639" s="766"/>
      <c r="F639" s="766"/>
      <c r="G639" s="766"/>
      <c r="H639" s="766"/>
      <c r="I639" s="766"/>
      <c r="J639" s="766"/>
      <c r="K639" s="766"/>
      <c r="L639" s="766"/>
      <c r="M639" s="766"/>
      <c r="N639" s="766"/>
      <c r="O639" s="766"/>
      <c r="P639" s="766"/>
      <c r="Q639" s="766"/>
      <c r="R639" s="766"/>
      <c r="S639" s="766"/>
      <c r="T639" s="767"/>
      <c r="U639" s="774"/>
      <c r="V639" s="775"/>
      <c r="W639" s="755"/>
      <c r="X639" s="755"/>
      <c r="Y639" s="756"/>
    </row>
    <row r="640" spans="1:25" ht="12" customHeight="1" x14ac:dyDescent="0.2">
      <c r="A640" s="254" t="str">
        <f>IF(MAX($A$5:A639)=MAX(Récap!AD:AD),"",A636+1)</f>
        <v/>
      </c>
      <c r="B640" s="761"/>
      <c r="C640" s="762"/>
      <c r="D640" s="768"/>
      <c r="E640" s="769"/>
      <c r="F640" s="769"/>
      <c r="G640" s="769"/>
      <c r="H640" s="769"/>
      <c r="I640" s="769"/>
      <c r="J640" s="769"/>
      <c r="K640" s="769"/>
      <c r="L640" s="769"/>
      <c r="M640" s="769"/>
      <c r="N640" s="769"/>
      <c r="O640" s="769"/>
      <c r="P640" s="769"/>
      <c r="Q640" s="769"/>
      <c r="R640" s="769"/>
      <c r="S640" s="769"/>
      <c r="T640" s="770"/>
      <c r="U640" s="776"/>
      <c r="V640" s="777"/>
      <c r="W640" s="757"/>
      <c r="X640" s="757"/>
      <c r="Y640" s="758"/>
    </row>
    <row r="641" spans="1:25" ht="12" customHeight="1" x14ac:dyDescent="0.2">
      <c r="A641" s="254"/>
      <c r="B641" s="761"/>
      <c r="C641" s="762"/>
      <c r="D641" s="768"/>
      <c r="E641" s="769"/>
      <c r="F641" s="769"/>
      <c r="G641" s="769"/>
      <c r="H641" s="769"/>
      <c r="I641" s="769"/>
      <c r="J641" s="769"/>
      <c r="K641" s="769"/>
      <c r="L641" s="769"/>
      <c r="M641" s="769"/>
      <c r="N641" s="769"/>
      <c r="O641" s="769"/>
      <c r="P641" s="769"/>
      <c r="Q641" s="769"/>
      <c r="R641" s="769"/>
      <c r="S641" s="769"/>
      <c r="T641" s="770"/>
      <c r="U641" s="776"/>
      <c r="V641" s="777"/>
      <c r="W641" s="757"/>
      <c r="X641" s="757"/>
      <c r="Y641" s="758"/>
    </row>
    <row r="642" spans="1:25" ht="12" customHeight="1" x14ac:dyDescent="0.2">
      <c r="A642" s="254"/>
      <c r="B642" s="763"/>
      <c r="C642" s="764"/>
      <c r="D642" s="771"/>
      <c r="E642" s="772"/>
      <c r="F642" s="772"/>
      <c r="G642" s="772"/>
      <c r="H642" s="772"/>
      <c r="I642" s="772"/>
      <c r="J642" s="772"/>
      <c r="K642" s="772"/>
      <c r="L642" s="772"/>
      <c r="M642" s="772"/>
      <c r="N642" s="772"/>
      <c r="O642" s="772"/>
      <c r="P642" s="772"/>
      <c r="Q642" s="772"/>
      <c r="R642" s="772"/>
      <c r="S642" s="772"/>
      <c r="T642" s="773"/>
      <c r="U642" s="778"/>
      <c r="V642" s="779"/>
      <c r="W642" s="753"/>
      <c r="X642" s="753"/>
      <c r="Y642" s="754"/>
    </row>
    <row r="643" spans="1:25" ht="12" customHeight="1" x14ac:dyDescent="0.2">
      <c r="A643" s="254"/>
      <c r="B643" s="759" t="s">
        <v>14</v>
      </c>
      <c r="C643" s="760"/>
      <c r="D643" s="765" t="s">
        <v>14</v>
      </c>
      <c r="E643" s="766"/>
      <c r="F643" s="766"/>
      <c r="G643" s="766"/>
      <c r="H643" s="766"/>
      <c r="I643" s="766"/>
      <c r="J643" s="766"/>
      <c r="K643" s="766"/>
      <c r="L643" s="766"/>
      <c r="M643" s="766"/>
      <c r="N643" s="766"/>
      <c r="O643" s="766"/>
      <c r="P643" s="766"/>
      <c r="Q643" s="766"/>
      <c r="R643" s="766"/>
      <c r="S643" s="766"/>
      <c r="T643" s="767"/>
      <c r="U643" s="774"/>
      <c r="V643" s="775"/>
      <c r="W643" s="755"/>
      <c r="X643" s="755"/>
      <c r="Y643" s="756"/>
    </row>
    <row r="644" spans="1:25" ht="12" customHeight="1" x14ac:dyDescent="0.2">
      <c r="A644" s="241"/>
      <c r="B644" s="761"/>
      <c r="C644" s="762"/>
      <c r="D644" s="768"/>
      <c r="E644" s="769"/>
      <c r="F644" s="769"/>
      <c r="G644" s="769"/>
      <c r="H644" s="769"/>
      <c r="I644" s="769"/>
      <c r="J644" s="769"/>
      <c r="K644" s="769"/>
      <c r="L644" s="769"/>
      <c r="M644" s="769"/>
      <c r="N644" s="769"/>
      <c r="O644" s="769"/>
      <c r="P644" s="769"/>
      <c r="Q644" s="769"/>
      <c r="R644" s="769"/>
      <c r="S644" s="769"/>
      <c r="T644" s="770"/>
      <c r="U644" s="776"/>
      <c r="V644" s="777"/>
      <c r="W644" s="757"/>
      <c r="X644" s="757"/>
      <c r="Y644" s="758"/>
    </row>
    <row r="645" spans="1:25" ht="12" customHeight="1" x14ac:dyDescent="0.2">
      <c r="B645" s="761"/>
      <c r="C645" s="762"/>
      <c r="D645" s="768"/>
      <c r="E645" s="769"/>
      <c r="F645" s="769"/>
      <c r="G645" s="769"/>
      <c r="H645" s="769"/>
      <c r="I645" s="769"/>
      <c r="J645" s="769"/>
      <c r="K645" s="769"/>
      <c r="L645" s="769"/>
      <c r="M645" s="769"/>
      <c r="N645" s="769"/>
      <c r="O645" s="769"/>
      <c r="P645" s="769"/>
      <c r="Q645" s="769"/>
      <c r="R645" s="769"/>
      <c r="S645" s="769"/>
      <c r="T645" s="770"/>
      <c r="U645" s="776"/>
      <c r="V645" s="777"/>
      <c r="W645" s="757"/>
      <c r="X645" s="757"/>
      <c r="Y645" s="758"/>
    </row>
    <row r="646" spans="1:25" ht="12" customHeight="1" x14ac:dyDescent="0.2">
      <c r="B646" s="763"/>
      <c r="C646" s="764"/>
      <c r="D646" s="771"/>
      <c r="E646" s="772"/>
      <c r="F646" s="772"/>
      <c r="G646" s="772"/>
      <c r="H646" s="772"/>
      <c r="I646" s="772"/>
      <c r="J646" s="772"/>
      <c r="K646" s="772"/>
      <c r="L646" s="772"/>
      <c r="M646" s="772"/>
      <c r="N646" s="772"/>
      <c r="O646" s="772"/>
      <c r="P646" s="772"/>
      <c r="Q646" s="772"/>
      <c r="R646" s="772"/>
      <c r="S646" s="772"/>
      <c r="T646" s="773"/>
      <c r="U646" s="778"/>
      <c r="V646" s="779"/>
      <c r="W646" s="753"/>
      <c r="X646" s="753"/>
      <c r="Y646" s="754"/>
    </row>
    <row r="647" spans="1:25" ht="12" customHeight="1" x14ac:dyDescent="0.2">
      <c r="B647" s="759" t="s">
        <v>14</v>
      </c>
      <c r="C647" s="760"/>
      <c r="D647" s="765" t="s">
        <v>14</v>
      </c>
      <c r="E647" s="766"/>
      <c r="F647" s="766"/>
      <c r="G647" s="766"/>
      <c r="H647" s="766"/>
      <c r="I647" s="766"/>
      <c r="J647" s="766"/>
      <c r="K647" s="766"/>
      <c r="L647" s="766"/>
      <c r="M647" s="766"/>
      <c r="N647" s="766"/>
      <c r="O647" s="766"/>
      <c r="P647" s="766"/>
      <c r="Q647" s="766"/>
      <c r="R647" s="766"/>
      <c r="S647" s="766"/>
      <c r="T647" s="767"/>
      <c r="U647" s="774"/>
      <c r="V647" s="775"/>
      <c r="W647" s="755"/>
      <c r="X647" s="755"/>
      <c r="Y647" s="756"/>
    </row>
    <row r="648" spans="1:25" ht="12" customHeight="1" x14ac:dyDescent="0.2">
      <c r="B648" s="761"/>
      <c r="C648" s="762"/>
      <c r="D648" s="768"/>
      <c r="E648" s="769"/>
      <c r="F648" s="769"/>
      <c r="G648" s="769"/>
      <c r="H648" s="769"/>
      <c r="I648" s="769"/>
      <c r="J648" s="769"/>
      <c r="K648" s="769"/>
      <c r="L648" s="769"/>
      <c r="M648" s="769"/>
      <c r="N648" s="769"/>
      <c r="O648" s="769"/>
      <c r="P648" s="769"/>
      <c r="Q648" s="769"/>
      <c r="R648" s="769"/>
      <c r="S648" s="769"/>
      <c r="T648" s="770"/>
      <c r="U648" s="776"/>
      <c r="V648" s="777"/>
      <c r="W648" s="757"/>
      <c r="X648" s="757"/>
      <c r="Y648" s="758"/>
    </row>
    <row r="649" spans="1:25" ht="12" customHeight="1" x14ac:dyDescent="0.2">
      <c r="B649" s="761"/>
      <c r="C649" s="762"/>
      <c r="D649" s="768"/>
      <c r="E649" s="769"/>
      <c r="F649" s="769"/>
      <c r="G649" s="769"/>
      <c r="H649" s="769"/>
      <c r="I649" s="769"/>
      <c r="J649" s="769"/>
      <c r="K649" s="769"/>
      <c r="L649" s="769"/>
      <c r="M649" s="769"/>
      <c r="N649" s="769"/>
      <c r="O649" s="769"/>
      <c r="P649" s="769"/>
      <c r="Q649" s="769"/>
      <c r="R649" s="769"/>
      <c r="S649" s="769"/>
      <c r="T649" s="770"/>
      <c r="U649" s="776"/>
      <c r="V649" s="777"/>
      <c r="W649" s="757"/>
      <c r="X649" s="757"/>
      <c r="Y649" s="758"/>
    </row>
    <row r="650" spans="1:25" ht="12" customHeight="1" x14ac:dyDescent="0.2">
      <c r="A650" s="254" t="str">
        <f>IF(MAX($A$5:A649)=MAX(Récap!AD:AD),"",A640+1)</f>
        <v/>
      </c>
      <c r="B650" s="763"/>
      <c r="C650" s="764"/>
      <c r="D650" s="771"/>
      <c r="E650" s="772"/>
      <c r="F650" s="772"/>
      <c r="G650" s="772"/>
      <c r="H650" s="772"/>
      <c r="I650" s="772"/>
      <c r="J650" s="772"/>
      <c r="K650" s="772"/>
      <c r="L650" s="772"/>
      <c r="M650" s="772"/>
      <c r="N650" s="772"/>
      <c r="O650" s="772"/>
      <c r="P650" s="772"/>
      <c r="Q650" s="772"/>
      <c r="R650" s="772"/>
      <c r="S650" s="772"/>
      <c r="T650" s="773"/>
      <c r="U650" s="778"/>
      <c r="V650" s="779"/>
      <c r="W650" s="753"/>
      <c r="X650" s="753"/>
      <c r="Y650" s="754"/>
    </row>
    <row r="651" spans="1:25" ht="12" customHeight="1" x14ac:dyDescent="0.2">
      <c r="A651" s="254"/>
      <c r="B651" s="759" t="s">
        <v>14</v>
      </c>
      <c r="C651" s="760"/>
      <c r="D651" s="765" t="s">
        <v>14</v>
      </c>
      <c r="E651" s="766"/>
      <c r="F651" s="766"/>
      <c r="G651" s="766"/>
      <c r="H651" s="766"/>
      <c r="I651" s="766"/>
      <c r="J651" s="766"/>
      <c r="K651" s="766"/>
      <c r="L651" s="766"/>
      <c r="M651" s="766"/>
      <c r="N651" s="766"/>
      <c r="O651" s="766"/>
      <c r="P651" s="766"/>
      <c r="Q651" s="766"/>
      <c r="R651" s="766"/>
      <c r="S651" s="766"/>
      <c r="T651" s="767"/>
      <c r="U651" s="774"/>
      <c r="V651" s="775"/>
      <c r="W651" s="755"/>
      <c r="X651" s="755"/>
      <c r="Y651" s="756"/>
    </row>
    <row r="652" spans="1:25" ht="12" customHeight="1" x14ac:dyDescent="0.2">
      <c r="A652" s="254"/>
      <c r="B652" s="761"/>
      <c r="C652" s="762"/>
      <c r="D652" s="768"/>
      <c r="E652" s="769"/>
      <c r="F652" s="769"/>
      <c r="G652" s="769"/>
      <c r="H652" s="769"/>
      <c r="I652" s="769"/>
      <c r="J652" s="769"/>
      <c r="K652" s="769"/>
      <c r="L652" s="769"/>
      <c r="M652" s="769"/>
      <c r="N652" s="769"/>
      <c r="O652" s="769"/>
      <c r="P652" s="769"/>
      <c r="Q652" s="769"/>
      <c r="R652" s="769"/>
      <c r="S652" s="769"/>
      <c r="T652" s="770"/>
      <c r="U652" s="776"/>
      <c r="V652" s="777"/>
      <c r="W652" s="757"/>
      <c r="X652" s="757"/>
      <c r="Y652" s="758"/>
    </row>
    <row r="653" spans="1:25" ht="12" customHeight="1" x14ac:dyDescent="0.2">
      <c r="A653" s="254"/>
      <c r="B653" s="761"/>
      <c r="C653" s="762"/>
      <c r="D653" s="768"/>
      <c r="E653" s="769"/>
      <c r="F653" s="769"/>
      <c r="G653" s="769"/>
      <c r="H653" s="769"/>
      <c r="I653" s="769"/>
      <c r="J653" s="769"/>
      <c r="K653" s="769"/>
      <c r="L653" s="769"/>
      <c r="M653" s="769"/>
      <c r="N653" s="769"/>
      <c r="O653" s="769"/>
      <c r="P653" s="769"/>
      <c r="Q653" s="769"/>
      <c r="R653" s="769"/>
      <c r="S653" s="769"/>
      <c r="T653" s="770"/>
      <c r="U653" s="776"/>
      <c r="V653" s="777"/>
      <c r="W653" s="757"/>
      <c r="X653" s="757"/>
      <c r="Y653" s="758"/>
    </row>
    <row r="654" spans="1:25" ht="12" customHeight="1" x14ac:dyDescent="0.2">
      <c r="A654" s="254" t="str">
        <f>IF(MAX($A$5:A653)=MAX(Récap!AD:AD),"",A650+1)</f>
        <v/>
      </c>
      <c r="B654" s="763"/>
      <c r="C654" s="764"/>
      <c r="D654" s="771"/>
      <c r="E654" s="772"/>
      <c r="F654" s="772"/>
      <c r="G654" s="772"/>
      <c r="H654" s="772"/>
      <c r="I654" s="772"/>
      <c r="J654" s="772"/>
      <c r="K654" s="772"/>
      <c r="L654" s="772"/>
      <c r="M654" s="772"/>
      <c r="N654" s="772"/>
      <c r="O654" s="772"/>
      <c r="P654" s="772"/>
      <c r="Q654" s="772"/>
      <c r="R654" s="772"/>
      <c r="S654" s="772"/>
      <c r="T654" s="773"/>
      <c r="U654" s="778"/>
      <c r="V654" s="779"/>
      <c r="W654" s="753"/>
      <c r="X654" s="753"/>
      <c r="Y654" s="754"/>
    </row>
    <row r="655" spans="1:25" ht="12" customHeight="1" x14ac:dyDescent="0.2">
      <c r="A655" s="254"/>
      <c r="B655" s="759" t="s">
        <v>14</v>
      </c>
      <c r="C655" s="760"/>
      <c r="D655" s="765" t="s">
        <v>14</v>
      </c>
      <c r="E655" s="766"/>
      <c r="F655" s="766"/>
      <c r="G655" s="766"/>
      <c r="H655" s="766"/>
      <c r="I655" s="766"/>
      <c r="J655" s="766"/>
      <c r="K655" s="766"/>
      <c r="L655" s="766"/>
      <c r="M655" s="766"/>
      <c r="N655" s="766"/>
      <c r="O655" s="766"/>
      <c r="P655" s="766"/>
      <c r="Q655" s="766"/>
      <c r="R655" s="766"/>
      <c r="S655" s="766"/>
      <c r="T655" s="767"/>
      <c r="U655" s="774"/>
      <c r="V655" s="775"/>
      <c r="W655" s="755"/>
      <c r="X655" s="755"/>
      <c r="Y655" s="756"/>
    </row>
    <row r="656" spans="1:25" ht="12" customHeight="1" x14ac:dyDescent="0.2">
      <c r="A656" s="254"/>
      <c r="B656" s="761"/>
      <c r="C656" s="762"/>
      <c r="D656" s="768"/>
      <c r="E656" s="769"/>
      <c r="F656" s="769"/>
      <c r="G656" s="769"/>
      <c r="H656" s="769"/>
      <c r="I656" s="769"/>
      <c r="J656" s="769"/>
      <c r="K656" s="769"/>
      <c r="L656" s="769"/>
      <c r="M656" s="769"/>
      <c r="N656" s="769"/>
      <c r="O656" s="769"/>
      <c r="P656" s="769"/>
      <c r="Q656" s="769"/>
      <c r="R656" s="769"/>
      <c r="S656" s="769"/>
      <c r="T656" s="770"/>
      <c r="U656" s="776"/>
      <c r="V656" s="777"/>
      <c r="W656" s="757"/>
      <c r="X656" s="757"/>
      <c r="Y656" s="758"/>
    </row>
    <row r="657" spans="1:25" ht="12" customHeight="1" x14ac:dyDescent="0.2">
      <c r="A657" s="254"/>
      <c r="B657" s="761"/>
      <c r="C657" s="762"/>
      <c r="D657" s="768"/>
      <c r="E657" s="769"/>
      <c r="F657" s="769"/>
      <c r="G657" s="769"/>
      <c r="H657" s="769"/>
      <c r="I657" s="769"/>
      <c r="J657" s="769"/>
      <c r="K657" s="769"/>
      <c r="L657" s="769"/>
      <c r="M657" s="769"/>
      <c r="N657" s="769"/>
      <c r="O657" s="769"/>
      <c r="P657" s="769"/>
      <c r="Q657" s="769"/>
      <c r="R657" s="769"/>
      <c r="S657" s="769"/>
      <c r="T657" s="770"/>
      <c r="U657" s="776"/>
      <c r="V657" s="777"/>
      <c r="W657" s="757"/>
      <c r="X657" s="757"/>
      <c r="Y657" s="758"/>
    </row>
    <row r="658" spans="1:25" ht="12" customHeight="1" x14ac:dyDescent="0.2">
      <c r="A658" s="254" t="str">
        <f>IF(MAX($A$5:A657)=MAX(Récap!AD:AD),"",A654+1)</f>
        <v/>
      </c>
      <c r="B658" s="763"/>
      <c r="C658" s="764"/>
      <c r="D658" s="771"/>
      <c r="E658" s="772"/>
      <c r="F658" s="772"/>
      <c r="G658" s="772"/>
      <c r="H658" s="772"/>
      <c r="I658" s="772"/>
      <c r="J658" s="772"/>
      <c r="K658" s="772"/>
      <c r="L658" s="772"/>
      <c r="M658" s="772"/>
      <c r="N658" s="772"/>
      <c r="O658" s="772"/>
      <c r="P658" s="772"/>
      <c r="Q658" s="772"/>
      <c r="R658" s="772"/>
      <c r="S658" s="772"/>
      <c r="T658" s="773"/>
      <c r="U658" s="778"/>
      <c r="V658" s="779"/>
      <c r="W658" s="753"/>
      <c r="X658" s="753"/>
      <c r="Y658" s="754"/>
    </row>
    <row r="659" spans="1:25" ht="12" customHeight="1" x14ac:dyDescent="0.2">
      <c r="A659" s="254"/>
      <c r="B659" s="759" t="s">
        <v>14</v>
      </c>
      <c r="C659" s="760"/>
      <c r="D659" s="765" t="s">
        <v>14</v>
      </c>
      <c r="E659" s="766"/>
      <c r="F659" s="766"/>
      <c r="G659" s="766"/>
      <c r="H659" s="766"/>
      <c r="I659" s="766"/>
      <c r="J659" s="766"/>
      <c r="K659" s="766"/>
      <c r="L659" s="766"/>
      <c r="M659" s="766"/>
      <c r="N659" s="766"/>
      <c r="O659" s="766"/>
      <c r="P659" s="766"/>
      <c r="Q659" s="766"/>
      <c r="R659" s="766"/>
      <c r="S659" s="766"/>
      <c r="T659" s="767"/>
      <c r="U659" s="774"/>
      <c r="V659" s="775"/>
      <c r="W659" s="755"/>
      <c r="X659" s="755"/>
      <c r="Y659" s="756"/>
    </row>
    <row r="660" spans="1:25" ht="12" customHeight="1" x14ac:dyDescent="0.2">
      <c r="A660" s="254"/>
      <c r="B660" s="761"/>
      <c r="C660" s="762"/>
      <c r="D660" s="768"/>
      <c r="E660" s="769"/>
      <c r="F660" s="769"/>
      <c r="G660" s="769"/>
      <c r="H660" s="769"/>
      <c r="I660" s="769"/>
      <c r="J660" s="769"/>
      <c r="K660" s="769"/>
      <c r="L660" s="769"/>
      <c r="M660" s="769"/>
      <c r="N660" s="769"/>
      <c r="O660" s="769"/>
      <c r="P660" s="769"/>
      <c r="Q660" s="769"/>
      <c r="R660" s="769"/>
      <c r="S660" s="769"/>
      <c r="T660" s="770"/>
      <c r="U660" s="776"/>
      <c r="V660" s="777"/>
      <c r="W660" s="757"/>
      <c r="X660" s="757"/>
      <c r="Y660" s="758"/>
    </row>
    <row r="661" spans="1:25" ht="12" customHeight="1" x14ac:dyDescent="0.2">
      <c r="A661" s="254"/>
      <c r="B661" s="761"/>
      <c r="C661" s="762"/>
      <c r="D661" s="768"/>
      <c r="E661" s="769"/>
      <c r="F661" s="769"/>
      <c r="G661" s="769"/>
      <c r="H661" s="769"/>
      <c r="I661" s="769"/>
      <c r="J661" s="769"/>
      <c r="K661" s="769"/>
      <c r="L661" s="769"/>
      <c r="M661" s="769"/>
      <c r="N661" s="769"/>
      <c r="O661" s="769"/>
      <c r="P661" s="769"/>
      <c r="Q661" s="769"/>
      <c r="R661" s="769"/>
      <c r="S661" s="769"/>
      <c r="T661" s="770"/>
      <c r="U661" s="776"/>
      <c r="V661" s="777"/>
      <c r="W661" s="757"/>
      <c r="X661" s="757"/>
      <c r="Y661" s="758"/>
    </row>
    <row r="662" spans="1:25" ht="12" customHeight="1" x14ac:dyDescent="0.2">
      <c r="A662" s="254" t="str">
        <f>IF(MAX($A$5:A661)=MAX(Récap!AD:AD),"",A658+1)</f>
        <v/>
      </c>
      <c r="B662" s="763"/>
      <c r="C662" s="764"/>
      <c r="D662" s="771"/>
      <c r="E662" s="772"/>
      <c r="F662" s="772"/>
      <c r="G662" s="772"/>
      <c r="H662" s="772"/>
      <c r="I662" s="772"/>
      <c r="J662" s="772"/>
      <c r="K662" s="772"/>
      <c r="L662" s="772"/>
      <c r="M662" s="772"/>
      <c r="N662" s="772"/>
      <c r="O662" s="772"/>
      <c r="P662" s="772"/>
      <c r="Q662" s="772"/>
      <c r="R662" s="772"/>
      <c r="S662" s="772"/>
      <c r="T662" s="773"/>
      <c r="U662" s="778"/>
      <c r="V662" s="779"/>
      <c r="W662" s="753"/>
      <c r="X662" s="753"/>
      <c r="Y662" s="754"/>
    </row>
    <row r="663" spans="1:25" ht="12" customHeight="1" x14ac:dyDescent="0.2">
      <c r="A663" s="254"/>
      <c r="B663" s="759" t="s">
        <v>14</v>
      </c>
      <c r="C663" s="760"/>
      <c r="D663" s="765" t="s">
        <v>14</v>
      </c>
      <c r="E663" s="766"/>
      <c r="F663" s="766"/>
      <c r="G663" s="766"/>
      <c r="H663" s="766"/>
      <c r="I663" s="766"/>
      <c r="J663" s="766"/>
      <c r="K663" s="766"/>
      <c r="L663" s="766"/>
      <c r="M663" s="766"/>
      <c r="N663" s="766"/>
      <c r="O663" s="766"/>
      <c r="P663" s="766"/>
      <c r="Q663" s="766"/>
      <c r="R663" s="766"/>
      <c r="S663" s="766"/>
      <c r="T663" s="767"/>
      <c r="U663" s="774"/>
      <c r="V663" s="775"/>
      <c r="W663" s="755"/>
      <c r="X663" s="755"/>
      <c r="Y663" s="756"/>
    </row>
    <row r="664" spans="1:25" ht="12" customHeight="1" x14ac:dyDescent="0.2">
      <c r="A664" s="254"/>
      <c r="B664" s="761"/>
      <c r="C664" s="762"/>
      <c r="D664" s="768"/>
      <c r="E664" s="769"/>
      <c r="F664" s="769"/>
      <c r="G664" s="769"/>
      <c r="H664" s="769"/>
      <c r="I664" s="769"/>
      <c r="J664" s="769"/>
      <c r="K664" s="769"/>
      <c r="L664" s="769"/>
      <c r="M664" s="769"/>
      <c r="N664" s="769"/>
      <c r="O664" s="769"/>
      <c r="P664" s="769"/>
      <c r="Q664" s="769"/>
      <c r="R664" s="769"/>
      <c r="S664" s="769"/>
      <c r="T664" s="770"/>
      <c r="U664" s="776"/>
      <c r="V664" s="777"/>
      <c r="W664" s="757"/>
      <c r="X664" s="757"/>
      <c r="Y664" s="758"/>
    </row>
    <row r="665" spans="1:25" ht="12" customHeight="1" x14ac:dyDescent="0.2">
      <c r="A665" s="254"/>
      <c r="B665" s="761"/>
      <c r="C665" s="762"/>
      <c r="D665" s="768"/>
      <c r="E665" s="769"/>
      <c r="F665" s="769"/>
      <c r="G665" s="769"/>
      <c r="H665" s="769"/>
      <c r="I665" s="769"/>
      <c r="J665" s="769"/>
      <c r="K665" s="769"/>
      <c r="L665" s="769"/>
      <c r="M665" s="769"/>
      <c r="N665" s="769"/>
      <c r="O665" s="769"/>
      <c r="P665" s="769"/>
      <c r="Q665" s="769"/>
      <c r="R665" s="769"/>
      <c r="S665" s="769"/>
      <c r="T665" s="770"/>
      <c r="U665" s="776"/>
      <c r="V665" s="777"/>
      <c r="W665" s="757"/>
      <c r="X665" s="757"/>
      <c r="Y665" s="758"/>
    </row>
    <row r="666" spans="1:25" ht="12" customHeight="1" x14ac:dyDescent="0.2">
      <c r="A666" s="254" t="str">
        <f>IF(MAX($A$5:A665)=MAX(Récap!AD:AD),"",A662+1)</f>
        <v/>
      </c>
      <c r="B666" s="763"/>
      <c r="C666" s="764"/>
      <c r="D666" s="771"/>
      <c r="E666" s="772"/>
      <c r="F666" s="772"/>
      <c r="G666" s="772"/>
      <c r="H666" s="772"/>
      <c r="I666" s="772"/>
      <c r="J666" s="772"/>
      <c r="K666" s="772"/>
      <c r="L666" s="772"/>
      <c r="M666" s="772"/>
      <c r="N666" s="772"/>
      <c r="O666" s="772"/>
      <c r="P666" s="772"/>
      <c r="Q666" s="772"/>
      <c r="R666" s="772"/>
      <c r="S666" s="772"/>
      <c r="T666" s="773"/>
      <c r="U666" s="778"/>
      <c r="V666" s="779"/>
      <c r="W666" s="753"/>
      <c r="X666" s="753"/>
      <c r="Y666" s="754"/>
    </row>
    <row r="667" spans="1:25" ht="12" customHeight="1" x14ac:dyDescent="0.2">
      <c r="A667" s="254"/>
      <c r="B667" s="759" t="s">
        <v>14</v>
      </c>
      <c r="C667" s="760"/>
      <c r="D667" s="765" t="s">
        <v>14</v>
      </c>
      <c r="E667" s="766"/>
      <c r="F667" s="766"/>
      <c r="G667" s="766"/>
      <c r="H667" s="766"/>
      <c r="I667" s="766"/>
      <c r="J667" s="766"/>
      <c r="K667" s="766"/>
      <c r="L667" s="766"/>
      <c r="M667" s="766"/>
      <c r="N667" s="766"/>
      <c r="O667" s="766"/>
      <c r="P667" s="766"/>
      <c r="Q667" s="766"/>
      <c r="R667" s="766"/>
      <c r="S667" s="766"/>
      <c r="T667" s="767"/>
      <c r="U667" s="774"/>
      <c r="V667" s="775"/>
      <c r="W667" s="755"/>
      <c r="X667" s="755"/>
      <c r="Y667" s="756"/>
    </row>
    <row r="668" spans="1:25" ht="12" customHeight="1" x14ac:dyDescent="0.2">
      <c r="A668" s="254"/>
      <c r="B668" s="761"/>
      <c r="C668" s="762"/>
      <c r="D668" s="768"/>
      <c r="E668" s="769"/>
      <c r="F668" s="769"/>
      <c r="G668" s="769"/>
      <c r="H668" s="769"/>
      <c r="I668" s="769"/>
      <c r="J668" s="769"/>
      <c r="K668" s="769"/>
      <c r="L668" s="769"/>
      <c r="M668" s="769"/>
      <c r="N668" s="769"/>
      <c r="O668" s="769"/>
      <c r="P668" s="769"/>
      <c r="Q668" s="769"/>
      <c r="R668" s="769"/>
      <c r="S668" s="769"/>
      <c r="T668" s="770"/>
      <c r="U668" s="776"/>
      <c r="V668" s="777"/>
      <c r="W668" s="757"/>
      <c r="X668" s="757"/>
      <c r="Y668" s="758"/>
    </row>
    <row r="669" spans="1:25" ht="12" customHeight="1" x14ac:dyDescent="0.2">
      <c r="A669" s="254"/>
      <c r="B669" s="761"/>
      <c r="C669" s="762"/>
      <c r="D669" s="768"/>
      <c r="E669" s="769"/>
      <c r="F669" s="769"/>
      <c r="G669" s="769"/>
      <c r="H669" s="769"/>
      <c r="I669" s="769"/>
      <c r="J669" s="769"/>
      <c r="K669" s="769"/>
      <c r="L669" s="769"/>
      <c r="M669" s="769"/>
      <c r="N669" s="769"/>
      <c r="O669" s="769"/>
      <c r="P669" s="769"/>
      <c r="Q669" s="769"/>
      <c r="R669" s="769"/>
      <c r="S669" s="769"/>
      <c r="T669" s="770"/>
      <c r="U669" s="776"/>
      <c r="V669" s="777"/>
      <c r="W669" s="757"/>
      <c r="X669" s="757"/>
      <c r="Y669" s="758"/>
    </row>
    <row r="670" spans="1:25" ht="12" customHeight="1" x14ac:dyDescent="0.2">
      <c r="A670" s="254" t="str">
        <f>IF(MAX($A$5:A669)=MAX(Récap!AD:AD),"",A666+1)</f>
        <v/>
      </c>
      <c r="B670" s="763"/>
      <c r="C670" s="764"/>
      <c r="D670" s="771"/>
      <c r="E670" s="772"/>
      <c r="F670" s="772"/>
      <c r="G670" s="772"/>
      <c r="H670" s="772"/>
      <c r="I670" s="772"/>
      <c r="J670" s="772"/>
      <c r="K670" s="772"/>
      <c r="L670" s="772"/>
      <c r="M670" s="772"/>
      <c r="N670" s="772"/>
      <c r="O670" s="772"/>
      <c r="P670" s="772"/>
      <c r="Q670" s="772"/>
      <c r="R670" s="772"/>
      <c r="S670" s="772"/>
      <c r="T670" s="773"/>
      <c r="U670" s="778"/>
      <c r="V670" s="779"/>
      <c r="W670" s="753"/>
      <c r="X670" s="753"/>
      <c r="Y670" s="754"/>
    </row>
    <row r="671" spans="1:25" ht="12" customHeight="1" x14ac:dyDescent="0.2">
      <c r="A671" s="254"/>
      <c r="B671" s="759" t="s">
        <v>14</v>
      </c>
      <c r="C671" s="760"/>
      <c r="D671" s="765" t="s">
        <v>14</v>
      </c>
      <c r="E671" s="766"/>
      <c r="F671" s="766"/>
      <c r="G671" s="766"/>
      <c r="H671" s="766"/>
      <c r="I671" s="766"/>
      <c r="J671" s="766"/>
      <c r="K671" s="766"/>
      <c r="L671" s="766"/>
      <c r="M671" s="766"/>
      <c r="N671" s="766"/>
      <c r="O671" s="766"/>
      <c r="P671" s="766"/>
      <c r="Q671" s="766"/>
      <c r="R671" s="766"/>
      <c r="S671" s="766"/>
      <c r="T671" s="767"/>
      <c r="U671" s="774"/>
      <c r="V671" s="775"/>
      <c r="W671" s="755"/>
      <c r="X671" s="755"/>
      <c r="Y671" s="756"/>
    </row>
    <row r="672" spans="1:25" ht="12" customHeight="1" x14ac:dyDescent="0.2">
      <c r="A672" s="254"/>
      <c r="B672" s="761"/>
      <c r="C672" s="762"/>
      <c r="D672" s="768"/>
      <c r="E672" s="769"/>
      <c r="F672" s="769"/>
      <c r="G672" s="769"/>
      <c r="H672" s="769"/>
      <c r="I672" s="769"/>
      <c r="J672" s="769"/>
      <c r="K672" s="769"/>
      <c r="L672" s="769"/>
      <c r="M672" s="769"/>
      <c r="N672" s="769"/>
      <c r="O672" s="769"/>
      <c r="P672" s="769"/>
      <c r="Q672" s="769"/>
      <c r="R672" s="769"/>
      <c r="S672" s="769"/>
      <c r="T672" s="770"/>
      <c r="U672" s="776"/>
      <c r="V672" s="777"/>
      <c r="W672" s="757"/>
      <c r="X672" s="757"/>
      <c r="Y672" s="758"/>
    </row>
    <row r="673" spans="1:25" ht="12" customHeight="1" x14ac:dyDescent="0.2">
      <c r="A673" s="254"/>
      <c r="B673" s="761"/>
      <c r="C673" s="762"/>
      <c r="D673" s="768"/>
      <c r="E673" s="769"/>
      <c r="F673" s="769"/>
      <c r="G673" s="769"/>
      <c r="H673" s="769"/>
      <c r="I673" s="769"/>
      <c r="J673" s="769"/>
      <c r="K673" s="769"/>
      <c r="L673" s="769"/>
      <c r="M673" s="769"/>
      <c r="N673" s="769"/>
      <c r="O673" s="769"/>
      <c r="P673" s="769"/>
      <c r="Q673" s="769"/>
      <c r="R673" s="769"/>
      <c r="S673" s="769"/>
      <c r="T673" s="770"/>
      <c r="U673" s="776"/>
      <c r="V673" s="777"/>
      <c r="W673" s="757"/>
      <c r="X673" s="757"/>
      <c r="Y673" s="758"/>
    </row>
    <row r="674" spans="1:25" ht="12" customHeight="1" x14ac:dyDescent="0.2">
      <c r="A674" s="254" t="str">
        <f>IF(MAX($A$5:A673)=MAX(Récap!AD:AD),"",A670+1)</f>
        <v/>
      </c>
      <c r="B674" s="763"/>
      <c r="C674" s="764"/>
      <c r="D674" s="771"/>
      <c r="E674" s="772"/>
      <c r="F674" s="772"/>
      <c r="G674" s="772"/>
      <c r="H674" s="772"/>
      <c r="I674" s="772"/>
      <c r="J674" s="772"/>
      <c r="K674" s="772"/>
      <c r="L674" s="772"/>
      <c r="M674" s="772"/>
      <c r="N674" s="772"/>
      <c r="O674" s="772"/>
      <c r="P674" s="772"/>
      <c r="Q674" s="772"/>
      <c r="R674" s="772"/>
      <c r="S674" s="772"/>
      <c r="T674" s="773"/>
      <c r="U674" s="778"/>
      <c r="V674" s="779"/>
      <c r="W674" s="753"/>
      <c r="X674" s="753"/>
      <c r="Y674" s="754"/>
    </row>
    <row r="675" spans="1:25" ht="12" customHeight="1" x14ac:dyDescent="0.2">
      <c r="A675" s="254"/>
      <c r="B675" s="233"/>
      <c r="C675" s="234"/>
      <c r="D675" s="235"/>
      <c r="E675" s="235"/>
      <c r="F675" s="235"/>
      <c r="G675" s="235"/>
      <c r="H675" s="235"/>
      <c r="I675" s="235"/>
      <c r="J675" s="235"/>
      <c r="K675" s="235"/>
      <c r="L675" s="235"/>
      <c r="M675" s="235"/>
      <c r="N675" s="235"/>
      <c r="O675" s="235"/>
      <c r="P675" s="235"/>
      <c r="Q675" s="235"/>
      <c r="R675" s="235"/>
      <c r="S675" s="235"/>
      <c r="T675" s="235"/>
      <c r="U675" s="240"/>
      <c r="V675" s="240"/>
      <c r="W675" s="235"/>
      <c r="X675" s="235"/>
      <c r="Y675" s="236"/>
    </row>
    <row r="676" spans="1:25" ht="12" customHeight="1" x14ac:dyDescent="0.2">
      <c r="A676" s="254"/>
      <c r="B676" s="237"/>
      <c r="C676" s="238"/>
      <c r="D676" s="238"/>
      <c r="E676" s="238"/>
      <c r="F676" s="238"/>
      <c r="G676" s="238"/>
      <c r="H676" s="238"/>
      <c r="I676" s="238"/>
      <c r="J676" s="238"/>
      <c r="K676" s="238"/>
      <c r="L676" s="238"/>
      <c r="M676" s="238"/>
      <c r="N676" s="238"/>
      <c r="O676" s="238"/>
      <c r="P676" s="238"/>
      <c r="Q676" s="238"/>
      <c r="R676" s="238"/>
      <c r="S676" s="238"/>
      <c r="T676" s="238"/>
      <c r="U676" s="238"/>
      <c r="V676" s="238"/>
      <c r="W676" s="238"/>
      <c r="X676" s="238"/>
      <c r="Y676" s="239"/>
    </row>
    <row r="677" spans="1:25" ht="12" customHeight="1" x14ac:dyDescent="0.2">
      <c r="A677" s="254"/>
      <c r="B677" s="780" t="s">
        <v>489</v>
      </c>
      <c r="C677" s="781"/>
      <c r="D677" s="781"/>
      <c r="E677" s="781"/>
      <c r="F677" s="781"/>
      <c r="G677" s="781"/>
      <c r="H677" s="781"/>
      <c r="I677" s="781"/>
      <c r="J677" s="781"/>
      <c r="K677" s="781"/>
      <c r="L677" s="781"/>
      <c r="M677" s="781"/>
      <c r="N677" s="781"/>
      <c r="O677" s="782" t="str">
        <f>"Compte rendu du dossier de travaux "&amp;$R$1&amp;" - Page "&amp;COUNTIF($B$1:$B677,"=N°")&amp;" / "&amp;ROUNDUP((280-COUNTIF($B$1:$B$1226,"=-"))/14,0)</f>
        <v>Compte rendu du dossier de travaux  - Page 11 / 0</v>
      </c>
      <c r="P677" s="782"/>
      <c r="Q677" s="782"/>
      <c r="R677" s="782"/>
      <c r="S677" s="782"/>
      <c r="T677" s="782"/>
      <c r="U677" s="782"/>
      <c r="V677" s="782"/>
      <c r="W677" s="782"/>
      <c r="X677" s="782"/>
      <c r="Y677" s="783"/>
    </row>
    <row r="678" spans="1:25" ht="12" customHeight="1" x14ac:dyDescent="0.2">
      <c r="A678" s="254" t="str">
        <f>IF(MAX($A$5:A677)=MAX(Récap!AD:AD),"",A674+1)</f>
        <v/>
      </c>
      <c r="B678" s="784" t="s">
        <v>36</v>
      </c>
      <c r="C678" s="785"/>
      <c r="D678" s="785" t="s">
        <v>430</v>
      </c>
      <c r="E678" s="785"/>
      <c r="F678" s="785"/>
      <c r="G678" s="785"/>
      <c r="H678" s="785"/>
      <c r="I678" s="785"/>
      <c r="J678" s="785"/>
      <c r="K678" s="785"/>
      <c r="L678" s="785"/>
      <c r="M678" s="785"/>
      <c r="N678" s="785"/>
      <c r="O678" s="785"/>
      <c r="P678" s="785"/>
      <c r="Q678" s="785"/>
      <c r="R678" s="785"/>
      <c r="S678" s="785"/>
      <c r="T678" s="785"/>
      <c r="U678" s="788" t="s">
        <v>431</v>
      </c>
      <c r="V678" s="788"/>
      <c r="W678" s="785" t="s">
        <v>432</v>
      </c>
      <c r="X678" s="785"/>
      <c r="Y678" s="790"/>
    </row>
    <row r="679" spans="1:25" ht="12" customHeight="1" x14ac:dyDescent="0.2">
      <c r="A679" s="254"/>
      <c r="B679" s="786"/>
      <c r="C679" s="787"/>
      <c r="D679" s="787"/>
      <c r="E679" s="787"/>
      <c r="F679" s="787"/>
      <c r="G679" s="787"/>
      <c r="H679" s="787"/>
      <c r="I679" s="787"/>
      <c r="J679" s="787"/>
      <c r="K679" s="787"/>
      <c r="L679" s="787"/>
      <c r="M679" s="787"/>
      <c r="N679" s="787"/>
      <c r="O679" s="787"/>
      <c r="P679" s="787"/>
      <c r="Q679" s="787"/>
      <c r="R679" s="787"/>
      <c r="S679" s="787"/>
      <c r="T679" s="787"/>
      <c r="U679" s="789"/>
      <c r="V679" s="789"/>
      <c r="W679" s="787"/>
      <c r="X679" s="787"/>
      <c r="Y679" s="791"/>
    </row>
    <row r="680" spans="1:25" ht="12" customHeight="1" x14ac:dyDescent="0.2">
      <c r="A680" s="254"/>
      <c r="B680" s="759" t="s">
        <v>14</v>
      </c>
      <c r="C680" s="760"/>
      <c r="D680" s="765" t="s">
        <v>14</v>
      </c>
      <c r="E680" s="766"/>
      <c r="F680" s="766"/>
      <c r="G680" s="766"/>
      <c r="H680" s="766"/>
      <c r="I680" s="766"/>
      <c r="J680" s="766"/>
      <c r="K680" s="766"/>
      <c r="L680" s="766"/>
      <c r="M680" s="766"/>
      <c r="N680" s="766"/>
      <c r="O680" s="766"/>
      <c r="P680" s="766"/>
      <c r="Q680" s="766"/>
      <c r="R680" s="766"/>
      <c r="S680" s="766"/>
      <c r="T680" s="767"/>
      <c r="U680" s="774"/>
      <c r="V680" s="775"/>
      <c r="W680" s="755"/>
      <c r="X680" s="755"/>
      <c r="Y680" s="756"/>
    </row>
    <row r="681" spans="1:25" ht="12" customHeight="1" x14ac:dyDescent="0.2">
      <c r="A681" s="254"/>
      <c r="B681" s="761"/>
      <c r="C681" s="762"/>
      <c r="D681" s="768"/>
      <c r="E681" s="769"/>
      <c r="F681" s="769"/>
      <c r="G681" s="769"/>
      <c r="H681" s="769"/>
      <c r="I681" s="769"/>
      <c r="J681" s="769"/>
      <c r="K681" s="769"/>
      <c r="L681" s="769"/>
      <c r="M681" s="769"/>
      <c r="N681" s="769"/>
      <c r="O681" s="769"/>
      <c r="P681" s="769"/>
      <c r="Q681" s="769"/>
      <c r="R681" s="769"/>
      <c r="S681" s="769"/>
      <c r="T681" s="770"/>
      <c r="U681" s="776"/>
      <c r="V681" s="777"/>
      <c r="W681" s="757"/>
      <c r="X681" s="757"/>
      <c r="Y681" s="758"/>
    </row>
    <row r="682" spans="1:25" ht="12" customHeight="1" x14ac:dyDescent="0.2">
      <c r="A682" s="254" t="str">
        <f>IF(MAX($A$5:A681)=MAX(Récap!AD:AD),"",A678+1)</f>
        <v/>
      </c>
      <c r="B682" s="761"/>
      <c r="C682" s="762"/>
      <c r="D682" s="768"/>
      <c r="E682" s="769"/>
      <c r="F682" s="769"/>
      <c r="G682" s="769"/>
      <c r="H682" s="769"/>
      <c r="I682" s="769"/>
      <c r="J682" s="769"/>
      <c r="K682" s="769"/>
      <c r="L682" s="769"/>
      <c r="M682" s="769"/>
      <c r="N682" s="769"/>
      <c r="O682" s="769"/>
      <c r="P682" s="769"/>
      <c r="Q682" s="769"/>
      <c r="R682" s="769"/>
      <c r="S682" s="769"/>
      <c r="T682" s="770"/>
      <c r="U682" s="776"/>
      <c r="V682" s="777"/>
      <c r="W682" s="757"/>
      <c r="X682" s="757"/>
      <c r="Y682" s="758"/>
    </row>
    <row r="683" spans="1:25" ht="12" customHeight="1" x14ac:dyDescent="0.2">
      <c r="A683" s="254"/>
      <c r="B683" s="763"/>
      <c r="C683" s="764"/>
      <c r="D683" s="771"/>
      <c r="E683" s="772"/>
      <c r="F683" s="772"/>
      <c r="G683" s="772"/>
      <c r="H683" s="772"/>
      <c r="I683" s="772"/>
      <c r="J683" s="772"/>
      <c r="K683" s="772"/>
      <c r="L683" s="772"/>
      <c r="M683" s="772"/>
      <c r="N683" s="772"/>
      <c r="O683" s="772"/>
      <c r="P683" s="772"/>
      <c r="Q683" s="772"/>
      <c r="R683" s="772"/>
      <c r="S683" s="772"/>
      <c r="T683" s="773"/>
      <c r="U683" s="778"/>
      <c r="V683" s="779"/>
      <c r="W683" s="753"/>
      <c r="X683" s="753"/>
      <c r="Y683" s="754"/>
    </row>
    <row r="684" spans="1:25" ht="12" customHeight="1" x14ac:dyDescent="0.2">
      <c r="A684" s="254"/>
      <c r="B684" s="759" t="s">
        <v>14</v>
      </c>
      <c r="C684" s="760"/>
      <c r="D684" s="765" t="s">
        <v>14</v>
      </c>
      <c r="E684" s="766"/>
      <c r="F684" s="766"/>
      <c r="G684" s="766"/>
      <c r="H684" s="766"/>
      <c r="I684" s="766"/>
      <c r="J684" s="766"/>
      <c r="K684" s="766"/>
      <c r="L684" s="766"/>
      <c r="M684" s="766"/>
      <c r="N684" s="766"/>
      <c r="O684" s="766"/>
      <c r="P684" s="766"/>
      <c r="Q684" s="766"/>
      <c r="R684" s="766"/>
      <c r="S684" s="766"/>
      <c r="T684" s="767"/>
      <c r="U684" s="774"/>
      <c r="V684" s="775"/>
      <c r="W684" s="755"/>
      <c r="X684" s="755"/>
      <c r="Y684" s="756"/>
    </row>
    <row r="685" spans="1:25" ht="12" customHeight="1" x14ac:dyDescent="0.2">
      <c r="A685" s="254"/>
      <c r="B685" s="761"/>
      <c r="C685" s="762"/>
      <c r="D685" s="768"/>
      <c r="E685" s="769"/>
      <c r="F685" s="769"/>
      <c r="G685" s="769"/>
      <c r="H685" s="769"/>
      <c r="I685" s="769"/>
      <c r="J685" s="769"/>
      <c r="K685" s="769"/>
      <c r="L685" s="769"/>
      <c r="M685" s="769"/>
      <c r="N685" s="769"/>
      <c r="O685" s="769"/>
      <c r="P685" s="769"/>
      <c r="Q685" s="769"/>
      <c r="R685" s="769"/>
      <c r="S685" s="769"/>
      <c r="T685" s="770"/>
      <c r="U685" s="776"/>
      <c r="V685" s="777"/>
      <c r="W685" s="757"/>
      <c r="X685" s="757"/>
      <c r="Y685" s="758"/>
    </row>
    <row r="686" spans="1:25" ht="12" customHeight="1" x14ac:dyDescent="0.2">
      <c r="A686" s="254" t="str">
        <f>IF(MAX($A$5:A685)=MAX(Récap!AD:AD),"",A682+1)</f>
        <v/>
      </c>
      <c r="B686" s="761"/>
      <c r="C686" s="762"/>
      <c r="D686" s="768"/>
      <c r="E686" s="769"/>
      <c r="F686" s="769"/>
      <c r="G686" s="769"/>
      <c r="H686" s="769"/>
      <c r="I686" s="769"/>
      <c r="J686" s="769"/>
      <c r="K686" s="769"/>
      <c r="L686" s="769"/>
      <c r="M686" s="769"/>
      <c r="N686" s="769"/>
      <c r="O686" s="769"/>
      <c r="P686" s="769"/>
      <c r="Q686" s="769"/>
      <c r="R686" s="769"/>
      <c r="S686" s="769"/>
      <c r="T686" s="770"/>
      <c r="U686" s="776"/>
      <c r="V686" s="777"/>
      <c r="W686" s="757"/>
      <c r="X686" s="757"/>
      <c r="Y686" s="758"/>
    </row>
    <row r="687" spans="1:25" ht="12" customHeight="1" x14ac:dyDescent="0.2">
      <c r="A687" s="254"/>
      <c r="B687" s="763"/>
      <c r="C687" s="764"/>
      <c r="D687" s="771"/>
      <c r="E687" s="772"/>
      <c r="F687" s="772"/>
      <c r="G687" s="772"/>
      <c r="H687" s="772"/>
      <c r="I687" s="772"/>
      <c r="J687" s="772"/>
      <c r="K687" s="772"/>
      <c r="L687" s="772"/>
      <c r="M687" s="772"/>
      <c r="N687" s="772"/>
      <c r="O687" s="772"/>
      <c r="P687" s="772"/>
      <c r="Q687" s="772"/>
      <c r="R687" s="772"/>
      <c r="S687" s="772"/>
      <c r="T687" s="773"/>
      <c r="U687" s="778"/>
      <c r="V687" s="779"/>
      <c r="W687" s="753"/>
      <c r="X687" s="753"/>
      <c r="Y687" s="754"/>
    </row>
    <row r="688" spans="1:25" ht="12" customHeight="1" x14ac:dyDescent="0.2">
      <c r="A688" s="254"/>
      <c r="B688" s="759" t="s">
        <v>14</v>
      </c>
      <c r="C688" s="760"/>
      <c r="D688" s="765" t="s">
        <v>14</v>
      </c>
      <c r="E688" s="766"/>
      <c r="F688" s="766"/>
      <c r="G688" s="766"/>
      <c r="H688" s="766"/>
      <c r="I688" s="766"/>
      <c r="J688" s="766"/>
      <c r="K688" s="766"/>
      <c r="L688" s="766"/>
      <c r="M688" s="766"/>
      <c r="N688" s="766"/>
      <c r="O688" s="766"/>
      <c r="P688" s="766"/>
      <c r="Q688" s="766"/>
      <c r="R688" s="766"/>
      <c r="S688" s="766"/>
      <c r="T688" s="767"/>
      <c r="U688" s="774"/>
      <c r="V688" s="775"/>
      <c r="W688" s="755"/>
      <c r="X688" s="755"/>
      <c r="Y688" s="756"/>
    </row>
    <row r="689" spans="1:25" ht="12" customHeight="1" x14ac:dyDescent="0.2">
      <c r="A689" s="254"/>
      <c r="B689" s="761"/>
      <c r="C689" s="762"/>
      <c r="D689" s="768"/>
      <c r="E689" s="769"/>
      <c r="F689" s="769"/>
      <c r="G689" s="769"/>
      <c r="H689" s="769"/>
      <c r="I689" s="769"/>
      <c r="J689" s="769"/>
      <c r="K689" s="769"/>
      <c r="L689" s="769"/>
      <c r="M689" s="769"/>
      <c r="N689" s="769"/>
      <c r="O689" s="769"/>
      <c r="P689" s="769"/>
      <c r="Q689" s="769"/>
      <c r="R689" s="769"/>
      <c r="S689" s="769"/>
      <c r="T689" s="770"/>
      <c r="U689" s="776"/>
      <c r="V689" s="777"/>
      <c r="W689" s="757"/>
      <c r="X689" s="757"/>
      <c r="Y689" s="758"/>
    </row>
    <row r="690" spans="1:25" ht="12" customHeight="1" x14ac:dyDescent="0.2">
      <c r="A690" s="254" t="str">
        <f>IF(MAX($A$5:A689)=MAX(Récap!AD:AD),"",A686+1)</f>
        <v/>
      </c>
      <c r="B690" s="761"/>
      <c r="C690" s="762"/>
      <c r="D690" s="768"/>
      <c r="E690" s="769"/>
      <c r="F690" s="769"/>
      <c r="G690" s="769"/>
      <c r="H690" s="769"/>
      <c r="I690" s="769"/>
      <c r="J690" s="769"/>
      <c r="K690" s="769"/>
      <c r="L690" s="769"/>
      <c r="M690" s="769"/>
      <c r="N690" s="769"/>
      <c r="O690" s="769"/>
      <c r="P690" s="769"/>
      <c r="Q690" s="769"/>
      <c r="R690" s="769"/>
      <c r="S690" s="769"/>
      <c r="T690" s="770"/>
      <c r="U690" s="776"/>
      <c r="V690" s="777"/>
      <c r="W690" s="757"/>
      <c r="X690" s="757"/>
      <c r="Y690" s="758"/>
    </row>
    <row r="691" spans="1:25" ht="12" customHeight="1" x14ac:dyDescent="0.2">
      <c r="A691" s="254"/>
      <c r="B691" s="763"/>
      <c r="C691" s="764"/>
      <c r="D691" s="771"/>
      <c r="E691" s="772"/>
      <c r="F691" s="772"/>
      <c r="G691" s="772"/>
      <c r="H691" s="772"/>
      <c r="I691" s="772"/>
      <c r="J691" s="772"/>
      <c r="K691" s="772"/>
      <c r="L691" s="772"/>
      <c r="M691" s="772"/>
      <c r="N691" s="772"/>
      <c r="O691" s="772"/>
      <c r="P691" s="772"/>
      <c r="Q691" s="772"/>
      <c r="R691" s="772"/>
      <c r="S691" s="772"/>
      <c r="T691" s="773"/>
      <c r="U691" s="778"/>
      <c r="V691" s="779"/>
      <c r="W691" s="753"/>
      <c r="X691" s="753"/>
      <c r="Y691" s="754"/>
    </row>
    <row r="692" spans="1:25" ht="12" customHeight="1" x14ac:dyDescent="0.2">
      <c r="A692" s="254"/>
      <c r="B692" s="759" t="s">
        <v>14</v>
      </c>
      <c r="C692" s="760"/>
      <c r="D692" s="765" t="s">
        <v>14</v>
      </c>
      <c r="E692" s="766"/>
      <c r="F692" s="766"/>
      <c r="G692" s="766"/>
      <c r="H692" s="766"/>
      <c r="I692" s="766"/>
      <c r="J692" s="766"/>
      <c r="K692" s="766"/>
      <c r="L692" s="766"/>
      <c r="M692" s="766"/>
      <c r="N692" s="766"/>
      <c r="O692" s="766"/>
      <c r="P692" s="766"/>
      <c r="Q692" s="766"/>
      <c r="R692" s="766"/>
      <c r="S692" s="766"/>
      <c r="T692" s="767"/>
      <c r="U692" s="774"/>
      <c r="V692" s="775"/>
      <c r="W692" s="755"/>
      <c r="X692" s="755"/>
      <c r="Y692" s="756"/>
    </row>
    <row r="693" spans="1:25" ht="12" customHeight="1" x14ac:dyDescent="0.2">
      <c r="A693" s="254"/>
      <c r="B693" s="761"/>
      <c r="C693" s="762"/>
      <c r="D693" s="768"/>
      <c r="E693" s="769"/>
      <c r="F693" s="769"/>
      <c r="G693" s="769"/>
      <c r="H693" s="769"/>
      <c r="I693" s="769"/>
      <c r="J693" s="769"/>
      <c r="K693" s="769"/>
      <c r="L693" s="769"/>
      <c r="M693" s="769"/>
      <c r="N693" s="769"/>
      <c r="O693" s="769"/>
      <c r="P693" s="769"/>
      <c r="Q693" s="769"/>
      <c r="R693" s="769"/>
      <c r="S693" s="769"/>
      <c r="T693" s="770"/>
      <c r="U693" s="776"/>
      <c r="V693" s="777"/>
      <c r="W693" s="757"/>
      <c r="X693" s="757"/>
      <c r="Y693" s="758"/>
    </row>
    <row r="694" spans="1:25" ht="12" customHeight="1" x14ac:dyDescent="0.2">
      <c r="A694" s="254" t="str">
        <f>IF(MAX($A$5:A693)=MAX(Récap!AD:AD),"",A690+1)</f>
        <v/>
      </c>
      <c r="B694" s="761"/>
      <c r="C694" s="762"/>
      <c r="D694" s="768"/>
      <c r="E694" s="769"/>
      <c r="F694" s="769"/>
      <c r="G694" s="769"/>
      <c r="H694" s="769"/>
      <c r="I694" s="769"/>
      <c r="J694" s="769"/>
      <c r="K694" s="769"/>
      <c r="L694" s="769"/>
      <c r="M694" s="769"/>
      <c r="N694" s="769"/>
      <c r="O694" s="769"/>
      <c r="P694" s="769"/>
      <c r="Q694" s="769"/>
      <c r="R694" s="769"/>
      <c r="S694" s="769"/>
      <c r="T694" s="770"/>
      <c r="U694" s="776"/>
      <c r="V694" s="777"/>
      <c r="W694" s="757"/>
      <c r="X694" s="757"/>
      <c r="Y694" s="758"/>
    </row>
    <row r="695" spans="1:25" ht="12" customHeight="1" x14ac:dyDescent="0.2">
      <c r="A695" s="254"/>
      <c r="B695" s="763"/>
      <c r="C695" s="764"/>
      <c r="D695" s="771"/>
      <c r="E695" s="772"/>
      <c r="F695" s="772"/>
      <c r="G695" s="772"/>
      <c r="H695" s="772"/>
      <c r="I695" s="772"/>
      <c r="J695" s="772"/>
      <c r="K695" s="772"/>
      <c r="L695" s="772"/>
      <c r="M695" s="772"/>
      <c r="N695" s="772"/>
      <c r="O695" s="772"/>
      <c r="P695" s="772"/>
      <c r="Q695" s="772"/>
      <c r="R695" s="772"/>
      <c r="S695" s="772"/>
      <c r="T695" s="773"/>
      <c r="U695" s="778"/>
      <c r="V695" s="779"/>
      <c r="W695" s="753"/>
      <c r="X695" s="753"/>
      <c r="Y695" s="754"/>
    </row>
    <row r="696" spans="1:25" ht="12" customHeight="1" x14ac:dyDescent="0.2">
      <c r="A696" s="254"/>
      <c r="B696" s="759" t="s">
        <v>14</v>
      </c>
      <c r="C696" s="760"/>
      <c r="D696" s="765" t="s">
        <v>14</v>
      </c>
      <c r="E696" s="766"/>
      <c r="F696" s="766"/>
      <c r="G696" s="766"/>
      <c r="H696" s="766"/>
      <c r="I696" s="766"/>
      <c r="J696" s="766"/>
      <c r="K696" s="766"/>
      <c r="L696" s="766"/>
      <c r="M696" s="766"/>
      <c r="N696" s="766"/>
      <c r="O696" s="766"/>
      <c r="P696" s="766"/>
      <c r="Q696" s="766"/>
      <c r="R696" s="766"/>
      <c r="S696" s="766"/>
      <c r="T696" s="767"/>
      <c r="U696" s="774"/>
      <c r="V696" s="775"/>
      <c r="W696" s="755"/>
      <c r="X696" s="755"/>
      <c r="Y696" s="756"/>
    </row>
    <row r="697" spans="1:25" ht="12" customHeight="1" x14ac:dyDescent="0.2">
      <c r="A697" s="254"/>
      <c r="B697" s="761"/>
      <c r="C697" s="762"/>
      <c r="D697" s="768"/>
      <c r="E697" s="769"/>
      <c r="F697" s="769"/>
      <c r="G697" s="769"/>
      <c r="H697" s="769"/>
      <c r="I697" s="769"/>
      <c r="J697" s="769"/>
      <c r="K697" s="769"/>
      <c r="L697" s="769"/>
      <c r="M697" s="769"/>
      <c r="N697" s="769"/>
      <c r="O697" s="769"/>
      <c r="P697" s="769"/>
      <c r="Q697" s="769"/>
      <c r="R697" s="769"/>
      <c r="S697" s="769"/>
      <c r="T697" s="770"/>
      <c r="U697" s="776"/>
      <c r="V697" s="777"/>
      <c r="W697" s="757"/>
      <c r="X697" s="757"/>
      <c r="Y697" s="758"/>
    </row>
    <row r="698" spans="1:25" ht="12" customHeight="1" x14ac:dyDescent="0.2">
      <c r="A698" s="254" t="str">
        <f>IF(MAX($A$5:A697)=MAX(Récap!AD:AD),"",A694+1)</f>
        <v/>
      </c>
      <c r="B698" s="761"/>
      <c r="C698" s="762"/>
      <c r="D698" s="768"/>
      <c r="E698" s="769"/>
      <c r="F698" s="769"/>
      <c r="G698" s="769"/>
      <c r="H698" s="769"/>
      <c r="I698" s="769"/>
      <c r="J698" s="769"/>
      <c r="K698" s="769"/>
      <c r="L698" s="769"/>
      <c r="M698" s="769"/>
      <c r="N698" s="769"/>
      <c r="O698" s="769"/>
      <c r="P698" s="769"/>
      <c r="Q698" s="769"/>
      <c r="R698" s="769"/>
      <c r="S698" s="769"/>
      <c r="T698" s="770"/>
      <c r="U698" s="776"/>
      <c r="V698" s="777"/>
      <c r="W698" s="757"/>
      <c r="X698" s="757"/>
      <c r="Y698" s="758"/>
    </row>
    <row r="699" spans="1:25" ht="12" customHeight="1" x14ac:dyDescent="0.2">
      <c r="A699" s="254"/>
      <c r="B699" s="763"/>
      <c r="C699" s="764"/>
      <c r="D699" s="771"/>
      <c r="E699" s="772"/>
      <c r="F699" s="772"/>
      <c r="G699" s="772"/>
      <c r="H699" s="772"/>
      <c r="I699" s="772"/>
      <c r="J699" s="772"/>
      <c r="K699" s="772"/>
      <c r="L699" s="772"/>
      <c r="M699" s="772"/>
      <c r="N699" s="772"/>
      <c r="O699" s="772"/>
      <c r="P699" s="772"/>
      <c r="Q699" s="772"/>
      <c r="R699" s="772"/>
      <c r="S699" s="772"/>
      <c r="T699" s="773"/>
      <c r="U699" s="778"/>
      <c r="V699" s="779"/>
      <c r="W699" s="753"/>
      <c r="X699" s="753"/>
      <c r="Y699" s="754"/>
    </row>
    <row r="700" spans="1:25" ht="12" customHeight="1" x14ac:dyDescent="0.2">
      <c r="A700" s="254"/>
      <c r="B700" s="759" t="s">
        <v>14</v>
      </c>
      <c r="C700" s="760"/>
      <c r="D700" s="765" t="s">
        <v>14</v>
      </c>
      <c r="E700" s="766"/>
      <c r="F700" s="766"/>
      <c r="G700" s="766"/>
      <c r="H700" s="766"/>
      <c r="I700" s="766"/>
      <c r="J700" s="766"/>
      <c r="K700" s="766"/>
      <c r="L700" s="766"/>
      <c r="M700" s="766"/>
      <c r="N700" s="766"/>
      <c r="O700" s="766"/>
      <c r="P700" s="766"/>
      <c r="Q700" s="766"/>
      <c r="R700" s="766"/>
      <c r="S700" s="766"/>
      <c r="T700" s="767"/>
      <c r="U700" s="774"/>
      <c r="V700" s="775"/>
      <c r="W700" s="755"/>
      <c r="X700" s="755"/>
      <c r="Y700" s="756"/>
    </row>
    <row r="701" spans="1:25" ht="12" customHeight="1" x14ac:dyDescent="0.2">
      <c r="A701" s="254"/>
      <c r="B701" s="761"/>
      <c r="C701" s="762"/>
      <c r="D701" s="768"/>
      <c r="E701" s="769"/>
      <c r="F701" s="769"/>
      <c r="G701" s="769"/>
      <c r="H701" s="769"/>
      <c r="I701" s="769"/>
      <c r="J701" s="769"/>
      <c r="K701" s="769"/>
      <c r="L701" s="769"/>
      <c r="M701" s="769"/>
      <c r="N701" s="769"/>
      <c r="O701" s="769"/>
      <c r="P701" s="769"/>
      <c r="Q701" s="769"/>
      <c r="R701" s="769"/>
      <c r="S701" s="769"/>
      <c r="T701" s="770"/>
      <c r="U701" s="776"/>
      <c r="V701" s="777"/>
      <c r="W701" s="757"/>
      <c r="X701" s="757"/>
      <c r="Y701" s="758"/>
    </row>
    <row r="702" spans="1:25" ht="12" customHeight="1" x14ac:dyDescent="0.2">
      <c r="A702" s="241"/>
      <c r="B702" s="761"/>
      <c r="C702" s="762"/>
      <c r="D702" s="768"/>
      <c r="E702" s="769"/>
      <c r="F702" s="769"/>
      <c r="G702" s="769"/>
      <c r="H702" s="769"/>
      <c r="I702" s="769"/>
      <c r="J702" s="769"/>
      <c r="K702" s="769"/>
      <c r="L702" s="769"/>
      <c r="M702" s="769"/>
      <c r="N702" s="769"/>
      <c r="O702" s="769"/>
      <c r="P702" s="769"/>
      <c r="Q702" s="769"/>
      <c r="R702" s="769"/>
      <c r="S702" s="769"/>
      <c r="T702" s="770"/>
      <c r="U702" s="776"/>
      <c r="V702" s="777"/>
      <c r="W702" s="757"/>
      <c r="X702" s="757"/>
      <c r="Y702" s="758"/>
    </row>
    <row r="703" spans="1:25" ht="12" customHeight="1" x14ac:dyDescent="0.2">
      <c r="B703" s="763"/>
      <c r="C703" s="764"/>
      <c r="D703" s="771"/>
      <c r="E703" s="772"/>
      <c r="F703" s="772"/>
      <c r="G703" s="772"/>
      <c r="H703" s="772"/>
      <c r="I703" s="772"/>
      <c r="J703" s="772"/>
      <c r="K703" s="772"/>
      <c r="L703" s="772"/>
      <c r="M703" s="772"/>
      <c r="N703" s="772"/>
      <c r="O703" s="772"/>
      <c r="P703" s="772"/>
      <c r="Q703" s="772"/>
      <c r="R703" s="772"/>
      <c r="S703" s="772"/>
      <c r="T703" s="773"/>
      <c r="U703" s="778"/>
      <c r="V703" s="779"/>
      <c r="W703" s="753"/>
      <c r="X703" s="753"/>
      <c r="Y703" s="754"/>
    </row>
    <row r="704" spans="1:25" ht="12" customHeight="1" x14ac:dyDescent="0.2">
      <c r="B704" s="759" t="s">
        <v>14</v>
      </c>
      <c r="C704" s="760"/>
      <c r="D704" s="765" t="s">
        <v>14</v>
      </c>
      <c r="E704" s="766"/>
      <c r="F704" s="766"/>
      <c r="G704" s="766"/>
      <c r="H704" s="766"/>
      <c r="I704" s="766"/>
      <c r="J704" s="766"/>
      <c r="K704" s="766"/>
      <c r="L704" s="766"/>
      <c r="M704" s="766"/>
      <c r="N704" s="766"/>
      <c r="O704" s="766"/>
      <c r="P704" s="766"/>
      <c r="Q704" s="766"/>
      <c r="R704" s="766"/>
      <c r="S704" s="766"/>
      <c r="T704" s="767"/>
      <c r="U704" s="774"/>
      <c r="V704" s="775"/>
      <c r="W704" s="755"/>
      <c r="X704" s="755"/>
      <c r="Y704" s="756"/>
    </row>
    <row r="705" spans="1:25" ht="12" customHeight="1" x14ac:dyDescent="0.2">
      <c r="B705" s="761"/>
      <c r="C705" s="762"/>
      <c r="D705" s="768"/>
      <c r="E705" s="769"/>
      <c r="F705" s="769"/>
      <c r="G705" s="769"/>
      <c r="H705" s="769"/>
      <c r="I705" s="769"/>
      <c r="J705" s="769"/>
      <c r="K705" s="769"/>
      <c r="L705" s="769"/>
      <c r="M705" s="769"/>
      <c r="N705" s="769"/>
      <c r="O705" s="769"/>
      <c r="P705" s="769"/>
      <c r="Q705" s="769"/>
      <c r="R705" s="769"/>
      <c r="S705" s="769"/>
      <c r="T705" s="770"/>
      <c r="U705" s="776"/>
      <c r="V705" s="777"/>
      <c r="W705" s="757"/>
      <c r="X705" s="757"/>
      <c r="Y705" s="758"/>
    </row>
    <row r="706" spans="1:25" ht="12" customHeight="1" x14ac:dyDescent="0.2">
      <c r="B706" s="761"/>
      <c r="C706" s="762"/>
      <c r="D706" s="768"/>
      <c r="E706" s="769"/>
      <c r="F706" s="769"/>
      <c r="G706" s="769"/>
      <c r="H706" s="769"/>
      <c r="I706" s="769"/>
      <c r="J706" s="769"/>
      <c r="K706" s="769"/>
      <c r="L706" s="769"/>
      <c r="M706" s="769"/>
      <c r="N706" s="769"/>
      <c r="O706" s="769"/>
      <c r="P706" s="769"/>
      <c r="Q706" s="769"/>
      <c r="R706" s="769"/>
      <c r="S706" s="769"/>
      <c r="T706" s="770"/>
      <c r="U706" s="776"/>
      <c r="V706" s="777"/>
      <c r="W706" s="757"/>
      <c r="X706" s="757"/>
      <c r="Y706" s="758"/>
    </row>
    <row r="707" spans="1:25" ht="12" customHeight="1" x14ac:dyDescent="0.2">
      <c r="B707" s="763"/>
      <c r="C707" s="764"/>
      <c r="D707" s="771"/>
      <c r="E707" s="772"/>
      <c r="F707" s="772"/>
      <c r="G707" s="772"/>
      <c r="H707" s="772"/>
      <c r="I707" s="772"/>
      <c r="J707" s="772"/>
      <c r="K707" s="772"/>
      <c r="L707" s="772"/>
      <c r="M707" s="772"/>
      <c r="N707" s="772"/>
      <c r="O707" s="772"/>
      <c r="P707" s="772"/>
      <c r="Q707" s="772"/>
      <c r="R707" s="772"/>
      <c r="S707" s="772"/>
      <c r="T707" s="773"/>
      <c r="U707" s="778"/>
      <c r="V707" s="779"/>
      <c r="W707" s="753"/>
      <c r="X707" s="753"/>
      <c r="Y707" s="754"/>
    </row>
    <row r="708" spans="1:25" ht="12" customHeight="1" x14ac:dyDescent="0.2">
      <c r="A708" s="254" t="str">
        <f>IF(MAX($A$5:A707)=MAX(Récap!AD:AD),"",A698+1)</f>
        <v/>
      </c>
      <c r="B708" s="759" t="s">
        <v>14</v>
      </c>
      <c r="C708" s="760"/>
      <c r="D708" s="765" t="s">
        <v>14</v>
      </c>
      <c r="E708" s="766"/>
      <c r="F708" s="766"/>
      <c r="G708" s="766"/>
      <c r="H708" s="766"/>
      <c r="I708" s="766"/>
      <c r="J708" s="766"/>
      <c r="K708" s="766"/>
      <c r="L708" s="766"/>
      <c r="M708" s="766"/>
      <c r="N708" s="766"/>
      <c r="O708" s="766"/>
      <c r="P708" s="766"/>
      <c r="Q708" s="766"/>
      <c r="R708" s="766"/>
      <c r="S708" s="766"/>
      <c r="T708" s="767"/>
      <c r="U708" s="774"/>
      <c r="V708" s="775"/>
      <c r="W708" s="755"/>
      <c r="X708" s="755"/>
      <c r="Y708" s="756"/>
    </row>
    <row r="709" spans="1:25" ht="12" customHeight="1" x14ac:dyDescent="0.2">
      <c r="A709" s="254"/>
      <c r="B709" s="761"/>
      <c r="C709" s="762"/>
      <c r="D709" s="768"/>
      <c r="E709" s="769"/>
      <c r="F709" s="769"/>
      <c r="G709" s="769"/>
      <c r="H709" s="769"/>
      <c r="I709" s="769"/>
      <c r="J709" s="769"/>
      <c r="K709" s="769"/>
      <c r="L709" s="769"/>
      <c r="M709" s="769"/>
      <c r="N709" s="769"/>
      <c r="O709" s="769"/>
      <c r="P709" s="769"/>
      <c r="Q709" s="769"/>
      <c r="R709" s="769"/>
      <c r="S709" s="769"/>
      <c r="T709" s="770"/>
      <c r="U709" s="776"/>
      <c r="V709" s="777"/>
      <c r="W709" s="757"/>
      <c r="X709" s="757"/>
      <c r="Y709" s="758"/>
    </row>
    <row r="710" spans="1:25" ht="12" customHeight="1" x14ac:dyDescent="0.2">
      <c r="A710" s="254"/>
      <c r="B710" s="761"/>
      <c r="C710" s="762"/>
      <c r="D710" s="768"/>
      <c r="E710" s="769"/>
      <c r="F710" s="769"/>
      <c r="G710" s="769"/>
      <c r="H710" s="769"/>
      <c r="I710" s="769"/>
      <c r="J710" s="769"/>
      <c r="K710" s="769"/>
      <c r="L710" s="769"/>
      <c r="M710" s="769"/>
      <c r="N710" s="769"/>
      <c r="O710" s="769"/>
      <c r="P710" s="769"/>
      <c r="Q710" s="769"/>
      <c r="R710" s="769"/>
      <c r="S710" s="769"/>
      <c r="T710" s="770"/>
      <c r="U710" s="776"/>
      <c r="V710" s="777"/>
      <c r="W710" s="757"/>
      <c r="X710" s="757"/>
      <c r="Y710" s="758"/>
    </row>
    <row r="711" spans="1:25" ht="12" customHeight="1" x14ac:dyDescent="0.2">
      <c r="A711" s="254"/>
      <c r="B711" s="763"/>
      <c r="C711" s="764"/>
      <c r="D711" s="771"/>
      <c r="E711" s="772"/>
      <c r="F711" s="772"/>
      <c r="G711" s="772"/>
      <c r="H711" s="772"/>
      <c r="I711" s="772"/>
      <c r="J711" s="772"/>
      <c r="K711" s="772"/>
      <c r="L711" s="772"/>
      <c r="M711" s="772"/>
      <c r="N711" s="772"/>
      <c r="O711" s="772"/>
      <c r="P711" s="772"/>
      <c r="Q711" s="772"/>
      <c r="R711" s="772"/>
      <c r="S711" s="772"/>
      <c r="T711" s="773"/>
      <c r="U711" s="778"/>
      <c r="V711" s="779"/>
      <c r="W711" s="753"/>
      <c r="X711" s="753"/>
      <c r="Y711" s="754"/>
    </row>
    <row r="712" spans="1:25" ht="12" customHeight="1" x14ac:dyDescent="0.2">
      <c r="A712" s="254" t="str">
        <f>IF(MAX($A$5:A711)=MAX(Récap!AD:AD),"",A708+1)</f>
        <v/>
      </c>
      <c r="B712" s="759" t="s">
        <v>14</v>
      </c>
      <c r="C712" s="760"/>
      <c r="D712" s="765" t="s">
        <v>14</v>
      </c>
      <c r="E712" s="766"/>
      <c r="F712" s="766"/>
      <c r="G712" s="766"/>
      <c r="H712" s="766"/>
      <c r="I712" s="766"/>
      <c r="J712" s="766"/>
      <c r="K712" s="766"/>
      <c r="L712" s="766"/>
      <c r="M712" s="766"/>
      <c r="N712" s="766"/>
      <c r="O712" s="766"/>
      <c r="P712" s="766"/>
      <c r="Q712" s="766"/>
      <c r="R712" s="766"/>
      <c r="S712" s="766"/>
      <c r="T712" s="767"/>
      <c r="U712" s="774"/>
      <c r="V712" s="775"/>
      <c r="W712" s="755"/>
      <c r="X712" s="755"/>
      <c r="Y712" s="756"/>
    </row>
    <row r="713" spans="1:25" ht="12" customHeight="1" x14ac:dyDescent="0.2">
      <c r="A713" s="254"/>
      <c r="B713" s="761"/>
      <c r="C713" s="762"/>
      <c r="D713" s="768"/>
      <c r="E713" s="769"/>
      <c r="F713" s="769"/>
      <c r="G713" s="769"/>
      <c r="H713" s="769"/>
      <c r="I713" s="769"/>
      <c r="J713" s="769"/>
      <c r="K713" s="769"/>
      <c r="L713" s="769"/>
      <c r="M713" s="769"/>
      <c r="N713" s="769"/>
      <c r="O713" s="769"/>
      <c r="P713" s="769"/>
      <c r="Q713" s="769"/>
      <c r="R713" s="769"/>
      <c r="S713" s="769"/>
      <c r="T713" s="770"/>
      <c r="U713" s="776"/>
      <c r="V713" s="777"/>
      <c r="W713" s="757"/>
      <c r="X713" s="757"/>
      <c r="Y713" s="758"/>
    </row>
    <row r="714" spans="1:25" ht="12" customHeight="1" x14ac:dyDescent="0.2">
      <c r="A714" s="254"/>
      <c r="B714" s="761"/>
      <c r="C714" s="762"/>
      <c r="D714" s="768"/>
      <c r="E714" s="769"/>
      <c r="F714" s="769"/>
      <c r="G714" s="769"/>
      <c r="H714" s="769"/>
      <c r="I714" s="769"/>
      <c r="J714" s="769"/>
      <c r="K714" s="769"/>
      <c r="L714" s="769"/>
      <c r="M714" s="769"/>
      <c r="N714" s="769"/>
      <c r="O714" s="769"/>
      <c r="P714" s="769"/>
      <c r="Q714" s="769"/>
      <c r="R714" s="769"/>
      <c r="S714" s="769"/>
      <c r="T714" s="770"/>
      <c r="U714" s="776"/>
      <c r="V714" s="777"/>
      <c r="W714" s="757"/>
      <c r="X714" s="757"/>
      <c r="Y714" s="758"/>
    </row>
    <row r="715" spans="1:25" ht="12" customHeight="1" x14ac:dyDescent="0.2">
      <c r="A715" s="254"/>
      <c r="B715" s="763"/>
      <c r="C715" s="764"/>
      <c r="D715" s="771"/>
      <c r="E715" s="772"/>
      <c r="F715" s="772"/>
      <c r="G715" s="772"/>
      <c r="H715" s="772"/>
      <c r="I715" s="772"/>
      <c r="J715" s="772"/>
      <c r="K715" s="772"/>
      <c r="L715" s="772"/>
      <c r="M715" s="772"/>
      <c r="N715" s="772"/>
      <c r="O715" s="772"/>
      <c r="P715" s="772"/>
      <c r="Q715" s="772"/>
      <c r="R715" s="772"/>
      <c r="S715" s="772"/>
      <c r="T715" s="773"/>
      <c r="U715" s="778"/>
      <c r="V715" s="779"/>
      <c r="W715" s="753"/>
      <c r="X715" s="753"/>
      <c r="Y715" s="754"/>
    </row>
    <row r="716" spans="1:25" ht="12" customHeight="1" x14ac:dyDescent="0.2">
      <c r="A716" s="254" t="str">
        <f>IF(MAX($A$5:A715)=MAX(Récap!AD:AD),"",A712+1)</f>
        <v/>
      </c>
      <c r="B716" s="759" t="s">
        <v>14</v>
      </c>
      <c r="C716" s="760"/>
      <c r="D716" s="765" t="s">
        <v>14</v>
      </c>
      <c r="E716" s="766"/>
      <c r="F716" s="766"/>
      <c r="G716" s="766"/>
      <c r="H716" s="766"/>
      <c r="I716" s="766"/>
      <c r="J716" s="766"/>
      <c r="K716" s="766"/>
      <c r="L716" s="766"/>
      <c r="M716" s="766"/>
      <c r="N716" s="766"/>
      <c r="O716" s="766"/>
      <c r="P716" s="766"/>
      <c r="Q716" s="766"/>
      <c r="R716" s="766"/>
      <c r="S716" s="766"/>
      <c r="T716" s="767"/>
      <c r="U716" s="774"/>
      <c r="V716" s="775"/>
      <c r="W716" s="755"/>
      <c r="X716" s="755"/>
      <c r="Y716" s="756"/>
    </row>
    <row r="717" spans="1:25" ht="12" customHeight="1" x14ac:dyDescent="0.2">
      <c r="A717" s="254"/>
      <c r="B717" s="761"/>
      <c r="C717" s="762"/>
      <c r="D717" s="768"/>
      <c r="E717" s="769"/>
      <c r="F717" s="769"/>
      <c r="G717" s="769"/>
      <c r="H717" s="769"/>
      <c r="I717" s="769"/>
      <c r="J717" s="769"/>
      <c r="K717" s="769"/>
      <c r="L717" s="769"/>
      <c r="M717" s="769"/>
      <c r="N717" s="769"/>
      <c r="O717" s="769"/>
      <c r="P717" s="769"/>
      <c r="Q717" s="769"/>
      <c r="R717" s="769"/>
      <c r="S717" s="769"/>
      <c r="T717" s="770"/>
      <c r="U717" s="776"/>
      <c r="V717" s="777"/>
      <c r="W717" s="757"/>
      <c r="X717" s="757"/>
      <c r="Y717" s="758"/>
    </row>
    <row r="718" spans="1:25" ht="12" customHeight="1" x14ac:dyDescent="0.2">
      <c r="A718" s="254"/>
      <c r="B718" s="761"/>
      <c r="C718" s="762"/>
      <c r="D718" s="768"/>
      <c r="E718" s="769"/>
      <c r="F718" s="769"/>
      <c r="G718" s="769"/>
      <c r="H718" s="769"/>
      <c r="I718" s="769"/>
      <c r="J718" s="769"/>
      <c r="K718" s="769"/>
      <c r="L718" s="769"/>
      <c r="M718" s="769"/>
      <c r="N718" s="769"/>
      <c r="O718" s="769"/>
      <c r="P718" s="769"/>
      <c r="Q718" s="769"/>
      <c r="R718" s="769"/>
      <c r="S718" s="769"/>
      <c r="T718" s="770"/>
      <c r="U718" s="776"/>
      <c r="V718" s="777"/>
      <c r="W718" s="757"/>
      <c r="X718" s="757"/>
      <c r="Y718" s="758"/>
    </row>
    <row r="719" spans="1:25" ht="12" customHeight="1" x14ac:dyDescent="0.2">
      <c r="A719" s="254"/>
      <c r="B719" s="763"/>
      <c r="C719" s="764"/>
      <c r="D719" s="771"/>
      <c r="E719" s="772"/>
      <c r="F719" s="772"/>
      <c r="G719" s="772"/>
      <c r="H719" s="772"/>
      <c r="I719" s="772"/>
      <c r="J719" s="772"/>
      <c r="K719" s="772"/>
      <c r="L719" s="772"/>
      <c r="M719" s="772"/>
      <c r="N719" s="772"/>
      <c r="O719" s="772"/>
      <c r="P719" s="772"/>
      <c r="Q719" s="772"/>
      <c r="R719" s="772"/>
      <c r="S719" s="772"/>
      <c r="T719" s="773"/>
      <c r="U719" s="778"/>
      <c r="V719" s="779"/>
      <c r="W719" s="753"/>
      <c r="X719" s="753"/>
      <c r="Y719" s="754"/>
    </row>
    <row r="720" spans="1:25" ht="12" customHeight="1" x14ac:dyDescent="0.2">
      <c r="A720" s="254" t="str">
        <f>IF(MAX($A$5:A719)=MAX(Récap!AD:AD),"",A716+1)</f>
        <v/>
      </c>
      <c r="B720" s="759" t="s">
        <v>14</v>
      </c>
      <c r="C720" s="760"/>
      <c r="D720" s="765" t="s">
        <v>14</v>
      </c>
      <c r="E720" s="766"/>
      <c r="F720" s="766"/>
      <c r="G720" s="766"/>
      <c r="H720" s="766"/>
      <c r="I720" s="766"/>
      <c r="J720" s="766"/>
      <c r="K720" s="766"/>
      <c r="L720" s="766"/>
      <c r="M720" s="766"/>
      <c r="N720" s="766"/>
      <c r="O720" s="766"/>
      <c r="P720" s="766"/>
      <c r="Q720" s="766"/>
      <c r="R720" s="766"/>
      <c r="S720" s="766"/>
      <c r="T720" s="767"/>
      <c r="U720" s="774"/>
      <c r="V720" s="775"/>
      <c r="W720" s="755"/>
      <c r="X720" s="755"/>
      <c r="Y720" s="756"/>
    </row>
    <row r="721" spans="1:25" ht="12" customHeight="1" x14ac:dyDescent="0.2">
      <c r="A721" s="254"/>
      <c r="B721" s="761"/>
      <c r="C721" s="762"/>
      <c r="D721" s="768"/>
      <c r="E721" s="769"/>
      <c r="F721" s="769"/>
      <c r="G721" s="769"/>
      <c r="H721" s="769"/>
      <c r="I721" s="769"/>
      <c r="J721" s="769"/>
      <c r="K721" s="769"/>
      <c r="L721" s="769"/>
      <c r="M721" s="769"/>
      <c r="N721" s="769"/>
      <c r="O721" s="769"/>
      <c r="P721" s="769"/>
      <c r="Q721" s="769"/>
      <c r="R721" s="769"/>
      <c r="S721" s="769"/>
      <c r="T721" s="770"/>
      <c r="U721" s="776"/>
      <c r="V721" s="777"/>
      <c r="W721" s="757"/>
      <c r="X721" s="757"/>
      <c r="Y721" s="758"/>
    </row>
    <row r="722" spans="1:25" ht="12" customHeight="1" x14ac:dyDescent="0.2">
      <c r="A722" s="254"/>
      <c r="B722" s="761"/>
      <c r="C722" s="762"/>
      <c r="D722" s="768"/>
      <c r="E722" s="769"/>
      <c r="F722" s="769"/>
      <c r="G722" s="769"/>
      <c r="H722" s="769"/>
      <c r="I722" s="769"/>
      <c r="J722" s="769"/>
      <c r="K722" s="769"/>
      <c r="L722" s="769"/>
      <c r="M722" s="769"/>
      <c r="N722" s="769"/>
      <c r="O722" s="769"/>
      <c r="P722" s="769"/>
      <c r="Q722" s="769"/>
      <c r="R722" s="769"/>
      <c r="S722" s="769"/>
      <c r="T722" s="770"/>
      <c r="U722" s="776"/>
      <c r="V722" s="777"/>
      <c r="W722" s="757"/>
      <c r="X722" s="757"/>
      <c r="Y722" s="758"/>
    </row>
    <row r="723" spans="1:25" ht="12" customHeight="1" x14ac:dyDescent="0.2">
      <c r="A723" s="254"/>
      <c r="B723" s="763"/>
      <c r="C723" s="764"/>
      <c r="D723" s="771"/>
      <c r="E723" s="772"/>
      <c r="F723" s="772"/>
      <c r="G723" s="772"/>
      <c r="H723" s="772"/>
      <c r="I723" s="772"/>
      <c r="J723" s="772"/>
      <c r="K723" s="772"/>
      <c r="L723" s="772"/>
      <c r="M723" s="772"/>
      <c r="N723" s="772"/>
      <c r="O723" s="772"/>
      <c r="P723" s="772"/>
      <c r="Q723" s="772"/>
      <c r="R723" s="772"/>
      <c r="S723" s="772"/>
      <c r="T723" s="773"/>
      <c r="U723" s="778"/>
      <c r="V723" s="779"/>
      <c r="W723" s="753"/>
      <c r="X723" s="753"/>
      <c r="Y723" s="754"/>
    </row>
    <row r="724" spans="1:25" ht="12" customHeight="1" x14ac:dyDescent="0.2">
      <c r="A724" s="254" t="str">
        <f>IF(MAX($A$5:A723)=MAX(Récap!AD:AD),"",A720+1)</f>
        <v/>
      </c>
      <c r="B724" s="759" t="s">
        <v>14</v>
      </c>
      <c r="C724" s="760"/>
      <c r="D724" s="765" t="s">
        <v>14</v>
      </c>
      <c r="E724" s="766"/>
      <c r="F724" s="766"/>
      <c r="G724" s="766"/>
      <c r="H724" s="766"/>
      <c r="I724" s="766"/>
      <c r="J724" s="766"/>
      <c r="K724" s="766"/>
      <c r="L724" s="766"/>
      <c r="M724" s="766"/>
      <c r="N724" s="766"/>
      <c r="O724" s="766"/>
      <c r="P724" s="766"/>
      <c r="Q724" s="766"/>
      <c r="R724" s="766"/>
      <c r="S724" s="766"/>
      <c r="T724" s="767"/>
      <c r="U724" s="774"/>
      <c r="V724" s="775"/>
      <c r="W724" s="755"/>
      <c r="X724" s="755"/>
      <c r="Y724" s="756"/>
    </row>
    <row r="725" spans="1:25" ht="12" customHeight="1" x14ac:dyDescent="0.2">
      <c r="A725" s="254"/>
      <c r="B725" s="761"/>
      <c r="C725" s="762"/>
      <c r="D725" s="768"/>
      <c r="E725" s="769"/>
      <c r="F725" s="769"/>
      <c r="G725" s="769"/>
      <c r="H725" s="769"/>
      <c r="I725" s="769"/>
      <c r="J725" s="769"/>
      <c r="K725" s="769"/>
      <c r="L725" s="769"/>
      <c r="M725" s="769"/>
      <c r="N725" s="769"/>
      <c r="O725" s="769"/>
      <c r="P725" s="769"/>
      <c r="Q725" s="769"/>
      <c r="R725" s="769"/>
      <c r="S725" s="769"/>
      <c r="T725" s="770"/>
      <c r="U725" s="776"/>
      <c r="V725" s="777"/>
      <c r="W725" s="757"/>
      <c r="X725" s="757"/>
      <c r="Y725" s="758"/>
    </row>
    <row r="726" spans="1:25" ht="12" customHeight="1" x14ac:dyDescent="0.2">
      <c r="A726" s="254"/>
      <c r="B726" s="761"/>
      <c r="C726" s="762"/>
      <c r="D726" s="768"/>
      <c r="E726" s="769"/>
      <c r="F726" s="769"/>
      <c r="G726" s="769"/>
      <c r="H726" s="769"/>
      <c r="I726" s="769"/>
      <c r="J726" s="769"/>
      <c r="K726" s="769"/>
      <c r="L726" s="769"/>
      <c r="M726" s="769"/>
      <c r="N726" s="769"/>
      <c r="O726" s="769"/>
      <c r="P726" s="769"/>
      <c r="Q726" s="769"/>
      <c r="R726" s="769"/>
      <c r="S726" s="769"/>
      <c r="T726" s="770"/>
      <c r="U726" s="776"/>
      <c r="V726" s="777"/>
      <c r="W726" s="757"/>
      <c r="X726" s="757"/>
      <c r="Y726" s="758"/>
    </row>
    <row r="727" spans="1:25" ht="12" customHeight="1" x14ac:dyDescent="0.2">
      <c r="A727" s="254"/>
      <c r="B727" s="763"/>
      <c r="C727" s="764"/>
      <c r="D727" s="771"/>
      <c r="E727" s="772"/>
      <c r="F727" s="772"/>
      <c r="G727" s="772"/>
      <c r="H727" s="772"/>
      <c r="I727" s="772"/>
      <c r="J727" s="772"/>
      <c r="K727" s="772"/>
      <c r="L727" s="772"/>
      <c r="M727" s="772"/>
      <c r="N727" s="772"/>
      <c r="O727" s="772"/>
      <c r="P727" s="772"/>
      <c r="Q727" s="772"/>
      <c r="R727" s="772"/>
      <c r="S727" s="772"/>
      <c r="T727" s="773"/>
      <c r="U727" s="778"/>
      <c r="V727" s="779"/>
      <c r="W727" s="753"/>
      <c r="X727" s="753"/>
      <c r="Y727" s="754"/>
    </row>
    <row r="728" spans="1:25" ht="12" customHeight="1" x14ac:dyDescent="0.2">
      <c r="A728" s="254" t="str">
        <f>IF(MAX($A$5:A727)=MAX(Récap!AD:AD),"",A724+1)</f>
        <v/>
      </c>
      <c r="B728" s="759" t="s">
        <v>14</v>
      </c>
      <c r="C728" s="760"/>
      <c r="D728" s="765" t="s">
        <v>14</v>
      </c>
      <c r="E728" s="766"/>
      <c r="F728" s="766"/>
      <c r="G728" s="766"/>
      <c r="H728" s="766"/>
      <c r="I728" s="766"/>
      <c r="J728" s="766"/>
      <c r="K728" s="766"/>
      <c r="L728" s="766"/>
      <c r="M728" s="766"/>
      <c r="N728" s="766"/>
      <c r="O728" s="766"/>
      <c r="P728" s="766"/>
      <c r="Q728" s="766"/>
      <c r="R728" s="766"/>
      <c r="S728" s="766"/>
      <c r="T728" s="767"/>
      <c r="U728" s="774"/>
      <c r="V728" s="775"/>
      <c r="W728" s="755"/>
      <c r="X728" s="755"/>
      <c r="Y728" s="756"/>
    </row>
    <row r="729" spans="1:25" ht="12" customHeight="1" x14ac:dyDescent="0.2">
      <c r="A729" s="254"/>
      <c r="B729" s="761"/>
      <c r="C729" s="762"/>
      <c r="D729" s="768"/>
      <c r="E729" s="769"/>
      <c r="F729" s="769"/>
      <c r="G729" s="769"/>
      <c r="H729" s="769"/>
      <c r="I729" s="769"/>
      <c r="J729" s="769"/>
      <c r="K729" s="769"/>
      <c r="L729" s="769"/>
      <c r="M729" s="769"/>
      <c r="N729" s="769"/>
      <c r="O729" s="769"/>
      <c r="P729" s="769"/>
      <c r="Q729" s="769"/>
      <c r="R729" s="769"/>
      <c r="S729" s="769"/>
      <c r="T729" s="770"/>
      <c r="U729" s="776"/>
      <c r="V729" s="777"/>
      <c r="W729" s="757"/>
      <c r="X729" s="757"/>
      <c r="Y729" s="758"/>
    </row>
    <row r="730" spans="1:25" ht="12" customHeight="1" x14ac:dyDescent="0.2">
      <c r="A730" s="254"/>
      <c r="B730" s="761"/>
      <c r="C730" s="762"/>
      <c r="D730" s="768"/>
      <c r="E730" s="769"/>
      <c r="F730" s="769"/>
      <c r="G730" s="769"/>
      <c r="H730" s="769"/>
      <c r="I730" s="769"/>
      <c r="J730" s="769"/>
      <c r="K730" s="769"/>
      <c r="L730" s="769"/>
      <c r="M730" s="769"/>
      <c r="N730" s="769"/>
      <c r="O730" s="769"/>
      <c r="P730" s="769"/>
      <c r="Q730" s="769"/>
      <c r="R730" s="769"/>
      <c r="S730" s="769"/>
      <c r="T730" s="770"/>
      <c r="U730" s="776"/>
      <c r="V730" s="777"/>
      <c r="W730" s="757"/>
      <c r="X730" s="757"/>
      <c r="Y730" s="758"/>
    </row>
    <row r="731" spans="1:25" ht="12" customHeight="1" x14ac:dyDescent="0.2">
      <c r="A731" s="254"/>
      <c r="B731" s="763"/>
      <c r="C731" s="764"/>
      <c r="D731" s="771"/>
      <c r="E731" s="772"/>
      <c r="F731" s="772"/>
      <c r="G731" s="772"/>
      <c r="H731" s="772"/>
      <c r="I731" s="772"/>
      <c r="J731" s="772"/>
      <c r="K731" s="772"/>
      <c r="L731" s="772"/>
      <c r="M731" s="772"/>
      <c r="N731" s="772"/>
      <c r="O731" s="772"/>
      <c r="P731" s="772"/>
      <c r="Q731" s="772"/>
      <c r="R731" s="772"/>
      <c r="S731" s="772"/>
      <c r="T731" s="773"/>
      <c r="U731" s="778"/>
      <c r="V731" s="779"/>
      <c r="W731" s="753"/>
      <c r="X731" s="753"/>
      <c r="Y731" s="754"/>
    </row>
    <row r="732" spans="1:25" ht="12" customHeight="1" x14ac:dyDescent="0.2">
      <c r="A732" s="254" t="str">
        <f>IF(MAX($A$5:A731)=MAX(Récap!AD:AD),"",A728+1)</f>
        <v/>
      </c>
      <c r="B732" s="759" t="s">
        <v>14</v>
      </c>
      <c r="C732" s="760"/>
      <c r="D732" s="765" t="s">
        <v>14</v>
      </c>
      <c r="E732" s="766"/>
      <c r="F732" s="766"/>
      <c r="G732" s="766"/>
      <c r="H732" s="766"/>
      <c r="I732" s="766"/>
      <c r="J732" s="766"/>
      <c r="K732" s="766"/>
      <c r="L732" s="766"/>
      <c r="M732" s="766"/>
      <c r="N732" s="766"/>
      <c r="O732" s="766"/>
      <c r="P732" s="766"/>
      <c r="Q732" s="766"/>
      <c r="R732" s="766"/>
      <c r="S732" s="766"/>
      <c r="T732" s="767"/>
      <c r="U732" s="774"/>
      <c r="V732" s="775"/>
      <c r="W732" s="755"/>
      <c r="X732" s="755"/>
      <c r="Y732" s="756"/>
    </row>
    <row r="733" spans="1:25" ht="12" customHeight="1" x14ac:dyDescent="0.2">
      <c r="A733" s="254"/>
      <c r="B733" s="761"/>
      <c r="C733" s="762"/>
      <c r="D733" s="768"/>
      <c r="E733" s="769"/>
      <c r="F733" s="769"/>
      <c r="G733" s="769"/>
      <c r="H733" s="769"/>
      <c r="I733" s="769"/>
      <c r="J733" s="769"/>
      <c r="K733" s="769"/>
      <c r="L733" s="769"/>
      <c r="M733" s="769"/>
      <c r="N733" s="769"/>
      <c r="O733" s="769"/>
      <c r="P733" s="769"/>
      <c r="Q733" s="769"/>
      <c r="R733" s="769"/>
      <c r="S733" s="769"/>
      <c r="T733" s="770"/>
      <c r="U733" s="776"/>
      <c r="V733" s="777"/>
      <c r="W733" s="757"/>
      <c r="X733" s="757"/>
      <c r="Y733" s="758"/>
    </row>
    <row r="734" spans="1:25" ht="12" customHeight="1" x14ac:dyDescent="0.2">
      <c r="A734" s="254"/>
      <c r="B734" s="761"/>
      <c r="C734" s="762"/>
      <c r="D734" s="768"/>
      <c r="E734" s="769"/>
      <c r="F734" s="769"/>
      <c r="G734" s="769"/>
      <c r="H734" s="769"/>
      <c r="I734" s="769"/>
      <c r="J734" s="769"/>
      <c r="K734" s="769"/>
      <c r="L734" s="769"/>
      <c r="M734" s="769"/>
      <c r="N734" s="769"/>
      <c r="O734" s="769"/>
      <c r="P734" s="769"/>
      <c r="Q734" s="769"/>
      <c r="R734" s="769"/>
      <c r="S734" s="769"/>
      <c r="T734" s="770"/>
      <c r="U734" s="776"/>
      <c r="V734" s="777"/>
      <c r="W734" s="757"/>
      <c r="X734" s="757"/>
      <c r="Y734" s="758"/>
    </row>
    <row r="735" spans="1:25" ht="12" customHeight="1" x14ac:dyDescent="0.2">
      <c r="A735" s="254"/>
      <c r="B735" s="763"/>
      <c r="C735" s="764"/>
      <c r="D735" s="771"/>
      <c r="E735" s="772"/>
      <c r="F735" s="772"/>
      <c r="G735" s="772"/>
      <c r="H735" s="772"/>
      <c r="I735" s="772"/>
      <c r="J735" s="772"/>
      <c r="K735" s="772"/>
      <c r="L735" s="772"/>
      <c r="M735" s="772"/>
      <c r="N735" s="772"/>
      <c r="O735" s="772"/>
      <c r="P735" s="772"/>
      <c r="Q735" s="772"/>
      <c r="R735" s="772"/>
      <c r="S735" s="772"/>
      <c r="T735" s="773"/>
      <c r="U735" s="778"/>
      <c r="V735" s="779"/>
      <c r="W735" s="753"/>
      <c r="X735" s="753"/>
      <c r="Y735" s="754"/>
    </row>
    <row r="736" spans="1:25" ht="12" customHeight="1" x14ac:dyDescent="0.2">
      <c r="A736" s="254" t="str">
        <f>IF(MAX($A$5:A735)=MAX(Récap!AD:AD),"",A732+1)</f>
        <v/>
      </c>
      <c r="B736" s="233"/>
      <c r="C736" s="234"/>
      <c r="D736" s="235"/>
      <c r="E736" s="235"/>
      <c r="F736" s="235"/>
      <c r="G736" s="235"/>
      <c r="H736" s="235"/>
      <c r="I736" s="235"/>
      <c r="J736" s="235"/>
      <c r="K736" s="235"/>
      <c r="L736" s="235"/>
      <c r="M736" s="235"/>
      <c r="N736" s="235"/>
      <c r="O736" s="235"/>
      <c r="P736" s="235"/>
      <c r="Q736" s="235"/>
      <c r="R736" s="235"/>
      <c r="S736" s="235"/>
      <c r="T736" s="235"/>
      <c r="U736" s="240"/>
      <c r="V736" s="240"/>
      <c r="W736" s="235"/>
      <c r="X736" s="235"/>
      <c r="Y736" s="236"/>
    </row>
    <row r="737" spans="1:25" ht="12" customHeight="1" x14ac:dyDescent="0.2">
      <c r="A737" s="254"/>
      <c r="B737" s="237"/>
      <c r="C737" s="238"/>
      <c r="D737" s="238"/>
      <c r="E737" s="238"/>
      <c r="F737" s="238"/>
      <c r="G737" s="238"/>
      <c r="H737" s="238"/>
      <c r="I737" s="238"/>
      <c r="J737" s="238"/>
      <c r="K737" s="238"/>
      <c r="L737" s="238"/>
      <c r="M737" s="238"/>
      <c r="N737" s="238"/>
      <c r="O737" s="238"/>
      <c r="P737" s="238"/>
      <c r="Q737" s="238"/>
      <c r="R737" s="238"/>
      <c r="S737" s="238"/>
      <c r="T737" s="238"/>
      <c r="U737" s="238"/>
      <c r="V737" s="238"/>
      <c r="W737" s="238"/>
      <c r="X737" s="238"/>
      <c r="Y737" s="239"/>
    </row>
    <row r="738" spans="1:25" ht="12" customHeight="1" x14ac:dyDescent="0.2">
      <c r="A738" s="254"/>
      <c r="B738" s="780" t="s">
        <v>489</v>
      </c>
      <c r="C738" s="781"/>
      <c r="D738" s="781"/>
      <c r="E738" s="781"/>
      <c r="F738" s="781"/>
      <c r="G738" s="781"/>
      <c r="H738" s="781"/>
      <c r="I738" s="781"/>
      <c r="J738" s="781"/>
      <c r="K738" s="781"/>
      <c r="L738" s="781"/>
      <c r="M738" s="781"/>
      <c r="N738" s="781"/>
      <c r="O738" s="782" t="str">
        <f>"Compte rendu du dossier de travaux "&amp;$R$1&amp;" - Page "&amp;COUNTIF($B$1:$B738,"=N°")&amp;" / "&amp;ROUNDUP((280-COUNTIF($B$1:$B$1226,"=-"))/14,0)</f>
        <v>Compte rendu du dossier de travaux  - Page 12 / 0</v>
      </c>
      <c r="P738" s="782"/>
      <c r="Q738" s="782"/>
      <c r="R738" s="782"/>
      <c r="S738" s="782"/>
      <c r="T738" s="782"/>
      <c r="U738" s="782"/>
      <c r="V738" s="782"/>
      <c r="W738" s="782"/>
      <c r="X738" s="782"/>
      <c r="Y738" s="783"/>
    </row>
    <row r="739" spans="1:25" ht="12" customHeight="1" x14ac:dyDescent="0.2">
      <c r="A739" s="254"/>
      <c r="B739" s="784" t="s">
        <v>36</v>
      </c>
      <c r="C739" s="785"/>
      <c r="D739" s="785" t="s">
        <v>430</v>
      </c>
      <c r="E739" s="785"/>
      <c r="F739" s="785"/>
      <c r="G739" s="785"/>
      <c r="H739" s="785"/>
      <c r="I739" s="785"/>
      <c r="J739" s="785"/>
      <c r="K739" s="785"/>
      <c r="L739" s="785"/>
      <c r="M739" s="785"/>
      <c r="N739" s="785"/>
      <c r="O739" s="785"/>
      <c r="P739" s="785"/>
      <c r="Q739" s="785"/>
      <c r="R739" s="785"/>
      <c r="S739" s="785"/>
      <c r="T739" s="785"/>
      <c r="U739" s="788" t="s">
        <v>431</v>
      </c>
      <c r="V739" s="788"/>
      <c r="W739" s="785" t="s">
        <v>432</v>
      </c>
      <c r="X739" s="785"/>
      <c r="Y739" s="790"/>
    </row>
    <row r="740" spans="1:25" ht="12" customHeight="1" x14ac:dyDescent="0.2">
      <c r="A740" s="254" t="str">
        <f>IF(MAX($A$5:A739)=MAX(Récap!AD:AD),"",A736+1)</f>
        <v/>
      </c>
      <c r="B740" s="786"/>
      <c r="C740" s="787"/>
      <c r="D740" s="787"/>
      <c r="E740" s="787"/>
      <c r="F740" s="787"/>
      <c r="G740" s="787"/>
      <c r="H740" s="787"/>
      <c r="I740" s="787"/>
      <c r="J740" s="787"/>
      <c r="K740" s="787"/>
      <c r="L740" s="787"/>
      <c r="M740" s="787"/>
      <c r="N740" s="787"/>
      <c r="O740" s="787"/>
      <c r="P740" s="787"/>
      <c r="Q740" s="787"/>
      <c r="R740" s="787"/>
      <c r="S740" s="787"/>
      <c r="T740" s="787"/>
      <c r="U740" s="789"/>
      <c r="V740" s="789"/>
      <c r="W740" s="787"/>
      <c r="X740" s="787"/>
      <c r="Y740" s="791"/>
    </row>
    <row r="741" spans="1:25" ht="12" customHeight="1" x14ac:dyDescent="0.2">
      <c r="A741" s="254"/>
      <c r="B741" s="759" t="s">
        <v>14</v>
      </c>
      <c r="C741" s="760"/>
      <c r="D741" s="765" t="s">
        <v>14</v>
      </c>
      <c r="E741" s="766"/>
      <c r="F741" s="766"/>
      <c r="G741" s="766"/>
      <c r="H741" s="766"/>
      <c r="I741" s="766"/>
      <c r="J741" s="766"/>
      <c r="K741" s="766"/>
      <c r="L741" s="766"/>
      <c r="M741" s="766"/>
      <c r="N741" s="766"/>
      <c r="O741" s="766"/>
      <c r="P741" s="766"/>
      <c r="Q741" s="766"/>
      <c r="R741" s="766"/>
      <c r="S741" s="766"/>
      <c r="T741" s="767"/>
      <c r="U741" s="774"/>
      <c r="V741" s="775"/>
      <c r="W741" s="755"/>
      <c r="X741" s="755"/>
      <c r="Y741" s="756"/>
    </row>
    <row r="742" spans="1:25" ht="12" customHeight="1" x14ac:dyDescent="0.2">
      <c r="A742" s="254"/>
      <c r="B742" s="761"/>
      <c r="C742" s="762"/>
      <c r="D742" s="768"/>
      <c r="E742" s="769"/>
      <c r="F742" s="769"/>
      <c r="G742" s="769"/>
      <c r="H742" s="769"/>
      <c r="I742" s="769"/>
      <c r="J742" s="769"/>
      <c r="K742" s="769"/>
      <c r="L742" s="769"/>
      <c r="M742" s="769"/>
      <c r="N742" s="769"/>
      <c r="O742" s="769"/>
      <c r="P742" s="769"/>
      <c r="Q742" s="769"/>
      <c r="R742" s="769"/>
      <c r="S742" s="769"/>
      <c r="T742" s="770"/>
      <c r="U742" s="776"/>
      <c r="V742" s="777"/>
      <c r="W742" s="757"/>
      <c r="X742" s="757"/>
      <c r="Y742" s="758"/>
    </row>
    <row r="743" spans="1:25" ht="12" customHeight="1" x14ac:dyDescent="0.2">
      <c r="A743" s="254"/>
      <c r="B743" s="761"/>
      <c r="C743" s="762"/>
      <c r="D743" s="768"/>
      <c r="E743" s="769"/>
      <c r="F743" s="769"/>
      <c r="G743" s="769"/>
      <c r="H743" s="769"/>
      <c r="I743" s="769"/>
      <c r="J743" s="769"/>
      <c r="K743" s="769"/>
      <c r="L743" s="769"/>
      <c r="M743" s="769"/>
      <c r="N743" s="769"/>
      <c r="O743" s="769"/>
      <c r="P743" s="769"/>
      <c r="Q743" s="769"/>
      <c r="R743" s="769"/>
      <c r="S743" s="769"/>
      <c r="T743" s="770"/>
      <c r="U743" s="776"/>
      <c r="V743" s="777"/>
      <c r="W743" s="757"/>
      <c r="X743" s="757"/>
      <c r="Y743" s="758"/>
    </row>
    <row r="744" spans="1:25" ht="12" customHeight="1" x14ac:dyDescent="0.2">
      <c r="A744" s="254" t="str">
        <f>IF(MAX($A$5:A743)=MAX(Récap!AD:AD),"",A740+1)</f>
        <v/>
      </c>
      <c r="B744" s="763"/>
      <c r="C744" s="764"/>
      <c r="D744" s="771"/>
      <c r="E744" s="772"/>
      <c r="F744" s="772"/>
      <c r="G744" s="772"/>
      <c r="H744" s="772"/>
      <c r="I744" s="772"/>
      <c r="J744" s="772"/>
      <c r="K744" s="772"/>
      <c r="L744" s="772"/>
      <c r="M744" s="772"/>
      <c r="N744" s="772"/>
      <c r="O744" s="772"/>
      <c r="P744" s="772"/>
      <c r="Q744" s="772"/>
      <c r="R744" s="772"/>
      <c r="S744" s="772"/>
      <c r="T744" s="773"/>
      <c r="U744" s="778"/>
      <c r="V744" s="779"/>
      <c r="W744" s="753"/>
      <c r="X744" s="753"/>
      <c r="Y744" s="754"/>
    </row>
    <row r="745" spans="1:25" ht="12" customHeight="1" x14ac:dyDescent="0.2">
      <c r="A745" s="254"/>
      <c r="B745" s="759" t="s">
        <v>14</v>
      </c>
      <c r="C745" s="760"/>
      <c r="D745" s="765" t="s">
        <v>14</v>
      </c>
      <c r="E745" s="766"/>
      <c r="F745" s="766"/>
      <c r="G745" s="766"/>
      <c r="H745" s="766"/>
      <c r="I745" s="766"/>
      <c r="J745" s="766"/>
      <c r="K745" s="766"/>
      <c r="L745" s="766"/>
      <c r="M745" s="766"/>
      <c r="N745" s="766"/>
      <c r="O745" s="766"/>
      <c r="P745" s="766"/>
      <c r="Q745" s="766"/>
      <c r="R745" s="766"/>
      <c r="S745" s="766"/>
      <c r="T745" s="767"/>
      <c r="U745" s="774"/>
      <c r="V745" s="775"/>
      <c r="W745" s="755"/>
      <c r="X745" s="755"/>
      <c r="Y745" s="756"/>
    </row>
    <row r="746" spans="1:25" ht="12" customHeight="1" x14ac:dyDescent="0.2">
      <c r="A746" s="254"/>
      <c r="B746" s="761"/>
      <c r="C746" s="762"/>
      <c r="D746" s="768"/>
      <c r="E746" s="769"/>
      <c r="F746" s="769"/>
      <c r="G746" s="769"/>
      <c r="H746" s="769"/>
      <c r="I746" s="769"/>
      <c r="J746" s="769"/>
      <c r="K746" s="769"/>
      <c r="L746" s="769"/>
      <c r="M746" s="769"/>
      <c r="N746" s="769"/>
      <c r="O746" s="769"/>
      <c r="P746" s="769"/>
      <c r="Q746" s="769"/>
      <c r="R746" s="769"/>
      <c r="S746" s="769"/>
      <c r="T746" s="770"/>
      <c r="U746" s="776"/>
      <c r="V746" s="777"/>
      <c r="W746" s="757"/>
      <c r="X746" s="757"/>
      <c r="Y746" s="758"/>
    </row>
    <row r="747" spans="1:25" ht="12" customHeight="1" x14ac:dyDescent="0.2">
      <c r="A747" s="254"/>
      <c r="B747" s="761"/>
      <c r="C747" s="762"/>
      <c r="D747" s="768"/>
      <c r="E747" s="769"/>
      <c r="F747" s="769"/>
      <c r="G747" s="769"/>
      <c r="H747" s="769"/>
      <c r="I747" s="769"/>
      <c r="J747" s="769"/>
      <c r="K747" s="769"/>
      <c r="L747" s="769"/>
      <c r="M747" s="769"/>
      <c r="N747" s="769"/>
      <c r="O747" s="769"/>
      <c r="P747" s="769"/>
      <c r="Q747" s="769"/>
      <c r="R747" s="769"/>
      <c r="S747" s="769"/>
      <c r="T747" s="770"/>
      <c r="U747" s="776"/>
      <c r="V747" s="777"/>
      <c r="W747" s="757"/>
      <c r="X747" s="757"/>
      <c r="Y747" s="758"/>
    </row>
    <row r="748" spans="1:25" ht="12" customHeight="1" x14ac:dyDescent="0.2">
      <c r="A748" s="254" t="str">
        <f>IF(MAX($A$5:A747)=MAX(Récap!AD:AD),"",A744+1)</f>
        <v/>
      </c>
      <c r="B748" s="763"/>
      <c r="C748" s="764"/>
      <c r="D748" s="771"/>
      <c r="E748" s="772"/>
      <c r="F748" s="772"/>
      <c r="G748" s="772"/>
      <c r="H748" s="772"/>
      <c r="I748" s="772"/>
      <c r="J748" s="772"/>
      <c r="K748" s="772"/>
      <c r="L748" s="772"/>
      <c r="M748" s="772"/>
      <c r="N748" s="772"/>
      <c r="O748" s="772"/>
      <c r="P748" s="772"/>
      <c r="Q748" s="772"/>
      <c r="R748" s="772"/>
      <c r="S748" s="772"/>
      <c r="T748" s="773"/>
      <c r="U748" s="778"/>
      <c r="V748" s="779"/>
      <c r="W748" s="753"/>
      <c r="X748" s="753"/>
      <c r="Y748" s="754"/>
    </row>
    <row r="749" spans="1:25" ht="12" customHeight="1" x14ac:dyDescent="0.2">
      <c r="A749" s="254"/>
      <c r="B749" s="759" t="s">
        <v>14</v>
      </c>
      <c r="C749" s="760"/>
      <c r="D749" s="765" t="s">
        <v>14</v>
      </c>
      <c r="E749" s="766"/>
      <c r="F749" s="766"/>
      <c r="G749" s="766"/>
      <c r="H749" s="766"/>
      <c r="I749" s="766"/>
      <c r="J749" s="766"/>
      <c r="K749" s="766"/>
      <c r="L749" s="766"/>
      <c r="M749" s="766"/>
      <c r="N749" s="766"/>
      <c r="O749" s="766"/>
      <c r="P749" s="766"/>
      <c r="Q749" s="766"/>
      <c r="R749" s="766"/>
      <c r="S749" s="766"/>
      <c r="T749" s="767"/>
      <c r="U749" s="774"/>
      <c r="V749" s="775"/>
      <c r="W749" s="755"/>
      <c r="X749" s="755"/>
      <c r="Y749" s="756"/>
    </row>
    <row r="750" spans="1:25" ht="12" customHeight="1" x14ac:dyDescent="0.2">
      <c r="A750" s="254"/>
      <c r="B750" s="761"/>
      <c r="C750" s="762"/>
      <c r="D750" s="768"/>
      <c r="E750" s="769"/>
      <c r="F750" s="769"/>
      <c r="G750" s="769"/>
      <c r="H750" s="769"/>
      <c r="I750" s="769"/>
      <c r="J750" s="769"/>
      <c r="K750" s="769"/>
      <c r="L750" s="769"/>
      <c r="M750" s="769"/>
      <c r="N750" s="769"/>
      <c r="O750" s="769"/>
      <c r="P750" s="769"/>
      <c r="Q750" s="769"/>
      <c r="R750" s="769"/>
      <c r="S750" s="769"/>
      <c r="T750" s="770"/>
      <c r="U750" s="776"/>
      <c r="V750" s="777"/>
      <c r="W750" s="757"/>
      <c r="X750" s="757"/>
      <c r="Y750" s="758"/>
    </row>
    <row r="751" spans="1:25" ht="12" customHeight="1" x14ac:dyDescent="0.2">
      <c r="A751" s="254"/>
      <c r="B751" s="761"/>
      <c r="C751" s="762"/>
      <c r="D751" s="768"/>
      <c r="E751" s="769"/>
      <c r="F751" s="769"/>
      <c r="G751" s="769"/>
      <c r="H751" s="769"/>
      <c r="I751" s="769"/>
      <c r="J751" s="769"/>
      <c r="K751" s="769"/>
      <c r="L751" s="769"/>
      <c r="M751" s="769"/>
      <c r="N751" s="769"/>
      <c r="O751" s="769"/>
      <c r="P751" s="769"/>
      <c r="Q751" s="769"/>
      <c r="R751" s="769"/>
      <c r="S751" s="769"/>
      <c r="T751" s="770"/>
      <c r="U751" s="776"/>
      <c r="V751" s="777"/>
      <c r="W751" s="757"/>
      <c r="X751" s="757"/>
      <c r="Y751" s="758"/>
    </row>
    <row r="752" spans="1:25" ht="12" customHeight="1" x14ac:dyDescent="0.2">
      <c r="A752" s="254" t="str">
        <f>IF(MAX($A$5:A751)=MAX(Récap!AD:AD),"",A748+1)</f>
        <v/>
      </c>
      <c r="B752" s="763"/>
      <c r="C752" s="764"/>
      <c r="D752" s="771"/>
      <c r="E752" s="772"/>
      <c r="F752" s="772"/>
      <c r="G752" s="772"/>
      <c r="H752" s="772"/>
      <c r="I752" s="772"/>
      <c r="J752" s="772"/>
      <c r="K752" s="772"/>
      <c r="L752" s="772"/>
      <c r="M752" s="772"/>
      <c r="N752" s="772"/>
      <c r="O752" s="772"/>
      <c r="P752" s="772"/>
      <c r="Q752" s="772"/>
      <c r="R752" s="772"/>
      <c r="S752" s="772"/>
      <c r="T752" s="773"/>
      <c r="U752" s="778"/>
      <c r="V752" s="779"/>
      <c r="W752" s="753"/>
      <c r="X752" s="753"/>
      <c r="Y752" s="754"/>
    </row>
    <row r="753" spans="1:25" ht="12" customHeight="1" x14ac:dyDescent="0.2">
      <c r="A753" s="254"/>
      <c r="B753" s="759" t="s">
        <v>14</v>
      </c>
      <c r="C753" s="760"/>
      <c r="D753" s="765" t="s">
        <v>14</v>
      </c>
      <c r="E753" s="766"/>
      <c r="F753" s="766"/>
      <c r="G753" s="766"/>
      <c r="H753" s="766"/>
      <c r="I753" s="766"/>
      <c r="J753" s="766"/>
      <c r="K753" s="766"/>
      <c r="L753" s="766"/>
      <c r="M753" s="766"/>
      <c r="N753" s="766"/>
      <c r="O753" s="766"/>
      <c r="P753" s="766"/>
      <c r="Q753" s="766"/>
      <c r="R753" s="766"/>
      <c r="S753" s="766"/>
      <c r="T753" s="767"/>
      <c r="U753" s="774"/>
      <c r="V753" s="775"/>
      <c r="W753" s="755"/>
      <c r="X753" s="755"/>
      <c r="Y753" s="756"/>
    </row>
    <row r="754" spans="1:25" ht="12" customHeight="1" x14ac:dyDescent="0.2">
      <c r="A754" s="254"/>
      <c r="B754" s="761"/>
      <c r="C754" s="762"/>
      <c r="D754" s="768"/>
      <c r="E754" s="769"/>
      <c r="F754" s="769"/>
      <c r="G754" s="769"/>
      <c r="H754" s="769"/>
      <c r="I754" s="769"/>
      <c r="J754" s="769"/>
      <c r="K754" s="769"/>
      <c r="L754" s="769"/>
      <c r="M754" s="769"/>
      <c r="N754" s="769"/>
      <c r="O754" s="769"/>
      <c r="P754" s="769"/>
      <c r="Q754" s="769"/>
      <c r="R754" s="769"/>
      <c r="S754" s="769"/>
      <c r="T754" s="770"/>
      <c r="U754" s="776"/>
      <c r="V754" s="777"/>
      <c r="W754" s="757"/>
      <c r="X754" s="757"/>
      <c r="Y754" s="758"/>
    </row>
    <row r="755" spans="1:25" ht="12" customHeight="1" x14ac:dyDescent="0.2">
      <c r="A755" s="254"/>
      <c r="B755" s="761"/>
      <c r="C755" s="762"/>
      <c r="D755" s="768"/>
      <c r="E755" s="769"/>
      <c r="F755" s="769"/>
      <c r="G755" s="769"/>
      <c r="H755" s="769"/>
      <c r="I755" s="769"/>
      <c r="J755" s="769"/>
      <c r="K755" s="769"/>
      <c r="L755" s="769"/>
      <c r="M755" s="769"/>
      <c r="N755" s="769"/>
      <c r="O755" s="769"/>
      <c r="P755" s="769"/>
      <c r="Q755" s="769"/>
      <c r="R755" s="769"/>
      <c r="S755" s="769"/>
      <c r="T755" s="770"/>
      <c r="U755" s="776"/>
      <c r="V755" s="777"/>
      <c r="W755" s="757"/>
      <c r="X755" s="757"/>
      <c r="Y755" s="758"/>
    </row>
    <row r="756" spans="1:25" ht="12" customHeight="1" x14ac:dyDescent="0.2">
      <c r="A756" s="254" t="str">
        <f>IF(MAX($A$5:A755)=MAX(Récap!AD:AD),"",A752+1)</f>
        <v/>
      </c>
      <c r="B756" s="763"/>
      <c r="C756" s="764"/>
      <c r="D756" s="771"/>
      <c r="E756" s="772"/>
      <c r="F756" s="772"/>
      <c r="G756" s="772"/>
      <c r="H756" s="772"/>
      <c r="I756" s="772"/>
      <c r="J756" s="772"/>
      <c r="K756" s="772"/>
      <c r="L756" s="772"/>
      <c r="M756" s="772"/>
      <c r="N756" s="772"/>
      <c r="O756" s="772"/>
      <c r="P756" s="772"/>
      <c r="Q756" s="772"/>
      <c r="R756" s="772"/>
      <c r="S756" s="772"/>
      <c r="T756" s="773"/>
      <c r="U756" s="778"/>
      <c r="V756" s="779"/>
      <c r="W756" s="753"/>
      <c r="X756" s="753"/>
      <c r="Y756" s="754"/>
    </row>
    <row r="757" spans="1:25" ht="12" customHeight="1" x14ac:dyDescent="0.2">
      <c r="A757" s="254"/>
      <c r="B757" s="759" t="s">
        <v>14</v>
      </c>
      <c r="C757" s="760"/>
      <c r="D757" s="765" t="s">
        <v>14</v>
      </c>
      <c r="E757" s="766"/>
      <c r="F757" s="766"/>
      <c r="G757" s="766"/>
      <c r="H757" s="766"/>
      <c r="I757" s="766"/>
      <c r="J757" s="766"/>
      <c r="K757" s="766"/>
      <c r="L757" s="766"/>
      <c r="M757" s="766"/>
      <c r="N757" s="766"/>
      <c r="O757" s="766"/>
      <c r="P757" s="766"/>
      <c r="Q757" s="766"/>
      <c r="R757" s="766"/>
      <c r="S757" s="766"/>
      <c r="T757" s="767"/>
      <c r="U757" s="774"/>
      <c r="V757" s="775"/>
      <c r="W757" s="755"/>
      <c r="X757" s="755"/>
      <c r="Y757" s="756"/>
    </row>
    <row r="758" spans="1:25" ht="12" customHeight="1" x14ac:dyDescent="0.2">
      <c r="A758" s="254"/>
      <c r="B758" s="761"/>
      <c r="C758" s="762"/>
      <c r="D758" s="768"/>
      <c r="E758" s="769"/>
      <c r="F758" s="769"/>
      <c r="G758" s="769"/>
      <c r="H758" s="769"/>
      <c r="I758" s="769"/>
      <c r="J758" s="769"/>
      <c r="K758" s="769"/>
      <c r="L758" s="769"/>
      <c r="M758" s="769"/>
      <c r="N758" s="769"/>
      <c r="O758" s="769"/>
      <c r="P758" s="769"/>
      <c r="Q758" s="769"/>
      <c r="R758" s="769"/>
      <c r="S758" s="769"/>
      <c r="T758" s="770"/>
      <c r="U758" s="776"/>
      <c r="V758" s="777"/>
      <c r="W758" s="757"/>
      <c r="X758" s="757"/>
      <c r="Y758" s="758"/>
    </row>
    <row r="759" spans="1:25" ht="12" customHeight="1" x14ac:dyDescent="0.2">
      <c r="A759" s="254"/>
      <c r="B759" s="761"/>
      <c r="C759" s="762"/>
      <c r="D759" s="768"/>
      <c r="E759" s="769"/>
      <c r="F759" s="769"/>
      <c r="G759" s="769"/>
      <c r="H759" s="769"/>
      <c r="I759" s="769"/>
      <c r="J759" s="769"/>
      <c r="K759" s="769"/>
      <c r="L759" s="769"/>
      <c r="M759" s="769"/>
      <c r="N759" s="769"/>
      <c r="O759" s="769"/>
      <c r="P759" s="769"/>
      <c r="Q759" s="769"/>
      <c r="R759" s="769"/>
      <c r="S759" s="769"/>
      <c r="T759" s="770"/>
      <c r="U759" s="776"/>
      <c r="V759" s="777"/>
      <c r="W759" s="757"/>
      <c r="X759" s="757"/>
      <c r="Y759" s="758"/>
    </row>
    <row r="760" spans="1:25" ht="12" customHeight="1" x14ac:dyDescent="0.2">
      <c r="A760" s="241"/>
      <c r="B760" s="763"/>
      <c r="C760" s="764"/>
      <c r="D760" s="771"/>
      <c r="E760" s="772"/>
      <c r="F760" s="772"/>
      <c r="G760" s="772"/>
      <c r="H760" s="772"/>
      <c r="I760" s="772"/>
      <c r="J760" s="772"/>
      <c r="K760" s="772"/>
      <c r="L760" s="772"/>
      <c r="M760" s="772"/>
      <c r="N760" s="772"/>
      <c r="O760" s="772"/>
      <c r="P760" s="772"/>
      <c r="Q760" s="772"/>
      <c r="R760" s="772"/>
      <c r="S760" s="772"/>
      <c r="T760" s="773"/>
      <c r="U760" s="778"/>
      <c r="V760" s="779"/>
      <c r="W760" s="753"/>
      <c r="X760" s="753"/>
      <c r="Y760" s="754"/>
    </row>
    <row r="761" spans="1:25" ht="12" customHeight="1" x14ac:dyDescent="0.2">
      <c r="B761" s="759" t="s">
        <v>14</v>
      </c>
      <c r="C761" s="760"/>
      <c r="D761" s="765" t="s">
        <v>14</v>
      </c>
      <c r="E761" s="766"/>
      <c r="F761" s="766"/>
      <c r="G761" s="766"/>
      <c r="H761" s="766"/>
      <c r="I761" s="766"/>
      <c r="J761" s="766"/>
      <c r="K761" s="766"/>
      <c r="L761" s="766"/>
      <c r="M761" s="766"/>
      <c r="N761" s="766"/>
      <c r="O761" s="766"/>
      <c r="P761" s="766"/>
      <c r="Q761" s="766"/>
      <c r="R761" s="766"/>
      <c r="S761" s="766"/>
      <c r="T761" s="767"/>
      <c r="U761" s="774"/>
      <c r="V761" s="775"/>
      <c r="W761" s="755"/>
      <c r="X761" s="755"/>
      <c r="Y761" s="756"/>
    </row>
    <row r="762" spans="1:25" ht="12" customHeight="1" x14ac:dyDescent="0.2">
      <c r="B762" s="761"/>
      <c r="C762" s="762"/>
      <c r="D762" s="768"/>
      <c r="E762" s="769"/>
      <c r="F762" s="769"/>
      <c r="G762" s="769"/>
      <c r="H762" s="769"/>
      <c r="I762" s="769"/>
      <c r="J762" s="769"/>
      <c r="K762" s="769"/>
      <c r="L762" s="769"/>
      <c r="M762" s="769"/>
      <c r="N762" s="769"/>
      <c r="O762" s="769"/>
      <c r="P762" s="769"/>
      <c r="Q762" s="769"/>
      <c r="R762" s="769"/>
      <c r="S762" s="769"/>
      <c r="T762" s="770"/>
      <c r="U762" s="776"/>
      <c r="V762" s="777"/>
      <c r="W762" s="757"/>
      <c r="X762" s="757"/>
      <c r="Y762" s="758"/>
    </row>
    <row r="763" spans="1:25" ht="12" customHeight="1" x14ac:dyDescent="0.2">
      <c r="B763" s="761"/>
      <c r="C763" s="762"/>
      <c r="D763" s="768"/>
      <c r="E763" s="769"/>
      <c r="F763" s="769"/>
      <c r="G763" s="769"/>
      <c r="H763" s="769"/>
      <c r="I763" s="769"/>
      <c r="J763" s="769"/>
      <c r="K763" s="769"/>
      <c r="L763" s="769"/>
      <c r="M763" s="769"/>
      <c r="N763" s="769"/>
      <c r="O763" s="769"/>
      <c r="P763" s="769"/>
      <c r="Q763" s="769"/>
      <c r="R763" s="769"/>
      <c r="S763" s="769"/>
      <c r="T763" s="770"/>
      <c r="U763" s="776"/>
      <c r="V763" s="777"/>
      <c r="W763" s="757"/>
      <c r="X763" s="757"/>
      <c r="Y763" s="758"/>
    </row>
    <row r="764" spans="1:25" ht="12" customHeight="1" x14ac:dyDescent="0.2">
      <c r="B764" s="763"/>
      <c r="C764" s="764"/>
      <c r="D764" s="771"/>
      <c r="E764" s="772"/>
      <c r="F764" s="772"/>
      <c r="G764" s="772"/>
      <c r="H764" s="772"/>
      <c r="I764" s="772"/>
      <c r="J764" s="772"/>
      <c r="K764" s="772"/>
      <c r="L764" s="772"/>
      <c r="M764" s="772"/>
      <c r="N764" s="772"/>
      <c r="O764" s="772"/>
      <c r="P764" s="772"/>
      <c r="Q764" s="772"/>
      <c r="R764" s="772"/>
      <c r="S764" s="772"/>
      <c r="T764" s="773"/>
      <c r="U764" s="778"/>
      <c r="V764" s="779"/>
      <c r="W764" s="753"/>
      <c r="X764" s="753"/>
      <c r="Y764" s="754"/>
    </row>
    <row r="765" spans="1:25" ht="12" customHeight="1" x14ac:dyDescent="0.2">
      <c r="B765" s="759" t="s">
        <v>14</v>
      </c>
      <c r="C765" s="760"/>
      <c r="D765" s="765" t="s">
        <v>14</v>
      </c>
      <c r="E765" s="766"/>
      <c r="F765" s="766"/>
      <c r="G765" s="766"/>
      <c r="H765" s="766"/>
      <c r="I765" s="766"/>
      <c r="J765" s="766"/>
      <c r="K765" s="766"/>
      <c r="L765" s="766"/>
      <c r="M765" s="766"/>
      <c r="N765" s="766"/>
      <c r="O765" s="766"/>
      <c r="P765" s="766"/>
      <c r="Q765" s="766"/>
      <c r="R765" s="766"/>
      <c r="S765" s="766"/>
      <c r="T765" s="767"/>
      <c r="U765" s="774"/>
      <c r="V765" s="775"/>
      <c r="W765" s="755"/>
      <c r="X765" s="755"/>
      <c r="Y765" s="756"/>
    </row>
    <row r="766" spans="1:25" ht="12" customHeight="1" x14ac:dyDescent="0.2">
      <c r="A766" s="254" t="str">
        <f>IF(MAX($A$5:A765)=MAX(Récap!AD:AD),"",A756+1)</f>
        <v/>
      </c>
      <c r="B766" s="761"/>
      <c r="C766" s="762"/>
      <c r="D766" s="768"/>
      <c r="E766" s="769"/>
      <c r="F766" s="769"/>
      <c r="G766" s="769"/>
      <c r="H766" s="769"/>
      <c r="I766" s="769"/>
      <c r="J766" s="769"/>
      <c r="K766" s="769"/>
      <c r="L766" s="769"/>
      <c r="M766" s="769"/>
      <c r="N766" s="769"/>
      <c r="O766" s="769"/>
      <c r="P766" s="769"/>
      <c r="Q766" s="769"/>
      <c r="R766" s="769"/>
      <c r="S766" s="769"/>
      <c r="T766" s="770"/>
      <c r="U766" s="776"/>
      <c r="V766" s="777"/>
      <c r="W766" s="757"/>
      <c r="X766" s="757"/>
      <c r="Y766" s="758"/>
    </row>
    <row r="767" spans="1:25" ht="12" customHeight="1" x14ac:dyDescent="0.2">
      <c r="A767" s="254"/>
      <c r="B767" s="761"/>
      <c r="C767" s="762"/>
      <c r="D767" s="768"/>
      <c r="E767" s="769"/>
      <c r="F767" s="769"/>
      <c r="G767" s="769"/>
      <c r="H767" s="769"/>
      <c r="I767" s="769"/>
      <c r="J767" s="769"/>
      <c r="K767" s="769"/>
      <c r="L767" s="769"/>
      <c r="M767" s="769"/>
      <c r="N767" s="769"/>
      <c r="O767" s="769"/>
      <c r="P767" s="769"/>
      <c r="Q767" s="769"/>
      <c r="R767" s="769"/>
      <c r="S767" s="769"/>
      <c r="T767" s="770"/>
      <c r="U767" s="776"/>
      <c r="V767" s="777"/>
      <c r="W767" s="757"/>
      <c r="X767" s="757"/>
      <c r="Y767" s="758"/>
    </row>
    <row r="768" spans="1:25" ht="12" customHeight="1" x14ac:dyDescent="0.2">
      <c r="A768" s="254"/>
      <c r="B768" s="763"/>
      <c r="C768" s="764"/>
      <c r="D768" s="771"/>
      <c r="E768" s="772"/>
      <c r="F768" s="772"/>
      <c r="G768" s="772"/>
      <c r="H768" s="772"/>
      <c r="I768" s="772"/>
      <c r="J768" s="772"/>
      <c r="K768" s="772"/>
      <c r="L768" s="772"/>
      <c r="M768" s="772"/>
      <c r="N768" s="772"/>
      <c r="O768" s="772"/>
      <c r="P768" s="772"/>
      <c r="Q768" s="772"/>
      <c r="R768" s="772"/>
      <c r="S768" s="772"/>
      <c r="T768" s="773"/>
      <c r="U768" s="778"/>
      <c r="V768" s="779"/>
      <c r="W768" s="753"/>
      <c r="X768" s="753"/>
      <c r="Y768" s="754"/>
    </row>
    <row r="769" spans="1:25" ht="12" customHeight="1" x14ac:dyDescent="0.2">
      <c r="A769" s="254"/>
      <c r="B769" s="759" t="s">
        <v>14</v>
      </c>
      <c r="C769" s="760"/>
      <c r="D769" s="765" t="s">
        <v>14</v>
      </c>
      <c r="E769" s="766"/>
      <c r="F769" s="766"/>
      <c r="G769" s="766"/>
      <c r="H769" s="766"/>
      <c r="I769" s="766"/>
      <c r="J769" s="766"/>
      <c r="K769" s="766"/>
      <c r="L769" s="766"/>
      <c r="M769" s="766"/>
      <c r="N769" s="766"/>
      <c r="O769" s="766"/>
      <c r="P769" s="766"/>
      <c r="Q769" s="766"/>
      <c r="R769" s="766"/>
      <c r="S769" s="766"/>
      <c r="T769" s="767"/>
      <c r="U769" s="774"/>
      <c r="V769" s="775"/>
      <c r="W769" s="755"/>
      <c r="X769" s="755"/>
      <c r="Y769" s="756"/>
    </row>
    <row r="770" spans="1:25" ht="12" customHeight="1" x14ac:dyDescent="0.2">
      <c r="A770" s="254" t="str">
        <f>IF(MAX($A$5:A769)=MAX(Récap!AD:AD),"",A766+1)</f>
        <v/>
      </c>
      <c r="B770" s="761"/>
      <c r="C770" s="762"/>
      <c r="D770" s="768"/>
      <c r="E770" s="769"/>
      <c r="F770" s="769"/>
      <c r="G770" s="769"/>
      <c r="H770" s="769"/>
      <c r="I770" s="769"/>
      <c r="J770" s="769"/>
      <c r="K770" s="769"/>
      <c r="L770" s="769"/>
      <c r="M770" s="769"/>
      <c r="N770" s="769"/>
      <c r="O770" s="769"/>
      <c r="P770" s="769"/>
      <c r="Q770" s="769"/>
      <c r="R770" s="769"/>
      <c r="S770" s="769"/>
      <c r="T770" s="770"/>
      <c r="U770" s="776"/>
      <c r="V770" s="777"/>
      <c r="W770" s="757"/>
      <c r="X770" s="757"/>
      <c r="Y770" s="758"/>
    </row>
    <row r="771" spans="1:25" ht="12" customHeight="1" x14ac:dyDescent="0.2">
      <c r="A771" s="254"/>
      <c r="B771" s="761"/>
      <c r="C771" s="762"/>
      <c r="D771" s="768"/>
      <c r="E771" s="769"/>
      <c r="F771" s="769"/>
      <c r="G771" s="769"/>
      <c r="H771" s="769"/>
      <c r="I771" s="769"/>
      <c r="J771" s="769"/>
      <c r="K771" s="769"/>
      <c r="L771" s="769"/>
      <c r="M771" s="769"/>
      <c r="N771" s="769"/>
      <c r="O771" s="769"/>
      <c r="P771" s="769"/>
      <c r="Q771" s="769"/>
      <c r="R771" s="769"/>
      <c r="S771" s="769"/>
      <c r="T771" s="770"/>
      <c r="U771" s="776"/>
      <c r="V771" s="777"/>
      <c r="W771" s="757"/>
      <c r="X771" s="757"/>
      <c r="Y771" s="758"/>
    </row>
    <row r="772" spans="1:25" ht="12" customHeight="1" x14ac:dyDescent="0.2">
      <c r="A772" s="254"/>
      <c r="B772" s="763"/>
      <c r="C772" s="764"/>
      <c r="D772" s="771"/>
      <c r="E772" s="772"/>
      <c r="F772" s="772"/>
      <c r="G772" s="772"/>
      <c r="H772" s="772"/>
      <c r="I772" s="772"/>
      <c r="J772" s="772"/>
      <c r="K772" s="772"/>
      <c r="L772" s="772"/>
      <c r="M772" s="772"/>
      <c r="N772" s="772"/>
      <c r="O772" s="772"/>
      <c r="P772" s="772"/>
      <c r="Q772" s="772"/>
      <c r="R772" s="772"/>
      <c r="S772" s="772"/>
      <c r="T772" s="773"/>
      <c r="U772" s="778"/>
      <c r="V772" s="779"/>
      <c r="W772" s="753"/>
      <c r="X772" s="753"/>
      <c r="Y772" s="754"/>
    </row>
    <row r="773" spans="1:25" ht="12" customHeight="1" x14ac:dyDescent="0.2">
      <c r="A773" s="254"/>
      <c r="B773" s="759" t="s">
        <v>14</v>
      </c>
      <c r="C773" s="760"/>
      <c r="D773" s="765" t="s">
        <v>14</v>
      </c>
      <c r="E773" s="766"/>
      <c r="F773" s="766"/>
      <c r="G773" s="766"/>
      <c r="H773" s="766"/>
      <c r="I773" s="766"/>
      <c r="J773" s="766"/>
      <c r="K773" s="766"/>
      <c r="L773" s="766"/>
      <c r="M773" s="766"/>
      <c r="N773" s="766"/>
      <c r="O773" s="766"/>
      <c r="P773" s="766"/>
      <c r="Q773" s="766"/>
      <c r="R773" s="766"/>
      <c r="S773" s="766"/>
      <c r="T773" s="767"/>
      <c r="U773" s="774"/>
      <c r="V773" s="775"/>
      <c r="W773" s="755"/>
      <c r="X773" s="755"/>
      <c r="Y773" s="756"/>
    </row>
    <row r="774" spans="1:25" ht="12" customHeight="1" x14ac:dyDescent="0.2">
      <c r="A774" s="254" t="str">
        <f>IF(MAX($A$5:A773)=MAX(Récap!AD:AD),"",A770+1)</f>
        <v/>
      </c>
      <c r="B774" s="761"/>
      <c r="C774" s="762"/>
      <c r="D774" s="768"/>
      <c r="E774" s="769"/>
      <c r="F774" s="769"/>
      <c r="G774" s="769"/>
      <c r="H774" s="769"/>
      <c r="I774" s="769"/>
      <c r="J774" s="769"/>
      <c r="K774" s="769"/>
      <c r="L774" s="769"/>
      <c r="M774" s="769"/>
      <c r="N774" s="769"/>
      <c r="O774" s="769"/>
      <c r="P774" s="769"/>
      <c r="Q774" s="769"/>
      <c r="R774" s="769"/>
      <c r="S774" s="769"/>
      <c r="T774" s="770"/>
      <c r="U774" s="776"/>
      <c r="V774" s="777"/>
      <c r="W774" s="757"/>
      <c r="X774" s="757"/>
      <c r="Y774" s="758"/>
    </row>
    <row r="775" spans="1:25" ht="12" customHeight="1" x14ac:dyDescent="0.2">
      <c r="A775" s="254"/>
      <c r="B775" s="761"/>
      <c r="C775" s="762"/>
      <c r="D775" s="768"/>
      <c r="E775" s="769"/>
      <c r="F775" s="769"/>
      <c r="G775" s="769"/>
      <c r="H775" s="769"/>
      <c r="I775" s="769"/>
      <c r="J775" s="769"/>
      <c r="K775" s="769"/>
      <c r="L775" s="769"/>
      <c r="M775" s="769"/>
      <c r="N775" s="769"/>
      <c r="O775" s="769"/>
      <c r="P775" s="769"/>
      <c r="Q775" s="769"/>
      <c r="R775" s="769"/>
      <c r="S775" s="769"/>
      <c r="T775" s="770"/>
      <c r="U775" s="776"/>
      <c r="V775" s="777"/>
      <c r="W775" s="757"/>
      <c r="X775" s="757"/>
      <c r="Y775" s="758"/>
    </row>
    <row r="776" spans="1:25" ht="12" customHeight="1" x14ac:dyDescent="0.2">
      <c r="A776" s="254"/>
      <c r="B776" s="763"/>
      <c r="C776" s="764"/>
      <c r="D776" s="771"/>
      <c r="E776" s="772"/>
      <c r="F776" s="772"/>
      <c r="G776" s="772"/>
      <c r="H776" s="772"/>
      <c r="I776" s="772"/>
      <c r="J776" s="772"/>
      <c r="K776" s="772"/>
      <c r="L776" s="772"/>
      <c r="M776" s="772"/>
      <c r="N776" s="772"/>
      <c r="O776" s="772"/>
      <c r="P776" s="772"/>
      <c r="Q776" s="772"/>
      <c r="R776" s="772"/>
      <c r="S776" s="772"/>
      <c r="T776" s="773"/>
      <c r="U776" s="778"/>
      <c r="V776" s="779"/>
      <c r="W776" s="753"/>
      <c r="X776" s="753"/>
      <c r="Y776" s="754"/>
    </row>
    <row r="777" spans="1:25" ht="12" customHeight="1" x14ac:dyDescent="0.2">
      <c r="A777" s="254"/>
      <c r="B777" s="759" t="s">
        <v>14</v>
      </c>
      <c r="C777" s="760"/>
      <c r="D777" s="765" t="s">
        <v>14</v>
      </c>
      <c r="E777" s="766"/>
      <c r="F777" s="766"/>
      <c r="G777" s="766"/>
      <c r="H777" s="766"/>
      <c r="I777" s="766"/>
      <c r="J777" s="766"/>
      <c r="K777" s="766"/>
      <c r="L777" s="766"/>
      <c r="M777" s="766"/>
      <c r="N777" s="766"/>
      <c r="O777" s="766"/>
      <c r="P777" s="766"/>
      <c r="Q777" s="766"/>
      <c r="R777" s="766"/>
      <c r="S777" s="766"/>
      <c r="T777" s="767"/>
      <c r="U777" s="774"/>
      <c r="V777" s="775"/>
      <c r="W777" s="755"/>
      <c r="X777" s="755"/>
      <c r="Y777" s="756"/>
    </row>
    <row r="778" spans="1:25" ht="12" customHeight="1" x14ac:dyDescent="0.2">
      <c r="A778" s="254" t="str">
        <f>IF(MAX($A$5:A777)=MAX(Récap!AD:AD),"",A774+1)</f>
        <v/>
      </c>
      <c r="B778" s="761"/>
      <c r="C778" s="762"/>
      <c r="D778" s="768"/>
      <c r="E778" s="769"/>
      <c r="F778" s="769"/>
      <c r="G778" s="769"/>
      <c r="H778" s="769"/>
      <c r="I778" s="769"/>
      <c r="J778" s="769"/>
      <c r="K778" s="769"/>
      <c r="L778" s="769"/>
      <c r="M778" s="769"/>
      <c r="N778" s="769"/>
      <c r="O778" s="769"/>
      <c r="P778" s="769"/>
      <c r="Q778" s="769"/>
      <c r="R778" s="769"/>
      <c r="S778" s="769"/>
      <c r="T778" s="770"/>
      <c r="U778" s="776"/>
      <c r="V778" s="777"/>
      <c r="W778" s="757"/>
      <c r="X778" s="757"/>
      <c r="Y778" s="758"/>
    </row>
    <row r="779" spans="1:25" ht="12" customHeight="1" x14ac:dyDescent="0.2">
      <c r="A779" s="254"/>
      <c r="B779" s="761"/>
      <c r="C779" s="762"/>
      <c r="D779" s="768"/>
      <c r="E779" s="769"/>
      <c r="F779" s="769"/>
      <c r="G779" s="769"/>
      <c r="H779" s="769"/>
      <c r="I779" s="769"/>
      <c r="J779" s="769"/>
      <c r="K779" s="769"/>
      <c r="L779" s="769"/>
      <c r="M779" s="769"/>
      <c r="N779" s="769"/>
      <c r="O779" s="769"/>
      <c r="P779" s="769"/>
      <c r="Q779" s="769"/>
      <c r="R779" s="769"/>
      <c r="S779" s="769"/>
      <c r="T779" s="770"/>
      <c r="U779" s="776"/>
      <c r="V779" s="777"/>
      <c r="W779" s="757"/>
      <c r="X779" s="757"/>
      <c r="Y779" s="758"/>
    </row>
    <row r="780" spans="1:25" ht="12" customHeight="1" x14ac:dyDescent="0.2">
      <c r="A780" s="254"/>
      <c r="B780" s="763"/>
      <c r="C780" s="764"/>
      <c r="D780" s="771"/>
      <c r="E780" s="772"/>
      <c r="F780" s="772"/>
      <c r="G780" s="772"/>
      <c r="H780" s="772"/>
      <c r="I780" s="772"/>
      <c r="J780" s="772"/>
      <c r="K780" s="772"/>
      <c r="L780" s="772"/>
      <c r="M780" s="772"/>
      <c r="N780" s="772"/>
      <c r="O780" s="772"/>
      <c r="P780" s="772"/>
      <c r="Q780" s="772"/>
      <c r="R780" s="772"/>
      <c r="S780" s="772"/>
      <c r="T780" s="773"/>
      <c r="U780" s="778"/>
      <c r="V780" s="779"/>
      <c r="W780" s="753"/>
      <c r="X780" s="753"/>
      <c r="Y780" s="754"/>
    </row>
    <row r="781" spans="1:25" ht="12" customHeight="1" x14ac:dyDescent="0.2">
      <c r="A781" s="254"/>
      <c r="B781" s="759" t="s">
        <v>14</v>
      </c>
      <c r="C781" s="760"/>
      <c r="D781" s="765" t="s">
        <v>14</v>
      </c>
      <c r="E781" s="766"/>
      <c r="F781" s="766"/>
      <c r="G781" s="766"/>
      <c r="H781" s="766"/>
      <c r="I781" s="766"/>
      <c r="J781" s="766"/>
      <c r="K781" s="766"/>
      <c r="L781" s="766"/>
      <c r="M781" s="766"/>
      <c r="N781" s="766"/>
      <c r="O781" s="766"/>
      <c r="P781" s="766"/>
      <c r="Q781" s="766"/>
      <c r="R781" s="766"/>
      <c r="S781" s="766"/>
      <c r="T781" s="767"/>
      <c r="U781" s="774"/>
      <c r="V781" s="775"/>
      <c r="W781" s="755"/>
      <c r="X781" s="755"/>
      <c r="Y781" s="756"/>
    </row>
    <row r="782" spans="1:25" ht="12" customHeight="1" x14ac:dyDescent="0.2">
      <c r="A782" s="254" t="str">
        <f>IF(MAX($A$5:A781)=MAX(Récap!AD:AD),"",A778+1)</f>
        <v/>
      </c>
      <c r="B782" s="761"/>
      <c r="C782" s="762"/>
      <c r="D782" s="768"/>
      <c r="E782" s="769"/>
      <c r="F782" s="769"/>
      <c r="G782" s="769"/>
      <c r="H782" s="769"/>
      <c r="I782" s="769"/>
      <c r="J782" s="769"/>
      <c r="K782" s="769"/>
      <c r="L782" s="769"/>
      <c r="M782" s="769"/>
      <c r="N782" s="769"/>
      <c r="O782" s="769"/>
      <c r="P782" s="769"/>
      <c r="Q782" s="769"/>
      <c r="R782" s="769"/>
      <c r="S782" s="769"/>
      <c r="T782" s="770"/>
      <c r="U782" s="776"/>
      <c r="V782" s="777"/>
      <c r="W782" s="757"/>
      <c r="X782" s="757"/>
      <c r="Y782" s="758"/>
    </row>
    <row r="783" spans="1:25" ht="12" customHeight="1" x14ac:dyDescent="0.2">
      <c r="A783" s="254"/>
      <c r="B783" s="761"/>
      <c r="C783" s="762"/>
      <c r="D783" s="768"/>
      <c r="E783" s="769"/>
      <c r="F783" s="769"/>
      <c r="G783" s="769"/>
      <c r="H783" s="769"/>
      <c r="I783" s="769"/>
      <c r="J783" s="769"/>
      <c r="K783" s="769"/>
      <c r="L783" s="769"/>
      <c r="M783" s="769"/>
      <c r="N783" s="769"/>
      <c r="O783" s="769"/>
      <c r="P783" s="769"/>
      <c r="Q783" s="769"/>
      <c r="R783" s="769"/>
      <c r="S783" s="769"/>
      <c r="T783" s="770"/>
      <c r="U783" s="776"/>
      <c r="V783" s="777"/>
      <c r="W783" s="757"/>
      <c r="X783" s="757"/>
      <c r="Y783" s="758"/>
    </row>
    <row r="784" spans="1:25" ht="12" customHeight="1" x14ac:dyDescent="0.2">
      <c r="A784" s="254"/>
      <c r="B784" s="763"/>
      <c r="C784" s="764"/>
      <c r="D784" s="771"/>
      <c r="E784" s="772"/>
      <c r="F784" s="772"/>
      <c r="G784" s="772"/>
      <c r="H784" s="772"/>
      <c r="I784" s="772"/>
      <c r="J784" s="772"/>
      <c r="K784" s="772"/>
      <c r="L784" s="772"/>
      <c r="M784" s="772"/>
      <c r="N784" s="772"/>
      <c r="O784" s="772"/>
      <c r="P784" s="772"/>
      <c r="Q784" s="772"/>
      <c r="R784" s="772"/>
      <c r="S784" s="772"/>
      <c r="T784" s="773"/>
      <c r="U784" s="778"/>
      <c r="V784" s="779"/>
      <c r="W784" s="753"/>
      <c r="X784" s="753"/>
      <c r="Y784" s="754"/>
    </row>
    <row r="785" spans="1:25" ht="12" customHeight="1" x14ac:dyDescent="0.2">
      <c r="A785" s="254"/>
      <c r="B785" s="759" t="s">
        <v>14</v>
      </c>
      <c r="C785" s="760"/>
      <c r="D785" s="765" t="s">
        <v>14</v>
      </c>
      <c r="E785" s="766"/>
      <c r="F785" s="766"/>
      <c r="G785" s="766"/>
      <c r="H785" s="766"/>
      <c r="I785" s="766"/>
      <c r="J785" s="766"/>
      <c r="K785" s="766"/>
      <c r="L785" s="766"/>
      <c r="M785" s="766"/>
      <c r="N785" s="766"/>
      <c r="O785" s="766"/>
      <c r="P785" s="766"/>
      <c r="Q785" s="766"/>
      <c r="R785" s="766"/>
      <c r="S785" s="766"/>
      <c r="T785" s="767"/>
      <c r="U785" s="774"/>
      <c r="V785" s="775"/>
      <c r="W785" s="755"/>
      <c r="X785" s="755"/>
      <c r="Y785" s="756"/>
    </row>
    <row r="786" spans="1:25" ht="12" customHeight="1" x14ac:dyDescent="0.2">
      <c r="A786" s="254" t="str">
        <f>IF(MAX($A$5:A785)=MAX(Récap!AD:AD),"",A782+1)</f>
        <v/>
      </c>
      <c r="B786" s="761"/>
      <c r="C786" s="762"/>
      <c r="D786" s="768"/>
      <c r="E786" s="769"/>
      <c r="F786" s="769"/>
      <c r="G786" s="769"/>
      <c r="H786" s="769"/>
      <c r="I786" s="769"/>
      <c r="J786" s="769"/>
      <c r="K786" s="769"/>
      <c r="L786" s="769"/>
      <c r="M786" s="769"/>
      <c r="N786" s="769"/>
      <c r="O786" s="769"/>
      <c r="P786" s="769"/>
      <c r="Q786" s="769"/>
      <c r="R786" s="769"/>
      <c r="S786" s="769"/>
      <c r="T786" s="770"/>
      <c r="U786" s="776"/>
      <c r="V786" s="777"/>
      <c r="W786" s="757"/>
      <c r="X786" s="757"/>
      <c r="Y786" s="758"/>
    </row>
    <row r="787" spans="1:25" ht="12" customHeight="1" x14ac:dyDescent="0.2">
      <c r="A787" s="254"/>
      <c r="B787" s="761"/>
      <c r="C787" s="762"/>
      <c r="D787" s="768"/>
      <c r="E787" s="769"/>
      <c r="F787" s="769"/>
      <c r="G787" s="769"/>
      <c r="H787" s="769"/>
      <c r="I787" s="769"/>
      <c r="J787" s="769"/>
      <c r="K787" s="769"/>
      <c r="L787" s="769"/>
      <c r="M787" s="769"/>
      <c r="N787" s="769"/>
      <c r="O787" s="769"/>
      <c r="P787" s="769"/>
      <c r="Q787" s="769"/>
      <c r="R787" s="769"/>
      <c r="S787" s="769"/>
      <c r="T787" s="770"/>
      <c r="U787" s="776"/>
      <c r="V787" s="777"/>
      <c r="W787" s="757"/>
      <c r="X787" s="757"/>
      <c r="Y787" s="758"/>
    </row>
    <row r="788" spans="1:25" ht="12" customHeight="1" x14ac:dyDescent="0.2">
      <c r="A788" s="254"/>
      <c r="B788" s="763"/>
      <c r="C788" s="764"/>
      <c r="D788" s="771"/>
      <c r="E788" s="772"/>
      <c r="F788" s="772"/>
      <c r="G788" s="772"/>
      <c r="H788" s="772"/>
      <c r="I788" s="772"/>
      <c r="J788" s="772"/>
      <c r="K788" s="772"/>
      <c r="L788" s="772"/>
      <c r="M788" s="772"/>
      <c r="N788" s="772"/>
      <c r="O788" s="772"/>
      <c r="P788" s="772"/>
      <c r="Q788" s="772"/>
      <c r="R788" s="772"/>
      <c r="S788" s="772"/>
      <c r="T788" s="773"/>
      <c r="U788" s="778"/>
      <c r="V788" s="779"/>
      <c r="W788" s="753"/>
      <c r="X788" s="753"/>
      <c r="Y788" s="754"/>
    </row>
    <row r="789" spans="1:25" ht="12" customHeight="1" x14ac:dyDescent="0.2">
      <c r="A789" s="254"/>
      <c r="B789" s="759" t="s">
        <v>14</v>
      </c>
      <c r="C789" s="760"/>
      <c r="D789" s="765" t="s">
        <v>14</v>
      </c>
      <c r="E789" s="766"/>
      <c r="F789" s="766"/>
      <c r="G789" s="766"/>
      <c r="H789" s="766"/>
      <c r="I789" s="766"/>
      <c r="J789" s="766"/>
      <c r="K789" s="766"/>
      <c r="L789" s="766"/>
      <c r="M789" s="766"/>
      <c r="N789" s="766"/>
      <c r="O789" s="766"/>
      <c r="P789" s="766"/>
      <c r="Q789" s="766"/>
      <c r="R789" s="766"/>
      <c r="S789" s="766"/>
      <c r="T789" s="767"/>
      <c r="U789" s="774"/>
      <c r="V789" s="775"/>
      <c r="W789" s="755"/>
      <c r="X789" s="755"/>
      <c r="Y789" s="756"/>
    </row>
    <row r="790" spans="1:25" ht="12" customHeight="1" x14ac:dyDescent="0.2">
      <c r="A790" s="254" t="str">
        <f>IF(MAX($A$5:A789)=MAX(Récap!AD:AD),"",A786+1)</f>
        <v/>
      </c>
      <c r="B790" s="761"/>
      <c r="C790" s="762"/>
      <c r="D790" s="768"/>
      <c r="E790" s="769"/>
      <c r="F790" s="769"/>
      <c r="G790" s="769"/>
      <c r="H790" s="769"/>
      <c r="I790" s="769"/>
      <c r="J790" s="769"/>
      <c r="K790" s="769"/>
      <c r="L790" s="769"/>
      <c r="M790" s="769"/>
      <c r="N790" s="769"/>
      <c r="O790" s="769"/>
      <c r="P790" s="769"/>
      <c r="Q790" s="769"/>
      <c r="R790" s="769"/>
      <c r="S790" s="769"/>
      <c r="T790" s="770"/>
      <c r="U790" s="776"/>
      <c r="V790" s="777"/>
      <c r="W790" s="757"/>
      <c r="X790" s="757"/>
      <c r="Y790" s="758"/>
    </row>
    <row r="791" spans="1:25" ht="12" customHeight="1" x14ac:dyDescent="0.2">
      <c r="A791" s="254"/>
      <c r="B791" s="761"/>
      <c r="C791" s="762"/>
      <c r="D791" s="768"/>
      <c r="E791" s="769"/>
      <c r="F791" s="769"/>
      <c r="G791" s="769"/>
      <c r="H791" s="769"/>
      <c r="I791" s="769"/>
      <c r="J791" s="769"/>
      <c r="K791" s="769"/>
      <c r="L791" s="769"/>
      <c r="M791" s="769"/>
      <c r="N791" s="769"/>
      <c r="O791" s="769"/>
      <c r="P791" s="769"/>
      <c r="Q791" s="769"/>
      <c r="R791" s="769"/>
      <c r="S791" s="769"/>
      <c r="T791" s="770"/>
      <c r="U791" s="776"/>
      <c r="V791" s="777"/>
      <c r="W791" s="757"/>
      <c r="X791" s="757"/>
      <c r="Y791" s="758"/>
    </row>
    <row r="792" spans="1:25" ht="12" customHeight="1" x14ac:dyDescent="0.2">
      <c r="A792" s="254"/>
      <c r="B792" s="763"/>
      <c r="C792" s="764"/>
      <c r="D792" s="771"/>
      <c r="E792" s="772"/>
      <c r="F792" s="772"/>
      <c r="G792" s="772"/>
      <c r="H792" s="772"/>
      <c r="I792" s="772"/>
      <c r="J792" s="772"/>
      <c r="K792" s="772"/>
      <c r="L792" s="772"/>
      <c r="M792" s="772"/>
      <c r="N792" s="772"/>
      <c r="O792" s="772"/>
      <c r="P792" s="772"/>
      <c r="Q792" s="772"/>
      <c r="R792" s="772"/>
      <c r="S792" s="772"/>
      <c r="T792" s="773"/>
      <c r="U792" s="778"/>
      <c r="V792" s="779"/>
      <c r="W792" s="753"/>
      <c r="X792" s="753"/>
      <c r="Y792" s="754"/>
    </row>
    <row r="793" spans="1:25" ht="12" customHeight="1" x14ac:dyDescent="0.2">
      <c r="A793" s="254"/>
      <c r="B793" s="759" t="s">
        <v>14</v>
      </c>
      <c r="C793" s="760"/>
      <c r="D793" s="765" t="s">
        <v>14</v>
      </c>
      <c r="E793" s="766"/>
      <c r="F793" s="766"/>
      <c r="G793" s="766"/>
      <c r="H793" s="766"/>
      <c r="I793" s="766"/>
      <c r="J793" s="766"/>
      <c r="K793" s="766"/>
      <c r="L793" s="766"/>
      <c r="M793" s="766"/>
      <c r="N793" s="766"/>
      <c r="O793" s="766"/>
      <c r="P793" s="766"/>
      <c r="Q793" s="766"/>
      <c r="R793" s="766"/>
      <c r="S793" s="766"/>
      <c r="T793" s="767"/>
      <c r="U793" s="774"/>
      <c r="V793" s="775"/>
      <c r="W793" s="755"/>
      <c r="X793" s="755"/>
      <c r="Y793" s="756"/>
    </row>
    <row r="794" spans="1:25" ht="12" customHeight="1" x14ac:dyDescent="0.2">
      <c r="A794" s="254" t="str">
        <f>IF(MAX($A$5:A793)=MAX(Récap!AD:AD),"",A790+1)</f>
        <v/>
      </c>
      <c r="B794" s="761"/>
      <c r="C794" s="762"/>
      <c r="D794" s="768"/>
      <c r="E794" s="769"/>
      <c r="F794" s="769"/>
      <c r="G794" s="769"/>
      <c r="H794" s="769"/>
      <c r="I794" s="769"/>
      <c r="J794" s="769"/>
      <c r="K794" s="769"/>
      <c r="L794" s="769"/>
      <c r="M794" s="769"/>
      <c r="N794" s="769"/>
      <c r="O794" s="769"/>
      <c r="P794" s="769"/>
      <c r="Q794" s="769"/>
      <c r="R794" s="769"/>
      <c r="S794" s="769"/>
      <c r="T794" s="770"/>
      <c r="U794" s="776"/>
      <c r="V794" s="777"/>
      <c r="W794" s="757"/>
      <c r="X794" s="757"/>
      <c r="Y794" s="758"/>
    </row>
    <row r="795" spans="1:25" ht="12" customHeight="1" x14ac:dyDescent="0.2">
      <c r="A795" s="254"/>
      <c r="B795" s="761"/>
      <c r="C795" s="762"/>
      <c r="D795" s="768"/>
      <c r="E795" s="769"/>
      <c r="F795" s="769"/>
      <c r="G795" s="769"/>
      <c r="H795" s="769"/>
      <c r="I795" s="769"/>
      <c r="J795" s="769"/>
      <c r="K795" s="769"/>
      <c r="L795" s="769"/>
      <c r="M795" s="769"/>
      <c r="N795" s="769"/>
      <c r="O795" s="769"/>
      <c r="P795" s="769"/>
      <c r="Q795" s="769"/>
      <c r="R795" s="769"/>
      <c r="S795" s="769"/>
      <c r="T795" s="770"/>
      <c r="U795" s="776"/>
      <c r="V795" s="777"/>
      <c r="W795" s="757"/>
      <c r="X795" s="757"/>
      <c r="Y795" s="758"/>
    </row>
    <row r="796" spans="1:25" ht="12" customHeight="1" x14ac:dyDescent="0.2">
      <c r="A796" s="254"/>
      <c r="B796" s="763"/>
      <c r="C796" s="764"/>
      <c r="D796" s="771"/>
      <c r="E796" s="772"/>
      <c r="F796" s="772"/>
      <c r="G796" s="772"/>
      <c r="H796" s="772"/>
      <c r="I796" s="772"/>
      <c r="J796" s="772"/>
      <c r="K796" s="772"/>
      <c r="L796" s="772"/>
      <c r="M796" s="772"/>
      <c r="N796" s="772"/>
      <c r="O796" s="772"/>
      <c r="P796" s="772"/>
      <c r="Q796" s="772"/>
      <c r="R796" s="772"/>
      <c r="S796" s="772"/>
      <c r="T796" s="773"/>
      <c r="U796" s="778"/>
      <c r="V796" s="779"/>
      <c r="W796" s="753"/>
      <c r="X796" s="753"/>
      <c r="Y796" s="754"/>
    </row>
    <row r="797" spans="1:25" ht="12" customHeight="1" x14ac:dyDescent="0.2">
      <c r="A797" s="254"/>
      <c r="B797" s="233"/>
      <c r="C797" s="234"/>
      <c r="D797" s="235"/>
      <c r="E797" s="235"/>
      <c r="F797" s="235"/>
      <c r="G797" s="235"/>
      <c r="H797" s="235"/>
      <c r="I797" s="235"/>
      <c r="J797" s="235"/>
      <c r="K797" s="235"/>
      <c r="L797" s="235"/>
      <c r="M797" s="235"/>
      <c r="N797" s="235"/>
      <c r="O797" s="235"/>
      <c r="P797" s="235"/>
      <c r="Q797" s="235"/>
      <c r="R797" s="235"/>
      <c r="S797" s="235"/>
      <c r="T797" s="235"/>
      <c r="U797" s="240"/>
      <c r="V797" s="240"/>
      <c r="W797" s="235"/>
      <c r="X797" s="235"/>
      <c r="Y797" s="236"/>
    </row>
    <row r="798" spans="1:25" ht="12" customHeight="1" x14ac:dyDescent="0.2">
      <c r="A798" s="254" t="str">
        <f>IF(MAX($A$5:A797)=MAX(Récap!AD:AD),"",A794+1)</f>
        <v/>
      </c>
      <c r="B798" s="237"/>
      <c r="C798" s="238"/>
      <c r="D798" s="238"/>
      <c r="E798" s="238"/>
      <c r="F798" s="238"/>
      <c r="G798" s="238"/>
      <c r="H798" s="238"/>
      <c r="I798" s="238"/>
      <c r="J798" s="238"/>
      <c r="K798" s="238"/>
      <c r="L798" s="238"/>
      <c r="M798" s="238"/>
      <c r="N798" s="238"/>
      <c r="O798" s="238"/>
      <c r="P798" s="238"/>
      <c r="Q798" s="238"/>
      <c r="R798" s="238"/>
      <c r="S798" s="238"/>
      <c r="T798" s="238"/>
      <c r="U798" s="238"/>
      <c r="V798" s="238"/>
      <c r="W798" s="238"/>
      <c r="X798" s="238"/>
      <c r="Y798" s="239"/>
    </row>
    <row r="799" spans="1:25" ht="12" customHeight="1" x14ac:dyDescent="0.2">
      <c r="A799" s="254"/>
      <c r="B799" s="780" t="s">
        <v>489</v>
      </c>
      <c r="C799" s="781"/>
      <c r="D799" s="781"/>
      <c r="E799" s="781"/>
      <c r="F799" s="781"/>
      <c r="G799" s="781"/>
      <c r="H799" s="781"/>
      <c r="I799" s="781"/>
      <c r="J799" s="781"/>
      <c r="K799" s="781"/>
      <c r="L799" s="781"/>
      <c r="M799" s="781"/>
      <c r="N799" s="781"/>
      <c r="O799" s="782" t="str">
        <f>"Compte rendu du dossier de travaux "&amp;$R$1&amp;" - Page "&amp;COUNTIF($B$1:$B799,"=N°")&amp;" / "&amp;ROUNDUP((280-COUNTIF($B$1:$B$1226,"=-"))/14,0)</f>
        <v>Compte rendu du dossier de travaux  - Page 13 / 0</v>
      </c>
      <c r="P799" s="782"/>
      <c r="Q799" s="782"/>
      <c r="R799" s="782"/>
      <c r="S799" s="782"/>
      <c r="T799" s="782"/>
      <c r="U799" s="782"/>
      <c r="V799" s="782"/>
      <c r="W799" s="782"/>
      <c r="X799" s="782"/>
      <c r="Y799" s="783"/>
    </row>
    <row r="800" spans="1:25" ht="12" customHeight="1" x14ac:dyDescent="0.2">
      <c r="A800" s="254"/>
      <c r="B800" s="784" t="s">
        <v>36</v>
      </c>
      <c r="C800" s="785"/>
      <c r="D800" s="785" t="s">
        <v>430</v>
      </c>
      <c r="E800" s="785"/>
      <c r="F800" s="785"/>
      <c r="G800" s="785"/>
      <c r="H800" s="785"/>
      <c r="I800" s="785"/>
      <c r="J800" s="785"/>
      <c r="K800" s="785"/>
      <c r="L800" s="785"/>
      <c r="M800" s="785"/>
      <c r="N800" s="785"/>
      <c r="O800" s="785"/>
      <c r="P800" s="785"/>
      <c r="Q800" s="785"/>
      <c r="R800" s="785"/>
      <c r="S800" s="785"/>
      <c r="T800" s="785"/>
      <c r="U800" s="788" t="s">
        <v>431</v>
      </c>
      <c r="V800" s="788"/>
      <c r="W800" s="785" t="s">
        <v>432</v>
      </c>
      <c r="X800" s="785"/>
      <c r="Y800" s="790"/>
    </row>
    <row r="801" spans="1:25" ht="12" customHeight="1" x14ac:dyDescent="0.2">
      <c r="A801" s="254"/>
      <c r="B801" s="786"/>
      <c r="C801" s="787"/>
      <c r="D801" s="787"/>
      <c r="E801" s="787"/>
      <c r="F801" s="787"/>
      <c r="G801" s="787"/>
      <c r="H801" s="787"/>
      <c r="I801" s="787"/>
      <c r="J801" s="787"/>
      <c r="K801" s="787"/>
      <c r="L801" s="787"/>
      <c r="M801" s="787"/>
      <c r="N801" s="787"/>
      <c r="O801" s="787"/>
      <c r="P801" s="787"/>
      <c r="Q801" s="787"/>
      <c r="R801" s="787"/>
      <c r="S801" s="787"/>
      <c r="T801" s="787"/>
      <c r="U801" s="789"/>
      <c r="V801" s="789"/>
      <c r="W801" s="787"/>
      <c r="X801" s="787"/>
      <c r="Y801" s="791"/>
    </row>
    <row r="802" spans="1:25" ht="12" customHeight="1" x14ac:dyDescent="0.2">
      <c r="A802" s="254" t="str">
        <f>IF(MAX($A$5:A801)=MAX(Récap!AD:AD),"",A798+1)</f>
        <v/>
      </c>
      <c r="B802" s="759" t="s">
        <v>14</v>
      </c>
      <c r="C802" s="760"/>
      <c r="D802" s="765" t="s">
        <v>14</v>
      </c>
      <c r="E802" s="766"/>
      <c r="F802" s="766"/>
      <c r="G802" s="766"/>
      <c r="H802" s="766"/>
      <c r="I802" s="766"/>
      <c r="J802" s="766"/>
      <c r="K802" s="766"/>
      <c r="L802" s="766"/>
      <c r="M802" s="766"/>
      <c r="N802" s="766"/>
      <c r="O802" s="766"/>
      <c r="P802" s="766"/>
      <c r="Q802" s="766"/>
      <c r="R802" s="766"/>
      <c r="S802" s="766"/>
      <c r="T802" s="767"/>
      <c r="U802" s="774"/>
      <c r="V802" s="775"/>
      <c r="W802" s="755"/>
      <c r="X802" s="755"/>
      <c r="Y802" s="756"/>
    </row>
    <row r="803" spans="1:25" ht="12" customHeight="1" x14ac:dyDescent="0.2">
      <c r="A803" s="254"/>
      <c r="B803" s="761"/>
      <c r="C803" s="762"/>
      <c r="D803" s="768"/>
      <c r="E803" s="769"/>
      <c r="F803" s="769"/>
      <c r="G803" s="769"/>
      <c r="H803" s="769"/>
      <c r="I803" s="769"/>
      <c r="J803" s="769"/>
      <c r="K803" s="769"/>
      <c r="L803" s="769"/>
      <c r="M803" s="769"/>
      <c r="N803" s="769"/>
      <c r="O803" s="769"/>
      <c r="P803" s="769"/>
      <c r="Q803" s="769"/>
      <c r="R803" s="769"/>
      <c r="S803" s="769"/>
      <c r="T803" s="770"/>
      <c r="U803" s="776"/>
      <c r="V803" s="777"/>
      <c r="W803" s="757"/>
      <c r="X803" s="757"/>
      <c r="Y803" s="758"/>
    </row>
    <row r="804" spans="1:25" ht="12" customHeight="1" x14ac:dyDescent="0.2">
      <c r="A804" s="254"/>
      <c r="B804" s="761"/>
      <c r="C804" s="762"/>
      <c r="D804" s="768"/>
      <c r="E804" s="769"/>
      <c r="F804" s="769"/>
      <c r="G804" s="769"/>
      <c r="H804" s="769"/>
      <c r="I804" s="769"/>
      <c r="J804" s="769"/>
      <c r="K804" s="769"/>
      <c r="L804" s="769"/>
      <c r="M804" s="769"/>
      <c r="N804" s="769"/>
      <c r="O804" s="769"/>
      <c r="P804" s="769"/>
      <c r="Q804" s="769"/>
      <c r="R804" s="769"/>
      <c r="S804" s="769"/>
      <c r="T804" s="770"/>
      <c r="U804" s="776"/>
      <c r="V804" s="777"/>
      <c r="W804" s="757"/>
      <c r="X804" s="757"/>
      <c r="Y804" s="758"/>
    </row>
    <row r="805" spans="1:25" ht="12" customHeight="1" x14ac:dyDescent="0.2">
      <c r="A805" s="254"/>
      <c r="B805" s="763"/>
      <c r="C805" s="764"/>
      <c r="D805" s="771"/>
      <c r="E805" s="772"/>
      <c r="F805" s="772"/>
      <c r="G805" s="772"/>
      <c r="H805" s="772"/>
      <c r="I805" s="772"/>
      <c r="J805" s="772"/>
      <c r="K805" s="772"/>
      <c r="L805" s="772"/>
      <c r="M805" s="772"/>
      <c r="N805" s="772"/>
      <c r="O805" s="772"/>
      <c r="P805" s="772"/>
      <c r="Q805" s="772"/>
      <c r="R805" s="772"/>
      <c r="S805" s="772"/>
      <c r="T805" s="773"/>
      <c r="U805" s="778"/>
      <c r="V805" s="779"/>
      <c r="W805" s="753"/>
      <c r="X805" s="753"/>
      <c r="Y805" s="754"/>
    </row>
    <row r="806" spans="1:25" ht="12" customHeight="1" x14ac:dyDescent="0.2">
      <c r="A806" s="254" t="str">
        <f>IF(MAX($A$5:A805)=MAX(Récap!AD:AD),"",A802+1)</f>
        <v/>
      </c>
      <c r="B806" s="759" t="s">
        <v>14</v>
      </c>
      <c r="C806" s="760"/>
      <c r="D806" s="765" t="s">
        <v>14</v>
      </c>
      <c r="E806" s="766"/>
      <c r="F806" s="766"/>
      <c r="G806" s="766"/>
      <c r="H806" s="766"/>
      <c r="I806" s="766"/>
      <c r="J806" s="766"/>
      <c r="K806" s="766"/>
      <c r="L806" s="766"/>
      <c r="M806" s="766"/>
      <c r="N806" s="766"/>
      <c r="O806" s="766"/>
      <c r="P806" s="766"/>
      <c r="Q806" s="766"/>
      <c r="R806" s="766"/>
      <c r="S806" s="766"/>
      <c r="T806" s="767"/>
      <c r="U806" s="774"/>
      <c r="V806" s="775"/>
      <c r="W806" s="755"/>
      <c r="X806" s="755"/>
      <c r="Y806" s="756"/>
    </row>
    <row r="807" spans="1:25" ht="12" customHeight="1" x14ac:dyDescent="0.2">
      <c r="A807" s="254"/>
      <c r="B807" s="761"/>
      <c r="C807" s="762"/>
      <c r="D807" s="768"/>
      <c r="E807" s="769"/>
      <c r="F807" s="769"/>
      <c r="G807" s="769"/>
      <c r="H807" s="769"/>
      <c r="I807" s="769"/>
      <c r="J807" s="769"/>
      <c r="K807" s="769"/>
      <c r="L807" s="769"/>
      <c r="M807" s="769"/>
      <c r="N807" s="769"/>
      <c r="O807" s="769"/>
      <c r="P807" s="769"/>
      <c r="Q807" s="769"/>
      <c r="R807" s="769"/>
      <c r="S807" s="769"/>
      <c r="T807" s="770"/>
      <c r="U807" s="776"/>
      <c r="V807" s="777"/>
      <c r="W807" s="757"/>
      <c r="X807" s="757"/>
      <c r="Y807" s="758"/>
    </row>
    <row r="808" spans="1:25" ht="12" customHeight="1" x14ac:dyDescent="0.2">
      <c r="A808" s="254"/>
      <c r="B808" s="761"/>
      <c r="C808" s="762"/>
      <c r="D808" s="768"/>
      <c r="E808" s="769"/>
      <c r="F808" s="769"/>
      <c r="G808" s="769"/>
      <c r="H808" s="769"/>
      <c r="I808" s="769"/>
      <c r="J808" s="769"/>
      <c r="K808" s="769"/>
      <c r="L808" s="769"/>
      <c r="M808" s="769"/>
      <c r="N808" s="769"/>
      <c r="O808" s="769"/>
      <c r="P808" s="769"/>
      <c r="Q808" s="769"/>
      <c r="R808" s="769"/>
      <c r="S808" s="769"/>
      <c r="T808" s="770"/>
      <c r="U808" s="776"/>
      <c r="V808" s="777"/>
      <c r="W808" s="757"/>
      <c r="X808" s="757"/>
      <c r="Y808" s="758"/>
    </row>
    <row r="809" spans="1:25" ht="12" customHeight="1" x14ac:dyDescent="0.2">
      <c r="A809" s="254"/>
      <c r="B809" s="763"/>
      <c r="C809" s="764"/>
      <c r="D809" s="771"/>
      <c r="E809" s="772"/>
      <c r="F809" s="772"/>
      <c r="G809" s="772"/>
      <c r="H809" s="772"/>
      <c r="I809" s="772"/>
      <c r="J809" s="772"/>
      <c r="K809" s="772"/>
      <c r="L809" s="772"/>
      <c r="M809" s="772"/>
      <c r="N809" s="772"/>
      <c r="O809" s="772"/>
      <c r="P809" s="772"/>
      <c r="Q809" s="772"/>
      <c r="R809" s="772"/>
      <c r="S809" s="772"/>
      <c r="T809" s="773"/>
      <c r="U809" s="778"/>
      <c r="V809" s="779"/>
      <c r="W809" s="753"/>
      <c r="X809" s="753"/>
      <c r="Y809" s="754"/>
    </row>
    <row r="810" spans="1:25" ht="12" customHeight="1" x14ac:dyDescent="0.2">
      <c r="A810" s="254" t="str">
        <f>IF(MAX($A$5:A809)=MAX(Récap!AD:AD),"",A806+1)</f>
        <v/>
      </c>
      <c r="B810" s="759" t="s">
        <v>14</v>
      </c>
      <c r="C810" s="760"/>
      <c r="D810" s="765" t="s">
        <v>14</v>
      </c>
      <c r="E810" s="766"/>
      <c r="F810" s="766"/>
      <c r="G810" s="766"/>
      <c r="H810" s="766"/>
      <c r="I810" s="766"/>
      <c r="J810" s="766"/>
      <c r="K810" s="766"/>
      <c r="L810" s="766"/>
      <c r="M810" s="766"/>
      <c r="N810" s="766"/>
      <c r="O810" s="766"/>
      <c r="P810" s="766"/>
      <c r="Q810" s="766"/>
      <c r="R810" s="766"/>
      <c r="S810" s="766"/>
      <c r="T810" s="767"/>
      <c r="U810" s="774"/>
      <c r="V810" s="775"/>
      <c r="W810" s="755"/>
      <c r="X810" s="755"/>
      <c r="Y810" s="756"/>
    </row>
    <row r="811" spans="1:25" ht="12" customHeight="1" x14ac:dyDescent="0.2">
      <c r="A811" s="254"/>
      <c r="B811" s="761"/>
      <c r="C811" s="762"/>
      <c r="D811" s="768"/>
      <c r="E811" s="769"/>
      <c r="F811" s="769"/>
      <c r="G811" s="769"/>
      <c r="H811" s="769"/>
      <c r="I811" s="769"/>
      <c r="J811" s="769"/>
      <c r="K811" s="769"/>
      <c r="L811" s="769"/>
      <c r="M811" s="769"/>
      <c r="N811" s="769"/>
      <c r="O811" s="769"/>
      <c r="P811" s="769"/>
      <c r="Q811" s="769"/>
      <c r="R811" s="769"/>
      <c r="S811" s="769"/>
      <c r="T811" s="770"/>
      <c r="U811" s="776"/>
      <c r="V811" s="777"/>
      <c r="W811" s="757"/>
      <c r="X811" s="757"/>
      <c r="Y811" s="758"/>
    </row>
    <row r="812" spans="1:25" ht="12" customHeight="1" x14ac:dyDescent="0.2">
      <c r="A812" s="254"/>
      <c r="B812" s="761"/>
      <c r="C812" s="762"/>
      <c r="D812" s="768"/>
      <c r="E812" s="769"/>
      <c r="F812" s="769"/>
      <c r="G812" s="769"/>
      <c r="H812" s="769"/>
      <c r="I812" s="769"/>
      <c r="J812" s="769"/>
      <c r="K812" s="769"/>
      <c r="L812" s="769"/>
      <c r="M812" s="769"/>
      <c r="N812" s="769"/>
      <c r="O812" s="769"/>
      <c r="P812" s="769"/>
      <c r="Q812" s="769"/>
      <c r="R812" s="769"/>
      <c r="S812" s="769"/>
      <c r="T812" s="770"/>
      <c r="U812" s="776"/>
      <c r="V812" s="777"/>
      <c r="W812" s="757"/>
      <c r="X812" s="757"/>
      <c r="Y812" s="758"/>
    </row>
    <row r="813" spans="1:25" ht="12" customHeight="1" x14ac:dyDescent="0.2">
      <c r="A813" s="254"/>
      <c r="B813" s="763"/>
      <c r="C813" s="764"/>
      <c r="D813" s="771"/>
      <c r="E813" s="772"/>
      <c r="F813" s="772"/>
      <c r="G813" s="772"/>
      <c r="H813" s="772"/>
      <c r="I813" s="772"/>
      <c r="J813" s="772"/>
      <c r="K813" s="772"/>
      <c r="L813" s="772"/>
      <c r="M813" s="772"/>
      <c r="N813" s="772"/>
      <c r="O813" s="772"/>
      <c r="P813" s="772"/>
      <c r="Q813" s="772"/>
      <c r="R813" s="772"/>
      <c r="S813" s="772"/>
      <c r="T813" s="773"/>
      <c r="U813" s="778"/>
      <c r="V813" s="779"/>
      <c r="W813" s="753"/>
      <c r="X813" s="753"/>
      <c r="Y813" s="754"/>
    </row>
    <row r="814" spans="1:25" ht="12" customHeight="1" x14ac:dyDescent="0.2">
      <c r="A814" s="254" t="str">
        <f>IF(MAX($A$5:A813)=MAX(Récap!AD:AD),"",A810+1)</f>
        <v/>
      </c>
      <c r="B814" s="759" t="s">
        <v>14</v>
      </c>
      <c r="C814" s="760"/>
      <c r="D814" s="765" t="s">
        <v>14</v>
      </c>
      <c r="E814" s="766"/>
      <c r="F814" s="766"/>
      <c r="G814" s="766"/>
      <c r="H814" s="766"/>
      <c r="I814" s="766"/>
      <c r="J814" s="766"/>
      <c r="K814" s="766"/>
      <c r="L814" s="766"/>
      <c r="M814" s="766"/>
      <c r="N814" s="766"/>
      <c r="O814" s="766"/>
      <c r="P814" s="766"/>
      <c r="Q814" s="766"/>
      <c r="R814" s="766"/>
      <c r="S814" s="766"/>
      <c r="T814" s="767"/>
      <c r="U814" s="774"/>
      <c r="V814" s="775"/>
      <c r="W814" s="755"/>
      <c r="X814" s="755"/>
      <c r="Y814" s="756"/>
    </row>
    <row r="815" spans="1:25" ht="12" customHeight="1" x14ac:dyDescent="0.2">
      <c r="A815" s="254"/>
      <c r="B815" s="761"/>
      <c r="C815" s="762"/>
      <c r="D815" s="768"/>
      <c r="E815" s="769"/>
      <c r="F815" s="769"/>
      <c r="G815" s="769"/>
      <c r="H815" s="769"/>
      <c r="I815" s="769"/>
      <c r="J815" s="769"/>
      <c r="K815" s="769"/>
      <c r="L815" s="769"/>
      <c r="M815" s="769"/>
      <c r="N815" s="769"/>
      <c r="O815" s="769"/>
      <c r="P815" s="769"/>
      <c r="Q815" s="769"/>
      <c r="R815" s="769"/>
      <c r="S815" s="769"/>
      <c r="T815" s="770"/>
      <c r="U815" s="776"/>
      <c r="V815" s="777"/>
      <c r="W815" s="757"/>
      <c r="X815" s="757"/>
      <c r="Y815" s="758"/>
    </row>
    <row r="816" spans="1:25" ht="12" customHeight="1" x14ac:dyDescent="0.2">
      <c r="A816" s="254"/>
      <c r="B816" s="761"/>
      <c r="C816" s="762"/>
      <c r="D816" s="768"/>
      <c r="E816" s="769"/>
      <c r="F816" s="769"/>
      <c r="G816" s="769"/>
      <c r="H816" s="769"/>
      <c r="I816" s="769"/>
      <c r="J816" s="769"/>
      <c r="K816" s="769"/>
      <c r="L816" s="769"/>
      <c r="M816" s="769"/>
      <c r="N816" s="769"/>
      <c r="O816" s="769"/>
      <c r="P816" s="769"/>
      <c r="Q816" s="769"/>
      <c r="R816" s="769"/>
      <c r="S816" s="769"/>
      <c r="T816" s="770"/>
      <c r="U816" s="776"/>
      <c r="V816" s="777"/>
      <c r="W816" s="757"/>
      <c r="X816" s="757"/>
      <c r="Y816" s="758"/>
    </row>
    <row r="817" spans="1:25" ht="12" customHeight="1" x14ac:dyDescent="0.2">
      <c r="A817" s="254"/>
      <c r="B817" s="763"/>
      <c r="C817" s="764"/>
      <c r="D817" s="771"/>
      <c r="E817" s="772"/>
      <c r="F817" s="772"/>
      <c r="G817" s="772"/>
      <c r="H817" s="772"/>
      <c r="I817" s="772"/>
      <c r="J817" s="772"/>
      <c r="K817" s="772"/>
      <c r="L817" s="772"/>
      <c r="M817" s="772"/>
      <c r="N817" s="772"/>
      <c r="O817" s="772"/>
      <c r="P817" s="772"/>
      <c r="Q817" s="772"/>
      <c r="R817" s="772"/>
      <c r="S817" s="772"/>
      <c r="T817" s="773"/>
      <c r="U817" s="778"/>
      <c r="V817" s="779"/>
      <c r="W817" s="753"/>
      <c r="X817" s="753"/>
      <c r="Y817" s="754"/>
    </row>
    <row r="818" spans="1:25" ht="12" customHeight="1" x14ac:dyDescent="0.2">
      <c r="A818" s="241"/>
      <c r="B818" s="759" t="s">
        <v>14</v>
      </c>
      <c r="C818" s="760"/>
      <c r="D818" s="765" t="s">
        <v>14</v>
      </c>
      <c r="E818" s="766"/>
      <c r="F818" s="766"/>
      <c r="G818" s="766"/>
      <c r="H818" s="766"/>
      <c r="I818" s="766"/>
      <c r="J818" s="766"/>
      <c r="K818" s="766"/>
      <c r="L818" s="766"/>
      <c r="M818" s="766"/>
      <c r="N818" s="766"/>
      <c r="O818" s="766"/>
      <c r="P818" s="766"/>
      <c r="Q818" s="766"/>
      <c r="R818" s="766"/>
      <c r="S818" s="766"/>
      <c r="T818" s="767"/>
      <c r="U818" s="774"/>
      <c r="V818" s="775"/>
      <c r="W818" s="755"/>
      <c r="X818" s="755"/>
      <c r="Y818" s="756"/>
    </row>
    <row r="819" spans="1:25" ht="12" customHeight="1" x14ac:dyDescent="0.2">
      <c r="B819" s="761"/>
      <c r="C819" s="762"/>
      <c r="D819" s="768"/>
      <c r="E819" s="769"/>
      <c r="F819" s="769"/>
      <c r="G819" s="769"/>
      <c r="H819" s="769"/>
      <c r="I819" s="769"/>
      <c r="J819" s="769"/>
      <c r="K819" s="769"/>
      <c r="L819" s="769"/>
      <c r="M819" s="769"/>
      <c r="N819" s="769"/>
      <c r="O819" s="769"/>
      <c r="P819" s="769"/>
      <c r="Q819" s="769"/>
      <c r="R819" s="769"/>
      <c r="S819" s="769"/>
      <c r="T819" s="770"/>
      <c r="U819" s="776"/>
      <c r="V819" s="777"/>
      <c r="W819" s="757"/>
      <c r="X819" s="757"/>
      <c r="Y819" s="758"/>
    </row>
    <row r="820" spans="1:25" ht="12" customHeight="1" x14ac:dyDescent="0.2">
      <c r="B820" s="761"/>
      <c r="C820" s="762"/>
      <c r="D820" s="768"/>
      <c r="E820" s="769"/>
      <c r="F820" s="769"/>
      <c r="G820" s="769"/>
      <c r="H820" s="769"/>
      <c r="I820" s="769"/>
      <c r="J820" s="769"/>
      <c r="K820" s="769"/>
      <c r="L820" s="769"/>
      <c r="M820" s="769"/>
      <c r="N820" s="769"/>
      <c r="O820" s="769"/>
      <c r="P820" s="769"/>
      <c r="Q820" s="769"/>
      <c r="R820" s="769"/>
      <c r="S820" s="769"/>
      <c r="T820" s="770"/>
      <c r="U820" s="776"/>
      <c r="V820" s="777"/>
      <c r="W820" s="757"/>
      <c r="X820" s="757"/>
      <c r="Y820" s="758"/>
    </row>
    <row r="821" spans="1:25" ht="12" customHeight="1" x14ac:dyDescent="0.2">
      <c r="B821" s="763"/>
      <c r="C821" s="764"/>
      <c r="D821" s="771"/>
      <c r="E821" s="772"/>
      <c r="F821" s="772"/>
      <c r="G821" s="772"/>
      <c r="H821" s="772"/>
      <c r="I821" s="772"/>
      <c r="J821" s="772"/>
      <c r="K821" s="772"/>
      <c r="L821" s="772"/>
      <c r="M821" s="772"/>
      <c r="N821" s="772"/>
      <c r="O821" s="772"/>
      <c r="P821" s="772"/>
      <c r="Q821" s="772"/>
      <c r="R821" s="772"/>
      <c r="S821" s="772"/>
      <c r="T821" s="773"/>
      <c r="U821" s="778"/>
      <c r="V821" s="779"/>
      <c r="W821" s="753"/>
      <c r="X821" s="753"/>
      <c r="Y821" s="754"/>
    </row>
    <row r="822" spans="1:25" ht="12" customHeight="1" x14ac:dyDescent="0.2">
      <c r="B822" s="759" t="s">
        <v>14</v>
      </c>
      <c r="C822" s="760"/>
      <c r="D822" s="765" t="s">
        <v>14</v>
      </c>
      <c r="E822" s="766"/>
      <c r="F822" s="766"/>
      <c r="G822" s="766"/>
      <c r="H822" s="766"/>
      <c r="I822" s="766"/>
      <c r="J822" s="766"/>
      <c r="K822" s="766"/>
      <c r="L822" s="766"/>
      <c r="M822" s="766"/>
      <c r="N822" s="766"/>
      <c r="O822" s="766"/>
      <c r="P822" s="766"/>
      <c r="Q822" s="766"/>
      <c r="R822" s="766"/>
      <c r="S822" s="766"/>
      <c r="T822" s="767"/>
      <c r="U822" s="774"/>
      <c r="V822" s="775"/>
      <c r="W822" s="755"/>
      <c r="X822" s="755"/>
      <c r="Y822" s="756"/>
    </row>
    <row r="823" spans="1:25" ht="12" customHeight="1" x14ac:dyDescent="0.2">
      <c r="B823" s="761"/>
      <c r="C823" s="762"/>
      <c r="D823" s="768"/>
      <c r="E823" s="769"/>
      <c r="F823" s="769"/>
      <c r="G823" s="769"/>
      <c r="H823" s="769"/>
      <c r="I823" s="769"/>
      <c r="J823" s="769"/>
      <c r="K823" s="769"/>
      <c r="L823" s="769"/>
      <c r="M823" s="769"/>
      <c r="N823" s="769"/>
      <c r="O823" s="769"/>
      <c r="P823" s="769"/>
      <c r="Q823" s="769"/>
      <c r="R823" s="769"/>
      <c r="S823" s="769"/>
      <c r="T823" s="770"/>
      <c r="U823" s="776"/>
      <c r="V823" s="777"/>
      <c r="W823" s="757"/>
      <c r="X823" s="757"/>
      <c r="Y823" s="758"/>
    </row>
    <row r="824" spans="1:25" ht="12" customHeight="1" x14ac:dyDescent="0.2">
      <c r="A824" s="254" t="str">
        <f>IF(MAX($A$5:A823)=MAX(Récap!AD:AD),"",A814+1)</f>
        <v/>
      </c>
      <c r="B824" s="761"/>
      <c r="C824" s="762"/>
      <c r="D824" s="768"/>
      <c r="E824" s="769"/>
      <c r="F824" s="769"/>
      <c r="G824" s="769"/>
      <c r="H824" s="769"/>
      <c r="I824" s="769"/>
      <c r="J824" s="769"/>
      <c r="K824" s="769"/>
      <c r="L824" s="769"/>
      <c r="M824" s="769"/>
      <c r="N824" s="769"/>
      <c r="O824" s="769"/>
      <c r="P824" s="769"/>
      <c r="Q824" s="769"/>
      <c r="R824" s="769"/>
      <c r="S824" s="769"/>
      <c r="T824" s="770"/>
      <c r="U824" s="776"/>
      <c r="V824" s="777"/>
      <c r="W824" s="757"/>
      <c r="X824" s="757"/>
      <c r="Y824" s="758"/>
    </row>
    <row r="825" spans="1:25" ht="12" customHeight="1" x14ac:dyDescent="0.2">
      <c r="A825" s="254"/>
      <c r="B825" s="763"/>
      <c r="C825" s="764"/>
      <c r="D825" s="771"/>
      <c r="E825" s="772"/>
      <c r="F825" s="772"/>
      <c r="G825" s="772"/>
      <c r="H825" s="772"/>
      <c r="I825" s="772"/>
      <c r="J825" s="772"/>
      <c r="K825" s="772"/>
      <c r="L825" s="772"/>
      <c r="M825" s="772"/>
      <c r="N825" s="772"/>
      <c r="O825" s="772"/>
      <c r="P825" s="772"/>
      <c r="Q825" s="772"/>
      <c r="R825" s="772"/>
      <c r="S825" s="772"/>
      <c r="T825" s="773"/>
      <c r="U825" s="778"/>
      <c r="V825" s="779"/>
      <c r="W825" s="753"/>
      <c r="X825" s="753"/>
      <c r="Y825" s="754"/>
    </row>
    <row r="826" spans="1:25" ht="12" customHeight="1" x14ac:dyDescent="0.2">
      <c r="A826" s="254"/>
      <c r="B826" s="759" t="s">
        <v>14</v>
      </c>
      <c r="C826" s="760"/>
      <c r="D826" s="765" t="s">
        <v>14</v>
      </c>
      <c r="E826" s="766"/>
      <c r="F826" s="766"/>
      <c r="G826" s="766"/>
      <c r="H826" s="766"/>
      <c r="I826" s="766"/>
      <c r="J826" s="766"/>
      <c r="K826" s="766"/>
      <c r="L826" s="766"/>
      <c r="M826" s="766"/>
      <c r="N826" s="766"/>
      <c r="O826" s="766"/>
      <c r="P826" s="766"/>
      <c r="Q826" s="766"/>
      <c r="R826" s="766"/>
      <c r="S826" s="766"/>
      <c r="T826" s="767"/>
      <c r="U826" s="774"/>
      <c r="V826" s="775"/>
      <c r="W826" s="755"/>
      <c r="X826" s="755"/>
      <c r="Y826" s="756"/>
    </row>
    <row r="827" spans="1:25" ht="12" customHeight="1" x14ac:dyDescent="0.2">
      <c r="A827" s="254"/>
      <c r="B827" s="761"/>
      <c r="C827" s="762"/>
      <c r="D827" s="768"/>
      <c r="E827" s="769"/>
      <c r="F827" s="769"/>
      <c r="G827" s="769"/>
      <c r="H827" s="769"/>
      <c r="I827" s="769"/>
      <c r="J827" s="769"/>
      <c r="K827" s="769"/>
      <c r="L827" s="769"/>
      <c r="M827" s="769"/>
      <c r="N827" s="769"/>
      <c r="O827" s="769"/>
      <c r="P827" s="769"/>
      <c r="Q827" s="769"/>
      <c r="R827" s="769"/>
      <c r="S827" s="769"/>
      <c r="T827" s="770"/>
      <c r="U827" s="776"/>
      <c r="V827" s="777"/>
      <c r="W827" s="757"/>
      <c r="X827" s="757"/>
      <c r="Y827" s="758"/>
    </row>
    <row r="828" spans="1:25" ht="12" customHeight="1" x14ac:dyDescent="0.2">
      <c r="A828" s="254" t="str">
        <f>IF(MAX($A$5:A827)=MAX(Récap!AD:AD),"",A824+1)</f>
        <v/>
      </c>
      <c r="B828" s="761"/>
      <c r="C828" s="762"/>
      <c r="D828" s="768"/>
      <c r="E828" s="769"/>
      <c r="F828" s="769"/>
      <c r="G828" s="769"/>
      <c r="H828" s="769"/>
      <c r="I828" s="769"/>
      <c r="J828" s="769"/>
      <c r="K828" s="769"/>
      <c r="L828" s="769"/>
      <c r="M828" s="769"/>
      <c r="N828" s="769"/>
      <c r="O828" s="769"/>
      <c r="P828" s="769"/>
      <c r="Q828" s="769"/>
      <c r="R828" s="769"/>
      <c r="S828" s="769"/>
      <c r="T828" s="770"/>
      <c r="U828" s="776"/>
      <c r="V828" s="777"/>
      <c r="W828" s="757"/>
      <c r="X828" s="757"/>
      <c r="Y828" s="758"/>
    </row>
    <row r="829" spans="1:25" ht="12" customHeight="1" x14ac:dyDescent="0.2">
      <c r="A829" s="254"/>
      <c r="B829" s="763"/>
      <c r="C829" s="764"/>
      <c r="D829" s="771"/>
      <c r="E829" s="772"/>
      <c r="F829" s="772"/>
      <c r="G829" s="772"/>
      <c r="H829" s="772"/>
      <c r="I829" s="772"/>
      <c r="J829" s="772"/>
      <c r="K829" s="772"/>
      <c r="L829" s="772"/>
      <c r="M829" s="772"/>
      <c r="N829" s="772"/>
      <c r="O829" s="772"/>
      <c r="P829" s="772"/>
      <c r="Q829" s="772"/>
      <c r="R829" s="772"/>
      <c r="S829" s="772"/>
      <c r="T829" s="773"/>
      <c r="U829" s="778"/>
      <c r="V829" s="779"/>
      <c r="W829" s="753"/>
      <c r="X829" s="753"/>
      <c r="Y829" s="754"/>
    </row>
    <row r="830" spans="1:25" ht="12" customHeight="1" x14ac:dyDescent="0.2">
      <c r="A830" s="254"/>
      <c r="B830" s="759" t="s">
        <v>14</v>
      </c>
      <c r="C830" s="760"/>
      <c r="D830" s="765" t="s">
        <v>14</v>
      </c>
      <c r="E830" s="766"/>
      <c r="F830" s="766"/>
      <c r="G830" s="766"/>
      <c r="H830" s="766"/>
      <c r="I830" s="766"/>
      <c r="J830" s="766"/>
      <c r="K830" s="766"/>
      <c r="L830" s="766"/>
      <c r="M830" s="766"/>
      <c r="N830" s="766"/>
      <c r="O830" s="766"/>
      <c r="P830" s="766"/>
      <c r="Q830" s="766"/>
      <c r="R830" s="766"/>
      <c r="S830" s="766"/>
      <c r="T830" s="767"/>
      <c r="U830" s="774"/>
      <c r="V830" s="775"/>
      <c r="W830" s="755"/>
      <c r="X830" s="755"/>
      <c r="Y830" s="756"/>
    </row>
    <row r="831" spans="1:25" ht="12" customHeight="1" x14ac:dyDescent="0.2">
      <c r="A831" s="254"/>
      <c r="B831" s="761"/>
      <c r="C831" s="762"/>
      <c r="D831" s="768"/>
      <c r="E831" s="769"/>
      <c r="F831" s="769"/>
      <c r="G831" s="769"/>
      <c r="H831" s="769"/>
      <c r="I831" s="769"/>
      <c r="J831" s="769"/>
      <c r="K831" s="769"/>
      <c r="L831" s="769"/>
      <c r="M831" s="769"/>
      <c r="N831" s="769"/>
      <c r="O831" s="769"/>
      <c r="P831" s="769"/>
      <c r="Q831" s="769"/>
      <c r="R831" s="769"/>
      <c r="S831" s="769"/>
      <c r="T831" s="770"/>
      <c r="U831" s="776"/>
      <c r="V831" s="777"/>
      <c r="W831" s="757"/>
      <c r="X831" s="757"/>
      <c r="Y831" s="758"/>
    </row>
    <row r="832" spans="1:25" ht="12" customHeight="1" x14ac:dyDescent="0.2">
      <c r="A832" s="254" t="str">
        <f>IF(MAX($A$5:A831)=MAX(Récap!AD:AD),"",A828+1)</f>
        <v/>
      </c>
      <c r="B832" s="761"/>
      <c r="C832" s="762"/>
      <c r="D832" s="768"/>
      <c r="E832" s="769"/>
      <c r="F832" s="769"/>
      <c r="G832" s="769"/>
      <c r="H832" s="769"/>
      <c r="I832" s="769"/>
      <c r="J832" s="769"/>
      <c r="K832" s="769"/>
      <c r="L832" s="769"/>
      <c r="M832" s="769"/>
      <c r="N832" s="769"/>
      <c r="O832" s="769"/>
      <c r="P832" s="769"/>
      <c r="Q832" s="769"/>
      <c r="R832" s="769"/>
      <c r="S832" s="769"/>
      <c r="T832" s="770"/>
      <c r="U832" s="776"/>
      <c r="V832" s="777"/>
      <c r="W832" s="757"/>
      <c r="X832" s="757"/>
      <c r="Y832" s="758"/>
    </row>
    <row r="833" spans="1:25" ht="12" customHeight="1" x14ac:dyDescent="0.2">
      <c r="A833" s="254"/>
      <c r="B833" s="763"/>
      <c r="C833" s="764"/>
      <c r="D833" s="771"/>
      <c r="E833" s="772"/>
      <c r="F833" s="772"/>
      <c r="G833" s="772"/>
      <c r="H833" s="772"/>
      <c r="I833" s="772"/>
      <c r="J833" s="772"/>
      <c r="K833" s="772"/>
      <c r="L833" s="772"/>
      <c r="M833" s="772"/>
      <c r="N833" s="772"/>
      <c r="O833" s="772"/>
      <c r="P833" s="772"/>
      <c r="Q833" s="772"/>
      <c r="R833" s="772"/>
      <c r="S833" s="772"/>
      <c r="T833" s="773"/>
      <c r="U833" s="778"/>
      <c r="V833" s="779"/>
      <c r="W833" s="753"/>
      <c r="X833" s="753"/>
      <c r="Y833" s="754"/>
    </row>
    <row r="834" spans="1:25" ht="12" customHeight="1" x14ac:dyDescent="0.2">
      <c r="A834" s="254"/>
      <c r="B834" s="759" t="s">
        <v>14</v>
      </c>
      <c r="C834" s="760"/>
      <c r="D834" s="765" t="s">
        <v>14</v>
      </c>
      <c r="E834" s="766"/>
      <c r="F834" s="766"/>
      <c r="G834" s="766"/>
      <c r="H834" s="766"/>
      <c r="I834" s="766"/>
      <c r="J834" s="766"/>
      <c r="K834" s="766"/>
      <c r="L834" s="766"/>
      <c r="M834" s="766"/>
      <c r="N834" s="766"/>
      <c r="O834" s="766"/>
      <c r="P834" s="766"/>
      <c r="Q834" s="766"/>
      <c r="R834" s="766"/>
      <c r="S834" s="766"/>
      <c r="T834" s="767"/>
      <c r="U834" s="774"/>
      <c r="V834" s="775"/>
      <c r="W834" s="755"/>
      <c r="X834" s="755"/>
      <c r="Y834" s="756"/>
    </row>
    <row r="835" spans="1:25" ht="12" customHeight="1" x14ac:dyDescent="0.2">
      <c r="A835" s="254"/>
      <c r="B835" s="761"/>
      <c r="C835" s="762"/>
      <c r="D835" s="768"/>
      <c r="E835" s="769"/>
      <c r="F835" s="769"/>
      <c r="G835" s="769"/>
      <c r="H835" s="769"/>
      <c r="I835" s="769"/>
      <c r="J835" s="769"/>
      <c r="K835" s="769"/>
      <c r="L835" s="769"/>
      <c r="M835" s="769"/>
      <c r="N835" s="769"/>
      <c r="O835" s="769"/>
      <c r="P835" s="769"/>
      <c r="Q835" s="769"/>
      <c r="R835" s="769"/>
      <c r="S835" s="769"/>
      <c r="T835" s="770"/>
      <c r="U835" s="776"/>
      <c r="V835" s="777"/>
      <c r="W835" s="757"/>
      <c r="X835" s="757"/>
      <c r="Y835" s="758"/>
    </row>
    <row r="836" spans="1:25" ht="12" customHeight="1" x14ac:dyDescent="0.2">
      <c r="A836" s="254" t="str">
        <f>IF(MAX($A$5:A835)=MAX(Récap!AD:AD),"",A832+1)</f>
        <v/>
      </c>
      <c r="B836" s="761"/>
      <c r="C836" s="762"/>
      <c r="D836" s="768"/>
      <c r="E836" s="769"/>
      <c r="F836" s="769"/>
      <c r="G836" s="769"/>
      <c r="H836" s="769"/>
      <c r="I836" s="769"/>
      <c r="J836" s="769"/>
      <c r="K836" s="769"/>
      <c r="L836" s="769"/>
      <c r="M836" s="769"/>
      <c r="N836" s="769"/>
      <c r="O836" s="769"/>
      <c r="P836" s="769"/>
      <c r="Q836" s="769"/>
      <c r="R836" s="769"/>
      <c r="S836" s="769"/>
      <c r="T836" s="770"/>
      <c r="U836" s="776"/>
      <c r="V836" s="777"/>
      <c r="W836" s="757"/>
      <c r="X836" s="757"/>
      <c r="Y836" s="758"/>
    </row>
    <row r="837" spans="1:25" ht="12" customHeight="1" x14ac:dyDescent="0.2">
      <c r="A837" s="254"/>
      <c r="B837" s="763"/>
      <c r="C837" s="764"/>
      <c r="D837" s="771"/>
      <c r="E837" s="772"/>
      <c r="F837" s="772"/>
      <c r="G837" s="772"/>
      <c r="H837" s="772"/>
      <c r="I837" s="772"/>
      <c r="J837" s="772"/>
      <c r="K837" s="772"/>
      <c r="L837" s="772"/>
      <c r="M837" s="772"/>
      <c r="N837" s="772"/>
      <c r="O837" s="772"/>
      <c r="P837" s="772"/>
      <c r="Q837" s="772"/>
      <c r="R837" s="772"/>
      <c r="S837" s="772"/>
      <c r="T837" s="773"/>
      <c r="U837" s="778"/>
      <c r="V837" s="779"/>
      <c r="W837" s="753"/>
      <c r="X837" s="753"/>
      <c r="Y837" s="754"/>
    </row>
    <row r="838" spans="1:25" ht="12" customHeight="1" x14ac:dyDescent="0.2">
      <c r="A838" s="254"/>
      <c r="B838" s="759" t="s">
        <v>14</v>
      </c>
      <c r="C838" s="760"/>
      <c r="D838" s="765" t="s">
        <v>14</v>
      </c>
      <c r="E838" s="766"/>
      <c r="F838" s="766"/>
      <c r="G838" s="766"/>
      <c r="H838" s="766"/>
      <c r="I838" s="766"/>
      <c r="J838" s="766"/>
      <c r="K838" s="766"/>
      <c r="L838" s="766"/>
      <c r="M838" s="766"/>
      <c r="N838" s="766"/>
      <c r="O838" s="766"/>
      <c r="P838" s="766"/>
      <c r="Q838" s="766"/>
      <c r="R838" s="766"/>
      <c r="S838" s="766"/>
      <c r="T838" s="767"/>
      <c r="U838" s="774"/>
      <c r="V838" s="775"/>
      <c r="W838" s="755"/>
      <c r="X838" s="755"/>
      <c r="Y838" s="756"/>
    </row>
    <row r="839" spans="1:25" ht="12" customHeight="1" x14ac:dyDescent="0.2">
      <c r="A839" s="254"/>
      <c r="B839" s="761"/>
      <c r="C839" s="762"/>
      <c r="D839" s="768"/>
      <c r="E839" s="769"/>
      <c r="F839" s="769"/>
      <c r="G839" s="769"/>
      <c r="H839" s="769"/>
      <c r="I839" s="769"/>
      <c r="J839" s="769"/>
      <c r="K839" s="769"/>
      <c r="L839" s="769"/>
      <c r="M839" s="769"/>
      <c r="N839" s="769"/>
      <c r="O839" s="769"/>
      <c r="P839" s="769"/>
      <c r="Q839" s="769"/>
      <c r="R839" s="769"/>
      <c r="S839" s="769"/>
      <c r="T839" s="770"/>
      <c r="U839" s="776"/>
      <c r="V839" s="777"/>
      <c r="W839" s="757"/>
      <c r="X839" s="757"/>
      <c r="Y839" s="758"/>
    </row>
    <row r="840" spans="1:25" ht="12" customHeight="1" x14ac:dyDescent="0.2">
      <c r="A840" s="254" t="str">
        <f>IF(MAX($A$5:A839)=MAX(Récap!AD:AD),"",A836+1)</f>
        <v/>
      </c>
      <c r="B840" s="761"/>
      <c r="C840" s="762"/>
      <c r="D840" s="768"/>
      <c r="E840" s="769"/>
      <c r="F840" s="769"/>
      <c r="G840" s="769"/>
      <c r="H840" s="769"/>
      <c r="I840" s="769"/>
      <c r="J840" s="769"/>
      <c r="K840" s="769"/>
      <c r="L840" s="769"/>
      <c r="M840" s="769"/>
      <c r="N840" s="769"/>
      <c r="O840" s="769"/>
      <c r="P840" s="769"/>
      <c r="Q840" s="769"/>
      <c r="R840" s="769"/>
      <c r="S840" s="769"/>
      <c r="T840" s="770"/>
      <c r="U840" s="776"/>
      <c r="V840" s="777"/>
      <c r="W840" s="757"/>
      <c r="X840" s="757"/>
      <c r="Y840" s="758"/>
    </row>
    <row r="841" spans="1:25" ht="12" customHeight="1" x14ac:dyDescent="0.2">
      <c r="A841" s="254"/>
      <c r="B841" s="763"/>
      <c r="C841" s="764"/>
      <c r="D841" s="771"/>
      <c r="E841" s="772"/>
      <c r="F841" s="772"/>
      <c r="G841" s="772"/>
      <c r="H841" s="772"/>
      <c r="I841" s="772"/>
      <c r="J841" s="772"/>
      <c r="K841" s="772"/>
      <c r="L841" s="772"/>
      <c r="M841" s="772"/>
      <c r="N841" s="772"/>
      <c r="O841" s="772"/>
      <c r="P841" s="772"/>
      <c r="Q841" s="772"/>
      <c r="R841" s="772"/>
      <c r="S841" s="772"/>
      <c r="T841" s="773"/>
      <c r="U841" s="778"/>
      <c r="V841" s="779"/>
      <c r="W841" s="753"/>
      <c r="X841" s="753"/>
      <c r="Y841" s="754"/>
    </row>
    <row r="842" spans="1:25" ht="12" customHeight="1" x14ac:dyDescent="0.2">
      <c r="A842" s="254"/>
      <c r="B842" s="759" t="s">
        <v>14</v>
      </c>
      <c r="C842" s="760"/>
      <c r="D842" s="765" t="s">
        <v>14</v>
      </c>
      <c r="E842" s="766"/>
      <c r="F842" s="766"/>
      <c r="G842" s="766"/>
      <c r="H842" s="766"/>
      <c r="I842" s="766"/>
      <c r="J842" s="766"/>
      <c r="K842" s="766"/>
      <c r="L842" s="766"/>
      <c r="M842" s="766"/>
      <c r="N842" s="766"/>
      <c r="O842" s="766"/>
      <c r="P842" s="766"/>
      <c r="Q842" s="766"/>
      <c r="R842" s="766"/>
      <c r="S842" s="766"/>
      <c r="T842" s="767"/>
      <c r="U842" s="774"/>
      <c r="V842" s="775"/>
      <c r="W842" s="755"/>
      <c r="X842" s="755"/>
      <c r="Y842" s="756"/>
    </row>
    <row r="843" spans="1:25" ht="12" customHeight="1" x14ac:dyDescent="0.2">
      <c r="A843" s="254"/>
      <c r="B843" s="761"/>
      <c r="C843" s="762"/>
      <c r="D843" s="768"/>
      <c r="E843" s="769"/>
      <c r="F843" s="769"/>
      <c r="G843" s="769"/>
      <c r="H843" s="769"/>
      <c r="I843" s="769"/>
      <c r="J843" s="769"/>
      <c r="K843" s="769"/>
      <c r="L843" s="769"/>
      <c r="M843" s="769"/>
      <c r="N843" s="769"/>
      <c r="O843" s="769"/>
      <c r="P843" s="769"/>
      <c r="Q843" s="769"/>
      <c r="R843" s="769"/>
      <c r="S843" s="769"/>
      <c r="T843" s="770"/>
      <c r="U843" s="776"/>
      <c r="V843" s="777"/>
      <c r="W843" s="757"/>
      <c r="X843" s="757"/>
      <c r="Y843" s="758"/>
    </row>
    <row r="844" spans="1:25" ht="12" customHeight="1" x14ac:dyDescent="0.2">
      <c r="A844" s="254" t="str">
        <f>IF(MAX($A$5:A843)=MAX(Récap!AD:AD),"",A840+1)</f>
        <v/>
      </c>
      <c r="B844" s="761"/>
      <c r="C844" s="762"/>
      <c r="D844" s="768"/>
      <c r="E844" s="769"/>
      <c r="F844" s="769"/>
      <c r="G844" s="769"/>
      <c r="H844" s="769"/>
      <c r="I844" s="769"/>
      <c r="J844" s="769"/>
      <c r="K844" s="769"/>
      <c r="L844" s="769"/>
      <c r="M844" s="769"/>
      <c r="N844" s="769"/>
      <c r="O844" s="769"/>
      <c r="P844" s="769"/>
      <c r="Q844" s="769"/>
      <c r="R844" s="769"/>
      <c r="S844" s="769"/>
      <c r="T844" s="770"/>
      <c r="U844" s="776"/>
      <c r="V844" s="777"/>
      <c r="W844" s="757"/>
      <c r="X844" s="757"/>
      <c r="Y844" s="758"/>
    </row>
    <row r="845" spans="1:25" ht="12" customHeight="1" x14ac:dyDescent="0.2">
      <c r="A845" s="254"/>
      <c r="B845" s="763"/>
      <c r="C845" s="764"/>
      <c r="D845" s="771"/>
      <c r="E845" s="772"/>
      <c r="F845" s="772"/>
      <c r="G845" s="772"/>
      <c r="H845" s="772"/>
      <c r="I845" s="772"/>
      <c r="J845" s="772"/>
      <c r="K845" s="772"/>
      <c r="L845" s="772"/>
      <c r="M845" s="772"/>
      <c r="N845" s="772"/>
      <c r="O845" s="772"/>
      <c r="P845" s="772"/>
      <c r="Q845" s="772"/>
      <c r="R845" s="772"/>
      <c r="S845" s="772"/>
      <c r="T845" s="773"/>
      <c r="U845" s="778"/>
      <c r="V845" s="779"/>
      <c r="W845" s="753"/>
      <c r="X845" s="753"/>
      <c r="Y845" s="754"/>
    </row>
    <row r="846" spans="1:25" ht="12" customHeight="1" x14ac:dyDescent="0.2">
      <c r="A846" s="254"/>
      <c r="B846" s="759" t="s">
        <v>14</v>
      </c>
      <c r="C846" s="760"/>
      <c r="D846" s="765" t="s">
        <v>14</v>
      </c>
      <c r="E846" s="766"/>
      <c r="F846" s="766"/>
      <c r="G846" s="766"/>
      <c r="H846" s="766"/>
      <c r="I846" s="766"/>
      <c r="J846" s="766"/>
      <c r="K846" s="766"/>
      <c r="L846" s="766"/>
      <c r="M846" s="766"/>
      <c r="N846" s="766"/>
      <c r="O846" s="766"/>
      <c r="P846" s="766"/>
      <c r="Q846" s="766"/>
      <c r="R846" s="766"/>
      <c r="S846" s="766"/>
      <c r="T846" s="767"/>
      <c r="U846" s="774"/>
      <c r="V846" s="775"/>
      <c r="W846" s="755"/>
      <c r="X846" s="755"/>
      <c r="Y846" s="756"/>
    </row>
    <row r="847" spans="1:25" ht="12" customHeight="1" x14ac:dyDescent="0.2">
      <c r="A847" s="254"/>
      <c r="B847" s="761"/>
      <c r="C847" s="762"/>
      <c r="D847" s="768"/>
      <c r="E847" s="769"/>
      <c r="F847" s="769"/>
      <c r="G847" s="769"/>
      <c r="H847" s="769"/>
      <c r="I847" s="769"/>
      <c r="J847" s="769"/>
      <c r="K847" s="769"/>
      <c r="L847" s="769"/>
      <c r="M847" s="769"/>
      <c r="N847" s="769"/>
      <c r="O847" s="769"/>
      <c r="P847" s="769"/>
      <c r="Q847" s="769"/>
      <c r="R847" s="769"/>
      <c r="S847" s="769"/>
      <c r="T847" s="770"/>
      <c r="U847" s="776"/>
      <c r="V847" s="777"/>
      <c r="W847" s="757"/>
      <c r="X847" s="757"/>
      <c r="Y847" s="758"/>
    </row>
    <row r="848" spans="1:25" ht="12" customHeight="1" x14ac:dyDescent="0.2">
      <c r="A848" s="254" t="str">
        <f>IF(MAX($A$5:A847)=MAX(Récap!AD:AD),"",A844+1)</f>
        <v/>
      </c>
      <c r="B848" s="761"/>
      <c r="C848" s="762"/>
      <c r="D848" s="768"/>
      <c r="E848" s="769"/>
      <c r="F848" s="769"/>
      <c r="G848" s="769"/>
      <c r="H848" s="769"/>
      <c r="I848" s="769"/>
      <c r="J848" s="769"/>
      <c r="K848" s="769"/>
      <c r="L848" s="769"/>
      <c r="M848" s="769"/>
      <c r="N848" s="769"/>
      <c r="O848" s="769"/>
      <c r="P848" s="769"/>
      <c r="Q848" s="769"/>
      <c r="R848" s="769"/>
      <c r="S848" s="769"/>
      <c r="T848" s="770"/>
      <c r="U848" s="776"/>
      <c r="V848" s="777"/>
      <c r="W848" s="757"/>
      <c r="X848" s="757"/>
      <c r="Y848" s="758"/>
    </row>
    <row r="849" spans="1:25" ht="12" customHeight="1" x14ac:dyDescent="0.2">
      <c r="A849" s="254"/>
      <c r="B849" s="763"/>
      <c r="C849" s="764"/>
      <c r="D849" s="771"/>
      <c r="E849" s="772"/>
      <c r="F849" s="772"/>
      <c r="G849" s="772"/>
      <c r="H849" s="772"/>
      <c r="I849" s="772"/>
      <c r="J849" s="772"/>
      <c r="K849" s="772"/>
      <c r="L849" s="772"/>
      <c r="M849" s="772"/>
      <c r="N849" s="772"/>
      <c r="O849" s="772"/>
      <c r="P849" s="772"/>
      <c r="Q849" s="772"/>
      <c r="R849" s="772"/>
      <c r="S849" s="772"/>
      <c r="T849" s="773"/>
      <c r="U849" s="778"/>
      <c r="V849" s="779"/>
      <c r="W849" s="753"/>
      <c r="X849" s="753"/>
      <c r="Y849" s="754"/>
    </row>
    <row r="850" spans="1:25" ht="12" customHeight="1" x14ac:dyDescent="0.2">
      <c r="A850" s="254"/>
      <c r="B850" s="759" t="s">
        <v>14</v>
      </c>
      <c r="C850" s="760"/>
      <c r="D850" s="765" t="s">
        <v>14</v>
      </c>
      <c r="E850" s="766"/>
      <c r="F850" s="766"/>
      <c r="G850" s="766"/>
      <c r="H850" s="766"/>
      <c r="I850" s="766"/>
      <c r="J850" s="766"/>
      <c r="K850" s="766"/>
      <c r="L850" s="766"/>
      <c r="M850" s="766"/>
      <c r="N850" s="766"/>
      <c r="O850" s="766"/>
      <c r="P850" s="766"/>
      <c r="Q850" s="766"/>
      <c r="R850" s="766"/>
      <c r="S850" s="766"/>
      <c r="T850" s="767"/>
      <c r="U850" s="774"/>
      <c r="V850" s="775"/>
      <c r="W850" s="755"/>
      <c r="X850" s="755"/>
      <c r="Y850" s="756"/>
    </row>
    <row r="851" spans="1:25" ht="12" customHeight="1" x14ac:dyDescent="0.2">
      <c r="A851" s="254"/>
      <c r="B851" s="761"/>
      <c r="C851" s="762"/>
      <c r="D851" s="768"/>
      <c r="E851" s="769"/>
      <c r="F851" s="769"/>
      <c r="G851" s="769"/>
      <c r="H851" s="769"/>
      <c r="I851" s="769"/>
      <c r="J851" s="769"/>
      <c r="K851" s="769"/>
      <c r="L851" s="769"/>
      <c r="M851" s="769"/>
      <c r="N851" s="769"/>
      <c r="O851" s="769"/>
      <c r="P851" s="769"/>
      <c r="Q851" s="769"/>
      <c r="R851" s="769"/>
      <c r="S851" s="769"/>
      <c r="T851" s="770"/>
      <c r="U851" s="776"/>
      <c r="V851" s="777"/>
      <c r="W851" s="757"/>
      <c r="X851" s="757"/>
      <c r="Y851" s="758"/>
    </row>
    <row r="852" spans="1:25" ht="12" customHeight="1" x14ac:dyDescent="0.2">
      <c r="A852" s="254" t="str">
        <f>IF(MAX($A$5:A851)=MAX(Récap!AD:AD),"",A848+1)</f>
        <v/>
      </c>
      <c r="B852" s="761"/>
      <c r="C852" s="762"/>
      <c r="D852" s="768"/>
      <c r="E852" s="769"/>
      <c r="F852" s="769"/>
      <c r="G852" s="769"/>
      <c r="H852" s="769"/>
      <c r="I852" s="769"/>
      <c r="J852" s="769"/>
      <c r="K852" s="769"/>
      <c r="L852" s="769"/>
      <c r="M852" s="769"/>
      <c r="N852" s="769"/>
      <c r="O852" s="769"/>
      <c r="P852" s="769"/>
      <c r="Q852" s="769"/>
      <c r="R852" s="769"/>
      <c r="S852" s="769"/>
      <c r="T852" s="770"/>
      <c r="U852" s="776"/>
      <c r="V852" s="777"/>
      <c r="W852" s="757"/>
      <c r="X852" s="757"/>
      <c r="Y852" s="758"/>
    </row>
    <row r="853" spans="1:25" ht="12" customHeight="1" x14ac:dyDescent="0.2">
      <c r="A853" s="254"/>
      <c r="B853" s="763"/>
      <c r="C853" s="764"/>
      <c r="D853" s="771"/>
      <c r="E853" s="772"/>
      <c r="F853" s="772"/>
      <c r="G853" s="772"/>
      <c r="H853" s="772"/>
      <c r="I853" s="772"/>
      <c r="J853" s="772"/>
      <c r="K853" s="772"/>
      <c r="L853" s="772"/>
      <c r="M853" s="772"/>
      <c r="N853" s="772"/>
      <c r="O853" s="772"/>
      <c r="P853" s="772"/>
      <c r="Q853" s="772"/>
      <c r="R853" s="772"/>
      <c r="S853" s="772"/>
      <c r="T853" s="773"/>
      <c r="U853" s="778"/>
      <c r="V853" s="779"/>
      <c r="W853" s="753"/>
      <c r="X853" s="753"/>
      <c r="Y853" s="754"/>
    </row>
    <row r="854" spans="1:25" ht="12" customHeight="1" x14ac:dyDescent="0.2">
      <c r="A854" s="254"/>
      <c r="B854" s="759" t="s">
        <v>14</v>
      </c>
      <c r="C854" s="760"/>
      <c r="D854" s="765" t="s">
        <v>14</v>
      </c>
      <c r="E854" s="766"/>
      <c r="F854" s="766"/>
      <c r="G854" s="766"/>
      <c r="H854" s="766"/>
      <c r="I854" s="766"/>
      <c r="J854" s="766"/>
      <c r="K854" s="766"/>
      <c r="L854" s="766"/>
      <c r="M854" s="766"/>
      <c r="N854" s="766"/>
      <c r="O854" s="766"/>
      <c r="P854" s="766"/>
      <c r="Q854" s="766"/>
      <c r="R854" s="766"/>
      <c r="S854" s="766"/>
      <c r="T854" s="767"/>
      <c r="U854" s="774"/>
      <c r="V854" s="775"/>
      <c r="W854" s="755"/>
      <c r="X854" s="755"/>
      <c r="Y854" s="756"/>
    </row>
    <row r="855" spans="1:25" ht="12" customHeight="1" x14ac:dyDescent="0.2">
      <c r="A855" s="254"/>
      <c r="B855" s="761"/>
      <c r="C855" s="762"/>
      <c r="D855" s="768"/>
      <c r="E855" s="769"/>
      <c r="F855" s="769"/>
      <c r="G855" s="769"/>
      <c r="H855" s="769"/>
      <c r="I855" s="769"/>
      <c r="J855" s="769"/>
      <c r="K855" s="769"/>
      <c r="L855" s="769"/>
      <c r="M855" s="769"/>
      <c r="N855" s="769"/>
      <c r="O855" s="769"/>
      <c r="P855" s="769"/>
      <c r="Q855" s="769"/>
      <c r="R855" s="769"/>
      <c r="S855" s="769"/>
      <c r="T855" s="770"/>
      <c r="U855" s="776"/>
      <c r="V855" s="777"/>
      <c r="W855" s="757"/>
      <c r="X855" s="757"/>
      <c r="Y855" s="758"/>
    </row>
    <row r="856" spans="1:25" ht="12" customHeight="1" x14ac:dyDescent="0.2">
      <c r="A856" s="254" t="str">
        <f>IF(MAX($A$5:A855)=MAX(Récap!AD:AD),"",A852+1)</f>
        <v/>
      </c>
      <c r="B856" s="761"/>
      <c r="C856" s="762"/>
      <c r="D856" s="768"/>
      <c r="E856" s="769"/>
      <c r="F856" s="769"/>
      <c r="G856" s="769"/>
      <c r="H856" s="769"/>
      <c r="I856" s="769"/>
      <c r="J856" s="769"/>
      <c r="K856" s="769"/>
      <c r="L856" s="769"/>
      <c r="M856" s="769"/>
      <c r="N856" s="769"/>
      <c r="O856" s="769"/>
      <c r="P856" s="769"/>
      <c r="Q856" s="769"/>
      <c r="R856" s="769"/>
      <c r="S856" s="769"/>
      <c r="T856" s="770"/>
      <c r="U856" s="776"/>
      <c r="V856" s="777"/>
      <c r="W856" s="757"/>
      <c r="X856" s="757"/>
      <c r="Y856" s="758"/>
    </row>
    <row r="857" spans="1:25" ht="12" customHeight="1" x14ac:dyDescent="0.2">
      <c r="A857" s="254"/>
      <c r="B857" s="763"/>
      <c r="C857" s="764"/>
      <c r="D857" s="771"/>
      <c r="E857" s="772"/>
      <c r="F857" s="772"/>
      <c r="G857" s="772"/>
      <c r="H857" s="772"/>
      <c r="I857" s="772"/>
      <c r="J857" s="772"/>
      <c r="K857" s="772"/>
      <c r="L857" s="772"/>
      <c r="M857" s="772"/>
      <c r="N857" s="772"/>
      <c r="O857" s="772"/>
      <c r="P857" s="772"/>
      <c r="Q857" s="772"/>
      <c r="R857" s="772"/>
      <c r="S857" s="772"/>
      <c r="T857" s="773"/>
      <c r="U857" s="778"/>
      <c r="V857" s="779"/>
      <c r="W857" s="753"/>
      <c r="X857" s="753"/>
      <c r="Y857" s="754"/>
    </row>
    <row r="858" spans="1:25" ht="12" customHeight="1" x14ac:dyDescent="0.2">
      <c r="A858" s="254"/>
      <c r="B858" s="233"/>
      <c r="C858" s="234"/>
      <c r="D858" s="235"/>
      <c r="E858" s="235"/>
      <c r="F858" s="235"/>
      <c r="G858" s="235"/>
      <c r="H858" s="235"/>
      <c r="I858" s="235"/>
      <c r="J858" s="235"/>
      <c r="K858" s="235"/>
      <c r="L858" s="235"/>
      <c r="M858" s="235"/>
      <c r="N858" s="235"/>
      <c r="O858" s="235"/>
      <c r="P858" s="235"/>
      <c r="Q858" s="235"/>
      <c r="R858" s="235"/>
      <c r="S858" s="235"/>
      <c r="T858" s="235"/>
      <c r="U858" s="240"/>
      <c r="V858" s="240"/>
      <c r="W858" s="235"/>
      <c r="X858" s="235"/>
      <c r="Y858" s="236"/>
    </row>
    <row r="859" spans="1:25" ht="12" customHeight="1" x14ac:dyDescent="0.2">
      <c r="A859" s="254"/>
      <c r="B859" s="237"/>
      <c r="C859" s="238"/>
      <c r="D859" s="238"/>
      <c r="E859" s="238"/>
      <c r="F859" s="238"/>
      <c r="G859" s="238"/>
      <c r="H859" s="238"/>
      <c r="I859" s="238"/>
      <c r="J859" s="238"/>
      <c r="K859" s="238"/>
      <c r="L859" s="238"/>
      <c r="M859" s="238"/>
      <c r="N859" s="238"/>
      <c r="O859" s="238"/>
      <c r="P859" s="238"/>
      <c r="Q859" s="238"/>
      <c r="R859" s="238"/>
      <c r="S859" s="238"/>
      <c r="T859" s="238"/>
      <c r="U859" s="238"/>
      <c r="V859" s="238"/>
      <c r="W859" s="238"/>
      <c r="X859" s="238"/>
      <c r="Y859" s="239"/>
    </row>
    <row r="860" spans="1:25" ht="12" customHeight="1" x14ac:dyDescent="0.2">
      <c r="A860" s="254" t="str">
        <f>IF(MAX($A$5:A859)=MAX(Récap!AD:AD),"",A856+1)</f>
        <v/>
      </c>
      <c r="B860" s="780" t="s">
        <v>489</v>
      </c>
      <c r="C860" s="781"/>
      <c r="D860" s="781"/>
      <c r="E860" s="781"/>
      <c r="F860" s="781"/>
      <c r="G860" s="781"/>
      <c r="H860" s="781"/>
      <c r="I860" s="781"/>
      <c r="J860" s="781"/>
      <c r="K860" s="781"/>
      <c r="L860" s="781"/>
      <c r="M860" s="781"/>
      <c r="N860" s="781"/>
      <c r="O860" s="782" t="str">
        <f>"Compte rendu du dossier de travaux "&amp;$R$1&amp;" - Page "&amp;COUNTIF($B$1:$B860,"=N°")&amp;" / "&amp;ROUNDUP((280-COUNTIF($B$1:$B$1226,"=-"))/14,0)</f>
        <v>Compte rendu du dossier de travaux  - Page 14 / 0</v>
      </c>
      <c r="P860" s="782"/>
      <c r="Q860" s="782"/>
      <c r="R860" s="782"/>
      <c r="S860" s="782"/>
      <c r="T860" s="782"/>
      <c r="U860" s="782"/>
      <c r="V860" s="782"/>
      <c r="W860" s="782"/>
      <c r="X860" s="782"/>
      <c r="Y860" s="783"/>
    </row>
    <row r="861" spans="1:25" ht="12" customHeight="1" x14ac:dyDescent="0.2">
      <c r="A861" s="254"/>
      <c r="B861" s="784" t="s">
        <v>36</v>
      </c>
      <c r="C861" s="785"/>
      <c r="D861" s="785" t="s">
        <v>430</v>
      </c>
      <c r="E861" s="785"/>
      <c r="F861" s="785"/>
      <c r="G861" s="785"/>
      <c r="H861" s="785"/>
      <c r="I861" s="785"/>
      <c r="J861" s="785"/>
      <c r="K861" s="785"/>
      <c r="L861" s="785"/>
      <c r="M861" s="785"/>
      <c r="N861" s="785"/>
      <c r="O861" s="785"/>
      <c r="P861" s="785"/>
      <c r="Q861" s="785"/>
      <c r="R861" s="785"/>
      <c r="S861" s="785"/>
      <c r="T861" s="785"/>
      <c r="U861" s="788" t="s">
        <v>431</v>
      </c>
      <c r="V861" s="788"/>
      <c r="W861" s="785" t="s">
        <v>432</v>
      </c>
      <c r="X861" s="785"/>
      <c r="Y861" s="790"/>
    </row>
    <row r="862" spans="1:25" ht="12" customHeight="1" x14ac:dyDescent="0.2">
      <c r="A862" s="254"/>
      <c r="B862" s="786"/>
      <c r="C862" s="787"/>
      <c r="D862" s="787"/>
      <c r="E862" s="787"/>
      <c r="F862" s="787"/>
      <c r="G862" s="787"/>
      <c r="H862" s="787"/>
      <c r="I862" s="787"/>
      <c r="J862" s="787"/>
      <c r="K862" s="787"/>
      <c r="L862" s="787"/>
      <c r="M862" s="787"/>
      <c r="N862" s="787"/>
      <c r="O862" s="787"/>
      <c r="P862" s="787"/>
      <c r="Q862" s="787"/>
      <c r="R862" s="787"/>
      <c r="S862" s="787"/>
      <c r="T862" s="787"/>
      <c r="U862" s="789"/>
      <c r="V862" s="789"/>
      <c r="W862" s="787"/>
      <c r="X862" s="787"/>
      <c r="Y862" s="791"/>
    </row>
    <row r="863" spans="1:25" ht="12" customHeight="1" x14ac:dyDescent="0.2">
      <c r="A863" s="254"/>
      <c r="B863" s="759" t="s">
        <v>14</v>
      </c>
      <c r="C863" s="760"/>
      <c r="D863" s="765" t="s">
        <v>14</v>
      </c>
      <c r="E863" s="766"/>
      <c r="F863" s="766"/>
      <c r="G863" s="766"/>
      <c r="H863" s="766"/>
      <c r="I863" s="766"/>
      <c r="J863" s="766"/>
      <c r="K863" s="766"/>
      <c r="L863" s="766"/>
      <c r="M863" s="766"/>
      <c r="N863" s="766"/>
      <c r="O863" s="766"/>
      <c r="P863" s="766"/>
      <c r="Q863" s="766"/>
      <c r="R863" s="766"/>
      <c r="S863" s="766"/>
      <c r="T863" s="767"/>
      <c r="U863" s="774"/>
      <c r="V863" s="775"/>
      <c r="W863" s="755"/>
      <c r="X863" s="755"/>
      <c r="Y863" s="756"/>
    </row>
    <row r="864" spans="1:25" ht="12" customHeight="1" x14ac:dyDescent="0.2">
      <c r="A864" s="254" t="str">
        <f>IF(MAX($A$5:A863)=MAX(Récap!AD:AD),"",A860+1)</f>
        <v/>
      </c>
      <c r="B864" s="761"/>
      <c r="C864" s="762"/>
      <c r="D864" s="768"/>
      <c r="E864" s="769"/>
      <c r="F864" s="769"/>
      <c r="G864" s="769"/>
      <c r="H864" s="769"/>
      <c r="I864" s="769"/>
      <c r="J864" s="769"/>
      <c r="K864" s="769"/>
      <c r="L864" s="769"/>
      <c r="M864" s="769"/>
      <c r="N864" s="769"/>
      <c r="O864" s="769"/>
      <c r="P864" s="769"/>
      <c r="Q864" s="769"/>
      <c r="R864" s="769"/>
      <c r="S864" s="769"/>
      <c r="T864" s="770"/>
      <c r="U864" s="776"/>
      <c r="V864" s="777"/>
      <c r="W864" s="757"/>
      <c r="X864" s="757"/>
      <c r="Y864" s="758"/>
    </row>
    <row r="865" spans="1:25" ht="12" customHeight="1" x14ac:dyDescent="0.2">
      <c r="A865" s="254"/>
      <c r="B865" s="761"/>
      <c r="C865" s="762"/>
      <c r="D865" s="768"/>
      <c r="E865" s="769"/>
      <c r="F865" s="769"/>
      <c r="G865" s="769"/>
      <c r="H865" s="769"/>
      <c r="I865" s="769"/>
      <c r="J865" s="769"/>
      <c r="K865" s="769"/>
      <c r="L865" s="769"/>
      <c r="M865" s="769"/>
      <c r="N865" s="769"/>
      <c r="O865" s="769"/>
      <c r="P865" s="769"/>
      <c r="Q865" s="769"/>
      <c r="R865" s="769"/>
      <c r="S865" s="769"/>
      <c r="T865" s="770"/>
      <c r="U865" s="776"/>
      <c r="V865" s="777"/>
      <c r="W865" s="757"/>
      <c r="X865" s="757"/>
      <c r="Y865" s="758"/>
    </row>
    <row r="866" spans="1:25" ht="12" customHeight="1" x14ac:dyDescent="0.2">
      <c r="A866" s="254"/>
      <c r="B866" s="763"/>
      <c r="C866" s="764"/>
      <c r="D866" s="771"/>
      <c r="E866" s="772"/>
      <c r="F866" s="772"/>
      <c r="G866" s="772"/>
      <c r="H866" s="772"/>
      <c r="I866" s="772"/>
      <c r="J866" s="772"/>
      <c r="K866" s="772"/>
      <c r="L866" s="772"/>
      <c r="M866" s="772"/>
      <c r="N866" s="772"/>
      <c r="O866" s="772"/>
      <c r="P866" s="772"/>
      <c r="Q866" s="772"/>
      <c r="R866" s="772"/>
      <c r="S866" s="772"/>
      <c r="T866" s="773"/>
      <c r="U866" s="778"/>
      <c r="V866" s="779"/>
      <c r="W866" s="753"/>
      <c r="X866" s="753"/>
      <c r="Y866" s="754"/>
    </row>
    <row r="867" spans="1:25" ht="12" customHeight="1" x14ac:dyDescent="0.2">
      <c r="A867" s="254"/>
      <c r="B867" s="759" t="s">
        <v>14</v>
      </c>
      <c r="C867" s="760"/>
      <c r="D867" s="765" t="s">
        <v>14</v>
      </c>
      <c r="E867" s="766"/>
      <c r="F867" s="766"/>
      <c r="G867" s="766"/>
      <c r="H867" s="766"/>
      <c r="I867" s="766"/>
      <c r="J867" s="766"/>
      <c r="K867" s="766"/>
      <c r="L867" s="766"/>
      <c r="M867" s="766"/>
      <c r="N867" s="766"/>
      <c r="O867" s="766"/>
      <c r="P867" s="766"/>
      <c r="Q867" s="766"/>
      <c r="R867" s="766"/>
      <c r="S867" s="766"/>
      <c r="T867" s="767"/>
      <c r="U867" s="774"/>
      <c r="V867" s="775"/>
      <c r="W867" s="755"/>
      <c r="X867" s="755"/>
      <c r="Y867" s="756"/>
    </row>
    <row r="868" spans="1:25" ht="12" customHeight="1" x14ac:dyDescent="0.2">
      <c r="A868" s="254" t="str">
        <f>IF(MAX($A$5:A867)=MAX(Récap!AD:AD),"",A864+1)</f>
        <v/>
      </c>
      <c r="B868" s="761"/>
      <c r="C868" s="762"/>
      <c r="D868" s="768"/>
      <c r="E868" s="769"/>
      <c r="F868" s="769"/>
      <c r="G868" s="769"/>
      <c r="H868" s="769"/>
      <c r="I868" s="769"/>
      <c r="J868" s="769"/>
      <c r="K868" s="769"/>
      <c r="L868" s="769"/>
      <c r="M868" s="769"/>
      <c r="N868" s="769"/>
      <c r="O868" s="769"/>
      <c r="P868" s="769"/>
      <c r="Q868" s="769"/>
      <c r="R868" s="769"/>
      <c r="S868" s="769"/>
      <c r="T868" s="770"/>
      <c r="U868" s="776"/>
      <c r="V868" s="777"/>
      <c r="W868" s="757"/>
      <c r="X868" s="757"/>
      <c r="Y868" s="758"/>
    </row>
    <row r="869" spans="1:25" ht="12" customHeight="1" x14ac:dyDescent="0.2">
      <c r="A869" s="254"/>
      <c r="B869" s="761"/>
      <c r="C869" s="762"/>
      <c r="D869" s="768"/>
      <c r="E869" s="769"/>
      <c r="F869" s="769"/>
      <c r="G869" s="769"/>
      <c r="H869" s="769"/>
      <c r="I869" s="769"/>
      <c r="J869" s="769"/>
      <c r="K869" s="769"/>
      <c r="L869" s="769"/>
      <c r="M869" s="769"/>
      <c r="N869" s="769"/>
      <c r="O869" s="769"/>
      <c r="P869" s="769"/>
      <c r="Q869" s="769"/>
      <c r="R869" s="769"/>
      <c r="S869" s="769"/>
      <c r="T869" s="770"/>
      <c r="U869" s="776"/>
      <c r="V869" s="777"/>
      <c r="W869" s="757"/>
      <c r="X869" s="757"/>
      <c r="Y869" s="758"/>
    </row>
    <row r="870" spans="1:25" ht="12" customHeight="1" x14ac:dyDescent="0.2">
      <c r="A870" s="254"/>
      <c r="B870" s="763"/>
      <c r="C870" s="764"/>
      <c r="D870" s="771"/>
      <c r="E870" s="772"/>
      <c r="F870" s="772"/>
      <c r="G870" s="772"/>
      <c r="H870" s="772"/>
      <c r="I870" s="772"/>
      <c r="J870" s="772"/>
      <c r="K870" s="772"/>
      <c r="L870" s="772"/>
      <c r="M870" s="772"/>
      <c r="N870" s="772"/>
      <c r="O870" s="772"/>
      <c r="P870" s="772"/>
      <c r="Q870" s="772"/>
      <c r="R870" s="772"/>
      <c r="S870" s="772"/>
      <c r="T870" s="773"/>
      <c r="U870" s="778"/>
      <c r="V870" s="779"/>
      <c r="W870" s="753"/>
      <c r="X870" s="753"/>
      <c r="Y870" s="754"/>
    </row>
    <row r="871" spans="1:25" ht="12" customHeight="1" x14ac:dyDescent="0.2">
      <c r="A871" s="254"/>
      <c r="B871" s="759" t="s">
        <v>14</v>
      </c>
      <c r="C871" s="760"/>
      <c r="D871" s="765" t="s">
        <v>14</v>
      </c>
      <c r="E871" s="766"/>
      <c r="F871" s="766"/>
      <c r="G871" s="766"/>
      <c r="H871" s="766"/>
      <c r="I871" s="766"/>
      <c r="J871" s="766"/>
      <c r="K871" s="766"/>
      <c r="L871" s="766"/>
      <c r="M871" s="766"/>
      <c r="N871" s="766"/>
      <c r="O871" s="766"/>
      <c r="P871" s="766"/>
      <c r="Q871" s="766"/>
      <c r="R871" s="766"/>
      <c r="S871" s="766"/>
      <c r="T871" s="767"/>
      <c r="U871" s="774"/>
      <c r="V871" s="775"/>
      <c r="W871" s="755"/>
      <c r="X871" s="755"/>
      <c r="Y871" s="756"/>
    </row>
    <row r="872" spans="1:25" ht="12" customHeight="1" x14ac:dyDescent="0.2">
      <c r="A872" s="254" t="str">
        <f>IF(MAX($A$5:A871)=MAX(Récap!AD:AD),"",A868+1)</f>
        <v/>
      </c>
      <c r="B872" s="761"/>
      <c r="C872" s="762"/>
      <c r="D872" s="768"/>
      <c r="E872" s="769"/>
      <c r="F872" s="769"/>
      <c r="G872" s="769"/>
      <c r="H872" s="769"/>
      <c r="I872" s="769"/>
      <c r="J872" s="769"/>
      <c r="K872" s="769"/>
      <c r="L872" s="769"/>
      <c r="M872" s="769"/>
      <c r="N872" s="769"/>
      <c r="O872" s="769"/>
      <c r="P872" s="769"/>
      <c r="Q872" s="769"/>
      <c r="R872" s="769"/>
      <c r="S872" s="769"/>
      <c r="T872" s="770"/>
      <c r="U872" s="776"/>
      <c r="V872" s="777"/>
      <c r="W872" s="757"/>
      <c r="X872" s="757"/>
      <c r="Y872" s="758"/>
    </row>
    <row r="873" spans="1:25" ht="12" customHeight="1" x14ac:dyDescent="0.2">
      <c r="A873" s="254"/>
      <c r="B873" s="761"/>
      <c r="C873" s="762"/>
      <c r="D873" s="768"/>
      <c r="E873" s="769"/>
      <c r="F873" s="769"/>
      <c r="G873" s="769"/>
      <c r="H873" s="769"/>
      <c r="I873" s="769"/>
      <c r="J873" s="769"/>
      <c r="K873" s="769"/>
      <c r="L873" s="769"/>
      <c r="M873" s="769"/>
      <c r="N873" s="769"/>
      <c r="O873" s="769"/>
      <c r="P873" s="769"/>
      <c r="Q873" s="769"/>
      <c r="R873" s="769"/>
      <c r="S873" s="769"/>
      <c r="T873" s="770"/>
      <c r="U873" s="776"/>
      <c r="V873" s="777"/>
      <c r="W873" s="757"/>
      <c r="X873" s="757"/>
      <c r="Y873" s="758"/>
    </row>
    <row r="874" spans="1:25" ht="12" customHeight="1" x14ac:dyDescent="0.2">
      <c r="A874" s="254"/>
      <c r="B874" s="763"/>
      <c r="C874" s="764"/>
      <c r="D874" s="771"/>
      <c r="E874" s="772"/>
      <c r="F874" s="772"/>
      <c r="G874" s="772"/>
      <c r="H874" s="772"/>
      <c r="I874" s="772"/>
      <c r="J874" s="772"/>
      <c r="K874" s="772"/>
      <c r="L874" s="772"/>
      <c r="M874" s="772"/>
      <c r="N874" s="772"/>
      <c r="O874" s="772"/>
      <c r="P874" s="772"/>
      <c r="Q874" s="772"/>
      <c r="R874" s="772"/>
      <c r="S874" s="772"/>
      <c r="T874" s="773"/>
      <c r="U874" s="778"/>
      <c r="V874" s="779"/>
      <c r="W874" s="753"/>
      <c r="X874" s="753"/>
      <c r="Y874" s="754"/>
    </row>
    <row r="875" spans="1:25" ht="12" customHeight="1" x14ac:dyDescent="0.2">
      <c r="A875" s="254"/>
      <c r="B875" s="759" t="s">
        <v>14</v>
      </c>
      <c r="C875" s="760"/>
      <c r="D875" s="765" t="s">
        <v>14</v>
      </c>
      <c r="E875" s="766"/>
      <c r="F875" s="766"/>
      <c r="G875" s="766"/>
      <c r="H875" s="766"/>
      <c r="I875" s="766"/>
      <c r="J875" s="766"/>
      <c r="K875" s="766"/>
      <c r="L875" s="766"/>
      <c r="M875" s="766"/>
      <c r="N875" s="766"/>
      <c r="O875" s="766"/>
      <c r="P875" s="766"/>
      <c r="Q875" s="766"/>
      <c r="R875" s="766"/>
      <c r="S875" s="766"/>
      <c r="T875" s="767"/>
      <c r="U875" s="774"/>
      <c r="V875" s="775"/>
      <c r="W875" s="755"/>
      <c r="X875" s="755"/>
      <c r="Y875" s="756"/>
    </row>
    <row r="876" spans="1:25" ht="12" customHeight="1" x14ac:dyDescent="0.2">
      <c r="A876" s="241"/>
      <c r="B876" s="761"/>
      <c r="C876" s="762"/>
      <c r="D876" s="768"/>
      <c r="E876" s="769"/>
      <c r="F876" s="769"/>
      <c r="G876" s="769"/>
      <c r="H876" s="769"/>
      <c r="I876" s="769"/>
      <c r="J876" s="769"/>
      <c r="K876" s="769"/>
      <c r="L876" s="769"/>
      <c r="M876" s="769"/>
      <c r="N876" s="769"/>
      <c r="O876" s="769"/>
      <c r="P876" s="769"/>
      <c r="Q876" s="769"/>
      <c r="R876" s="769"/>
      <c r="S876" s="769"/>
      <c r="T876" s="770"/>
      <c r="U876" s="776"/>
      <c r="V876" s="777"/>
      <c r="W876" s="757"/>
      <c r="X876" s="757"/>
      <c r="Y876" s="758"/>
    </row>
    <row r="877" spans="1:25" ht="12" customHeight="1" x14ac:dyDescent="0.2">
      <c r="B877" s="761"/>
      <c r="C877" s="762"/>
      <c r="D877" s="768"/>
      <c r="E877" s="769"/>
      <c r="F877" s="769"/>
      <c r="G877" s="769"/>
      <c r="H877" s="769"/>
      <c r="I877" s="769"/>
      <c r="J877" s="769"/>
      <c r="K877" s="769"/>
      <c r="L877" s="769"/>
      <c r="M877" s="769"/>
      <c r="N877" s="769"/>
      <c r="O877" s="769"/>
      <c r="P877" s="769"/>
      <c r="Q877" s="769"/>
      <c r="R877" s="769"/>
      <c r="S877" s="769"/>
      <c r="T877" s="770"/>
      <c r="U877" s="776"/>
      <c r="V877" s="777"/>
      <c r="W877" s="757"/>
      <c r="X877" s="757"/>
      <c r="Y877" s="758"/>
    </row>
    <row r="878" spans="1:25" ht="12" customHeight="1" x14ac:dyDescent="0.2">
      <c r="B878" s="763"/>
      <c r="C878" s="764"/>
      <c r="D878" s="771"/>
      <c r="E878" s="772"/>
      <c r="F878" s="772"/>
      <c r="G878" s="772"/>
      <c r="H878" s="772"/>
      <c r="I878" s="772"/>
      <c r="J878" s="772"/>
      <c r="K878" s="772"/>
      <c r="L878" s="772"/>
      <c r="M878" s="772"/>
      <c r="N878" s="772"/>
      <c r="O878" s="772"/>
      <c r="P878" s="772"/>
      <c r="Q878" s="772"/>
      <c r="R878" s="772"/>
      <c r="S878" s="772"/>
      <c r="T878" s="773"/>
      <c r="U878" s="778"/>
      <c r="V878" s="779"/>
      <c r="W878" s="753"/>
      <c r="X878" s="753"/>
      <c r="Y878" s="754"/>
    </row>
    <row r="879" spans="1:25" ht="12" customHeight="1" x14ac:dyDescent="0.2">
      <c r="B879" s="759" t="s">
        <v>14</v>
      </c>
      <c r="C879" s="760"/>
      <c r="D879" s="765" t="s">
        <v>14</v>
      </c>
      <c r="E879" s="766"/>
      <c r="F879" s="766"/>
      <c r="G879" s="766"/>
      <c r="H879" s="766"/>
      <c r="I879" s="766"/>
      <c r="J879" s="766"/>
      <c r="K879" s="766"/>
      <c r="L879" s="766"/>
      <c r="M879" s="766"/>
      <c r="N879" s="766"/>
      <c r="O879" s="766"/>
      <c r="P879" s="766"/>
      <c r="Q879" s="766"/>
      <c r="R879" s="766"/>
      <c r="S879" s="766"/>
      <c r="T879" s="767"/>
      <c r="U879" s="774"/>
      <c r="V879" s="775"/>
      <c r="W879" s="755"/>
      <c r="X879" s="755"/>
      <c r="Y879" s="756"/>
    </row>
    <row r="880" spans="1:25" ht="12" customHeight="1" x14ac:dyDescent="0.2">
      <c r="B880" s="761"/>
      <c r="C880" s="762"/>
      <c r="D880" s="768"/>
      <c r="E880" s="769"/>
      <c r="F880" s="769"/>
      <c r="G880" s="769"/>
      <c r="H880" s="769"/>
      <c r="I880" s="769"/>
      <c r="J880" s="769"/>
      <c r="K880" s="769"/>
      <c r="L880" s="769"/>
      <c r="M880" s="769"/>
      <c r="N880" s="769"/>
      <c r="O880" s="769"/>
      <c r="P880" s="769"/>
      <c r="Q880" s="769"/>
      <c r="R880" s="769"/>
      <c r="S880" s="769"/>
      <c r="T880" s="770"/>
      <c r="U880" s="776"/>
      <c r="V880" s="777"/>
      <c r="W880" s="757"/>
      <c r="X880" s="757"/>
      <c r="Y880" s="758"/>
    </row>
    <row r="881" spans="1:25" ht="12" customHeight="1" x14ac:dyDescent="0.2">
      <c r="B881" s="761"/>
      <c r="C881" s="762"/>
      <c r="D881" s="768"/>
      <c r="E881" s="769"/>
      <c r="F881" s="769"/>
      <c r="G881" s="769"/>
      <c r="H881" s="769"/>
      <c r="I881" s="769"/>
      <c r="J881" s="769"/>
      <c r="K881" s="769"/>
      <c r="L881" s="769"/>
      <c r="M881" s="769"/>
      <c r="N881" s="769"/>
      <c r="O881" s="769"/>
      <c r="P881" s="769"/>
      <c r="Q881" s="769"/>
      <c r="R881" s="769"/>
      <c r="S881" s="769"/>
      <c r="T881" s="770"/>
      <c r="U881" s="776"/>
      <c r="V881" s="777"/>
      <c r="W881" s="757"/>
      <c r="X881" s="757"/>
      <c r="Y881" s="758"/>
    </row>
    <row r="882" spans="1:25" ht="12" customHeight="1" x14ac:dyDescent="0.2">
      <c r="A882" s="254" t="str">
        <f>IF(MAX($A$5:A881)=MAX(Récap!AD:AD),"",A872+1)</f>
        <v/>
      </c>
      <c r="B882" s="763"/>
      <c r="C882" s="764"/>
      <c r="D882" s="771"/>
      <c r="E882" s="772"/>
      <c r="F882" s="772"/>
      <c r="G882" s="772"/>
      <c r="H882" s="772"/>
      <c r="I882" s="772"/>
      <c r="J882" s="772"/>
      <c r="K882" s="772"/>
      <c r="L882" s="772"/>
      <c r="M882" s="772"/>
      <c r="N882" s="772"/>
      <c r="O882" s="772"/>
      <c r="P882" s="772"/>
      <c r="Q882" s="772"/>
      <c r="R882" s="772"/>
      <c r="S882" s="772"/>
      <c r="T882" s="773"/>
      <c r="U882" s="778"/>
      <c r="V882" s="779"/>
      <c r="W882" s="753"/>
      <c r="X882" s="753"/>
      <c r="Y882" s="754"/>
    </row>
    <row r="883" spans="1:25" ht="12" customHeight="1" x14ac:dyDescent="0.2">
      <c r="A883" s="254"/>
      <c r="B883" s="759" t="s">
        <v>14</v>
      </c>
      <c r="C883" s="760"/>
      <c r="D883" s="765" t="s">
        <v>14</v>
      </c>
      <c r="E883" s="766"/>
      <c r="F883" s="766"/>
      <c r="G883" s="766"/>
      <c r="H883" s="766"/>
      <c r="I883" s="766"/>
      <c r="J883" s="766"/>
      <c r="K883" s="766"/>
      <c r="L883" s="766"/>
      <c r="M883" s="766"/>
      <c r="N883" s="766"/>
      <c r="O883" s="766"/>
      <c r="P883" s="766"/>
      <c r="Q883" s="766"/>
      <c r="R883" s="766"/>
      <c r="S883" s="766"/>
      <c r="T883" s="767"/>
      <c r="U883" s="774"/>
      <c r="V883" s="775"/>
      <c r="W883" s="755"/>
      <c r="X883" s="755"/>
      <c r="Y883" s="756"/>
    </row>
    <row r="884" spans="1:25" ht="12" customHeight="1" x14ac:dyDescent="0.2">
      <c r="A884" s="254"/>
      <c r="B884" s="761"/>
      <c r="C884" s="762"/>
      <c r="D884" s="768"/>
      <c r="E884" s="769"/>
      <c r="F884" s="769"/>
      <c r="G884" s="769"/>
      <c r="H884" s="769"/>
      <c r="I884" s="769"/>
      <c r="J884" s="769"/>
      <c r="K884" s="769"/>
      <c r="L884" s="769"/>
      <c r="M884" s="769"/>
      <c r="N884" s="769"/>
      <c r="O884" s="769"/>
      <c r="P884" s="769"/>
      <c r="Q884" s="769"/>
      <c r="R884" s="769"/>
      <c r="S884" s="769"/>
      <c r="T884" s="770"/>
      <c r="U884" s="776"/>
      <c r="V884" s="777"/>
      <c r="W884" s="757"/>
      <c r="X884" s="757"/>
      <c r="Y884" s="758"/>
    </row>
    <row r="885" spans="1:25" ht="12" customHeight="1" x14ac:dyDescent="0.2">
      <c r="A885" s="254"/>
      <c r="B885" s="761"/>
      <c r="C885" s="762"/>
      <c r="D885" s="768"/>
      <c r="E885" s="769"/>
      <c r="F885" s="769"/>
      <c r="G885" s="769"/>
      <c r="H885" s="769"/>
      <c r="I885" s="769"/>
      <c r="J885" s="769"/>
      <c r="K885" s="769"/>
      <c r="L885" s="769"/>
      <c r="M885" s="769"/>
      <c r="N885" s="769"/>
      <c r="O885" s="769"/>
      <c r="P885" s="769"/>
      <c r="Q885" s="769"/>
      <c r="R885" s="769"/>
      <c r="S885" s="769"/>
      <c r="T885" s="770"/>
      <c r="U885" s="776"/>
      <c r="V885" s="777"/>
      <c r="W885" s="757"/>
      <c r="X885" s="757"/>
      <c r="Y885" s="758"/>
    </row>
    <row r="886" spans="1:25" ht="12" customHeight="1" x14ac:dyDescent="0.2">
      <c r="A886" s="254" t="str">
        <f>IF(MAX($A$5:A885)=MAX(Récap!AD:AD),"",A882+1)</f>
        <v/>
      </c>
      <c r="B886" s="763"/>
      <c r="C886" s="764"/>
      <c r="D886" s="771"/>
      <c r="E886" s="772"/>
      <c r="F886" s="772"/>
      <c r="G886" s="772"/>
      <c r="H886" s="772"/>
      <c r="I886" s="772"/>
      <c r="J886" s="772"/>
      <c r="K886" s="772"/>
      <c r="L886" s="772"/>
      <c r="M886" s="772"/>
      <c r="N886" s="772"/>
      <c r="O886" s="772"/>
      <c r="P886" s="772"/>
      <c r="Q886" s="772"/>
      <c r="R886" s="772"/>
      <c r="S886" s="772"/>
      <c r="T886" s="773"/>
      <c r="U886" s="778"/>
      <c r="V886" s="779"/>
      <c r="W886" s="753"/>
      <c r="X886" s="753"/>
      <c r="Y886" s="754"/>
    </row>
    <row r="887" spans="1:25" ht="12" customHeight="1" x14ac:dyDescent="0.2">
      <c r="A887" s="254"/>
      <c r="B887" s="759" t="s">
        <v>14</v>
      </c>
      <c r="C887" s="760"/>
      <c r="D887" s="765" t="s">
        <v>14</v>
      </c>
      <c r="E887" s="766"/>
      <c r="F887" s="766"/>
      <c r="G887" s="766"/>
      <c r="H887" s="766"/>
      <c r="I887" s="766"/>
      <c r="J887" s="766"/>
      <c r="K887" s="766"/>
      <c r="L887" s="766"/>
      <c r="M887" s="766"/>
      <c r="N887" s="766"/>
      <c r="O887" s="766"/>
      <c r="P887" s="766"/>
      <c r="Q887" s="766"/>
      <c r="R887" s="766"/>
      <c r="S887" s="766"/>
      <c r="T887" s="767"/>
      <c r="U887" s="774"/>
      <c r="V887" s="775"/>
      <c r="W887" s="755"/>
      <c r="X887" s="755"/>
      <c r="Y887" s="756"/>
    </row>
    <row r="888" spans="1:25" ht="12" customHeight="1" x14ac:dyDescent="0.2">
      <c r="A888" s="254"/>
      <c r="B888" s="761"/>
      <c r="C888" s="762"/>
      <c r="D888" s="768"/>
      <c r="E888" s="769"/>
      <c r="F888" s="769"/>
      <c r="G888" s="769"/>
      <c r="H888" s="769"/>
      <c r="I888" s="769"/>
      <c r="J888" s="769"/>
      <c r="K888" s="769"/>
      <c r="L888" s="769"/>
      <c r="M888" s="769"/>
      <c r="N888" s="769"/>
      <c r="O888" s="769"/>
      <c r="P888" s="769"/>
      <c r="Q888" s="769"/>
      <c r="R888" s="769"/>
      <c r="S888" s="769"/>
      <c r="T888" s="770"/>
      <c r="U888" s="776"/>
      <c r="V888" s="777"/>
      <c r="W888" s="757"/>
      <c r="X888" s="757"/>
      <c r="Y888" s="758"/>
    </row>
    <row r="889" spans="1:25" ht="12" customHeight="1" x14ac:dyDescent="0.2">
      <c r="A889" s="254"/>
      <c r="B889" s="761"/>
      <c r="C889" s="762"/>
      <c r="D889" s="768"/>
      <c r="E889" s="769"/>
      <c r="F889" s="769"/>
      <c r="G889" s="769"/>
      <c r="H889" s="769"/>
      <c r="I889" s="769"/>
      <c r="J889" s="769"/>
      <c r="K889" s="769"/>
      <c r="L889" s="769"/>
      <c r="M889" s="769"/>
      <c r="N889" s="769"/>
      <c r="O889" s="769"/>
      <c r="P889" s="769"/>
      <c r="Q889" s="769"/>
      <c r="R889" s="769"/>
      <c r="S889" s="769"/>
      <c r="T889" s="770"/>
      <c r="U889" s="776"/>
      <c r="V889" s="777"/>
      <c r="W889" s="757"/>
      <c r="X889" s="757"/>
      <c r="Y889" s="758"/>
    </row>
    <row r="890" spans="1:25" ht="12" customHeight="1" x14ac:dyDescent="0.2">
      <c r="A890" s="254" t="str">
        <f>IF(MAX($A$5:A889)=MAX(Récap!AD:AD),"",A886+1)</f>
        <v/>
      </c>
      <c r="B890" s="763"/>
      <c r="C890" s="764"/>
      <c r="D890" s="771"/>
      <c r="E890" s="772"/>
      <c r="F890" s="772"/>
      <c r="G890" s="772"/>
      <c r="H890" s="772"/>
      <c r="I890" s="772"/>
      <c r="J890" s="772"/>
      <c r="K890" s="772"/>
      <c r="L890" s="772"/>
      <c r="M890" s="772"/>
      <c r="N890" s="772"/>
      <c r="O890" s="772"/>
      <c r="P890" s="772"/>
      <c r="Q890" s="772"/>
      <c r="R890" s="772"/>
      <c r="S890" s="772"/>
      <c r="T890" s="773"/>
      <c r="U890" s="778"/>
      <c r="V890" s="779"/>
      <c r="W890" s="753"/>
      <c r="X890" s="753"/>
      <c r="Y890" s="754"/>
    </row>
    <row r="891" spans="1:25" ht="12" customHeight="1" x14ac:dyDescent="0.2">
      <c r="A891" s="254"/>
      <c r="B891" s="759" t="s">
        <v>14</v>
      </c>
      <c r="C891" s="760"/>
      <c r="D891" s="765" t="s">
        <v>14</v>
      </c>
      <c r="E891" s="766"/>
      <c r="F891" s="766"/>
      <c r="G891" s="766"/>
      <c r="H891" s="766"/>
      <c r="I891" s="766"/>
      <c r="J891" s="766"/>
      <c r="K891" s="766"/>
      <c r="L891" s="766"/>
      <c r="M891" s="766"/>
      <c r="N891" s="766"/>
      <c r="O891" s="766"/>
      <c r="P891" s="766"/>
      <c r="Q891" s="766"/>
      <c r="R891" s="766"/>
      <c r="S891" s="766"/>
      <c r="T891" s="767"/>
      <c r="U891" s="774"/>
      <c r="V891" s="775"/>
      <c r="W891" s="755"/>
      <c r="X891" s="755"/>
      <c r="Y891" s="756"/>
    </row>
    <row r="892" spans="1:25" ht="12" customHeight="1" x14ac:dyDescent="0.2">
      <c r="A892" s="254"/>
      <c r="B892" s="761"/>
      <c r="C892" s="762"/>
      <c r="D892" s="768"/>
      <c r="E892" s="769"/>
      <c r="F892" s="769"/>
      <c r="G892" s="769"/>
      <c r="H892" s="769"/>
      <c r="I892" s="769"/>
      <c r="J892" s="769"/>
      <c r="K892" s="769"/>
      <c r="L892" s="769"/>
      <c r="M892" s="769"/>
      <c r="N892" s="769"/>
      <c r="O892" s="769"/>
      <c r="P892" s="769"/>
      <c r="Q892" s="769"/>
      <c r="R892" s="769"/>
      <c r="S892" s="769"/>
      <c r="T892" s="770"/>
      <c r="U892" s="776"/>
      <c r="V892" s="777"/>
      <c r="W892" s="757"/>
      <c r="X892" s="757"/>
      <c r="Y892" s="758"/>
    </row>
    <row r="893" spans="1:25" ht="12" customHeight="1" x14ac:dyDescent="0.2">
      <c r="A893" s="254"/>
      <c r="B893" s="761"/>
      <c r="C893" s="762"/>
      <c r="D893" s="768"/>
      <c r="E893" s="769"/>
      <c r="F893" s="769"/>
      <c r="G893" s="769"/>
      <c r="H893" s="769"/>
      <c r="I893" s="769"/>
      <c r="J893" s="769"/>
      <c r="K893" s="769"/>
      <c r="L893" s="769"/>
      <c r="M893" s="769"/>
      <c r="N893" s="769"/>
      <c r="O893" s="769"/>
      <c r="P893" s="769"/>
      <c r="Q893" s="769"/>
      <c r="R893" s="769"/>
      <c r="S893" s="769"/>
      <c r="T893" s="770"/>
      <c r="U893" s="776"/>
      <c r="V893" s="777"/>
      <c r="W893" s="757"/>
      <c r="X893" s="757"/>
      <c r="Y893" s="758"/>
    </row>
    <row r="894" spans="1:25" ht="12" customHeight="1" x14ac:dyDescent="0.2">
      <c r="A894" s="254" t="str">
        <f>IF(MAX($A$5:A893)=MAX(Récap!AD:AD),"",A890+1)</f>
        <v/>
      </c>
      <c r="B894" s="763"/>
      <c r="C894" s="764"/>
      <c r="D894" s="771"/>
      <c r="E894" s="772"/>
      <c r="F894" s="772"/>
      <c r="G894" s="772"/>
      <c r="H894" s="772"/>
      <c r="I894" s="772"/>
      <c r="J894" s="772"/>
      <c r="K894" s="772"/>
      <c r="L894" s="772"/>
      <c r="M894" s="772"/>
      <c r="N894" s="772"/>
      <c r="O894" s="772"/>
      <c r="P894" s="772"/>
      <c r="Q894" s="772"/>
      <c r="R894" s="772"/>
      <c r="S894" s="772"/>
      <c r="T894" s="773"/>
      <c r="U894" s="778"/>
      <c r="V894" s="779"/>
      <c r="W894" s="753"/>
      <c r="X894" s="753"/>
      <c r="Y894" s="754"/>
    </row>
    <row r="895" spans="1:25" ht="12" customHeight="1" x14ac:dyDescent="0.2">
      <c r="A895" s="254"/>
      <c r="B895" s="759" t="s">
        <v>14</v>
      </c>
      <c r="C895" s="760"/>
      <c r="D895" s="765" t="s">
        <v>14</v>
      </c>
      <c r="E895" s="766"/>
      <c r="F895" s="766"/>
      <c r="G895" s="766"/>
      <c r="H895" s="766"/>
      <c r="I895" s="766"/>
      <c r="J895" s="766"/>
      <c r="K895" s="766"/>
      <c r="L895" s="766"/>
      <c r="M895" s="766"/>
      <c r="N895" s="766"/>
      <c r="O895" s="766"/>
      <c r="P895" s="766"/>
      <c r="Q895" s="766"/>
      <c r="R895" s="766"/>
      <c r="S895" s="766"/>
      <c r="T895" s="767"/>
      <c r="U895" s="774"/>
      <c r="V895" s="775"/>
      <c r="W895" s="755"/>
      <c r="X895" s="755"/>
      <c r="Y895" s="756"/>
    </row>
    <row r="896" spans="1:25" ht="12" customHeight="1" x14ac:dyDescent="0.2">
      <c r="A896" s="254"/>
      <c r="B896" s="761"/>
      <c r="C896" s="762"/>
      <c r="D896" s="768"/>
      <c r="E896" s="769"/>
      <c r="F896" s="769"/>
      <c r="G896" s="769"/>
      <c r="H896" s="769"/>
      <c r="I896" s="769"/>
      <c r="J896" s="769"/>
      <c r="K896" s="769"/>
      <c r="L896" s="769"/>
      <c r="M896" s="769"/>
      <c r="N896" s="769"/>
      <c r="O896" s="769"/>
      <c r="P896" s="769"/>
      <c r="Q896" s="769"/>
      <c r="R896" s="769"/>
      <c r="S896" s="769"/>
      <c r="T896" s="770"/>
      <c r="U896" s="776"/>
      <c r="V896" s="777"/>
      <c r="W896" s="757"/>
      <c r="X896" s="757"/>
      <c r="Y896" s="758"/>
    </row>
    <row r="897" spans="1:25" ht="12" customHeight="1" x14ac:dyDescent="0.2">
      <c r="A897" s="254"/>
      <c r="B897" s="761"/>
      <c r="C897" s="762"/>
      <c r="D897" s="768"/>
      <c r="E897" s="769"/>
      <c r="F897" s="769"/>
      <c r="G897" s="769"/>
      <c r="H897" s="769"/>
      <c r="I897" s="769"/>
      <c r="J897" s="769"/>
      <c r="K897" s="769"/>
      <c r="L897" s="769"/>
      <c r="M897" s="769"/>
      <c r="N897" s="769"/>
      <c r="O897" s="769"/>
      <c r="P897" s="769"/>
      <c r="Q897" s="769"/>
      <c r="R897" s="769"/>
      <c r="S897" s="769"/>
      <c r="T897" s="770"/>
      <c r="U897" s="776"/>
      <c r="V897" s="777"/>
      <c r="W897" s="757"/>
      <c r="X897" s="757"/>
      <c r="Y897" s="758"/>
    </row>
    <row r="898" spans="1:25" ht="12" customHeight="1" x14ac:dyDescent="0.2">
      <c r="A898" s="254" t="str">
        <f>IF(MAX($A$5:A897)=MAX(Récap!AD:AD),"",A894+1)</f>
        <v/>
      </c>
      <c r="B898" s="763"/>
      <c r="C898" s="764"/>
      <c r="D898" s="771"/>
      <c r="E898" s="772"/>
      <c r="F898" s="772"/>
      <c r="G898" s="772"/>
      <c r="H898" s="772"/>
      <c r="I898" s="772"/>
      <c r="J898" s="772"/>
      <c r="K898" s="772"/>
      <c r="L898" s="772"/>
      <c r="M898" s="772"/>
      <c r="N898" s="772"/>
      <c r="O898" s="772"/>
      <c r="P898" s="772"/>
      <c r="Q898" s="772"/>
      <c r="R898" s="772"/>
      <c r="S898" s="772"/>
      <c r="T898" s="773"/>
      <c r="U898" s="778"/>
      <c r="V898" s="779"/>
      <c r="W898" s="753"/>
      <c r="X898" s="753"/>
      <c r="Y898" s="754"/>
    </row>
    <row r="899" spans="1:25" ht="12" customHeight="1" x14ac:dyDescent="0.2">
      <c r="A899" s="254"/>
      <c r="B899" s="759" t="s">
        <v>14</v>
      </c>
      <c r="C899" s="760"/>
      <c r="D899" s="765" t="s">
        <v>14</v>
      </c>
      <c r="E899" s="766"/>
      <c r="F899" s="766"/>
      <c r="G899" s="766"/>
      <c r="H899" s="766"/>
      <c r="I899" s="766"/>
      <c r="J899" s="766"/>
      <c r="K899" s="766"/>
      <c r="L899" s="766"/>
      <c r="M899" s="766"/>
      <c r="N899" s="766"/>
      <c r="O899" s="766"/>
      <c r="P899" s="766"/>
      <c r="Q899" s="766"/>
      <c r="R899" s="766"/>
      <c r="S899" s="766"/>
      <c r="T899" s="767"/>
      <c r="U899" s="774"/>
      <c r="V899" s="775"/>
      <c r="W899" s="755"/>
      <c r="X899" s="755"/>
      <c r="Y899" s="756"/>
    </row>
    <row r="900" spans="1:25" ht="12" customHeight="1" x14ac:dyDescent="0.2">
      <c r="A900" s="254"/>
      <c r="B900" s="761"/>
      <c r="C900" s="762"/>
      <c r="D900" s="768"/>
      <c r="E900" s="769"/>
      <c r="F900" s="769"/>
      <c r="G900" s="769"/>
      <c r="H900" s="769"/>
      <c r="I900" s="769"/>
      <c r="J900" s="769"/>
      <c r="K900" s="769"/>
      <c r="L900" s="769"/>
      <c r="M900" s="769"/>
      <c r="N900" s="769"/>
      <c r="O900" s="769"/>
      <c r="P900" s="769"/>
      <c r="Q900" s="769"/>
      <c r="R900" s="769"/>
      <c r="S900" s="769"/>
      <c r="T900" s="770"/>
      <c r="U900" s="776"/>
      <c r="V900" s="777"/>
      <c r="W900" s="757"/>
      <c r="X900" s="757"/>
      <c r="Y900" s="758"/>
    </row>
    <row r="901" spans="1:25" ht="12" customHeight="1" x14ac:dyDescent="0.2">
      <c r="A901" s="254"/>
      <c r="B901" s="761"/>
      <c r="C901" s="762"/>
      <c r="D901" s="768"/>
      <c r="E901" s="769"/>
      <c r="F901" s="769"/>
      <c r="G901" s="769"/>
      <c r="H901" s="769"/>
      <c r="I901" s="769"/>
      <c r="J901" s="769"/>
      <c r="K901" s="769"/>
      <c r="L901" s="769"/>
      <c r="M901" s="769"/>
      <c r="N901" s="769"/>
      <c r="O901" s="769"/>
      <c r="P901" s="769"/>
      <c r="Q901" s="769"/>
      <c r="R901" s="769"/>
      <c r="S901" s="769"/>
      <c r="T901" s="770"/>
      <c r="U901" s="776"/>
      <c r="V901" s="777"/>
      <c r="W901" s="757"/>
      <c r="X901" s="757"/>
      <c r="Y901" s="758"/>
    </row>
    <row r="902" spans="1:25" ht="12" customHeight="1" x14ac:dyDescent="0.2">
      <c r="A902" s="254" t="str">
        <f>IF(MAX($A$5:A901)=MAX(Récap!AD:AD),"",A898+1)</f>
        <v/>
      </c>
      <c r="B902" s="763"/>
      <c r="C902" s="764"/>
      <c r="D902" s="771"/>
      <c r="E902" s="772"/>
      <c r="F902" s="772"/>
      <c r="G902" s="772"/>
      <c r="H902" s="772"/>
      <c r="I902" s="772"/>
      <c r="J902" s="772"/>
      <c r="K902" s="772"/>
      <c r="L902" s="772"/>
      <c r="M902" s="772"/>
      <c r="N902" s="772"/>
      <c r="O902" s="772"/>
      <c r="P902" s="772"/>
      <c r="Q902" s="772"/>
      <c r="R902" s="772"/>
      <c r="S902" s="772"/>
      <c r="T902" s="773"/>
      <c r="U902" s="778"/>
      <c r="V902" s="779"/>
      <c r="W902" s="753"/>
      <c r="X902" s="753"/>
      <c r="Y902" s="754"/>
    </row>
    <row r="903" spans="1:25" ht="12" customHeight="1" x14ac:dyDescent="0.2">
      <c r="A903" s="254"/>
      <c r="B903" s="759" t="s">
        <v>14</v>
      </c>
      <c r="C903" s="760"/>
      <c r="D903" s="765" t="s">
        <v>14</v>
      </c>
      <c r="E903" s="766"/>
      <c r="F903" s="766"/>
      <c r="G903" s="766"/>
      <c r="H903" s="766"/>
      <c r="I903" s="766"/>
      <c r="J903" s="766"/>
      <c r="K903" s="766"/>
      <c r="L903" s="766"/>
      <c r="M903" s="766"/>
      <c r="N903" s="766"/>
      <c r="O903" s="766"/>
      <c r="P903" s="766"/>
      <c r="Q903" s="766"/>
      <c r="R903" s="766"/>
      <c r="S903" s="766"/>
      <c r="T903" s="767"/>
      <c r="U903" s="774"/>
      <c r="V903" s="775"/>
      <c r="W903" s="755"/>
      <c r="X903" s="755"/>
      <c r="Y903" s="756"/>
    </row>
    <row r="904" spans="1:25" ht="12" customHeight="1" x14ac:dyDescent="0.2">
      <c r="A904" s="254"/>
      <c r="B904" s="761"/>
      <c r="C904" s="762"/>
      <c r="D904" s="768"/>
      <c r="E904" s="769"/>
      <c r="F904" s="769"/>
      <c r="G904" s="769"/>
      <c r="H904" s="769"/>
      <c r="I904" s="769"/>
      <c r="J904" s="769"/>
      <c r="K904" s="769"/>
      <c r="L904" s="769"/>
      <c r="M904" s="769"/>
      <c r="N904" s="769"/>
      <c r="O904" s="769"/>
      <c r="P904" s="769"/>
      <c r="Q904" s="769"/>
      <c r="R904" s="769"/>
      <c r="S904" s="769"/>
      <c r="T904" s="770"/>
      <c r="U904" s="776"/>
      <c r="V904" s="777"/>
      <c r="W904" s="757"/>
      <c r="X904" s="757"/>
      <c r="Y904" s="758"/>
    </row>
    <row r="905" spans="1:25" ht="12" customHeight="1" x14ac:dyDescent="0.2">
      <c r="A905" s="254"/>
      <c r="B905" s="761"/>
      <c r="C905" s="762"/>
      <c r="D905" s="768"/>
      <c r="E905" s="769"/>
      <c r="F905" s="769"/>
      <c r="G905" s="769"/>
      <c r="H905" s="769"/>
      <c r="I905" s="769"/>
      <c r="J905" s="769"/>
      <c r="K905" s="769"/>
      <c r="L905" s="769"/>
      <c r="M905" s="769"/>
      <c r="N905" s="769"/>
      <c r="O905" s="769"/>
      <c r="P905" s="769"/>
      <c r="Q905" s="769"/>
      <c r="R905" s="769"/>
      <c r="S905" s="769"/>
      <c r="T905" s="770"/>
      <c r="U905" s="776"/>
      <c r="V905" s="777"/>
      <c r="W905" s="757"/>
      <c r="X905" s="757"/>
      <c r="Y905" s="758"/>
    </row>
    <row r="906" spans="1:25" ht="12" customHeight="1" x14ac:dyDescent="0.2">
      <c r="A906" s="254" t="str">
        <f>IF(MAX($A$5:A905)=MAX(Récap!AD:AD),"",A902+1)</f>
        <v/>
      </c>
      <c r="B906" s="763"/>
      <c r="C906" s="764"/>
      <c r="D906" s="771"/>
      <c r="E906" s="772"/>
      <c r="F906" s="772"/>
      <c r="G906" s="772"/>
      <c r="H906" s="772"/>
      <c r="I906" s="772"/>
      <c r="J906" s="772"/>
      <c r="K906" s="772"/>
      <c r="L906" s="772"/>
      <c r="M906" s="772"/>
      <c r="N906" s="772"/>
      <c r="O906" s="772"/>
      <c r="P906" s="772"/>
      <c r="Q906" s="772"/>
      <c r="R906" s="772"/>
      <c r="S906" s="772"/>
      <c r="T906" s="773"/>
      <c r="U906" s="778"/>
      <c r="V906" s="779"/>
      <c r="W906" s="753"/>
      <c r="X906" s="753"/>
      <c r="Y906" s="754"/>
    </row>
    <row r="907" spans="1:25" ht="12" customHeight="1" x14ac:dyDescent="0.2">
      <c r="A907" s="254"/>
      <c r="B907" s="759" t="s">
        <v>14</v>
      </c>
      <c r="C907" s="760"/>
      <c r="D907" s="765" t="s">
        <v>14</v>
      </c>
      <c r="E907" s="766"/>
      <c r="F907" s="766"/>
      <c r="G907" s="766"/>
      <c r="H907" s="766"/>
      <c r="I907" s="766"/>
      <c r="J907" s="766"/>
      <c r="K907" s="766"/>
      <c r="L907" s="766"/>
      <c r="M907" s="766"/>
      <c r="N907" s="766"/>
      <c r="O907" s="766"/>
      <c r="P907" s="766"/>
      <c r="Q907" s="766"/>
      <c r="R907" s="766"/>
      <c r="S907" s="766"/>
      <c r="T907" s="767"/>
      <c r="U907" s="774"/>
      <c r="V907" s="775"/>
      <c r="W907" s="755"/>
      <c r="X907" s="755"/>
      <c r="Y907" s="756"/>
    </row>
    <row r="908" spans="1:25" ht="12" customHeight="1" x14ac:dyDescent="0.2">
      <c r="A908" s="254"/>
      <c r="B908" s="761"/>
      <c r="C908" s="762"/>
      <c r="D908" s="768"/>
      <c r="E908" s="769"/>
      <c r="F908" s="769"/>
      <c r="G908" s="769"/>
      <c r="H908" s="769"/>
      <c r="I908" s="769"/>
      <c r="J908" s="769"/>
      <c r="K908" s="769"/>
      <c r="L908" s="769"/>
      <c r="M908" s="769"/>
      <c r="N908" s="769"/>
      <c r="O908" s="769"/>
      <c r="P908" s="769"/>
      <c r="Q908" s="769"/>
      <c r="R908" s="769"/>
      <c r="S908" s="769"/>
      <c r="T908" s="770"/>
      <c r="U908" s="776"/>
      <c r="V908" s="777"/>
      <c r="W908" s="757"/>
      <c r="X908" s="757"/>
      <c r="Y908" s="758"/>
    </row>
    <row r="909" spans="1:25" ht="12" customHeight="1" x14ac:dyDescent="0.2">
      <c r="A909" s="254"/>
      <c r="B909" s="761"/>
      <c r="C909" s="762"/>
      <c r="D909" s="768"/>
      <c r="E909" s="769"/>
      <c r="F909" s="769"/>
      <c r="G909" s="769"/>
      <c r="H909" s="769"/>
      <c r="I909" s="769"/>
      <c r="J909" s="769"/>
      <c r="K909" s="769"/>
      <c r="L909" s="769"/>
      <c r="M909" s="769"/>
      <c r="N909" s="769"/>
      <c r="O909" s="769"/>
      <c r="P909" s="769"/>
      <c r="Q909" s="769"/>
      <c r="R909" s="769"/>
      <c r="S909" s="769"/>
      <c r="T909" s="770"/>
      <c r="U909" s="776"/>
      <c r="V909" s="777"/>
      <c r="W909" s="757"/>
      <c r="X909" s="757"/>
      <c r="Y909" s="758"/>
    </row>
    <row r="910" spans="1:25" ht="12" customHeight="1" x14ac:dyDescent="0.2">
      <c r="A910" s="254" t="str">
        <f>IF(MAX($A$5:A909)=MAX(Récap!AD:AD),"",A906+1)</f>
        <v/>
      </c>
      <c r="B910" s="763"/>
      <c r="C910" s="764"/>
      <c r="D910" s="771"/>
      <c r="E910" s="772"/>
      <c r="F910" s="772"/>
      <c r="G910" s="772"/>
      <c r="H910" s="772"/>
      <c r="I910" s="772"/>
      <c r="J910" s="772"/>
      <c r="K910" s="772"/>
      <c r="L910" s="772"/>
      <c r="M910" s="772"/>
      <c r="N910" s="772"/>
      <c r="O910" s="772"/>
      <c r="P910" s="772"/>
      <c r="Q910" s="772"/>
      <c r="R910" s="772"/>
      <c r="S910" s="772"/>
      <c r="T910" s="773"/>
      <c r="U910" s="778"/>
      <c r="V910" s="779"/>
      <c r="W910" s="753"/>
      <c r="X910" s="753"/>
      <c r="Y910" s="754"/>
    </row>
    <row r="911" spans="1:25" ht="12" customHeight="1" x14ac:dyDescent="0.2">
      <c r="A911" s="254"/>
      <c r="B911" s="759" t="s">
        <v>14</v>
      </c>
      <c r="C911" s="760"/>
      <c r="D911" s="765" t="s">
        <v>14</v>
      </c>
      <c r="E911" s="766"/>
      <c r="F911" s="766"/>
      <c r="G911" s="766"/>
      <c r="H911" s="766"/>
      <c r="I911" s="766"/>
      <c r="J911" s="766"/>
      <c r="K911" s="766"/>
      <c r="L911" s="766"/>
      <c r="M911" s="766"/>
      <c r="N911" s="766"/>
      <c r="O911" s="766"/>
      <c r="P911" s="766"/>
      <c r="Q911" s="766"/>
      <c r="R911" s="766"/>
      <c r="S911" s="766"/>
      <c r="T911" s="767"/>
      <c r="U911" s="774"/>
      <c r="V911" s="775"/>
      <c r="W911" s="755"/>
      <c r="X911" s="755"/>
      <c r="Y911" s="756"/>
    </row>
    <row r="912" spans="1:25" ht="12" customHeight="1" x14ac:dyDescent="0.2">
      <c r="A912" s="254"/>
      <c r="B912" s="761"/>
      <c r="C912" s="762"/>
      <c r="D912" s="768"/>
      <c r="E912" s="769"/>
      <c r="F912" s="769"/>
      <c r="G912" s="769"/>
      <c r="H912" s="769"/>
      <c r="I912" s="769"/>
      <c r="J912" s="769"/>
      <c r="K912" s="769"/>
      <c r="L912" s="769"/>
      <c r="M912" s="769"/>
      <c r="N912" s="769"/>
      <c r="O912" s="769"/>
      <c r="P912" s="769"/>
      <c r="Q912" s="769"/>
      <c r="R912" s="769"/>
      <c r="S912" s="769"/>
      <c r="T912" s="770"/>
      <c r="U912" s="776"/>
      <c r="V912" s="777"/>
      <c r="W912" s="757"/>
      <c r="X912" s="757"/>
      <c r="Y912" s="758"/>
    </row>
    <row r="913" spans="1:25" ht="12" customHeight="1" x14ac:dyDescent="0.2">
      <c r="A913" s="254"/>
      <c r="B913" s="761"/>
      <c r="C913" s="762"/>
      <c r="D913" s="768"/>
      <c r="E913" s="769"/>
      <c r="F913" s="769"/>
      <c r="G913" s="769"/>
      <c r="H913" s="769"/>
      <c r="I913" s="769"/>
      <c r="J913" s="769"/>
      <c r="K913" s="769"/>
      <c r="L913" s="769"/>
      <c r="M913" s="769"/>
      <c r="N913" s="769"/>
      <c r="O913" s="769"/>
      <c r="P913" s="769"/>
      <c r="Q913" s="769"/>
      <c r="R913" s="769"/>
      <c r="S913" s="769"/>
      <c r="T913" s="770"/>
      <c r="U913" s="776"/>
      <c r="V913" s="777"/>
      <c r="W913" s="757"/>
      <c r="X913" s="757"/>
      <c r="Y913" s="758"/>
    </row>
    <row r="914" spans="1:25" ht="12" customHeight="1" x14ac:dyDescent="0.2">
      <c r="A914" s="254" t="str">
        <f>IF(MAX($A$5:A913)=MAX(Récap!AD:AD),"",A910+1)</f>
        <v/>
      </c>
      <c r="B914" s="763"/>
      <c r="C914" s="764"/>
      <c r="D914" s="771"/>
      <c r="E914" s="772"/>
      <c r="F914" s="772"/>
      <c r="G914" s="772"/>
      <c r="H914" s="772"/>
      <c r="I914" s="772"/>
      <c r="J914" s="772"/>
      <c r="K914" s="772"/>
      <c r="L914" s="772"/>
      <c r="M914" s="772"/>
      <c r="N914" s="772"/>
      <c r="O914" s="772"/>
      <c r="P914" s="772"/>
      <c r="Q914" s="772"/>
      <c r="R914" s="772"/>
      <c r="S914" s="772"/>
      <c r="T914" s="773"/>
      <c r="U914" s="778"/>
      <c r="V914" s="779"/>
      <c r="W914" s="753"/>
      <c r="X914" s="753"/>
      <c r="Y914" s="754"/>
    </row>
    <row r="915" spans="1:25" ht="12" customHeight="1" x14ac:dyDescent="0.2">
      <c r="A915" s="254"/>
      <c r="B915" s="759" t="s">
        <v>14</v>
      </c>
      <c r="C915" s="760"/>
      <c r="D915" s="765" t="s">
        <v>14</v>
      </c>
      <c r="E915" s="766"/>
      <c r="F915" s="766"/>
      <c r="G915" s="766"/>
      <c r="H915" s="766"/>
      <c r="I915" s="766"/>
      <c r="J915" s="766"/>
      <c r="K915" s="766"/>
      <c r="L915" s="766"/>
      <c r="M915" s="766"/>
      <c r="N915" s="766"/>
      <c r="O915" s="766"/>
      <c r="P915" s="766"/>
      <c r="Q915" s="766"/>
      <c r="R915" s="766"/>
      <c r="S915" s="766"/>
      <c r="T915" s="767"/>
      <c r="U915" s="774"/>
      <c r="V915" s="775"/>
      <c r="W915" s="755"/>
      <c r="X915" s="755"/>
      <c r="Y915" s="756"/>
    </row>
    <row r="916" spans="1:25" ht="12" customHeight="1" x14ac:dyDescent="0.2">
      <c r="A916" s="254"/>
      <c r="B916" s="761"/>
      <c r="C916" s="762"/>
      <c r="D916" s="768"/>
      <c r="E916" s="769"/>
      <c r="F916" s="769"/>
      <c r="G916" s="769"/>
      <c r="H916" s="769"/>
      <c r="I916" s="769"/>
      <c r="J916" s="769"/>
      <c r="K916" s="769"/>
      <c r="L916" s="769"/>
      <c r="M916" s="769"/>
      <c r="N916" s="769"/>
      <c r="O916" s="769"/>
      <c r="P916" s="769"/>
      <c r="Q916" s="769"/>
      <c r="R916" s="769"/>
      <c r="S916" s="769"/>
      <c r="T916" s="770"/>
      <c r="U916" s="776"/>
      <c r="V916" s="777"/>
      <c r="W916" s="757"/>
      <c r="X916" s="757"/>
      <c r="Y916" s="758"/>
    </row>
    <row r="917" spans="1:25" ht="12" customHeight="1" x14ac:dyDescent="0.2">
      <c r="A917" s="254"/>
      <c r="B917" s="761"/>
      <c r="C917" s="762"/>
      <c r="D917" s="768"/>
      <c r="E917" s="769"/>
      <c r="F917" s="769"/>
      <c r="G917" s="769"/>
      <c r="H917" s="769"/>
      <c r="I917" s="769"/>
      <c r="J917" s="769"/>
      <c r="K917" s="769"/>
      <c r="L917" s="769"/>
      <c r="M917" s="769"/>
      <c r="N917" s="769"/>
      <c r="O917" s="769"/>
      <c r="P917" s="769"/>
      <c r="Q917" s="769"/>
      <c r="R917" s="769"/>
      <c r="S917" s="769"/>
      <c r="T917" s="770"/>
      <c r="U917" s="776"/>
      <c r="V917" s="777"/>
      <c r="W917" s="757"/>
      <c r="X917" s="757"/>
      <c r="Y917" s="758"/>
    </row>
    <row r="918" spans="1:25" ht="12" customHeight="1" x14ac:dyDescent="0.2">
      <c r="A918" s="254" t="str">
        <f>IF(MAX($A$5:A917)=MAX(Récap!AD:AD),"",A914+1)</f>
        <v/>
      </c>
      <c r="B918" s="763"/>
      <c r="C918" s="764"/>
      <c r="D918" s="771"/>
      <c r="E918" s="772"/>
      <c r="F918" s="772"/>
      <c r="G918" s="772"/>
      <c r="H918" s="772"/>
      <c r="I918" s="772"/>
      <c r="J918" s="772"/>
      <c r="K918" s="772"/>
      <c r="L918" s="772"/>
      <c r="M918" s="772"/>
      <c r="N918" s="772"/>
      <c r="O918" s="772"/>
      <c r="P918" s="772"/>
      <c r="Q918" s="772"/>
      <c r="R918" s="772"/>
      <c r="S918" s="772"/>
      <c r="T918" s="773"/>
      <c r="U918" s="778"/>
      <c r="V918" s="779"/>
      <c r="W918" s="753"/>
      <c r="X918" s="753"/>
      <c r="Y918" s="754"/>
    </row>
    <row r="919" spans="1:25" ht="12" customHeight="1" x14ac:dyDescent="0.2">
      <c r="A919" s="254"/>
      <c r="B919" s="233"/>
      <c r="C919" s="234"/>
      <c r="D919" s="235"/>
      <c r="E919" s="235"/>
      <c r="F919" s="235"/>
      <c r="G919" s="235"/>
      <c r="H919" s="235"/>
      <c r="I919" s="235"/>
      <c r="J919" s="235"/>
      <c r="K919" s="235"/>
      <c r="L919" s="235"/>
      <c r="M919" s="235"/>
      <c r="N919" s="235"/>
      <c r="O919" s="235"/>
      <c r="P919" s="235"/>
      <c r="Q919" s="235"/>
      <c r="R919" s="235"/>
      <c r="S919" s="235"/>
      <c r="T919" s="235"/>
      <c r="U919" s="240"/>
      <c r="V919" s="240"/>
      <c r="W919" s="235"/>
      <c r="X919" s="235"/>
      <c r="Y919" s="236"/>
    </row>
    <row r="920" spans="1:25" ht="12" customHeight="1" x14ac:dyDescent="0.2">
      <c r="A920" s="254"/>
      <c r="B920" s="237"/>
      <c r="C920" s="238"/>
      <c r="D920" s="238"/>
      <c r="E920" s="238"/>
      <c r="F920" s="238"/>
      <c r="G920" s="238"/>
      <c r="H920" s="238"/>
      <c r="I920" s="238"/>
      <c r="J920" s="238"/>
      <c r="K920" s="238"/>
      <c r="L920" s="238"/>
      <c r="M920" s="238"/>
      <c r="N920" s="238"/>
      <c r="O920" s="238"/>
      <c r="P920" s="238"/>
      <c r="Q920" s="238"/>
      <c r="R920" s="238"/>
      <c r="S920" s="238"/>
      <c r="T920" s="238"/>
      <c r="U920" s="238"/>
      <c r="V920" s="238"/>
      <c r="W920" s="238"/>
      <c r="X920" s="238"/>
      <c r="Y920" s="239"/>
    </row>
    <row r="921" spans="1:25" ht="12" customHeight="1" x14ac:dyDescent="0.2">
      <c r="A921" s="254"/>
      <c r="B921" s="780" t="s">
        <v>489</v>
      </c>
      <c r="C921" s="781"/>
      <c r="D921" s="781"/>
      <c r="E921" s="781"/>
      <c r="F921" s="781"/>
      <c r="G921" s="781"/>
      <c r="H921" s="781"/>
      <c r="I921" s="781"/>
      <c r="J921" s="781"/>
      <c r="K921" s="781"/>
      <c r="L921" s="781"/>
      <c r="M921" s="781"/>
      <c r="N921" s="781"/>
      <c r="O921" s="782" t="str">
        <f>"Compte rendu du dossier de travaux "&amp;$R$1&amp;" - Page "&amp;COUNTIF($B$1:$B921,"=N°")&amp;" / "&amp;ROUNDUP((280-COUNTIF($B$1:$B$1226,"=-"))/14,0)</f>
        <v>Compte rendu du dossier de travaux  - Page 15 / 0</v>
      </c>
      <c r="P921" s="782"/>
      <c r="Q921" s="782"/>
      <c r="R921" s="782"/>
      <c r="S921" s="782"/>
      <c r="T921" s="782"/>
      <c r="U921" s="782"/>
      <c r="V921" s="782"/>
      <c r="W921" s="782"/>
      <c r="X921" s="782"/>
      <c r="Y921" s="783"/>
    </row>
    <row r="922" spans="1:25" ht="12" customHeight="1" x14ac:dyDescent="0.2">
      <c r="A922" s="254" t="str">
        <f>IF(MAX($A$5:A921)=MAX(Récap!AD:AD),"",A918+1)</f>
        <v/>
      </c>
      <c r="B922" s="784" t="s">
        <v>36</v>
      </c>
      <c r="C922" s="785"/>
      <c r="D922" s="785" t="s">
        <v>430</v>
      </c>
      <c r="E922" s="785"/>
      <c r="F922" s="785"/>
      <c r="G922" s="785"/>
      <c r="H922" s="785"/>
      <c r="I922" s="785"/>
      <c r="J922" s="785"/>
      <c r="K922" s="785"/>
      <c r="L922" s="785"/>
      <c r="M922" s="785"/>
      <c r="N922" s="785"/>
      <c r="O922" s="785"/>
      <c r="P922" s="785"/>
      <c r="Q922" s="785"/>
      <c r="R922" s="785"/>
      <c r="S922" s="785"/>
      <c r="T922" s="785"/>
      <c r="U922" s="788" t="s">
        <v>431</v>
      </c>
      <c r="V922" s="788"/>
      <c r="W922" s="785" t="s">
        <v>432</v>
      </c>
      <c r="X922" s="785"/>
      <c r="Y922" s="790"/>
    </row>
    <row r="923" spans="1:25" ht="12" customHeight="1" x14ac:dyDescent="0.2">
      <c r="A923" s="254"/>
      <c r="B923" s="786"/>
      <c r="C923" s="787"/>
      <c r="D923" s="787"/>
      <c r="E923" s="787"/>
      <c r="F923" s="787"/>
      <c r="G923" s="787"/>
      <c r="H923" s="787"/>
      <c r="I923" s="787"/>
      <c r="J923" s="787"/>
      <c r="K923" s="787"/>
      <c r="L923" s="787"/>
      <c r="M923" s="787"/>
      <c r="N923" s="787"/>
      <c r="O923" s="787"/>
      <c r="P923" s="787"/>
      <c r="Q923" s="787"/>
      <c r="R923" s="787"/>
      <c r="S923" s="787"/>
      <c r="T923" s="787"/>
      <c r="U923" s="789"/>
      <c r="V923" s="789"/>
      <c r="W923" s="787"/>
      <c r="X923" s="787"/>
      <c r="Y923" s="791"/>
    </row>
    <row r="924" spans="1:25" ht="12" customHeight="1" x14ac:dyDescent="0.2">
      <c r="A924" s="254"/>
      <c r="B924" s="759" t="s">
        <v>14</v>
      </c>
      <c r="C924" s="760"/>
      <c r="D924" s="765" t="s">
        <v>14</v>
      </c>
      <c r="E924" s="766"/>
      <c r="F924" s="766"/>
      <c r="G924" s="766"/>
      <c r="H924" s="766"/>
      <c r="I924" s="766"/>
      <c r="J924" s="766"/>
      <c r="K924" s="766"/>
      <c r="L924" s="766"/>
      <c r="M924" s="766"/>
      <c r="N924" s="766"/>
      <c r="O924" s="766"/>
      <c r="P924" s="766"/>
      <c r="Q924" s="766"/>
      <c r="R924" s="766"/>
      <c r="S924" s="766"/>
      <c r="T924" s="767"/>
      <c r="U924" s="774"/>
      <c r="V924" s="775"/>
      <c r="W924" s="755"/>
      <c r="X924" s="755"/>
      <c r="Y924" s="756"/>
    </row>
    <row r="925" spans="1:25" ht="12" customHeight="1" x14ac:dyDescent="0.2">
      <c r="A925" s="254"/>
      <c r="B925" s="761"/>
      <c r="C925" s="762"/>
      <c r="D925" s="768"/>
      <c r="E925" s="769"/>
      <c r="F925" s="769"/>
      <c r="G925" s="769"/>
      <c r="H925" s="769"/>
      <c r="I925" s="769"/>
      <c r="J925" s="769"/>
      <c r="K925" s="769"/>
      <c r="L925" s="769"/>
      <c r="M925" s="769"/>
      <c r="N925" s="769"/>
      <c r="O925" s="769"/>
      <c r="P925" s="769"/>
      <c r="Q925" s="769"/>
      <c r="R925" s="769"/>
      <c r="S925" s="769"/>
      <c r="T925" s="770"/>
      <c r="U925" s="776"/>
      <c r="V925" s="777"/>
      <c r="W925" s="757"/>
      <c r="X925" s="757"/>
      <c r="Y925" s="758"/>
    </row>
    <row r="926" spans="1:25" ht="12" customHeight="1" x14ac:dyDescent="0.2">
      <c r="A926" s="254" t="str">
        <f>IF(MAX($A$5:A925)=MAX(Récap!AD:AD),"",A922+1)</f>
        <v/>
      </c>
      <c r="B926" s="761"/>
      <c r="C926" s="762"/>
      <c r="D926" s="768"/>
      <c r="E926" s="769"/>
      <c r="F926" s="769"/>
      <c r="G926" s="769"/>
      <c r="H926" s="769"/>
      <c r="I926" s="769"/>
      <c r="J926" s="769"/>
      <c r="K926" s="769"/>
      <c r="L926" s="769"/>
      <c r="M926" s="769"/>
      <c r="N926" s="769"/>
      <c r="O926" s="769"/>
      <c r="P926" s="769"/>
      <c r="Q926" s="769"/>
      <c r="R926" s="769"/>
      <c r="S926" s="769"/>
      <c r="T926" s="770"/>
      <c r="U926" s="776"/>
      <c r="V926" s="777"/>
      <c r="W926" s="757"/>
      <c r="X926" s="757"/>
      <c r="Y926" s="758"/>
    </row>
    <row r="927" spans="1:25" ht="12" customHeight="1" x14ac:dyDescent="0.2">
      <c r="A927" s="254"/>
      <c r="B927" s="763"/>
      <c r="C927" s="764"/>
      <c r="D927" s="771"/>
      <c r="E927" s="772"/>
      <c r="F927" s="772"/>
      <c r="G927" s="772"/>
      <c r="H927" s="772"/>
      <c r="I927" s="772"/>
      <c r="J927" s="772"/>
      <c r="K927" s="772"/>
      <c r="L927" s="772"/>
      <c r="M927" s="772"/>
      <c r="N927" s="772"/>
      <c r="O927" s="772"/>
      <c r="P927" s="772"/>
      <c r="Q927" s="772"/>
      <c r="R927" s="772"/>
      <c r="S927" s="772"/>
      <c r="T927" s="773"/>
      <c r="U927" s="778"/>
      <c r="V927" s="779"/>
      <c r="W927" s="753"/>
      <c r="X927" s="753"/>
      <c r="Y927" s="754"/>
    </row>
    <row r="928" spans="1:25" ht="12" customHeight="1" x14ac:dyDescent="0.2">
      <c r="A928" s="254"/>
      <c r="B928" s="759" t="s">
        <v>14</v>
      </c>
      <c r="C928" s="760"/>
      <c r="D928" s="765" t="s">
        <v>14</v>
      </c>
      <c r="E928" s="766"/>
      <c r="F928" s="766"/>
      <c r="G928" s="766"/>
      <c r="H928" s="766"/>
      <c r="I928" s="766"/>
      <c r="J928" s="766"/>
      <c r="K928" s="766"/>
      <c r="L928" s="766"/>
      <c r="M928" s="766"/>
      <c r="N928" s="766"/>
      <c r="O928" s="766"/>
      <c r="P928" s="766"/>
      <c r="Q928" s="766"/>
      <c r="R928" s="766"/>
      <c r="S928" s="766"/>
      <c r="T928" s="767"/>
      <c r="U928" s="774"/>
      <c r="V928" s="775"/>
      <c r="W928" s="755"/>
      <c r="X928" s="755"/>
      <c r="Y928" s="756"/>
    </row>
    <row r="929" spans="1:25" ht="12" customHeight="1" x14ac:dyDescent="0.2">
      <c r="A929" s="254"/>
      <c r="B929" s="761"/>
      <c r="C929" s="762"/>
      <c r="D929" s="768"/>
      <c r="E929" s="769"/>
      <c r="F929" s="769"/>
      <c r="G929" s="769"/>
      <c r="H929" s="769"/>
      <c r="I929" s="769"/>
      <c r="J929" s="769"/>
      <c r="K929" s="769"/>
      <c r="L929" s="769"/>
      <c r="M929" s="769"/>
      <c r="N929" s="769"/>
      <c r="O929" s="769"/>
      <c r="P929" s="769"/>
      <c r="Q929" s="769"/>
      <c r="R929" s="769"/>
      <c r="S929" s="769"/>
      <c r="T929" s="770"/>
      <c r="U929" s="776"/>
      <c r="V929" s="777"/>
      <c r="W929" s="757"/>
      <c r="X929" s="757"/>
      <c r="Y929" s="758"/>
    </row>
    <row r="930" spans="1:25" ht="12" customHeight="1" x14ac:dyDescent="0.2">
      <c r="A930" s="254" t="str">
        <f>IF(MAX($A$5:A929)=MAX(Récap!AD:AD),"",A926+1)</f>
        <v/>
      </c>
      <c r="B930" s="761"/>
      <c r="C930" s="762"/>
      <c r="D930" s="768"/>
      <c r="E930" s="769"/>
      <c r="F930" s="769"/>
      <c r="G930" s="769"/>
      <c r="H930" s="769"/>
      <c r="I930" s="769"/>
      <c r="J930" s="769"/>
      <c r="K930" s="769"/>
      <c r="L930" s="769"/>
      <c r="M930" s="769"/>
      <c r="N930" s="769"/>
      <c r="O930" s="769"/>
      <c r="P930" s="769"/>
      <c r="Q930" s="769"/>
      <c r="R930" s="769"/>
      <c r="S930" s="769"/>
      <c r="T930" s="770"/>
      <c r="U930" s="776"/>
      <c r="V930" s="777"/>
      <c r="W930" s="757"/>
      <c r="X930" s="757"/>
      <c r="Y930" s="758"/>
    </row>
    <row r="931" spans="1:25" ht="12" customHeight="1" x14ac:dyDescent="0.2">
      <c r="A931" s="254"/>
      <c r="B931" s="763"/>
      <c r="C931" s="764"/>
      <c r="D931" s="771"/>
      <c r="E931" s="772"/>
      <c r="F931" s="772"/>
      <c r="G931" s="772"/>
      <c r="H931" s="772"/>
      <c r="I931" s="772"/>
      <c r="J931" s="772"/>
      <c r="K931" s="772"/>
      <c r="L931" s="772"/>
      <c r="M931" s="772"/>
      <c r="N931" s="772"/>
      <c r="O931" s="772"/>
      <c r="P931" s="772"/>
      <c r="Q931" s="772"/>
      <c r="R931" s="772"/>
      <c r="S931" s="772"/>
      <c r="T931" s="773"/>
      <c r="U931" s="778"/>
      <c r="V931" s="779"/>
      <c r="W931" s="753"/>
      <c r="X931" s="753"/>
      <c r="Y931" s="754"/>
    </row>
    <row r="932" spans="1:25" ht="12" customHeight="1" x14ac:dyDescent="0.2">
      <c r="A932" s="254"/>
      <c r="B932" s="759" t="s">
        <v>14</v>
      </c>
      <c r="C932" s="760"/>
      <c r="D932" s="765" t="s">
        <v>14</v>
      </c>
      <c r="E932" s="766"/>
      <c r="F932" s="766"/>
      <c r="G932" s="766"/>
      <c r="H932" s="766"/>
      <c r="I932" s="766"/>
      <c r="J932" s="766"/>
      <c r="K932" s="766"/>
      <c r="L932" s="766"/>
      <c r="M932" s="766"/>
      <c r="N932" s="766"/>
      <c r="O932" s="766"/>
      <c r="P932" s="766"/>
      <c r="Q932" s="766"/>
      <c r="R932" s="766"/>
      <c r="S932" s="766"/>
      <c r="T932" s="767"/>
      <c r="U932" s="774"/>
      <c r="V932" s="775"/>
      <c r="W932" s="755"/>
      <c r="X932" s="755"/>
      <c r="Y932" s="756"/>
    </row>
    <row r="933" spans="1:25" ht="12" customHeight="1" x14ac:dyDescent="0.2">
      <c r="A933" s="254"/>
      <c r="B933" s="761"/>
      <c r="C933" s="762"/>
      <c r="D933" s="768"/>
      <c r="E933" s="769"/>
      <c r="F933" s="769"/>
      <c r="G933" s="769"/>
      <c r="H933" s="769"/>
      <c r="I933" s="769"/>
      <c r="J933" s="769"/>
      <c r="K933" s="769"/>
      <c r="L933" s="769"/>
      <c r="M933" s="769"/>
      <c r="N933" s="769"/>
      <c r="O933" s="769"/>
      <c r="P933" s="769"/>
      <c r="Q933" s="769"/>
      <c r="R933" s="769"/>
      <c r="S933" s="769"/>
      <c r="T933" s="770"/>
      <c r="U933" s="776"/>
      <c r="V933" s="777"/>
      <c r="W933" s="757"/>
      <c r="X933" s="757"/>
      <c r="Y933" s="758"/>
    </row>
    <row r="934" spans="1:25" ht="12" customHeight="1" x14ac:dyDescent="0.2">
      <c r="A934" s="241"/>
      <c r="B934" s="761"/>
      <c r="C934" s="762"/>
      <c r="D934" s="768"/>
      <c r="E934" s="769"/>
      <c r="F934" s="769"/>
      <c r="G934" s="769"/>
      <c r="H934" s="769"/>
      <c r="I934" s="769"/>
      <c r="J934" s="769"/>
      <c r="K934" s="769"/>
      <c r="L934" s="769"/>
      <c r="M934" s="769"/>
      <c r="N934" s="769"/>
      <c r="O934" s="769"/>
      <c r="P934" s="769"/>
      <c r="Q934" s="769"/>
      <c r="R934" s="769"/>
      <c r="S934" s="769"/>
      <c r="T934" s="770"/>
      <c r="U934" s="776"/>
      <c r="V934" s="777"/>
      <c r="W934" s="757"/>
      <c r="X934" s="757"/>
      <c r="Y934" s="758"/>
    </row>
    <row r="935" spans="1:25" ht="12" customHeight="1" x14ac:dyDescent="0.2">
      <c r="B935" s="763"/>
      <c r="C935" s="764"/>
      <c r="D935" s="771"/>
      <c r="E935" s="772"/>
      <c r="F935" s="772"/>
      <c r="G935" s="772"/>
      <c r="H935" s="772"/>
      <c r="I935" s="772"/>
      <c r="J935" s="772"/>
      <c r="K935" s="772"/>
      <c r="L935" s="772"/>
      <c r="M935" s="772"/>
      <c r="N935" s="772"/>
      <c r="O935" s="772"/>
      <c r="P935" s="772"/>
      <c r="Q935" s="772"/>
      <c r="R935" s="772"/>
      <c r="S935" s="772"/>
      <c r="T935" s="773"/>
      <c r="U935" s="778"/>
      <c r="V935" s="779"/>
      <c r="W935" s="753"/>
      <c r="X935" s="753"/>
      <c r="Y935" s="754"/>
    </row>
    <row r="936" spans="1:25" ht="12" customHeight="1" x14ac:dyDescent="0.2">
      <c r="B936" s="759" t="s">
        <v>14</v>
      </c>
      <c r="C936" s="760"/>
      <c r="D936" s="765" t="s">
        <v>14</v>
      </c>
      <c r="E936" s="766"/>
      <c r="F936" s="766"/>
      <c r="G936" s="766"/>
      <c r="H936" s="766"/>
      <c r="I936" s="766"/>
      <c r="J936" s="766"/>
      <c r="K936" s="766"/>
      <c r="L936" s="766"/>
      <c r="M936" s="766"/>
      <c r="N936" s="766"/>
      <c r="O936" s="766"/>
      <c r="P936" s="766"/>
      <c r="Q936" s="766"/>
      <c r="R936" s="766"/>
      <c r="S936" s="766"/>
      <c r="T936" s="767"/>
      <c r="U936" s="774"/>
      <c r="V936" s="775"/>
      <c r="W936" s="755"/>
      <c r="X936" s="755"/>
      <c r="Y936" s="756"/>
    </row>
    <row r="937" spans="1:25" ht="12" customHeight="1" x14ac:dyDescent="0.2">
      <c r="B937" s="761"/>
      <c r="C937" s="762"/>
      <c r="D937" s="768"/>
      <c r="E937" s="769"/>
      <c r="F937" s="769"/>
      <c r="G937" s="769"/>
      <c r="H937" s="769"/>
      <c r="I937" s="769"/>
      <c r="J937" s="769"/>
      <c r="K937" s="769"/>
      <c r="L937" s="769"/>
      <c r="M937" s="769"/>
      <c r="N937" s="769"/>
      <c r="O937" s="769"/>
      <c r="P937" s="769"/>
      <c r="Q937" s="769"/>
      <c r="R937" s="769"/>
      <c r="S937" s="769"/>
      <c r="T937" s="770"/>
      <c r="U937" s="776"/>
      <c r="V937" s="777"/>
      <c r="W937" s="757"/>
      <c r="X937" s="757"/>
      <c r="Y937" s="758"/>
    </row>
    <row r="938" spans="1:25" ht="12" customHeight="1" x14ac:dyDescent="0.2">
      <c r="B938" s="761"/>
      <c r="C938" s="762"/>
      <c r="D938" s="768"/>
      <c r="E938" s="769"/>
      <c r="F938" s="769"/>
      <c r="G938" s="769"/>
      <c r="H938" s="769"/>
      <c r="I938" s="769"/>
      <c r="J938" s="769"/>
      <c r="K938" s="769"/>
      <c r="L938" s="769"/>
      <c r="M938" s="769"/>
      <c r="N938" s="769"/>
      <c r="O938" s="769"/>
      <c r="P938" s="769"/>
      <c r="Q938" s="769"/>
      <c r="R938" s="769"/>
      <c r="S938" s="769"/>
      <c r="T938" s="770"/>
      <c r="U938" s="776"/>
      <c r="V938" s="777"/>
      <c r="W938" s="757"/>
      <c r="X938" s="757"/>
      <c r="Y938" s="758"/>
    </row>
    <row r="939" spans="1:25" ht="12" customHeight="1" x14ac:dyDescent="0.2">
      <c r="B939" s="763"/>
      <c r="C939" s="764"/>
      <c r="D939" s="771"/>
      <c r="E939" s="772"/>
      <c r="F939" s="772"/>
      <c r="G939" s="772"/>
      <c r="H939" s="772"/>
      <c r="I939" s="772"/>
      <c r="J939" s="772"/>
      <c r="K939" s="772"/>
      <c r="L939" s="772"/>
      <c r="M939" s="772"/>
      <c r="N939" s="772"/>
      <c r="O939" s="772"/>
      <c r="P939" s="772"/>
      <c r="Q939" s="772"/>
      <c r="R939" s="772"/>
      <c r="S939" s="772"/>
      <c r="T939" s="773"/>
      <c r="U939" s="778"/>
      <c r="V939" s="779"/>
      <c r="W939" s="753"/>
      <c r="X939" s="753"/>
      <c r="Y939" s="754"/>
    </row>
    <row r="940" spans="1:25" ht="12" customHeight="1" x14ac:dyDescent="0.2">
      <c r="A940" s="254" t="str">
        <f>IF(MAX($A$5:A939)=MAX(Récap!AD:AD),"",A930+1)</f>
        <v/>
      </c>
      <c r="B940" s="759" t="s">
        <v>14</v>
      </c>
      <c r="C940" s="760"/>
      <c r="D940" s="765" t="s">
        <v>14</v>
      </c>
      <c r="E940" s="766"/>
      <c r="F940" s="766"/>
      <c r="G940" s="766"/>
      <c r="H940" s="766"/>
      <c r="I940" s="766"/>
      <c r="J940" s="766"/>
      <c r="K940" s="766"/>
      <c r="L940" s="766"/>
      <c r="M940" s="766"/>
      <c r="N940" s="766"/>
      <c r="O940" s="766"/>
      <c r="P940" s="766"/>
      <c r="Q940" s="766"/>
      <c r="R940" s="766"/>
      <c r="S940" s="766"/>
      <c r="T940" s="767"/>
      <c r="U940" s="774"/>
      <c r="V940" s="775"/>
      <c r="W940" s="755"/>
      <c r="X940" s="755"/>
      <c r="Y940" s="756"/>
    </row>
    <row r="941" spans="1:25" ht="12" customHeight="1" x14ac:dyDescent="0.2">
      <c r="A941" s="254"/>
      <c r="B941" s="761"/>
      <c r="C941" s="762"/>
      <c r="D941" s="768"/>
      <c r="E941" s="769"/>
      <c r="F941" s="769"/>
      <c r="G941" s="769"/>
      <c r="H941" s="769"/>
      <c r="I941" s="769"/>
      <c r="J941" s="769"/>
      <c r="K941" s="769"/>
      <c r="L941" s="769"/>
      <c r="M941" s="769"/>
      <c r="N941" s="769"/>
      <c r="O941" s="769"/>
      <c r="P941" s="769"/>
      <c r="Q941" s="769"/>
      <c r="R941" s="769"/>
      <c r="S941" s="769"/>
      <c r="T941" s="770"/>
      <c r="U941" s="776"/>
      <c r="V941" s="777"/>
      <c r="W941" s="757"/>
      <c r="X941" s="757"/>
      <c r="Y941" s="758"/>
    </row>
    <row r="942" spans="1:25" ht="12" customHeight="1" x14ac:dyDescent="0.2">
      <c r="A942" s="254"/>
      <c r="B942" s="761"/>
      <c r="C942" s="762"/>
      <c r="D942" s="768"/>
      <c r="E942" s="769"/>
      <c r="F942" s="769"/>
      <c r="G942" s="769"/>
      <c r="H942" s="769"/>
      <c r="I942" s="769"/>
      <c r="J942" s="769"/>
      <c r="K942" s="769"/>
      <c r="L942" s="769"/>
      <c r="M942" s="769"/>
      <c r="N942" s="769"/>
      <c r="O942" s="769"/>
      <c r="P942" s="769"/>
      <c r="Q942" s="769"/>
      <c r="R942" s="769"/>
      <c r="S942" s="769"/>
      <c r="T942" s="770"/>
      <c r="U942" s="776"/>
      <c r="V942" s="777"/>
      <c r="W942" s="757"/>
      <c r="X942" s="757"/>
      <c r="Y942" s="758"/>
    </row>
    <row r="943" spans="1:25" ht="12" customHeight="1" x14ac:dyDescent="0.2">
      <c r="A943" s="254"/>
      <c r="B943" s="763"/>
      <c r="C943" s="764"/>
      <c r="D943" s="771"/>
      <c r="E943" s="772"/>
      <c r="F943" s="772"/>
      <c r="G943" s="772"/>
      <c r="H943" s="772"/>
      <c r="I943" s="772"/>
      <c r="J943" s="772"/>
      <c r="K943" s="772"/>
      <c r="L943" s="772"/>
      <c r="M943" s="772"/>
      <c r="N943" s="772"/>
      <c r="O943" s="772"/>
      <c r="P943" s="772"/>
      <c r="Q943" s="772"/>
      <c r="R943" s="772"/>
      <c r="S943" s="772"/>
      <c r="T943" s="773"/>
      <c r="U943" s="778"/>
      <c r="V943" s="779"/>
      <c r="W943" s="753"/>
      <c r="X943" s="753"/>
      <c r="Y943" s="754"/>
    </row>
    <row r="944" spans="1:25" ht="12" customHeight="1" x14ac:dyDescent="0.2">
      <c r="A944" s="254" t="str">
        <f>IF(MAX($A$5:A943)=MAX(Récap!AD:AD),"",A940+1)</f>
        <v/>
      </c>
      <c r="B944" s="759" t="s">
        <v>14</v>
      </c>
      <c r="C944" s="760"/>
      <c r="D944" s="765" t="s">
        <v>14</v>
      </c>
      <c r="E944" s="766"/>
      <c r="F944" s="766"/>
      <c r="G944" s="766"/>
      <c r="H944" s="766"/>
      <c r="I944" s="766"/>
      <c r="J944" s="766"/>
      <c r="K944" s="766"/>
      <c r="L944" s="766"/>
      <c r="M944" s="766"/>
      <c r="N944" s="766"/>
      <c r="O944" s="766"/>
      <c r="P944" s="766"/>
      <c r="Q944" s="766"/>
      <c r="R944" s="766"/>
      <c r="S944" s="766"/>
      <c r="T944" s="767"/>
      <c r="U944" s="774"/>
      <c r="V944" s="775"/>
      <c r="W944" s="755"/>
      <c r="X944" s="755"/>
      <c r="Y944" s="756"/>
    </row>
    <row r="945" spans="1:25" ht="12" customHeight="1" x14ac:dyDescent="0.2">
      <c r="A945" s="254"/>
      <c r="B945" s="761"/>
      <c r="C945" s="762"/>
      <c r="D945" s="768"/>
      <c r="E945" s="769"/>
      <c r="F945" s="769"/>
      <c r="G945" s="769"/>
      <c r="H945" s="769"/>
      <c r="I945" s="769"/>
      <c r="J945" s="769"/>
      <c r="K945" s="769"/>
      <c r="L945" s="769"/>
      <c r="M945" s="769"/>
      <c r="N945" s="769"/>
      <c r="O945" s="769"/>
      <c r="P945" s="769"/>
      <c r="Q945" s="769"/>
      <c r="R945" s="769"/>
      <c r="S945" s="769"/>
      <c r="T945" s="770"/>
      <c r="U945" s="776"/>
      <c r="V945" s="777"/>
      <c r="W945" s="757"/>
      <c r="X945" s="757"/>
      <c r="Y945" s="758"/>
    </row>
    <row r="946" spans="1:25" ht="12" customHeight="1" x14ac:dyDescent="0.2">
      <c r="A946" s="254"/>
      <c r="B946" s="761"/>
      <c r="C946" s="762"/>
      <c r="D946" s="768"/>
      <c r="E946" s="769"/>
      <c r="F946" s="769"/>
      <c r="G946" s="769"/>
      <c r="H946" s="769"/>
      <c r="I946" s="769"/>
      <c r="J946" s="769"/>
      <c r="K946" s="769"/>
      <c r="L946" s="769"/>
      <c r="M946" s="769"/>
      <c r="N946" s="769"/>
      <c r="O946" s="769"/>
      <c r="P946" s="769"/>
      <c r="Q946" s="769"/>
      <c r="R946" s="769"/>
      <c r="S946" s="769"/>
      <c r="T946" s="770"/>
      <c r="U946" s="776"/>
      <c r="V946" s="777"/>
      <c r="W946" s="757"/>
      <c r="X946" s="757"/>
      <c r="Y946" s="758"/>
    </row>
    <row r="947" spans="1:25" ht="12" customHeight="1" x14ac:dyDescent="0.2">
      <c r="A947" s="254"/>
      <c r="B947" s="763"/>
      <c r="C947" s="764"/>
      <c r="D947" s="771"/>
      <c r="E947" s="772"/>
      <c r="F947" s="772"/>
      <c r="G947" s="772"/>
      <c r="H947" s="772"/>
      <c r="I947" s="772"/>
      <c r="J947" s="772"/>
      <c r="K947" s="772"/>
      <c r="L947" s="772"/>
      <c r="M947" s="772"/>
      <c r="N947" s="772"/>
      <c r="O947" s="772"/>
      <c r="P947" s="772"/>
      <c r="Q947" s="772"/>
      <c r="R947" s="772"/>
      <c r="S947" s="772"/>
      <c r="T947" s="773"/>
      <c r="U947" s="778"/>
      <c r="V947" s="779"/>
      <c r="W947" s="753"/>
      <c r="X947" s="753"/>
      <c r="Y947" s="754"/>
    </row>
    <row r="948" spans="1:25" ht="12" customHeight="1" x14ac:dyDescent="0.2">
      <c r="A948" s="254" t="str">
        <f>IF(MAX($A$5:A947)=MAX(Récap!AD:AD),"",A944+1)</f>
        <v/>
      </c>
      <c r="B948" s="759" t="s">
        <v>14</v>
      </c>
      <c r="C948" s="760"/>
      <c r="D948" s="765" t="s">
        <v>14</v>
      </c>
      <c r="E948" s="766"/>
      <c r="F948" s="766"/>
      <c r="G948" s="766"/>
      <c r="H948" s="766"/>
      <c r="I948" s="766"/>
      <c r="J948" s="766"/>
      <c r="K948" s="766"/>
      <c r="L948" s="766"/>
      <c r="M948" s="766"/>
      <c r="N948" s="766"/>
      <c r="O948" s="766"/>
      <c r="P948" s="766"/>
      <c r="Q948" s="766"/>
      <c r="R948" s="766"/>
      <c r="S948" s="766"/>
      <c r="T948" s="767"/>
      <c r="U948" s="774"/>
      <c r="V948" s="775"/>
      <c r="W948" s="755"/>
      <c r="X948" s="755"/>
      <c r="Y948" s="756"/>
    </row>
    <row r="949" spans="1:25" ht="12" customHeight="1" x14ac:dyDescent="0.2">
      <c r="A949" s="254"/>
      <c r="B949" s="761"/>
      <c r="C949" s="762"/>
      <c r="D949" s="768"/>
      <c r="E949" s="769"/>
      <c r="F949" s="769"/>
      <c r="G949" s="769"/>
      <c r="H949" s="769"/>
      <c r="I949" s="769"/>
      <c r="J949" s="769"/>
      <c r="K949" s="769"/>
      <c r="L949" s="769"/>
      <c r="M949" s="769"/>
      <c r="N949" s="769"/>
      <c r="O949" s="769"/>
      <c r="P949" s="769"/>
      <c r="Q949" s="769"/>
      <c r="R949" s="769"/>
      <c r="S949" s="769"/>
      <c r="T949" s="770"/>
      <c r="U949" s="776"/>
      <c r="V949" s="777"/>
      <c r="W949" s="757"/>
      <c r="X949" s="757"/>
      <c r="Y949" s="758"/>
    </row>
    <row r="950" spans="1:25" ht="12" customHeight="1" x14ac:dyDescent="0.2">
      <c r="A950" s="254"/>
      <c r="B950" s="761"/>
      <c r="C950" s="762"/>
      <c r="D950" s="768"/>
      <c r="E950" s="769"/>
      <c r="F950" s="769"/>
      <c r="G950" s="769"/>
      <c r="H950" s="769"/>
      <c r="I950" s="769"/>
      <c r="J950" s="769"/>
      <c r="K950" s="769"/>
      <c r="L950" s="769"/>
      <c r="M950" s="769"/>
      <c r="N950" s="769"/>
      <c r="O950" s="769"/>
      <c r="P950" s="769"/>
      <c r="Q950" s="769"/>
      <c r="R950" s="769"/>
      <c r="S950" s="769"/>
      <c r="T950" s="770"/>
      <c r="U950" s="776"/>
      <c r="V950" s="777"/>
      <c r="W950" s="757"/>
      <c r="X950" s="757"/>
      <c r="Y950" s="758"/>
    </row>
    <row r="951" spans="1:25" ht="12" customHeight="1" x14ac:dyDescent="0.2">
      <c r="A951" s="254"/>
      <c r="B951" s="763"/>
      <c r="C951" s="764"/>
      <c r="D951" s="771"/>
      <c r="E951" s="772"/>
      <c r="F951" s="772"/>
      <c r="G951" s="772"/>
      <c r="H951" s="772"/>
      <c r="I951" s="772"/>
      <c r="J951" s="772"/>
      <c r="K951" s="772"/>
      <c r="L951" s="772"/>
      <c r="M951" s="772"/>
      <c r="N951" s="772"/>
      <c r="O951" s="772"/>
      <c r="P951" s="772"/>
      <c r="Q951" s="772"/>
      <c r="R951" s="772"/>
      <c r="S951" s="772"/>
      <c r="T951" s="773"/>
      <c r="U951" s="778"/>
      <c r="V951" s="779"/>
      <c r="W951" s="753"/>
      <c r="X951" s="753"/>
      <c r="Y951" s="754"/>
    </row>
    <row r="952" spans="1:25" ht="12" customHeight="1" x14ac:dyDescent="0.2">
      <c r="A952" s="254" t="str">
        <f>IF(MAX($A$5:A951)=MAX(Récap!AD:AD),"",A948+1)</f>
        <v/>
      </c>
      <c r="B952" s="759" t="s">
        <v>14</v>
      </c>
      <c r="C952" s="760"/>
      <c r="D952" s="765" t="s">
        <v>14</v>
      </c>
      <c r="E952" s="766"/>
      <c r="F952" s="766"/>
      <c r="G952" s="766"/>
      <c r="H952" s="766"/>
      <c r="I952" s="766"/>
      <c r="J952" s="766"/>
      <c r="K952" s="766"/>
      <c r="L952" s="766"/>
      <c r="M952" s="766"/>
      <c r="N952" s="766"/>
      <c r="O952" s="766"/>
      <c r="P952" s="766"/>
      <c r="Q952" s="766"/>
      <c r="R952" s="766"/>
      <c r="S952" s="766"/>
      <c r="T952" s="767"/>
      <c r="U952" s="774"/>
      <c r="V952" s="775"/>
      <c r="W952" s="755"/>
      <c r="X952" s="755"/>
      <c r="Y952" s="756"/>
    </row>
    <row r="953" spans="1:25" ht="12" customHeight="1" x14ac:dyDescent="0.2">
      <c r="A953" s="254"/>
      <c r="B953" s="761"/>
      <c r="C953" s="762"/>
      <c r="D953" s="768"/>
      <c r="E953" s="769"/>
      <c r="F953" s="769"/>
      <c r="G953" s="769"/>
      <c r="H953" s="769"/>
      <c r="I953" s="769"/>
      <c r="J953" s="769"/>
      <c r="K953" s="769"/>
      <c r="L953" s="769"/>
      <c r="M953" s="769"/>
      <c r="N953" s="769"/>
      <c r="O953" s="769"/>
      <c r="P953" s="769"/>
      <c r="Q953" s="769"/>
      <c r="R953" s="769"/>
      <c r="S953" s="769"/>
      <c r="T953" s="770"/>
      <c r="U953" s="776"/>
      <c r="V953" s="777"/>
      <c r="W953" s="757"/>
      <c r="X953" s="757"/>
      <c r="Y953" s="758"/>
    </row>
    <row r="954" spans="1:25" ht="12" customHeight="1" x14ac:dyDescent="0.2">
      <c r="A954" s="254"/>
      <c r="B954" s="761"/>
      <c r="C954" s="762"/>
      <c r="D954" s="768"/>
      <c r="E954" s="769"/>
      <c r="F954" s="769"/>
      <c r="G954" s="769"/>
      <c r="H954" s="769"/>
      <c r="I954" s="769"/>
      <c r="J954" s="769"/>
      <c r="K954" s="769"/>
      <c r="L954" s="769"/>
      <c r="M954" s="769"/>
      <c r="N954" s="769"/>
      <c r="O954" s="769"/>
      <c r="P954" s="769"/>
      <c r="Q954" s="769"/>
      <c r="R954" s="769"/>
      <c r="S954" s="769"/>
      <c r="T954" s="770"/>
      <c r="U954" s="776"/>
      <c r="V954" s="777"/>
      <c r="W954" s="757"/>
      <c r="X954" s="757"/>
      <c r="Y954" s="758"/>
    </row>
    <row r="955" spans="1:25" ht="12" customHeight="1" x14ac:dyDescent="0.2">
      <c r="A955" s="254"/>
      <c r="B955" s="763"/>
      <c r="C955" s="764"/>
      <c r="D955" s="771"/>
      <c r="E955" s="772"/>
      <c r="F955" s="772"/>
      <c r="G955" s="772"/>
      <c r="H955" s="772"/>
      <c r="I955" s="772"/>
      <c r="J955" s="772"/>
      <c r="K955" s="772"/>
      <c r="L955" s="772"/>
      <c r="M955" s="772"/>
      <c r="N955" s="772"/>
      <c r="O955" s="772"/>
      <c r="P955" s="772"/>
      <c r="Q955" s="772"/>
      <c r="R955" s="772"/>
      <c r="S955" s="772"/>
      <c r="T955" s="773"/>
      <c r="U955" s="778"/>
      <c r="V955" s="779"/>
      <c r="W955" s="753"/>
      <c r="X955" s="753"/>
      <c r="Y955" s="754"/>
    </row>
    <row r="956" spans="1:25" ht="12" customHeight="1" x14ac:dyDescent="0.2">
      <c r="A956" s="254" t="str">
        <f>IF(MAX($A$5:A955)=MAX(Récap!AD:AD),"",A952+1)</f>
        <v/>
      </c>
      <c r="B956" s="759" t="s">
        <v>14</v>
      </c>
      <c r="C956" s="760"/>
      <c r="D956" s="765" t="s">
        <v>14</v>
      </c>
      <c r="E956" s="766"/>
      <c r="F956" s="766"/>
      <c r="G956" s="766"/>
      <c r="H956" s="766"/>
      <c r="I956" s="766"/>
      <c r="J956" s="766"/>
      <c r="K956" s="766"/>
      <c r="L956" s="766"/>
      <c r="M956" s="766"/>
      <c r="N956" s="766"/>
      <c r="O956" s="766"/>
      <c r="P956" s="766"/>
      <c r="Q956" s="766"/>
      <c r="R956" s="766"/>
      <c r="S956" s="766"/>
      <c r="T956" s="767"/>
      <c r="U956" s="774"/>
      <c r="V956" s="775"/>
      <c r="W956" s="755"/>
      <c r="X956" s="755"/>
      <c r="Y956" s="756"/>
    </row>
    <row r="957" spans="1:25" ht="12" customHeight="1" x14ac:dyDescent="0.2">
      <c r="A957" s="254"/>
      <c r="B957" s="761"/>
      <c r="C957" s="762"/>
      <c r="D957" s="768"/>
      <c r="E957" s="769"/>
      <c r="F957" s="769"/>
      <c r="G957" s="769"/>
      <c r="H957" s="769"/>
      <c r="I957" s="769"/>
      <c r="J957" s="769"/>
      <c r="K957" s="769"/>
      <c r="L957" s="769"/>
      <c r="M957" s="769"/>
      <c r="N957" s="769"/>
      <c r="O957" s="769"/>
      <c r="P957" s="769"/>
      <c r="Q957" s="769"/>
      <c r="R957" s="769"/>
      <c r="S957" s="769"/>
      <c r="T957" s="770"/>
      <c r="U957" s="776"/>
      <c r="V957" s="777"/>
      <c r="W957" s="757"/>
      <c r="X957" s="757"/>
      <c r="Y957" s="758"/>
    </row>
    <row r="958" spans="1:25" ht="12" customHeight="1" x14ac:dyDescent="0.2">
      <c r="A958" s="254"/>
      <c r="B958" s="761"/>
      <c r="C958" s="762"/>
      <c r="D958" s="768"/>
      <c r="E958" s="769"/>
      <c r="F958" s="769"/>
      <c r="G958" s="769"/>
      <c r="H958" s="769"/>
      <c r="I958" s="769"/>
      <c r="J958" s="769"/>
      <c r="K958" s="769"/>
      <c r="L958" s="769"/>
      <c r="M958" s="769"/>
      <c r="N958" s="769"/>
      <c r="O958" s="769"/>
      <c r="P958" s="769"/>
      <c r="Q958" s="769"/>
      <c r="R958" s="769"/>
      <c r="S958" s="769"/>
      <c r="T958" s="770"/>
      <c r="U958" s="776"/>
      <c r="V958" s="777"/>
      <c r="W958" s="757"/>
      <c r="X958" s="757"/>
      <c r="Y958" s="758"/>
    </row>
    <row r="959" spans="1:25" ht="12" customHeight="1" x14ac:dyDescent="0.2">
      <c r="A959" s="254"/>
      <c r="B959" s="763"/>
      <c r="C959" s="764"/>
      <c r="D959" s="771"/>
      <c r="E959" s="772"/>
      <c r="F959" s="772"/>
      <c r="G959" s="772"/>
      <c r="H959" s="772"/>
      <c r="I959" s="772"/>
      <c r="J959" s="772"/>
      <c r="K959" s="772"/>
      <c r="L959" s="772"/>
      <c r="M959" s="772"/>
      <c r="N959" s="772"/>
      <c r="O959" s="772"/>
      <c r="P959" s="772"/>
      <c r="Q959" s="772"/>
      <c r="R959" s="772"/>
      <c r="S959" s="772"/>
      <c r="T959" s="773"/>
      <c r="U959" s="778"/>
      <c r="V959" s="779"/>
      <c r="W959" s="753"/>
      <c r="X959" s="753"/>
      <c r="Y959" s="754"/>
    </row>
    <row r="960" spans="1:25" ht="12" customHeight="1" x14ac:dyDescent="0.2">
      <c r="A960" s="254" t="str">
        <f>IF(MAX($A$5:A959)=MAX(Récap!AD:AD),"",A956+1)</f>
        <v/>
      </c>
      <c r="B960" s="759" t="s">
        <v>14</v>
      </c>
      <c r="C960" s="760"/>
      <c r="D960" s="765" t="s">
        <v>14</v>
      </c>
      <c r="E960" s="766"/>
      <c r="F960" s="766"/>
      <c r="G960" s="766"/>
      <c r="H960" s="766"/>
      <c r="I960" s="766"/>
      <c r="J960" s="766"/>
      <c r="K960" s="766"/>
      <c r="L960" s="766"/>
      <c r="M960" s="766"/>
      <c r="N960" s="766"/>
      <c r="O960" s="766"/>
      <c r="P960" s="766"/>
      <c r="Q960" s="766"/>
      <c r="R960" s="766"/>
      <c r="S960" s="766"/>
      <c r="T960" s="767"/>
      <c r="U960" s="774"/>
      <c r="V960" s="775"/>
      <c r="W960" s="755"/>
      <c r="X960" s="755"/>
      <c r="Y960" s="756"/>
    </row>
    <row r="961" spans="1:25" ht="12" customHeight="1" x14ac:dyDescent="0.2">
      <c r="A961" s="254"/>
      <c r="B961" s="761"/>
      <c r="C961" s="762"/>
      <c r="D961" s="768"/>
      <c r="E961" s="769"/>
      <c r="F961" s="769"/>
      <c r="G961" s="769"/>
      <c r="H961" s="769"/>
      <c r="I961" s="769"/>
      <c r="J961" s="769"/>
      <c r="K961" s="769"/>
      <c r="L961" s="769"/>
      <c r="M961" s="769"/>
      <c r="N961" s="769"/>
      <c r="O961" s="769"/>
      <c r="P961" s="769"/>
      <c r="Q961" s="769"/>
      <c r="R961" s="769"/>
      <c r="S961" s="769"/>
      <c r="T961" s="770"/>
      <c r="U961" s="776"/>
      <c r="V961" s="777"/>
      <c r="W961" s="757"/>
      <c r="X961" s="757"/>
      <c r="Y961" s="758"/>
    </row>
    <row r="962" spans="1:25" ht="12" customHeight="1" x14ac:dyDescent="0.2">
      <c r="A962" s="254"/>
      <c r="B962" s="761"/>
      <c r="C962" s="762"/>
      <c r="D962" s="768"/>
      <c r="E962" s="769"/>
      <c r="F962" s="769"/>
      <c r="G962" s="769"/>
      <c r="H962" s="769"/>
      <c r="I962" s="769"/>
      <c r="J962" s="769"/>
      <c r="K962" s="769"/>
      <c r="L962" s="769"/>
      <c r="M962" s="769"/>
      <c r="N962" s="769"/>
      <c r="O962" s="769"/>
      <c r="P962" s="769"/>
      <c r="Q962" s="769"/>
      <c r="R962" s="769"/>
      <c r="S962" s="769"/>
      <c r="T962" s="770"/>
      <c r="U962" s="776"/>
      <c r="V962" s="777"/>
      <c r="W962" s="757"/>
      <c r="X962" s="757"/>
      <c r="Y962" s="758"/>
    </row>
    <row r="963" spans="1:25" ht="12" customHeight="1" x14ac:dyDescent="0.2">
      <c r="A963" s="254"/>
      <c r="B963" s="763"/>
      <c r="C963" s="764"/>
      <c r="D963" s="771"/>
      <c r="E963" s="772"/>
      <c r="F963" s="772"/>
      <c r="G963" s="772"/>
      <c r="H963" s="772"/>
      <c r="I963" s="772"/>
      <c r="J963" s="772"/>
      <c r="K963" s="772"/>
      <c r="L963" s="772"/>
      <c r="M963" s="772"/>
      <c r="N963" s="772"/>
      <c r="O963" s="772"/>
      <c r="P963" s="772"/>
      <c r="Q963" s="772"/>
      <c r="R963" s="772"/>
      <c r="S963" s="772"/>
      <c r="T963" s="773"/>
      <c r="U963" s="778"/>
      <c r="V963" s="779"/>
      <c r="W963" s="753"/>
      <c r="X963" s="753"/>
      <c r="Y963" s="754"/>
    </row>
    <row r="964" spans="1:25" ht="12" customHeight="1" x14ac:dyDescent="0.2">
      <c r="A964" s="254" t="str">
        <f>IF(MAX($A$5:A963)=MAX(Récap!AD:AD),"",A960+1)</f>
        <v/>
      </c>
      <c r="B964" s="759" t="s">
        <v>14</v>
      </c>
      <c r="C964" s="760"/>
      <c r="D964" s="765" t="s">
        <v>14</v>
      </c>
      <c r="E964" s="766"/>
      <c r="F964" s="766"/>
      <c r="G964" s="766"/>
      <c r="H964" s="766"/>
      <c r="I964" s="766"/>
      <c r="J964" s="766"/>
      <c r="K964" s="766"/>
      <c r="L964" s="766"/>
      <c r="M964" s="766"/>
      <c r="N964" s="766"/>
      <c r="O964" s="766"/>
      <c r="P964" s="766"/>
      <c r="Q964" s="766"/>
      <c r="R964" s="766"/>
      <c r="S964" s="766"/>
      <c r="T964" s="767"/>
      <c r="U964" s="774"/>
      <c r="V964" s="775"/>
      <c r="W964" s="755"/>
      <c r="X964" s="755"/>
      <c r="Y964" s="756"/>
    </row>
    <row r="965" spans="1:25" ht="12" customHeight="1" x14ac:dyDescent="0.2">
      <c r="A965" s="254"/>
      <c r="B965" s="761"/>
      <c r="C965" s="762"/>
      <c r="D965" s="768"/>
      <c r="E965" s="769"/>
      <c r="F965" s="769"/>
      <c r="G965" s="769"/>
      <c r="H965" s="769"/>
      <c r="I965" s="769"/>
      <c r="J965" s="769"/>
      <c r="K965" s="769"/>
      <c r="L965" s="769"/>
      <c r="M965" s="769"/>
      <c r="N965" s="769"/>
      <c r="O965" s="769"/>
      <c r="P965" s="769"/>
      <c r="Q965" s="769"/>
      <c r="R965" s="769"/>
      <c r="S965" s="769"/>
      <c r="T965" s="770"/>
      <c r="U965" s="776"/>
      <c r="V965" s="777"/>
      <c r="W965" s="757"/>
      <c r="X965" s="757"/>
      <c r="Y965" s="758"/>
    </row>
    <row r="966" spans="1:25" ht="12" customHeight="1" x14ac:dyDescent="0.2">
      <c r="A966" s="254"/>
      <c r="B966" s="761"/>
      <c r="C966" s="762"/>
      <c r="D966" s="768"/>
      <c r="E966" s="769"/>
      <c r="F966" s="769"/>
      <c r="G966" s="769"/>
      <c r="H966" s="769"/>
      <c r="I966" s="769"/>
      <c r="J966" s="769"/>
      <c r="K966" s="769"/>
      <c r="L966" s="769"/>
      <c r="M966" s="769"/>
      <c r="N966" s="769"/>
      <c r="O966" s="769"/>
      <c r="P966" s="769"/>
      <c r="Q966" s="769"/>
      <c r="R966" s="769"/>
      <c r="S966" s="769"/>
      <c r="T966" s="770"/>
      <c r="U966" s="776"/>
      <c r="V966" s="777"/>
      <c r="W966" s="757"/>
      <c r="X966" s="757"/>
      <c r="Y966" s="758"/>
    </row>
    <row r="967" spans="1:25" ht="12" customHeight="1" x14ac:dyDescent="0.2">
      <c r="A967" s="254"/>
      <c r="B967" s="763"/>
      <c r="C967" s="764"/>
      <c r="D967" s="771"/>
      <c r="E967" s="772"/>
      <c r="F967" s="772"/>
      <c r="G967" s="772"/>
      <c r="H967" s="772"/>
      <c r="I967" s="772"/>
      <c r="J967" s="772"/>
      <c r="K967" s="772"/>
      <c r="L967" s="772"/>
      <c r="M967" s="772"/>
      <c r="N967" s="772"/>
      <c r="O967" s="772"/>
      <c r="P967" s="772"/>
      <c r="Q967" s="772"/>
      <c r="R967" s="772"/>
      <c r="S967" s="772"/>
      <c r="T967" s="773"/>
      <c r="U967" s="778"/>
      <c r="V967" s="779"/>
      <c r="W967" s="753"/>
      <c r="X967" s="753"/>
      <c r="Y967" s="754"/>
    </row>
    <row r="968" spans="1:25" ht="12" customHeight="1" x14ac:dyDescent="0.2">
      <c r="A968" s="254" t="str">
        <f>IF(MAX($A$5:A967)=MAX(Récap!AD:AD),"",A964+1)</f>
        <v/>
      </c>
      <c r="B968" s="759" t="s">
        <v>14</v>
      </c>
      <c r="C968" s="760"/>
      <c r="D968" s="765" t="s">
        <v>14</v>
      </c>
      <c r="E968" s="766"/>
      <c r="F968" s="766"/>
      <c r="G968" s="766"/>
      <c r="H968" s="766"/>
      <c r="I968" s="766"/>
      <c r="J968" s="766"/>
      <c r="K968" s="766"/>
      <c r="L968" s="766"/>
      <c r="M968" s="766"/>
      <c r="N968" s="766"/>
      <c r="O968" s="766"/>
      <c r="P968" s="766"/>
      <c r="Q968" s="766"/>
      <c r="R968" s="766"/>
      <c r="S968" s="766"/>
      <c r="T968" s="767"/>
      <c r="U968" s="774"/>
      <c r="V968" s="775"/>
      <c r="W968" s="755"/>
      <c r="X968" s="755"/>
      <c r="Y968" s="756"/>
    </row>
    <row r="969" spans="1:25" ht="12" customHeight="1" x14ac:dyDescent="0.2">
      <c r="A969" s="254"/>
      <c r="B969" s="761"/>
      <c r="C969" s="762"/>
      <c r="D969" s="768"/>
      <c r="E969" s="769"/>
      <c r="F969" s="769"/>
      <c r="G969" s="769"/>
      <c r="H969" s="769"/>
      <c r="I969" s="769"/>
      <c r="J969" s="769"/>
      <c r="K969" s="769"/>
      <c r="L969" s="769"/>
      <c r="M969" s="769"/>
      <c r="N969" s="769"/>
      <c r="O969" s="769"/>
      <c r="P969" s="769"/>
      <c r="Q969" s="769"/>
      <c r="R969" s="769"/>
      <c r="S969" s="769"/>
      <c r="T969" s="770"/>
      <c r="U969" s="776"/>
      <c r="V969" s="777"/>
      <c r="W969" s="757"/>
      <c r="X969" s="757"/>
      <c r="Y969" s="758"/>
    </row>
    <row r="970" spans="1:25" ht="12" customHeight="1" x14ac:dyDescent="0.2">
      <c r="A970" s="254"/>
      <c r="B970" s="761"/>
      <c r="C970" s="762"/>
      <c r="D970" s="768"/>
      <c r="E970" s="769"/>
      <c r="F970" s="769"/>
      <c r="G970" s="769"/>
      <c r="H970" s="769"/>
      <c r="I970" s="769"/>
      <c r="J970" s="769"/>
      <c r="K970" s="769"/>
      <c r="L970" s="769"/>
      <c r="M970" s="769"/>
      <c r="N970" s="769"/>
      <c r="O970" s="769"/>
      <c r="P970" s="769"/>
      <c r="Q970" s="769"/>
      <c r="R970" s="769"/>
      <c r="S970" s="769"/>
      <c r="T970" s="770"/>
      <c r="U970" s="776"/>
      <c r="V970" s="777"/>
      <c r="W970" s="757"/>
      <c r="X970" s="757"/>
      <c r="Y970" s="758"/>
    </row>
    <row r="971" spans="1:25" ht="12" customHeight="1" x14ac:dyDescent="0.2">
      <c r="A971" s="254"/>
      <c r="B971" s="763"/>
      <c r="C971" s="764"/>
      <c r="D971" s="771"/>
      <c r="E971" s="772"/>
      <c r="F971" s="772"/>
      <c r="G971" s="772"/>
      <c r="H971" s="772"/>
      <c r="I971" s="772"/>
      <c r="J971" s="772"/>
      <c r="K971" s="772"/>
      <c r="L971" s="772"/>
      <c r="M971" s="772"/>
      <c r="N971" s="772"/>
      <c r="O971" s="772"/>
      <c r="P971" s="772"/>
      <c r="Q971" s="772"/>
      <c r="R971" s="772"/>
      <c r="S971" s="772"/>
      <c r="T971" s="773"/>
      <c r="U971" s="778"/>
      <c r="V971" s="779"/>
      <c r="W971" s="753"/>
      <c r="X971" s="753"/>
      <c r="Y971" s="754"/>
    </row>
    <row r="972" spans="1:25" ht="12" customHeight="1" x14ac:dyDescent="0.2">
      <c r="A972" s="254" t="str">
        <f>IF(MAX($A$5:A971)=MAX(Récap!AD:AD),"",A968+1)</f>
        <v/>
      </c>
      <c r="B972" s="759" t="s">
        <v>14</v>
      </c>
      <c r="C972" s="760"/>
      <c r="D972" s="765" t="s">
        <v>14</v>
      </c>
      <c r="E972" s="766"/>
      <c r="F972" s="766"/>
      <c r="G972" s="766"/>
      <c r="H972" s="766"/>
      <c r="I972" s="766"/>
      <c r="J972" s="766"/>
      <c r="K972" s="766"/>
      <c r="L972" s="766"/>
      <c r="M972" s="766"/>
      <c r="N972" s="766"/>
      <c r="O972" s="766"/>
      <c r="P972" s="766"/>
      <c r="Q972" s="766"/>
      <c r="R972" s="766"/>
      <c r="S972" s="766"/>
      <c r="T972" s="767"/>
      <c r="U972" s="774"/>
      <c r="V972" s="775"/>
      <c r="W972" s="755"/>
      <c r="X972" s="755"/>
      <c r="Y972" s="756"/>
    </row>
    <row r="973" spans="1:25" ht="12" customHeight="1" x14ac:dyDescent="0.2">
      <c r="A973" s="254"/>
      <c r="B973" s="761"/>
      <c r="C973" s="762"/>
      <c r="D973" s="768"/>
      <c r="E973" s="769"/>
      <c r="F973" s="769"/>
      <c r="G973" s="769"/>
      <c r="H973" s="769"/>
      <c r="I973" s="769"/>
      <c r="J973" s="769"/>
      <c r="K973" s="769"/>
      <c r="L973" s="769"/>
      <c r="M973" s="769"/>
      <c r="N973" s="769"/>
      <c r="O973" s="769"/>
      <c r="P973" s="769"/>
      <c r="Q973" s="769"/>
      <c r="R973" s="769"/>
      <c r="S973" s="769"/>
      <c r="T973" s="770"/>
      <c r="U973" s="776"/>
      <c r="V973" s="777"/>
      <c r="W973" s="757"/>
      <c r="X973" s="757"/>
      <c r="Y973" s="758"/>
    </row>
    <row r="974" spans="1:25" ht="12" customHeight="1" x14ac:dyDescent="0.2">
      <c r="A974" s="254"/>
      <c r="B974" s="761"/>
      <c r="C974" s="762"/>
      <c r="D974" s="768"/>
      <c r="E974" s="769"/>
      <c r="F974" s="769"/>
      <c r="G974" s="769"/>
      <c r="H974" s="769"/>
      <c r="I974" s="769"/>
      <c r="J974" s="769"/>
      <c r="K974" s="769"/>
      <c r="L974" s="769"/>
      <c r="M974" s="769"/>
      <c r="N974" s="769"/>
      <c r="O974" s="769"/>
      <c r="P974" s="769"/>
      <c r="Q974" s="769"/>
      <c r="R974" s="769"/>
      <c r="S974" s="769"/>
      <c r="T974" s="770"/>
      <c r="U974" s="776"/>
      <c r="V974" s="777"/>
      <c r="W974" s="757"/>
      <c r="X974" s="757"/>
      <c r="Y974" s="758"/>
    </row>
    <row r="975" spans="1:25" ht="12" customHeight="1" x14ac:dyDescent="0.2">
      <c r="A975" s="254"/>
      <c r="B975" s="763"/>
      <c r="C975" s="764"/>
      <c r="D975" s="771"/>
      <c r="E975" s="772"/>
      <c r="F975" s="772"/>
      <c r="G975" s="772"/>
      <c r="H975" s="772"/>
      <c r="I975" s="772"/>
      <c r="J975" s="772"/>
      <c r="K975" s="772"/>
      <c r="L975" s="772"/>
      <c r="M975" s="772"/>
      <c r="N975" s="772"/>
      <c r="O975" s="772"/>
      <c r="P975" s="772"/>
      <c r="Q975" s="772"/>
      <c r="R975" s="772"/>
      <c r="S975" s="772"/>
      <c r="T975" s="773"/>
      <c r="U975" s="778"/>
      <c r="V975" s="779"/>
      <c r="W975" s="753"/>
      <c r="X975" s="753"/>
      <c r="Y975" s="754"/>
    </row>
    <row r="976" spans="1:25" ht="12" customHeight="1" x14ac:dyDescent="0.2">
      <c r="A976" s="254" t="str">
        <f>IF(MAX($A$5:A975)=MAX(Récap!AD:AD),"",A972+1)</f>
        <v/>
      </c>
      <c r="B976" s="759" t="s">
        <v>14</v>
      </c>
      <c r="C976" s="760"/>
      <c r="D976" s="765" t="s">
        <v>14</v>
      </c>
      <c r="E976" s="766"/>
      <c r="F976" s="766"/>
      <c r="G976" s="766"/>
      <c r="H976" s="766"/>
      <c r="I976" s="766"/>
      <c r="J976" s="766"/>
      <c r="K976" s="766"/>
      <c r="L976" s="766"/>
      <c r="M976" s="766"/>
      <c r="N976" s="766"/>
      <c r="O976" s="766"/>
      <c r="P976" s="766"/>
      <c r="Q976" s="766"/>
      <c r="R976" s="766"/>
      <c r="S976" s="766"/>
      <c r="T976" s="767"/>
      <c r="U976" s="774"/>
      <c r="V976" s="775"/>
      <c r="W976" s="755"/>
      <c r="X976" s="755"/>
      <c r="Y976" s="756"/>
    </row>
    <row r="977" spans="1:25" ht="12" customHeight="1" x14ac:dyDescent="0.2">
      <c r="A977" s="254"/>
      <c r="B977" s="761"/>
      <c r="C977" s="762"/>
      <c r="D977" s="768"/>
      <c r="E977" s="769"/>
      <c r="F977" s="769"/>
      <c r="G977" s="769"/>
      <c r="H977" s="769"/>
      <c r="I977" s="769"/>
      <c r="J977" s="769"/>
      <c r="K977" s="769"/>
      <c r="L977" s="769"/>
      <c r="M977" s="769"/>
      <c r="N977" s="769"/>
      <c r="O977" s="769"/>
      <c r="P977" s="769"/>
      <c r="Q977" s="769"/>
      <c r="R977" s="769"/>
      <c r="S977" s="769"/>
      <c r="T977" s="770"/>
      <c r="U977" s="776"/>
      <c r="V977" s="777"/>
      <c r="W977" s="757"/>
      <c r="X977" s="757"/>
      <c r="Y977" s="758"/>
    </row>
    <row r="978" spans="1:25" ht="12" customHeight="1" x14ac:dyDescent="0.2">
      <c r="A978" s="254"/>
      <c r="B978" s="761"/>
      <c r="C978" s="762"/>
      <c r="D978" s="768"/>
      <c r="E978" s="769"/>
      <c r="F978" s="769"/>
      <c r="G978" s="769"/>
      <c r="H978" s="769"/>
      <c r="I978" s="769"/>
      <c r="J978" s="769"/>
      <c r="K978" s="769"/>
      <c r="L978" s="769"/>
      <c r="M978" s="769"/>
      <c r="N978" s="769"/>
      <c r="O978" s="769"/>
      <c r="P978" s="769"/>
      <c r="Q978" s="769"/>
      <c r="R978" s="769"/>
      <c r="S978" s="769"/>
      <c r="T978" s="770"/>
      <c r="U978" s="776"/>
      <c r="V978" s="777"/>
      <c r="W978" s="757"/>
      <c r="X978" s="757"/>
      <c r="Y978" s="758"/>
    </row>
    <row r="979" spans="1:25" ht="12" customHeight="1" x14ac:dyDescent="0.2">
      <c r="A979" s="254"/>
      <c r="B979" s="763"/>
      <c r="C979" s="764"/>
      <c r="D979" s="771"/>
      <c r="E979" s="772"/>
      <c r="F979" s="772"/>
      <c r="G979" s="772"/>
      <c r="H979" s="772"/>
      <c r="I979" s="772"/>
      <c r="J979" s="772"/>
      <c r="K979" s="772"/>
      <c r="L979" s="772"/>
      <c r="M979" s="772"/>
      <c r="N979" s="772"/>
      <c r="O979" s="772"/>
      <c r="P979" s="772"/>
      <c r="Q979" s="772"/>
      <c r="R979" s="772"/>
      <c r="S979" s="772"/>
      <c r="T979" s="773"/>
      <c r="U979" s="778"/>
      <c r="V979" s="779"/>
      <c r="W979" s="753"/>
      <c r="X979" s="753"/>
      <c r="Y979" s="754"/>
    </row>
    <row r="980" spans="1:25" ht="12" customHeight="1" x14ac:dyDescent="0.2">
      <c r="A980" s="254" t="str">
        <f>IF(MAX($A$5:A979)=MAX(Récap!AD:AD),"",A976+1)</f>
        <v/>
      </c>
      <c r="B980" s="233"/>
      <c r="C980" s="234"/>
      <c r="D980" s="235"/>
      <c r="E980" s="235"/>
      <c r="F980" s="235"/>
      <c r="G980" s="235"/>
      <c r="H980" s="235"/>
      <c r="I980" s="235"/>
      <c r="J980" s="235"/>
      <c r="K980" s="235"/>
      <c r="L980" s="235"/>
      <c r="M980" s="235"/>
      <c r="N980" s="235"/>
      <c r="O980" s="235"/>
      <c r="P980" s="235"/>
      <c r="Q980" s="235"/>
      <c r="R980" s="235"/>
      <c r="S980" s="235"/>
      <c r="T980" s="235"/>
      <c r="U980" s="240"/>
      <c r="V980" s="240"/>
      <c r="W980" s="235"/>
      <c r="X980" s="235"/>
      <c r="Y980" s="236"/>
    </row>
    <row r="981" spans="1:25" ht="12" customHeight="1" x14ac:dyDescent="0.2">
      <c r="A981" s="254"/>
      <c r="B981" s="237"/>
      <c r="C981" s="238"/>
      <c r="D981" s="238"/>
      <c r="E981" s="238"/>
      <c r="F981" s="238"/>
      <c r="G981" s="238"/>
      <c r="H981" s="238"/>
      <c r="I981" s="238"/>
      <c r="J981" s="238"/>
      <c r="K981" s="238"/>
      <c r="L981" s="238"/>
      <c r="M981" s="238"/>
      <c r="N981" s="238"/>
      <c r="O981" s="238"/>
      <c r="P981" s="238"/>
      <c r="Q981" s="238"/>
      <c r="R981" s="238"/>
      <c r="S981" s="238"/>
      <c r="T981" s="238"/>
      <c r="U981" s="238"/>
      <c r="V981" s="238"/>
      <c r="W981" s="238"/>
      <c r="X981" s="238"/>
      <c r="Y981" s="239"/>
    </row>
    <row r="982" spans="1:25" ht="12" customHeight="1" x14ac:dyDescent="0.2">
      <c r="A982" s="254"/>
      <c r="B982" s="780" t="s">
        <v>489</v>
      </c>
      <c r="C982" s="781"/>
      <c r="D982" s="781"/>
      <c r="E982" s="781"/>
      <c r="F982" s="781"/>
      <c r="G982" s="781"/>
      <c r="H982" s="781"/>
      <c r="I982" s="781"/>
      <c r="J982" s="781"/>
      <c r="K982" s="781"/>
      <c r="L982" s="781"/>
      <c r="M982" s="781"/>
      <c r="N982" s="781"/>
      <c r="O982" s="782" t="str">
        <f>"Compte rendu du dossier de travaux "&amp;$R$1&amp;" - Page "&amp;COUNTIF($B$1:$B982,"=N°")&amp;" / "&amp;ROUNDUP((280-COUNTIF($B$1:$B$1226,"=-"))/14,0)</f>
        <v>Compte rendu du dossier de travaux  - Page 16 / 0</v>
      </c>
      <c r="P982" s="782"/>
      <c r="Q982" s="782"/>
      <c r="R982" s="782"/>
      <c r="S982" s="782"/>
      <c r="T982" s="782"/>
      <c r="U982" s="782"/>
      <c r="V982" s="782"/>
      <c r="W982" s="782"/>
      <c r="X982" s="782"/>
      <c r="Y982" s="783"/>
    </row>
    <row r="983" spans="1:25" ht="12" customHeight="1" x14ac:dyDescent="0.2">
      <c r="A983" s="254"/>
      <c r="B983" s="784" t="s">
        <v>36</v>
      </c>
      <c r="C983" s="785"/>
      <c r="D983" s="785" t="s">
        <v>430</v>
      </c>
      <c r="E983" s="785"/>
      <c r="F983" s="785"/>
      <c r="G983" s="785"/>
      <c r="H983" s="785"/>
      <c r="I983" s="785"/>
      <c r="J983" s="785"/>
      <c r="K983" s="785"/>
      <c r="L983" s="785"/>
      <c r="M983" s="785"/>
      <c r="N983" s="785"/>
      <c r="O983" s="785"/>
      <c r="P983" s="785"/>
      <c r="Q983" s="785"/>
      <c r="R983" s="785"/>
      <c r="S983" s="785"/>
      <c r="T983" s="785"/>
      <c r="U983" s="788" t="s">
        <v>431</v>
      </c>
      <c r="V983" s="788"/>
      <c r="W983" s="785" t="s">
        <v>432</v>
      </c>
      <c r="X983" s="785"/>
      <c r="Y983" s="790"/>
    </row>
    <row r="984" spans="1:25" ht="12" customHeight="1" x14ac:dyDescent="0.2">
      <c r="A984" s="254" t="str">
        <f>IF(MAX($A$5:A983)=MAX(Récap!AD:AD),"",A980+1)</f>
        <v/>
      </c>
      <c r="B984" s="786"/>
      <c r="C984" s="787"/>
      <c r="D984" s="787"/>
      <c r="E984" s="787"/>
      <c r="F984" s="787"/>
      <c r="G984" s="787"/>
      <c r="H984" s="787"/>
      <c r="I984" s="787"/>
      <c r="J984" s="787"/>
      <c r="K984" s="787"/>
      <c r="L984" s="787"/>
      <c r="M984" s="787"/>
      <c r="N984" s="787"/>
      <c r="O984" s="787"/>
      <c r="P984" s="787"/>
      <c r="Q984" s="787"/>
      <c r="R984" s="787"/>
      <c r="S984" s="787"/>
      <c r="T984" s="787"/>
      <c r="U984" s="789"/>
      <c r="V984" s="789"/>
      <c r="W984" s="787"/>
      <c r="X984" s="787"/>
      <c r="Y984" s="791"/>
    </row>
    <row r="985" spans="1:25" ht="12" customHeight="1" x14ac:dyDescent="0.2">
      <c r="A985" s="254"/>
      <c r="B985" s="759" t="s">
        <v>14</v>
      </c>
      <c r="C985" s="760"/>
      <c r="D985" s="765" t="s">
        <v>14</v>
      </c>
      <c r="E985" s="766"/>
      <c r="F985" s="766"/>
      <c r="G985" s="766"/>
      <c r="H985" s="766"/>
      <c r="I985" s="766"/>
      <c r="J985" s="766"/>
      <c r="K985" s="766"/>
      <c r="L985" s="766"/>
      <c r="M985" s="766"/>
      <c r="N985" s="766"/>
      <c r="O985" s="766"/>
      <c r="P985" s="766"/>
      <c r="Q985" s="766"/>
      <c r="R985" s="766"/>
      <c r="S985" s="766"/>
      <c r="T985" s="767"/>
      <c r="U985" s="774"/>
      <c r="V985" s="775"/>
      <c r="W985" s="755"/>
      <c r="X985" s="755"/>
      <c r="Y985" s="756"/>
    </row>
    <row r="986" spans="1:25" ht="12" customHeight="1" x14ac:dyDescent="0.2">
      <c r="A986" s="254"/>
      <c r="B986" s="761"/>
      <c r="C986" s="762"/>
      <c r="D986" s="768"/>
      <c r="E986" s="769"/>
      <c r="F986" s="769"/>
      <c r="G986" s="769"/>
      <c r="H986" s="769"/>
      <c r="I986" s="769"/>
      <c r="J986" s="769"/>
      <c r="K986" s="769"/>
      <c r="L986" s="769"/>
      <c r="M986" s="769"/>
      <c r="N986" s="769"/>
      <c r="O986" s="769"/>
      <c r="P986" s="769"/>
      <c r="Q986" s="769"/>
      <c r="R986" s="769"/>
      <c r="S986" s="769"/>
      <c r="T986" s="770"/>
      <c r="U986" s="776"/>
      <c r="V986" s="777"/>
      <c r="W986" s="757"/>
      <c r="X986" s="757"/>
      <c r="Y986" s="758"/>
    </row>
    <row r="987" spans="1:25" ht="12" customHeight="1" x14ac:dyDescent="0.2">
      <c r="A987" s="254"/>
      <c r="B987" s="761"/>
      <c r="C987" s="762"/>
      <c r="D987" s="768"/>
      <c r="E987" s="769"/>
      <c r="F987" s="769"/>
      <c r="G987" s="769"/>
      <c r="H987" s="769"/>
      <c r="I987" s="769"/>
      <c r="J987" s="769"/>
      <c r="K987" s="769"/>
      <c r="L987" s="769"/>
      <c r="M987" s="769"/>
      <c r="N987" s="769"/>
      <c r="O987" s="769"/>
      <c r="P987" s="769"/>
      <c r="Q987" s="769"/>
      <c r="R987" s="769"/>
      <c r="S987" s="769"/>
      <c r="T987" s="770"/>
      <c r="U987" s="776"/>
      <c r="V987" s="777"/>
      <c r="W987" s="757"/>
      <c r="X987" s="757"/>
      <c r="Y987" s="758"/>
    </row>
    <row r="988" spans="1:25" ht="12" customHeight="1" x14ac:dyDescent="0.2">
      <c r="A988" s="254" t="str">
        <f>IF(MAX($A$5:A987)=MAX(Récap!AD:AD),"",A984+1)</f>
        <v/>
      </c>
      <c r="B988" s="763"/>
      <c r="C988" s="764"/>
      <c r="D988" s="771"/>
      <c r="E988" s="772"/>
      <c r="F988" s="772"/>
      <c r="G988" s="772"/>
      <c r="H988" s="772"/>
      <c r="I988" s="772"/>
      <c r="J988" s="772"/>
      <c r="K988" s="772"/>
      <c r="L988" s="772"/>
      <c r="M988" s="772"/>
      <c r="N988" s="772"/>
      <c r="O988" s="772"/>
      <c r="P988" s="772"/>
      <c r="Q988" s="772"/>
      <c r="R988" s="772"/>
      <c r="S988" s="772"/>
      <c r="T988" s="773"/>
      <c r="U988" s="778"/>
      <c r="V988" s="779"/>
      <c r="W988" s="753"/>
      <c r="X988" s="753"/>
      <c r="Y988" s="754"/>
    </row>
    <row r="989" spans="1:25" ht="12" customHeight="1" x14ac:dyDescent="0.2">
      <c r="A989" s="254"/>
      <c r="B989" s="759" t="s">
        <v>14</v>
      </c>
      <c r="C989" s="760"/>
      <c r="D989" s="765" t="s">
        <v>14</v>
      </c>
      <c r="E989" s="766"/>
      <c r="F989" s="766"/>
      <c r="G989" s="766"/>
      <c r="H989" s="766"/>
      <c r="I989" s="766"/>
      <c r="J989" s="766"/>
      <c r="K989" s="766"/>
      <c r="L989" s="766"/>
      <c r="M989" s="766"/>
      <c r="N989" s="766"/>
      <c r="O989" s="766"/>
      <c r="P989" s="766"/>
      <c r="Q989" s="766"/>
      <c r="R989" s="766"/>
      <c r="S989" s="766"/>
      <c r="T989" s="767"/>
      <c r="U989" s="774"/>
      <c r="V989" s="775"/>
      <c r="W989" s="755"/>
      <c r="X989" s="755"/>
      <c r="Y989" s="756"/>
    </row>
    <row r="990" spans="1:25" ht="12" customHeight="1" x14ac:dyDescent="0.2">
      <c r="A990" s="254"/>
      <c r="B990" s="761"/>
      <c r="C990" s="762"/>
      <c r="D990" s="768"/>
      <c r="E990" s="769"/>
      <c r="F990" s="769"/>
      <c r="G990" s="769"/>
      <c r="H990" s="769"/>
      <c r="I990" s="769"/>
      <c r="J990" s="769"/>
      <c r="K990" s="769"/>
      <c r="L990" s="769"/>
      <c r="M990" s="769"/>
      <c r="N990" s="769"/>
      <c r="O990" s="769"/>
      <c r="P990" s="769"/>
      <c r="Q990" s="769"/>
      <c r="R990" s="769"/>
      <c r="S990" s="769"/>
      <c r="T990" s="770"/>
      <c r="U990" s="776"/>
      <c r="V990" s="777"/>
      <c r="W990" s="757"/>
      <c r="X990" s="757"/>
      <c r="Y990" s="758"/>
    </row>
    <row r="991" spans="1:25" ht="12" customHeight="1" x14ac:dyDescent="0.2">
      <c r="A991" s="254"/>
      <c r="B991" s="761"/>
      <c r="C991" s="762"/>
      <c r="D991" s="768"/>
      <c r="E991" s="769"/>
      <c r="F991" s="769"/>
      <c r="G991" s="769"/>
      <c r="H991" s="769"/>
      <c r="I991" s="769"/>
      <c r="J991" s="769"/>
      <c r="K991" s="769"/>
      <c r="L991" s="769"/>
      <c r="M991" s="769"/>
      <c r="N991" s="769"/>
      <c r="O991" s="769"/>
      <c r="P991" s="769"/>
      <c r="Q991" s="769"/>
      <c r="R991" s="769"/>
      <c r="S991" s="769"/>
      <c r="T991" s="770"/>
      <c r="U991" s="776"/>
      <c r="V991" s="777"/>
      <c r="W991" s="757"/>
      <c r="X991" s="757"/>
      <c r="Y991" s="758"/>
    </row>
    <row r="992" spans="1:25" ht="12" customHeight="1" x14ac:dyDescent="0.2">
      <c r="A992" s="241"/>
      <c r="B992" s="763"/>
      <c r="C992" s="764"/>
      <c r="D992" s="771"/>
      <c r="E992" s="772"/>
      <c r="F992" s="772"/>
      <c r="G992" s="772"/>
      <c r="H992" s="772"/>
      <c r="I992" s="772"/>
      <c r="J992" s="772"/>
      <c r="K992" s="772"/>
      <c r="L992" s="772"/>
      <c r="M992" s="772"/>
      <c r="N992" s="772"/>
      <c r="O992" s="772"/>
      <c r="P992" s="772"/>
      <c r="Q992" s="772"/>
      <c r="R992" s="772"/>
      <c r="S992" s="772"/>
      <c r="T992" s="773"/>
      <c r="U992" s="778"/>
      <c r="V992" s="779"/>
      <c r="W992" s="753"/>
      <c r="X992" s="753"/>
      <c r="Y992" s="754"/>
    </row>
    <row r="993" spans="1:25" ht="12" customHeight="1" x14ac:dyDescent="0.2">
      <c r="B993" s="759" t="s">
        <v>14</v>
      </c>
      <c r="C993" s="760"/>
      <c r="D993" s="765" t="s">
        <v>14</v>
      </c>
      <c r="E993" s="766"/>
      <c r="F993" s="766"/>
      <c r="G993" s="766"/>
      <c r="H993" s="766"/>
      <c r="I993" s="766"/>
      <c r="J993" s="766"/>
      <c r="K993" s="766"/>
      <c r="L993" s="766"/>
      <c r="M993" s="766"/>
      <c r="N993" s="766"/>
      <c r="O993" s="766"/>
      <c r="P993" s="766"/>
      <c r="Q993" s="766"/>
      <c r="R993" s="766"/>
      <c r="S993" s="766"/>
      <c r="T993" s="767"/>
      <c r="U993" s="774"/>
      <c r="V993" s="775"/>
      <c r="W993" s="755"/>
      <c r="X993" s="755"/>
      <c r="Y993" s="756"/>
    </row>
    <row r="994" spans="1:25" ht="12" customHeight="1" x14ac:dyDescent="0.2">
      <c r="B994" s="761"/>
      <c r="C994" s="762"/>
      <c r="D994" s="768"/>
      <c r="E994" s="769"/>
      <c r="F994" s="769"/>
      <c r="G994" s="769"/>
      <c r="H994" s="769"/>
      <c r="I994" s="769"/>
      <c r="J994" s="769"/>
      <c r="K994" s="769"/>
      <c r="L994" s="769"/>
      <c r="M994" s="769"/>
      <c r="N994" s="769"/>
      <c r="O994" s="769"/>
      <c r="P994" s="769"/>
      <c r="Q994" s="769"/>
      <c r="R994" s="769"/>
      <c r="S994" s="769"/>
      <c r="T994" s="770"/>
      <c r="U994" s="776"/>
      <c r="V994" s="777"/>
      <c r="W994" s="757"/>
      <c r="X994" s="757"/>
      <c r="Y994" s="758"/>
    </row>
    <row r="995" spans="1:25" ht="12" customHeight="1" x14ac:dyDescent="0.2">
      <c r="B995" s="761"/>
      <c r="C995" s="762"/>
      <c r="D995" s="768"/>
      <c r="E995" s="769"/>
      <c r="F995" s="769"/>
      <c r="G995" s="769"/>
      <c r="H995" s="769"/>
      <c r="I995" s="769"/>
      <c r="J995" s="769"/>
      <c r="K995" s="769"/>
      <c r="L995" s="769"/>
      <c r="M995" s="769"/>
      <c r="N995" s="769"/>
      <c r="O995" s="769"/>
      <c r="P995" s="769"/>
      <c r="Q995" s="769"/>
      <c r="R995" s="769"/>
      <c r="S995" s="769"/>
      <c r="T995" s="770"/>
      <c r="U995" s="776"/>
      <c r="V995" s="777"/>
      <c r="W995" s="757"/>
      <c r="X995" s="757"/>
      <c r="Y995" s="758"/>
    </row>
    <row r="996" spans="1:25" ht="12" customHeight="1" x14ac:dyDescent="0.2">
      <c r="B996" s="763"/>
      <c r="C996" s="764"/>
      <c r="D996" s="771"/>
      <c r="E996" s="772"/>
      <c r="F996" s="772"/>
      <c r="G996" s="772"/>
      <c r="H996" s="772"/>
      <c r="I996" s="772"/>
      <c r="J996" s="772"/>
      <c r="K996" s="772"/>
      <c r="L996" s="772"/>
      <c r="M996" s="772"/>
      <c r="N996" s="772"/>
      <c r="O996" s="772"/>
      <c r="P996" s="772"/>
      <c r="Q996" s="772"/>
      <c r="R996" s="772"/>
      <c r="S996" s="772"/>
      <c r="T996" s="773"/>
      <c r="U996" s="778"/>
      <c r="V996" s="779"/>
      <c r="W996" s="753"/>
      <c r="X996" s="753"/>
      <c r="Y996" s="754"/>
    </row>
    <row r="997" spans="1:25" ht="12" customHeight="1" x14ac:dyDescent="0.2">
      <c r="B997" s="759" t="s">
        <v>14</v>
      </c>
      <c r="C997" s="760"/>
      <c r="D997" s="765" t="s">
        <v>14</v>
      </c>
      <c r="E997" s="766"/>
      <c r="F997" s="766"/>
      <c r="G997" s="766"/>
      <c r="H997" s="766"/>
      <c r="I997" s="766"/>
      <c r="J997" s="766"/>
      <c r="K997" s="766"/>
      <c r="L997" s="766"/>
      <c r="M997" s="766"/>
      <c r="N997" s="766"/>
      <c r="O997" s="766"/>
      <c r="P997" s="766"/>
      <c r="Q997" s="766"/>
      <c r="R997" s="766"/>
      <c r="S997" s="766"/>
      <c r="T997" s="767"/>
      <c r="U997" s="774"/>
      <c r="V997" s="775"/>
      <c r="W997" s="755"/>
      <c r="X997" s="755"/>
      <c r="Y997" s="756"/>
    </row>
    <row r="998" spans="1:25" ht="12" customHeight="1" x14ac:dyDescent="0.2">
      <c r="A998" s="254" t="str">
        <f>IF(MAX($A$5:A997)=MAX(Récap!AD:AD),"",A988+1)</f>
        <v/>
      </c>
      <c r="B998" s="761"/>
      <c r="C998" s="762"/>
      <c r="D998" s="768"/>
      <c r="E998" s="769"/>
      <c r="F998" s="769"/>
      <c r="G998" s="769"/>
      <c r="H998" s="769"/>
      <c r="I998" s="769"/>
      <c r="J998" s="769"/>
      <c r="K998" s="769"/>
      <c r="L998" s="769"/>
      <c r="M998" s="769"/>
      <c r="N998" s="769"/>
      <c r="O998" s="769"/>
      <c r="P998" s="769"/>
      <c r="Q998" s="769"/>
      <c r="R998" s="769"/>
      <c r="S998" s="769"/>
      <c r="T998" s="770"/>
      <c r="U998" s="776"/>
      <c r="V998" s="777"/>
      <c r="W998" s="757"/>
      <c r="X998" s="757"/>
      <c r="Y998" s="758"/>
    </row>
    <row r="999" spans="1:25" ht="12" customHeight="1" x14ac:dyDescent="0.2">
      <c r="A999" s="254"/>
      <c r="B999" s="761"/>
      <c r="C999" s="762"/>
      <c r="D999" s="768"/>
      <c r="E999" s="769"/>
      <c r="F999" s="769"/>
      <c r="G999" s="769"/>
      <c r="H999" s="769"/>
      <c r="I999" s="769"/>
      <c r="J999" s="769"/>
      <c r="K999" s="769"/>
      <c r="L999" s="769"/>
      <c r="M999" s="769"/>
      <c r="N999" s="769"/>
      <c r="O999" s="769"/>
      <c r="P999" s="769"/>
      <c r="Q999" s="769"/>
      <c r="R999" s="769"/>
      <c r="S999" s="769"/>
      <c r="T999" s="770"/>
      <c r="U999" s="776"/>
      <c r="V999" s="777"/>
      <c r="W999" s="757"/>
      <c r="X999" s="757"/>
      <c r="Y999" s="758"/>
    </row>
    <row r="1000" spans="1:25" ht="12" customHeight="1" x14ac:dyDescent="0.2">
      <c r="A1000" s="254"/>
      <c r="B1000" s="763"/>
      <c r="C1000" s="764"/>
      <c r="D1000" s="771"/>
      <c r="E1000" s="772"/>
      <c r="F1000" s="772"/>
      <c r="G1000" s="772"/>
      <c r="H1000" s="772"/>
      <c r="I1000" s="772"/>
      <c r="J1000" s="772"/>
      <c r="K1000" s="772"/>
      <c r="L1000" s="772"/>
      <c r="M1000" s="772"/>
      <c r="N1000" s="772"/>
      <c r="O1000" s="772"/>
      <c r="P1000" s="772"/>
      <c r="Q1000" s="772"/>
      <c r="R1000" s="772"/>
      <c r="S1000" s="772"/>
      <c r="T1000" s="773"/>
      <c r="U1000" s="778"/>
      <c r="V1000" s="779"/>
      <c r="W1000" s="753"/>
      <c r="X1000" s="753"/>
      <c r="Y1000" s="754"/>
    </row>
    <row r="1001" spans="1:25" ht="12" customHeight="1" x14ac:dyDescent="0.2">
      <c r="A1001" s="254"/>
      <c r="B1001" s="759" t="s">
        <v>14</v>
      </c>
      <c r="C1001" s="760"/>
      <c r="D1001" s="765" t="s">
        <v>14</v>
      </c>
      <c r="E1001" s="766"/>
      <c r="F1001" s="766"/>
      <c r="G1001" s="766"/>
      <c r="H1001" s="766"/>
      <c r="I1001" s="766"/>
      <c r="J1001" s="766"/>
      <c r="K1001" s="766"/>
      <c r="L1001" s="766"/>
      <c r="M1001" s="766"/>
      <c r="N1001" s="766"/>
      <c r="O1001" s="766"/>
      <c r="P1001" s="766"/>
      <c r="Q1001" s="766"/>
      <c r="R1001" s="766"/>
      <c r="S1001" s="766"/>
      <c r="T1001" s="767"/>
      <c r="U1001" s="774"/>
      <c r="V1001" s="775"/>
      <c r="W1001" s="755"/>
      <c r="X1001" s="755"/>
      <c r="Y1001" s="756"/>
    </row>
    <row r="1002" spans="1:25" ht="12" customHeight="1" x14ac:dyDescent="0.2">
      <c r="A1002" s="254" t="str">
        <f>IF(MAX($A$5:A1001)=MAX(Récap!AD:AD),"",A998+1)</f>
        <v/>
      </c>
      <c r="B1002" s="761"/>
      <c r="C1002" s="762"/>
      <c r="D1002" s="768"/>
      <c r="E1002" s="769"/>
      <c r="F1002" s="769"/>
      <c r="G1002" s="769"/>
      <c r="H1002" s="769"/>
      <c r="I1002" s="769"/>
      <c r="J1002" s="769"/>
      <c r="K1002" s="769"/>
      <c r="L1002" s="769"/>
      <c r="M1002" s="769"/>
      <c r="N1002" s="769"/>
      <c r="O1002" s="769"/>
      <c r="P1002" s="769"/>
      <c r="Q1002" s="769"/>
      <c r="R1002" s="769"/>
      <c r="S1002" s="769"/>
      <c r="T1002" s="770"/>
      <c r="U1002" s="776"/>
      <c r="V1002" s="777"/>
      <c r="W1002" s="757"/>
      <c r="X1002" s="757"/>
      <c r="Y1002" s="758"/>
    </row>
    <row r="1003" spans="1:25" ht="12" customHeight="1" x14ac:dyDescent="0.2">
      <c r="A1003" s="254"/>
      <c r="B1003" s="761"/>
      <c r="C1003" s="762"/>
      <c r="D1003" s="768"/>
      <c r="E1003" s="769"/>
      <c r="F1003" s="769"/>
      <c r="G1003" s="769"/>
      <c r="H1003" s="769"/>
      <c r="I1003" s="769"/>
      <c r="J1003" s="769"/>
      <c r="K1003" s="769"/>
      <c r="L1003" s="769"/>
      <c r="M1003" s="769"/>
      <c r="N1003" s="769"/>
      <c r="O1003" s="769"/>
      <c r="P1003" s="769"/>
      <c r="Q1003" s="769"/>
      <c r="R1003" s="769"/>
      <c r="S1003" s="769"/>
      <c r="T1003" s="770"/>
      <c r="U1003" s="776"/>
      <c r="V1003" s="777"/>
      <c r="W1003" s="757"/>
      <c r="X1003" s="757"/>
      <c r="Y1003" s="758"/>
    </row>
    <row r="1004" spans="1:25" ht="12" customHeight="1" x14ac:dyDescent="0.2">
      <c r="A1004" s="254"/>
      <c r="B1004" s="763"/>
      <c r="C1004" s="764"/>
      <c r="D1004" s="771"/>
      <c r="E1004" s="772"/>
      <c r="F1004" s="772"/>
      <c r="G1004" s="772"/>
      <c r="H1004" s="772"/>
      <c r="I1004" s="772"/>
      <c r="J1004" s="772"/>
      <c r="K1004" s="772"/>
      <c r="L1004" s="772"/>
      <c r="M1004" s="772"/>
      <c r="N1004" s="772"/>
      <c r="O1004" s="772"/>
      <c r="P1004" s="772"/>
      <c r="Q1004" s="772"/>
      <c r="R1004" s="772"/>
      <c r="S1004" s="772"/>
      <c r="T1004" s="773"/>
      <c r="U1004" s="778"/>
      <c r="V1004" s="779"/>
      <c r="W1004" s="753"/>
      <c r="X1004" s="753"/>
      <c r="Y1004" s="754"/>
    </row>
    <row r="1005" spans="1:25" ht="12" customHeight="1" x14ac:dyDescent="0.2">
      <c r="A1005" s="254"/>
      <c r="B1005" s="759" t="s">
        <v>14</v>
      </c>
      <c r="C1005" s="760"/>
      <c r="D1005" s="765" t="s">
        <v>14</v>
      </c>
      <c r="E1005" s="766"/>
      <c r="F1005" s="766"/>
      <c r="G1005" s="766"/>
      <c r="H1005" s="766"/>
      <c r="I1005" s="766"/>
      <c r="J1005" s="766"/>
      <c r="K1005" s="766"/>
      <c r="L1005" s="766"/>
      <c r="M1005" s="766"/>
      <c r="N1005" s="766"/>
      <c r="O1005" s="766"/>
      <c r="P1005" s="766"/>
      <c r="Q1005" s="766"/>
      <c r="R1005" s="766"/>
      <c r="S1005" s="766"/>
      <c r="T1005" s="767"/>
      <c r="U1005" s="774"/>
      <c r="V1005" s="775"/>
      <c r="W1005" s="755"/>
      <c r="X1005" s="755"/>
      <c r="Y1005" s="756"/>
    </row>
    <row r="1006" spans="1:25" ht="12" customHeight="1" x14ac:dyDescent="0.2">
      <c r="A1006" s="254" t="str">
        <f>IF(MAX($A$5:A1005)=MAX(Récap!AD:AD),"",A1002+1)</f>
        <v/>
      </c>
      <c r="B1006" s="761"/>
      <c r="C1006" s="762"/>
      <c r="D1006" s="768"/>
      <c r="E1006" s="769"/>
      <c r="F1006" s="769"/>
      <c r="G1006" s="769"/>
      <c r="H1006" s="769"/>
      <c r="I1006" s="769"/>
      <c r="J1006" s="769"/>
      <c r="K1006" s="769"/>
      <c r="L1006" s="769"/>
      <c r="M1006" s="769"/>
      <c r="N1006" s="769"/>
      <c r="O1006" s="769"/>
      <c r="P1006" s="769"/>
      <c r="Q1006" s="769"/>
      <c r="R1006" s="769"/>
      <c r="S1006" s="769"/>
      <c r="T1006" s="770"/>
      <c r="U1006" s="776"/>
      <c r="V1006" s="777"/>
      <c r="W1006" s="757"/>
      <c r="X1006" s="757"/>
      <c r="Y1006" s="758"/>
    </row>
    <row r="1007" spans="1:25" ht="12" customHeight="1" x14ac:dyDescent="0.2">
      <c r="A1007" s="254"/>
      <c r="B1007" s="761"/>
      <c r="C1007" s="762"/>
      <c r="D1007" s="768"/>
      <c r="E1007" s="769"/>
      <c r="F1007" s="769"/>
      <c r="G1007" s="769"/>
      <c r="H1007" s="769"/>
      <c r="I1007" s="769"/>
      <c r="J1007" s="769"/>
      <c r="K1007" s="769"/>
      <c r="L1007" s="769"/>
      <c r="M1007" s="769"/>
      <c r="N1007" s="769"/>
      <c r="O1007" s="769"/>
      <c r="P1007" s="769"/>
      <c r="Q1007" s="769"/>
      <c r="R1007" s="769"/>
      <c r="S1007" s="769"/>
      <c r="T1007" s="770"/>
      <c r="U1007" s="776"/>
      <c r="V1007" s="777"/>
      <c r="W1007" s="757"/>
      <c r="X1007" s="757"/>
      <c r="Y1007" s="758"/>
    </row>
    <row r="1008" spans="1:25" ht="12" customHeight="1" x14ac:dyDescent="0.2">
      <c r="A1008" s="254"/>
      <c r="B1008" s="763"/>
      <c r="C1008" s="764"/>
      <c r="D1008" s="771"/>
      <c r="E1008" s="772"/>
      <c r="F1008" s="772"/>
      <c r="G1008" s="772"/>
      <c r="H1008" s="772"/>
      <c r="I1008" s="772"/>
      <c r="J1008" s="772"/>
      <c r="K1008" s="772"/>
      <c r="L1008" s="772"/>
      <c r="M1008" s="772"/>
      <c r="N1008" s="772"/>
      <c r="O1008" s="772"/>
      <c r="P1008" s="772"/>
      <c r="Q1008" s="772"/>
      <c r="R1008" s="772"/>
      <c r="S1008" s="772"/>
      <c r="T1008" s="773"/>
      <c r="U1008" s="778"/>
      <c r="V1008" s="779"/>
      <c r="W1008" s="753"/>
      <c r="X1008" s="753"/>
      <c r="Y1008" s="754"/>
    </row>
    <row r="1009" spans="1:25" ht="12" customHeight="1" x14ac:dyDescent="0.2">
      <c r="A1009" s="254"/>
      <c r="B1009" s="759" t="s">
        <v>14</v>
      </c>
      <c r="C1009" s="760"/>
      <c r="D1009" s="765" t="s">
        <v>14</v>
      </c>
      <c r="E1009" s="766"/>
      <c r="F1009" s="766"/>
      <c r="G1009" s="766"/>
      <c r="H1009" s="766"/>
      <c r="I1009" s="766"/>
      <c r="J1009" s="766"/>
      <c r="K1009" s="766"/>
      <c r="L1009" s="766"/>
      <c r="M1009" s="766"/>
      <c r="N1009" s="766"/>
      <c r="O1009" s="766"/>
      <c r="P1009" s="766"/>
      <c r="Q1009" s="766"/>
      <c r="R1009" s="766"/>
      <c r="S1009" s="766"/>
      <c r="T1009" s="767"/>
      <c r="U1009" s="774"/>
      <c r="V1009" s="775"/>
      <c r="W1009" s="755"/>
      <c r="X1009" s="755"/>
      <c r="Y1009" s="756"/>
    </row>
    <row r="1010" spans="1:25" ht="12" customHeight="1" x14ac:dyDescent="0.2">
      <c r="A1010" s="254" t="str">
        <f>IF(MAX($A$5:A1009)=MAX(Récap!AD:AD),"",A1006+1)</f>
        <v/>
      </c>
      <c r="B1010" s="761"/>
      <c r="C1010" s="762"/>
      <c r="D1010" s="768"/>
      <c r="E1010" s="769"/>
      <c r="F1010" s="769"/>
      <c r="G1010" s="769"/>
      <c r="H1010" s="769"/>
      <c r="I1010" s="769"/>
      <c r="J1010" s="769"/>
      <c r="K1010" s="769"/>
      <c r="L1010" s="769"/>
      <c r="M1010" s="769"/>
      <c r="N1010" s="769"/>
      <c r="O1010" s="769"/>
      <c r="P1010" s="769"/>
      <c r="Q1010" s="769"/>
      <c r="R1010" s="769"/>
      <c r="S1010" s="769"/>
      <c r="T1010" s="770"/>
      <c r="U1010" s="776"/>
      <c r="V1010" s="777"/>
      <c r="W1010" s="757"/>
      <c r="X1010" s="757"/>
      <c r="Y1010" s="758"/>
    </row>
    <row r="1011" spans="1:25" ht="12" customHeight="1" x14ac:dyDescent="0.2">
      <c r="A1011" s="254"/>
      <c r="B1011" s="761"/>
      <c r="C1011" s="762"/>
      <c r="D1011" s="768"/>
      <c r="E1011" s="769"/>
      <c r="F1011" s="769"/>
      <c r="G1011" s="769"/>
      <c r="H1011" s="769"/>
      <c r="I1011" s="769"/>
      <c r="J1011" s="769"/>
      <c r="K1011" s="769"/>
      <c r="L1011" s="769"/>
      <c r="M1011" s="769"/>
      <c r="N1011" s="769"/>
      <c r="O1011" s="769"/>
      <c r="P1011" s="769"/>
      <c r="Q1011" s="769"/>
      <c r="R1011" s="769"/>
      <c r="S1011" s="769"/>
      <c r="T1011" s="770"/>
      <c r="U1011" s="776"/>
      <c r="V1011" s="777"/>
      <c r="W1011" s="757"/>
      <c r="X1011" s="757"/>
      <c r="Y1011" s="758"/>
    </row>
    <row r="1012" spans="1:25" ht="12" customHeight="1" x14ac:dyDescent="0.2">
      <c r="A1012" s="254"/>
      <c r="B1012" s="763"/>
      <c r="C1012" s="764"/>
      <c r="D1012" s="771"/>
      <c r="E1012" s="772"/>
      <c r="F1012" s="772"/>
      <c r="G1012" s="772"/>
      <c r="H1012" s="772"/>
      <c r="I1012" s="772"/>
      <c r="J1012" s="772"/>
      <c r="K1012" s="772"/>
      <c r="L1012" s="772"/>
      <c r="M1012" s="772"/>
      <c r="N1012" s="772"/>
      <c r="O1012" s="772"/>
      <c r="P1012" s="772"/>
      <c r="Q1012" s="772"/>
      <c r="R1012" s="772"/>
      <c r="S1012" s="772"/>
      <c r="T1012" s="773"/>
      <c r="U1012" s="778"/>
      <c r="V1012" s="779"/>
      <c r="W1012" s="753"/>
      <c r="X1012" s="753"/>
      <c r="Y1012" s="754"/>
    </row>
    <row r="1013" spans="1:25" ht="12" customHeight="1" x14ac:dyDescent="0.2">
      <c r="A1013" s="254"/>
      <c r="B1013" s="759" t="s">
        <v>14</v>
      </c>
      <c r="C1013" s="760"/>
      <c r="D1013" s="765" t="s">
        <v>14</v>
      </c>
      <c r="E1013" s="766"/>
      <c r="F1013" s="766"/>
      <c r="G1013" s="766"/>
      <c r="H1013" s="766"/>
      <c r="I1013" s="766"/>
      <c r="J1013" s="766"/>
      <c r="K1013" s="766"/>
      <c r="L1013" s="766"/>
      <c r="M1013" s="766"/>
      <c r="N1013" s="766"/>
      <c r="O1013" s="766"/>
      <c r="P1013" s="766"/>
      <c r="Q1013" s="766"/>
      <c r="R1013" s="766"/>
      <c r="S1013" s="766"/>
      <c r="T1013" s="767"/>
      <c r="U1013" s="774"/>
      <c r="V1013" s="775"/>
      <c r="W1013" s="755"/>
      <c r="X1013" s="755"/>
      <c r="Y1013" s="756"/>
    </row>
    <row r="1014" spans="1:25" ht="12" customHeight="1" x14ac:dyDescent="0.2">
      <c r="A1014" s="254" t="str">
        <f>IF(MAX($A$5:A1013)=MAX(Récap!AD:AD),"",A1010+1)</f>
        <v/>
      </c>
      <c r="B1014" s="761"/>
      <c r="C1014" s="762"/>
      <c r="D1014" s="768"/>
      <c r="E1014" s="769"/>
      <c r="F1014" s="769"/>
      <c r="G1014" s="769"/>
      <c r="H1014" s="769"/>
      <c r="I1014" s="769"/>
      <c r="J1014" s="769"/>
      <c r="K1014" s="769"/>
      <c r="L1014" s="769"/>
      <c r="M1014" s="769"/>
      <c r="N1014" s="769"/>
      <c r="O1014" s="769"/>
      <c r="P1014" s="769"/>
      <c r="Q1014" s="769"/>
      <c r="R1014" s="769"/>
      <c r="S1014" s="769"/>
      <c r="T1014" s="770"/>
      <c r="U1014" s="776"/>
      <c r="V1014" s="777"/>
      <c r="W1014" s="757"/>
      <c r="X1014" s="757"/>
      <c r="Y1014" s="758"/>
    </row>
    <row r="1015" spans="1:25" ht="12" customHeight="1" x14ac:dyDescent="0.2">
      <c r="A1015" s="254"/>
      <c r="B1015" s="761"/>
      <c r="C1015" s="762"/>
      <c r="D1015" s="768"/>
      <c r="E1015" s="769"/>
      <c r="F1015" s="769"/>
      <c r="G1015" s="769"/>
      <c r="H1015" s="769"/>
      <c r="I1015" s="769"/>
      <c r="J1015" s="769"/>
      <c r="K1015" s="769"/>
      <c r="L1015" s="769"/>
      <c r="M1015" s="769"/>
      <c r="N1015" s="769"/>
      <c r="O1015" s="769"/>
      <c r="P1015" s="769"/>
      <c r="Q1015" s="769"/>
      <c r="R1015" s="769"/>
      <c r="S1015" s="769"/>
      <c r="T1015" s="770"/>
      <c r="U1015" s="776"/>
      <c r="V1015" s="777"/>
      <c r="W1015" s="757"/>
      <c r="X1015" s="757"/>
      <c r="Y1015" s="758"/>
    </row>
    <row r="1016" spans="1:25" ht="12" customHeight="1" x14ac:dyDescent="0.2">
      <c r="A1016" s="254"/>
      <c r="B1016" s="763"/>
      <c r="C1016" s="764"/>
      <c r="D1016" s="771"/>
      <c r="E1016" s="772"/>
      <c r="F1016" s="772"/>
      <c r="G1016" s="772"/>
      <c r="H1016" s="772"/>
      <c r="I1016" s="772"/>
      <c r="J1016" s="772"/>
      <c r="K1016" s="772"/>
      <c r="L1016" s="772"/>
      <c r="M1016" s="772"/>
      <c r="N1016" s="772"/>
      <c r="O1016" s="772"/>
      <c r="P1016" s="772"/>
      <c r="Q1016" s="772"/>
      <c r="R1016" s="772"/>
      <c r="S1016" s="772"/>
      <c r="T1016" s="773"/>
      <c r="U1016" s="778"/>
      <c r="V1016" s="779"/>
      <c r="W1016" s="753"/>
      <c r="X1016" s="753"/>
      <c r="Y1016" s="754"/>
    </row>
    <row r="1017" spans="1:25" ht="12" customHeight="1" x14ac:dyDescent="0.2">
      <c r="A1017" s="254"/>
      <c r="B1017" s="759" t="s">
        <v>14</v>
      </c>
      <c r="C1017" s="760"/>
      <c r="D1017" s="765" t="s">
        <v>14</v>
      </c>
      <c r="E1017" s="766"/>
      <c r="F1017" s="766"/>
      <c r="G1017" s="766"/>
      <c r="H1017" s="766"/>
      <c r="I1017" s="766"/>
      <c r="J1017" s="766"/>
      <c r="K1017" s="766"/>
      <c r="L1017" s="766"/>
      <c r="M1017" s="766"/>
      <c r="N1017" s="766"/>
      <c r="O1017" s="766"/>
      <c r="P1017" s="766"/>
      <c r="Q1017" s="766"/>
      <c r="R1017" s="766"/>
      <c r="S1017" s="766"/>
      <c r="T1017" s="767"/>
      <c r="U1017" s="774"/>
      <c r="V1017" s="775"/>
      <c r="W1017" s="755"/>
      <c r="X1017" s="755"/>
      <c r="Y1017" s="756"/>
    </row>
    <row r="1018" spans="1:25" ht="12" customHeight="1" x14ac:dyDescent="0.2">
      <c r="A1018" s="254" t="str">
        <f>IF(MAX($A$5:A1017)=MAX(Récap!AD:AD),"",A1014+1)</f>
        <v/>
      </c>
      <c r="B1018" s="761"/>
      <c r="C1018" s="762"/>
      <c r="D1018" s="768"/>
      <c r="E1018" s="769"/>
      <c r="F1018" s="769"/>
      <c r="G1018" s="769"/>
      <c r="H1018" s="769"/>
      <c r="I1018" s="769"/>
      <c r="J1018" s="769"/>
      <c r="K1018" s="769"/>
      <c r="L1018" s="769"/>
      <c r="M1018" s="769"/>
      <c r="N1018" s="769"/>
      <c r="O1018" s="769"/>
      <c r="P1018" s="769"/>
      <c r="Q1018" s="769"/>
      <c r="R1018" s="769"/>
      <c r="S1018" s="769"/>
      <c r="T1018" s="770"/>
      <c r="U1018" s="776"/>
      <c r="V1018" s="777"/>
      <c r="W1018" s="757"/>
      <c r="X1018" s="757"/>
      <c r="Y1018" s="758"/>
    </row>
    <row r="1019" spans="1:25" ht="12" customHeight="1" x14ac:dyDescent="0.2">
      <c r="A1019" s="254"/>
      <c r="B1019" s="761"/>
      <c r="C1019" s="762"/>
      <c r="D1019" s="768"/>
      <c r="E1019" s="769"/>
      <c r="F1019" s="769"/>
      <c r="G1019" s="769"/>
      <c r="H1019" s="769"/>
      <c r="I1019" s="769"/>
      <c r="J1019" s="769"/>
      <c r="K1019" s="769"/>
      <c r="L1019" s="769"/>
      <c r="M1019" s="769"/>
      <c r="N1019" s="769"/>
      <c r="O1019" s="769"/>
      <c r="P1019" s="769"/>
      <c r="Q1019" s="769"/>
      <c r="R1019" s="769"/>
      <c r="S1019" s="769"/>
      <c r="T1019" s="770"/>
      <c r="U1019" s="776"/>
      <c r="V1019" s="777"/>
      <c r="W1019" s="757"/>
      <c r="X1019" s="757"/>
      <c r="Y1019" s="758"/>
    </row>
    <row r="1020" spans="1:25" ht="12" customHeight="1" x14ac:dyDescent="0.2">
      <c r="A1020" s="254"/>
      <c r="B1020" s="763"/>
      <c r="C1020" s="764"/>
      <c r="D1020" s="771"/>
      <c r="E1020" s="772"/>
      <c r="F1020" s="772"/>
      <c r="G1020" s="772"/>
      <c r="H1020" s="772"/>
      <c r="I1020" s="772"/>
      <c r="J1020" s="772"/>
      <c r="K1020" s="772"/>
      <c r="L1020" s="772"/>
      <c r="M1020" s="772"/>
      <c r="N1020" s="772"/>
      <c r="O1020" s="772"/>
      <c r="P1020" s="772"/>
      <c r="Q1020" s="772"/>
      <c r="R1020" s="772"/>
      <c r="S1020" s="772"/>
      <c r="T1020" s="773"/>
      <c r="U1020" s="778"/>
      <c r="V1020" s="779"/>
      <c r="W1020" s="753"/>
      <c r="X1020" s="753"/>
      <c r="Y1020" s="754"/>
    </row>
    <row r="1021" spans="1:25" ht="12" customHeight="1" x14ac:dyDescent="0.2">
      <c r="A1021" s="254"/>
      <c r="B1021" s="759" t="s">
        <v>14</v>
      </c>
      <c r="C1021" s="760"/>
      <c r="D1021" s="765" t="s">
        <v>14</v>
      </c>
      <c r="E1021" s="766"/>
      <c r="F1021" s="766"/>
      <c r="G1021" s="766"/>
      <c r="H1021" s="766"/>
      <c r="I1021" s="766"/>
      <c r="J1021" s="766"/>
      <c r="K1021" s="766"/>
      <c r="L1021" s="766"/>
      <c r="M1021" s="766"/>
      <c r="N1021" s="766"/>
      <c r="O1021" s="766"/>
      <c r="P1021" s="766"/>
      <c r="Q1021" s="766"/>
      <c r="R1021" s="766"/>
      <c r="S1021" s="766"/>
      <c r="T1021" s="767"/>
      <c r="U1021" s="774"/>
      <c r="V1021" s="775"/>
      <c r="W1021" s="755"/>
      <c r="X1021" s="755"/>
      <c r="Y1021" s="756"/>
    </row>
    <row r="1022" spans="1:25" ht="12" customHeight="1" x14ac:dyDescent="0.2">
      <c r="A1022" s="254" t="str">
        <f>IF(MAX($A$5:A1021)=MAX(Récap!AD:AD),"",A1018+1)</f>
        <v/>
      </c>
      <c r="B1022" s="761"/>
      <c r="C1022" s="762"/>
      <c r="D1022" s="768"/>
      <c r="E1022" s="769"/>
      <c r="F1022" s="769"/>
      <c r="G1022" s="769"/>
      <c r="H1022" s="769"/>
      <c r="I1022" s="769"/>
      <c r="J1022" s="769"/>
      <c r="K1022" s="769"/>
      <c r="L1022" s="769"/>
      <c r="M1022" s="769"/>
      <c r="N1022" s="769"/>
      <c r="O1022" s="769"/>
      <c r="P1022" s="769"/>
      <c r="Q1022" s="769"/>
      <c r="R1022" s="769"/>
      <c r="S1022" s="769"/>
      <c r="T1022" s="770"/>
      <c r="U1022" s="776"/>
      <c r="V1022" s="777"/>
      <c r="W1022" s="757"/>
      <c r="X1022" s="757"/>
      <c r="Y1022" s="758"/>
    </row>
    <row r="1023" spans="1:25" ht="12" customHeight="1" x14ac:dyDescent="0.2">
      <c r="A1023" s="254"/>
      <c r="B1023" s="761"/>
      <c r="C1023" s="762"/>
      <c r="D1023" s="768"/>
      <c r="E1023" s="769"/>
      <c r="F1023" s="769"/>
      <c r="G1023" s="769"/>
      <c r="H1023" s="769"/>
      <c r="I1023" s="769"/>
      <c r="J1023" s="769"/>
      <c r="K1023" s="769"/>
      <c r="L1023" s="769"/>
      <c r="M1023" s="769"/>
      <c r="N1023" s="769"/>
      <c r="O1023" s="769"/>
      <c r="P1023" s="769"/>
      <c r="Q1023" s="769"/>
      <c r="R1023" s="769"/>
      <c r="S1023" s="769"/>
      <c r="T1023" s="770"/>
      <c r="U1023" s="776"/>
      <c r="V1023" s="777"/>
      <c r="W1023" s="757"/>
      <c r="X1023" s="757"/>
      <c r="Y1023" s="758"/>
    </row>
    <row r="1024" spans="1:25" ht="12" customHeight="1" x14ac:dyDescent="0.2">
      <c r="A1024" s="254"/>
      <c r="B1024" s="763"/>
      <c r="C1024" s="764"/>
      <c r="D1024" s="771"/>
      <c r="E1024" s="772"/>
      <c r="F1024" s="772"/>
      <c r="G1024" s="772"/>
      <c r="H1024" s="772"/>
      <c r="I1024" s="772"/>
      <c r="J1024" s="772"/>
      <c r="K1024" s="772"/>
      <c r="L1024" s="772"/>
      <c r="M1024" s="772"/>
      <c r="N1024" s="772"/>
      <c r="O1024" s="772"/>
      <c r="P1024" s="772"/>
      <c r="Q1024" s="772"/>
      <c r="R1024" s="772"/>
      <c r="S1024" s="772"/>
      <c r="T1024" s="773"/>
      <c r="U1024" s="778"/>
      <c r="V1024" s="779"/>
      <c r="W1024" s="753"/>
      <c r="X1024" s="753"/>
      <c r="Y1024" s="754"/>
    </row>
    <row r="1025" spans="1:25" ht="12" customHeight="1" x14ac:dyDescent="0.2">
      <c r="A1025" s="254"/>
      <c r="B1025" s="759" t="s">
        <v>14</v>
      </c>
      <c r="C1025" s="760"/>
      <c r="D1025" s="765" t="s">
        <v>14</v>
      </c>
      <c r="E1025" s="766"/>
      <c r="F1025" s="766"/>
      <c r="G1025" s="766"/>
      <c r="H1025" s="766"/>
      <c r="I1025" s="766"/>
      <c r="J1025" s="766"/>
      <c r="K1025" s="766"/>
      <c r="L1025" s="766"/>
      <c r="M1025" s="766"/>
      <c r="N1025" s="766"/>
      <c r="O1025" s="766"/>
      <c r="P1025" s="766"/>
      <c r="Q1025" s="766"/>
      <c r="R1025" s="766"/>
      <c r="S1025" s="766"/>
      <c r="T1025" s="767"/>
      <c r="U1025" s="774"/>
      <c r="V1025" s="775"/>
      <c r="W1025" s="755"/>
      <c r="X1025" s="755"/>
      <c r="Y1025" s="756"/>
    </row>
    <row r="1026" spans="1:25" ht="12" customHeight="1" x14ac:dyDescent="0.2">
      <c r="A1026" s="254" t="str">
        <f>IF(MAX($A$5:A1025)=MAX(Récap!AD:AD),"",A1022+1)</f>
        <v/>
      </c>
      <c r="B1026" s="761"/>
      <c r="C1026" s="762"/>
      <c r="D1026" s="768"/>
      <c r="E1026" s="769"/>
      <c r="F1026" s="769"/>
      <c r="G1026" s="769"/>
      <c r="H1026" s="769"/>
      <c r="I1026" s="769"/>
      <c r="J1026" s="769"/>
      <c r="K1026" s="769"/>
      <c r="L1026" s="769"/>
      <c r="M1026" s="769"/>
      <c r="N1026" s="769"/>
      <c r="O1026" s="769"/>
      <c r="P1026" s="769"/>
      <c r="Q1026" s="769"/>
      <c r="R1026" s="769"/>
      <c r="S1026" s="769"/>
      <c r="T1026" s="770"/>
      <c r="U1026" s="776"/>
      <c r="V1026" s="777"/>
      <c r="W1026" s="757"/>
      <c r="X1026" s="757"/>
      <c r="Y1026" s="758"/>
    </row>
    <row r="1027" spans="1:25" ht="12" customHeight="1" x14ac:dyDescent="0.2">
      <c r="A1027" s="254"/>
      <c r="B1027" s="761"/>
      <c r="C1027" s="762"/>
      <c r="D1027" s="768"/>
      <c r="E1027" s="769"/>
      <c r="F1027" s="769"/>
      <c r="G1027" s="769"/>
      <c r="H1027" s="769"/>
      <c r="I1027" s="769"/>
      <c r="J1027" s="769"/>
      <c r="K1027" s="769"/>
      <c r="L1027" s="769"/>
      <c r="M1027" s="769"/>
      <c r="N1027" s="769"/>
      <c r="O1027" s="769"/>
      <c r="P1027" s="769"/>
      <c r="Q1027" s="769"/>
      <c r="R1027" s="769"/>
      <c r="S1027" s="769"/>
      <c r="T1027" s="770"/>
      <c r="U1027" s="776"/>
      <c r="V1027" s="777"/>
      <c r="W1027" s="757"/>
      <c r="X1027" s="757"/>
      <c r="Y1027" s="758"/>
    </row>
    <row r="1028" spans="1:25" ht="12" customHeight="1" x14ac:dyDescent="0.2">
      <c r="A1028" s="254"/>
      <c r="B1028" s="763"/>
      <c r="C1028" s="764"/>
      <c r="D1028" s="771"/>
      <c r="E1028" s="772"/>
      <c r="F1028" s="772"/>
      <c r="G1028" s="772"/>
      <c r="H1028" s="772"/>
      <c r="I1028" s="772"/>
      <c r="J1028" s="772"/>
      <c r="K1028" s="772"/>
      <c r="L1028" s="772"/>
      <c r="M1028" s="772"/>
      <c r="N1028" s="772"/>
      <c r="O1028" s="772"/>
      <c r="P1028" s="772"/>
      <c r="Q1028" s="772"/>
      <c r="R1028" s="772"/>
      <c r="S1028" s="772"/>
      <c r="T1028" s="773"/>
      <c r="U1028" s="778"/>
      <c r="V1028" s="779"/>
      <c r="W1028" s="753"/>
      <c r="X1028" s="753"/>
      <c r="Y1028" s="754"/>
    </row>
    <row r="1029" spans="1:25" ht="12" customHeight="1" x14ac:dyDescent="0.2">
      <c r="A1029" s="254"/>
      <c r="B1029" s="759" t="s">
        <v>14</v>
      </c>
      <c r="C1029" s="760"/>
      <c r="D1029" s="765" t="s">
        <v>14</v>
      </c>
      <c r="E1029" s="766"/>
      <c r="F1029" s="766"/>
      <c r="G1029" s="766"/>
      <c r="H1029" s="766"/>
      <c r="I1029" s="766"/>
      <c r="J1029" s="766"/>
      <c r="K1029" s="766"/>
      <c r="L1029" s="766"/>
      <c r="M1029" s="766"/>
      <c r="N1029" s="766"/>
      <c r="O1029" s="766"/>
      <c r="P1029" s="766"/>
      <c r="Q1029" s="766"/>
      <c r="R1029" s="766"/>
      <c r="S1029" s="766"/>
      <c r="T1029" s="767"/>
      <c r="U1029" s="774"/>
      <c r="V1029" s="775"/>
      <c r="W1029" s="755"/>
      <c r="X1029" s="755"/>
      <c r="Y1029" s="756"/>
    </row>
    <row r="1030" spans="1:25" ht="12" customHeight="1" x14ac:dyDescent="0.2">
      <c r="A1030" s="254" t="str">
        <f>IF(MAX($A$5:A1029)=MAX(Récap!AD:AD),"",A1026+1)</f>
        <v/>
      </c>
      <c r="B1030" s="761"/>
      <c r="C1030" s="762"/>
      <c r="D1030" s="768"/>
      <c r="E1030" s="769"/>
      <c r="F1030" s="769"/>
      <c r="G1030" s="769"/>
      <c r="H1030" s="769"/>
      <c r="I1030" s="769"/>
      <c r="J1030" s="769"/>
      <c r="K1030" s="769"/>
      <c r="L1030" s="769"/>
      <c r="M1030" s="769"/>
      <c r="N1030" s="769"/>
      <c r="O1030" s="769"/>
      <c r="P1030" s="769"/>
      <c r="Q1030" s="769"/>
      <c r="R1030" s="769"/>
      <c r="S1030" s="769"/>
      <c r="T1030" s="770"/>
      <c r="U1030" s="776"/>
      <c r="V1030" s="777"/>
      <c r="W1030" s="757"/>
      <c r="X1030" s="757"/>
      <c r="Y1030" s="758"/>
    </row>
    <row r="1031" spans="1:25" ht="12" customHeight="1" x14ac:dyDescent="0.2">
      <c r="A1031" s="254"/>
      <c r="B1031" s="761"/>
      <c r="C1031" s="762"/>
      <c r="D1031" s="768"/>
      <c r="E1031" s="769"/>
      <c r="F1031" s="769"/>
      <c r="G1031" s="769"/>
      <c r="H1031" s="769"/>
      <c r="I1031" s="769"/>
      <c r="J1031" s="769"/>
      <c r="K1031" s="769"/>
      <c r="L1031" s="769"/>
      <c r="M1031" s="769"/>
      <c r="N1031" s="769"/>
      <c r="O1031" s="769"/>
      <c r="P1031" s="769"/>
      <c r="Q1031" s="769"/>
      <c r="R1031" s="769"/>
      <c r="S1031" s="769"/>
      <c r="T1031" s="770"/>
      <c r="U1031" s="776"/>
      <c r="V1031" s="777"/>
      <c r="W1031" s="757"/>
      <c r="X1031" s="757"/>
      <c r="Y1031" s="758"/>
    </row>
    <row r="1032" spans="1:25" ht="12" customHeight="1" x14ac:dyDescent="0.2">
      <c r="A1032" s="254"/>
      <c r="B1032" s="763"/>
      <c r="C1032" s="764"/>
      <c r="D1032" s="771"/>
      <c r="E1032" s="772"/>
      <c r="F1032" s="772"/>
      <c r="G1032" s="772"/>
      <c r="H1032" s="772"/>
      <c r="I1032" s="772"/>
      <c r="J1032" s="772"/>
      <c r="K1032" s="772"/>
      <c r="L1032" s="772"/>
      <c r="M1032" s="772"/>
      <c r="N1032" s="772"/>
      <c r="O1032" s="772"/>
      <c r="P1032" s="772"/>
      <c r="Q1032" s="772"/>
      <c r="R1032" s="772"/>
      <c r="S1032" s="772"/>
      <c r="T1032" s="773"/>
      <c r="U1032" s="778"/>
      <c r="V1032" s="779"/>
      <c r="W1032" s="753"/>
      <c r="X1032" s="753"/>
      <c r="Y1032" s="754"/>
    </row>
    <row r="1033" spans="1:25" ht="12" customHeight="1" x14ac:dyDescent="0.2">
      <c r="A1033" s="254"/>
      <c r="B1033" s="759" t="s">
        <v>14</v>
      </c>
      <c r="C1033" s="760"/>
      <c r="D1033" s="765" t="s">
        <v>14</v>
      </c>
      <c r="E1033" s="766"/>
      <c r="F1033" s="766"/>
      <c r="G1033" s="766"/>
      <c r="H1033" s="766"/>
      <c r="I1033" s="766"/>
      <c r="J1033" s="766"/>
      <c r="K1033" s="766"/>
      <c r="L1033" s="766"/>
      <c r="M1033" s="766"/>
      <c r="N1033" s="766"/>
      <c r="O1033" s="766"/>
      <c r="P1033" s="766"/>
      <c r="Q1033" s="766"/>
      <c r="R1033" s="766"/>
      <c r="S1033" s="766"/>
      <c r="T1033" s="767"/>
      <c r="U1033" s="774"/>
      <c r="V1033" s="775"/>
      <c r="W1033" s="755"/>
      <c r="X1033" s="755"/>
      <c r="Y1033" s="756"/>
    </row>
    <row r="1034" spans="1:25" ht="12" customHeight="1" x14ac:dyDescent="0.2">
      <c r="A1034" s="254" t="str">
        <f>IF(MAX($A$5:A1033)=MAX(Récap!AD:AD),"",A1030+1)</f>
        <v/>
      </c>
      <c r="B1034" s="761"/>
      <c r="C1034" s="762"/>
      <c r="D1034" s="768"/>
      <c r="E1034" s="769"/>
      <c r="F1034" s="769"/>
      <c r="G1034" s="769"/>
      <c r="H1034" s="769"/>
      <c r="I1034" s="769"/>
      <c r="J1034" s="769"/>
      <c r="K1034" s="769"/>
      <c r="L1034" s="769"/>
      <c r="M1034" s="769"/>
      <c r="N1034" s="769"/>
      <c r="O1034" s="769"/>
      <c r="P1034" s="769"/>
      <c r="Q1034" s="769"/>
      <c r="R1034" s="769"/>
      <c r="S1034" s="769"/>
      <c r="T1034" s="770"/>
      <c r="U1034" s="776"/>
      <c r="V1034" s="777"/>
      <c r="W1034" s="757"/>
      <c r="X1034" s="757"/>
      <c r="Y1034" s="758"/>
    </row>
    <row r="1035" spans="1:25" ht="12" customHeight="1" x14ac:dyDescent="0.2">
      <c r="A1035" s="254"/>
      <c r="B1035" s="761"/>
      <c r="C1035" s="762"/>
      <c r="D1035" s="768"/>
      <c r="E1035" s="769"/>
      <c r="F1035" s="769"/>
      <c r="G1035" s="769"/>
      <c r="H1035" s="769"/>
      <c r="I1035" s="769"/>
      <c r="J1035" s="769"/>
      <c r="K1035" s="769"/>
      <c r="L1035" s="769"/>
      <c r="M1035" s="769"/>
      <c r="N1035" s="769"/>
      <c r="O1035" s="769"/>
      <c r="P1035" s="769"/>
      <c r="Q1035" s="769"/>
      <c r="R1035" s="769"/>
      <c r="S1035" s="769"/>
      <c r="T1035" s="770"/>
      <c r="U1035" s="776"/>
      <c r="V1035" s="777"/>
      <c r="W1035" s="757"/>
      <c r="X1035" s="757"/>
      <c r="Y1035" s="758"/>
    </row>
    <row r="1036" spans="1:25" ht="12" customHeight="1" x14ac:dyDescent="0.2">
      <c r="A1036" s="254"/>
      <c r="B1036" s="763"/>
      <c r="C1036" s="764"/>
      <c r="D1036" s="771"/>
      <c r="E1036" s="772"/>
      <c r="F1036" s="772"/>
      <c r="G1036" s="772"/>
      <c r="H1036" s="772"/>
      <c r="I1036" s="772"/>
      <c r="J1036" s="772"/>
      <c r="K1036" s="772"/>
      <c r="L1036" s="772"/>
      <c r="M1036" s="772"/>
      <c r="N1036" s="772"/>
      <c r="O1036" s="772"/>
      <c r="P1036" s="772"/>
      <c r="Q1036" s="772"/>
      <c r="R1036" s="772"/>
      <c r="S1036" s="772"/>
      <c r="T1036" s="773"/>
      <c r="U1036" s="778"/>
      <c r="V1036" s="779"/>
      <c r="W1036" s="753"/>
      <c r="X1036" s="753"/>
      <c r="Y1036" s="754"/>
    </row>
    <row r="1037" spans="1:25" ht="12" customHeight="1" x14ac:dyDescent="0.2">
      <c r="A1037" s="254"/>
      <c r="B1037" s="759" t="s">
        <v>14</v>
      </c>
      <c r="C1037" s="760"/>
      <c r="D1037" s="765" t="s">
        <v>14</v>
      </c>
      <c r="E1037" s="766"/>
      <c r="F1037" s="766"/>
      <c r="G1037" s="766"/>
      <c r="H1037" s="766"/>
      <c r="I1037" s="766"/>
      <c r="J1037" s="766"/>
      <c r="K1037" s="766"/>
      <c r="L1037" s="766"/>
      <c r="M1037" s="766"/>
      <c r="N1037" s="766"/>
      <c r="O1037" s="766"/>
      <c r="P1037" s="766"/>
      <c r="Q1037" s="766"/>
      <c r="R1037" s="766"/>
      <c r="S1037" s="766"/>
      <c r="T1037" s="767"/>
      <c r="U1037" s="774"/>
      <c r="V1037" s="775"/>
      <c r="W1037" s="755"/>
      <c r="X1037" s="755"/>
      <c r="Y1037" s="756"/>
    </row>
    <row r="1038" spans="1:25" ht="12" customHeight="1" x14ac:dyDescent="0.2">
      <c r="A1038" s="254" t="str">
        <f>IF(MAX($A$5:A1037)=MAX(Récap!AD:AD),"",A1034+1)</f>
        <v/>
      </c>
      <c r="B1038" s="761"/>
      <c r="C1038" s="762"/>
      <c r="D1038" s="768"/>
      <c r="E1038" s="769"/>
      <c r="F1038" s="769"/>
      <c r="G1038" s="769"/>
      <c r="H1038" s="769"/>
      <c r="I1038" s="769"/>
      <c r="J1038" s="769"/>
      <c r="K1038" s="769"/>
      <c r="L1038" s="769"/>
      <c r="M1038" s="769"/>
      <c r="N1038" s="769"/>
      <c r="O1038" s="769"/>
      <c r="P1038" s="769"/>
      <c r="Q1038" s="769"/>
      <c r="R1038" s="769"/>
      <c r="S1038" s="769"/>
      <c r="T1038" s="770"/>
      <c r="U1038" s="776"/>
      <c r="V1038" s="777"/>
      <c r="W1038" s="757"/>
      <c r="X1038" s="757"/>
      <c r="Y1038" s="758"/>
    </row>
    <row r="1039" spans="1:25" ht="12" customHeight="1" x14ac:dyDescent="0.2">
      <c r="A1039" s="254"/>
      <c r="B1039" s="761"/>
      <c r="C1039" s="762"/>
      <c r="D1039" s="768"/>
      <c r="E1039" s="769"/>
      <c r="F1039" s="769"/>
      <c r="G1039" s="769"/>
      <c r="H1039" s="769"/>
      <c r="I1039" s="769"/>
      <c r="J1039" s="769"/>
      <c r="K1039" s="769"/>
      <c r="L1039" s="769"/>
      <c r="M1039" s="769"/>
      <c r="N1039" s="769"/>
      <c r="O1039" s="769"/>
      <c r="P1039" s="769"/>
      <c r="Q1039" s="769"/>
      <c r="R1039" s="769"/>
      <c r="S1039" s="769"/>
      <c r="T1039" s="770"/>
      <c r="U1039" s="776"/>
      <c r="V1039" s="777"/>
      <c r="W1039" s="757"/>
      <c r="X1039" s="757"/>
      <c r="Y1039" s="758"/>
    </row>
    <row r="1040" spans="1:25" ht="12" customHeight="1" x14ac:dyDescent="0.2">
      <c r="A1040" s="254"/>
      <c r="B1040" s="763"/>
      <c r="C1040" s="764"/>
      <c r="D1040" s="771"/>
      <c r="E1040" s="772"/>
      <c r="F1040" s="772"/>
      <c r="G1040" s="772"/>
      <c r="H1040" s="772"/>
      <c r="I1040" s="772"/>
      <c r="J1040" s="772"/>
      <c r="K1040" s="772"/>
      <c r="L1040" s="772"/>
      <c r="M1040" s="772"/>
      <c r="N1040" s="772"/>
      <c r="O1040" s="772"/>
      <c r="P1040" s="772"/>
      <c r="Q1040" s="772"/>
      <c r="R1040" s="772"/>
      <c r="S1040" s="772"/>
      <c r="T1040" s="773"/>
      <c r="U1040" s="778"/>
      <c r="V1040" s="779"/>
      <c r="W1040" s="753"/>
      <c r="X1040" s="753"/>
      <c r="Y1040" s="754"/>
    </row>
    <row r="1041" spans="1:25" ht="12" customHeight="1" x14ac:dyDescent="0.2">
      <c r="A1041" s="254"/>
      <c r="B1041" s="233"/>
      <c r="C1041" s="234"/>
      <c r="D1041" s="235"/>
      <c r="E1041" s="235"/>
      <c r="F1041" s="235"/>
      <c r="G1041" s="235"/>
      <c r="H1041" s="235"/>
      <c r="I1041" s="235"/>
      <c r="J1041" s="235"/>
      <c r="K1041" s="235"/>
      <c r="L1041" s="235"/>
      <c r="M1041" s="235"/>
      <c r="N1041" s="235"/>
      <c r="O1041" s="235"/>
      <c r="P1041" s="235"/>
      <c r="Q1041" s="235"/>
      <c r="R1041" s="235"/>
      <c r="S1041" s="235"/>
      <c r="T1041" s="235"/>
      <c r="U1041" s="240"/>
      <c r="V1041" s="240"/>
      <c r="W1041" s="235"/>
      <c r="X1041" s="235"/>
      <c r="Y1041" s="236"/>
    </row>
    <row r="1042" spans="1:25" ht="12" customHeight="1" x14ac:dyDescent="0.2">
      <c r="A1042" s="254" t="str">
        <f>IF(MAX($A$5:A1041)=MAX(Récap!AD:AD),"",A1038+1)</f>
        <v/>
      </c>
      <c r="B1042" s="237"/>
      <c r="C1042" s="238"/>
      <c r="D1042" s="238"/>
      <c r="E1042" s="238"/>
      <c r="F1042" s="238"/>
      <c r="G1042" s="238"/>
      <c r="H1042" s="238"/>
      <c r="I1042" s="238"/>
      <c r="J1042" s="238"/>
      <c r="K1042" s="238"/>
      <c r="L1042" s="238"/>
      <c r="M1042" s="238"/>
      <c r="N1042" s="238"/>
      <c r="O1042" s="238"/>
      <c r="P1042" s="238"/>
      <c r="Q1042" s="238"/>
      <c r="R1042" s="238"/>
      <c r="S1042" s="238"/>
      <c r="T1042" s="238"/>
      <c r="U1042" s="238"/>
      <c r="V1042" s="238"/>
      <c r="W1042" s="238"/>
      <c r="X1042" s="238"/>
      <c r="Y1042" s="239"/>
    </row>
    <row r="1043" spans="1:25" ht="12" customHeight="1" x14ac:dyDescent="0.2">
      <c r="A1043" s="254"/>
      <c r="B1043" s="780" t="s">
        <v>489</v>
      </c>
      <c r="C1043" s="781"/>
      <c r="D1043" s="781"/>
      <c r="E1043" s="781"/>
      <c r="F1043" s="781"/>
      <c r="G1043" s="781"/>
      <c r="H1043" s="781"/>
      <c r="I1043" s="781"/>
      <c r="J1043" s="781"/>
      <c r="K1043" s="781"/>
      <c r="L1043" s="781"/>
      <c r="M1043" s="781"/>
      <c r="N1043" s="781"/>
      <c r="O1043" s="782" t="str">
        <f>"Compte rendu du dossier de travaux "&amp;$R$1&amp;" - Page "&amp;COUNTIF($B$1:$B1043,"=N°")&amp;" / "&amp;ROUNDUP((280-COUNTIF($B$1:$B$1226,"=-"))/14,0)</f>
        <v>Compte rendu du dossier de travaux  - Page 17 / 0</v>
      </c>
      <c r="P1043" s="782"/>
      <c r="Q1043" s="782"/>
      <c r="R1043" s="782"/>
      <c r="S1043" s="782"/>
      <c r="T1043" s="782"/>
      <c r="U1043" s="782"/>
      <c r="V1043" s="782"/>
      <c r="W1043" s="782"/>
      <c r="X1043" s="782"/>
      <c r="Y1043" s="783"/>
    </row>
    <row r="1044" spans="1:25" ht="12" customHeight="1" x14ac:dyDescent="0.2">
      <c r="A1044" s="254"/>
      <c r="B1044" s="784" t="s">
        <v>36</v>
      </c>
      <c r="C1044" s="785"/>
      <c r="D1044" s="785" t="s">
        <v>430</v>
      </c>
      <c r="E1044" s="785"/>
      <c r="F1044" s="785"/>
      <c r="G1044" s="785"/>
      <c r="H1044" s="785"/>
      <c r="I1044" s="785"/>
      <c r="J1044" s="785"/>
      <c r="K1044" s="785"/>
      <c r="L1044" s="785"/>
      <c r="M1044" s="785"/>
      <c r="N1044" s="785"/>
      <c r="O1044" s="785"/>
      <c r="P1044" s="785"/>
      <c r="Q1044" s="785"/>
      <c r="R1044" s="785"/>
      <c r="S1044" s="785"/>
      <c r="T1044" s="785"/>
      <c r="U1044" s="788" t="s">
        <v>431</v>
      </c>
      <c r="V1044" s="788"/>
      <c r="W1044" s="785" t="s">
        <v>432</v>
      </c>
      <c r="X1044" s="785"/>
      <c r="Y1044" s="790"/>
    </row>
    <row r="1045" spans="1:25" ht="12" customHeight="1" x14ac:dyDescent="0.2">
      <c r="A1045" s="254"/>
      <c r="B1045" s="786"/>
      <c r="C1045" s="787"/>
      <c r="D1045" s="787"/>
      <c r="E1045" s="787"/>
      <c r="F1045" s="787"/>
      <c r="G1045" s="787"/>
      <c r="H1045" s="787"/>
      <c r="I1045" s="787"/>
      <c r="J1045" s="787"/>
      <c r="K1045" s="787"/>
      <c r="L1045" s="787"/>
      <c r="M1045" s="787"/>
      <c r="N1045" s="787"/>
      <c r="O1045" s="787"/>
      <c r="P1045" s="787"/>
      <c r="Q1045" s="787"/>
      <c r="R1045" s="787"/>
      <c r="S1045" s="787"/>
      <c r="T1045" s="787"/>
      <c r="U1045" s="789"/>
      <c r="V1045" s="789"/>
      <c r="W1045" s="787"/>
      <c r="X1045" s="787"/>
      <c r="Y1045" s="791"/>
    </row>
    <row r="1046" spans="1:25" ht="12" customHeight="1" x14ac:dyDescent="0.2">
      <c r="A1046" s="254" t="str">
        <f>IF(MAX($A$5:A1045)=MAX(Récap!AD:AD),"",A1042+1)</f>
        <v/>
      </c>
      <c r="B1046" s="759" t="s">
        <v>14</v>
      </c>
      <c r="C1046" s="760"/>
      <c r="D1046" s="765" t="s">
        <v>14</v>
      </c>
      <c r="E1046" s="766"/>
      <c r="F1046" s="766"/>
      <c r="G1046" s="766"/>
      <c r="H1046" s="766"/>
      <c r="I1046" s="766"/>
      <c r="J1046" s="766"/>
      <c r="K1046" s="766"/>
      <c r="L1046" s="766"/>
      <c r="M1046" s="766"/>
      <c r="N1046" s="766"/>
      <c r="O1046" s="766"/>
      <c r="P1046" s="766"/>
      <c r="Q1046" s="766"/>
      <c r="R1046" s="766"/>
      <c r="S1046" s="766"/>
      <c r="T1046" s="767"/>
      <c r="U1046" s="774"/>
      <c r="V1046" s="775"/>
      <c r="W1046" s="755"/>
      <c r="X1046" s="755"/>
      <c r="Y1046" s="756"/>
    </row>
    <row r="1047" spans="1:25" ht="12" customHeight="1" x14ac:dyDescent="0.2">
      <c r="A1047" s="254"/>
      <c r="B1047" s="761"/>
      <c r="C1047" s="762"/>
      <c r="D1047" s="768"/>
      <c r="E1047" s="769"/>
      <c r="F1047" s="769"/>
      <c r="G1047" s="769"/>
      <c r="H1047" s="769"/>
      <c r="I1047" s="769"/>
      <c r="J1047" s="769"/>
      <c r="K1047" s="769"/>
      <c r="L1047" s="769"/>
      <c r="M1047" s="769"/>
      <c r="N1047" s="769"/>
      <c r="O1047" s="769"/>
      <c r="P1047" s="769"/>
      <c r="Q1047" s="769"/>
      <c r="R1047" s="769"/>
      <c r="S1047" s="769"/>
      <c r="T1047" s="770"/>
      <c r="U1047" s="776"/>
      <c r="V1047" s="777"/>
      <c r="W1047" s="757"/>
      <c r="X1047" s="757"/>
      <c r="Y1047" s="758"/>
    </row>
    <row r="1048" spans="1:25" ht="12" customHeight="1" x14ac:dyDescent="0.2">
      <c r="A1048" s="254"/>
      <c r="B1048" s="761"/>
      <c r="C1048" s="762"/>
      <c r="D1048" s="768"/>
      <c r="E1048" s="769"/>
      <c r="F1048" s="769"/>
      <c r="G1048" s="769"/>
      <c r="H1048" s="769"/>
      <c r="I1048" s="769"/>
      <c r="J1048" s="769"/>
      <c r="K1048" s="769"/>
      <c r="L1048" s="769"/>
      <c r="M1048" s="769"/>
      <c r="N1048" s="769"/>
      <c r="O1048" s="769"/>
      <c r="P1048" s="769"/>
      <c r="Q1048" s="769"/>
      <c r="R1048" s="769"/>
      <c r="S1048" s="769"/>
      <c r="T1048" s="770"/>
      <c r="U1048" s="776"/>
      <c r="V1048" s="777"/>
      <c r="W1048" s="757"/>
      <c r="X1048" s="757"/>
      <c r="Y1048" s="758"/>
    </row>
    <row r="1049" spans="1:25" ht="12" customHeight="1" x14ac:dyDescent="0.2">
      <c r="A1049" s="254"/>
      <c r="B1049" s="763"/>
      <c r="C1049" s="764"/>
      <c r="D1049" s="771"/>
      <c r="E1049" s="772"/>
      <c r="F1049" s="772"/>
      <c r="G1049" s="772"/>
      <c r="H1049" s="772"/>
      <c r="I1049" s="772"/>
      <c r="J1049" s="772"/>
      <c r="K1049" s="772"/>
      <c r="L1049" s="772"/>
      <c r="M1049" s="772"/>
      <c r="N1049" s="772"/>
      <c r="O1049" s="772"/>
      <c r="P1049" s="772"/>
      <c r="Q1049" s="772"/>
      <c r="R1049" s="772"/>
      <c r="S1049" s="772"/>
      <c r="T1049" s="773"/>
      <c r="U1049" s="778"/>
      <c r="V1049" s="779"/>
      <c r="W1049" s="753"/>
      <c r="X1049" s="753"/>
      <c r="Y1049" s="754"/>
    </row>
    <row r="1050" spans="1:25" ht="12" customHeight="1" x14ac:dyDescent="0.2">
      <c r="A1050" s="241"/>
      <c r="B1050" s="759" t="s">
        <v>14</v>
      </c>
      <c r="C1050" s="760"/>
      <c r="D1050" s="765" t="s">
        <v>14</v>
      </c>
      <c r="E1050" s="766"/>
      <c r="F1050" s="766"/>
      <c r="G1050" s="766"/>
      <c r="H1050" s="766"/>
      <c r="I1050" s="766"/>
      <c r="J1050" s="766"/>
      <c r="K1050" s="766"/>
      <c r="L1050" s="766"/>
      <c r="M1050" s="766"/>
      <c r="N1050" s="766"/>
      <c r="O1050" s="766"/>
      <c r="P1050" s="766"/>
      <c r="Q1050" s="766"/>
      <c r="R1050" s="766"/>
      <c r="S1050" s="766"/>
      <c r="T1050" s="767"/>
      <c r="U1050" s="774"/>
      <c r="V1050" s="775"/>
      <c r="W1050" s="755"/>
      <c r="X1050" s="755"/>
      <c r="Y1050" s="756"/>
    </row>
    <row r="1051" spans="1:25" ht="12" customHeight="1" x14ac:dyDescent="0.2">
      <c r="B1051" s="761"/>
      <c r="C1051" s="762"/>
      <c r="D1051" s="768"/>
      <c r="E1051" s="769"/>
      <c r="F1051" s="769"/>
      <c r="G1051" s="769"/>
      <c r="H1051" s="769"/>
      <c r="I1051" s="769"/>
      <c r="J1051" s="769"/>
      <c r="K1051" s="769"/>
      <c r="L1051" s="769"/>
      <c r="M1051" s="769"/>
      <c r="N1051" s="769"/>
      <c r="O1051" s="769"/>
      <c r="P1051" s="769"/>
      <c r="Q1051" s="769"/>
      <c r="R1051" s="769"/>
      <c r="S1051" s="769"/>
      <c r="T1051" s="770"/>
      <c r="U1051" s="776"/>
      <c r="V1051" s="777"/>
      <c r="W1051" s="757"/>
      <c r="X1051" s="757"/>
      <c r="Y1051" s="758"/>
    </row>
    <row r="1052" spans="1:25" ht="12" customHeight="1" x14ac:dyDescent="0.2">
      <c r="B1052" s="761"/>
      <c r="C1052" s="762"/>
      <c r="D1052" s="768"/>
      <c r="E1052" s="769"/>
      <c r="F1052" s="769"/>
      <c r="G1052" s="769"/>
      <c r="H1052" s="769"/>
      <c r="I1052" s="769"/>
      <c r="J1052" s="769"/>
      <c r="K1052" s="769"/>
      <c r="L1052" s="769"/>
      <c r="M1052" s="769"/>
      <c r="N1052" s="769"/>
      <c r="O1052" s="769"/>
      <c r="P1052" s="769"/>
      <c r="Q1052" s="769"/>
      <c r="R1052" s="769"/>
      <c r="S1052" s="769"/>
      <c r="T1052" s="770"/>
      <c r="U1052" s="776"/>
      <c r="V1052" s="777"/>
      <c r="W1052" s="757"/>
      <c r="X1052" s="757"/>
      <c r="Y1052" s="758"/>
    </row>
    <row r="1053" spans="1:25" ht="12" customHeight="1" x14ac:dyDescent="0.2">
      <c r="B1053" s="763"/>
      <c r="C1053" s="764"/>
      <c r="D1053" s="771"/>
      <c r="E1053" s="772"/>
      <c r="F1053" s="772"/>
      <c r="G1053" s="772"/>
      <c r="H1053" s="772"/>
      <c r="I1053" s="772"/>
      <c r="J1053" s="772"/>
      <c r="K1053" s="772"/>
      <c r="L1053" s="772"/>
      <c r="M1053" s="772"/>
      <c r="N1053" s="772"/>
      <c r="O1053" s="772"/>
      <c r="P1053" s="772"/>
      <c r="Q1053" s="772"/>
      <c r="R1053" s="772"/>
      <c r="S1053" s="772"/>
      <c r="T1053" s="773"/>
      <c r="U1053" s="778"/>
      <c r="V1053" s="779"/>
      <c r="W1053" s="753"/>
      <c r="X1053" s="753"/>
      <c r="Y1053" s="754"/>
    </row>
    <row r="1054" spans="1:25" ht="12" customHeight="1" x14ac:dyDescent="0.2">
      <c r="B1054" s="759" t="s">
        <v>14</v>
      </c>
      <c r="C1054" s="760"/>
      <c r="D1054" s="765" t="s">
        <v>14</v>
      </c>
      <c r="E1054" s="766"/>
      <c r="F1054" s="766"/>
      <c r="G1054" s="766"/>
      <c r="H1054" s="766"/>
      <c r="I1054" s="766"/>
      <c r="J1054" s="766"/>
      <c r="K1054" s="766"/>
      <c r="L1054" s="766"/>
      <c r="M1054" s="766"/>
      <c r="N1054" s="766"/>
      <c r="O1054" s="766"/>
      <c r="P1054" s="766"/>
      <c r="Q1054" s="766"/>
      <c r="R1054" s="766"/>
      <c r="S1054" s="766"/>
      <c r="T1054" s="767"/>
      <c r="U1054" s="774"/>
      <c r="V1054" s="775"/>
      <c r="W1054" s="755"/>
      <c r="X1054" s="755"/>
      <c r="Y1054" s="756"/>
    </row>
    <row r="1055" spans="1:25" ht="12" customHeight="1" x14ac:dyDescent="0.2">
      <c r="B1055" s="761"/>
      <c r="C1055" s="762"/>
      <c r="D1055" s="768"/>
      <c r="E1055" s="769"/>
      <c r="F1055" s="769"/>
      <c r="G1055" s="769"/>
      <c r="H1055" s="769"/>
      <c r="I1055" s="769"/>
      <c r="J1055" s="769"/>
      <c r="K1055" s="769"/>
      <c r="L1055" s="769"/>
      <c r="M1055" s="769"/>
      <c r="N1055" s="769"/>
      <c r="O1055" s="769"/>
      <c r="P1055" s="769"/>
      <c r="Q1055" s="769"/>
      <c r="R1055" s="769"/>
      <c r="S1055" s="769"/>
      <c r="T1055" s="770"/>
      <c r="U1055" s="776"/>
      <c r="V1055" s="777"/>
      <c r="W1055" s="757"/>
      <c r="X1055" s="757"/>
      <c r="Y1055" s="758"/>
    </row>
    <row r="1056" spans="1:25" ht="12" customHeight="1" x14ac:dyDescent="0.2">
      <c r="A1056" s="254" t="str">
        <f>IF(MAX($A$5:A1055)=MAX(Récap!AD:AD),"",A1046+1)</f>
        <v/>
      </c>
      <c r="B1056" s="761"/>
      <c r="C1056" s="762"/>
      <c r="D1056" s="768"/>
      <c r="E1056" s="769"/>
      <c r="F1056" s="769"/>
      <c r="G1056" s="769"/>
      <c r="H1056" s="769"/>
      <c r="I1056" s="769"/>
      <c r="J1056" s="769"/>
      <c r="K1056" s="769"/>
      <c r="L1056" s="769"/>
      <c r="M1056" s="769"/>
      <c r="N1056" s="769"/>
      <c r="O1056" s="769"/>
      <c r="P1056" s="769"/>
      <c r="Q1056" s="769"/>
      <c r="R1056" s="769"/>
      <c r="S1056" s="769"/>
      <c r="T1056" s="770"/>
      <c r="U1056" s="776"/>
      <c r="V1056" s="777"/>
      <c r="W1056" s="757"/>
      <c r="X1056" s="757"/>
      <c r="Y1056" s="758"/>
    </row>
    <row r="1057" spans="1:25" ht="12" customHeight="1" x14ac:dyDescent="0.2">
      <c r="A1057" s="254"/>
      <c r="B1057" s="763"/>
      <c r="C1057" s="764"/>
      <c r="D1057" s="771"/>
      <c r="E1057" s="772"/>
      <c r="F1057" s="772"/>
      <c r="G1057" s="772"/>
      <c r="H1057" s="772"/>
      <c r="I1057" s="772"/>
      <c r="J1057" s="772"/>
      <c r="K1057" s="772"/>
      <c r="L1057" s="772"/>
      <c r="M1057" s="772"/>
      <c r="N1057" s="772"/>
      <c r="O1057" s="772"/>
      <c r="P1057" s="772"/>
      <c r="Q1057" s="772"/>
      <c r="R1057" s="772"/>
      <c r="S1057" s="772"/>
      <c r="T1057" s="773"/>
      <c r="U1057" s="778"/>
      <c r="V1057" s="779"/>
      <c r="W1057" s="753"/>
      <c r="X1057" s="753"/>
      <c r="Y1057" s="754"/>
    </row>
    <row r="1058" spans="1:25" ht="12" customHeight="1" x14ac:dyDescent="0.2">
      <c r="A1058" s="254"/>
      <c r="B1058" s="759" t="s">
        <v>14</v>
      </c>
      <c r="C1058" s="760"/>
      <c r="D1058" s="765" t="s">
        <v>14</v>
      </c>
      <c r="E1058" s="766"/>
      <c r="F1058" s="766"/>
      <c r="G1058" s="766"/>
      <c r="H1058" s="766"/>
      <c r="I1058" s="766"/>
      <c r="J1058" s="766"/>
      <c r="K1058" s="766"/>
      <c r="L1058" s="766"/>
      <c r="M1058" s="766"/>
      <c r="N1058" s="766"/>
      <c r="O1058" s="766"/>
      <c r="P1058" s="766"/>
      <c r="Q1058" s="766"/>
      <c r="R1058" s="766"/>
      <c r="S1058" s="766"/>
      <c r="T1058" s="767"/>
      <c r="U1058" s="774"/>
      <c r="V1058" s="775"/>
      <c r="W1058" s="755"/>
      <c r="X1058" s="755"/>
      <c r="Y1058" s="756"/>
    </row>
    <row r="1059" spans="1:25" ht="12" customHeight="1" x14ac:dyDescent="0.2">
      <c r="A1059" s="254"/>
      <c r="B1059" s="761"/>
      <c r="C1059" s="762"/>
      <c r="D1059" s="768"/>
      <c r="E1059" s="769"/>
      <c r="F1059" s="769"/>
      <c r="G1059" s="769"/>
      <c r="H1059" s="769"/>
      <c r="I1059" s="769"/>
      <c r="J1059" s="769"/>
      <c r="K1059" s="769"/>
      <c r="L1059" s="769"/>
      <c r="M1059" s="769"/>
      <c r="N1059" s="769"/>
      <c r="O1059" s="769"/>
      <c r="P1059" s="769"/>
      <c r="Q1059" s="769"/>
      <c r="R1059" s="769"/>
      <c r="S1059" s="769"/>
      <c r="T1059" s="770"/>
      <c r="U1059" s="776"/>
      <c r="V1059" s="777"/>
      <c r="W1059" s="757"/>
      <c r="X1059" s="757"/>
      <c r="Y1059" s="758"/>
    </row>
    <row r="1060" spans="1:25" ht="12" customHeight="1" x14ac:dyDescent="0.2">
      <c r="A1060" s="254" t="str">
        <f>IF(MAX($A$5:A1059)=MAX(Récap!AD:AD),"",A1056+1)</f>
        <v/>
      </c>
      <c r="B1060" s="761"/>
      <c r="C1060" s="762"/>
      <c r="D1060" s="768"/>
      <c r="E1060" s="769"/>
      <c r="F1060" s="769"/>
      <c r="G1060" s="769"/>
      <c r="H1060" s="769"/>
      <c r="I1060" s="769"/>
      <c r="J1060" s="769"/>
      <c r="K1060" s="769"/>
      <c r="L1060" s="769"/>
      <c r="M1060" s="769"/>
      <c r="N1060" s="769"/>
      <c r="O1060" s="769"/>
      <c r="P1060" s="769"/>
      <c r="Q1060" s="769"/>
      <c r="R1060" s="769"/>
      <c r="S1060" s="769"/>
      <c r="T1060" s="770"/>
      <c r="U1060" s="776"/>
      <c r="V1060" s="777"/>
      <c r="W1060" s="757"/>
      <c r="X1060" s="757"/>
      <c r="Y1060" s="758"/>
    </row>
    <row r="1061" spans="1:25" ht="12" customHeight="1" x14ac:dyDescent="0.2">
      <c r="A1061" s="254"/>
      <c r="B1061" s="763"/>
      <c r="C1061" s="764"/>
      <c r="D1061" s="771"/>
      <c r="E1061" s="772"/>
      <c r="F1061" s="772"/>
      <c r="G1061" s="772"/>
      <c r="H1061" s="772"/>
      <c r="I1061" s="772"/>
      <c r="J1061" s="772"/>
      <c r="K1061" s="772"/>
      <c r="L1061" s="772"/>
      <c r="M1061" s="772"/>
      <c r="N1061" s="772"/>
      <c r="O1061" s="772"/>
      <c r="P1061" s="772"/>
      <c r="Q1061" s="772"/>
      <c r="R1061" s="772"/>
      <c r="S1061" s="772"/>
      <c r="T1061" s="773"/>
      <c r="U1061" s="778"/>
      <c r="V1061" s="779"/>
      <c r="W1061" s="753"/>
      <c r="X1061" s="753"/>
      <c r="Y1061" s="754"/>
    </row>
    <row r="1062" spans="1:25" ht="12" customHeight="1" x14ac:dyDescent="0.2">
      <c r="A1062" s="254"/>
      <c r="B1062" s="759" t="s">
        <v>14</v>
      </c>
      <c r="C1062" s="760"/>
      <c r="D1062" s="765" t="s">
        <v>14</v>
      </c>
      <c r="E1062" s="766"/>
      <c r="F1062" s="766"/>
      <c r="G1062" s="766"/>
      <c r="H1062" s="766"/>
      <c r="I1062" s="766"/>
      <c r="J1062" s="766"/>
      <c r="K1062" s="766"/>
      <c r="L1062" s="766"/>
      <c r="M1062" s="766"/>
      <c r="N1062" s="766"/>
      <c r="O1062" s="766"/>
      <c r="P1062" s="766"/>
      <c r="Q1062" s="766"/>
      <c r="R1062" s="766"/>
      <c r="S1062" s="766"/>
      <c r="T1062" s="767"/>
      <c r="U1062" s="774"/>
      <c r="V1062" s="775"/>
      <c r="W1062" s="755"/>
      <c r="X1062" s="755"/>
      <c r="Y1062" s="756"/>
    </row>
    <row r="1063" spans="1:25" ht="12" customHeight="1" x14ac:dyDescent="0.2">
      <c r="A1063" s="254"/>
      <c r="B1063" s="761"/>
      <c r="C1063" s="762"/>
      <c r="D1063" s="768"/>
      <c r="E1063" s="769"/>
      <c r="F1063" s="769"/>
      <c r="G1063" s="769"/>
      <c r="H1063" s="769"/>
      <c r="I1063" s="769"/>
      <c r="J1063" s="769"/>
      <c r="K1063" s="769"/>
      <c r="L1063" s="769"/>
      <c r="M1063" s="769"/>
      <c r="N1063" s="769"/>
      <c r="O1063" s="769"/>
      <c r="P1063" s="769"/>
      <c r="Q1063" s="769"/>
      <c r="R1063" s="769"/>
      <c r="S1063" s="769"/>
      <c r="T1063" s="770"/>
      <c r="U1063" s="776"/>
      <c r="V1063" s="777"/>
      <c r="W1063" s="757"/>
      <c r="X1063" s="757"/>
      <c r="Y1063" s="758"/>
    </row>
    <row r="1064" spans="1:25" ht="12" customHeight="1" x14ac:dyDescent="0.2">
      <c r="A1064" s="254" t="str">
        <f>IF(MAX($A$5:A1063)=MAX(Récap!AD:AD),"",A1060+1)</f>
        <v/>
      </c>
      <c r="B1064" s="761"/>
      <c r="C1064" s="762"/>
      <c r="D1064" s="768"/>
      <c r="E1064" s="769"/>
      <c r="F1064" s="769"/>
      <c r="G1064" s="769"/>
      <c r="H1064" s="769"/>
      <c r="I1064" s="769"/>
      <c r="J1064" s="769"/>
      <c r="K1064" s="769"/>
      <c r="L1064" s="769"/>
      <c r="M1064" s="769"/>
      <c r="N1064" s="769"/>
      <c r="O1064" s="769"/>
      <c r="P1064" s="769"/>
      <c r="Q1064" s="769"/>
      <c r="R1064" s="769"/>
      <c r="S1064" s="769"/>
      <c r="T1064" s="770"/>
      <c r="U1064" s="776"/>
      <c r="V1064" s="777"/>
      <c r="W1064" s="757"/>
      <c r="X1064" s="757"/>
      <c r="Y1064" s="758"/>
    </row>
    <row r="1065" spans="1:25" ht="12" customHeight="1" x14ac:dyDescent="0.2">
      <c r="A1065" s="254"/>
      <c r="B1065" s="763"/>
      <c r="C1065" s="764"/>
      <c r="D1065" s="771"/>
      <c r="E1065" s="772"/>
      <c r="F1065" s="772"/>
      <c r="G1065" s="772"/>
      <c r="H1065" s="772"/>
      <c r="I1065" s="772"/>
      <c r="J1065" s="772"/>
      <c r="K1065" s="772"/>
      <c r="L1065" s="772"/>
      <c r="M1065" s="772"/>
      <c r="N1065" s="772"/>
      <c r="O1065" s="772"/>
      <c r="P1065" s="772"/>
      <c r="Q1065" s="772"/>
      <c r="R1065" s="772"/>
      <c r="S1065" s="772"/>
      <c r="T1065" s="773"/>
      <c r="U1065" s="778"/>
      <c r="V1065" s="779"/>
      <c r="W1065" s="753"/>
      <c r="X1065" s="753"/>
      <c r="Y1065" s="754"/>
    </row>
    <row r="1066" spans="1:25" ht="12" customHeight="1" x14ac:dyDescent="0.2">
      <c r="A1066" s="254"/>
      <c r="B1066" s="759" t="s">
        <v>14</v>
      </c>
      <c r="C1066" s="760"/>
      <c r="D1066" s="765" t="s">
        <v>14</v>
      </c>
      <c r="E1066" s="766"/>
      <c r="F1066" s="766"/>
      <c r="G1066" s="766"/>
      <c r="H1066" s="766"/>
      <c r="I1066" s="766"/>
      <c r="J1066" s="766"/>
      <c r="K1066" s="766"/>
      <c r="L1066" s="766"/>
      <c r="M1066" s="766"/>
      <c r="N1066" s="766"/>
      <c r="O1066" s="766"/>
      <c r="P1066" s="766"/>
      <c r="Q1066" s="766"/>
      <c r="R1066" s="766"/>
      <c r="S1066" s="766"/>
      <c r="T1066" s="767"/>
      <c r="U1066" s="774"/>
      <c r="V1066" s="775"/>
      <c r="W1066" s="755"/>
      <c r="X1066" s="755"/>
      <c r="Y1066" s="756"/>
    </row>
    <row r="1067" spans="1:25" ht="12" customHeight="1" x14ac:dyDescent="0.2">
      <c r="A1067" s="254"/>
      <c r="B1067" s="761"/>
      <c r="C1067" s="762"/>
      <c r="D1067" s="768"/>
      <c r="E1067" s="769"/>
      <c r="F1067" s="769"/>
      <c r="G1067" s="769"/>
      <c r="H1067" s="769"/>
      <c r="I1067" s="769"/>
      <c r="J1067" s="769"/>
      <c r="K1067" s="769"/>
      <c r="L1067" s="769"/>
      <c r="M1067" s="769"/>
      <c r="N1067" s="769"/>
      <c r="O1067" s="769"/>
      <c r="P1067" s="769"/>
      <c r="Q1067" s="769"/>
      <c r="R1067" s="769"/>
      <c r="S1067" s="769"/>
      <c r="T1067" s="770"/>
      <c r="U1067" s="776"/>
      <c r="V1067" s="777"/>
      <c r="W1067" s="757"/>
      <c r="X1067" s="757"/>
      <c r="Y1067" s="758"/>
    </row>
    <row r="1068" spans="1:25" ht="12" customHeight="1" x14ac:dyDescent="0.2">
      <c r="A1068" s="254" t="str">
        <f>IF(MAX($A$5:A1067)=MAX(Récap!AD:AD),"",A1064+1)</f>
        <v/>
      </c>
      <c r="B1068" s="761"/>
      <c r="C1068" s="762"/>
      <c r="D1068" s="768"/>
      <c r="E1068" s="769"/>
      <c r="F1068" s="769"/>
      <c r="G1068" s="769"/>
      <c r="H1068" s="769"/>
      <c r="I1068" s="769"/>
      <c r="J1068" s="769"/>
      <c r="K1068" s="769"/>
      <c r="L1068" s="769"/>
      <c r="M1068" s="769"/>
      <c r="N1068" s="769"/>
      <c r="O1068" s="769"/>
      <c r="P1068" s="769"/>
      <c r="Q1068" s="769"/>
      <c r="R1068" s="769"/>
      <c r="S1068" s="769"/>
      <c r="T1068" s="770"/>
      <c r="U1068" s="776"/>
      <c r="V1068" s="777"/>
      <c r="W1068" s="757"/>
      <c r="X1068" s="757"/>
      <c r="Y1068" s="758"/>
    </row>
    <row r="1069" spans="1:25" ht="12" customHeight="1" x14ac:dyDescent="0.2">
      <c r="A1069" s="254"/>
      <c r="B1069" s="763"/>
      <c r="C1069" s="764"/>
      <c r="D1069" s="771"/>
      <c r="E1069" s="772"/>
      <c r="F1069" s="772"/>
      <c r="G1069" s="772"/>
      <c r="H1069" s="772"/>
      <c r="I1069" s="772"/>
      <c r="J1069" s="772"/>
      <c r="K1069" s="772"/>
      <c r="L1069" s="772"/>
      <c r="M1069" s="772"/>
      <c r="N1069" s="772"/>
      <c r="O1069" s="772"/>
      <c r="P1069" s="772"/>
      <c r="Q1069" s="772"/>
      <c r="R1069" s="772"/>
      <c r="S1069" s="772"/>
      <c r="T1069" s="773"/>
      <c r="U1069" s="778"/>
      <c r="V1069" s="779"/>
      <c r="W1069" s="753"/>
      <c r="X1069" s="753"/>
      <c r="Y1069" s="754"/>
    </row>
    <row r="1070" spans="1:25" ht="12" customHeight="1" x14ac:dyDescent="0.2">
      <c r="A1070" s="254"/>
      <c r="B1070" s="759" t="s">
        <v>14</v>
      </c>
      <c r="C1070" s="760"/>
      <c r="D1070" s="765" t="s">
        <v>14</v>
      </c>
      <c r="E1070" s="766"/>
      <c r="F1070" s="766"/>
      <c r="G1070" s="766"/>
      <c r="H1070" s="766"/>
      <c r="I1070" s="766"/>
      <c r="J1070" s="766"/>
      <c r="K1070" s="766"/>
      <c r="L1070" s="766"/>
      <c r="M1070" s="766"/>
      <c r="N1070" s="766"/>
      <c r="O1070" s="766"/>
      <c r="P1070" s="766"/>
      <c r="Q1070" s="766"/>
      <c r="R1070" s="766"/>
      <c r="S1070" s="766"/>
      <c r="T1070" s="767"/>
      <c r="U1070" s="774"/>
      <c r="V1070" s="775"/>
      <c r="W1070" s="755"/>
      <c r="X1070" s="755"/>
      <c r="Y1070" s="756"/>
    </row>
    <row r="1071" spans="1:25" ht="12" customHeight="1" x14ac:dyDescent="0.2">
      <c r="A1071" s="254"/>
      <c r="B1071" s="761"/>
      <c r="C1071" s="762"/>
      <c r="D1071" s="768"/>
      <c r="E1071" s="769"/>
      <c r="F1071" s="769"/>
      <c r="G1071" s="769"/>
      <c r="H1071" s="769"/>
      <c r="I1071" s="769"/>
      <c r="J1071" s="769"/>
      <c r="K1071" s="769"/>
      <c r="L1071" s="769"/>
      <c r="M1071" s="769"/>
      <c r="N1071" s="769"/>
      <c r="O1071" s="769"/>
      <c r="P1071" s="769"/>
      <c r="Q1071" s="769"/>
      <c r="R1071" s="769"/>
      <c r="S1071" s="769"/>
      <c r="T1071" s="770"/>
      <c r="U1071" s="776"/>
      <c r="V1071" s="777"/>
      <c r="W1071" s="757"/>
      <c r="X1071" s="757"/>
      <c r="Y1071" s="758"/>
    </row>
    <row r="1072" spans="1:25" ht="12" customHeight="1" x14ac:dyDescent="0.2">
      <c r="A1072" s="254" t="str">
        <f>IF(MAX($A$5:A1071)=MAX(Récap!AD:AD),"",A1068+1)</f>
        <v/>
      </c>
      <c r="B1072" s="761"/>
      <c r="C1072" s="762"/>
      <c r="D1072" s="768"/>
      <c r="E1072" s="769"/>
      <c r="F1072" s="769"/>
      <c r="G1072" s="769"/>
      <c r="H1072" s="769"/>
      <c r="I1072" s="769"/>
      <c r="J1072" s="769"/>
      <c r="K1072" s="769"/>
      <c r="L1072" s="769"/>
      <c r="M1072" s="769"/>
      <c r="N1072" s="769"/>
      <c r="O1072" s="769"/>
      <c r="P1072" s="769"/>
      <c r="Q1072" s="769"/>
      <c r="R1072" s="769"/>
      <c r="S1072" s="769"/>
      <c r="T1072" s="770"/>
      <c r="U1072" s="776"/>
      <c r="V1072" s="777"/>
      <c r="W1072" s="757"/>
      <c r="X1072" s="757"/>
      <c r="Y1072" s="758"/>
    </row>
    <row r="1073" spans="1:25" ht="12" customHeight="1" x14ac:dyDescent="0.2">
      <c r="A1073" s="254"/>
      <c r="B1073" s="763"/>
      <c r="C1073" s="764"/>
      <c r="D1073" s="771"/>
      <c r="E1073" s="772"/>
      <c r="F1073" s="772"/>
      <c r="G1073" s="772"/>
      <c r="H1073" s="772"/>
      <c r="I1073" s="772"/>
      <c r="J1073" s="772"/>
      <c r="K1073" s="772"/>
      <c r="L1073" s="772"/>
      <c r="M1073" s="772"/>
      <c r="N1073" s="772"/>
      <c r="O1073" s="772"/>
      <c r="P1073" s="772"/>
      <c r="Q1073" s="772"/>
      <c r="R1073" s="772"/>
      <c r="S1073" s="772"/>
      <c r="T1073" s="773"/>
      <c r="U1073" s="778"/>
      <c r="V1073" s="779"/>
      <c r="W1073" s="753"/>
      <c r="X1073" s="753"/>
      <c r="Y1073" s="754"/>
    </row>
    <row r="1074" spans="1:25" ht="12" customHeight="1" x14ac:dyDescent="0.2">
      <c r="A1074" s="254"/>
      <c r="B1074" s="759" t="s">
        <v>14</v>
      </c>
      <c r="C1074" s="760"/>
      <c r="D1074" s="765" t="s">
        <v>14</v>
      </c>
      <c r="E1074" s="766"/>
      <c r="F1074" s="766"/>
      <c r="G1074" s="766"/>
      <c r="H1074" s="766"/>
      <c r="I1074" s="766"/>
      <c r="J1074" s="766"/>
      <c r="K1074" s="766"/>
      <c r="L1074" s="766"/>
      <c r="M1074" s="766"/>
      <c r="N1074" s="766"/>
      <c r="O1074" s="766"/>
      <c r="P1074" s="766"/>
      <c r="Q1074" s="766"/>
      <c r="R1074" s="766"/>
      <c r="S1074" s="766"/>
      <c r="T1074" s="767"/>
      <c r="U1074" s="774"/>
      <c r="V1074" s="775"/>
      <c r="W1074" s="755"/>
      <c r="X1074" s="755"/>
      <c r="Y1074" s="756"/>
    </row>
    <row r="1075" spans="1:25" ht="12" customHeight="1" x14ac:dyDescent="0.2">
      <c r="A1075" s="254"/>
      <c r="B1075" s="761"/>
      <c r="C1075" s="762"/>
      <c r="D1075" s="768"/>
      <c r="E1075" s="769"/>
      <c r="F1075" s="769"/>
      <c r="G1075" s="769"/>
      <c r="H1075" s="769"/>
      <c r="I1075" s="769"/>
      <c r="J1075" s="769"/>
      <c r="K1075" s="769"/>
      <c r="L1075" s="769"/>
      <c r="M1075" s="769"/>
      <c r="N1075" s="769"/>
      <c r="O1075" s="769"/>
      <c r="P1075" s="769"/>
      <c r="Q1075" s="769"/>
      <c r="R1075" s="769"/>
      <c r="S1075" s="769"/>
      <c r="T1075" s="770"/>
      <c r="U1075" s="776"/>
      <c r="V1075" s="777"/>
      <c r="W1075" s="757"/>
      <c r="X1075" s="757"/>
      <c r="Y1075" s="758"/>
    </row>
    <row r="1076" spans="1:25" ht="12" customHeight="1" x14ac:dyDescent="0.2">
      <c r="A1076" s="254" t="str">
        <f>IF(MAX($A$5:A1075)=MAX(Récap!AD:AD),"",A1072+1)</f>
        <v/>
      </c>
      <c r="B1076" s="761"/>
      <c r="C1076" s="762"/>
      <c r="D1076" s="768"/>
      <c r="E1076" s="769"/>
      <c r="F1076" s="769"/>
      <c r="G1076" s="769"/>
      <c r="H1076" s="769"/>
      <c r="I1076" s="769"/>
      <c r="J1076" s="769"/>
      <c r="K1076" s="769"/>
      <c r="L1076" s="769"/>
      <c r="M1076" s="769"/>
      <c r="N1076" s="769"/>
      <c r="O1076" s="769"/>
      <c r="P1076" s="769"/>
      <c r="Q1076" s="769"/>
      <c r="R1076" s="769"/>
      <c r="S1076" s="769"/>
      <c r="T1076" s="770"/>
      <c r="U1076" s="776"/>
      <c r="V1076" s="777"/>
      <c r="W1076" s="757"/>
      <c r="X1076" s="757"/>
      <c r="Y1076" s="758"/>
    </row>
    <row r="1077" spans="1:25" ht="12" customHeight="1" x14ac:dyDescent="0.2">
      <c r="A1077" s="254"/>
      <c r="B1077" s="763"/>
      <c r="C1077" s="764"/>
      <c r="D1077" s="771"/>
      <c r="E1077" s="772"/>
      <c r="F1077" s="772"/>
      <c r="G1077" s="772"/>
      <c r="H1077" s="772"/>
      <c r="I1077" s="772"/>
      <c r="J1077" s="772"/>
      <c r="K1077" s="772"/>
      <c r="L1077" s="772"/>
      <c r="M1077" s="772"/>
      <c r="N1077" s="772"/>
      <c r="O1077" s="772"/>
      <c r="P1077" s="772"/>
      <c r="Q1077" s="772"/>
      <c r="R1077" s="772"/>
      <c r="S1077" s="772"/>
      <c r="T1077" s="773"/>
      <c r="U1077" s="778"/>
      <c r="V1077" s="779"/>
      <c r="W1077" s="753"/>
      <c r="X1077" s="753"/>
      <c r="Y1077" s="754"/>
    </row>
    <row r="1078" spans="1:25" ht="12" customHeight="1" x14ac:dyDescent="0.2">
      <c r="A1078" s="254"/>
      <c r="B1078" s="759" t="s">
        <v>14</v>
      </c>
      <c r="C1078" s="760"/>
      <c r="D1078" s="765" t="s">
        <v>14</v>
      </c>
      <c r="E1078" s="766"/>
      <c r="F1078" s="766"/>
      <c r="G1078" s="766"/>
      <c r="H1078" s="766"/>
      <c r="I1078" s="766"/>
      <c r="J1078" s="766"/>
      <c r="K1078" s="766"/>
      <c r="L1078" s="766"/>
      <c r="M1078" s="766"/>
      <c r="N1078" s="766"/>
      <c r="O1078" s="766"/>
      <c r="P1078" s="766"/>
      <c r="Q1078" s="766"/>
      <c r="R1078" s="766"/>
      <c r="S1078" s="766"/>
      <c r="T1078" s="767"/>
      <c r="U1078" s="774"/>
      <c r="V1078" s="775"/>
      <c r="W1078" s="755"/>
      <c r="X1078" s="755"/>
      <c r="Y1078" s="756"/>
    </row>
    <row r="1079" spans="1:25" ht="12" customHeight="1" x14ac:dyDescent="0.2">
      <c r="A1079" s="254"/>
      <c r="B1079" s="761"/>
      <c r="C1079" s="762"/>
      <c r="D1079" s="768"/>
      <c r="E1079" s="769"/>
      <c r="F1079" s="769"/>
      <c r="G1079" s="769"/>
      <c r="H1079" s="769"/>
      <c r="I1079" s="769"/>
      <c r="J1079" s="769"/>
      <c r="K1079" s="769"/>
      <c r="L1079" s="769"/>
      <c r="M1079" s="769"/>
      <c r="N1079" s="769"/>
      <c r="O1079" s="769"/>
      <c r="P1079" s="769"/>
      <c r="Q1079" s="769"/>
      <c r="R1079" s="769"/>
      <c r="S1079" s="769"/>
      <c r="T1079" s="770"/>
      <c r="U1079" s="776"/>
      <c r="V1079" s="777"/>
      <c r="W1079" s="757"/>
      <c r="X1079" s="757"/>
      <c r="Y1079" s="758"/>
    </row>
    <row r="1080" spans="1:25" ht="12" customHeight="1" x14ac:dyDescent="0.2">
      <c r="A1080" s="254" t="str">
        <f>IF(MAX($A$5:A1079)=MAX(Récap!AD:AD),"",A1076+1)</f>
        <v/>
      </c>
      <c r="B1080" s="761"/>
      <c r="C1080" s="762"/>
      <c r="D1080" s="768"/>
      <c r="E1080" s="769"/>
      <c r="F1080" s="769"/>
      <c r="G1080" s="769"/>
      <c r="H1080" s="769"/>
      <c r="I1080" s="769"/>
      <c r="J1080" s="769"/>
      <c r="K1080" s="769"/>
      <c r="L1080" s="769"/>
      <c r="M1080" s="769"/>
      <c r="N1080" s="769"/>
      <c r="O1080" s="769"/>
      <c r="P1080" s="769"/>
      <c r="Q1080" s="769"/>
      <c r="R1080" s="769"/>
      <c r="S1080" s="769"/>
      <c r="T1080" s="770"/>
      <c r="U1080" s="776"/>
      <c r="V1080" s="777"/>
      <c r="W1080" s="757"/>
      <c r="X1080" s="757"/>
      <c r="Y1080" s="758"/>
    </row>
    <row r="1081" spans="1:25" ht="12" customHeight="1" x14ac:dyDescent="0.2">
      <c r="A1081" s="254"/>
      <c r="B1081" s="763"/>
      <c r="C1081" s="764"/>
      <c r="D1081" s="771"/>
      <c r="E1081" s="772"/>
      <c r="F1081" s="772"/>
      <c r="G1081" s="772"/>
      <c r="H1081" s="772"/>
      <c r="I1081" s="772"/>
      <c r="J1081" s="772"/>
      <c r="K1081" s="772"/>
      <c r="L1081" s="772"/>
      <c r="M1081" s="772"/>
      <c r="N1081" s="772"/>
      <c r="O1081" s="772"/>
      <c r="P1081" s="772"/>
      <c r="Q1081" s="772"/>
      <c r="R1081" s="772"/>
      <c r="S1081" s="772"/>
      <c r="T1081" s="773"/>
      <c r="U1081" s="778"/>
      <c r="V1081" s="779"/>
      <c r="W1081" s="753"/>
      <c r="X1081" s="753"/>
      <c r="Y1081" s="754"/>
    </row>
    <row r="1082" spans="1:25" ht="12" customHeight="1" x14ac:dyDescent="0.2">
      <c r="A1082" s="254"/>
      <c r="B1082" s="759" t="s">
        <v>14</v>
      </c>
      <c r="C1082" s="760"/>
      <c r="D1082" s="765" t="s">
        <v>14</v>
      </c>
      <c r="E1082" s="766"/>
      <c r="F1082" s="766"/>
      <c r="G1082" s="766"/>
      <c r="H1082" s="766"/>
      <c r="I1082" s="766"/>
      <c r="J1082" s="766"/>
      <c r="K1082" s="766"/>
      <c r="L1082" s="766"/>
      <c r="M1082" s="766"/>
      <c r="N1082" s="766"/>
      <c r="O1082" s="766"/>
      <c r="P1082" s="766"/>
      <c r="Q1082" s="766"/>
      <c r="R1082" s="766"/>
      <c r="S1082" s="766"/>
      <c r="T1082" s="767"/>
      <c r="U1082" s="774"/>
      <c r="V1082" s="775"/>
      <c r="W1082" s="755"/>
      <c r="X1082" s="755"/>
      <c r="Y1082" s="756"/>
    </row>
    <row r="1083" spans="1:25" ht="12" customHeight="1" x14ac:dyDescent="0.2">
      <c r="A1083" s="254"/>
      <c r="B1083" s="761"/>
      <c r="C1083" s="762"/>
      <c r="D1083" s="768"/>
      <c r="E1083" s="769"/>
      <c r="F1083" s="769"/>
      <c r="G1083" s="769"/>
      <c r="H1083" s="769"/>
      <c r="I1083" s="769"/>
      <c r="J1083" s="769"/>
      <c r="K1083" s="769"/>
      <c r="L1083" s="769"/>
      <c r="M1083" s="769"/>
      <c r="N1083" s="769"/>
      <c r="O1083" s="769"/>
      <c r="P1083" s="769"/>
      <c r="Q1083" s="769"/>
      <c r="R1083" s="769"/>
      <c r="S1083" s="769"/>
      <c r="T1083" s="770"/>
      <c r="U1083" s="776"/>
      <c r="V1083" s="777"/>
      <c r="W1083" s="757"/>
      <c r="X1083" s="757"/>
      <c r="Y1083" s="758"/>
    </row>
    <row r="1084" spans="1:25" ht="12" customHeight="1" x14ac:dyDescent="0.2">
      <c r="A1084" s="254" t="str">
        <f>IF(MAX($A$5:A1083)=MAX(Récap!AD:AD),"",A1080+1)</f>
        <v/>
      </c>
      <c r="B1084" s="761"/>
      <c r="C1084" s="762"/>
      <c r="D1084" s="768"/>
      <c r="E1084" s="769"/>
      <c r="F1084" s="769"/>
      <c r="G1084" s="769"/>
      <c r="H1084" s="769"/>
      <c r="I1084" s="769"/>
      <c r="J1084" s="769"/>
      <c r="K1084" s="769"/>
      <c r="L1084" s="769"/>
      <c r="M1084" s="769"/>
      <c r="N1084" s="769"/>
      <c r="O1084" s="769"/>
      <c r="P1084" s="769"/>
      <c r="Q1084" s="769"/>
      <c r="R1084" s="769"/>
      <c r="S1084" s="769"/>
      <c r="T1084" s="770"/>
      <c r="U1084" s="776"/>
      <c r="V1084" s="777"/>
      <c r="W1084" s="757"/>
      <c r="X1084" s="757"/>
      <c r="Y1084" s="758"/>
    </row>
    <row r="1085" spans="1:25" ht="12" customHeight="1" x14ac:dyDescent="0.2">
      <c r="A1085" s="254"/>
      <c r="B1085" s="763"/>
      <c r="C1085" s="764"/>
      <c r="D1085" s="771"/>
      <c r="E1085" s="772"/>
      <c r="F1085" s="772"/>
      <c r="G1085" s="772"/>
      <c r="H1085" s="772"/>
      <c r="I1085" s="772"/>
      <c r="J1085" s="772"/>
      <c r="K1085" s="772"/>
      <c r="L1085" s="772"/>
      <c r="M1085" s="772"/>
      <c r="N1085" s="772"/>
      <c r="O1085" s="772"/>
      <c r="P1085" s="772"/>
      <c r="Q1085" s="772"/>
      <c r="R1085" s="772"/>
      <c r="S1085" s="772"/>
      <c r="T1085" s="773"/>
      <c r="U1085" s="778"/>
      <c r="V1085" s="779"/>
      <c r="W1085" s="753"/>
      <c r="X1085" s="753"/>
      <c r="Y1085" s="754"/>
    </row>
    <row r="1086" spans="1:25" ht="12" customHeight="1" x14ac:dyDescent="0.2">
      <c r="A1086" s="254"/>
      <c r="B1086" s="759" t="s">
        <v>14</v>
      </c>
      <c r="C1086" s="760"/>
      <c r="D1086" s="765" t="s">
        <v>14</v>
      </c>
      <c r="E1086" s="766"/>
      <c r="F1086" s="766"/>
      <c r="G1086" s="766"/>
      <c r="H1086" s="766"/>
      <c r="I1086" s="766"/>
      <c r="J1086" s="766"/>
      <c r="K1086" s="766"/>
      <c r="L1086" s="766"/>
      <c r="M1086" s="766"/>
      <c r="N1086" s="766"/>
      <c r="O1086" s="766"/>
      <c r="P1086" s="766"/>
      <c r="Q1086" s="766"/>
      <c r="R1086" s="766"/>
      <c r="S1086" s="766"/>
      <c r="T1086" s="767"/>
      <c r="U1086" s="774"/>
      <c r="V1086" s="775"/>
      <c r="W1086" s="755"/>
      <c r="X1086" s="755"/>
      <c r="Y1086" s="756"/>
    </row>
    <row r="1087" spans="1:25" ht="12" customHeight="1" x14ac:dyDescent="0.2">
      <c r="A1087" s="254"/>
      <c r="B1087" s="761"/>
      <c r="C1087" s="762"/>
      <c r="D1087" s="768"/>
      <c r="E1087" s="769"/>
      <c r="F1087" s="769"/>
      <c r="G1087" s="769"/>
      <c r="H1087" s="769"/>
      <c r="I1087" s="769"/>
      <c r="J1087" s="769"/>
      <c r="K1087" s="769"/>
      <c r="L1087" s="769"/>
      <c r="M1087" s="769"/>
      <c r="N1087" s="769"/>
      <c r="O1087" s="769"/>
      <c r="P1087" s="769"/>
      <c r="Q1087" s="769"/>
      <c r="R1087" s="769"/>
      <c r="S1087" s="769"/>
      <c r="T1087" s="770"/>
      <c r="U1087" s="776"/>
      <c r="V1087" s="777"/>
      <c r="W1087" s="757"/>
      <c r="X1087" s="757"/>
      <c r="Y1087" s="758"/>
    </row>
    <row r="1088" spans="1:25" ht="12" customHeight="1" x14ac:dyDescent="0.2">
      <c r="A1088" s="254" t="str">
        <f>IF(MAX($A$5:A1087)=MAX(Récap!AD:AD),"",A1084+1)</f>
        <v/>
      </c>
      <c r="B1088" s="761"/>
      <c r="C1088" s="762"/>
      <c r="D1088" s="768"/>
      <c r="E1088" s="769"/>
      <c r="F1088" s="769"/>
      <c r="G1088" s="769"/>
      <c r="H1088" s="769"/>
      <c r="I1088" s="769"/>
      <c r="J1088" s="769"/>
      <c r="K1088" s="769"/>
      <c r="L1088" s="769"/>
      <c r="M1088" s="769"/>
      <c r="N1088" s="769"/>
      <c r="O1088" s="769"/>
      <c r="P1088" s="769"/>
      <c r="Q1088" s="769"/>
      <c r="R1088" s="769"/>
      <c r="S1088" s="769"/>
      <c r="T1088" s="770"/>
      <c r="U1088" s="776"/>
      <c r="V1088" s="777"/>
      <c r="W1088" s="757"/>
      <c r="X1088" s="757"/>
      <c r="Y1088" s="758"/>
    </row>
    <row r="1089" spans="1:25" ht="12" customHeight="1" x14ac:dyDescent="0.2">
      <c r="A1089" s="254"/>
      <c r="B1089" s="763"/>
      <c r="C1089" s="764"/>
      <c r="D1089" s="771"/>
      <c r="E1089" s="772"/>
      <c r="F1089" s="772"/>
      <c r="G1089" s="772"/>
      <c r="H1089" s="772"/>
      <c r="I1089" s="772"/>
      <c r="J1089" s="772"/>
      <c r="K1089" s="772"/>
      <c r="L1089" s="772"/>
      <c r="M1089" s="772"/>
      <c r="N1089" s="772"/>
      <c r="O1089" s="772"/>
      <c r="P1089" s="772"/>
      <c r="Q1089" s="772"/>
      <c r="R1089" s="772"/>
      <c r="S1089" s="772"/>
      <c r="T1089" s="773"/>
      <c r="U1089" s="778"/>
      <c r="V1089" s="779"/>
      <c r="W1089" s="753"/>
      <c r="X1089" s="753"/>
      <c r="Y1089" s="754"/>
    </row>
    <row r="1090" spans="1:25" ht="12" customHeight="1" x14ac:dyDescent="0.2">
      <c r="A1090" s="254"/>
      <c r="B1090" s="759" t="s">
        <v>14</v>
      </c>
      <c r="C1090" s="760"/>
      <c r="D1090" s="765" t="s">
        <v>14</v>
      </c>
      <c r="E1090" s="766"/>
      <c r="F1090" s="766"/>
      <c r="G1090" s="766"/>
      <c r="H1090" s="766"/>
      <c r="I1090" s="766"/>
      <c r="J1090" s="766"/>
      <c r="K1090" s="766"/>
      <c r="L1090" s="766"/>
      <c r="M1090" s="766"/>
      <c r="N1090" s="766"/>
      <c r="O1090" s="766"/>
      <c r="P1090" s="766"/>
      <c r="Q1090" s="766"/>
      <c r="R1090" s="766"/>
      <c r="S1090" s="766"/>
      <c r="T1090" s="767"/>
      <c r="U1090" s="774"/>
      <c r="V1090" s="775"/>
      <c r="W1090" s="755"/>
      <c r="X1090" s="755"/>
      <c r="Y1090" s="756"/>
    </row>
    <row r="1091" spans="1:25" ht="12" customHeight="1" x14ac:dyDescent="0.2">
      <c r="A1091" s="254"/>
      <c r="B1091" s="761"/>
      <c r="C1091" s="762"/>
      <c r="D1091" s="768"/>
      <c r="E1091" s="769"/>
      <c r="F1091" s="769"/>
      <c r="G1091" s="769"/>
      <c r="H1091" s="769"/>
      <c r="I1091" s="769"/>
      <c r="J1091" s="769"/>
      <c r="K1091" s="769"/>
      <c r="L1091" s="769"/>
      <c r="M1091" s="769"/>
      <c r="N1091" s="769"/>
      <c r="O1091" s="769"/>
      <c r="P1091" s="769"/>
      <c r="Q1091" s="769"/>
      <c r="R1091" s="769"/>
      <c r="S1091" s="769"/>
      <c r="T1091" s="770"/>
      <c r="U1091" s="776"/>
      <c r="V1091" s="777"/>
      <c r="W1091" s="757"/>
      <c r="X1091" s="757"/>
      <c r="Y1091" s="758"/>
    </row>
    <row r="1092" spans="1:25" ht="12" customHeight="1" x14ac:dyDescent="0.2">
      <c r="A1092" s="254" t="str">
        <f>IF(MAX($A$5:A1091)=MAX(Récap!AD:AD),"",A1088+1)</f>
        <v/>
      </c>
      <c r="B1092" s="761"/>
      <c r="C1092" s="762"/>
      <c r="D1092" s="768"/>
      <c r="E1092" s="769"/>
      <c r="F1092" s="769"/>
      <c r="G1092" s="769"/>
      <c r="H1092" s="769"/>
      <c r="I1092" s="769"/>
      <c r="J1092" s="769"/>
      <c r="K1092" s="769"/>
      <c r="L1092" s="769"/>
      <c r="M1092" s="769"/>
      <c r="N1092" s="769"/>
      <c r="O1092" s="769"/>
      <c r="P1092" s="769"/>
      <c r="Q1092" s="769"/>
      <c r="R1092" s="769"/>
      <c r="S1092" s="769"/>
      <c r="T1092" s="770"/>
      <c r="U1092" s="776"/>
      <c r="V1092" s="777"/>
      <c r="W1092" s="757"/>
      <c r="X1092" s="757"/>
      <c r="Y1092" s="758"/>
    </row>
    <row r="1093" spans="1:25" ht="12" customHeight="1" x14ac:dyDescent="0.2">
      <c r="A1093" s="254"/>
      <c r="B1093" s="763"/>
      <c r="C1093" s="764"/>
      <c r="D1093" s="771"/>
      <c r="E1093" s="772"/>
      <c r="F1093" s="772"/>
      <c r="G1093" s="772"/>
      <c r="H1093" s="772"/>
      <c r="I1093" s="772"/>
      <c r="J1093" s="772"/>
      <c r="K1093" s="772"/>
      <c r="L1093" s="772"/>
      <c r="M1093" s="772"/>
      <c r="N1093" s="772"/>
      <c r="O1093" s="772"/>
      <c r="P1093" s="772"/>
      <c r="Q1093" s="772"/>
      <c r="R1093" s="772"/>
      <c r="S1093" s="772"/>
      <c r="T1093" s="773"/>
      <c r="U1093" s="778"/>
      <c r="V1093" s="779"/>
      <c r="W1093" s="753"/>
      <c r="X1093" s="753"/>
      <c r="Y1093" s="754"/>
    </row>
    <row r="1094" spans="1:25" ht="12" customHeight="1" x14ac:dyDescent="0.2">
      <c r="A1094" s="254"/>
      <c r="B1094" s="759" t="s">
        <v>14</v>
      </c>
      <c r="C1094" s="760"/>
      <c r="D1094" s="765" t="s">
        <v>14</v>
      </c>
      <c r="E1094" s="766"/>
      <c r="F1094" s="766"/>
      <c r="G1094" s="766"/>
      <c r="H1094" s="766"/>
      <c r="I1094" s="766"/>
      <c r="J1094" s="766"/>
      <c r="K1094" s="766"/>
      <c r="L1094" s="766"/>
      <c r="M1094" s="766"/>
      <c r="N1094" s="766"/>
      <c r="O1094" s="766"/>
      <c r="P1094" s="766"/>
      <c r="Q1094" s="766"/>
      <c r="R1094" s="766"/>
      <c r="S1094" s="766"/>
      <c r="T1094" s="767"/>
      <c r="U1094" s="774"/>
      <c r="V1094" s="775"/>
      <c r="W1094" s="755"/>
      <c r="X1094" s="755"/>
      <c r="Y1094" s="756"/>
    </row>
    <row r="1095" spans="1:25" ht="12" customHeight="1" x14ac:dyDescent="0.2">
      <c r="A1095" s="254"/>
      <c r="B1095" s="761"/>
      <c r="C1095" s="762"/>
      <c r="D1095" s="768"/>
      <c r="E1095" s="769"/>
      <c r="F1095" s="769"/>
      <c r="G1095" s="769"/>
      <c r="H1095" s="769"/>
      <c r="I1095" s="769"/>
      <c r="J1095" s="769"/>
      <c r="K1095" s="769"/>
      <c r="L1095" s="769"/>
      <c r="M1095" s="769"/>
      <c r="N1095" s="769"/>
      <c r="O1095" s="769"/>
      <c r="P1095" s="769"/>
      <c r="Q1095" s="769"/>
      <c r="R1095" s="769"/>
      <c r="S1095" s="769"/>
      <c r="T1095" s="770"/>
      <c r="U1095" s="776"/>
      <c r="V1095" s="777"/>
      <c r="W1095" s="757"/>
      <c r="X1095" s="757"/>
      <c r="Y1095" s="758"/>
    </row>
    <row r="1096" spans="1:25" ht="12" customHeight="1" x14ac:dyDescent="0.2">
      <c r="A1096" s="254" t="str">
        <f>IF(MAX($A$5:A1095)=MAX(Récap!AD:AD),"",A1092+1)</f>
        <v/>
      </c>
      <c r="B1096" s="761"/>
      <c r="C1096" s="762"/>
      <c r="D1096" s="768"/>
      <c r="E1096" s="769"/>
      <c r="F1096" s="769"/>
      <c r="G1096" s="769"/>
      <c r="H1096" s="769"/>
      <c r="I1096" s="769"/>
      <c r="J1096" s="769"/>
      <c r="K1096" s="769"/>
      <c r="L1096" s="769"/>
      <c r="M1096" s="769"/>
      <c r="N1096" s="769"/>
      <c r="O1096" s="769"/>
      <c r="P1096" s="769"/>
      <c r="Q1096" s="769"/>
      <c r="R1096" s="769"/>
      <c r="S1096" s="769"/>
      <c r="T1096" s="770"/>
      <c r="U1096" s="776"/>
      <c r="V1096" s="777"/>
      <c r="W1096" s="757"/>
      <c r="X1096" s="757"/>
      <c r="Y1096" s="758"/>
    </row>
    <row r="1097" spans="1:25" ht="12" customHeight="1" x14ac:dyDescent="0.2">
      <c r="A1097" s="254"/>
      <c r="B1097" s="763"/>
      <c r="C1097" s="764"/>
      <c r="D1097" s="771"/>
      <c r="E1097" s="772"/>
      <c r="F1097" s="772"/>
      <c r="G1097" s="772"/>
      <c r="H1097" s="772"/>
      <c r="I1097" s="772"/>
      <c r="J1097" s="772"/>
      <c r="K1097" s="772"/>
      <c r="L1097" s="772"/>
      <c r="M1097" s="772"/>
      <c r="N1097" s="772"/>
      <c r="O1097" s="772"/>
      <c r="P1097" s="772"/>
      <c r="Q1097" s="772"/>
      <c r="R1097" s="772"/>
      <c r="S1097" s="772"/>
      <c r="T1097" s="773"/>
      <c r="U1097" s="778"/>
      <c r="V1097" s="779"/>
      <c r="W1097" s="753"/>
      <c r="X1097" s="753"/>
      <c r="Y1097" s="754"/>
    </row>
    <row r="1098" spans="1:25" ht="12" customHeight="1" x14ac:dyDescent="0.2">
      <c r="A1098" s="254"/>
      <c r="B1098" s="759" t="s">
        <v>14</v>
      </c>
      <c r="C1098" s="760"/>
      <c r="D1098" s="765" t="s">
        <v>14</v>
      </c>
      <c r="E1098" s="766"/>
      <c r="F1098" s="766"/>
      <c r="G1098" s="766"/>
      <c r="H1098" s="766"/>
      <c r="I1098" s="766"/>
      <c r="J1098" s="766"/>
      <c r="K1098" s="766"/>
      <c r="L1098" s="766"/>
      <c r="M1098" s="766"/>
      <c r="N1098" s="766"/>
      <c r="O1098" s="766"/>
      <c r="P1098" s="766"/>
      <c r="Q1098" s="766"/>
      <c r="R1098" s="766"/>
      <c r="S1098" s="766"/>
      <c r="T1098" s="767"/>
      <c r="U1098" s="774"/>
      <c r="V1098" s="775"/>
      <c r="W1098" s="755"/>
      <c r="X1098" s="755"/>
      <c r="Y1098" s="756"/>
    </row>
    <row r="1099" spans="1:25" ht="12" customHeight="1" x14ac:dyDescent="0.2">
      <c r="A1099" s="254"/>
      <c r="B1099" s="761"/>
      <c r="C1099" s="762"/>
      <c r="D1099" s="768"/>
      <c r="E1099" s="769"/>
      <c r="F1099" s="769"/>
      <c r="G1099" s="769"/>
      <c r="H1099" s="769"/>
      <c r="I1099" s="769"/>
      <c r="J1099" s="769"/>
      <c r="K1099" s="769"/>
      <c r="L1099" s="769"/>
      <c r="M1099" s="769"/>
      <c r="N1099" s="769"/>
      <c r="O1099" s="769"/>
      <c r="P1099" s="769"/>
      <c r="Q1099" s="769"/>
      <c r="R1099" s="769"/>
      <c r="S1099" s="769"/>
      <c r="T1099" s="770"/>
      <c r="U1099" s="776"/>
      <c r="V1099" s="777"/>
      <c r="W1099" s="757"/>
      <c r="X1099" s="757"/>
      <c r="Y1099" s="758"/>
    </row>
    <row r="1100" spans="1:25" ht="12" customHeight="1" x14ac:dyDescent="0.2">
      <c r="A1100" s="254" t="str">
        <f>IF(MAX($A$5:A1099)=MAX(Récap!AD:AD),"",A1096+1)</f>
        <v/>
      </c>
      <c r="B1100" s="761"/>
      <c r="C1100" s="762"/>
      <c r="D1100" s="768"/>
      <c r="E1100" s="769"/>
      <c r="F1100" s="769"/>
      <c r="G1100" s="769"/>
      <c r="H1100" s="769"/>
      <c r="I1100" s="769"/>
      <c r="J1100" s="769"/>
      <c r="K1100" s="769"/>
      <c r="L1100" s="769"/>
      <c r="M1100" s="769"/>
      <c r="N1100" s="769"/>
      <c r="O1100" s="769"/>
      <c r="P1100" s="769"/>
      <c r="Q1100" s="769"/>
      <c r="R1100" s="769"/>
      <c r="S1100" s="769"/>
      <c r="T1100" s="770"/>
      <c r="U1100" s="776"/>
      <c r="V1100" s="777"/>
      <c r="W1100" s="757"/>
      <c r="X1100" s="757"/>
      <c r="Y1100" s="758"/>
    </row>
    <row r="1101" spans="1:25" ht="12" customHeight="1" x14ac:dyDescent="0.2">
      <c r="A1101" s="254"/>
      <c r="B1101" s="763"/>
      <c r="C1101" s="764"/>
      <c r="D1101" s="771"/>
      <c r="E1101" s="772"/>
      <c r="F1101" s="772"/>
      <c r="G1101" s="772"/>
      <c r="H1101" s="772"/>
      <c r="I1101" s="772"/>
      <c r="J1101" s="772"/>
      <c r="K1101" s="772"/>
      <c r="L1101" s="772"/>
      <c r="M1101" s="772"/>
      <c r="N1101" s="772"/>
      <c r="O1101" s="772"/>
      <c r="P1101" s="772"/>
      <c r="Q1101" s="772"/>
      <c r="R1101" s="772"/>
      <c r="S1101" s="772"/>
      <c r="T1101" s="773"/>
      <c r="U1101" s="778"/>
      <c r="V1101" s="779"/>
      <c r="W1101" s="753"/>
      <c r="X1101" s="753"/>
      <c r="Y1101" s="754"/>
    </row>
    <row r="1102" spans="1:25" ht="12" customHeight="1" x14ac:dyDescent="0.2">
      <c r="A1102" s="254"/>
      <c r="B1102" s="233"/>
      <c r="C1102" s="234"/>
      <c r="D1102" s="235"/>
      <c r="E1102" s="235"/>
      <c r="F1102" s="235"/>
      <c r="G1102" s="235"/>
      <c r="H1102" s="235"/>
      <c r="I1102" s="235"/>
      <c r="J1102" s="235"/>
      <c r="K1102" s="235"/>
      <c r="L1102" s="235"/>
      <c r="M1102" s="235"/>
      <c r="N1102" s="235"/>
      <c r="O1102" s="235"/>
      <c r="P1102" s="235"/>
      <c r="Q1102" s="235"/>
      <c r="R1102" s="235"/>
      <c r="S1102" s="235"/>
      <c r="T1102" s="235"/>
      <c r="U1102" s="240"/>
      <c r="V1102" s="240"/>
      <c r="W1102" s="235"/>
      <c r="X1102" s="235"/>
      <c r="Y1102" s="236"/>
    </row>
    <row r="1103" spans="1:25" ht="12" customHeight="1" x14ac:dyDescent="0.2">
      <c r="A1103" s="254"/>
      <c r="B1103" s="237"/>
      <c r="C1103" s="238"/>
      <c r="D1103" s="238"/>
      <c r="E1103" s="238"/>
      <c r="F1103" s="238"/>
      <c r="G1103" s="238"/>
      <c r="H1103" s="238"/>
      <c r="I1103" s="238"/>
      <c r="J1103" s="238"/>
      <c r="K1103" s="238"/>
      <c r="L1103" s="238"/>
      <c r="M1103" s="238"/>
      <c r="N1103" s="238"/>
      <c r="O1103" s="238"/>
      <c r="P1103" s="238"/>
      <c r="Q1103" s="238"/>
      <c r="R1103" s="238"/>
      <c r="S1103" s="238"/>
      <c r="T1103" s="238"/>
      <c r="U1103" s="238"/>
      <c r="V1103" s="238"/>
      <c r="W1103" s="238"/>
      <c r="X1103" s="238"/>
      <c r="Y1103" s="239"/>
    </row>
    <row r="1104" spans="1:25" ht="12" customHeight="1" x14ac:dyDescent="0.2">
      <c r="A1104" s="254" t="str">
        <f>IF(MAX($A$5:A1103)=MAX(Récap!AD:AD),"",A1100+1)</f>
        <v/>
      </c>
      <c r="B1104" s="780" t="s">
        <v>489</v>
      </c>
      <c r="C1104" s="781"/>
      <c r="D1104" s="781"/>
      <c r="E1104" s="781"/>
      <c r="F1104" s="781"/>
      <c r="G1104" s="781"/>
      <c r="H1104" s="781"/>
      <c r="I1104" s="781"/>
      <c r="J1104" s="781"/>
      <c r="K1104" s="781"/>
      <c r="L1104" s="781"/>
      <c r="M1104" s="781"/>
      <c r="N1104" s="781"/>
      <c r="O1104" s="782" t="str">
        <f>"Compte rendu du dossier de travaux "&amp;$R$1&amp;" - Page "&amp;COUNTIF($B$1:$B1104,"=N°")&amp;" / "&amp;ROUNDUP((280-COUNTIF($B$1:$B$1226,"=-"))/14,0)</f>
        <v>Compte rendu du dossier de travaux  - Page 18 / 0</v>
      </c>
      <c r="P1104" s="782"/>
      <c r="Q1104" s="782"/>
      <c r="R1104" s="782"/>
      <c r="S1104" s="782"/>
      <c r="T1104" s="782"/>
      <c r="U1104" s="782"/>
      <c r="V1104" s="782"/>
      <c r="W1104" s="782"/>
      <c r="X1104" s="782"/>
      <c r="Y1104" s="783"/>
    </row>
    <row r="1105" spans="1:25" ht="12" customHeight="1" x14ac:dyDescent="0.2">
      <c r="A1105" s="254"/>
      <c r="B1105" s="784" t="s">
        <v>36</v>
      </c>
      <c r="C1105" s="785"/>
      <c r="D1105" s="785" t="s">
        <v>430</v>
      </c>
      <c r="E1105" s="785"/>
      <c r="F1105" s="785"/>
      <c r="G1105" s="785"/>
      <c r="H1105" s="785"/>
      <c r="I1105" s="785"/>
      <c r="J1105" s="785"/>
      <c r="K1105" s="785"/>
      <c r="L1105" s="785"/>
      <c r="M1105" s="785"/>
      <c r="N1105" s="785"/>
      <c r="O1105" s="785"/>
      <c r="P1105" s="785"/>
      <c r="Q1105" s="785"/>
      <c r="R1105" s="785"/>
      <c r="S1105" s="785"/>
      <c r="T1105" s="785"/>
      <c r="U1105" s="788" t="s">
        <v>431</v>
      </c>
      <c r="V1105" s="788"/>
      <c r="W1105" s="785" t="s">
        <v>432</v>
      </c>
      <c r="X1105" s="785"/>
      <c r="Y1105" s="790"/>
    </row>
    <row r="1106" spans="1:25" ht="12" customHeight="1" x14ac:dyDescent="0.2">
      <c r="A1106" s="254"/>
      <c r="B1106" s="786"/>
      <c r="C1106" s="787"/>
      <c r="D1106" s="787"/>
      <c r="E1106" s="787"/>
      <c r="F1106" s="787"/>
      <c r="G1106" s="787"/>
      <c r="H1106" s="787"/>
      <c r="I1106" s="787"/>
      <c r="J1106" s="787"/>
      <c r="K1106" s="787"/>
      <c r="L1106" s="787"/>
      <c r="M1106" s="787"/>
      <c r="N1106" s="787"/>
      <c r="O1106" s="787"/>
      <c r="P1106" s="787"/>
      <c r="Q1106" s="787"/>
      <c r="R1106" s="787"/>
      <c r="S1106" s="787"/>
      <c r="T1106" s="787"/>
      <c r="U1106" s="789"/>
      <c r="V1106" s="789"/>
      <c r="W1106" s="787"/>
      <c r="X1106" s="787"/>
      <c r="Y1106" s="791"/>
    </row>
    <row r="1107" spans="1:25" ht="12" customHeight="1" x14ac:dyDescent="0.2">
      <c r="A1107" s="254"/>
      <c r="B1107" s="759" t="s">
        <v>14</v>
      </c>
      <c r="C1107" s="760"/>
      <c r="D1107" s="765" t="s">
        <v>14</v>
      </c>
      <c r="E1107" s="766"/>
      <c r="F1107" s="766"/>
      <c r="G1107" s="766"/>
      <c r="H1107" s="766"/>
      <c r="I1107" s="766"/>
      <c r="J1107" s="766"/>
      <c r="K1107" s="766"/>
      <c r="L1107" s="766"/>
      <c r="M1107" s="766"/>
      <c r="N1107" s="766"/>
      <c r="O1107" s="766"/>
      <c r="P1107" s="766"/>
      <c r="Q1107" s="766"/>
      <c r="R1107" s="766"/>
      <c r="S1107" s="766"/>
      <c r="T1107" s="767"/>
      <c r="U1107" s="774"/>
      <c r="V1107" s="775"/>
      <c r="W1107" s="755"/>
      <c r="X1107" s="755"/>
      <c r="Y1107" s="756"/>
    </row>
    <row r="1108" spans="1:25" ht="12" customHeight="1" x14ac:dyDescent="0.2">
      <c r="A1108" s="241"/>
      <c r="B1108" s="761"/>
      <c r="C1108" s="762"/>
      <c r="D1108" s="768"/>
      <c r="E1108" s="769"/>
      <c r="F1108" s="769"/>
      <c r="G1108" s="769"/>
      <c r="H1108" s="769"/>
      <c r="I1108" s="769"/>
      <c r="J1108" s="769"/>
      <c r="K1108" s="769"/>
      <c r="L1108" s="769"/>
      <c r="M1108" s="769"/>
      <c r="N1108" s="769"/>
      <c r="O1108" s="769"/>
      <c r="P1108" s="769"/>
      <c r="Q1108" s="769"/>
      <c r="R1108" s="769"/>
      <c r="S1108" s="769"/>
      <c r="T1108" s="770"/>
      <c r="U1108" s="776"/>
      <c r="V1108" s="777"/>
      <c r="W1108" s="757"/>
      <c r="X1108" s="757"/>
      <c r="Y1108" s="758"/>
    </row>
    <row r="1109" spans="1:25" ht="12" customHeight="1" x14ac:dyDescent="0.2">
      <c r="B1109" s="761"/>
      <c r="C1109" s="762"/>
      <c r="D1109" s="768"/>
      <c r="E1109" s="769"/>
      <c r="F1109" s="769"/>
      <c r="G1109" s="769"/>
      <c r="H1109" s="769"/>
      <c r="I1109" s="769"/>
      <c r="J1109" s="769"/>
      <c r="K1109" s="769"/>
      <c r="L1109" s="769"/>
      <c r="M1109" s="769"/>
      <c r="N1109" s="769"/>
      <c r="O1109" s="769"/>
      <c r="P1109" s="769"/>
      <c r="Q1109" s="769"/>
      <c r="R1109" s="769"/>
      <c r="S1109" s="769"/>
      <c r="T1109" s="770"/>
      <c r="U1109" s="776"/>
      <c r="V1109" s="777"/>
      <c r="W1109" s="757"/>
      <c r="X1109" s="757"/>
      <c r="Y1109" s="758"/>
    </row>
    <row r="1110" spans="1:25" ht="12" customHeight="1" x14ac:dyDescent="0.2">
      <c r="B1110" s="763"/>
      <c r="C1110" s="764"/>
      <c r="D1110" s="771"/>
      <c r="E1110" s="772"/>
      <c r="F1110" s="772"/>
      <c r="G1110" s="772"/>
      <c r="H1110" s="772"/>
      <c r="I1110" s="772"/>
      <c r="J1110" s="772"/>
      <c r="K1110" s="772"/>
      <c r="L1110" s="772"/>
      <c r="M1110" s="772"/>
      <c r="N1110" s="772"/>
      <c r="O1110" s="772"/>
      <c r="P1110" s="772"/>
      <c r="Q1110" s="772"/>
      <c r="R1110" s="772"/>
      <c r="S1110" s="772"/>
      <c r="T1110" s="773"/>
      <c r="U1110" s="778"/>
      <c r="V1110" s="779"/>
      <c r="W1110" s="753"/>
      <c r="X1110" s="753"/>
      <c r="Y1110" s="754"/>
    </row>
    <row r="1111" spans="1:25" ht="12" customHeight="1" x14ac:dyDescent="0.2">
      <c r="B1111" s="759" t="s">
        <v>14</v>
      </c>
      <c r="C1111" s="760"/>
      <c r="D1111" s="765" t="s">
        <v>14</v>
      </c>
      <c r="E1111" s="766"/>
      <c r="F1111" s="766"/>
      <c r="G1111" s="766"/>
      <c r="H1111" s="766"/>
      <c r="I1111" s="766"/>
      <c r="J1111" s="766"/>
      <c r="K1111" s="766"/>
      <c r="L1111" s="766"/>
      <c r="M1111" s="766"/>
      <c r="N1111" s="766"/>
      <c r="O1111" s="766"/>
      <c r="P1111" s="766"/>
      <c r="Q1111" s="766"/>
      <c r="R1111" s="766"/>
      <c r="S1111" s="766"/>
      <c r="T1111" s="767"/>
      <c r="U1111" s="774"/>
      <c r="V1111" s="775"/>
      <c r="W1111" s="755"/>
      <c r="X1111" s="755"/>
      <c r="Y1111" s="756"/>
    </row>
    <row r="1112" spans="1:25" ht="12" customHeight="1" x14ac:dyDescent="0.2">
      <c r="B1112" s="761"/>
      <c r="C1112" s="762"/>
      <c r="D1112" s="768"/>
      <c r="E1112" s="769"/>
      <c r="F1112" s="769"/>
      <c r="G1112" s="769"/>
      <c r="H1112" s="769"/>
      <c r="I1112" s="769"/>
      <c r="J1112" s="769"/>
      <c r="K1112" s="769"/>
      <c r="L1112" s="769"/>
      <c r="M1112" s="769"/>
      <c r="N1112" s="769"/>
      <c r="O1112" s="769"/>
      <c r="P1112" s="769"/>
      <c r="Q1112" s="769"/>
      <c r="R1112" s="769"/>
      <c r="S1112" s="769"/>
      <c r="T1112" s="770"/>
      <c r="U1112" s="776"/>
      <c r="V1112" s="777"/>
      <c r="W1112" s="757"/>
      <c r="X1112" s="757"/>
      <c r="Y1112" s="758"/>
    </row>
    <row r="1113" spans="1:25" ht="12" customHeight="1" x14ac:dyDescent="0.2">
      <c r="B1113" s="761"/>
      <c r="C1113" s="762"/>
      <c r="D1113" s="768"/>
      <c r="E1113" s="769"/>
      <c r="F1113" s="769"/>
      <c r="G1113" s="769"/>
      <c r="H1113" s="769"/>
      <c r="I1113" s="769"/>
      <c r="J1113" s="769"/>
      <c r="K1113" s="769"/>
      <c r="L1113" s="769"/>
      <c r="M1113" s="769"/>
      <c r="N1113" s="769"/>
      <c r="O1113" s="769"/>
      <c r="P1113" s="769"/>
      <c r="Q1113" s="769"/>
      <c r="R1113" s="769"/>
      <c r="S1113" s="769"/>
      <c r="T1113" s="770"/>
      <c r="U1113" s="776"/>
      <c r="V1113" s="777"/>
      <c r="W1113" s="757"/>
      <c r="X1113" s="757"/>
      <c r="Y1113" s="758"/>
    </row>
    <row r="1114" spans="1:25" ht="12" customHeight="1" x14ac:dyDescent="0.2">
      <c r="A1114" s="254" t="str">
        <f>IF(MAX($A$5:A1113)=MAX(Récap!AD:AD),"",A1104+1)</f>
        <v/>
      </c>
      <c r="B1114" s="763"/>
      <c r="C1114" s="764"/>
      <c r="D1114" s="771"/>
      <c r="E1114" s="772"/>
      <c r="F1114" s="772"/>
      <c r="G1114" s="772"/>
      <c r="H1114" s="772"/>
      <c r="I1114" s="772"/>
      <c r="J1114" s="772"/>
      <c r="K1114" s="772"/>
      <c r="L1114" s="772"/>
      <c r="M1114" s="772"/>
      <c r="N1114" s="772"/>
      <c r="O1114" s="772"/>
      <c r="P1114" s="772"/>
      <c r="Q1114" s="772"/>
      <c r="R1114" s="772"/>
      <c r="S1114" s="772"/>
      <c r="T1114" s="773"/>
      <c r="U1114" s="778"/>
      <c r="V1114" s="779"/>
      <c r="W1114" s="753"/>
      <c r="X1114" s="753"/>
      <c r="Y1114" s="754"/>
    </row>
    <row r="1115" spans="1:25" ht="12" customHeight="1" x14ac:dyDescent="0.2">
      <c r="A1115" s="254"/>
      <c r="B1115" s="759" t="s">
        <v>14</v>
      </c>
      <c r="C1115" s="760"/>
      <c r="D1115" s="765" t="s">
        <v>14</v>
      </c>
      <c r="E1115" s="766"/>
      <c r="F1115" s="766"/>
      <c r="G1115" s="766"/>
      <c r="H1115" s="766"/>
      <c r="I1115" s="766"/>
      <c r="J1115" s="766"/>
      <c r="K1115" s="766"/>
      <c r="L1115" s="766"/>
      <c r="M1115" s="766"/>
      <c r="N1115" s="766"/>
      <c r="O1115" s="766"/>
      <c r="P1115" s="766"/>
      <c r="Q1115" s="766"/>
      <c r="R1115" s="766"/>
      <c r="S1115" s="766"/>
      <c r="T1115" s="767"/>
      <c r="U1115" s="774"/>
      <c r="V1115" s="775"/>
      <c r="W1115" s="755"/>
      <c r="X1115" s="755"/>
      <c r="Y1115" s="756"/>
    </row>
    <row r="1116" spans="1:25" ht="12" customHeight="1" x14ac:dyDescent="0.2">
      <c r="A1116" s="254"/>
      <c r="B1116" s="761"/>
      <c r="C1116" s="762"/>
      <c r="D1116" s="768"/>
      <c r="E1116" s="769"/>
      <c r="F1116" s="769"/>
      <c r="G1116" s="769"/>
      <c r="H1116" s="769"/>
      <c r="I1116" s="769"/>
      <c r="J1116" s="769"/>
      <c r="K1116" s="769"/>
      <c r="L1116" s="769"/>
      <c r="M1116" s="769"/>
      <c r="N1116" s="769"/>
      <c r="O1116" s="769"/>
      <c r="P1116" s="769"/>
      <c r="Q1116" s="769"/>
      <c r="R1116" s="769"/>
      <c r="S1116" s="769"/>
      <c r="T1116" s="770"/>
      <c r="U1116" s="776"/>
      <c r="V1116" s="777"/>
      <c r="W1116" s="757"/>
      <c r="X1116" s="757"/>
      <c r="Y1116" s="758"/>
    </row>
    <row r="1117" spans="1:25" ht="12" customHeight="1" x14ac:dyDescent="0.2">
      <c r="A1117" s="254"/>
      <c r="B1117" s="761"/>
      <c r="C1117" s="762"/>
      <c r="D1117" s="768"/>
      <c r="E1117" s="769"/>
      <c r="F1117" s="769"/>
      <c r="G1117" s="769"/>
      <c r="H1117" s="769"/>
      <c r="I1117" s="769"/>
      <c r="J1117" s="769"/>
      <c r="K1117" s="769"/>
      <c r="L1117" s="769"/>
      <c r="M1117" s="769"/>
      <c r="N1117" s="769"/>
      <c r="O1117" s="769"/>
      <c r="P1117" s="769"/>
      <c r="Q1117" s="769"/>
      <c r="R1117" s="769"/>
      <c r="S1117" s="769"/>
      <c r="T1117" s="770"/>
      <c r="U1117" s="776"/>
      <c r="V1117" s="777"/>
      <c r="W1117" s="757"/>
      <c r="X1117" s="757"/>
      <c r="Y1117" s="758"/>
    </row>
    <row r="1118" spans="1:25" ht="12" customHeight="1" x14ac:dyDescent="0.2">
      <c r="A1118" s="254" t="str">
        <f>IF(MAX($A$5:A1117)=MAX(Récap!AD:AD),"",A1114+1)</f>
        <v/>
      </c>
      <c r="B1118" s="763"/>
      <c r="C1118" s="764"/>
      <c r="D1118" s="771"/>
      <c r="E1118" s="772"/>
      <c r="F1118" s="772"/>
      <c r="G1118" s="772"/>
      <c r="H1118" s="772"/>
      <c r="I1118" s="772"/>
      <c r="J1118" s="772"/>
      <c r="K1118" s="772"/>
      <c r="L1118" s="772"/>
      <c r="M1118" s="772"/>
      <c r="N1118" s="772"/>
      <c r="O1118" s="772"/>
      <c r="P1118" s="772"/>
      <c r="Q1118" s="772"/>
      <c r="R1118" s="772"/>
      <c r="S1118" s="772"/>
      <c r="T1118" s="773"/>
      <c r="U1118" s="778"/>
      <c r="V1118" s="779"/>
      <c r="W1118" s="753"/>
      <c r="X1118" s="753"/>
      <c r="Y1118" s="754"/>
    </row>
    <row r="1119" spans="1:25" ht="12" customHeight="1" x14ac:dyDescent="0.2">
      <c r="A1119" s="254"/>
      <c r="B1119" s="759" t="s">
        <v>14</v>
      </c>
      <c r="C1119" s="760"/>
      <c r="D1119" s="765" t="s">
        <v>14</v>
      </c>
      <c r="E1119" s="766"/>
      <c r="F1119" s="766"/>
      <c r="G1119" s="766"/>
      <c r="H1119" s="766"/>
      <c r="I1119" s="766"/>
      <c r="J1119" s="766"/>
      <c r="K1119" s="766"/>
      <c r="L1119" s="766"/>
      <c r="M1119" s="766"/>
      <c r="N1119" s="766"/>
      <c r="O1119" s="766"/>
      <c r="P1119" s="766"/>
      <c r="Q1119" s="766"/>
      <c r="R1119" s="766"/>
      <c r="S1119" s="766"/>
      <c r="T1119" s="767"/>
      <c r="U1119" s="774"/>
      <c r="V1119" s="775"/>
      <c r="W1119" s="755"/>
      <c r="X1119" s="755"/>
      <c r="Y1119" s="756"/>
    </row>
    <row r="1120" spans="1:25" ht="12" customHeight="1" x14ac:dyDescent="0.2">
      <c r="A1120" s="254"/>
      <c r="B1120" s="761"/>
      <c r="C1120" s="762"/>
      <c r="D1120" s="768"/>
      <c r="E1120" s="769"/>
      <c r="F1120" s="769"/>
      <c r="G1120" s="769"/>
      <c r="H1120" s="769"/>
      <c r="I1120" s="769"/>
      <c r="J1120" s="769"/>
      <c r="K1120" s="769"/>
      <c r="L1120" s="769"/>
      <c r="M1120" s="769"/>
      <c r="N1120" s="769"/>
      <c r="O1120" s="769"/>
      <c r="P1120" s="769"/>
      <c r="Q1120" s="769"/>
      <c r="R1120" s="769"/>
      <c r="S1120" s="769"/>
      <c r="T1120" s="770"/>
      <c r="U1120" s="776"/>
      <c r="V1120" s="777"/>
      <c r="W1120" s="757"/>
      <c r="X1120" s="757"/>
      <c r="Y1120" s="758"/>
    </row>
    <row r="1121" spans="1:25" ht="12" customHeight="1" x14ac:dyDescent="0.2">
      <c r="A1121" s="254"/>
      <c r="B1121" s="761"/>
      <c r="C1121" s="762"/>
      <c r="D1121" s="768"/>
      <c r="E1121" s="769"/>
      <c r="F1121" s="769"/>
      <c r="G1121" s="769"/>
      <c r="H1121" s="769"/>
      <c r="I1121" s="769"/>
      <c r="J1121" s="769"/>
      <c r="K1121" s="769"/>
      <c r="L1121" s="769"/>
      <c r="M1121" s="769"/>
      <c r="N1121" s="769"/>
      <c r="O1121" s="769"/>
      <c r="P1121" s="769"/>
      <c r="Q1121" s="769"/>
      <c r="R1121" s="769"/>
      <c r="S1121" s="769"/>
      <c r="T1121" s="770"/>
      <c r="U1121" s="776"/>
      <c r="V1121" s="777"/>
      <c r="W1121" s="757"/>
      <c r="X1121" s="757"/>
      <c r="Y1121" s="758"/>
    </row>
    <row r="1122" spans="1:25" ht="12" customHeight="1" x14ac:dyDescent="0.2">
      <c r="A1122" s="254" t="str">
        <f>IF(MAX($A$5:A1121)=MAX(Récap!AD:AD),"",A1118+1)</f>
        <v/>
      </c>
      <c r="B1122" s="763"/>
      <c r="C1122" s="764"/>
      <c r="D1122" s="771"/>
      <c r="E1122" s="772"/>
      <c r="F1122" s="772"/>
      <c r="G1122" s="772"/>
      <c r="H1122" s="772"/>
      <c r="I1122" s="772"/>
      <c r="J1122" s="772"/>
      <c r="K1122" s="772"/>
      <c r="L1122" s="772"/>
      <c r="M1122" s="772"/>
      <c r="N1122" s="772"/>
      <c r="O1122" s="772"/>
      <c r="P1122" s="772"/>
      <c r="Q1122" s="772"/>
      <c r="R1122" s="772"/>
      <c r="S1122" s="772"/>
      <c r="T1122" s="773"/>
      <c r="U1122" s="778"/>
      <c r="V1122" s="779"/>
      <c r="W1122" s="753"/>
      <c r="X1122" s="753"/>
      <c r="Y1122" s="754"/>
    </row>
    <row r="1123" spans="1:25" ht="12" customHeight="1" x14ac:dyDescent="0.2">
      <c r="A1123" s="254"/>
      <c r="B1123" s="759" t="s">
        <v>14</v>
      </c>
      <c r="C1123" s="760"/>
      <c r="D1123" s="765" t="s">
        <v>14</v>
      </c>
      <c r="E1123" s="766"/>
      <c r="F1123" s="766"/>
      <c r="G1123" s="766"/>
      <c r="H1123" s="766"/>
      <c r="I1123" s="766"/>
      <c r="J1123" s="766"/>
      <c r="K1123" s="766"/>
      <c r="L1123" s="766"/>
      <c r="M1123" s="766"/>
      <c r="N1123" s="766"/>
      <c r="O1123" s="766"/>
      <c r="P1123" s="766"/>
      <c r="Q1123" s="766"/>
      <c r="R1123" s="766"/>
      <c r="S1123" s="766"/>
      <c r="T1123" s="767"/>
      <c r="U1123" s="774"/>
      <c r="V1123" s="775"/>
      <c r="W1123" s="755"/>
      <c r="X1123" s="755"/>
      <c r="Y1123" s="756"/>
    </row>
    <row r="1124" spans="1:25" ht="12" customHeight="1" x14ac:dyDescent="0.2">
      <c r="A1124" s="254"/>
      <c r="B1124" s="761"/>
      <c r="C1124" s="762"/>
      <c r="D1124" s="768"/>
      <c r="E1124" s="769"/>
      <c r="F1124" s="769"/>
      <c r="G1124" s="769"/>
      <c r="H1124" s="769"/>
      <c r="I1124" s="769"/>
      <c r="J1124" s="769"/>
      <c r="K1124" s="769"/>
      <c r="L1124" s="769"/>
      <c r="M1124" s="769"/>
      <c r="N1124" s="769"/>
      <c r="O1124" s="769"/>
      <c r="P1124" s="769"/>
      <c r="Q1124" s="769"/>
      <c r="R1124" s="769"/>
      <c r="S1124" s="769"/>
      <c r="T1124" s="770"/>
      <c r="U1124" s="776"/>
      <c r="V1124" s="777"/>
      <c r="W1124" s="757"/>
      <c r="X1124" s="757"/>
      <c r="Y1124" s="758"/>
    </row>
    <row r="1125" spans="1:25" ht="12" customHeight="1" x14ac:dyDescent="0.2">
      <c r="A1125" s="254"/>
      <c r="B1125" s="761"/>
      <c r="C1125" s="762"/>
      <c r="D1125" s="768"/>
      <c r="E1125" s="769"/>
      <c r="F1125" s="769"/>
      <c r="G1125" s="769"/>
      <c r="H1125" s="769"/>
      <c r="I1125" s="769"/>
      <c r="J1125" s="769"/>
      <c r="K1125" s="769"/>
      <c r="L1125" s="769"/>
      <c r="M1125" s="769"/>
      <c r="N1125" s="769"/>
      <c r="O1125" s="769"/>
      <c r="P1125" s="769"/>
      <c r="Q1125" s="769"/>
      <c r="R1125" s="769"/>
      <c r="S1125" s="769"/>
      <c r="T1125" s="770"/>
      <c r="U1125" s="776"/>
      <c r="V1125" s="777"/>
      <c r="W1125" s="757"/>
      <c r="X1125" s="757"/>
      <c r="Y1125" s="758"/>
    </row>
    <row r="1126" spans="1:25" ht="12" customHeight="1" x14ac:dyDescent="0.2">
      <c r="A1126" s="254" t="str">
        <f>IF(MAX($A$5:A1125)=MAX(Récap!AD:AD),"",A1122+1)</f>
        <v/>
      </c>
      <c r="B1126" s="763"/>
      <c r="C1126" s="764"/>
      <c r="D1126" s="771"/>
      <c r="E1126" s="772"/>
      <c r="F1126" s="772"/>
      <c r="G1126" s="772"/>
      <c r="H1126" s="772"/>
      <c r="I1126" s="772"/>
      <c r="J1126" s="772"/>
      <c r="K1126" s="772"/>
      <c r="L1126" s="772"/>
      <c r="M1126" s="772"/>
      <c r="N1126" s="772"/>
      <c r="O1126" s="772"/>
      <c r="P1126" s="772"/>
      <c r="Q1126" s="772"/>
      <c r="R1126" s="772"/>
      <c r="S1126" s="772"/>
      <c r="T1126" s="773"/>
      <c r="U1126" s="778"/>
      <c r="V1126" s="779"/>
      <c r="W1126" s="753"/>
      <c r="X1126" s="753"/>
      <c r="Y1126" s="754"/>
    </row>
    <row r="1127" spans="1:25" ht="12" customHeight="1" x14ac:dyDescent="0.2">
      <c r="A1127" s="254"/>
      <c r="B1127" s="759" t="s">
        <v>14</v>
      </c>
      <c r="C1127" s="760"/>
      <c r="D1127" s="765" t="s">
        <v>14</v>
      </c>
      <c r="E1127" s="766"/>
      <c r="F1127" s="766"/>
      <c r="G1127" s="766"/>
      <c r="H1127" s="766"/>
      <c r="I1127" s="766"/>
      <c r="J1127" s="766"/>
      <c r="K1127" s="766"/>
      <c r="L1127" s="766"/>
      <c r="M1127" s="766"/>
      <c r="N1127" s="766"/>
      <c r="O1127" s="766"/>
      <c r="P1127" s="766"/>
      <c r="Q1127" s="766"/>
      <c r="R1127" s="766"/>
      <c r="S1127" s="766"/>
      <c r="T1127" s="767"/>
      <c r="U1127" s="774"/>
      <c r="V1127" s="775"/>
      <c r="W1127" s="755"/>
      <c r="X1127" s="755"/>
      <c r="Y1127" s="756"/>
    </row>
    <row r="1128" spans="1:25" ht="12" customHeight="1" x14ac:dyDescent="0.2">
      <c r="A1128" s="254"/>
      <c r="B1128" s="761"/>
      <c r="C1128" s="762"/>
      <c r="D1128" s="768"/>
      <c r="E1128" s="769"/>
      <c r="F1128" s="769"/>
      <c r="G1128" s="769"/>
      <c r="H1128" s="769"/>
      <c r="I1128" s="769"/>
      <c r="J1128" s="769"/>
      <c r="K1128" s="769"/>
      <c r="L1128" s="769"/>
      <c r="M1128" s="769"/>
      <c r="N1128" s="769"/>
      <c r="O1128" s="769"/>
      <c r="P1128" s="769"/>
      <c r="Q1128" s="769"/>
      <c r="R1128" s="769"/>
      <c r="S1128" s="769"/>
      <c r="T1128" s="770"/>
      <c r="U1128" s="776"/>
      <c r="V1128" s="777"/>
      <c r="W1128" s="757"/>
      <c r="X1128" s="757"/>
      <c r="Y1128" s="758"/>
    </row>
    <row r="1129" spans="1:25" ht="12" customHeight="1" x14ac:dyDescent="0.2">
      <c r="A1129" s="254"/>
      <c r="B1129" s="761"/>
      <c r="C1129" s="762"/>
      <c r="D1129" s="768"/>
      <c r="E1129" s="769"/>
      <c r="F1129" s="769"/>
      <c r="G1129" s="769"/>
      <c r="H1129" s="769"/>
      <c r="I1129" s="769"/>
      <c r="J1129" s="769"/>
      <c r="K1129" s="769"/>
      <c r="L1129" s="769"/>
      <c r="M1129" s="769"/>
      <c r="N1129" s="769"/>
      <c r="O1129" s="769"/>
      <c r="P1129" s="769"/>
      <c r="Q1129" s="769"/>
      <c r="R1129" s="769"/>
      <c r="S1129" s="769"/>
      <c r="T1129" s="770"/>
      <c r="U1129" s="776"/>
      <c r="V1129" s="777"/>
      <c r="W1129" s="757"/>
      <c r="X1129" s="757"/>
      <c r="Y1129" s="758"/>
    </row>
    <row r="1130" spans="1:25" ht="12" customHeight="1" x14ac:dyDescent="0.2">
      <c r="A1130" s="254" t="str">
        <f>IF(MAX($A$5:A1129)=MAX(Récap!AD:AD),"",A1126+1)</f>
        <v/>
      </c>
      <c r="B1130" s="763"/>
      <c r="C1130" s="764"/>
      <c r="D1130" s="771"/>
      <c r="E1130" s="772"/>
      <c r="F1130" s="772"/>
      <c r="G1130" s="772"/>
      <c r="H1130" s="772"/>
      <c r="I1130" s="772"/>
      <c r="J1130" s="772"/>
      <c r="K1130" s="772"/>
      <c r="L1130" s="772"/>
      <c r="M1130" s="772"/>
      <c r="N1130" s="772"/>
      <c r="O1130" s="772"/>
      <c r="P1130" s="772"/>
      <c r="Q1130" s="772"/>
      <c r="R1130" s="772"/>
      <c r="S1130" s="772"/>
      <c r="T1130" s="773"/>
      <c r="U1130" s="778"/>
      <c r="V1130" s="779"/>
      <c r="W1130" s="753"/>
      <c r="X1130" s="753"/>
      <c r="Y1130" s="754"/>
    </row>
    <row r="1131" spans="1:25" ht="12" customHeight="1" x14ac:dyDescent="0.2">
      <c r="A1131" s="254"/>
      <c r="B1131" s="759" t="s">
        <v>14</v>
      </c>
      <c r="C1131" s="760"/>
      <c r="D1131" s="765" t="s">
        <v>14</v>
      </c>
      <c r="E1131" s="766"/>
      <c r="F1131" s="766"/>
      <c r="G1131" s="766"/>
      <c r="H1131" s="766"/>
      <c r="I1131" s="766"/>
      <c r="J1131" s="766"/>
      <c r="K1131" s="766"/>
      <c r="L1131" s="766"/>
      <c r="M1131" s="766"/>
      <c r="N1131" s="766"/>
      <c r="O1131" s="766"/>
      <c r="P1131" s="766"/>
      <c r="Q1131" s="766"/>
      <c r="R1131" s="766"/>
      <c r="S1131" s="766"/>
      <c r="T1131" s="767"/>
      <c r="U1131" s="774"/>
      <c r="V1131" s="775"/>
      <c r="W1131" s="755"/>
      <c r="X1131" s="755"/>
      <c r="Y1131" s="756"/>
    </row>
    <row r="1132" spans="1:25" ht="12" customHeight="1" x14ac:dyDescent="0.2">
      <c r="A1132" s="254"/>
      <c r="B1132" s="761"/>
      <c r="C1132" s="762"/>
      <c r="D1132" s="768"/>
      <c r="E1132" s="769"/>
      <c r="F1132" s="769"/>
      <c r="G1132" s="769"/>
      <c r="H1132" s="769"/>
      <c r="I1132" s="769"/>
      <c r="J1132" s="769"/>
      <c r="K1132" s="769"/>
      <c r="L1132" s="769"/>
      <c r="M1132" s="769"/>
      <c r="N1132" s="769"/>
      <c r="O1132" s="769"/>
      <c r="P1132" s="769"/>
      <c r="Q1132" s="769"/>
      <c r="R1132" s="769"/>
      <c r="S1132" s="769"/>
      <c r="T1132" s="770"/>
      <c r="U1132" s="776"/>
      <c r="V1132" s="777"/>
      <c r="W1132" s="757"/>
      <c r="X1132" s="757"/>
      <c r="Y1132" s="758"/>
    </row>
    <row r="1133" spans="1:25" ht="12" customHeight="1" x14ac:dyDescent="0.2">
      <c r="A1133" s="254"/>
      <c r="B1133" s="761"/>
      <c r="C1133" s="762"/>
      <c r="D1133" s="768"/>
      <c r="E1133" s="769"/>
      <c r="F1133" s="769"/>
      <c r="G1133" s="769"/>
      <c r="H1133" s="769"/>
      <c r="I1133" s="769"/>
      <c r="J1133" s="769"/>
      <c r="K1133" s="769"/>
      <c r="L1133" s="769"/>
      <c r="M1133" s="769"/>
      <c r="N1133" s="769"/>
      <c r="O1133" s="769"/>
      <c r="P1133" s="769"/>
      <c r="Q1133" s="769"/>
      <c r="R1133" s="769"/>
      <c r="S1133" s="769"/>
      <c r="T1133" s="770"/>
      <c r="U1133" s="776"/>
      <c r="V1133" s="777"/>
      <c r="W1133" s="757"/>
      <c r="X1133" s="757"/>
      <c r="Y1133" s="758"/>
    </row>
    <row r="1134" spans="1:25" ht="12" customHeight="1" x14ac:dyDescent="0.2">
      <c r="A1134" s="254" t="str">
        <f>IF(MAX($A$5:A1133)=MAX(Récap!AD:AD),"",A1130+1)</f>
        <v/>
      </c>
      <c r="B1134" s="763"/>
      <c r="C1134" s="764"/>
      <c r="D1134" s="771"/>
      <c r="E1134" s="772"/>
      <c r="F1134" s="772"/>
      <c r="G1134" s="772"/>
      <c r="H1134" s="772"/>
      <c r="I1134" s="772"/>
      <c r="J1134" s="772"/>
      <c r="K1134" s="772"/>
      <c r="L1134" s="772"/>
      <c r="M1134" s="772"/>
      <c r="N1134" s="772"/>
      <c r="O1134" s="772"/>
      <c r="P1134" s="772"/>
      <c r="Q1134" s="772"/>
      <c r="R1134" s="772"/>
      <c r="S1134" s="772"/>
      <c r="T1134" s="773"/>
      <c r="U1134" s="778"/>
      <c r="V1134" s="779"/>
      <c r="W1134" s="753"/>
      <c r="X1134" s="753"/>
      <c r="Y1134" s="754"/>
    </row>
    <row r="1135" spans="1:25" ht="12" customHeight="1" x14ac:dyDescent="0.2">
      <c r="A1135" s="254"/>
      <c r="B1135" s="759" t="s">
        <v>14</v>
      </c>
      <c r="C1135" s="760"/>
      <c r="D1135" s="765" t="s">
        <v>14</v>
      </c>
      <c r="E1135" s="766"/>
      <c r="F1135" s="766"/>
      <c r="G1135" s="766"/>
      <c r="H1135" s="766"/>
      <c r="I1135" s="766"/>
      <c r="J1135" s="766"/>
      <c r="K1135" s="766"/>
      <c r="L1135" s="766"/>
      <c r="M1135" s="766"/>
      <c r="N1135" s="766"/>
      <c r="O1135" s="766"/>
      <c r="P1135" s="766"/>
      <c r="Q1135" s="766"/>
      <c r="R1135" s="766"/>
      <c r="S1135" s="766"/>
      <c r="T1135" s="767"/>
      <c r="U1135" s="774"/>
      <c r="V1135" s="775"/>
      <c r="W1135" s="755"/>
      <c r="X1135" s="755"/>
      <c r="Y1135" s="756"/>
    </row>
    <row r="1136" spans="1:25" ht="12" customHeight="1" x14ac:dyDescent="0.2">
      <c r="A1136" s="254"/>
      <c r="B1136" s="761"/>
      <c r="C1136" s="762"/>
      <c r="D1136" s="768"/>
      <c r="E1136" s="769"/>
      <c r="F1136" s="769"/>
      <c r="G1136" s="769"/>
      <c r="H1136" s="769"/>
      <c r="I1136" s="769"/>
      <c r="J1136" s="769"/>
      <c r="K1136" s="769"/>
      <c r="L1136" s="769"/>
      <c r="M1136" s="769"/>
      <c r="N1136" s="769"/>
      <c r="O1136" s="769"/>
      <c r="P1136" s="769"/>
      <c r="Q1136" s="769"/>
      <c r="R1136" s="769"/>
      <c r="S1136" s="769"/>
      <c r="T1136" s="770"/>
      <c r="U1136" s="776"/>
      <c r="V1136" s="777"/>
      <c r="W1136" s="757"/>
      <c r="X1136" s="757"/>
      <c r="Y1136" s="758"/>
    </row>
    <row r="1137" spans="1:25" ht="12" customHeight="1" x14ac:dyDescent="0.2">
      <c r="A1137" s="254"/>
      <c r="B1137" s="761"/>
      <c r="C1137" s="762"/>
      <c r="D1137" s="768"/>
      <c r="E1137" s="769"/>
      <c r="F1137" s="769"/>
      <c r="G1137" s="769"/>
      <c r="H1137" s="769"/>
      <c r="I1137" s="769"/>
      <c r="J1137" s="769"/>
      <c r="K1137" s="769"/>
      <c r="L1137" s="769"/>
      <c r="M1137" s="769"/>
      <c r="N1137" s="769"/>
      <c r="O1137" s="769"/>
      <c r="P1137" s="769"/>
      <c r="Q1137" s="769"/>
      <c r="R1137" s="769"/>
      <c r="S1137" s="769"/>
      <c r="T1137" s="770"/>
      <c r="U1137" s="776"/>
      <c r="V1137" s="777"/>
      <c r="W1137" s="757"/>
      <c r="X1137" s="757"/>
      <c r="Y1137" s="758"/>
    </row>
    <row r="1138" spans="1:25" ht="12" customHeight="1" x14ac:dyDescent="0.2">
      <c r="A1138" s="254" t="str">
        <f>IF(MAX($A$5:A1137)=MAX(Récap!AD:AD),"",A1134+1)</f>
        <v/>
      </c>
      <c r="B1138" s="763"/>
      <c r="C1138" s="764"/>
      <c r="D1138" s="771"/>
      <c r="E1138" s="772"/>
      <c r="F1138" s="772"/>
      <c r="G1138" s="772"/>
      <c r="H1138" s="772"/>
      <c r="I1138" s="772"/>
      <c r="J1138" s="772"/>
      <c r="K1138" s="772"/>
      <c r="L1138" s="772"/>
      <c r="M1138" s="772"/>
      <c r="N1138" s="772"/>
      <c r="O1138" s="772"/>
      <c r="P1138" s="772"/>
      <c r="Q1138" s="772"/>
      <c r="R1138" s="772"/>
      <c r="S1138" s="772"/>
      <c r="T1138" s="773"/>
      <c r="U1138" s="778"/>
      <c r="V1138" s="779"/>
      <c r="W1138" s="753"/>
      <c r="X1138" s="753"/>
      <c r="Y1138" s="754"/>
    </row>
    <row r="1139" spans="1:25" ht="12" customHeight="1" x14ac:dyDescent="0.2">
      <c r="A1139" s="254"/>
      <c r="B1139" s="759" t="s">
        <v>14</v>
      </c>
      <c r="C1139" s="760"/>
      <c r="D1139" s="765" t="s">
        <v>14</v>
      </c>
      <c r="E1139" s="766"/>
      <c r="F1139" s="766"/>
      <c r="G1139" s="766"/>
      <c r="H1139" s="766"/>
      <c r="I1139" s="766"/>
      <c r="J1139" s="766"/>
      <c r="K1139" s="766"/>
      <c r="L1139" s="766"/>
      <c r="M1139" s="766"/>
      <c r="N1139" s="766"/>
      <c r="O1139" s="766"/>
      <c r="P1139" s="766"/>
      <c r="Q1139" s="766"/>
      <c r="R1139" s="766"/>
      <c r="S1139" s="766"/>
      <c r="T1139" s="767"/>
      <c r="U1139" s="774"/>
      <c r="V1139" s="775"/>
      <c r="W1139" s="755"/>
      <c r="X1139" s="755"/>
      <c r="Y1139" s="756"/>
    </row>
    <row r="1140" spans="1:25" ht="12" customHeight="1" x14ac:dyDescent="0.2">
      <c r="A1140" s="254"/>
      <c r="B1140" s="761"/>
      <c r="C1140" s="762"/>
      <c r="D1140" s="768"/>
      <c r="E1140" s="769"/>
      <c r="F1140" s="769"/>
      <c r="G1140" s="769"/>
      <c r="H1140" s="769"/>
      <c r="I1140" s="769"/>
      <c r="J1140" s="769"/>
      <c r="K1140" s="769"/>
      <c r="L1140" s="769"/>
      <c r="M1140" s="769"/>
      <c r="N1140" s="769"/>
      <c r="O1140" s="769"/>
      <c r="P1140" s="769"/>
      <c r="Q1140" s="769"/>
      <c r="R1140" s="769"/>
      <c r="S1140" s="769"/>
      <c r="T1140" s="770"/>
      <c r="U1140" s="776"/>
      <c r="V1140" s="777"/>
      <c r="W1140" s="757"/>
      <c r="X1140" s="757"/>
      <c r="Y1140" s="758"/>
    </row>
    <row r="1141" spans="1:25" ht="12" customHeight="1" x14ac:dyDescent="0.2">
      <c r="A1141" s="254"/>
      <c r="B1141" s="761"/>
      <c r="C1141" s="762"/>
      <c r="D1141" s="768"/>
      <c r="E1141" s="769"/>
      <c r="F1141" s="769"/>
      <c r="G1141" s="769"/>
      <c r="H1141" s="769"/>
      <c r="I1141" s="769"/>
      <c r="J1141" s="769"/>
      <c r="K1141" s="769"/>
      <c r="L1141" s="769"/>
      <c r="M1141" s="769"/>
      <c r="N1141" s="769"/>
      <c r="O1141" s="769"/>
      <c r="P1141" s="769"/>
      <c r="Q1141" s="769"/>
      <c r="R1141" s="769"/>
      <c r="S1141" s="769"/>
      <c r="T1141" s="770"/>
      <c r="U1141" s="776"/>
      <c r="V1141" s="777"/>
      <c r="W1141" s="757"/>
      <c r="X1141" s="757"/>
      <c r="Y1141" s="758"/>
    </row>
    <row r="1142" spans="1:25" ht="12" customHeight="1" x14ac:dyDescent="0.2">
      <c r="A1142" s="254" t="str">
        <f>IF(MAX($A$5:A1141)=MAX(Récap!AD:AD),"",A1138+1)</f>
        <v/>
      </c>
      <c r="B1142" s="763"/>
      <c r="C1142" s="764"/>
      <c r="D1142" s="771"/>
      <c r="E1142" s="772"/>
      <c r="F1142" s="772"/>
      <c r="G1142" s="772"/>
      <c r="H1142" s="772"/>
      <c r="I1142" s="772"/>
      <c r="J1142" s="772"/>
      <c r="K1142" s="772"/>
      <c r="L1142" s="772"/>
      <c r="M1142" s="772"/>
      <c r="N1142" s="772"/>
      <c r="O1142" s="772"/>
      <c r="P1142" s="772"/>
      <c r="Q1142" s="772"/>
      <c r="R1142" s="772"/>
      <c r="S1142" s="772"/>
      <c r="T1142" s="773"/>
      <c r="U1142" s="778"/>
      <c r="V1142" s="779"/>
      <c r="W1142" s="753"/>
      <c r="X1142" s="753"/>
      <c r="Y1142" s="754"/>
    </row>
    <row r="1143" spans="1:25" ht="12" customHeight="1" x14ac:dyDescent="0.2">
      <c r="A1143" s="254"/>
      <c r="B1143" s="759" t="s">
        <v>14</v>
      </c>
      <c r="C1143" s="760"/>
      <c r="D1143" s="765" t="s">
        <v>14</v>
      </c>
      <c r="E1143" s="766"/>
      <c r="F1143" s="766"/>
      <c r="G1143" s="766"/>
      <c r="H1143" s="766"/>
      <c r="I1143" s="766"/>
      <c r="J1143" s="766"/>
      <c r="K1143" s="766"/>
      <c r="L1143" s="766"/>
      <c r="M1143" s="766"/>
      <c r="N1143" s="766"/>
      <c r="O1143" s="766"/>
      <c r="P1143" s="766"/>
      <c r="Q1143" s="766"/>
      <c r="R1143" s="766"/>
      <c r="S1143" s="766"/>
      <c r="T1143" s="767"/>
      <c r="U1143" s="774"/>
      <c r="V1143" s="775"/>
      <c r="W1143" s="755"/>
      <c r="X1143" s="755"/>
      <c r="Y1143" s="756"/>
    </row>
    <row r="1144" spans="1:25" ht="12" customHeight="1" x14ac:dyDescent="0.2">
      <c r="A1144" s="254"/>
      <c r="B1144" s="761"/>
      <c r="C1144" s="762"/>
      <c r="D1144" s="768"/>
      <c r="E1144" s="769"/>
      <c r="F1144" s="769"/>
      <c r="G1144" s="769"/>
      <c r="H1144" s="769"/>
      <c r="I1144" s="769"/>
      <c r="J1144" s="769"/>
      <c r="K1144" s="769"/>
      <c r="L1144" s="769"/>
      <c r="M1144" s="769"/>
      <c r="N1144" s="769"/>
      <c r="O1144" s="769"/>
      <c r="P1144" s="769"/>
      <c r="Q1144" s="769"/>
      <c r="R1144" s="769"/>
      <c r="S1144" s="769"/>
      <c r="T1144" s="770"/>
      <c r="U1144" s="776"/>
      <c r="V1144" s="777"/>
      <c r="W1144" s="757"/>
      <c r="X1144" s="757"/>
      <c r="Y1144" s="758"/>
    </row>
    <row r="1145" spans="1:25" ht="12" customHeight="1" x14ac:dyDescent="0.2">
      <c r="A1145" s="254"/>
      <c r="B1145" s="761"/>
      <c r="C1145" s="762"/>
      <c r="D1145" s="768"/>
      <c r="E1145" s="769"/>
      <c r="F1145" s="769"/>
      <c r="G1145" s="769"/>
      <c r="H1145" s="769"/>
      <c r="I1145" s="769"/>
      <c r="J1145" s="769"/>
      <c r="K1145" s="769"/>
      <c r="L1145" s="769"/>
      <c r="M1145" s="769"/>
      <c r="N1145" s="769"/>
      <c r="O1145" s="769"/>
      <c r="P1145" s="769"/>
      <c r="Q1145" s="769"/>
      <c r="R1145" s="769"/>
      <c r="S1145" s="769"/>
      <c r="T1145" s="770"/>
      <c r="U1145" s="776"/>
      <c r="V1145" s="777"/>
      <c r="W1145" s="757"/>
      <c r="X1145" s="757"/>
      <c r="Y1145" s="758"/>
    </row>
    <row r="1146" spans="1:25" ht="12" customHeight="1" x14ac:dyDescent="0.2">
      <c r="A1146" s="254" t="str">
        <f>IF(MAX($A$5:A1145)=MAX(Récap!AD:AD),"",A1142+1)</f>
        <v/>
      </c>
      <c r="B1146" s="763"/>
      <c r="C1146" s="764"/>
      <c r="D1146" s="771"/>
      <c r="E1146" s="772"/>
      <c r="F1146" s="772"/>
      <c r="G1146" s="772"/>
      <c r="H1146" s="772"/>
      <c r="I1146" s="772"/>
      <c r="J1146" s="772"/>
      <c r="K1146" s="772"/>
      <c r="L1146" s="772"/>
      <c r="M1146" s="772"/>
      <c r="N1146" s="772"/>
      <c r="O1146" s="772"/>
      <c r="P1146" s="772"/>
      <c r="Q1146" s="772"/>
      <c r="R1146" s="772"/>
      <c r="S1146" s="772"/>
      <c r="T1146" s="773"/>
      <c r="U1146" s="778"/>
      <c r="V1146" s="779"/>
      <c r="W1146" s="753"/>
      <c r="X1146" s="753"/>
      <c r="Y1146" s="754"/>
    </row>
    <row r="1147" spans="1:25" ht="12" customHeight="1" x14ac:dyDescent="0.2">
      <c r="A1147" s="254"/>
      <c r="B1147" s="759" t="s">
        <v>14</v>
      </c>
      <c r="C1147" s="760"/>
      <c r="D1147" s="765" t="s">
        <v>14</v>
      </c>
      <c r="E1147" s="766"/>
      <c r="F1147" s="766"/>
      <c r="G1147" s="766"/>
      <c r="H1147" s="766"/>
      <c r="I1147" s="766"/>
      <c r="J1147" s="766"/>
      <c r="K1147" s="766"/>
      <c r="L1147" s="766"/>
      <c r="M1147" s="766"/>
      <c r="N1147" s="766"/>
      <c r="O1147" s="766"/>
      <c r="P1147" s="766"/>
      <c r="Q1147" s="766"/>
      <c r="R1147" s="766"/>
      <c r="S1147" s="766"/>
      <c r="T1147" s="767"/>
      <c r="U1147" s="774"/>
      <c r="V1147" s="775"/>
      <c r="W1147" s="755"/>
      <c r="X1147" s="755"/>
      <c r="Y1147" s="756"/>
    </row>
    <row r="1148" spans="1:25" ht="12" customHeight="1" x14ac:dyDescent="0.2">
      <c r="A1148" s="254"/>
      <c r="B1148" s="761"/>
      <c r="C1148" s="762"/>
      <c r="D1148" s="768"/>
      <c r="E1148" s="769"/>
      <c r="F1148" s="769"/>
      <c r="G1148" s="769"/>
      <c r="H1148" s="769"/>
      <c r="I1148" s="769"/>
      <c r="J1148" s="769"/>
      <c r="K1148" s="769"/>
      <c r="L1148" s="769"/>
      <c r="M1148" s="769"/>
      <c r="N1148" s="769"/>
      <c r="O1148" s="769"/>
      <c r="P1148" s="769"/>
      <c r="Q1148" s="769"/>
      <c r="R1148" s="769"/>
      <c r="S1148" s="769"/>
      <c r="T1148" s="770"/>
      <c r="U1148" s="776"/>
      <c r="V1148" s="777"/>
      <c r="W1148" s="757"/>
      <c r="X1148" s="757"/>
      <c r="Y1148" s="758"/>
    </row>
    <row r="1149" spans="1:25" ht="12" customHeight="1" x14ac:dyDescent="0.2">
      <c r="A1149" s="254"/>
      <c r="B1149" s="761"/>
      <c r="C1149" s="762"/>
      <c r="D1149" s="768"/>
      <c r="E1149" s="769"/>
      <c r="F1149" s="769"/>
      <c r="G1149" s="769"/>
      <c r="H1149" s="769"/>
      <c r="I1149" s="769"/>
      <c r="J1149" s="769"/>
      <c r="K1149" s="769"/>
      <c r="L1149" s="769"/>
      <c r="M1149" s="769"/>
      <c r="N1149" s="769"/>
      <c r="O1149" s="769"/>
      <c r="P1149" s="769"/>
      <c r="Q1149" s="769"/>
      <c r="R1149" s="769"/>
      <c r="S1149" s="769"/>
      <c r="T1149" s="770"/>
      <c r="U1149" s="776"/>
      <c r="V1149" s="777"/>
      <c r="W1149" s="757"/>
      <c r="X1149" s="757"/>
      <c r="Y1149" s="758"/>
    </row>
    <row r="1150" spans="1:25" ht="12" customHeight="1" x14ac:dyDescent="0.2">
      <c r="A1150" s="254" t="str">
        <f>IF(MAX($A$5:A1149)=MAX(Récap!AD:AD),"",A1146+1)</f>
        <v/>
      </c>
      <c r="B1150" s="763"/>
      <c r="C1150" s="764"/>
      <c r="D1150" s="771"/>
      <c r="E1150" s="772"/>
      <c r="F1150" s="772"/>
      <c r="G1150" s="772"/>
      <c r="H1150" s="772"/>
      <c r="I1150" s="772"/>
      <c r="J1150" s="772"/>
      <c r="K1150" s="772"/>
      <c r="L1150" s="772"/>
      <c r="M1150" s="772"/>
      <c r="N1150" s="772"/>
      <c r="O1150" s="772"/>
      <c r="P1150" s="772"/>
      <c r="Q1150" s="772"/>
      <c r="R1150" s="772"/>
      <c r="S1150" s="772"/>
      <c r="T1150" s="773"/>
      <c r="U1150" s="778"/>
      <c r="V1150" s="779"/>
      <c r="W1150" s="753"/>
      <c r="X1150" s="753"/>
      <c r="Y1150" s="754"/>
    </row>
    <row r="1151" spans="1:25" ht="12" customHeight="1" x14ac:dyDescent="0.2">
      <c r="A1151" s="254"/>
      <c r="B1151" s="759" t="s">
        <v>14</v>
      </c>
      <c r="C1151" s="760"/>
      <c r="D1151" s="765" t="s">
        <v>14</v>
      </c>
      <c r="E1151" s="766"/>
      <c r="F1151" s="766"/>
      <c r="G1151" s="766"/>
      <c r="H1151" s="766"/>
      <c r="I1151" s="766"/>
      <c r="J1151" s="766"/>
      <c r="K1151" s="766"/>
      <c r="L1151" s="766"/>
      <c r="M1151" s="766"/>
      <c r="N1151" s="766"/>
      <c r="O1151" s="766"/>
      <c r="P1151" s="766"/>
      <c r="Q1151" s="766"/>
      <c r="R1151" s="766"/>
      <c r="S1151" s="766"/>
      <c r="T1151" s="767"/>
      <c r="U1151" s="774"/>
      <c r="V1151" s="775"/>
      <c r="W1151" s="755"/>
      <c r="X1151" s="755"/>
      <c r="Y1151" s="756"/>
    </row>
    <row r="1152" spans="1:25" ht="12" customHeight="1" x14ac:dyDescent="0.2">
      <c r="A1152" s="254"/>
      <c r="B1152" s="761"/>
      <c r="C1152" s="762"/>
      <c r="D1152" s="768"/>
      <c r="E1152" s="769"/>
      <c r="F1152" s="769"/>
      <c r="G1152" s="769"/>
      <c r="H1152" s="769"/>
      <c r="I1152" s="769"/>
      <c r="J1152" s="769"/>
      <c r="K1152" s="769"/>
      <c r="L1152" s="769"/>
      <c r="M1152" s="769"/>
      <c r="N1152" s="769"/>
      <c r="O1152" s="769"/>
      <c r="P1152" s="769"/>
      <c r="Q1152" s="769"/>
      <c r="R1152" s="769"/>
      <c r="S1152" s="769"/>
      <c r="T1152" s="770"/>
      <c r="U1152" s="776"/>
      <c r="V1152" s="777"/>
      <c r="W1152" s="757"/>
      <c r="X1152" s="757"/>
      <c r="Y1152" s="758"/>
    </row>
    <row r="1153" spans="1:25" ht="12" customHeight="1" x14ac:dyDescent="0.2">
      <c r="A1153" s="254"/>
      <c r="B1153" s="761"/>
      <c r="C1153" s="762"/>
      <c r="D1153" s="768"/>
      <c r="E1153" s="769"/>
      <c r="F1153" s="769"/>
      <c r="G1153" s="769"/>
      <c r="H1153" s="769"/>
      <c r="I1153" s="769"/>
      <c r="J1153" s="769"/>
      <c r="K1153" s="769"/>
      <c r="L1153" s="769"/>
      <c r="M1153" s="769"/>
      <c r="N1153" s="769"/>
      <c r="O1153" s="769"/>
      <c r="P1153" s="769"/>
      <c r="Q1153" s="769"/>
      <c r="R1153" s="769"/>
      <c r="S1153" s="769"/>
      <c r="T1153" s="770"/>
      <c r="U1153" s="776"/>
      <c r="V1153" s="777"/>
      <c r="W1153" s="757"/>
      <c r="X1153" s="757"/>
      <c r="Y1153" s="758"/>
    </row>
    <row r="1154" spans="1:25" ht="12" customHeight="1" x14ac:dyDescent="0.2">
      <c r="A1154" s="254" t="str">
        <f>IF(MAX($A$5:A1153)=MAX(Récap!AD:AD),"",A1150+1)</f>
        <v/>
      </c>
      <c r="B1154" s="763"/>
      <c r="C1154" s="764"/>
      <c r="D1154" s="771"/>
      <c r="E1154" s="772"/>
      <c r="F1154" s="772"/>
      <c r="G1154" s="772"/>
      <c r="H1154" s="772"/>
      <c r="I1154" s="772"/>
      <c r="J1154" s="772"/>
      <c r="K1154" s="772"/>
      <c r="L1154" s="772"/>
      <c r="M1154" s="772"/>
      <c r="N1154" s="772"/>
      <c r="O1154" s="772"/>
      <c r="P1154" s="772"/>
      <c r="Q1154" s="772"/>
      <c r="R1154" s="772"/>
      <c r="S1154" s="772"/>
      <c r="T1154" s="773"/>
      <c r="U1154" s="778"/>
      <c r="V1154" s="779"/>
      <c r="W1154" s="753"/>
      <c r="X1154" s="753"/>
      <c r="Y1154" s="754"/>
    </row>
    <row r="1155" spans="1:25" ht="12" customHeight="1" x14ac:dyDescent="0.2">
      <c r="A1155" s="254"/>
      <c r="B1155" s="759" t="s">
        <v>14</v>
      </c>
      <c r="C1155" s="760"/>
      <c r="D1155" s="765" t="s">
        <v>14</v>
      </c>
      <c r="E1155" s="766"/>
      <c r="F1155" s="766"/>
      <c r="G1155" s="766"/>
      <c r="H1155" s="766"/>
      <c r="I1155" s="766"/>
      <c r="J1155" s="766"/>
      <c r="K1155" s="766"/>
      <c r="L1155" s="766"/>
      <c r="M1155" s="766"/>
      <c r="N1155" s="766"/>
      <c r="O1155" s="766"/>
      <c r="P1155" s="766"/>
      <c r="Q1155" s="766"/>
      <c r="R1155" s="766"/>
      <c r="S1155" s="766"/>
      <c r="T1155" s="767"/>
      <c r="U1155" s="774"/>
      <c r="V1155" s="775"/>
      <c r="W1155" s="755"/>
      <c r="X1155" s="755"/>
      <c r="Y1155" s="756"/>
    </row>
    <row r="1156" spans="1:25" ht="12" customHeight="1" x14ac:dyDescent="0.2">
      <c r="A1156" s="254"/>
      <c r="B1156" s="761"/>
      <c r="C1156" s="762"/>
      <c r="D1156" s="768"/>
      <c r="E1156" s="769"/>
      <c r="F1156" s="769"/>
      <c r="G1156" s="769"/>
      <c r="H1156" s="769"/>
      <c r="I1156" s="769"/>
      <c r="J1156" s="769"/>
      <c r="K1156" s="769"/>
      <c r="L1156" s="769"/>
      <c r="M1156" s="769"/>
      <c r="N1156" s="769"/>
      <c r="O1156" s="769"/>
      <c r="P1156" s="769"/>
      <c r="Q1156" s="769"/>
      <c r="R1156" s="769"/>
      <c r="S1156" s="769"/>
      <c r="T1156" s="770"/>
      <c r="U1156" s="776"/>
      <c r="V1156" s="777"/>
      <c r="W1156" s="757"/>
      <c r="X1156" s="757"/>
      <c r="Y1156" s="758"/>
    </row>
    <row r="1157" spans="1:25" ht="12" customHeight="1" x14ac:dyDescent="0.2">
      <c r="A1157" s="254"/>
      <c r="B1157" s="761"/>
      <c r="C1157" s="762"/>
      <c r="D1157" s="768"/>
      <c r="E1157" s="769"/>
      <c r="F1157" s="769"/>
      <c r="G1157" s="769"/>
      <c r="H1157" s="769"/>
      <c r="I1157" s="769"/>
      <c r="J1157" s="769"/>
      <c r="K1157" s="769"/>
      <c r="L1157" s="769"/>
      <c r="M1157" s="769"/>
      <c r="N1157" s="769"/>
      <c r="O1157" s="769"/>
      <c r="P1157" s="769"/>
      <c r="Q1157" s="769"/>
      <c r="R1157" s="769"/>
      <c r="S1157" s="769"/>
      <c r="T1157" s="770"/>
      <c r="U1157" s="776"/>
      <c r="V1157" s="777"/>
      <c r="W1157" s="757"/>
      <c r="X1157" s="757"/>
      <c r="Y1157" s="758"/>
    </row>
    <row r="1158" spans="1:25" ht="12" customHeight="1" x14ac:dyDescent="0.2">
      <c r="A1158" s="254" t="str">
        <f>IF(MAX($A$5:A1157)=MAX(Récap!AD:AD),"",A1154+1)</f>
        <v/>
      </c>
      <c r="B1158" s="763"/>
      <c r="C1158" s="764"/>
      <c r="D1158" s="771"/>
      <c r="E1158" s="772"/>
      <c r="F1158" s="772"/>
      <c r="G1158" s="772"/>
      <c r="H1158" s="772"/>
      <c r="I1158" s="772"/>
      <c r="J1158" s="772"/>
      <c r="K1158" s="772"/>
      <c r="L1158" s="772"/>
      <c r="M1158" s="772"/>
      <c r="N1158" s="772"/>
      <c r="O1158" s="772"/>
      <c r="P1158" s="772"/>
      <c r="Q1158" s="772"/>
      <c r="R1158" s="772"/>
      <c r="S1158" s="772"/>
      <c r="T1158" s="773"/>
      <c r="U1158" s="778"/>
      <c r="V1158" s="779"/>
      <c r="W1158" s="753"/>
      <c r="X1158" s="753"/>
      <c r="Y1158" s="754"/>
    </row>
    <row r="1159" spans="1:25" ht="12" customHeight="1" x14ac:dyDescent="0.2">
      <c r="A1159" s="254"/>
      <c r="B1159" s="759" t="s">
        <v>14</v>
      </c>
      <c r="C1159" s="760"/>
      <c r="D1159" s="765" t="s">
        <v>14</v>
      </c>
      <c r="E1159" s="766"/>
      <c r="F1159" s="766"/>
      <c r="G1159" s="766"/>
      <c r="H1159" s="766"/>
      <c r="I1159" s="766"/>
      <c r="J1159" s="766"/>
      <c r="K1159" s="766"/>
      <c r="L1159" s="766"/>
      <c r="M1159" s="766"/>
      <c r="N1159" s="766"/>
      <c r="O1159" s="766"/>
      <c r="P1159" s="766"/>
      <c r="Q1159" s="766"/>
      <c r="R1159" s="766"/>
      <c r="S1159" s="766"/>
      <c r="T1159" s="767"/>
      <c r="U1159" s="774"/>
      <c r="V1159" s="775"/>
      <c r="W1159" s="755"/>
      <c r="X1159" s="755"/>
      <c r="Y1159" s="756"/>
    </row>
    <row r="1160" spans="1:25" ht="12" customHeight="1" x14ac:dyDescent="0.2">
      <c r="A1160" s="254"/>
      <c r="B1160" s="761"/>
      <c r="C1160" s="762"/>
      <c r="D1160" s="768"/>
      <c r="E1160" s="769"/>
      <c r="F1160" s="769"/>
      <c r="G1160" s="769"/>
      <c r="H1160" s="769"/>
      <c r="I1160" s="769"/>
      <c r="J1160" s="769"/>
      <c r="K1160" s="769"/>
      <c r="L1160" s="769"/>
      <c r="M1160" s="769"/>
      <c r="N1160" s="769"/>
      <c r="O1160" s="769"/>
      <c r="P1160" s="769"/>
      <c r="Q1160" s="769"/>
      <c r="R1160" s="769"/>
      <c r="S1160" s="769"/>
      <c r="T1160" s="770"/>
      <c r="U1160" s="776"/>
      <c r="V1160" s="777"/>
      <c r="W1160" s="757"/>
      <c r="X1160" s="757"/>
      <c r="Y1160" s="758"/>
    </row>
    <row r="1161" spans="1:25" ht="12" customHeight="1" x14ac:dyDescent="0.2">
      <c r="A1161" s="254"/>
      <c r="B1161" s="761"/>
      <c r="C1161" s="762"/>
      <c r="D1161" s="768"/>
      <c r="E1161" s="769"/>
      <c r="F1161" s="769"/>
      <c r="G1161" s="769"/>
      <c r="H1161" s="769"/>
      <c r="I1161" s="769"/>
      <c r="J1161" s="769"/>
      <c r="K1161" s="769"/>
      <c r="L1161" s="769"/>
      <c r="M1161" s="769"/>
      <c r="N1161" s="769"/>
      <c r="O1161" s="769"/>
      <c r="P1161" s="769"/>
      <c r="Q1161" s="769"/>
      <c r="R1161" s="769"/>
      <c r="S1161" s="769"/>
      <c r="T1161" s="770"/>
      <c r="U1161" s="776"/>
      <c r="V1161" s="777"/>
      <c r="W1161" s="757"/>
      <c r="X1161" s="757"/>
      <c r="Y1161" s="758"/>
    </row>
    <row r="1162" spans="1:25" ht="12" customHeight="1" x14ac:dyDescent="0.2">
      <c r="A1162" s="254" t="str">
        <f>IF(MAX($A$5:A1161)=MAX(Récap!AD:AD),"",A1158+1)</f>
        <v/>
      </c>
      <c r="B1162" s="763"/>
      <c r="C1162" s="764"/>
      <c r="D1162" s="771"/>
      <c r="E1162" s="772"/>
      <c r="F1162" s="772"/>
      <c r="G1162" s="772"/>
      <c r="H1162" s="772"/>
      <c r="I1162" s="772"/>
      <c r="J1162" s="772"/>
      <c r="K1162" s="772"/>
      <c r="L1162" s="772"/>
      <c r="M1162" s="772"/>
      <c r="N1162" s="772"/>
      <c r="O1162" s="772"/>
      <c r="P1162" s="772"/>
      <c r="Q1162" s="772"/>
      <c r="R1162" s="772"/>
      <c r="S1162" s="772"/>
      <c r="T1162" s="773"/>
      <c r="U1162" s="778"/>
      <c r="V1162" s="779"/>
      <c r="W1162" s="753"/>
      <c r="X1162" s="753"/>
      <c r="Y1162" s="754"/>
    </row>
    <row r="1163" spans="1:25" ht="12" customHeight="1" x14ac:dyDescent="0.2">
      <c r="A1163" s="254"/>
      <c r="B1163" s="233"/>
      <c r="C1163" s="234"/>
      <c r="D1163" s="235"/>
      <c r="E1163" s="235"/>
      <c r="F1163" s="235"/>
      <c r="G1163" s="235"/>
      <c r="H1163" s="235"/>
      <c r="I1163" s="235"/>
      <c r="J1163" s="235"/>
      <c r="K1163" s="235"/>
      <c r="L1163" s="235"/>
      <c r="M1163" s="235"/>
      <c r="N1163" s="235"/>
      <c r="O1163" s="235"/>
      <c r="P1163" s="235"/>
      <c r="Q1163" s="235"/>
      <c r="R1163" s="235"/>
      <c r="S1163" s="235"/>
      <c r="T1163" s="235"/>
      <c r="U1163" s="240"/>
      <c r="V1163" s="240"/>
      <c r="W1163" s="235"/>
      <c r="X1163" s="235"/>
      <c r="Y1163" s="236"/>
    </row>
    <row r="1164" spans="1:25" ht="12" customHeight="1" x14ac:dyDescent="0.2">
      <c r="A1164" s="254"/>
      <c r="B1164" s="237"/>
      <c r="C1164" s="238"/>
      <c r="D1164" s="238"/>
      <c r="E1164" s="238"/>
      <c r="F1164" s="238"/>
      <c r="G1164" s="238"/>
      <c r="H1164" s="238"/>
      <c r="I1164" s="238"/>
      <c r="J1164" s="238"/>
      <c r="K1164" s="238"/>
      <c r="L1164" s="238"/>
      <c r="M1164" s="238"/>
      <c r="N1164" s="238"/>
      <c r="O1164" s="238"/>
      <c r="P1164" s="238"/>
      <c r="Q1164" s="238"/>
      <c r="R1164" s="238"/>
      <c r="S1164" s="238"/>
      <c r="T1164" s="238"/>
      <c r="U1164" s="238"/>
      <c r="V1164" s="238"/>
      <c r="W1164" s="238"/>
      <c r="X1164" s="238"/>
      <c r="Y1164" s="239"/>
    </row>
    <row r="1165" spans="1:25" ht="12" customHeight="1" x14ac:dyDescent="0.2">
      <c r="A1165" s="254"/>
      <c r="B1165" s="780" t="s">
        <v>489</v>
      </c>
      <c r="C1165" s="781"/>
      <c r="D1165" s="781"/>
      <c r="E1165" s="781"/>
      <c r="F1165" s="781"/>
      <c r="G1165" s="781"/>
      <c r="H1165" s="781"/>
      <c r="I1165" s="781"/>
      <c r="J1165" s="781"/>
      <c r="K1165" s="781"/>
      <c r="L1165" s="781"/>
      <c r="M1165" s="781"/>
      <c r="N1165" s="781"/>
      <c r="O1165" s="782" t="str">
        <f>"Compte rendu du dossier de travaux "&amp;$R$1&amp;" - Page "&amp;COUNTIF($B$1:$B1165,"=N°")&amp;" / "&amp;ROUNDUP((280-COUNTIF($B$1:$B$1226,"=-"))/14,0)</f>
        <v>Compte rendu du dossier de travaux  - Page 19 / 0</v>
      </c>
      <c r="P1165" s="782"/>
      <c r="Q1165" s="782"/>
      <c r="R1165" s="782"/>
      <c r="S1165" s="782"/>
      <c r="T1165" s="782"/>
      <c r="U1165" s="782"/>
      <c r="V1165" s="782"/>
      <c r="W1165" s="782"/>
      <c r="X1165" s="782"/>
      <c r="Y1165" s="783"/>
    </row>
    <row r="1166" spans="1:25" ht="12" customHeight="1" x14ac:dyDescent="0.2">
      <c r="A1166" s="241"/>
      <c r="B1166" s="784" t="s">
        <v>36</v>
      </c>
      <c r="C1166" s="785"/>
      <c r="D1166" s="785" t="s">
        <v>430</v>
      </c>
      <c r="E1166" s="785"/>
      <c r="F1166" s="785"/>
      <c r="G1166" s="785"/>
      <c r="H1166" s="785"/>
      <c r="I1166" s="785"/>
      <c r="J1166" s="785"/>
      <c r="K1166" s="785"/>
      <c r="L1166" s="785"/>
      <c r="M1166" s="785"/>
      <c r="N1166" s="785"/>
      <c r="O1166" s="785"/>
      <c r="P1166" s="785"/>
      <c r="Q1166" s="785"/>
      <c r="R1166" s="785"/>
      <c r="S1166" s="785"/>
      <c r="T1166" s="785"/>
      <c r="U1166" s="788" t="s">
        <v>431</v>
      </c>
      <c r="V1166" s="788"/>
      <c r="W1166" s="785" t="s">
        <v>432</v>
      </c>
      <c r="X1166" s="785"/>
      <c r="Y1166" s="790"/>
    </row>
    <row r="1167" spans="1:25" ht="12" customHeight="1" x14ac:dyDescent="0.2">
      <c r="B1167" s="786"/>
      <c r="C1167" s="787"/>
      <c r="D1167" s="787"/>
      <c r="E1167" s="787"/>
      <c r="F1167" s="787"/>
      <c r="G1167" s="787"/>
      <c r="H1167" s="787"/>
      <c r="I1167" s="787"/>
      <c r="J1167" s="787"/>
      <c r="K1167" s="787"/>
      <c r="L1167" s="787"/>
      <c r="M1167" s="787"/>
      <c r="N1167" s="787"/>
      <c r="O1167" s="787"/>
      <c r="P1167" s="787"/>
      <c r="Q1167" s="787"/>
      <c r="R1167" s="787"/>
      <c r="S1167" s="787"/>
      <c r="T1167" s="787"/>
      <c r="U1167" s="789"/>
      <c r="V1167" s="789"/>
      <c r="W1167" s="787"/>
      <c r="X1167" s="787"/>
      <c r="Y1167" s="791"/>
    </row>
    <row r="1168" spans="1:25" ht="12" customHeight="1" x14ac:dyDescent="0.2">
      <c r="B1168" s="759" t="s">
        <v>14</v>
      </c>
      <c r="C1168" s="760"/>
      <c r="D1168" s="765" t="s">
        <v>14</v>
      </c>
      <c r="E1168" s="766"/>
      <c r="F1168" s="766"/>
      <c r="G1168" s="766"/>
      <c r="H1168" s="766"/>
      <c r="I1168" s="766"/>
      <c r="J1168" s="766"/>
      <c r="K1168" s="766"/>
      <c r="L1168" s="766"/>
      <c r="M1168" s="766"/>
      <c r="N1168" s="766"/>
      <c r="O1168" s="766"/>
      <c r="P1168" s="766"/>
      <c r="Q1168" s="766"/>
      <c r="R1168" s="766"/>
      <c r="S1168" s="766"/>
      <c r="T1168" s="767"/>
      <c r="U1168" s="774"/>
      <c r="V1168" s="775"/>
      <c r="W1168" s="755"/>
      <c r="X1168" s="755"/>
      <c r="Y1168" s="756"/>
    </row>
    <row r="1169" spans="2:25" ht="12" customHeight="1" x14ac:dyDescent="0.2">
      <c r="B1169" s="761"/>
      <c r="C1169" s="762"/>
      <c r="D1169" s="768"/>
      <c r="E1169" s="769"/>
      <c r="F1169" s="769"/>
      <c r="G1169" s="769"/>
      <c r="H1169" s="769"/>
      <c r="I1169" s="769"/>
      <c r="J1169" s="769"/>
      <c r="K1169" s="769"/>
      <c r="L1169" s="769"/>
      <c r="M1169" s="769"/>
      <c r="N1169" s="769"/>
      <c r="O1169" s="769"/>
      <c r="P1169" s="769"/>
      <c r="Q1169" s="769"/>
      <c r="R1169" s="769"/>
      <c r="S1169" s="769"/>
      <c r="T1169" s="770"/>
      <c r="U1169" s="776"/>
      <c r="V1169" s="777"/>
      <c r="W1169" s="757"/>
      <c r="X1169" s="757"/>
      <c r="Y1169" s="758"/>
    </row>
    <row r="1170" spans="2:25" ht="12" customHeight="1" x14ac:dyDescent="0.2">
      <c r="B1170" s="761"/>
      <c r="C1170" s="762"/>
      <c r="D1170" s="768"/>
      <c r="E1170" s="769"/>
      <c r="F1170" s="769"/>
      <c r="G1170" s="769"/>
      <c r="H1170" s="769"/>
      <c r="I1170" s="769"/>
      <c r="J1170" s="769"/>
      <c r="K1170" s="769"/>
      <c r="L1170" s="769"/>
      <c r="M1170" s="769"/>
      <c r="N1170" s="769"/>
      <c r="O1170" s="769"/>
      <c r="P1170" s="769"/>
      <c r="Q1170" s="769"/>
      <c r="R1170" s="769"/>
      <c r="S1170" s="769"/>
      <c r="T1170" s="770"/>
      <c r="U1170" s="776"/>
      <c r="V1170" s="777"/>
      <c r="W1170" s="757"/>
      <c r="X1170" s="757"/>
      <c r="Y1170" s="758"/>
    </row>
    <row r="1171" spans="2:25" ht="12" customHeight="1" x14ac:dyDescent="0.2">
      <c r="B1171" s="763"/>
      <c r="C1171" s="764"/>
      <c r="D1171" s="771"/>
      <c r="E1171" s="772"/>
      <c r="F1171" s="772"/>
      <c r="G1171" s="772"/>
      <c r="H1171" s="772"/>
      <c r="I1171" s="772"/>
      <c r="J1171" s="772"/>
      <c r="K1171" s="772"/>
      <c r="L1171" s="772"/>
      <c r="M1171" s="772"/>
      <c r="N1171" s="772"/>
      <c r="O1171" s="772"/>
      <c r="P1171" s="772"/>
      <c r="Q1171" s="772"/>
      <c r="R1171" s="772"/>
      <c r="S1171" s="772"/>
      <c r="T1171" s="773"/>
      <c r="U1171" s="778"/>
      <c r="V1171" s="779"/>
      <c r="W1171" s="753"/>
      <c r="X1171" s="753"/>
      <c r="Y1171" s="754"/>
    </row>
    <row r="1172" spans="2:25" ht="12" customHeight="1" x14ac:dyDescent="0.2">
      <c r="B1172" s="759" t="s">
        <v>14</v>
      </c>
      <c r="C1172" s="760"/>
      <c r="D1172" s="765" t="s">
        <v>14</v>
      </c>
      <c r="E1172" s="766"/>
      <c r="F1172" s="766"/>
      <c r="G1172" s="766"/>
      <c r="H1172" s="766"/>
      <c r="I1172" s="766"/>
      <c r="J1172" s="766"/>
      <c r="K1172" s="766"/>
      <c r="L1172" s="766"/>
      <c r="M1172" s="766"/>
      <c r="N1172" s="766"/>
      <c r="O1172" s="766"/>
      <c r="P1172" s="766"/>
      <c r="Q1172" s="766"/>
      <c r="R1172" s="766"/>
      <c r="S1172" s="766"/>
      <c r="T1172" s="767"/>
      <c r="U1172" s="774"/>
      <c r="V1172" s="775"/>
      <c r="W1172" s="755"/>
      <c r="X1172" s="755"/>
      <c r="Y1172" s="756"/>
    </row>
    <row r="1173" spans="2:25" ht="12" customHeight="1" x14ac:dyDescent="0.2">
      <c r="B1173" s="761"/>
      <c r="C1173" s="762"/>
      <c r="D1173" s="768"/>
      <c r="E1173" s="769"/>
      <c r="F1173" s="769"/>
      <c r="G1173" s="769"/>
      <c r="H1173" s="769"/>
      <c r="I1173" s="769"/>
      <c r="J1173" s="769"/>
      <c r="K1173" s="769"/>
      <c r="L1173" s="769"/>
      <c r="M1173" s="769"/>
      <c r="N1173" s="769"/>
      <c r="O1173" s="769"/>
      <c r="P1173" s="769"/>
      <c r="Q1173" s="769"/>
      <c r="R1173" s="769"/>
      <c r="S1173" s="769"/>
      <c r="T1173" s="770"/>
      <c r="U1173" s="776"/>
      <c r="V1173" s="777"/>
      <c r="W1173" s="757"/>
      <c r="X1173" s="757"/>
      <c r="Y1173" s="758"/>
    </row>
    <row r="1174" spans="2:25" ht="12" customHeight="1" x14ac:dyDescent="0.2">
      <c r="B1174" s="761"/>
      <c r="C1174" s="762"/>
      <c r="D1174" s="768"/>
      <c r="E1174" s="769"/>
      <c r="F1174" s="769"/>
      <c r="G1174" s="769"/>
      <c r="H1174" s="769"/>
      <c r="I1174" s="769"/>
      <c r="J1174" s="769"/>
      <c r="K1174" s="769"/>
      <c r="L1174" s="769"/>
      <c r="M1174" s="769"/>
      <c r="N1174" s="769"/>
      <c r="O1174" s="769"/>
      <c r="P1174" s="769"/>
      <c r="Q1174" s="769"/>
      <c r="R1174" s="769"/>
      <c r="S1174" s="769"/>
      <c r="T1174" s="770"/>
      <c r="U1174" s="776"/>
      <c r="V1174" s="777"/>
      <c r="W1174" s="757"/>
      <c r="X1174" s="757"/>
      <c r="Y1174" s="758"/>
    </row>
    <row r="1175" spans="2:25" ht="12" customHeight="1" x14ac:dyDescent="0.2">
      <c r="B1175" s="763"/>
      <c r="C1175" s="764"/>
      <c r="D1175" s="771"/>
      <c r="E1175" s="772"/>
      <c r="F1175" s="772"/>
      <c r="G1175" s="772"/>
      <c r="H1175" s="772"/>
      <c r="I1175" s="772"/>
      <c r="J1175" s="772"/>
      <c r="K1175" s="772"/>
      <c r="L1175" s="772"/>
      <c r="M1175" s="772"/>
      <c r="N1175" s="772"/>
      <c r="O1175" s="772"/>
      <c r="P1175" s="772"/>
      <c r="Q1175" s="772"/>
      <c r="R1175" s="772"/>
      <c r="S1175" s="772"/>
      <c r="T1175" s="773"/>
      <c r="U1175" s="778"/>
      <c r="V1175" s="779"/>
      <c r="W1175" s="753"/>
      <c r="X1175" s="753"/>
      <c r="Y1175" s="754"/>
    </row>
    <row r="1176" spans="2:25" ht="12" customHeight="1" x14ac:dyDescent="0.2">
      <c r="B1176" s="759" t="s">
        <v>14</v>
      </c>
      <c r="C1176" s="760"/>
      <c r="D1176" s="765" t="s">
        <v>14</v>
      </c>
      <c r="E1176" s="766"/>
      <c r="F1176" s="766"/>
      <c r="G1176" s="766"/>
      <c r="H1176" s="766"/>
      <c r="I1176" s="766"/>
      <c r="J1176" s="766"/>
      <c r="K1176" s="766"/>
      <c r="L1176" s="766"/>
      <c r="M1176" s="766"/>
      <c r="N1176" s="766"/>
      <c r="O1176" s="766"/>
      <c r="P1176" s="766"/>
      <c r="Q1176" s="766"/>
      <c r="R1176" s="766"/>
      <c r="S1176" s="766"/>
      <c r="T1176" s="767"/>
      <c r="U1176" s="774"/>
      <c r="V1176" s="775"/>
      <c r="W1176" s="755"/>
      <c r="X1176" s="755"/>
      <c r="Y1176" s="756"/>
    </row>
    <row r="1177" spans="2:25" ht="12" customHeight="1" x14ac:dyDescent="0.2">
      <c r="B1177" s="761"/>
      <c r="C1177" s="762"/>
      <c r="D1177" s="768"/>
      <c r="E1177" s="769"/>
      <c r="F1177" s="769"/>
      <c r="G1177" s="769"/>
      <c r="H1177" s="769"/>
      <c r="I1177" s="769"/>
      <c r="J1177" s="769"/>
      <c r="K1177" s="769"/>
      <c r="L1177" s="769"/>
      <c r="M1177" s="769"/>
      <c r="N1177" s="769"/>
      <c r="O1177" s="769"/>
      <c r="P1177" s="769"/>
      <c r="Q1177" s="769"/>
      <c r="R1177" s="769"/>
      <c r="S1177" s="769"/>
      <c r="T1177" s="770"/>
      <c r="U1177" s="776"/>
      <c r="V1177" s="777"/>
      <c r="W1177" s="757"/>
      <c r="X1177" s="757"/>
      <c r="Y1177" s="758"/>
    </row>
    <row r="1178" spans="2:25" ht="12" customHeight="1" x14ac:dyDescent="0.2">
      <c r="B1178" s="761"/>
      <c r="C1178" s="762"/>
      <c r="D1178" s="768"/>
      <c r="E1178" s="769"/>
      <c r="F1178" s="769"/>
      <c r="G1178" s="769"/>
      <c r="H1178" s="769"/>
      <c r="I1178" s="769"/>
      <c r="J1178" s="769"/>
      <c r="K1178" s="769"/>
      <c r="L1178" s="769"/>
      <c r="M1178" s="769"/>
      <c r="N1178" s="769"/>
      <c r="O1178" s="769"/>
      <c r="P1178" s="769"/>
      <c r="Q1178" s="769"/>
      <c r="R1178" s="769"/>
      <c r="S1178" s="769"/>
      <c r="T1178" s="770"/>
      <c r="U1178" s="776"/>
      <c r="V1178" s="777"/>
      <c r="W1178" s="757"/>
      <c r="X1178" s="757"/>
      <c r="Y1178" s="758"/>
    </row>
    <row r="1179" spans="2:25" ht="12" customHeight="1" x14ac:dyDescent="0.2">
      <c r="B1179" s="763"/>
      <c r="C1179" s="764"/>
      <c r="D1179" s="771"/>
      <c r="E1179" s="772"/>
      <c r="F1179" s="772"/>
      <c r="G1179" s="772"/>
      <c r="H1179" s="772"/>
      <c r="I1179" s="772"/>
      <c r="J1179" s="772"/>
      <c r="K1179" s="772"/>
      <c r="L1179" s="772"/>
      <c r="M1179" s="772"/>
      <c r="N1179" s="772"/>
      <c r="O1179" s="772"/>
      <c r="P1179" s="772"/>
      <c r="Q1179" s="772"/>
      <c r="R1179" s="772"/>
      <c r="S1179" s="772"/>
      <c r="T1179" s="773"/>
      <c r="U1179" s="778"/>
      <c r="V1179" s="779"/>
      <c r="W1179" s="753"/>
      <c r="X1179" s="753"/>
      <c r="Y1179" s="754"/>
    </row>
    <row r="1180" spans="2:25" ht="12" customHeight="1" x14ac:dyDescent="0.2">
      <c r="B1180" s="759" t="s">
        <v>14</v>
      </c>
      <c r="C1180" s="760"/>
      <c r="D1180" s="765" t="s">
        <v>14</v>
      </c>
      <c r="E1180" s="766"/>
      <c r="F1180" s="766"/>
      <c r="G1180" s="766"/>
      <c r="H1180" s="766"/>
      <c r="I1180" s="766"/>
      <c r="J1180" s="766"/>
      <c r="K1180" s="766"/>
      <c r="L1180" s="766"/>
      <c r="M1180" s="766"/>
      <c r="N1180" s="766"/>
      <c r="O1180" s="766"/>
      <c r="P1180" s="766"/>
      <c r="Q1180" s="766"/>
      <c r="R1180" s="766"/>
      <c r="S1180" s="766"/>
      <c r="T1180" s="767"/>
      <c r="U1180" s="774"/>
      <c r="V1180" s="775"/>
      <c r="W1180" s="755"/>
      <c r="X1180" s="755"/>
      <c r="Y1180" s="756"/>
    </row>
    <row r="1181" spans="2:25" ht="12" customHeight="1" x14ac:dyDescent="0.2">
      <c r="B1181" s="761"/>
      <c r="C1181" s="762"/>
      <c r="D1181" s="768"/>
      <c r="E1181" s="769"/>
      <c r="F1181" s="769"/>
      <c r="G1181" s="769"/>
      <c r="H1181" s="769"/>
      <c r="I1181" s="769"/>
      <c r="J1181" s="769"/>
      <c r="K1181" s="769"/>
      <c r="L1181" s="769"/>
      <c r="M1181" s="769"/>
      <c r="N1181" s="769"/>
      <c r="O1181" s="769"/>
      <c r="P1181" s="769"/>
      <c r="Q1181" s="769"/>
      <c r="R1181" s="769"/>
      <c r="S1181" s="769"/>
      <c r="T1181" s="770"/>
      <c r="U1181" s="776"/>
      <c r="V1181" s="777"/>
      <c r="W1181" s="757"/>
      <c r="X1181" s="757"/>
      <c r="Y1181" s="758"/>
    </row>
    <row r="1182" spans="2:25" ht="12" customHeight="1" x14ac:dyDescent="0.2">
      <c r="B1182" s="761"/>
      <c r="C1182" s="762"/>
      <c r="D1182" s="768"/>
      <c r="E1182" s="769"/>
      <c r="F1182" s="769"/>
      <c r="G1182" s="769"/>
      <c r="H1182" s="769"/>
      <c r="I1182" s="769"/>
      <c r="J1182" s="769"/>
      <c r="K1182" s="769"/>
      <c r="L1182" s="769"/>
      <c r="M1182" s="769"/>
      <c r="N1182" s="769"/>
      <c r="O1182" s="769"/>
      <c r="P1182" s="769"/>
      <c r="Q1182" s="769"/>
      <c r="R1182" s="769"/>
      <c r="S1182" s="769"/>
      <c r="T1182" s="770"/>
      <c r="U1182" s="776"/>
      <c r="V1182" s="777"/>
      <c r="W1182" s="757"/>
      <c r="X1182" s="757"/>
      <c r="Y1182" s="758"/>
    </row>
    <row r="1183" spans="2:25" ht="12" customHeight="1" x14ac:dyDescent="0.2">
      <c r="B1183" s="763"/>
      <c r="C1183" s="764"/>
      <c r="D1183" s="771"/>
      <c r="E1183" s="772"/>
      <c r="F1183" s="772"/>
      <c r="G1183" s="772"/>
      <c r="H1183" s="772"/>
      <c r="I1183" s="772"/>
      <c r="J1183" s="772"/>
      <c r="K1183" s="772"/>
      <c r="L1183" s="772"/>
      <c r="M1183" s="772"/>
      <c r="N1183" s="772"/>
      <c r="O1183" s="772"/>
      <c r="P1183" s="772"/>
      <c r="Q1183" s="772"/>
      <c r="R1183" s="772"/>
      <c r="S1183" s="772"/>
      <c r="T1183" s="773"/>
      <c r="U1183" s="778"/>
      <c r="V1183" s="779"/>
      <c r="W1183" s="753"/>
      <c r="X1183" s="753"/>
      <c r="Y1183" s="754"/>
    </row>
    <row r="1184" spans="2:25" ht="12" customHeight="1" x14ac:dyDescent="0.2">
      <c r="B1184" s="759" t="s">
        <v>14</v>
      </c>
      <c r="C1184" s="760"/>
      <c r="D1184" s="765" t="s">
        <v>14</v>
      </c>
      <c r="E1184" s="766"/>
      <c r="F1184" s="766"/>
      <c r="G1184" s="766"/>
      <c r="H1184" s="766"/>
      <c r="I1184" s="766"/>
      <c r="J1184" s="766"/>
      <c r="K1184" s="766"/>
      <c r="L1184" s="766"/>
      <c r="M1184" s="766"/>
      <c r="N1184" s="766"/>
      <c r="O1184" s="766"/>
      <c r="P1184" s="766"/>
      <c r="Q1184" s="766"/>
      <c r="R1184" s="766"/>
      <c r="S1184" s="766"/>
      <c r="T1184" s="767"/>
      <c r="U1184" s="774"/>
      <c r="V1184" s="775"/>
      <c r="W1184" s="755"/>
      <c r="X1184" s="755"/>
      <c r="Y1184" s="756"/>
    </row>
    <row r="1185" spans="2:25" ht="12" customHeight="1" x14ac:dyDescent="0.2">
      <c r="B1185" s="761"/>
      <c r="C1185" s="762"/>
      <c r="D1185" s="768"/>
      <c r="E1185" s="769"/>
      <c r="F1185" s="769"/>
      <c r="G1185" s="769"/>
      <c r="H1185" s="769"/>
      <c r="I1185" s="769"/>
      <c r="J1185" s="769"/>
      <c r="K1185" s="769"/>
      <c r="L1185" s="769"/>
      <c r="M1185" s="769"/>
      <c r="N1185" s="769"/>
      <c r="O1185" s="769"/>
      <c r="P1185" s="769"/>
      <c r="Q1185" s="769"/>
      <c r="R1185" s="769"/>
      <c r="S1185" s="769"/>
      <c r="T1185" s="770"/>
      <c r="U1185" s="776"/>
      <c r="V1185" s="777"/>
      <c r="W1185" s="757"/>
      <c r="X1185" s="757"/>
      <c r="Y1185" s="758"/>
    </row>
    <row r="1186" spans="2:25" ht="12" customHeight="1" x14ac:dyDescent="0.2">
      <c r="B1186" s="761"/>
      <c r="C1186" s="762"/>
      <c r="D1186" s="768"/>
      <c r="E1186" s="769"/>
      <c r="F1186" s="769"/>
      <c r="G1186" s="769"/>
      <c r="H1186" s="769"/>
      <c r="I1186" s="769"/>
      <c r="J1186" s="769"/>
      <c r="K1186" s="769"/>
      <c r="L1186" s="769"/>
      <c r="M1186" s="769"/>
      <c r="N1186" s="769"/>
      <c r="O1186" s="769"/>
      <c r="P1186" s="769"/>
      <c r="Q1186" s="769"/>
      <c r="R1186" s="769"/>
      <c r="S1186" s="769"/>
      <c r="T1186" s="770"/>
      <c r="U1186" s="776"/>
      <c r="V1186" s="777"/>
      <c r="W1186" s="757"/>
      <c r="X1186" s="757"/>
      <c r="Y1186" s="758"/>
    </row>
    <row r="1187" spans="2:25" ht="12" customHeight="1" x14ac:dyDescent="0.2">
      <c r="B1187" s="763"/>
      <c r="C1187" s="764"/>
      <c r="D1187" s="771"/>
      <c r="E1187" s="772"/>
      <c r="F1187" s="772"/>
      <c r="G1187" s="772"/>
      <c r="H1187" s="772"/>
      <c r="I1187" s="772"/>
      <c r="J1187" s="772"/>
      <c r="K1187" s="772"/>
      <c r="L1187" s="772"/>
      <c r="M1187" s="772"/>
      <c r="N1187" s="772"/>
      <c r="O1187" s="772"/>
      <c r="P1187" s="772"/>
      <c r="Q1187" s="772"/>
      <c r="R1187" s="772"/>
      <c r="S1187" s="772"/>
      <c r="T1187" s="773"/>
      <c r="U1187" s="778"/>
      <c r="V1187" s="779"/>
      <c r="W1187" s="753"/>
      <c r="X1187" s="753"/>
      <c r="Y1187" s="754"/>
    </row>
    <row r="1188" spans="2:25" ht="12" customHeight="1" x14ac:dyDescent="0.2">
      <c r="B1188" s="759" t="s">
        <v>14</v>
      </c>
      <c r="C1188" s="760"/>
      <c r="D1188" s="765" t="s">
        <v>14</v>
      </c>
      <c r="E1188" s="766"/>
      <c r="F1188" s="766"/>
      <c r="G1188" s="766"/>
      <c r="H1188" s="766"/>
      <c r="I1188" s="766"/>
      <c r="J1188" s="766"/>
      <c r="K1188" s="766"/>
      <c r="L1188" s="766"/>
      <c r="M1188" s="766"/>
      <c r="N1188" s="766"/>
      <c r="O1188" s="766"/>
      <c r="P1188" s="766"/>
      <c r="Q1188" s="766"/>
      <c r="R1188" s="766"/>
      <c r="S1188" s="766"/>
      <c r="T1188" s="767"/>
      <c r="U1188" s="774"/>
      <c r="V1188" s="775"/>
      <c r="W1188" s="755"/>
      <c r="X1188" s="755"/>
      <c r="Y1188" s="756"/>
    </row>
    <row r="1189" spans="2:25" ht="12" customHeight="1" x14ac:dyDescent="0.2">
      <c r="B1189" s="761"/>
      <c r="C1189" s="762"/>
      <c r="D1189" s="768"/>
      <c r="E1189" s="769"/>
      <c r="F1189" s="769"/>
      <c r="G1189" s="769"/>
      <c r="H1189" s="769"/>
      <c r="I1189" s="769"/>
      <c r="J1189" s="769"/>
      <c r="K1189" s="769"/>
      <c r="L1189" s="769"/>
      <c r="M1189" s="769"/>
      <c r="N1189" s="769"/>
      <c r="O1189" s="769"/>
      <c r="P1189" s="769"/>
      <c r="Q1189" s="769"/>
      <c r="R1189" s="769"/>
      <c r="S1189" s="769"/>
      <c r="T1189" s="770"/>
      <c r="U1189" s="776"/>
      <c r="V1189" s="777"/>
      <c r="W1189" s="757"/>
      <c r="X1189" s="757"/>
      <c r="Y1189" s="758"/>
    </row>
    <row r="1190" spans="2:25" ht="12" customHeight="1" x14ac:dyDescent="0.2">
      <c r="B1190" s="761"/>
      <c r="C1190" s="762"/>
      <c r="D1190" s="768"/>
      <c r="E1190" s="769"/>
      <c r="F1190" s="769"/>
      <c r="G1190" s="769"/>
      <c r="H1190" s="769"/>
      <c r="I1190" s="769"/>
      <c r="J1190" s="769"/>
      <c r="K1190" s="769"/>
      <c r="L1190" s="769"/>
      <c r="M1190" s="769"/>
      <c r="N1190" s="769"/>
      <c r="O1190" s="769"/>
      <c r="P1190" s="769"/>
      <c r="Q1190" s="769"/>
      <c r="R1190" s="769"/>
      <c r="S1190" s="769"/>
      <c r="T1190" s="770"/>
      <c r="U1190" s="776"/>
      <c r="V1190" s="777"/>
      <c r="W1190" s="757"/>
      <c r="X1190" s="757"/>
      <c r="Y1190" s="758"/>
    </row>
    <row r="1191" spans="2:25" ht="12" customHeight="1" x14ac:dyDescent="0.2">
      <c r="B1191" s="763"/>
      <c r="C1191" s="764"/>
      <c r="D1191" s="771"/>
      <c r="E1191" s="772"/>
      <c r="F1191" s="772"/>
      <c r="G1191" s="772"/>
      <c r="H1191" s="772"/>
      <c r="I1191" s="772"/>
      <c r="J1191" s="772"/>
      <c r="K1191" s="772"/>
      <c r="L1191" s="772"/>
      <c r="M1191" s="772"/>
      <c r="N1191" s="772"/>
      <c r="O1191" s="772"/>
      <c r="P1191" s="772"/>
      <c r="Q1191" s="772"/>
      <c r="R1191" s="772"/>
      <c r="S1191" s="772"/>
      <c r="T1191" s="773"/>
      <c r="U1191" s="778"/>
      <c r="V1191" s="779"/>
      <c r="W1191" s="753"/>
      <c r="X1191" s="753"/>
      <c r="Y1191" s="754"/>
    </row>
    <row r="1192" spans="2:25" ht="12" customHeight="1" x14ac:dyDescent="0.2">
      <c r="B1192" s="759" t="s">
        <v>14</v>
      </c>
      <c r="C1192" s="760"/>
      <c r="D1192" s="765" t="s">
        <v>14</v>
      </c>
      <c r="E1192" s="766"/>
      <c r="F1192" s="766"/>
      <c r="G1192" s="766"/>
      <c r="H1192" s="766"/>
      <c r="I1192" s="766"/>
      <c r="J1192" s="766"/>
      <c r="K1192" s="766"/>
      <c r="L1192" s="766"/>
      <c r="M1192" s="766"/>
      <c r="N1192" s="766"/>
      <c r="O1192" s="766"/>
      <c r="P1192" s="766"/>
      <c r="Q1192" s="766"/>
      <c r="R1192" s="766"/>
      <c r="S1192" s="766"/>
      <c r="T1192" s="767"/>
      <c r="U1192" s="774"/>
      <c r="V1192" s="775"/>
      <c r="W1192" s="755"/>
      <c r="X1192" s="755"/>
      <c r="Y1192" s="756"/>
    </row>
    <row r="1193" spans="2:25" ht="12" customHeight="1" x14ac:dyDescent="0.2">
      <c r="B1193" s="761"/>
      <c r="C1193" s="762"/>
      <c r="D1193" s="768"/>
      <c r="E1193" s="769"/>
      <c r="F1193" s="769"/>
      <c r="G1193" s="769"/>
      <c r="H1193" s="769"/>
      <c r="I1193" s="769"/>
      <c r="J1193" s="769"/>
      <c r="K1193" s="769"/>
      <c r="L1193" s="769"/>
      <c r="M1193" s="769"/>
      <c r="N1193" s="769"/>
      <c r="O1193" s="769"/>
      <c r="P1193" s="769"/>
      <c r="Q1193" s="769"/>
      <c r="R1193" s="769"/>
      <c r="S1193" s="769"/>
      <c r="T1193" s="770"/>
      <c r="U1193" s="776"/>
      <c r="V1193" s="777"/>
      <c r="W1193" s="757"/>
      <c r="X1193" s="757"/>
      <c r="Y1193" s="758"/>
    </row>
    <row r="1194" spans="2:25" ht="12" customHeight="1" x14ac:dyDescent="0.2">
      <c r="B1194" s="761"/>
      <c r="C1194" s="762"/>
      <c r="D1194" s="768"/>
      <c r="E1194" s="769"/>
      <c r="F1194" s="769"/>
      <c r="G1194" s="769"/>
      <c r="H1194" s="769"/>
      <c r="I1194" s="769"/>
      <c r="J1194" s="769"/>
      <c r="K1194" s="769"/>
      <c r="L1194" s="769"/>
      <c r="M1194" s="769"/>
      <c r="N1194" s="769"/>
      <c r="O1194" s="769"/>
      <c r="P1194" s="769"/>
      <c r="Q1194" s="769"/>
      <c r="R1194" s="769"/>
      <c r="S1194" s="769"/>
      <c r="T1194" s="770"/>
      <c r="U1194" s="776"/>
      <c r="V1194" s="777"/>
      <c r="W1194" s="757"/>
      <c r="X1194" s="757"/>
      <c r="Y1194" s="758"/>
    </row>
    <row r="1195" spans="2:25" ht="12" customHeight="1" x14ac:dyDescent="0.2">
      <c r="B1195" s="763"/>
      <c r="C1195" s="764"/>
      <c r="D1195" s="771"/>
      <c r="E1195" s="772"/>
      <c r="F1195" s="772"/>
      <c r="G1195" s="772"/>
      <c r="H1195" s="772"/>
      <c r="I1195" s="772"/>
      <c r="J1195" s="772"/>
      <c r="K1195" s="772"/>
      <c r="L1195" s="772"/>
      <c r="M1195" s="772"/>
      <c r="N1195" s="772"/>
      <c r="O1195" s="772"/>
      <c r="P1195" s="772"/>
      <c r="Q1195" s="772"/>
      <c r="R1195" s="772"/>
      <c r="S1195" s="772"/>
      <c r="T1195" s="773"/>
      <c r="U1195" s="778"/>
      <c r="V1195" s="779"/>
      <c r="W1195" s="753"/>
      <c r="X1195" s="753"/>
      <c r="Y1195" s="754"/>
    </row>
    <row r="1196" spans="2:25" ht="12" customHeight="1" x14ac:dyDescent="0.2">
      <c r="B1196" s="759" t="s">
        <v>14</v>
      </c>
      <c r="C1196" s="760"/>
      <c r="D1196" s="765" t="s">
        <v>14</v>
      </c>
      <c r="E1196" s="766"/>
      <c r="F1196" s="766"/>
      <c r="G1196" s="766"/>
      <c r="H1196" s="766"/>
      <c r="I1196" s="766"/>
      <c r="J1196" s="766"/>
      <c r="K1196" s="766"/>
      <c r="L1196" s="766"/>
      <c r="M1196" s="766"/>
      <c r="N1196" s="766"/>
      <c r="O1196" s="766"/>
      <c r="P1196" s="766"/>
      <c r="Q1196" s="766"/>
      <c r="R1196" s="766"/>
      <c r="S1196" s="766"/>
      <c r="T1196" s="767"/>
      <c r="U1196" s="774"/>
      <c r="V1196" s="775"/>
      <c r="W1196" s="755"/>
      <c r="X1196" s="755"/>
      <c r="Y1196" s="756"/>
    </row>
    <row r="1197" spans="2:25" ht="12" customHeight="1" x14ac:dyDescent="0.2">
      <c r="B1197" s="761"/>
      <c r="C1197" s="762"/>
      <c r="D1197" s="768"/>
      <c r="E1197" s="769"/>
      <c r="F1197" s="769"/>
      <c r="G1197" s="769"/>
      <c r="H1197" s="769"/>
      <c r="I1197" s="769"/>
      <c r="J1197" s="769"/>
      <c r="K1197" s="769"/>
      <c r="L1197" s="769"/>
      <c r="M1197" s="769"/>
      <c r="N1197" s="769"/>
      <c r="O1197" s="769"/>
      <c r="P1197" s="769"/>
      <c r="Q1197" s="769"/>
      <c r="R1197" s="769"/>
      <c r="S1197" s="769"/>
      <c r="T1197" s="770"/>
      <c r="U1197" s="776"/>
      <c r="V1197" s="777"/>
      <c r="W1197" s="757"/>
      <c r="X1197" s="757"/>
      <c r="Y1197" s="758"/>
    </row>
    <row r="1198" spans="2:25" ht="12" customHeight="1" x14ac:dyDescent="0.2">
      <c r="B1198" s="761"/>
      <c r="C1198" s="762"/>
      <c r="D1198" s="768"/>
      <c r="E1198" s="769"/>
      <c r="F1198" s="769"/>
      <c r="G1198" s="769"/>
      <c r="H1198" s="769"/>
      <c r="I1198" s="769"/>
      <c r="J1198" s="769"/>
      <c r="K1198" s="769"/>
      <c r="L1198" s="769"/>
      <c r="M1198" s="769"/>
      <c r="N1198" s="769"/>
      <c r="O1198" s="769"/>
      <c r="P1198" s="769"/>
      <c r="Q1198" s="769"/>
      <c r="R1198" s="769"/>
      <c r="S1198" s="769"/>
      <c r="T1198" s="770"/>
      <c r="U1198" s="776"/>
      <c r="V1198" s="777"/>
      <c r="W1198" s="757"/>
      <c r="X1198" s="757"/>
      <c r="Y1198" s="758"/>
    </row>
    <row r="1199" spans="2:25" ht="12" customHeight="1" x14ac:dyDescent="0.2">
      <c r="B1199" s="763"/>
      <c r="C1199" s="764"/>
      <c r="D1199" s="771"/>
      <c r="E1199" s="772"/>
      <c r="F1199" s="772"/>
      <c r="G1199" s="772"/>
      <c r="H1199" s="772"/>
      <c r="I1199" s="772"/>
      <c r="J1199" s="772"/>
      <c r="K1199" s="772"/>
      <c r="L1199" s="772"/>
      <c r="M1199" s="772"/>
      <c r="N1199" s="772"/>
      <c r="O1199" s="772"/>
      <c r="P1199" s="772"/>
      <c r="Q1199" s="772"/>
      <c r="R1199" s="772"/>
      <c r="S1199" s="772"/>
      <c r="T1199" s="773"/>
      <c r="U1199" s="778"/>
      <c r="V1199" s="779"/>
      <c r="W1199" s="753"/>
      <c r="X1199" s="753"/>
      <c r="Y1199" s="754"/>
    </row>
    <row r="1200" spans="2:25" ht="12" customHeight="1" x14ac:dyDescent="0.2">
      <c r="B1200" s="759" t="s">
        <v>14</v>
      </c>
      <c r="C1200" s="760"/>
      <c r="D1200" s="765" t="s">
        <v>14</v>
      </c>
      <c r="E1200" s="766"/>
      <c r="F1200" s="766"/>
      <c r="G1200" s="766"/>
      <c r="H1200" s="766"/>
      <c r="I1200" s="766"/>
      <c r="J1200" s="766"/>
      <c r="K1200" s="766"/>
      <c r="L1200" s="766"/>
      <c r="M1200" s="766"/>
      <c r="N1200" s="766"/>
      <c r="O1200" s="766"/>
      <c r="P1200" s="766"/>
      <c r="Q1200" s="766"/>
      <c r="R1200" s="766"/>
      <c r="S1200" s="766"/>
      <c r="T1200" s="767"/>
      <c r="U1200" s="774"/>
      <c r="V1200" s="775"/>
      <c r="W1200" s="755"/>
      <c r="X1200" s="755"/>
      <c r="Y1200" s="756"/>
    </row>
    <row r="1201" spans="2:25" ht="12" customHeight="1" x14ac:dyDescent="0.2">
      <c r="B1201" s="761"/>
      <c r="C1201" s="762"/>
      <c r="D1201" s="768"/>
      <c r="E1201" s="769"/>
      <c r="F1201" s="769"/>
      <c r="G1201" s="769"/>
      <c r="H1201" s="769"/>
      <c r="I1201" s="769"/>
      <c r="J1201" s="769"/>
      <c r="K1201" s="769"/>
      <c r="L1201" s="769"/>
      <c r="M1201" s="769"/>
      <c r="N1201" s="769"/>
      <c r="O1201" s="769"/>
      <c r="P1201" s="769"/>
      <c r="Q1201" s="769"/>
      <c r="R1201" s="769"/>
      <c r="S1201" s="769"/>
      <c r="T1201" s="770"/>
      <c r="U1201" s="776"/>
      <c r="V1201" s="777"/>
      <c r="W1201" s="757"/>
      <c r="X1201" s="757"/>
      <c r="Y1201" s="758"/>
    </row>
    <row r="1202" spans="2:25" ht="12" customHeight="1" x14ac:dyDescent="0.2">
      <c r="B1202" s="761"/>
      <c r="C1202" s="762"/>
      <c r="D1202" s="768"/>
      <c r="E1202" s="769"/>
      <c r="F1202" s="769"/>
      <c r="G1202" s="769"/>
      <c r="H1202" s="769"/>
      <c r="I1202" s="769"/>
      <c r="J1202" s="769"/>
      <c r="K1202" s="769"/>
      <c r="L1202" s="769"/>
      <c r="M1202" s="769"/>
      <c r="N1202" s="769"/>
      <c r="O1202" s="769"/>
      <c r="P1202" s="769"/>
      <c r="Q1202" s="769"/>
      <c r="R1202" s="769"/>
      <c r="S1202" s="769"/>
      <c r="T1202" s="770"/>
      <c r="U1202" s="776"/>
      <c r="V1202" s="777"/>
      <c r="W1202" s="757"/>
      <c r="X1202" s="757"/>
      <c r="Y1202" s="758"/>
    </row>
    <row r="1203" spans="2:25" ht="12" customHeight="1" x14ac:dyDescent="0.2">
      <c r="B1203" s="763"/>
      <c r="C1203" s="764"/>
      <c r="D1203" s="771"/>
      <c r="E1203" s="772"/>
      <c r="F1203" s="772"/>
      <c r="G1203" s="772"/>
      <c r="H1203" s="772"/>
      <c r="I1203" s="772"/>
      <c r="J1203" s="772"/>
      <c r="K1203" s="772"/>
      <c r="L1203" s="772"/>
      <c r="M1203" s="772"/>
      <c r="N1203" s="772"/>
      <c r="O1203" s="772"/>
      <c r="P1203" s="772"/>
      <c r="Q1203" s="772"/>
      <c r="R1203" s="772"/>
      <c r="S1203" s="772"/>
      <c r="T1203" s="773"/>
      <c r="U1203" s="778"/>
      <c r="V1203" s="779"/>
      <c r="W1203" s="753"/>
      <c r="X1203" s="753"/>
      <c r="Y1203" s="754"/>
    </row>
    <row r="1204" spans="2:25" ht="12" customHeight="1" x14ac:dyDescent="0.2">
      <c r="B1204" s="759" t="s">
        <v>14</v>
      </c>
      <c r="C1204" s="760"/>
      <c r="D1204" s="765" t="s">
        <v>14</v>
      </c>
      <c r="E1204" s="766"/>
      <c r="F1204" s="766"/>
      <c r="G1204" s="766"/>
      <c r="H1204" s="766"/>
      <c r="I1204" s="766"/>
      <c r="J1204" s="766"/>
      <c r="K1204" s="766"/>
      <c r="L1204" s="766"/>
      <c r="M1204" s="766"/>
      <c r="N1204" s="766"/>
      <c r="O1204" s="766"/>
      <c r="P1204" s="766"/>
      <c r="Q1204" s="766"/>
      <c r="R1204" s="766"/>
      <c r="S1204" s="766"/>
      <c r="T1204" s="767"/>
      <c r="U1204" s="774"/>
      <c r="V1204" s="775"/>
      <c r="W1204" s="755"/>
      <c r="X1204" s="755"/>
      <c r="Y1204" s="756"/>
    </row>
    <row r="1205" spans="2:25" ht="12" customHeight="1" x14ac:dyDescent="0.2">
      <c r="B1205" s="761"/>
      <c r="C1205" s="762"/>
      <c r="D1205" s="768"/>
      <c r="E1205" s="769"/>
      <c r="F1205" s="769"/>
      <c r="G1205" s="769"/>
      <c r="H1205" s="769"/>
      <c r="I1205" s="769"/>
      <c r="J1205" s="769"/>
      <c r="K1205" s="769"/>
      <c r="L1205" s="769"/>
      <c r="M1205" s="769"/>
      <c r="N1205" s="769"/>
      <c r="O1205" s="769"/>
      <c r="P1205" s="769"/>
      <c r="Q1205" s="769"/>
      <c r="R1205" s="769"/>
      <c r="S1205" s="769"/>
      <c r="T1205" s="770"/>
      <c r="U1205" s="776"/>
      <c r="V1205" s="777"/>
      <c r="W1205" s="757"/>
      <c r="X1205" s="757"/>
      <c r="Y1205" s="758"/>
    </row>
    <row r="1206" spans="2:25" ht="12" customHeight="1" x14ac:dyDescent="0.2">
      <c r="B1206" s="761"/>
      <c r="C1206" s="762"/>
      <c r="D1206" s="768"/>
      <c r="E1206" s="769"/>
      <c r="F1206" s="769"/>
      <c r="G1206" s="769"/>
      <c r="H1206" s="769"/>
      <c r="I1206" s="769"/>
      <c r="J1206" s="769"/>
      <c r="K1206" s="769"/>
      <c r="L1206" s="769"/>
      <c r="M1206" s="769"/>
      <c r="N1206" s="769"/>
      <c r="O1206" s="769"/>
      <c r="P1206" s="769"/>
      <c r="Q1206" s="769"/>
      <c r="R1206" s="769"/>
      <c r="S1206" s="769"/>
      <c r="T1206" s="770"/>
      <c r="U1206" s="776"/>
      <c r="V1206" s="777"/>
      <c r="W1206" s="757"/>
      <c r="X1206" s="757"/>
      <c r="Y1206" s="758"/>
    </row>
    <row r="1207" spans="2:25" ht="12" customHeight="1" x14ac:dyDescent="0.2">
      <c r="B1207" s="763"/>
      <c r="C1207" s="764"/>
      <c r="D1207" s="771"/>
      <c r="E1207" s="772"/>
      <c r="F1207" s="772"/>
      <c r="G1207" s="772"/>
      <c r="H1207" s="772"/>
      <c r="I1207" s="772"/>
      <c r="J1207" s="772"/>
      <c r="K1207" s="772"/>
      <c r="L1207" s="772"/>
      <c r="M1207" s="772"/>
      <c r="N1207" s="772"/>
      <c r="O1207" s="772"/>
      <c r="P1207" s="772"/>
      <c r="Q1207" s="772"/>
      <c r="R1207" s="772"/>
      <c r="S1207" s="772"/>
      <c r="T1207" s="773"/>
      <c r="U1207" s="778"/>
      <c r="V1207" s="779"/>
      <c r="W1207" s="753"/>
      <c r="X1207" s="753"/>
      <c r="Y1207" s="754"/>
    </row>
    <row r="1208" spans="2:25" ht="12" customHeight="1" x14ac:dyDescent="0.2">
      <c r="B1208" s="759" t="s">
        <v>14</v>
      </c>
      <c r="C1208" s="760"/>
      <c r="D1208" s="765" t="s">
        <v>14</v>
      </c>
      <c r="E1208" s="766"/>
      <c r="F1208" s="766"/>
      <c r="G1208" s="766"/>
      <c r="H1208" s="766"/>
      <c r="I1208" s="766"/>
      <c r="J1208" s="766"/>
      <c r="K1208" s="766"/>
      <c r="L1208" s="766"/>
      <c r="M1208" s="766"/>
      <c r="N1208" s="766"/>
      <c r="O1208" s="766"/>
      <c r="P1208" s="766"/>
      <c r="Q1208" s="766"/>
      <c r="R1208" s="766"/>
      <c r="S1208" s="766"/>
      <c r="T1208" s="767"/>
      <c r="U1208" s="774"/>
      <c r="V1208" s="775"/>
      <c r="W1208" s="755"/>
      <c r="X1208" s="755"/>
      <c r="Y1208" s="756"/>
    </row>
    <row r="1209" spans="2:25" ht="12" customHeight="1" x14ac:dyDescent="0.2">
      <c r="B1209" s="761"/>
      <c r="C1209" s="762"/>
      <c r="D1209" s="768"/>
      <c r="E1209" s="769"/>
      <c r="F1209" s="769"/>
      <c r="G1209" s="769"/>
      <c r="H1209" s="769"/>
      <c r="I1209" s="769"/>
      <c r="J1209" s="769"/>
      <c r="K1209" s="769"/>
      <c r="L1209" s="769"/>
      <c r="M1209" s="769"/>
      <c r="N1209" s="769"/>
      <c r="O1209" s="769"/>
      <c r="P1209" s="769"/>
      <c r="Q1209" s="769"/>
      <c r="R1209" s="769"/>
      <c r="S1209" s="769"/>
      <c r="T1209" s="770"/>
      <c r="U1209" s="776"/>
      <c r="V1209" s="777"/>
      <c r="W1209" s="757"/>
      <c r="X1209" s="757"/>
      <c r="Y1209" s="758"/>
    </row>
    <row r="1210" spans="2:25" ht="12" customHeight="1" x14ac:dyDescent="0.2">
      <c r="B1210" s="761"/>
      <c r="C1210" s="762"/>
      <c r="D1210" s="768"/>
      <c r="E1210" s="769"/>
      <c r="F1210" s="769"/>
      <c r="G1210" s="769"/>
      <c r="H1210" s="769"/>
      <c r="I1210" s="769"/>
      <c r="J1210" s="769"/>
      <c r="K1210" s="769"/>
      <c r="L1210" s="769"/>
      <c r="M1210" s="769"/>
      <c r="N1210" s="769"/>
      <c r="O1210" s="769"/>
      <c r="P1210" s="769"/>
      <c r="Q1210" s="769"/>
      <c r="R1210" s="769"/>
      <c r="S1210" s="769"/>
      <c r="T1210" s="770"/>
      <c r="U1210" s="776"/>
      <c r="V1210" s="777"/>
      <c r="W1210" s="757"/>
      <c r="X1210" s="757"/>
      <c r="Y1210" s="758"/>
    </row>
    <row r="1211" spans="2:25" ht="12" customHeight="1" x14ac:dyDescent="0.2">
      <c r="B1211" s="763"/>
      <c r="C1211" s="764"/>
      <c r="D1211" s="771"/>
      <c r="E1211" s="772"/>
      <c r="F1211" s="772"/>
      <c r="G1211" s="772"/>
      <c r="H1211" s="772"/>
      <c r="I1211" s="772"/>
      <c r="J1211" s="772"/>
      <c r="K1211" s="772"/>
      <c r="L1211" s="772"/>
      <c r="M1211" s="772"/>
      <c r="N1211" s="772"/>
      <c r="O1211" s="772"/>
      <c r="P1211" s="772"/>
      <c r="Q1211" s="772"/>
      <c r="R1211" s="772"/>
      <c r="S1211" s="772"/>
      <c r="T1211" s="773"/>
      <c r="U1211" s="778"/>
      <c r="V1211" s="779"/>
      <c r="W1211" s="753"/>
      <c r="X1211" s="753"/>
      <c r="Y1211" s="754"/>
    </row>
    <row r="1212" spans="2:25" ht="12" customHeight="1" x14ac:dyDescent="0.2">
      <c r="B1212" s="759" t="s">
        <v>14</v>
      </c>
      <c r="C1212" s="760"/>
      <c r="D1212" s="765" t="s">
        <v>14</v>
      </c>
      <c r="E1212" s="766"/>
      <c r="F1212" s="766"/>
      <c r="G1212" s="766"/>
      <c r="H1212" s="766"/>
      <c r="I1212" s="766"/>
      <c r="J1212" s="766"/>
      <c r="K1212" s="766"/>
      <c r="L1212" s="766"/>
      <c r="M1212" s="766"/>
      <c r="N1212" s="766"/>
      <c r="O1212" s="766"/>
      <c r="P1212" s="766"/>
      <c r="Q1212" s="766"/>
      <c r="R1212" s="766"/>
      <c r="S1212" s="766"/>
      <c r="T1212" s="767"/>
      <c r="U1212" s="774"/>
      <c r="V1212" s="775"/>
      <c r="W1212" s="755"/>
      <c r="X1212" s="755"/>
      <c r="Y1212" s="756"/>
    </row>
    <row r="1213" spans="2:25" ht="12" customHeight="1" x14ac:dyDescent="0.2">
      <c r="B1213" s="761"/>
      <c r="C1213" s="762"/>
      <c r="D1213" s="768"/>
      <c r="E1213" s="769"/>
      <c r="F1213" s="769"/>
      <c r="G1213" s="769"/>
      <c r="H1213" s="769"/>
      <c r="I1213" s="769"/>
      <c r="J1213" s="769"/>
      <c r="K1213" s="769"/>
      <c r="L1213" s="769"/>
      <c r="M1213" s="769"/>
      <c r="N1213" s="769"/>
      <c r="O1213" s="769"/>
      <c r="P1213" s="769"/>
      <c r="Q1213" s="769"/>
      <c r="R1213" s="769"/>
      <c r="S1213" s="769"/>
      <c r="T1213" s="770"/>
      <c r="U1213" s="776"/>
      <c r="V1213" s="777"/>
      <c r="W1213" s="757"/>
      <c r="X1213" s="757"/>
      <c r="Y1213" s="758"/>
    </row>
    <row r="1214" spans="2:25" ht="12" customHeight="1" x14ac:dyDescent="0.2">
      <c r="B1214" s="761"/>
      <c r="C1214" s="762"/>
      <c r="D1214" s="768"/>
      <c r="E1214" s="769"/>
      <c r="F1214" s="769"/>
      <c r="G1214" s="769"/>
      <c r="H1214" s="769"/>
      <c r="I1214" s="769"/>
      <c r="J1214" s="769"/>
      <c r="K1214" s="769"/>
      <c r="L1214" s="769"/>
      <c r="M1214" s="769"/>
      <c r="N1214" s="769"/>
      <c r="O1214" s="769"/>
      <c r="P1214" s="769"/>
      <c r="Q1214" s="769"/>
      <c r="R1214" s="769"/>
      <c r="S1214" s="769"/>
      <c r="T1214" s="770"/>
      <c r="U1214" s="776"/>
      <c r="V1214" s="777"/>
      <c r="W1214" s="757"/>
      <c r="X1214" s="757"/>
      <c r="Y1214" s="758"/>
    </row>
    <row r="1215" spans="2:25" ht="12" customHeight="1" x14ac:dyDescent="0.2">
      <c r="B1215" s="763"/>
      <c r="C1215" s="764"/>
      <c r="D1215" s="771"/>
      <c r="E1215" s="772"/>
      <c r="F1215" s="772"/>
      <c r="G1215" s="772"/>
      <c r="H1215" s="772"/>
      <c r="I1215" s="772"/>
      <c r="J1215" s="772"/>
      <c r="K1215" s="772"/>
      <c r="L1215" s="772"/>
      <c r="M1215" s="772"/>
      <c r="N1215" s="772"/>
      <c r="O1215" s="772"/>
      <c r="P1215" s="772"/>
      <c r="Q1215" s="772"/>
      <c r="R1215" s="772"/>
      <c r="S1215" s="772"/>
      <c r="T1215" s="773"/>
      <c r="U1215" s="778"/>
      <c r="V1215" s="779"/>
      <c r="W1215" s="753"/>
      <c r="X1215" s="753"/>
      <c r="Y1215" s="754"/>
    </row>
    <row r="1216" spans="2:25" ht="12" customHeight="1" x14ac:dyDescent="0.2">
      <c r="B1216" s="759" t="s">
        <v>14</v>
      </c>
      <c r="C1216" s="760"/>
      <c r="D1216" s="765" t="s">
        <v>14</v>
      </c>
      <c r="E1216" s="766"/>
      <c r="F1216" s="766"/>
      <c r="G1216" s="766"/>
      <c r="H1216" s="766"/>
      <c r="I1216" s="766"/>
      <c r="J1216" s="766"/>
      <c r="K1216" s="766"/>
      <c r="L1216" s="766"/>
      <c r="M1216" s="766"/>
      <c r="N1216" s="766"/>
      <c r="O1216" s="766"/>
      <c r="P1216" s="766"/>
      <c r="Q1216" s="766"/>
      <c r="R1216" s="766"/>
      <c r="S1216" s="766"/>
      <c r="T1216" s="767"/>
      <c r="U1216" s="774"/>
      <c r="V1216" s="775"/>
      <c r="W1216" s="755"/>
      <c r="X1216" s="755"/>
      <c r="Y1216" s="756"/>
    </row>
    <row r="1217" spans="2:25" ht="12" customHeight="1" x14ac:dyDescent="0.2">
      <c r="B1217" s="761"/>
      <c r="C1217" s="762"/>
      <c r="D1217" s="768"/>
      <c r="E1217" s="769"/>
      <c r="F1217" s="769"/>
      <c r="G1217" s="769"/>
      <c r="H1217" s="769"/>
      <c r="I1217" s="769"/>
      <c r="J1217" s="769"/>
      <c r="K1217" s="769"/>
      <c r="L1217" s="769"/>
      <c r="M1217" s="769"/>
      <c r="N1217" s="769"/>
      <c r="O1217" s="769"/>
      <c r="P1217" s="769"/>
      <c r="Q1217" s="769"/>
      <c r="R1217" s="769"/>
      <c r="S1217" s="769"/>
      <c r="T1217" s="770"/>
      <c r="U1217" s="776"/>
      <c r="V1217" s="777"/>
      <c r="W1217" s="757"/>
      <c r="X1217" s="757"/>
      <c r="Y1217" s="758"/>
    </row>
    <row r="1218" spans="2:25" ht="12" customHeight="1" x14ac:dyDescent="0.2">
      <c r="B1218" s="761"/>
      <c r="C1218" s="762"/>
      <c r="D1218" s="768"/>
      <c r="E1218" s="769"/>
      <c r="F1218" s="769"/>
      <c r="G1218" s="769"/>
      <c r="H1218" s="769"/>
      <c r="I1218" s="769"/>
      <c r="J1218" s="769"/>
      <c r="K1218" s="769"/>
      <c r="L1218" s="769"/>
      <c r="M1218" s="769"/>
      <c r="N1218" s="769"/>
      <c r="O1218" s="769"/>
      <c r="P1218" s="769"/>
      <c r="Q1218" s="769"/>
      <c r="R1218" s="769"/>
      <c r="S1218" s="769"/>
      <c r="T1218" s="770"/>
      <c r="U1218" s="776"/>
      <c r="V1218" s="777"/>
      <c r="W1218" s="757"/>
      <c r="X1218" s="757"/>
      <c r="Y1218" s="758"/>
    </row>
    <row r="1219" spans="2:25" ht="12" customHeight="1" x14ac:dyDescent="0.2">
      <c r="B1219" s="763"/>
      <c r="C1219" s="764"/>
      <c r="D1219" s="771"/>
      <c r="E1219" s="772"/>
      <c r="F1219" s="772"/>
      <c r="G1219" s="772"/>
      <c r="H1219" s="772"/>
      <c r="I1219" s="772"/>
      <c r="J1219" s="772"/>
      <c r="K1219" s="772"/>
      <c r="L1219" s="772"/>
      <c r="M1219" s="772"/>
      <c r="N1219" s="772"/>
      <c r="O1219" s="772"/>
      <c r="P1219" s="772"/>
      <c r="Q1219" s="772"/>
      <c r="R1219" s="772"/>
      <c r="S1219" s="772"/>
      <c r="T1219" s="773"/>
      <c r="U1219" s="778"/>
      <c r="V1219" s="779"/>
      <c r="W1219" s="753"/>
      <c r="X1219" s="753"/>
      <c r="Y1219" s="754"/>
    </row>
    <row r="1220" spans="2:25" ht="12" customHeight="1" x14ac:dyDescent="0.2">
      <c r="B1220" s="759" t="s">
        <v>14</v>
      </c>
      <c r="C1220" s="760"/>
      <c r="D1220" s="765" t="s">
        <v>14</v>
      </c>
      <c r="E1220" s="766"/>
      <c r="F1220" s="766"/>
      <c r="G1220" s="766"/>
      <c r="H1220" s="766"/>
      <c r="I1220" s="766"/>
      <c r="J1220" s="766"/>
      <c r="K1220" s="766"/>
      <c r="L1220" s="766"/>
      <c r="M1220" s="766"/>
      <c r="N1220" s="766"/>
      <c r="O1220" s="766"/>
      <c r="P1220" s="766"/>
      <c r="Q1220" s="766"/>
      <c r="R1220" s="766"/>
      <c r="S1220" s="766"/>
      <c r="T1220" s="767"/>
      <c r="U1220" s="774"/>
      <c r="V1220" s="775"/>
      <c r="W1220" s="755"/>
      <c r="X1220" s="755"/>
      <c r="Y1220" s="756"/>
    </row>
    <row r="1221" spans="2:25" ht="12" customHeight="1" x14ac:dyDescent="0.2">
      <c r="B1221" s="761"/>
      <c r="C1221" s="762"/>
      <c r="D1221" s="768"/>
      <c r="E1221" s="769"/>
      <c r="F1221" s="769"/>
      <c r="G1221" s="769"/>
      <c r="H1221" s="769"/>
      <c r="I1221" s="769"/>
      <c r="J1221" s="769"/>
      <c r="K1221" s="769"/>
      <c r="L1221" s="769"/>
      <c r="M1221" s="769"/>
      <c r="N1221" s="769"/>
      <c r="O1221" s="769"/>
      <c r="P1221" s="769"/>
      <c r="Q1221" s="769"/>
      <c r="R1221" s="769"/>
      <c r="S1221" s="769"/>
      <c r="T1221" s="770"/>
      <c r="U1221" s="776"/>
      <c r="V1221" s="777"/>
      <c r="W1221" s="757"/>
      <c r="X1221" s="757"/>
      <c r="Y1221" s="758"/>
    </row>
    <row r="1222" spans="2:25" ht="12" customHeight="1" x14ac:dyDescent="0.2">
      <c r="B1222" s="761"/>
      <c r="C1222" s="762"/>
      <c r="D1222" s="768"/>
      <c r="E1222" s="769"/>
      <c r="F1222" s="769"/>
      <c r="G1222" s="769"/>
      <c r="H1222" s="769"/>
      <c r="I1222" s="769"/>
      <c r="J1222" s="769"/>
      <c r="K1222" s="769"/>
      <c r="L1222" s="769"/>
      <c r="M1222" s="769"/>
      <c r="N1222" s="769"/>
      <c r="O1222" s="769"/>
      <c r="P1222" s="769"/>
      <c r="Q1222" s="769"/>
      <c r="R1222" s="769"/>
      <c r="S1222" s="769"/>
      <c r="T1222" s="770"/>
      <c r="U1222" s="776"/>
      <c r="V1222" s="777"/>
      <c r="W1222" s="757"/>
      <c r="X1222" s="757"/>
      <c r="Y1222" s="758"/>
    </row>
    <row r="1223" spans="2:25" ht="12" customHeight="1" x14ac:dyDescent="0.2">
      <c r="B1223" s="763"/>
      <c r="C1223" s="764"/>
      <c r="D1223" s="771"/>
      <c r="E1223" s="772"/>
      <c r="F1223" s="772"/>
      <c r="G1223" s="772"/>
      <c r="H1223" s="772"/>
      <c r="I1223" s="772"/>
      <c r="J1223" s="772"/>
      <c r="K1223" s="772"/>
      <c r="L1223" s="772"/>
      <c r="M1223" s="772"/>
      <c r="N1223" s="772"/>
      <c r="O1223" s="772"/>
      <c r="P1223" s="772"/>
      <c r="Q1223" s="772"/>
      <c r="R1223" s="772"/>
      <c r="S1223" s="772"/>
      <c r="T1223" s="773"/>
      <c r="U1223" s="778"/>
      <c r="V1223" s="779"/>
      <c r="W1223" s="753"/>
      <c r="X1223" s="753"/>
      <c r="Y1223" s="754"/>
    </row>
    <row r="1224" spans="2:25" ht="12" customHeight="1" x14ac:dyDescent="0.2">
      <c r="B1224" s="233"/>
      <c r="C1224" s="234"/>
      <c r="D1224" s="235"/>
      <c r="E1224" s="235"/>
      <c r="F1224" s="235"/>
      <c r="G1224" s="235"/>
      <c r="H1224" s="235"/>
      <c r="I1224" s="235"/>
      <c r="J1224" s="235"/>
      <c r="K1224" s="235"/>
      <c r="L1224" s="235"/>
      <c r="M1224" s="235"/>
      <c r="N1224" s="235"/>
      <c r="O1224" s="235"/>
      <c r="P1224" s="235"/>
      <c r="Q1224" s="235"/>
      <c r="R1224" s="235"/>
      <c r="S1224" s="235"/>
      <c r="T1224" s="235"/>
      <c r="U1224" s="240"/>
      <c r="V1224" s="240"/>
      <c r="W1224" s="235"/>
      <c r="X1224" s="235"/>
      <c r="Y1224" s="236"/>
    </row>
    <row r="1225" spans="2:25" ht="12" customHeight="1" x14ac:dyDescent="0.2">
      <c r="B1225" s="237"/>
      <c r="C1225" s="238"/>
      <c r="D1225" s="238"/>
      <c r="E1225" s="238"/>
      <c r="F1225" s="238"/>
      <c r="G1225" s="238"/>
      <c r="H1225" s="238"/>
      <c r="I1225" s="238"/>
      <c r="J1225" s="238"/>
      <c r="K1225" s="238"/>
      <c r="L1225" s="238"/>
      <c r="M1225" s="238"/>
      <c r="N1225" s="238"/>
      <c r="O1225" s="238"/>
      <c r="P1225" s="238"/>
      <c r="Q1225" s="238"/>
      <c r="R1225" s="238"/>
      <c r="S1225" s="238"/>
      <c r="T1225" s="238"/>
      <c r="U1225" s="238"/>
      <c r="V1225" s="238"/>
      <c r="W1225" s="238"/>
      <c r="X1225" s="238"/>
      <c r="Y1225" s="239"/>
    </row>
    <row r="1226" spans="2:25" ht="12" customHeight="1" x14ac:dyDescent="0.2">
      <c r="B1226" s="780" t="s">
        <v>489</v>
      </c>
      <c r="C1226" s="781"/>
      <c r="D1226" s="781"/>
      <c r="E1226" s="781"/>
      <c r="F1226" s="781"/>
      <c r="G1226" s="781"/>
      <c r="H1226" s="781"/>
      <c r="I1226" s="781"/>
      <c r="J1226" s="781"/>
      <c r="K1226" s="781"/>
      <c r="L1226" s="781"/>
      <c r="M1226" s="781"/>
      <c r="N1226" s="781"/>
      <c r="O1226" s="782" t="str">
        <f>"Compte rendu du dossier de travaux "&amp;$R$1&amp;" - Page "&amp;COUNTIF($B$1:$B1226,"=N°")&amp;" / "&amp;ROUNDUP((280-COUNTIF($B$1:$B$1226,"=-"))/14,0)</f>
        <v>Compte rendu du dossier de travaux  - Page 20 / 0</v>
      </c>
      <c r="P1226" s="782"/>
      <c r="Q1226" s="782"/>
      <c r="R1226" s="782"/>
      <c r="S1226" s="782"/>
      <c r="T1226" s="782"/>
      <c r="U1226" s="782"/>
      <c r="V1226" s="782"/>
      <c r="W1226" s="782"/>
      <c r="X1226" s="782"/>
      <c r="Y1226" s="783"/>
    </row>
  </sheetData>
  <mergeCells count="2083">
    <mergeCell ref="B1226:N1226"/>
    <mergeCell ref="O1226:Y1226"/>
    <mergeCell ref="B1212:C1215"/>
    <mergeCell ref="D1212:T1215"/>
    <mergeCell ref="U1212:V1215"/>
    <mergeCell ref="W1212:Y1212"/>
    <mergeCell ref="W1213:Y1213"/>
    <mergeCell ref="W1214:Y1214"/>
    <mergeCell ref="W1215:Y1215"/>
    <mergeCell ref="B1216:C1219"/>
    <mergeCell ref="D1216:T1219"/>
    <mergeCell ref="U1216:V1219"/>
    <mergeCell ref="W1216:Y1216"/>
    <mergeCell ref="W1217:Y1217"/>
    <mergeCell ref="W1218:Y1218"/>
    <mergeCell ref="W1219:Y1219"/>
    <mergeCell ref="B1220:C1223"/>
    <mergeCell ref="D1220:T1223"/>
    <mergeCell ref="U1220:V1223"/>
    <mergeCell ref="W1220:Y1220"/>
    <mergeCell ref="W1221:Y1221"/>
    <mergeCell ref="W1222:Y1222"/>
    <mergeCell ref="W1223:Y1223"/>
    <mergeCell ref="B1200:C1203"/>
    <mergeCell ref="D1200:T1203"/>
    <mergeCell ref="U1200:V1203"/>
    <mergeCell ref="W1200:Y1200"/>
    <mergeCell ref="W1201:Y1201"/>
    <mergeCell ref="W1202:Y1202"/>
    <mergeCell ref="W1203:Y1203"/>
    <mergeCell ref="B1204:C1207"/>
    <mergeCell ref="D1204:T1207"/>
    <mergeCell ref="U1204:V1207"/>
    <mergeCell ref="W1204:Y1204"/>
    <mergeCell ref="W1205:Y1205"/>
    <mergeCell ref="W1206:Y1206"/>
    <mergeCell ref="W1207:Y1207"/>
    <mergeCell ref="B1208:C1211"/>
    <mergeCell ref="D1208:T1211"/>
    <mergeCell ref="U1208:V1211"/>
    <mergeCell ref="W1208:Y1208"/>
    <mergeCell ref="W1209:Y1209"/>
    <mergeCell ref="W1210:Y1210"/>
    <mergeCell ref="W1211:Y1211"/>
    <mergeCell ref="B1188:C1191"/>
    <mergeCell ref="D1188:T1191"/>
    <mergeCell ref="U1188:V1191"/>
    <mergeCell ref="W1188:Y1188"/>
    <mergeCell ref="W1189:Y1189"/>
    <mergeCell ref="W1190:Y1190"/>
    <mergeCell ref="W1191:Y1191"/>
    <mergeCell ref="B1192:C1195"/>
    <mergeCell ref="D1192:T1195"/>
    <mergeCell ref="U1192:V1195"/>
    <mergeCell ref="W1192:Y1192"/>
    <mergeCell ref="W1193:Y1193"/>
    <mergeCell ref="W1194:Y1194"/>
    <mergeCell ref="W1195:Y1195"/>
    <mergeCell ref="B1196:C1199"/>
    <mergeCell ref="D1196:T1199"/>
    <mergeCell ref="U1196:V1199"/>
    <mergeCell ref="W1196:Y1196"/>
    <mergeCell ref="W1197:Y1197"/>
    <mergeCell ref="W1198:Y1198"/>
    <mergeCell ref="W1199:Y1199"/>
    <mergeCell ref="B1176:C1179"/>
    <mergeCell ref="D1176:T1179"/>
    <mergeCell ref="U1176:V1179"/>
    <mergeCell ref="W1176:Y1176"/>
    <mergeCell ref="W1177:Y1177"/>
    <mergeCell ref="W1178:Y1178"/>
    <mergeCell ref="W1179:Y1179"/>
    <mergeCell ref="B1180:C1183"/>
    <mergeCell ref="D1180:T1183"/>
    <mergeCell ref="U1180:V1183"/>
    <mergeCell ref="W1180:Y1180"/>
    <mergeCell ref="W1181:Y1181"/>
    <mergeCell ref="W1182:Y1182"/>
    <mergeCell ref="W1183:Y1183"/>
    <mergeCell ref="B1184:C1187"/>
    <mergeCell ref="D1184:T1187"/>
    <mergeCell ref="U1184:V1187"/>
    <mergeCell ref="W1184:Y1184"/>
    <mergeCell ref="W1185:Y1185"/>
    <mergeCell ref="W1186:Y1186"/>
    <mergeCell ref="W1187:Y1187"/>
    <mergeCell ref="D1166:T1167"/>
    <mergeCell ref="U1166:V1167"/>
    <mergeCell ref="W1166:Y1167"/>
    <mergeCell ref="B1168:C1171"/>
    <mergeCell ref="D1168:T1171"/>
    <mergeCell ref="U1168:V1171"/>
    <mergeCell ref="W1168:Y1168"/>
    <mergeCell ref="W1169:Y1169"/>
    <mergeCell ref="W1170:Y1170"/>
    <mergeCell ref="W1171:Y1171"/>
    <mergeCell ref="B1172:C1175"/>
    <mergeCell ref="D1172:T1175"/>
    <mergeCell ref="U1172:V1175"/>
    <mergeCell ref="W1172:Y1172"/>
    <mergeCell ref="W1173:Y1173"/>
    <mergeCell ref="W1174:Y1174"/>
    <mergeCell ref="W1175:Y1175"/>
    <mergeCell ref="B1166:C1167"/>
    <mergeCell ref="U1111:V1114"/>
    <mergeCell ref="W1111:Y1111"/>
    <mergeCell ref="W1112:Y1112"/>
    <mergeCell ref="W1113:Y1113"/>
    <mergeCell ref="B1115:C1118"/>
    <mergeCell ref="D1115:T1118"/>
    <mergeCell ref="U1115:V1118"/>
    <mergeCell ref="B1119:C1122"/>
    <mergeCell ref="D1119:T1122"/>
    <mergeCell ref="U1119:V1122"/>
    <mergeCell ref="B1123:C1126"/>
    <mergeCell ref="D1123:T1126"/>
    <mergeCell ref="U1123:V1126"/>
    <mergeCell ref="B1127:C1130"/>
    <mergeCell ref="D1127:T1130"/>
    <mergeCell ref="U1127:V1130"/>
    <mergeCell ref="W1115:Y1115"/>
    <mergeCell ref="W1116:Y1116"/>
    <mergeCell ref="W1117:Y1117"/>
    <mergeCell ref="W1126:Y1126"/>
    <mergeCell ref="W1127:Y1127"/>
    <mergeCell ref="W1128:Y1128"/>
    <mergeCell ref="W1129:Y1129"/>
    <mergeCell ref="W1122:Y1122"/>
    <mergeCell ref="W1123:Y1123"/>
    <mergeCell ref="W1124:Y1124"/>
    <mergeCell ref="W1125:Y1125"/>
    <mergeCell ref="W1118:Y1118"/>
    <mergeCell ref="W1119:Y1119"/>
    <mergeCell ref="W1120:Y1120"/>
    <mergeCell ref="W1121:Y1121"/>
    <mergeCell ref="B1054:C1057"/>
    <mergeCell ref="D1054:T1057"/>
    <mergeCell ref="U1054:V1057"/>
    <mergeCell ref="W1054:Y1054"/>
    <mergeCell ref="W1055:Y1055"/>
    <mergeCell ref="B1058:C1061"/>
    <mergeCell ref="D1058:T1061"/>
    <mergeCell ref="U1058:V1061"/>
    <mergeCell ref="B1062:C1065"/>
    <mergeCell ref="D1062:T1065"/>
    <mergeCell ref="U1062:V1065"/>
    <mergeCell ref="B1066:C1069"/>
    <mergeCell ref="D1066:T1069"/>
    <mergeCell ref="U1066:V1069"/>
    <mergeCell ref="B1070:C1073"/>
    <mergeCell ref="D1070:T1073"/>
    <mergeCell ref="U1070:V1073"/>
    <mergeCell ref="W1064:Y1064"/>
    <mergeCell ref="W1065:Y1065"/>
    <mergeCell ref="W1066:Y1066"/>
    <mergeCell ref="W1067:Y1067"/>
    <mergeCell ref="W1060:Y1060"/>
    <mergeCell ref="W1061:Y1061"/>
    <mergeCell ref="W1062:Y1062"/>
    <mergeCell ref="W1063:Y1063"/>
    <mergeCell ref="W1056:Y1056"/>
    <mergeCell ref="W1057:Y1057"/>
    <mergeCell ref="W1058:Y1058"/>
    <mergeCell ref="W1059:Y1059"/>
    <mergeCell ref="B993:C996"/>
    <mergeCell ref="D993:T996"/>
    <mergeCell ref="U993:V996"/>
    <mergeCell ref="W993:Y993"/>
    <mergeCell ref="W994:Y994"/>
    <mergeCell ref="W995:Y995"/>
    <mergeCell ref="W996:Y996"/>
    <mergeCell ref="B940:C943"/>
    <mergeCell ref="D940:T943"/>
    <mergeCell ref="U940:V943"/>
    <mergeCell ref="W940:Y940"/>
    <mergeCell ref="W941:Y941"/>
    <mergeCell ref="W942:Y942"/>
    <mergeCell ref="W943:Y943"/>
    <mergeCell ref="W945:Y945"/>
    <mergeCell ref="W946:Y946"/>
    <mergeCell ref="W947:Y947"/>
    <mergeCell ref="B964:C967"/>
    <mergeCell ref="D964:T967"/>
    <mergeCell ref="U964:V967"/>
    <mergeCell ref="W964:Y964"/>
    <mergeCell ref="W965:Y965"/>
    <mergeCell ref="W966:Y966"/>
    <mergeCell ref="W967:Y967"/>
    <mergeCell ref="B960:C963"/>
    <mergeCell ref="D960:T963"/>
    <mergeCell ref="U960:V963"/>
    <mergeCell ref="W960:Y960"/>
    <mergeCell ref="W961:Y961"/>
    <mergeCell ref="W962:Y962"/>
    <mergeCell ref="W963:Y963"/>
    <mergeCell ref="B956:C959"/>
    <mergeCell ref="B846:C849"/>
    <mergeCell ref="D846:T849"/>
    <mergeCell ref="U846:V849"/>
    <mergeCell ref="W939:Y939"/>
    <mergeCell ref="B982:N982"/>
    <mergeCell ref="O982:Y982"/>
    <mergeCell ref="B983:C984"/>
    <mergeCell ref="D983:T984"/>
    <mergeCell ref="U983:V984"/>
    <mergeCell ref="W983:Y984"/>
    <mergeCell ref="W840:Y840"/>
    <mergeCell ref="W841:Y841"/>
    <mergeCell ref="W842:Y842"/>
    <mergeCell ref="W843:Y843"/>
    <mergeCell ref="W836:Y836"/>
    <mergeCell ref="W837:Y837"/>
    <mergeCell ref="W838:Y838"/>
    <mergeCell ref="W839:Y839"/>
    <mergeCell ref="W864:Y864"/>
    <mergeCell ref="W865:Y865"/>
    <mergeCell ref="W866:Y866"/>
    <mergeCell ref="W867:Y867"/>
    <mergeCell ref="W863:Y863"/>
    <mergeCell ref="B860:N860"/>
    <mergeCell ref="O860:Y860"/>
    <mergeCell ref="B861:C862"/>
    <mergeCell ref="D861:T862"/>
    <mergeCell ref="U861:V862"/>
    <mergeCell ref="W861:Y862"/>
    <mergeCell ref="B863:C866"/>
    <mergeCell ref="D863:T866"/>
    <mergeCell ref="U863:V866"/>
    <mergeCell ref="D773:T776"/>
    <mergeCell ref="U773:V776"/>
    <mergeCell ref="B777:C780"/>
    <mergeCell ref="D777:T780"/>
    <mergeCell ref="U777:V780"/>
    <mergeCell ref="B781:C784"/>
    <mergeCell ref="D781:T784"/>
    <mergeCell ref="U781:V784"/>
    <mergeCell ref="B785:C788"/>
    <mergeCell ref="D785:T788"/>
    <mergeCell ref="U785:V788"/>
    <mergeCell ref="W766:Y766"/>
    <mergeCell ref="W767:Y767"/>
    <mergeCell ref="W768:Y768"/>
    <mergeCell ref="W769:Y769"/>
    <mergeCell ref="W780:Y780"/>
    <mergeCell ref="W781:Y781"/>
    <mergeCell ref="W717:Y717"/>
    <mergeCell ref="W718:Y718"/>
    <mergeCell ref="W719:Y719"/>
    <mergeCell ref="B712:C715"/>
    <mergeCell ref="D712:T715"/>
    <mergeCell ref="U712:V715"/>
    <mergeCell ref="W712:Y712"/>
    <mergeCell ref="W713:Y713"/>
    <mergeCell ref="W714:Y714"/>
    <mergeCell ref="W715:Y715"/>
    <mergeCell ref="W741:Y741"/>
    <mergeCell ref="W742:Y742"/>
    <mergeCell ref="W743:Y743"/>
    <mergeCell ref="B732:C735"/>
    <mergeCell ref="D732:T735"/>
    <mergeCell ref="U732:V735"/>
    <mergeCell ref="W732:Y732"/>
    <mergeCell ref="W733:Y733"/>
    <mergeCell ref="W734:Y734"/>
    <mergeCell ref="W735:Y735"/>
    <mergeCell ref="B647:C650"/>
    <mergeCell ref="D647:T650"/>
    <mergeCell ref="U647:V650"/>
    <mergeCell ref="W647:Y647"/>
    <mergeCell ref="W648:Y648"/>
    <mergeCell ref="W649:Y649"/>
    <mergeCell ref="B651:C654"/>
    <mergeCell ref="D651:T654"/>
    <mergeCell ref="U651:V654"/>
    <mergeCell ref="B655:C658"/>
    <mergeCell ref="D655:T658"/>
    <mergeCell ref="U655:V658"/>
    <mergeCell ref="B659:C662"/>
    <mergeCell ref="D659:T662"/>
    <mergeCell ref="U659:V662"/>
    <mergeCell ref="B663:C666"/>
    <mergeCell ref="D663:T666"/>
    <mergeCell ref="U663:V666"/>
    <mergeCell ref="W654:Y654"/>
    <mergeCell ref="W655:Y655"/>
    <mergeCell ref="W656:Y656"/>
    <mergeCell ref="W657:Y657"/>
    <mergeCell ref="W650:Y650"/>
    <mergeCell ref="W651:Y651"/>
    <mergeCell ref="W652:Y652"/>
    <mergeCell ref="W653:Y653"/>
    <mergeCell ref="W666:Y666"/>
    <mergeCell ref="B537:C540"/>
    <mergeCell ref="D537:T540"/>
    <mergeCell ref="U537:V540"/>
    <mergeCell ref="B541:C544"/>
    <mergeCell ref="D541:T544"/>
    <mergeCell ref="U541:V544"/>
    <mergeCell ref="B545:C548"/>
    <mergeCell ref="D545:T548"/>
    <mergeCell ref="U545:V548"/>
    <mergeCell ref="B549:C552"/>
    <mergeCell ref="D549:T552"/>
    <mergeCell ref="U549:V552"/>
    <mergeCell ref="W542:Y542"/>
    <mergeCell ref="W543:Y543"/>
    <mergeCell ref="W544:Y544"/>
    <mergeCell ref="W545:Y545"/>
    <mergeCell ref="W538:Y538"/>
    <mergeCell ref="W539:Y539"/>
    <mergeCell ref="W540:Y540"/>
    <mergeCell ref="W541:Y541"/>
    <mergeCell ref="W537:Y537"/>
    <mergeCell ref="W550:Y550"/>
    <mergeCell ref="W551:Y551"/>
    <mergeCell ref="W552:Y552"/>
    <mergeCell ref="W546:Y546"/>
    <mergeCell ref="W547:Y547"/>
    <mergeCell ref="W548:Y548"/>
    <mergeCell ref="W549:Y549"/>
    <mergeCell ref="B391:C394"/>
    <mergeCell ref="D391:T394"/>
    <mergeCell ref="U391:V394"/>
    <mergeCell ref="B395:C398"/>
    <mergeCell ref="D395:T398"/>
    <mergeCell ref="U395:V398"/>
    <mergeCell ref="B399:C402"/>
    <mergeCell ref="D399:T402"/>
    <mergeCell ref="U399:V402"/>
    <mergeCell ref="B403:C406"/>
    <mergeCell ref="D403:T406"/>
    <mergeCell ref="U403:V406"/>
    <mergeCell ref="W531:Y531"/>
    <mergeCell ref="W532:Y532"/>
    <mergeCell ref="B533:C536"/>
    <mergeCell ref="D533:T536"/>
    <mergeCell ref="U533:V536"/>
    <mergeCell ref="W533:Y533"/>
    <mergeCell ref="W534:Y534"/>
    <mergeCell ref="W535:Y535"/>
    <mergeCell ref="W536:Y536"/>
    <mergeCell ref="W392:Y392"/>
    <mergeCell ref="W393:Y393"/>
    <mergeCell ref="W394:Y394"/>
    <mergeCell ref="W395:Y395"/>
    <mergeCell ref="B407:C410"/>
    <mergeCell ref="D407:T410"/>
    <mergeCell ref="U407:V410"/>
    <mergeCell ref="W418:Y418"/>
    <mergeCell ref="W419:Y419"/>
    <mergeCell ref="W420:Y420"/>
    <mergeCell ref="W421:Y421"/>
    <mergeCell ref="W307:Y307"/>
    <mergeCell ref="W308:Y308"/>
    <mergeCell ref="B330:C333"/>
    <mergeCell ref="D330:T333"/>
    <mergeCell ref="U330:V333"/>
    <mergeCell ref="W330:Y330"/>
    <mergeCell ref="W331:Y331"/>
    <mergeCell ref="W332:Y332"/>
    <mergeCell ref="W333:Y333"/>
    <mergeCell ref="B326:C329"/>
    <mergeCell ref="D326:T329"/>
    <mergeCell ref="U379:V382"/>
    <mergeCell ref="B383:C386"/>
    <mergeCell ref="D383:T386"/>
    <mergeCell ref="U383:V386"/>
    <mergeCell ref="B387:C390"/>
    <mergeCell ref="D387:T390"/>
    <mergeCell ref="U387:V390"/>
    <mergeCell ref="B311:N311"/>
    <mergeCell ref="O311:Y311"/>
    <mergeCell ref="B312:C313"/>
    <mergeCell ref="D312:T313"/>
    <mergeCell ref="U312:V313"/>
    <mergeCell ref="W312:Y313"/>
    <mergeCell ref="B354:C357"/>
    <mergeCell ref="D354:T357"/>
    <mergeCell ref="U354:V357"/>
    <mergeCell ref="W354:Y354"/>
    <mergeCell ref="W355:Y355"/>
    <mergeCell ref="W356:Y356"/>
    <mergeCell ref="W357:Y357"/>
    <mergeCell ref="D358:T361"/>
    <mergeCell ref="U358:V361"/>
    <mergeCell ref="W358:Y358"/>
    <mergeCell ref="W359:Y359"/>
    <mergeCell ref="W184:Y184"/>
    <mergeCell ref="W185:Y185"/>
    <mergeCell ref="B189:N189"/>
    <mergeCell ref="O189:Y189"/>
    <mergeCell ref="B190:C191"/>
    <mergeCell ref="D190:T191"/>
    <mergeCell ref="U190:V191"/>
    <mergeCell ref="W190:Y191"/>
    <mergeCell ref="B192:C195"/>
    <mergeCell ref="D192:T195"/>
    <mergeCell ref="U192:V195"/>
    <mergeCell ref="B196:C199"/>
    <mergeCell ref="D196:T199"/>
    <mergeCell ref="U196:V199"/>
    <mergeCell ref="B200:C203"/>
    <mergeCell ref="D200:T203"/>
    <mergeCell ref="U200:V203"/>
    <mergeCell ref="B183:C186"/>
    <mergeCell ref="D183:T186"/>
    <mergeCell ref="U183:V186"/>
    <mergeCell ref="W194:Y194"/>
    <mergeCell ref="W195:Y195"/>
    <mergeCell ref="W196:Y196"/>
    <mergeCell ref="W197:Y197"/>
    <mergeCell ref="W192:Y192"/>
    <mergeCell ref="W193:Y193"/>
    <mergeCell ref="W186:Y186"/>
    <mergeCell ref="W306:Y306"/>
    <mergeCell ref="W206:Y206"/>
    <mergeCell ref="D139:T142"/>
    <mergeCell ref="U139:V142"/>
    <mergeCell ref="B143:C146"/>
    <mergeCell ref="D143:T146"/>
    <mergeCell ref="U143:V146"/>
    <mergeCell ref="B147:C150"/>
    <mergeCell ref="D147:T150"/>
    <mergeCell ref="U147:V150"/>
    <mergeCell ref="B151:C154"/>
    <mergeCell ref="D151:T154"/>
    <mergeCell ref="U151:V154"/>
    <mergeCell ref="W132:Y132"/>
    <mergeCell ref="W133:Y133"/>
    <mergeCell ref="W134:Y134"/>
    <mergeCell ref="W135:Y135"/>
    <mergeCell ref="W131:Y131"/>
    <mergeCell ref="W183:Y183"/>
    <mergeCell ref="W156:Y156"/>
    <mergeCell ref="W157:Y157"/>
    <mergeCell ref="W158:Y158"/>
    <mergeCell ref="W159:Y159"/>
    <mergeCell ref="W152:Y152"/>
    <mergeCell ref="W153:Y153"/>
    <mergeCell ref="W154:Y154"/>
    <mergeCell ref="W155:Y155"/>
    <mergeCell ref="W148:Y148"/>
    <mergeCell ref="W149:Y149"/>
    <mergeCell ref="W150:Y150"/>
    <mergeCell ref="W151:Y151"/>
    <mergeCell ref="B155:C158"/>
    <mergeCell ref="D155:T158"/>
    <mergeCell ref="U155:V158"/>
    <mergeCell ref="B13:C16"/>
    <mergeCell ref="D13:T16"/>
    <mergeCell ref="U13:V16"/>
    <mergeCell ref="W13:Y13"/>
    <mergeCell ref="W14:Y14"/>
    <mergeCell ref="B41:C44"/>
    <mergeCell ref="D41:T44"/>
    <mergeCell ref="U41:V44"/>
    <mergeCell ref="W41:Y41"/>
    <mergeCell ref="W42:Y42"/>
    <mergeCell ref="W43:Y43"/>
    <mergeCell ref="W44:Y44"/>
    <mergeCell ref="B37:C40"/>
    <mergeCell ref="D37:T40"/>
    <mergeCell ref="U37:V40"/>
    <mergeCell ref="W37:Y37"/>
    <mergeCell ref="W38:Y38"/>
    <mergeCell ref="W39:Y39"/>
    <mergeCell ref="W33:Y33"/>
    <mergeCell ref="W34:Y34"/>
    <mergeCell ref="W35:Y35"/>
    <mergeCell ref="W36:Y36"/>
    <mergeCell ref="W24:Y24"/>
    <mergeCell ref="B25:C28"/>
    <mergeCell ref="D25:T28"/>
    <mergeCell ref="U25:V28"/>
    <mergeCell ref="W25:Y25"/>
    <mergeCell ref="W26:Y26"/>
    <mergeCell ref="W27:Y27"/>
    <mergeCell ref="W28:Y28"/>
    <mergeCell ref="W15:Y15"/>
    <mergeCell ref="B17:C20"/>
    <mergeCell ref="E1:Q2"/>
    <mergeCell ref="R1:Y2"/>
    <mergeCell ref="E4:Y5"/>
    <mergeCell ref="B7:C8"/>
    <mergeCell ref="W7:Y8"/>
    <mergeCell ref="U7:V8"/>
    <mergeCell ref="D7:T8"/>
    <mergeCell ref="W12:Y12"/>
    <mergeCell ref="W40:Y40"/>
    <mergeCell ref="D29:T32"/>
    <mergeCell ref="U29:V32"/>
    <mergeCell ref="W29:Y29"/>
    <mergeCell ref="B29:C32"/>
    <mergeCell ref="D21:T24"/>
    <mergeCell ref="U21:V24"/>
    <mergeCell ref="W21:Y21"/>
    <mergeCell ref="B21:C24"/>
    <mergeCell ref="W22:Y22"/>
    <mergeCell ref="W23:Y23"/>
    <mergeCell ref="W16:Y16"/>
    <mergeCell ref="W11:Y11"/>
    <mergeCell ref="W10:Y10"/>
    <mergeCell ref="W9:Y9"/>
    <mergeCell ref="U9:V12"/>
    <mergeCell ref="D9:T12"/>
    <mergeCell ref="B9:C12"/>
    <mergeCell ref="W30:Y30"/>
    <mergeCell ref="W31:Y31"/>
    <mergeCell ref="W32:Y32"/>
    <mergeCell ref="B33:C36"/>
    <mergeCell ref="D33:T36"/>
    <mergeCell ref="U33:V36"/>
    <mergeCell ref="D17:T20"/>
    <mergeCell ref="U17:V20"/>
    <mergeCell ref="W17:Y17"/>
    <mergeCell ref="W18:Y18"/>
    <mergeCell ref="W19:Y19"/>
    <mergeCell ref="B53:C56"/>
    <mergeCell ref="D53:T56"/>
    <mergeCell ref="U53:V56"/>
    <mergeCell ref="W53:Y53"/>
    <mergeCell ref="W54:Y54"/>
    <mergeCell ref="W55:Y55"/>
    <mergeCell ref="W56:Y56"/>
    <mergeCell ref="B49:C52"/>
    <mergeCell ref="D49:T52"/>
    <mergeCell ref="U49:V52"/>
    <mergeCell ref="W49:Y49"/>
    <mergeCell ref="W50:Y50"/>
    <mergeCell ref="W51:Y51"/>
    <mergeCell ref="W52:Y52"/>
    <mergeCell ref="B45:C48"/>
    <mergeCell ref="D45:T48"/>
    <mergeCell ref="U45:V48"/>
    <mergeCell ref="W45:Y45"/>
    <mergeCell ref="W46:Y46"/>
    <mergeCell ref="W47:Y47"/>
    <mergeCell ref="W48:Y48"/>
    <mergeCell ref="W20:Y20"/>
    <mergeCell ref="B68:C69"/>
    <mergeCell ref="D68:T69"/>
    <mergeCell ref="U68:V69"/>
    <mergeCell ref="W68:Y69"/>
    <mergeCell ref="B70:C73"/>
    <mergeCell ref="D70:T73"/>
    <mergeCell ref="U70:V73"/>
    <mergeCell ref="W70:Y70"/>
    <mergeCell ref="B67:N67"/>
    <mergeCell ref="O67:Y67"/>
    <mergeCell ref="B57:C60"/>
    <mergeCell ref="D57:T60"/>
    <mergeCell ref="U57:V60"/>
    <mergeCell ref="W57:Y57"/>
    <mergeCell ref="W58:Y58"/>
    <mergeCell ref="W59:Y59"/>
    <mergeCell ref="W60:Y60"/>
    <mergeCell ref="B61:C64"/>
    <mergeCell ref="D61:T64"/>
    <mergeCell ref="U61:V64"/>
    <mergeCell ref="W61:Y61"/>
    <mergeCell ref="W62:Y62"/>
    <mergeCell ref="W63:Y63"/>
    <mergeCell ref="W64:Y64"/>
    <mergeCell ref="B82:C85"/>
    <mergeCell ref="D82:T85"/>
    <mergeCell ref="U82:V85"/>
    <mergeCell ref="W82:Y82"/>
    <mergeCell ref="W83:Y83"/>
    <mergeCell ref="W84:Y84"/>
    <mergeCell ref="W85:Y85"/>
    <mergeCell ref="W77:Y77"/>
    <mergeCell ref="B78:C81"/>
    <mergeCell ref="D78:T81"/>
    <mergeCell ref="U78:V81"/>
    <mergeCell ref="W78:Y78"/>
    <mergeCell ref="W79:Y79"/>
    <mergeCell ref="W80:Y80"/>
    <mergeCell ref="W81:Y81"/>
    <mergeCell ref="W71:Y71"/>
    <mergeCell ref="W72:Y72"/>
    <mergeCell ref="W73:Y73"/>
    <mergeCell ref="B74:C77"/>
    <mergeCell ref="D74:T77"/>
    <mergeCell ref="U74:V77"/>
    <mergeCell ref="W74:Y74"/>
    <mergeCell ref="W75:Y75"/>
    <mergeCell ref="W76:Y76"/>
    <mergeCell ref="B94:C97"/>
    <mergeCell ref="D94:T97"/>
    <mergeCell ref="U94:V97"/>
    <mergeCell ref="W94:Y94"/>
    <mergeCell ref="W95:Y95"/>
    <mergeCell ref="W96:Y96"/>
    <mergeCell ref="W97:Y97"/>
    <mergeCell ref="B90:C93"/>
    <mergeCell ref="D90:T93"/>
    <mergeCell ref="U90:V93"/>
    <mergeCell ref="W90:Y90"/>
    <mergeCell ref="W91:Y91"/>
    <mergeCell ref="W92:Y92"/>
    <mergeCell ref="W93:Y93"/>
    <mergeCell ref="B86:C89"/>
    <mergeCell ref="D86:T89"/>
    <mergeCell ref="U86:V89"/>
    <mergeCell ref="W86:Y86"/>
    <mergeCell ref="W87:Y87"/>
    <mergeCell ref="W88:Y88"/>
    <mergeCell ref="W89:Y89"/>
    <mergeCell ref="B106:C109"/>
    <mergeCell ref="D106:T109"/>
    <mergeCell ref="U106:V109"/>
    <mergeCell ref="W106:Y106"/>
    <mergeCell ref="W107:Y107"/>
    <mergeCell ref="W108:Y108"/>
    <mergeCell ref="W109:Y109"/>
    <mergeCell ref="B102:C105"/>
    <mergeCell ref="D102:T105"/>
    <mergeCell ref="U102:V105"/>
    <mergeCell ref="W102:Y102"/>
    <mergeCell ref="W103:Y103"/>
    <mergeCell ref="W104:Y104"/>
    <mergeCell ref="W105:Y105"/>
    <mergeCell ref="B98:C101"/>
    <mergeCell ref="D98:T101"/>
    <mergeCell ref="U98:V101"/>
    <mergeCell ref="W98:Y98"/>
    <mergeCell ref="W99:Y99"/>
    <mergeCell ref="W100:Y100"/>
    <mergeCell ref="W101:Y101"/>
    <mergeCell ref="B118:C121"/>
    <mergeCell ref="D118:T121"/>
    <mergeCell ref="U118:V121"/>
    <mergeCell ref="W118:Y118"/>
    <mergeCell ref="W119:Y119"/>
    <mergeCell ref="W120:Y120"/>
    <mergeCell ref="W121:Y121"/>
    <mergeCell ref="B114:C117"/>
    <mergeCell ref="D114:T117"/>
    <mergeCell ref="U114:V117"/>
    <mergeCell ref="W114:Y114"/>
    <mergeCell ref="W115:Y115"/>
    <mergeCell ref="W116:Y116"/>
    <mergeCell ref="W117:Y117"/>
    <mergeCell ref="B110:C113"/>
    <mergeCell ref="D110:T113"/>
    <mergeCell ref="U110:V113"/>
    <mergeCell ref="W110:Y110"/>
    <mergeCell ref="W111:Y111"/>
    <mergeCell ref="W112:Y112"/>
    <mergeCell ref="W113:Y113"/>
    <mergeCell ref="B122:C125"/>
    <mergeCell ref="D122:T125"/>
    <mergeCell ref="U122:V125"/>
    <mergeCell ref="W122:Y122"/>
    <mergeCell ref="W123:Y123"/>
    <mergeCell ref="W124:Y124"/>
    <mergeCell ref="W125:Y125"/>
    <mergeCell ref="B128:N128"/>
    <mergeCell ref="O128:Y128"/>
    <mergeCell ref="B129:C130"/>
    <mergeCell ref="D129:T130"/>
    <mergeCell ref="U129:V130"/>
    <mergeCell ref="W144:Y144"/>
    <mergeCell ref="W145:Y145"/>
    <mergeCell ref="W146:Y146"/>
    <mergeCell ref="W147:Y147"/>
    <mergeCell ref="W140:Y140"/>
    <mergeCell ref="W141:Y141"/>
    <mergeCell ref="W142:Y142"/>
    <mergeCell ref="W143:Y143"/>
    <mergeCell ref="W136:Y136"/>
    <mergeCell ref="W137:Y137"/>
    <mergeCell ref="W138:Y138"/>
    <mergeCell ref="W139:Y139"/>
    <mergeCell ref="W129:Y130"/>
    <mergeCell ref="B131:C134"/>
    <mergeCell ref="D131:T134"/>
    <mergeCell ref="U131:V134"/>
    <mergeCell ref="B135:C138"/>
    <mergeCell ref="D135:T138"/>
    <mergeCell ref="U135:V138"/>
    <mergeCell ref="B139:C142"/>
    <mergeCell ref="B159:C162"/>
    <mergeCell ref="D159:T162"/>
    <mergeCell ref="U159:V162"/>
    <mergeCell ref="W168:Y168"/>
    <mergeCell ref="W169:Y169"/>
    <mergeCell ref="W170:Y170"/>
    <mergeCell ref="W171:Y171"/>
    <mergeCell ref="W164:Y164"/>
    <mergeCell ref="W165:Y165"/>
    <mergeCell ref="W166:Y166"/>
    <mergeCell ref="W167:Y167"/>
    <mergeCell ref="W160:Y160"/>
    <mergeCell ref="W161:Y161"/>
    <mergeCell ref="W162:Y162"/>
    <mergeCell ref="W163:Y163"/>
    <mergeCell ref="B163:C166"/>
    <mergeCell ref="D163:T166"/>
    <mergeCell ref="U163:V166"/>
    <mergeCell ref="B167:C170"/>
    <mergeCell ref="D167:T170"/>
    <mergeCell ref="U167:V170"/>
    <mergeCell ref="B171:C174"/>
    <mergeCell ref="D171:T174"/>
    <mergeCell ref="U171:V174"/>
    <mergeCell ref="W176:Y176"/>
    <mergeCell ref="W177:Y177"/>
    <mergeCell ref="W178:Y178"/>
    <mergeCell ref="W179:Y179"/>
    <mergeCell ref="W172:Y172"/>
    <mergeCell ref="W173:Y173"/>
    <mergeCell ref="W174:Y174"/>
    <mergeCell ref="W175:Y175"/>
    <mergeCell ref="B175:C178"/>
    <mergeCell ref="D175:T178"/>
    <mergeCell ref="U175:V178"/>
    <mergeCell ref="B179:C182"/>
    <mergeCell ref="D179:T182"/>
    <mergeCell ref="U179:V182"/>
    <mergeCell ref="W180:Y180"/>
    <mergeCell ref="W181:Y181"/>
    <mergeCell ref="W182:Y182"/>
    <mergeCell ref="W207:Y207"/>
    <mergeCell ref="W208:Y208"/>
    <mergeCell ref="W209:Y209"/>
    <mergeCell ref="W202:Y202"/>
    <mergeCell ref="W203:Y203"/>
    <mergeCell ref="W204:Y204"/>
    <mergeCell ref="W205:Y205"/>
    <mergeCell ref="W198:Y198"/>
    <mergeCell ref="W199:Y199"/>
    <mergeCell ref="W200:Y200"/>
    <mergeCell ref="W201:Y201"/>
    <mergeCell ref="B204:C207"/>
    <mergeCell ref="D204:T207"/>
    <mergeCell ref="U204:V207"/>
    <mergeCell ref="B208:C211"/>
    <mergeCell ref="D208:T211"/>
    <mergeCell ref="U208:V211"/>
    <mergeCell ref="W218:Y218"/>
    <mergeCell ref="W219:Y219"/>
    <mergeCell ref="W220:Y220"/>
    <mergeCell ref="W221:Y221"/>
    <mergeCell ref="W214:Y214"/>
    <mergeCell ref="W215:Y215"/>
    <mergeCell ref="W216:Y216"/>
    <mergeCell ref="W217:Y217"/>
    <mergeCell ref="W210:Y210"/>
    <mergeCell ref="W211:Y211"/>
    <mergeCell ref="W212:Y212"/>
    <mergeCell ref="W213:Y213"/>
    <mergeCell ref="B212:C215"/>
    <mergeCell ref="D212:T215"/>
    <mergeCell ref="U212:V215"/>
    <mergeCell ref="B216:C219"/>
    <mergeCell ref="D216:T219"/>
    <mergeCell ref="U216:V219"/>
    <mergeCell ref="B220:C223"/>
    <mergeCell ref="D220:T223"/>
    <mergeCell ref="U220:V223"/>
    <mergeCell ref="W230:Y230"/>
    <mergeCell ref="W231:Y231"/>
    <mergeCell ref="W232:Y232"/>
    <mergeCell ref="W233:Y233"/>
    <mergeCell ref="W226:Y226"/>
    <mergeCell ref="W227:Y227"/>
    <mergeCell ref="W228:Y228"/>
    <mergeCell ref="W229:Y229"/>
    <mergeCell ref="W222:Y222"/>
    <mergeCell ref="W223:Y223"/>
    <mergeCell ref="W224:Y224"/>
    <mergeCell ref="W225:Y225"/>
    <mergeCell ref="B224:C227"/>
    <mergeCell ref="D224:T227"/>
    <mergeCell ref="U224:V227"/>
    <mergeCell ref="B228:C231"/>
    <mergeCell ref="D228:T231"/>
    <mergeCell ref="U228:V231"/>
    <mergeCell ref="B232:C235"/>
    <mergeCell ref="D232:T235"/>
    <mergeCell ref="U232:V235"/>
    <mergeCell ref="B244:C247"/>
    <mergeCell ref="D244:T247"/>
    <mergeCell ref="U244:V247"/>
    <mergeCell ref="W244:Y244"/>
    <mergeCell ref="W245:Y245"/>
    <mergeCell ref="W246:Y246"/>
    <mergeCell ref="W247:Y247"/>
    <mergeCell ref="W234:Y234"/>
    <mergeCell ref="W235:Y235"/>
    <mergeCell ref="W236:Y236"/>
    <mergeCell ref="W237:Y237"/>
    <mergeCell ref="B236:C239"/>
    <mergeCell ref="D236:T239"/>
    <mergeCell ref="U236:V239"/>
    <mergeCell ref="W238:Y238"/>
    <mergeCell ref="W239:Y239"/>
    <mergeCell ref="B240:C243"/>
    <mergeCell ref="D240:T243"/>
    <mergeCell ref="U240:V243"/>
    <mergeCell ref="W240:Y240"/>
    <mergeCell ref="W241:Y241"/>
    <mergeCell ref="W242:Y242"/>
    <mergeCell ref="W243:Y243"/>
    <mergeCell ref="W256:Y256"/>
    <mergeCell ref="W257:Y257"/>
    <mergeCell ref="W258:Y258"/>
    <mergeCell ref="W259:Y259"/>
    <mergeCell ref="W253:Y253"/>
    <mergeCell ref="W254:Y254"/>
    <mergeCell ref="W255:Y255"/>
    <mergeCell ref="B250:N250"/>
    <mergeCell ref="O250:Y250"/>
    <mergeCell ref="B251:C252"/>
    <mergeCell ref="D251:T252"/>
    <mergeCell ref="U251:V252"/>
    <mergeCell ref="W251:Y252"/>
    <mergeCell ref="B253:C256"/>
    <mergeCell ref="D253:T256"/>
    <mergeCell ref="U253:V256"/>
    <mergeCell ref="B257:C260"/>
    <mergeCell ref="D257:T260"/>
    <mergeCell ref="W268:Y268"/>
    <mergeCell ref="W269:Y269"/>
    <mergeCell ref="W270:Y270"/>
    <mergeCell ref="W271:Y271"/>
    <mergeCell ref="W264:Y264"/>
    <mergeCell ref="W265:Y265"/>
    <mergeCell ref="W266:Y266"/>
    <mergeCell ref="W267:Y267"/>
    <mergeCell ref="W260:Y260"/>
    <mergeCell ref="W261:Y261"/>
    <mergeCell ref="W262:Y262"/>
    <mergeCell ref="W263:Y263"/>
    <mergeCell ref="U257:V260"/>
    <mergeCell ref="B261:C264"/>
    <mergeCell ref="D261:T264"/>
    <mergeCell ref="U261:V264"/>
    <mergeCell ref="B265:C268"/>
    <mergeCell ref="D265:T268"/>
    <mergeCell ref="U265:V268"/>
    <mergeCell ref="B269:C272"/>
    <mergeCell ref="D269:T272"/>
    <mergeCell ref="U269:V272"/>
    <mergeCell ref="W280:Y280"/>
    <mergeCell ref="W281:Y281"/>
    <mergeCell ref="W282:Y282"/>
    <mergeCell ref="W283:Y283"/>
    <mergeCell ref="W276:Y276"/>
    <mergeCell ref="W277:Y277"/>
    <mergeCell ref="W278:Y278"/>
    <mergeCell ref="W279:Y279"/>
    <mergeCell ref="W272:Y272"/>
    <mergeCell ref="W273:Y273"/>
    <mergeCell ref="W274:Y274"/>
    <mergeCell ref="W275:Y275"/>
    <mergeCell ref="B273:C276"/>
    <mergeCell ref="D273:T276"/>
    <mergeCell ref="U273:V276"/>
    <mergeCell ref="B277:C280"/>
    <mergeCell ref="D277:T280"/>
    <mergeCell ref="U277:V280"/>
    <mergeCell ref="B281:C284"/>
    <mergeCell ref="D281:T284"/>
    <mergeCell ref="U281:V284"/>
    <mergeCell ref="W292:Y292"/>
    <mergeCell ref="W293:Y293"/>
    <mergeCell ref="W294:Y294"/>
    <mergeCell ref="W295:Y295"/>
    <mergeCell ref="W288:Y288"/>
    <mergeCell ref="W289:Y289"/>
    <mergeCell ref="W290:Y290"/>
    <mergeCell ref="W291:Y291"/>
    <mergeCell ref="W284:Y284"/>
    <mergeCell ref="W285:Y285"/>
    <mergeCell ref="W286:Y286"/>
    <mergeCell ref="W287:Y287"/>
    <mergeCell ref="B285:C288"/>
    <mergeCell ref="D285:T288"/>
    <mergeCell ref="U285:V288"/>
    <mergeCell ref="B289:C292"/>
    <mergeCell ref="D289:T292"/>
    <mergeCell ref="U289:V292"/>
    <mergeCell ref="B293:C296"/>
    <mergeCell ref="D293:T296"/>
    <mergeCell ref="U293:V296"/>
    <mergeCell ref="W296:Y296"/>
    <mergeCell ref="W302:Y302"/>
    <mergeCell ref="W303:Y303"/>
    <mergeCell ref="W304:Y304"/>
    <mergeCell ref="W305:Y305"/>
    <mergeCell ref="B297:C300"/>
    <mergeCell ref="D297:T300"/>
    <mergeCell ref="U297:V300"/>
    <mergeCell ref="W297:Y297"/>
    <mergeCell ref="W298:Y298"/>
    <mergeCell ref="W299:Y299"/>
    <mergeCell ref="W300:Y300"/>
    <mergeCell ref="B301:C304"/>
    <mergeCell ref="D301:T304"/>
    <mergeCell ref="U301:V304"/>
    <mergeCell ref="W301:Y301"/>
    <mergeCell ref="B305:C308"/>
    <mergeCell ref="B318:C321"/>
    <mergeCell ref="D318:T321"/>
    <mergeCell ref="U318:V321"/>
    <mergeCell ref="W318:Y318"/>
    <mergeCell ref="W319:Y319"/>
    <mergeCell ref="W320:Y320"/>
    <mergeCell ref="W321:Y321"/>
    <mergeCell ref="B314:C317"/>
    <mergeCell ref="D314:T317"/>
    <mergeCell ref="U314:V317"/>
    <mergeCell ref="W314:Y314"/>
    <mergeCell ref="W315:Y315"/>
    <mergeCell ref="W316:Y316"/>
    <mergeCell ref="W317:Y317"/>
    <mergeCell ref="D305:T308"/>
    <mergeCell ref="U305:V308"/>
    <mergeCell ref="U326:V329"/>
    <mergeCell ref="W326:Y326"/>
    <mergeCell ref="W327:Y327"/>
    <mergeCell ref="W328:Y328"/>
    <mergeCell ref="W329:Y329"/>
    <mergeCell ref="B322:C325"/>
    <mergeCell ref="D322:T325"/>
    <mergeCell ref="U322:V325"/>
    <mergeCell ref="W322:Y322"/>
    <mergeCell ref="W323:Y323"/>
    <mergeCell ref="W324:Y324"/>
    <mergeCell ref="W325:Y325"/>
    <mergeCell ref="B342:C345"/>
    <mergeCell ref="D342:T345"/>
    <mergeCell ref="U342:V345"/>
    <mergeCell ref="W342:Y342"/>
    <mergeCell ref="W343:Y343"/>
    <mergeCell ref="W344:Y344"/>
    <mergeCell ref="W345:Y345"/>
    <mergeCell ref="B338:C341"/>
    <mergeCell ref="D338:T341"/>
    <mergeCell ref="U338:V341"/>
    <mergeCell ref="W338:Y338"/>
    <mergeCell ref="W339:Y339"/>
    <mergeCell ref="W340:Y340"/>
    <mergeCell ref="W341:Y341"/>
    <mergeCell ref="B334:C337"/>
    <mergeCell ref="D334:T337"/>
    <mergeCell ref="U334:V337"/>
    <mergeCell ref="W334:Y334"/>
    <mergeCell ref="W335:Y335"/>
    <mergeCell ref="W336:Y336"/>
    <mergeCell ref="W337:Y337"/>
    <mergeCell ref="B350:C353"/>
    <mergeCell ref="D350:T353"/>
    <mergeCell ref="U350:V353"/>
    <mergeCell ref="W350:Y350"/>
    <mergeCell ref="W351:Y351"/>
    <mergeCell ref="W352:Y352"/>
    <mergeCell ref="W353:Y353"/>
    <mergeCell ref="B346:C349"/>
    <mergeCell ref="D346:T349"/>
    <mergeCell ref="U346:V349"/>
    <mergeCell ref="W346:Y346"/>
    <mergeCell ref="W347:Y347"/>
    <mergeCell ref="W348:Y348"/>
    <mergeCell ref="W349:Y349"/>
    <mergeCell ref="W368:Y368"/>
    <mergeCell ref="W369:Y369"/>
    <mergeCell ref="W364:Y364"/>
    <mergeCell ref="W365:Y365"/>
    <mergeCell ref="W366:Y366"/>
    <mergeCell ref="W367:Y367"/>
    <mergeCell ref="W360:Y360"/>
    <mergeCell ref="W361:Y361"/>
    <mergeCell ref="W362:Y362"/>
    <mergeCell ref="W363:Y363"/>
    <mergeCell ref="B362:C365"/>
    <mergeCell ref="D362:T365"/>
    <mergeCell ref="U362:V365"/>
    <mergeCell ref="B366:C369"/>
    <mergeCell ref="D366:T369"/>
    <mergeCell ref="U366:V369"/>
    <mergeCell ref="B358:C361"/>
    <mergeCell ref="W380:Y380"/>
    <mergeCell ref="W381:Y381"/>
    <mergeCell ref="W382:Y382"/>
    <mergeCell ref="W383:Y383"/>
    <mergeCell ref="W376:Y376"/>
    <mergeCell ref="W377:Y377"/>
    <mergeCell ref="W378:Y378"/>
    <mergeCell ref="W379:Y379"/>
    <mergeCell ref="W375:Y375"/>
    <mergeCell ref="B372:N372"/>
    <mergeCell ref="O372:Y372"/>
    <mergeCell ref="B373:C374"/>
    <mergeCell ref="D373:T374"/>
    <mergeCell ref="U373:V374"/>
    <mergeCell ref="W373:Y374"/>
    <mergeCell ref="B375:C378"/>
    <mergeCell ref="D375:T378"/>
    <mergeCell ref="U375:V378"/>
    <mergeCell ref="B379:C382"/>
    <mergeCell ref="D379:T382"/>
    <mergeCell ref="W388:Y388"/>
    <mergeCell ref="W389:Y389"/>
    <mergeCell ref="W390:Y390"/>
    <mergeCell ref="W391:Y391"/>
    <mergeCell ref="W384:Y384"/>
    <mergeCell ref="W385:Y385"/>
    <mergeCell ref="W386:Y386"/>
    <mergeCell ref="W387:Y387"/>
    <mergeCell ref="W404:Y404"/>
    <mergeCell ref="W405:Y405"/>
    <mergeCell ref="W406:Y406"/>
    <mergeCell ref="W407:Y407"/>
    <mergeCell ref="W400:Y400"/>
    <mergeCell ref="W401:Y401"/>
    <mergeCell ref="W402:Y402"/>
    <mergeCell ref="W403:Y403"/>
    <mergeCell ref="W396:Y396"/>
    <mergeCell ref="W397:Y397"/>
    <mergeCell ref="W398:Y398"/>
    <mergeCell ref="W399:Y399"/>
    <mergeCell ref="W408:Y408"/>
    <mergeCell ref="W409:Y409"/>
    <mergeCell ref="W410:Y410"/>
    <mergeCell ref="W411:Y411"/>
    <mergeCell ref="B411:C414"/>
    <mergeCell ref="D411:T414"/>
    <mergeCell ref="U411:V414"/>
    <mergeCell ref="W412:Y412"/>
    <mergeCell ref="W413:Y413"/>
    <mergeCell ref="W414:Y414"/>
    <mergeCell ref="B415:C418"/>
    <mergeCell ref="D415:T418"/>
    <mergeCell ref="U415:V418"/>
    <mergeCell ref="W415:Y415"/>
    <mergeCell ref="W416:Y416"/>
    <mergeCell ref="W417:Y417"/>
    <mergeCell ref="W430:Y430"/>
    <mergeCell ref="W426:Y426"/>
    <mergeCell ref="W427:Y427"/>
    <mergeCell ref="W428:Y428"/>
    <mergeCell ref="W429:Y429"/>
    <mergeCell ref="W422:Y422"/>
    <mergeCell ref="W423:Y423"/>
    <mergeCell ref="W424:Y424"/>
    <mergeCell ref="W425:Y425"/>
    <mergeCell ref="B419:C422"/>
    <mergeCell ref="D419:T422"/>
    <mergeCell ref="U419:V422"/>
    <mergeCell ref="B423:C426"/>
    <mergeCell ref="D423:T426"/>
    <mergeCell ref="U423:V426"/>
    <mergeCell ref="B427:C430"/>
    <mergeCell ref="D427:T430"/>
    <mergeCell ref="U427:V430"/>
    <mergeCell ref="B433:N433"/>
    <mergeCell ref="O433:Y433"/>
    <mergeCell ref="W442:Y442"/>
    <mergeCell ref="W443:Y443"/>
    <mergeCell ref="W444:Y444"/>
    <mergeCell ref="W445:Y445"/>
    <mergeCell ref="W438:Y438"/>
    <mergeCell ref="W439:Y439"/>
    <mergeCell ref="W440:Y440"/>
    <mergeCell ref="W441:Y441"/>
    <mergeCell ref="W436:Y436"/>
    <mergeCell ref="W437:Y437"/>
    <mergeCell ref="B434:C435"/>
    <mergeCell ref="D434:T435"/>
    <mergeCell ref="U434:V435"/>
    <mergeCell ref="W434:Y435"/>
    <mergeCell ref="B436:C439"/>
    <mergeCell ref="D436:T439"/>
    <mergeCell ref="U436:V439"/>
    <mergeCell ref="B440:C443"/>
    <mergeCell ref="D440:T443"/>
    <mergeCell ref="U440:V443"/>
    <mergeCell ref="B444:C447"/>
    <mergeCell ref="W454:Y454"/>
    <mergeCell ref="W455:Y455"/>
    <mergeCell ref="W456:Y456"/>
    <mergeCell ref="W457:Y457"/>
    <mergeCell ref="W450:Y450"/>
    <mergeCell ref="W451:Y451"/>
    <mergeCell ref="W452:Y452"/>
    <mergeCell ref="W453:Y453"/>
    <mergeCell ref="W446:Y446"/>
    <mergeCell ref="W447:Y447"/>
    <mergeCell ref="W448:Y448"/>
    <mergeCell ref="W449:Y449"/>
    <mergeCell ref="D444:T447"/>
    <mergeCell ref="U444:V447"/>
    <mergeCell ref="B448:C451"/>
    <mergeCell ref="D448:T451"/>
    <mergeCell ref="U448:V451"/>
    <mergeCell ref="B452:C455"/>
    <mergeCell ref="D452:T455"/>
    <mergeCell ref="U452:V455"/>
    <mergeCell ref="B456:C459"/>
    <mergeCell ref="D456:T459"/>
    <mergeCell ref="U456:V459"/>
    <mergeCell ref="W466:Y466"/>
    <mergeCell ref="W467:Y467"/>
    <mergeCell ref="W468:Y468"/>
    <mergeCell ref="W469:Y469"/>
    <mergeCell ref="W462:Y462"/>
    <mergeCell ref="W463:Y463"/>
    <mergeCell ref="W464:Y464"/>
    <mergeCell ref="W465:Y465"/>
    <mergeCell ref="W458:Y458"/>
    <mergeCell ref="W459:Y459"/>
    <mergeCell ref="W460:Y460"/>
    <mergeCell ref="W461:Y461"/>
    <mergeCell ref="B460:C463"/>
    <mergeCell ref="D460:T463"/>
    <mergeCell ref="U460:V463"/>
    <mergeCell ref="B464:C467"/>
    <mergeCell ref="D464:T467"/>
    <mergeCell ref="U464:V467"/>
    <mergeCell ref="B468:C471"/>
    <mergeCell ref="D468:T471"/>
    <mergeCell ref="U468:V471"/>
    <mergeCell ref="W470:Y470"/>
    <mergeCell ref="W471:Y471"/>
    <mergeCell ref="B480:C483"/>
    <mergeCell ref="D480:T483"/>
    <mergeCell ref="U480:V483"/>
    <mergeCell ref="W480:Y480"/>
    <mergeCell ref="W481:Y481"/>
    <mergeCell ref="W482:Y482"/>
    <mergeCell ref="W483:Y483"/>
    <mergeCell ref="B476:C479"/>
    <mergeCell ref="D476:T479"/>
    <mergeCell ref="U476:V479"/>
    <mergeCell ref="W476:Y476"/>
    <mergeCell ref="W477:Y477"/>
    <mergeCell ref="W478:Y478"/>
    <mergeCell ref="W479:Y479"/>
    <mergeCell ref="B472:C475"/>
    <mergeCell ref="D472:T475"/>
    <mergeCell ref="U472:V475"/>
    <mergeCell ref="W472:Y472"/>
    <mergeCell ref="W473:Y473"/>
    <mergeCell ref="W474:Y474"/>
    <mergeCell ref="W475:Y475"/>
    <mergeCell ref="B488:C491"/>
    <mergeCell ref="D488:T491"/>
    <mergeCell ref="U488:V491"/>
    <mergeCell ref="W488:Y488"/>
    <mergeCell ref="W489:Y489"/>
    <mergeCell ref="W490:Y490"/>
    <mergeCell ref="W491:Y491"/>
    <mergeCell ref="B484:C487"/>
    <mergeCell ref="D484:T487"/>
    <mergeCell ref="U484:V487"/>
    <mergeCell ref="W484:Y484"/>
    <mergeCell ref="W485:Y485"/>
    <mergeCell ref="W486:Y486"/>
    <mergeCell ref="W487:Y487"/>
    <mergeCell ref="B494:N494"/>
    <mergeCell ref="O494:Y494"/>
    <mergeCell ref="B495:C496"/>
    <mergeCell ref="D495:T496"/>
    <mergeCell ref="U495:V496"/>
    <mergeCell ref="W495:Y496"/>
    <mergeCell ref="W504:Y504"/>
    <mergeCell ref="W505:Y505"/>
    <mergeCell ref="W506:Y506"/>
    <mergeCell ref="W507:Y507"/>
    <mergeCell ref="W500:Y500"/>
    <mergeCell ref="W501:Y501"/>
    <mergeCell ref="W502:Y502"/>
    <mergeCell ref="W503:Y503"/>
    <mergeCell ref="W497:Y497"/>
    <mergeCell ref="W498:Y498"/>
    <mergeCell ref="W499:Y499"/>
    <mergeCell ref="B497:C500"/>
    <mergeCell ref="D497:T500"/>
    <mergeCell ref="U497:V500"/>
    <mergeCell ref="B501:C504"/>
    <mergeCell ref="D501:T504"/>
    <mergeCell ref="U501:V504"/>
    <mergeCell ref="B505:C508"/>
    <mergeCell ref="D505:T508"/>
    <mergeCell ref="U505:V508"/>
    <mergeCell ref="W516:Y516"/>
    <mergeCell ref="W517:Y517"/>
    <mergeCell ref="W518:Y518"/>
    <mergeCell ref="W519:Y519"/>
    <mergeCell ref="W512:Y512"/>
    <mergeCell ref="W513:Y513"/>
    <mergeCell ref="W514:Y514"/>
    <mergeCell ref="W515:Y515"/>
    <mergeCell ref="W508:Y508"/>
    <mergeCell ref="W509:Y509"/>
    <mergeCell ref="W510:Y510"/>
    <mergeCell ref="W511:Y511"/>
    <mergeCell ref="B509:C512"/>
    <mergeCell ref="D509:T512"/>
    <mergeCell ref="U509:V512"/>
    <mergeCell ref="B513:C516"/>
    <mergeCell ref="D513:T516"/>
    <mergeCell ref="U513:V516"/>
    <mergeCell ref="B517:C520"/>
    <mergeCell ref="D517:T520"/>
    <mergeCell ref="U517:V520"/>
    <mergeCell ref="W524:Y524"/>
    <mergeCell ref="W525:Y525"/>
    <mergeCell ref="W526:Y526"/>
    <mergeCell ref="W527:Y527"/>
    <mergeCell ref="W520:Y520"/>
    <mergeCell ref="W521:Y521"/>
    <mergeCell ref="W522:Y522"/>
    <mergeCell ref="W523:Y523"/>
    <mergeCell ref="B521:C524"/>
    <mergeCell ref="D521:T524"/>
    <mergeCell ref="U521:V524"/>
    <mergeCell ref="B525:C528"/>
    <mergeCell ref="D525:T528"/>
    <mergeCell ref="U525:V528"/>
    <mergeCell ref="W528:Y528"/>
    <mergeCell ref="B529:C532"/>
    <mergeCell ref="D529:T532"/>
    <mergeCell ref="U529:V532"/>
    <mergeCell ref="W529:Y529"/>
    <mergeCell ref="W530:Y530"/>
    <mergeCell ref="B555:N555"/>
    <mergeCell ref="O555:Y555"/>
    <mergeCell ref="B556:C557"/>
    <mergeCell ref="D556:T557"/>
    <mergeCell ref="U556:V557"/>
    <mergeCell ref="W556:Y557"/>
    <mergeCell ref="B566:C569"/>
    <mergeCell ref="D566:T569"/>
    <mergeCell ref="U566:V569"/>
    <mergeCell ref="W566:Y566"/>
    <mergeCell ref="W567:Y567"/>
    <mergeCell ref="W568:Y568"/>
    <mergeCell ref="W569:Y569"/>
    <mergeCell ref="B562:C565"/>
    <mergeCell ref="D562:T565"/>
    <mergeCell ref="U562:V565"/>
    <mergeCell ref="W562:Y562"/>
    <mergeCell ref="W563:Y563"/>
    <mergeCell ref="W564:Y564"/>
    <mergeCell ref="W565:Y565"/>
    <mergeCell ref="B558:C561"/>
    <mergeCell ref="D558:T561"/>
    <mergeCell ref="U558:V561"/>
    <mergeCell ref="W558:Y558"/>
    <mergeCell ref="W559:Y559"/>
    <mergeCell ref="W560:Y560"/>
    <mergeCell ref="W561:Y561"/>
    <mergeCell ref="B578:C581"/>
    <mergeCell ref="D578:T581"/>
    <mergeCell ref="U578:V581"/>
    <mergeCell ref="W578:Y578"/>
    <mergeCell ref="W579:Y579"/>
    <mergeCell ref="W580:Y580"/>
    <mergeCell ref="W581:Y581"/>
    <mergeCell ref="B574:C577"/>
    <mergeCell ref="D574:T577"/>
    <mergeCell ref="U574:V577"/>
    <mergeCell ref="W574:Y574"/>
    <mergeCell ref="W575:Y575"/>
    <mergeCell ref="W576:Y576"/>
    <mergeCell ref="W577:Y577"/>
    <mergeCell ref="B570:C573"/>
    <mergeCell ref="D570:T573"/>
    <mergeCell ref="U570:V573"/>
    <mergeCell ref="W570:Y570"/>
    <mergeCell ref="W571:Y571"/>
    <mergeCell ref="W572:Y572"/>
    <mergeCell ref="W573:Y573"/>
    <mergeCell ref="W592:Y592"/>
    <mergeCell ref="W593:Y593"/>
    <mergeCell ref="W594:Y594"/>
    <mergeCell ref="W595:Y595"/>
    <mergeCell ref="B582:C585"/>
    <mergeCell ref="D582:T585"/>
    <mergeCell ref="U582:V585"/>
    <mergeCell ref="W582:Y582"/>
    <mergeCell ref="W583:Y583"/>
    <mergeCell ref="W584:Y584"/>
    <mergeCell ref="W585:Y585"/>
    <mergeCell ref="B586:C589"/>
    <mergeCell ref="D586:T589"/>
    <mergeCell ref="U586:V589"/>
    <mergeCell ref="W586:Y586"/>
    <mergeCell ref="W587:Y587"/>
    <mergeCell ref="W588:Y588"/>
    <mergeCell ref="W589:Y589"/>
    <mergeCell ref="B590:C593"/>
    <mergeCell ref="D590:T593"/>
    <mergeCell ref="U590:V593"/>
    <mergeCell ref="W590:Y590"/>
    <mergeCell ref="W591:Y591"/>
    <mergeCell ref="W604:Y604"/>
    <mergeCell ref="W605:Y605"/>
    <mergeCell ref="W606:Y606"/>
    <mergeCell ref="W607:Y607"/>
    <mergeCell ref="W600:Y600"/>
    <mergeCell ref="W601:Y601"/>
    <mergeCell ref="W602:Y602"/>
    <mergeCell ref="W603:Y603"/>
    <mergeCell ref="W596:Y596"/>
    <mergeCell ref="W597:Y597"/>
    <mergeCell ref="W598:Y598"/>
    <mergeCell ref="W599:Y599"/>
    <mergeCell ref="B594:C597"/>
    <mergeCell ref="D594:T597"/>
    <mergeCell ref="U594:V597"/>
    <mergeCell ref="B598:C601"/>
    <mergeCell ref="D598:T601"/>
    <mergeCell ref="U598:V601"/>
    <mergeCell ref="B602:C605"/>
    <mergeCell ref="D602:T605"/>
    <mergeCell ref="U602:V605"/>
    <mergeCell ref="B606:C609"/>
    <mergeCell ref="D606:T609"/>
    <mergeCell ref="W612:Y612"/>
    <mergeCell ref="W613:Y613"/>
    <mergeCell ref="W608:Y608"/>
    <mergeCell ref="W609:Y609"/>
    <mergeCell ref="W610:Y610"/>
    <mergeCell ref="W611:Y611"/>
    <mergeCell ref="U606:V609"/>
    <mergeCell ref="B610:C613"/>
    <mergeCell ref="D610:T613"/>
    <mergeCell ref="U610:V613"/>
    <mergeCell ref="B616:N616"/>
    <mergeCell ref="O616:Y616"/>
    <mergeCell ref="B617:C618"/>
    <mergeCell ref="D617:T618"/>
    <mergeCell ref="U617:V618"/>
    <mergeCell ref="W617:Y618"/>
    <mergeCell ref="B619:C622"/>
    <mergeCell ref="W628:Y628"/>
    <mergeCell ref="W629:Y629"/>
    <mergeCell ref="W630:Y630"/>
    <mergeCell ref="W631:Y631"/>
    <mergeCell ref="W624:Y624"/>
    <mergeCell ref="W625:Y625"/>
    <mergeCell ref="W626:Y626"/>
    <mergeCell ref="W627:Y627"/>
    <mergeCell ref="W620:Y620"/>
    <mergeCell ref="W621:Y621"/>
    <mergeCell ref="W622:Y622"/>
    <mergeCell ref="W623:Y623"/>
    <mergeCell ref="D619:T622"/>
    <mergeCell ref="U619:V622"/>
    <mergeCell ref="B623:C626"/>
    <mergeCell ref="D623:T626"/>
    <mergeCell ref="U623:V626"/>
    <mergeCell ref="B627:C630"/>
    <mergeCell ref="D627:T630"/>
    <mergeCell ref="U627:V630"/>
    <mergeCell ref="B631:C634"/>
    <mergeCell ref="D631:T634"/>
    <mergeCell ref="U631:V634"/>
    <mergeCell ref="W619:Y619"/>
    <mergeCell ref="W640:Y640"/>
    <mergeCell ref="W641:Y641"/>
    <mergeCell ref="W642:Y642"/>
    <mergeCell ref="W643:Y643"/>
    <mergeCell ref="W636:Y636"/>
    <mergeCell ref="W637:Y637"/>
    <mergeCell ref="W638:Y638"/>
    <mergeCell ref="W639:Y639"/>
    <mergeCell ref="W632:Y632"/>
    <mergeCell ref="W633:Y633"/>
    <mergeCell ref="W634:Y634"/>
    <mergeCell ref="W635:Y635"/>
    <mergeCell ref="B635:C638"/>
    <mergeCell ref="D635:T638"/>
    <mergeCell ref="U635:V638"/>
    <mergeCell ref="B639:C642"/>
    <mergeCell ref="D639:T642"/>
    <mergeCell ref="U639:V642"/>
    <mergeCell ref="B643:C646"/>
    <mergeCell ref="D643:T646"/>
    <mergeCell ref="U643:V646"/>
    <mergeCell ref="W644:Y644"/>
    <mergeCell ref="W645:Y645"/>
    <mergeCell ref="W646:Y646"/>
    <mergeCell ref="W667:Y667"/>
    <mergeCell ref="W668:Y668"/>
    <mergeCell ref="W669:Y669"/>
    <mergeCell ref="W662:Y662"/>
    <mergeCell ref="W663:Y663"/>
    <mergeCell ref="W664:Y664"/>
    <mergeCell ref="W665:Y665"/>
    <mergeCell ref="W658:Y658"/>
    <mergeCell ref="W659:Y659"/>
    <mergeCell ref="W660:Y660"/>
    <mergeCell ref="W661:Y661"/>
    <mergeCell ref="B667:C670"/>
    <mergeCell ref="D667:T670"/>
    <mergeCell ref="U667:V670"/>
    <mergeCell ref="W680:Y680"/>
    <mergeCell ref="W681:Y681"/>
    <mergeCell ref="W674:Y674"/>
    <mergeCell ref="W670:Y670"/>
    <mergeCell ref="W671:Y671"/>
    <mergeCell ref="W672:Y672"/>
    <mergeCell ref="W673:Y673"/>
    <mergeCell ref="B671:C674"/>
    <mergeCell ref="D671:T674"/>
    <mergeCell ref="U671:V674"/>
    <mergeCell ref="B677:N677"/>
    <mergeCell ref="O677:Y677"/>
    <mergeCell ref="B678:C679"/>
    <mergeCell ref="D678:T679"/>
    <mergeCell ref="U678:V679"/>
    <mergeCell ref="W678:Y679"/>
    <mergeCell ref="B680:C683"/>
    <mergeCell ref="D680:T683"/>
    <mergeCell ref="W690:Y690"/>
    <mergeCell ref="W691:Y691"/>
    <mergeCell ref="W692:Y692"/>
    <mergeCell ref="W693:Y693"/>
    <mergeCell ref="W686:Y686"/>
    <mergeCell ref="W687:Y687"/>
    <mergeCell ref="W688:Y688"/>
    <mergeCell ref="W689:Y689"/>
    <mergeCell ref="W682:Y682"/>
    <mergeCell ref="W683:Y683"/>
    <mergeCell ref="W684:Y684"/>
    <mergeCell ref="W685:Y685"/>
    <mergeCell ref="U680:V683"/>
    <mergeCell ref="B684:C687"/>
    <mergeCell ref="D684:T687"/>
    <mergeCell ref="U684:V687"/>
    <mergeCell ref="B688:C691"/>
    <mergeCell ref="D688:T691"/>
    <mergeCell ref="U688:V691"/>
    <mergeCell ref="B692:C695"/>
    <mergeCell ref="D692:T695"/>
    <mergeCell ref="U692:V695"/>
    <mergeCell ref="W698:Y698"/>
    <mergeCell ref="W699:Y699"/>
    <mergeCell ref="W700:Y700"/>
    <mergeCell ref="W701:Y701"/>
    <mergeCell ref="W694:Y694"/>
    <mergeCell ref="W695:Y695"/>
    <mergeCell ref="W696:Y696"/>
    <mergeCell ref="W697:Y697"/>
    <mergeCell ref="B696:C699"/>
    <mergeCell ref="D696:T699"/>
    <mergeCell ref="U696:V699"/>
    <mergeCell ref="B700:C703"/>
    <mergeCell ref="D700:T703"/>
    <mergeCell ref="U700:V703"/>
    <mergeCell ref="W702:Y702"/>
    <mergeCell ref="W703:Y703"/>
    <mergeCell ref="B704:C707"/>
    <mergeCell ref="D704:T707"/>
    <mergeCell ref="U704:V707"/>
    <mergeCell ref="W704:Y704"/>
    <mergeCell ref="W705:Y705"/>
    <mergeCell ref="W706:Y706"/>
    <mergeCell ref="W707:Y707"/>
    <mergeCell ref="B708:C711"/>
    <mergeCell ref="D708:T711"/>
    <mergeCell ref="U708:V711"/>
    <mergeCell ref="W708:Y708"/>
    <mergeCell ref="W709:Y709"/>
    <mergeCell ref="W710:Y710"/>
    <mergeCell ref="W711:Y711"/>
    <mergeCell ref="B728:C731"/>
    <mergeCell ref="D728:T731"/>
    <mergeCell ref="U728:V731"/>
    <mergeCell ref="W728:Y728"/>
    <mergeCell ref="W729:Y729"/>
    <mergeCell ref="W730:Y730"/>
    <mergeCell ref="W731:Y731"/>
    <mergeCell ref="B724:C727"/>
    <mergeCell ref="D724:T727"/>
    <mergeCell ref="U724:V727"/>
    <mergeCell ref="W724:Y724"/>
    <mergeCell ref="W725:Y725"/>
    <mergeCell ref="W726:Y726"/>
    <mergeCell ref="W727:Y727"/>
    <mergeCell ref="B720:C723"/>
    <mergeCell ref="D720:T723"/>
    <mergeCell ref="U720:V723"/>
    <mergeCell ref="W720:Y720"/>
    <mergeCell ref="W721:Y721"/>
    <mergeCell ref="W722:Y722"/>
    <mergeCell ref="W723:Y723"/>
    <mergeCell ref="B716:C719"/>
    <mergeCell ref="D716:T719"/>
    <mergeCell ref="U716:V719"/>
    <mergeCell ref="W716:Y716"/>
    <mergeCell ref="W752:Y752"/>
    <mergeCell ref="W753:Y753"/>
    <mergeCell ref="W754:Y754"/>
    <mergeCell ref="W755:Y755"/>
    <mergeCell ref="W748:Y748"/>
    <mergeCell ref="W749:Y749"/>
    <mergeCell ref="W750:Y750"/>
    <mergeCell ref="W751:Y751"/>
    <mergeCell ref="W744:Y744"/>
    <mergeCell ref="W745:Y745"/>
    <mergeCell ref="W746:Y746"/>
    <mergeCell ref="W747:Y747"/>
    <mergeCell ref="B753:C756"/>
    <mergeCell ref="D753:T756"/>
    <mergeCell ref="U753:V756"/>
    <mergeCell ref="W756:Y756"/>
    <mergeCell ref="B738:N738"/>
    <mergeCell ref="O738:Y738"/>
    <mergeCell ref="B739:C740"/>
    <mergeCell ref="D739:T740"/>
    <mergeCell ref="U739:V740"/>
    <mergeCell ref="W739:Y740"/>
    <mergeCell ref="B741:C744"/>
    <mergeCell ref="D741:T744"/>
    <mergeCell ref="U741:V744"/>
    <mergeCell ref="B745:C748"/>
    <mergeCell ref="D745:T748"/>
    <mergeCell ref="U745:V748"/>
    <mergeCell ref="B749:C752"/>
    <mergeCell ref="D749:T752"/>
    <mergeCell ref="U749:V752"/>
    <mergeCell ref="W757:Y757"/>
    <mergeCell ref="W758:Y758"/>
    <mergeCell ref="W759:Y759"/>
    <mergeCell ref="B757:C760"/>
    <mergeCell ref="D757:T760"/>
    <mergeCell ref="U757:V760"/>
    <mergeCell ref="W760:Y760"/>
    <mergeCell ref="B761:C764"/>
    <mergeCell ref="D761:T764"/>
    <mergeCell ref="U761:V764"/>
    <mergeCell ref="W761:Y761"/>
    <mergeCell ref="W762:Y762"/>
    <mergeCell ref="W763:Y763"/>
    <mergeCell ref="W764:Y764"/>
    <mergeCell ref="B765:C768"/>
    <mergeCell ref="W778:Y778"/>
    <mergeCell ref="W779:Y779"/>
    <mergeCell ref="W774:Y774"/>
    <mergeCell ref="W775:Y775"/>
    <mergeCell ref="W776:Y776"/>
    <mergeCell ref="W777:Y777"/>
    <mergeCell ref="W770:Y770"/>
    <mergeCell ref="W771:Y771"/>
    <mergeCell ref="W772:Y772"/>
    <mergeCell ref="W773:Y773"/>
    <mergeCell ref="D765:T768"/>
    <mergeCell ref="U765:V768"/>
    <mergeCell ref="W765:Y765"/>
    <mergeCell ref="B769:C772"/>
    <mergeCell ref="D769:T772"/>
    <mergeCell ref="U769:V772"/>
    <mergeCell ref="B773:C776"/>
    <mergeCell ref="W790:Y790"/>
    <mergeCell ref="W791:Y791"/>
    <mergeCell ref="W792:Y792"/>
    <mergeCell ref="W793:Y793"/>
    <mergeCell ref="W786:Y786"/>
    <mergeCell ref="W787:Y787"/>
    <mergeCell ref="W788:Y788"/>
    <mergeCell ref="W789:Y789"/>
    <mergeCell ref="W782:Y782"/>
    <mergeCell ref="W783:Y783"/>
    <mergeCell ref="W784:Y784"/>
    <mergeCell ref="W785:Y785"/>
    <mergeCell ref="B789:C792"/>
    <mergeCell ref="D789:T792"/>
    <mergeCell ref="U789:V792"/>
    <mergeCell ref="B793:C796"/>
    <mergeCell ref="D793:T796"/>
    <mergeCell ref="U793:V796"/>
    <mergeCell ref="B802:C805"/>
    <mergeCell ref="D802:T805"/>
    <mergeCell ref="U802:V805"/>
    <mergeCell ref="W802:Y802"/>
    <mergeCell ref="W803:Y803"/>
    <mergeCell ref="W804:Y804"/>
    <mergeCell ref="W805:Y805"/>
    <mergeCell ref="W794:Y794"/>
    <mergeCell ref="W795:Y795"/>
    <mergeCell ref="W796:Y796"/>
    <mergeCell ref="B799:N799"/>
    <mergeCell ref="O799:Y799"/>
    <mergeCell ref="B800:C801"/>
    <mergeCell ref="D800:T801"/>
    <mergeCell ref="U800:V801"/>
    <mergeCell ref="W800:Y801"/>
    <mergeCell ref="B814:C817"/>
    <mergeCell ref="D814:T817"/>
    <mergeCell ref="U814:V817"/>
    <mergeCell ref="W814:Y814"/>
    <mergeCell ref="W815:Y815"/>
    <mergeCell ref="W816:Y816"/>
    <mergeCell ref="W817:Y817"/>
    <mergeCell ref="B810:C813"/>
    <mergeCell ref="D810:T813"/>
    <mergeCell ref="U810:V813"/>
    <mergeCell ref="W810:Y810"/>
    <mergeCell ref="W811:Y811"/>
    <mergeCell ref="W812:Y812"/>
    <mergeCell ref="W813:Y813"/>
    <mergeCell ref="B806:C809"/>
    <mergeCell ref="D806:T809"/>
    <mergeCell ref="U806:V809"/>
    <mergeCell ref="W806:Y806"/>
    <mergeCell ref="W807:Y807"/>
    <mergeCell ref="W808:Y808"/>
    <mergeCell ref="W809:Y809"/>
    <mergeCell ref="W828:Y828"/>
    <mergeCell ref="W829:Y829"/>
    <mergeCell ref="W830:Y830"/>
    <mergeCell ref="W831:Y831"/>
    <mergeCell ref="W824:Y824"/>
    <mergeCell ref="W825:Y825"/>
    <mergeCell ref="W826:Y826"/>
    <mergeCell ref="W827:Y827"/>
    <mergeCell ref="B818:C821"/>
    <mergeCell ref="D818:T821"/>
    <mergeCell ref="U818:V821"/>
    <mergeCell ref="W818:Y818"/>
    <mergeCell ref="W819:Y819"/>
    <mergeCell ref="W820:Y820"/>
    <mergeCell ref="W821:Y821"/>
    <mergeCell ref="B822:C825"/>
    <mergeCell ref="D822:T825"/>
    <mergeCell ref="U822:V825"/>
    <mergeCell ref="W822:Y822"/>
    <mergeCell ref="W823:Y823"/>
    <mergeCell ref="B826:C829"/>
    <mergeCell ref="D826:T829"/>
    <mergeCell ref="U826:V829"/>
    <mergeCell ref="B830:C833"/>
    <mergeCell ref="D830:T833"/>
    <mergeCell ref="U830:V833"/>
    <mergeCell ref="W832:Y832"/>
    <mergeCell ref="W833:Y833"/>
    <mergeCell ref="W834:Y834"/>
    <mergeCell ref="W835:Y835"/>
    <mergeCell ref="W852:Y852"/>
    <mergeCell ref="W853:Y853"/>
    <mergeCell ref="W854:Y854"/>
    <mergeCell ref="W855:Y855"/>
    <mergeCell ref="W848:Y848"/>
    <mergeCell ref="W849:Y849"/>
    <mergeCell ref="W850:Y850"/>
    <mergeCell ref="W851:Y851"/>
    <mergeCell ref="W844:Y844"/>
    <mergeCell ref="W845:Y845"/>
    <mergeCell ref="W846:Y846"/>
    <mergeCell ref="W847:Y847"/>
    <mergeCell ref="B850:C853"/>
    <mergeCell ref="D850:T853"/>
    <mergeCell ref="U850:V853"/>
    <mergeCell ref="B854:C857"/>
    <mergeCell ref="D854:T857"/>
    <mergeCell ref="U854:V857"/>
    <mergeCell ref="W856:Y856"/>
    <mergeCell ref="W857:Y857"/>
    <mergeCell ref="B834:C837"/>
    <mergeCell ref="D834:T837"/>
    <mergeCell ref="U834:V837"/>
    <mergeCell ref="B838:C841"/>
    <mergeCell ref="D838:T841"/>
    <mergeCell ref="U838:V841"/>
    <mergeCell ref="B842:C845"/>
    <mergeCell ref="D842:T845"/>
    <mergeCell ref="U842:V845"/>
    <mergeCell ref="B867:C870"/>
    <mergeCell ref="D867:T870"/>
    <mergeCell ref="W872:Y872"/>
    <mergeCell ref="W873:Y873"/>
    <mergeCell ref="W874:Y874"/>
    <mergeCell ref="W875:Y875"/>
    <mergeCell ref="W868:Y868"/>
    <mergeCell ref="W869:Y869"/>
    <mergeCell ref="W870:Y870"/>
    <mergeCell ref="W871:Y871"/>
    <mergeCell ref="U867:V870"/>
    <mergeCell ref="B871:C874"/>
    <mergeCell ref="D871:T874"/>
    <mergeCell ref="U871:V874"/>
    <mergeCell ref="B875:C878"/>
    <mergeCell ref="D875:T878"/>
    <mergeCell ref="U875:V878"/>
    <mergeCell ref="W876:Y876"/>
    <mergeCell ref="W877:Y877"/>
    <mergeCell ref="W878:Y878"/>
    <mergeCell ref="B879:C882"/>
    <mergeCell ref="D879:T882"/>
    <mergeCell ref="W890:Y890"/>
    <mergeCell ref="W891:Y891"/>
    <mergeCell ref="W892:Y892"/>
    <mergeCell ref="W893:Y893"/>
    <mergeCell ref="W886:Y886"/>
    <mergeCell ref="W887:Y887"/>
    <mergeCell ref="W888:Y888"/>
    <mergeCell ref="W889:Y889"/>
    <mergeCell ref="W882:Y882"/>
    <mergeCell ref="W883:Y883"/>
    <mergeCell ref="W884:Y884"/>
    <mergeCell ref="W885:Y885"/>
    <mergeCell ref="U879:V882"/>
    <mergeCell ref="W879:Y879"/>
    <mergeCell ref="W880:Y880"/>
    <mergeCell ref="W881:Y881"/>
    <mergeCell ref="B883:C886"/>
    <mergeCell ref="D883:T886"/>
    <mergeCell ref="U883:V886"/>
    <mergeCell ref="B887:C890"/>
    <mergeCell ref="D887:T890"/>
    <mergeCell ref="U887:V890"/>
    <mergeCell ref="B891:C894"/>
    <mergeCell ref="W902:Y902"/>
    <mergeCell ref="W903:Y903"/>
    <mergeCell ref="W904:Y904"/>
    <mergeCell ref="W905:Y905"/>
    <mergeCell ref="W898:Y898"/>
    <mergeCell ref="W899:Y899"/>
    <mergeCell ref="W900:Y900"/>
    <mergeCell ref="W901:Y901"/>
    <mergeCell ref="W894:Y894"/>
    <mergeCell ref="W895:Y895"/>
    <mergeCell ref="W896:Y896"/>
    <mergeCell ref="W897:Y897"/>
    <mergeCell ref="D891:T894"/>
    <mergeCell ref="U891:V894"/>
    <mergeCell ref="B895:C898"/>
    <mergeCell ref="D895:T898"/>
    <mergeCell ref="U895:V898"/>
    <mergeCell ref="B899:C902"/>
    <mergeCell ref="D899:T902"/>
    <mergeCell ref="U899:V902"/>
    <mergeCell ref="B903:C906"/>
    <mergeCell ref="D903:T906"/>
    <mergeCell ref="U903:V906"/>
    <mergeCell ref="W914:Y914"/>
    <mergeCell ref="W915:Y915"/>
    <mergeCell ref="W916:Y916"/>
    <mergeCell ref="W917:Y917"/>
    <mergeCell ref="W910:Y910"/>
    <mergeCell ref="W911:Y911"/>
    <mergeCell ref="W912:Y912"/>
    <mergeCell ref="W913:Y913"/>
    <mergeCell ref="W906:Y906"/>
    <mergeCell ref="W907:Y907"/>
    <mergeCell ref="W908:Y908"/>
    <mergeCell ref="W909:Y909"/>
    <mergeCell ref="B907:C910"/>
    <mergeCell ref="D907:T910"/>
    <mergeCell ref="U907:V910"/>
    <mergeCell ref="B911:C914"/>
    <mergeCell ref="D911:T914"/>
    <mergeCell ref="U911:V914"/>
    <mergeCell ref="B915:C918"/>
    <mergeCell ref="D915:T918"/>
    <mergeCell ref="U915:V918"/>
    <mergeCell ref="W926:Y926"/>
    <mergeCell ref="W927:Y927"/>
    <mergeCell ref="W928:Y928"/>
    <mergeCell ref="W929:Y929"/>
    <mergeCell ref="W924:Y924"/>
    <mergeCell ref="W925:Y925"/>
    <mergeCell ref="W918:Y918"/>
    <mergeCell ref="B921:N921"/>
    <mergeCell ref="O921:Y921"/>
    <mergeCell ref="B922:C923"/>
    <mergeCell ref="D922:T923"/>
    <mergeCell ref="U922:V923"/>
    <mergeCell ref="W922:Y923"/>
    <mergeCell ref="B924:C927"/>
    <mergeCell ref="D924:T927"/>
    <mergeCell ref="U924:V927"/>
    <mergeCell ref="B928:C931"/>
    <mergeCell ref="D928:T931"/>
    <mergeCell ref="W930:Y930"/>
    <mergeCell ref="W931:Y931"/>
    <mergeCell ref="W932:Y932"/>
    <mergeCell ref="W933:Y933"/>
    <mergeCell ref="U928:V931"/>
    <mergeCell ref="B932:C935"/>
    <mergeCell ref="D932:T935"/>
    <mergeCell ref="U932:V935"/>
    <mergeCell ref="W934:Y934"/>
    <mergeCell ref="W935:Y935"/>
    <mergeCell ref="B936:C939"/>
    <mergeCell ref="D936:T939"/>
    <mergeCell ref="U936:V939"/>
    <mergeCell ref="W936:Y936"/>
    <mergeCell ref="W937:Y937"/>
    <mergeCell ref="W938:Y938"/>
    <mergeCell ref="B952:C955"/>
    <mergeCell ref="D952:T955"/>
    <mergeCell ref="U952:V955"/>
    <mergeCell ref="W952:Y952"/>
    <mergeCell ref="W953:Y953"/>
    <mergeCell ref="W954:Y954"/>
    <mergeCell ref="W955:Y955"/>
    <mergeCell ref="B948:C951"/>
    <mergeCell ref="D948:T951"/>
    <mergeCell ref="U948:V951"/>
    <mergeCell ref="W948:Y948"/>
    <mergeCell ref="W949:Y949"/>
    <mergeCell ref="W950:Y950"/>
    <mergeCell ref="W951:Y951"/>
    <mergeCell ref="B944:C947"/>
    <mergeCell ref="D944:T947"/>
    <mergeCell ref="U944:V947"/>
    <mergeCell ref="W944:Y944"/>
    <mergeCell ref="D956:T959"/>
    <mergeCell ref="U956:V959"/>
    <mergeCell ref="W956:Y956"/>
    <mergeCell ref="W957:Y957"/>
    <mergeCell ref="W958:Y958"/>
    <mergeCell ref="W959:Y959"/>
    <mergeCell ref="B976:C979"/>
    <mergeCell ref="D976:T979"/>
    <mergeCell ref="U976:V979"/>
    <mergeCell ref="W976:Y976"/>
    <mergeCell ref="W977:Y977"/>
    <mergeCell ref="W978:Y978"/>
    <mergeCell ref="W979:Y979"/>
    <mergeCell ref="B972:C975"/>
    <mergeCell ref="D972:T975"/>
    <mergeCell ref="U972:V975"/>
    <mergeCell ref="W972:Y972"/>
    <mergeCell ref="W973:Y973"/>
    <mergeCell ref="W974:Y974"/>
    <mergeCell ref="W975:Y975"/>
    <mergeCell ref="B968:C971"/>
    <mergeCell ref="D968:T971"/>
    <mergeCell ref="U968:V971"/>
    <mergeCell ref="W968:Y968"/>
    <mergeCell ref="W969:Y969"/>
    <mergeCell ref="W970:Y970"/>
    <mergeCell ref="W971:Y971"/>
    <mergeCell ref="W988:Y988"/>
    <mergeCell ref="W989:Y989"/>
    <mergeCell ref="W990:Y990"/>
    <mergeCell ref="W991:Y991"/>
    <mergeCell ref="W985:Y985"/>
    <mergeCell ref="W986:Y986"/>
    <mergeCell ref="W987:Y987"/>
    <mergeCell ref="W1002:Y1002"/>
    <mergeCell ref="W1003:Y1003"/>
    <mergeCell ref="W1004:Y1004"/>
    <mergeCell ref="W1005:Y1005"/>
    <mergeCell ref="W998:Y998"/>
    <mergeCell ref="W999:Y999"/>
    <mergeCell ref="W1000:Y1000"/>
    <mergeCell ref="W1001:Y1001"/>
    <mergeCell ref="B997:C1000"/>
    <mergeCell ref="D997:T1000"/>
    <mergeCell ref="U997:V1000"/>
    <mergeCell ref="W997:Y997"/>
    <mergeCell ref="B1001:C1004"/>
    <mergeCell ref="D1001:T1004"/>
    <mergeCell ref="U1001:V1004"/>
    <mergeCell ref="B1005:C1008"/>
    <mergeCell ref="D1005:T1008"/>
    <mergeCell ref="U1005:V1008"/>
    <mergeCell ref="B985:C988"/>
    <mergeCell ref="D985:T988"/>
    <mergeCell ref="U985:V988"/>
    <mergeCell ref="B989:C992"/>
    <mergeCell ref="D989:T992"/>
    <mergeCell ref="U989:V992"/>
    <mergeCell ref="W992:Y992"/>
    <mergeCell ref="W1014:Y1014"/>
    <mergeCell ref="W1015:Y1015"/>
    <mergeCell ref="W1016:Y1016"/>
    <mergeCell ref="W1017:Y1017"/>
    <mergeCell ref="W1010:Y1010"/>
    <mergeCell ref="W1011:Y1011"/>
    <mergeCell ref="W1012:Y1012"/>
    <mergeCell ref="W1013:Y1013"/>
    <mergeCell ref="W1006:Y1006"/>
    <mergeCell ref="W1007:Y1007"/>
    <mergeCell ref="W1008:Y1008"/>
    <mergeCell ref="W1009:Y1009"/>
    <mergeCell ref="B1009:C1012"/>
    <mergeCell ref="D1009:T1012"/>
    <mergeCell ref="U1009:V1012"/>
    <mergeCell ref="B1013:C1016"/>
    <mergeCell ref="D1013:T1016"/>
    <mergeCell ref="U1013:V1016"/>
    <mergeCell ref="B1017:C1020"/>
    <mergeCell ref="D1017:T1020"/>
    <mergeCell ref="U1017:V1020"/>
    <mergeCell ref="W1026:Y1026"/>
    <mergeCell ref="W1027:Y1027"/>
    <mergeCell ref="W1028:Y1028"/>
    <mergeCell ref="W1029:Y1029"/>
    <mergeCell ref="W1022:Y1022"/>
    <mergeCell ref="W1023:Y1023"/>
    <mergeCell ref="W1024:Y1024"/>
    <mergeCell ref="W1025:Y1025"/>
    <mergeCell ref="W1018:Y1018"/>
    <mergeCell ref="W1019:Y1019"/>
    <mergeCell ref="W1020:Y1020"/>
    <mergeCell ref="W1021:Y1021"/>
    <mergeCell ref="B1021:C1024"/>
    <mergeCell ref="D1021:T1024"/>
    <mergeCell ref="U1021:V1024"/>
    <mergeCell ref="B1025:C1028"/>
    <mergeCell ref="D1025:T1028"/>
    <mergeCell ref="U1025:V1028"/>
    <mergeCell ref="B1029:C1032"/>
    <mergeCell ref="D1029:T1032"/>
    <mergeCell ref="U1029:V1032"/>
    <mergeCell ref="W1038:Y1038"/>
    <mergeCell ref="W1039:Y1039"/>
    <mergeCell ref="W1040:Y1040"/>
    <mergeCell ref="W1034:Y1034"/>
    <mergeCell ref="W1035:Y1035"/>
    <mergeCell ref="W1036:Y1036"/>
    <mergeCell ref="W1037:Y1037"/>
    <mergeCell ref="W1030:Y1030"/>
    <mergeCell ref="W1031:Y1031"/>
    <mergeCell ref="W1032:Y1032"/>
    <mergeCell ref="W1033:Y1033"/>
    <mergeCell ref="B1033:C1036"/>
    <mergeCell ref="D1033:T1036"/>
    <mergeCell ref="U1033:V1036"/>
    <mergeCell ref="B1037:C1040"/>
    <mergeCell ref="D1037:T1040"/>
    <mergeCell ref="U1037:V1040"/>
    <mergeCell ref="B1046:C1049"/>
    <mergeCell ref="D1046:T1049"/>
    <mergeCell ref="U1046:V1049"/>
    <mergeCell ref="W1046:Y1046"/>
    <mergeCell ref="W1047:Y1047"/>
    <mergeCell ref="W1048:Y1048"/>
    <mergeCell ref="W1049:Y1049"/>
    <mergeCell ref="B1043:N1043"/>
    <mergeCell ref="O1043:Y1043"/>
    <mergeCell ref="B1044:C1045"/>
    <mergeCell ref="D1044:T1045"/>
    <mergeCell ref="U1044:V1045"/>
    <mergeCell ref="W1044:Y1045"/>
    <mergeCell ref="B1050:C1053"/>
    <mergeCell ref="D1050:T1053"/>
    <mergeCell ref="U1050:V1053"/>
    <mergeCell ref="W1050:Y1050"/>
    <mergeCell ref="W1051:Y1051"/>
    <mergeCell ref="W1052:Y1052"/>
    <mergeCell ref="W1053:Y1053"/>
    <mergeCell ref="W1076:Y1076"/>
    <mergeCell ref="W1077:Y1077"/>
    <mergeCell ref="W1078:Y1078"/>
    <mergeCell ref="W1079:Y1079"/>
    <mergeCell ref="W1072:Y1072"/>
    <mergeCell ref="W1073:Y1073"/>
    <mergeCell ref="W1074:Y1074"/>
    <mergeCell ref="W1075:Y1075"/>
    <mergeCell ref="W1068:Y1068"/>
    <mergeCell ref="W1069:Y1069"/>
    <mergeCell ref="W1070:Y1070"/>
    <mergeCell ref="W1071:Y1071"/>
    <mergeCell ref="B1074:C1077"/>
    <mergeCell ref="D1074:T1077"/>
    <mergeCell ref="U1074:V1077"/>
    <mergeCell ref="B1078:C1081"/>
    <mergeCell ref="D1078:T1081"/>
    <mergeCell ref="U1078:V1081"/>
    <mergeCell ref="W1088:Y1088"/>
    <mergeCell ref="W1089:Y1089"/>
    <mergeCell ref="W1090:Y1090"/>
    <mergeCell ref="W1091:Y1091"/>
    <mergeCell ref="W1084:Y1084"/>
    <mergeCell ref="W1085:Y1085"/>
    <mergeCell ref="W1086:Y1086"/>
    <mergeCell ref="W1087:Y1087"/>
    <mergeCell ref="W1080:Y1080"/>
    <mergeCell ref="W1081:Y1081"/>
    <mergeCell ref="W1082:Y1082"/>
    <mergeCell ref="W1083:Y1083"/>
    <mergeCell ref="B1082:C1085"/>
    <mergeCell ref="D1082:T1085"/>
    <mergeCell ref="U1082:V1085"/>
    <mergeCell ref="B1086:C1089"/>
    <mergeCell ref="D1086:T1089"/>
    <mergeCell ref="U1086:V1089"/>
    <mergeCell ref="B1090:C1093"/>
    <mergeCell ref="D1090:T1093"/>
    <mergeCell ref="U1090:V1093"/>
    <mergeCell ref="W1100:Y1100"/>
    <mergeCell ref="W1101:Y1101"/>
    <mergeCell ref="W1096:Y1096"/>
    <mergeCell ref="W1097:Y1097"/>
    <mergeCell ref="W1098:Y1098"/>
    <mergeCell ref="W1099:Y1099"/>
    <mergeCell ref="W1092:Y1092"/>
    <mergeCell ref="W1093:Y1093"/>
    <mergeCell ref="W1094:Y1094"/>
    <mergeCell ref="W1095:Y1095"/>
    <mergeCell ref="B1094:C1097"/>
    <mergeCell ref="D1094:T1097"/>
    <mergeCell ref="U1094:V1097"/>
    <mergeCell ref="B1098:C1101"/>
    <mergeCell ref="D1098:T1101"/>
    <mergeCell ref="U1098:V1101"/>
    <mergeCell ref="W1114:Y1114"/>
    <mergeCell ref="W1107:Y1107"/>
    <mergeCell ref="B1104:N1104"/>
    <mergeCell ref="O1104:Y1104"/>
    <mergeCell ref="B1105:C1106"/>
    <mergeCell ref="D1105:T1106"/>
    <mergeCell ref="U1105:V1106"/>
    <mergeCell ref="W1105:Y1106"/>
    <mergeCell ref="B1107:C1110"/>
    <mergeCell ref="D1107:T1110"/>
    <mergeCell ref="U1107:V1110"/>
    <mergeCell ref="W1108:Y1108"/>
    <mergeCell ref="W1109:Y1109"/>
    <mergeCell ref="W1110:Y1110"/>
    <mergeCell ref="B1111:C1114"/>
    <mergeCell ref="D1111:T1114"/>
    <mergeCell ref="W1138:Y1138"/>
    <mergeCell ref="W1139:Y1139"/>
    <mergeCell ref="W1140:Y1140"/>
    <mergeCell ref="W1141:Y1141"/>
    <mergeCell ref="W1134:Y1134"/>
    <mergeCell ref="W1135:Y1135"/>
    <mergeCell ref="W1136:Y1136"/>
    <mergeCell ref="W1137:Y1137"/>
    <mergeCell ref="W1130:Y1130"/>
    <mergeCell ref="W1131:Y1131"/>
    <mergeCell ref="W1132:Y1132"/>
    <mergeCell ref="W1133:Y1133"/>
    <mergeCell ref="B1131:C1134"/>
    <mergeCell ref="D1131:T1134"/>
    <mergeCell ref="U1131:V1134"/>
    <mergeCell ref="B1135:C1138"/>
    <mergeCell ref="D1135:T1138"/>
    <mergeCell ref="U1135:V1138"/>
    <mergeCell ref="B1139:C1142"/>
    <mergeCell ref="D1139:T1142"/>
    <mergeCell ref="U1139:V1142"/>
    <mergeCell ref="W1150:Y1150"/>
    <mergeCell ref="W1151:Y1151"/>
    <mergeCell ref="W1152:Y1152"/>
    <mergeCell ref="W1153:Y1153"/>
    <mergeCell ref="W1146:Y1146"/>
    <mergeCell ref="W1147:Y1147"/>
    <mergeCell ref="W1148:Y1148"/>
    <mergeCell ref="W1149:Y1149"/>
    <mergeCell ref="W1142:Y1142"/>
    <mergeCell ref="W1143:Y1143"/>
    <mergeCell ref="W1144:Y1144"/>
    <mergeCell ref="W1145:Y1145"/>
    <mergeCell ref="B1143:C1146"/>
    <mergeCell ref="D1143:T1146"/>
    <mergeCell ref="U1143:V1146"/>
    <mergeCell ref="B1147:C1150"/>
    <mergeCell ref="D1147:T1150"/>
    <mergeCell ref="U1147:V1150"/>
    <mergeCell ref="B1151:C1154"/>
    <mergeCell ref="D1151:T1154"/>
    <mergeCell ref="U1151:V1154"/>
    <mergeCell ref="W1162:Y1162"/>
    <mergeCell ref="W1158:Y1158"/>
    <mergeCell ref="W1159:Y1159"/>
    <mergeCell ref="W1160:Y1160"/>
    <mergeCell ref="W1161:Y1161"/>
    <mergeCell ref="W1154:Y1154"/>
    <mergeCell ref="W1155:Y1155"/>
    <mergeCell ref="W1156:Y1156"/>
    <mergeCell ref="W1157:Y1157"/>
    <mergeCell ref="B1155:C1158"/>
    <mergeCell ref="D1155:T1158"/>
    <mergeCell ref="U1155:V1158"/>
    <mergeCell ref="B1159:C1162"/>
    <mergeCell ref="D1159:T1162"/>
    <mergeCell ref="U1159:V1162"/>
    <mergeCell ref="B1165:N1165"/>
    <mergeCell ref="O1165:Y1165"/>
  </mergeCells>
  <conditionalFormatting sqref="W9:Y9 B9:V12 B65:V65">
    <cfRule type="expression" dxfId="68" priority="4312">
      <formula>RIGHT($B9,3)="-00"</formula>
    </cfRule>
  </conditionalFormatting>
  <conditionalFormatting sqref="W10:Y10">
    <cfRule type="expression" dxfId="67" priority="4311">
      <formula>RIGHT($B9,3)="-00"</formula>
    </cfRule>
  </conditionalFormatting>
  <conditionalFormatting sqref="W11:Y11">
    <cfRule type="expression" dxfId="66" priority="4310">
      <formula>RIGHT($B9,3)="-00"</formula>
    </cfRule>
  </conditionalFormatting>
  <conditionalFormatting sqref="W12:Y12">
    <cfRule type="expression" dxfId="65" priority="4309">
      <formula>RIGHT($B9,3)="-00"</formula>
    </cfRule>
  </conditionalFormatting>
  <conditionalFormatting sqref="B9:T12">
    <cfRule type="expression" dxfId="64" priority="4308">
      <formula>LEFT($D9,14)="TACHE CRITIQUE"</formula>
    </cfRule>
  </conditionalFormatting>
  <conditionalFormatting sqref="W65:Y65">
    <cfRule type="expression" dxfId="63" priority="4249">
      <formula>RIGHT($B58,3)="-00"</formula>
    </cfRule>
  </conditionalFormatting>
  <conditionalFormatting sqref="B65:T65">
    <cfRule type="expression" dxfId="62" priority="4248">
      <formula>LEFT($D65,14)="TACHE CRITIQUE"</formula>
    </cfRule>
  </conditionalFormatting>
  <conditionalFormatting sqref="B9:C12">
    <cfRule type="expression" dxfId="61" priority="1519">
      <formula>LEFT($D9,14)="TACHE CRITIQUE"</formula>
    </cfRule>
  </conditionalFormatting>
  <conditionalFormatting sqref="B9:C12">
    <cfRule type="expression" dxfId="60" priority="1518">
      <formula>LEFT($D9,14)="TACHE CRITIQUE"</formula>
    </cfRule>
  </conditionalFormatting>
  <conditionalFormatting sqref="W13:Y13 W17:Y17 W21:Y21 W25:Y25 W29:Y29 W33:Y33 W37:Y37 W41:Y41 W45:Y45 W49:Y49 W53:Y53 W57:Y57 U13:V60">
    <cfRule type="expression" dxfId="59" priority="891">
      <formula>RIGHT($B13,3)="-00"</formula>
    </cfRule>
  </conditionalFormatting>
  <conditionalFormatting sqref="W14:Y14 W18:Y18 W22:Y22 W26:Y26 W30:Y30 W34:Y34 W38:Y38 W42:Y42 W46:Y46 W50:Y50 W54:Y54 W58:Y58">
    <cfRule type="expression" dxfId="58" priority="890">
      <formula>RIGHT($B13,3)="-00"</formula>
    </cfRule>
  </conditionalFormatting>
  <conditionalFormatting sqref="W15:Y15 W19:Y19 W23:Y23 W27:Y27 W31:Y31 W35:Y35 W39:Y39 W43:Y43 W47:Y47 W51:Y51 W55:Y55 W59:Y59">
    <cfRule type="expression" dxfId="57" priority="889">
      <formula>RIGHT($B13,3)="-00"</formula>
    </cfRule>
  </conditionalFormatting>
  <conditionalFormatting sqref="W16:Y16 W20:Y20 W24:Y24 W28:Y28 W32:Y32 W36:Y36 W40:Y40 W44:Y44 W48:Y48 W52:Y52 W56:Y56 W60:Y60">
    <cfRule type="expression" dxfId="56" priority="888">
      <formula>RIGHT($B13,3)="-00"</formula>
    </cfRule>
  </conditionalFormatting>
  <conditionalFormatting sqref="W61:Y61 U61:V64">
    <cfRule type="expression" dxfId="55" priority="53">
      <formula>RIGHT($B61,3)="-00"</formula>
    </cfRule>
  </conditionalFormatting>
  <conditionalFormatting sqref="W62:Y62">
    <cfRule type="expression" dxfId="54" priority="52">
      <formula>RIGHT($B61,3)="-00"</formula>
    </cfRule>
  </conditionalFormatting>
  <conditionalFormatting sqref="W63:Y63">
    <cfRule type="expression" dxfId="53" priority="51">
      <formula>RIGHT($B61,3)="-00"</formula>
    </cfRule>
  </conditionalFormatting>
  <conditionalFormatting sqref="W64:Y64">
    <cfRule type="expression" dxfId="52" priority="50">
      <formula>RIGHT($B61,3)="-00"</formula>
    </cfRule>
  </conditionalFormatting>
  <conditionalFormatting sqref="B13:T64">
    <cfRule type="expression" dxfId="51" priority="46">
      <formula>RIGHT($B13,3)="-00"</formula>
    </cfRule>
  </conditionalFormatting>
  <conditionalFormatting sqref="B13:T64">
    <cfRule type="expression" dxfId="50" priority="45">
      <formula>LEFT($D13,14)="TACHE CRITIQUE"</formula>
    </cfRule>
  </conditionalFormatting>
  <conditionalFormatting sqref="B13:C64">
    <cfRule type="expression" dxfId="49" priority="44">
      <formula>LEFT($D13,14)="TACHE CRITIQUE"</formula>
    </cfRule>
  </conditionalFormatting>
  <conditionalFormatting sqref="B13:C64">
    <cfRule type="expression" dxfId="48" priority="43">
      <formula>LEFT($D13,14)="TACHE CRITIQUE"</formula>
    </cfRule>
  </conditionalFormatting>
  <conditionalFormatting sqref="W70:Y70 W131:Y131 W192:Y192 W253:Y253 W314:Y314 W375:Y375 W436:Y436 W497:Y497 W558:Y558 W619:Y619 W680:Y680 W741:Y741 W802:Y802 W863:Y863 W924:Y924 W985:Y985 W1046:Y1046 W1107:Y1107 W1168:Y1168 B70:V73 B131:V134 B192:V195 B253:V256 B314:V317 B375:V378 B436:V439 B497:V500 B558:V561 B619:V622 B680:V683 B741:V744 B802:V805 B863:V866 B924:V927 B985:V988 B1046:V1049 B1107:V1110 B1168:V1171 B126:V126 B187:V187 B248:V248 B309:V309 B370:V370 B431:V431 B492:V492 B553:V553 B614:V614 B675:V675 B736:V736 B797:V797 B858:V858 B919:V919 B980:V980 B1041:V1041 B1102:V1102 B1163:V1163 B1224:V1224">
    <cfRule type="expression" dxfId="47" priority="21">
      <formula>RIGHT($B70,3)="-00"</formula>
    </cfRule>
  </conditionalFormatting>
  <conditionalFormatting sqref="W71:Y71 W132:Y132 W193:Y193 W254:Y254 W315:Y315 W376:Y376 W437:Y437 W498:Y498 W559:Y559 W620:Y620 W681:Y681 W742:Y742 W803:Y803 W864:Y864 W925:Y925 W986:Y986 W1047:Y1047 W1108:Y1108 W1169:Y1169">
    <cfRule type="expression" dxfId="46" priority="20">
      <formula>RIGHT($B70,3)="-00"</formula>
    </cfRule>
  </conditionalFormatting>
  <conditionalFormatting sqref="W72:Y72 W133:Y133 W194:Y194 W255:Y255 W316:Y316 W377:Y377 W438:Y438 W499:Y499 W560:Y560 W621:Y621 W682:Y682 W743:Y743 W804:Y804 W865:Y865 W926:Y926 W987:Y987 W1048:Y1048 W1109:Y1109 W1170:Y1170">
    <cfRule type="expression" dxfId="45" priority="19">
      <formula>RIGHT($B70,3)="-00"</formula>
    </cfRule>
  </conditionalFormatting>
  <conditionalFormatting sqref="W73:Y73 W134:Y134 W195:Y195 W256:Y256 W317:Y317 W378:Y378 W439:Y439 W500:Y500 W561:Y561 W622:Y622 W683:Y683 W744:Y744 W805:Y805 W866:Y866 W927:Y927 W988:Y988 W1049:Y1049 W1110:Y1110 W1171:Y1171">
    <cfRule type="expression" dxfId="44" priority="18">
      <formula>RIGHT($B70,3)="-00"</formula>
    </cfRule>
  </conditionalFormatting>
  <conditionalFormatting sqref="B70:T73 B131:T134 B192:T195 B253:T256 B314:T317 B375:T378 B436:T439 B497:T500 B558:T561 B619:T622 B680:T683 B741:T744 B802:T805 B863:T866 B924:T927 B985:T988 B1046:T1049 B1107:T1110 B1168:T1171">
    <cfRule type="expression" dxfId="43" priority="17">
      <formula>LEFT($D70,14)="TACHE CRITIQUE"</formula>
    </cfRule>
  </conditionalFormatting>
  <conditionalFormatting sqref="W126:Y126 W187:Y187 W248:Y248 W309:Y309 W370:Y370 W431:Y431 W492:Y492 W553:Y553 W614:Y614 W675:Y675 W736:Y736 W797:Y797 W858:Y858 W919:Y919 W980:Y980 W1041:Y1041 W1102:Y1102 W1163:Y1163 W1224:Y1224">
    <cfRule type="expression" dxfId="42" priority="16">
      <formula>RIGHT($B119,3)="-00"</formula>
    </cfRule>
  </conditionalFormatting>
  <conditionalFormatting sqref="B126:T126 B187:T187 B248:T248 B309:T309 B370:T370 B431:T431 B492:T492 B553:T553 B614:T614 B675:T675 B736:T736 B797:T797 B858:T858 B919:T919 B980:T980 B1041:T1041 B1102:T1102 B1163:T1163 B1224:T1224">
    <cfRule type="expression" dxfId="41" priority="15">
      <formula>LEFT($D126,14)="TACHE CRITIQUE"</formula>
    </cfRule>
  </conditionalFormatting>
  <conditionalFormatting sqref="B70:C73 B131:C134 B192:C195 B253:C256 B314:C317 B375:C378 B436:C439 B497:C500 B558:C561 B619:C622 B680:C683 B741:C744 B802:C805 B863:C866 B924:C927 B985:C988 B1046:C1049 B1107:C1110 B1168:C1171">
    <cfRule type="expression" dxfId="40" priority="14">
      <formula>LEFT($D70,14)="TACHE CRITIQUE"</formula>
    </cfRule>
  </conditionalFormatting>
  <conditionalFormatting sqref="B70:C73 B131:C134 B192:C195 B253:C256 B314:C317 B375:C378 B436:C439 B497:C500 B558:C561 B619:C622 B680:C683 B741:C744 B802:C805 B863:C866 B924:C927 B985:C988 B1046:C1049 B1107:C1110 B1168:C1171">
    <cfRule type="expression" dxfId="39" priority="13">
      <formula>LEFT($D70,14)="TACHE CRITIQUE"</formula>
    </cfRule>
  </conditionalFormatting>
  <conditionalFormatting sqref="W74:Y74 W135:Y135 W196:Y196 W257:Y257 W318:Y318 W379:Y379 W440:Y440 W501:Y501 W562:Y562 W623:Y623 W684:Y684 W745:Y745 W806:Y806 W867:Y867 W928:Y928 W989:Y989 W1050:Y1050 W1111:Y1111 W1172:Y1172 W78:Y78 W139:Y139 W200:Y200 W261:Y261 W322:Y322 W383:Y383 W444:Y444 W505:Y505 W566:Y566 W627:Y627 W688:Y688 W749:Y749 W810:Y810 W871:Y871 W932:Y932 W993:Y993 W1054:Y1054 W1115:Y1115 W1176:Y1176 W82:Y82 W143:Y143 W204:Y204 W265:Y265 W326:Y326 W387:Y387 W448:Y448 W509:Y509 W570:Y570 W631:Y631 W692:Y692 W753:Y753 W814:Y814 W875:Y875 W936:Y936 W997:Y997 W1058:Y1058 W1119:Y1119 W1180:Y1180 W86:Y86 W147:Y147 W208:Y208 W269:Y269 W330:Y330 W391:Y391 W452:Y452 W513:Y513 W574:Y574 W635:Y635 W696:Y696 W757:Y757 W818:Y818 W879:Y879 W940:Y940 W1001:Y1001 W1062:Y1062 W1123:Y1123 W1184:Y1184 W90:Y90 W151:Y151 W212:Y212 W273:Y273 W334:Y334 W395:Y395 W456:Y456 W517:Y517 W578:Y578 W639:Y639 W700:Y700 W761:Y761 W822:Y822 W883:Y883 W944:Y944 W1005:Y1005 W1066:Y1066 W1127:Y1127 W1188:Y1188 W94:Y94 W155:Y155 W216:Y216 W277:Y277 W338:Y338 W399:Y399 W460:Y460 W521:Y521 W582:Y582 W643:Y643 W704:Y704 W765:Y765 W826:Y826 W887:Y887 W948:Y948 W1009:Y1009 W1070:Y1070 W1131:Y1131 W1192:Y1192 W98:Y98 W159:Y159 W220:Y220 W281:Y281 W342:Y342 W403:Y403 W464:Y464 W525:Y525 W586:Y586 W647:Y647 W708:Y708 W769:Y769 W830:Y830 W891:Y891 W952:Y952 W1013:Y1013 W1074:Y1074 W1135:Y1135 W1196:Y1196 W102:Y102 W163:Y163 W224:Y224 W285:Y285 W346:Y346 W407:Y407 W468:Y468 W529:Y529 W590:Y590 W651:Y651 W712:Y712 W773:Y773 W834:Y834 W895:Y895 W956:Y956 W1017:Y1017 W1078:Y1078 W1139:Y1139 W1200:Y1200 W106:Y106 W167:Y167 W228:Y228 W289:Y289 W350:Y350 W411:Y411 W472:Y472 W533:Y533 W594:Y594 W655:Y655 W716:Y716 W777:Y777 W838:Y838 W899:Y899 W960:Y960 W1021:Y1021 W1082:Y1082 W1143:Y1143 W1204:Y1204 W110:Y110 W171:Y171 W232:Y232 W293:Y293 W354:Y354 W415:Y415 W476:Y476 W537:Y537 W598:Y598 W659:Y659 W720:Y720 W781:Y781 W842:Y842 W903:Y903 W964:Y964 W1025:Y1025 W1086:Y1086 W1147:Y1147 W1208:Y1208 W114:Y114 W175:Y175 W236:Y236 W297:Y297 W358:Y358 W419:Y419 W480:Y480 W541:Y541 W602:Y602 W663:Y663 W724:Y724 W785:Y785 W846:Y846 W907:Y907 W968:Y968 W1029:Y1029 W1090:Y1090 W1151:Y1151 W1212:Y1212 W118:Y118 W179:Y179 W240:Y240 W301:Y301 W362:Y362 W423:Y423 W484:Y484 W545:Y545 W606:Y606 W667:Y667 W728:Y728 W789:Y789 W850:Y850 W911:Y911 W972:Y972 W1033:Y1033 W1094:Y1094 W1155:Y1155 W1216:Y1216 U74:V121 U135:V182 U196:V243 U257:V304 U318:V365 U379:V426 U440:V487 U501:V548 U562:V609 U623:V670 U684:V731 U745:V792 U806:V853 U867:V914 U928:V975 U989:V1036 U1050:V1097 U1111:V1158 U1172:V1219">
    <cfRule type="expression" dxfId="38" priority="12">
      <formula>RIGHT($B74,3)="-00"</formula>
    </cfRule>
  </conditionalFormatting>
  <conditionalFormatting sqref="W75:Y75 W136:Y136 W197:Y197 W258:Y258 W319:Y319 W380:Y380 W441:Y441 W502:Y502 W563:Y563 W624:Y624 W685:Y685 W746:Y746 W807:Y807 W868:Y868 W929:Y929 W990:Y990 W1051:Y1051 W1112:Y1112 W1173:Y1173 W79:Y79 W140:Y140 W201:Y201 W262:Y262 W323:Y323 W384:Y384 W445:Y445 W506:Y506 W567:Y567 W628:Y628 W689:Y689 W750:Y750 W811:Y811 W872:Y872 W933:Y933 W994:Y994 W1055:Y1055 W1116:Y1116 W1177:Y1177 W83:Y83 W144:Y144 W205:Y205 W266:Y266 W327:Y327 W388:Y388 W449:Y449 W510:Y510 W571:Y571 W632:Y632 W693:Y693 W754:Y754 W815:Y815 W876:Y876 W937:Y937 W998:Y998 W1059:Y1059 W1120:Y1120 W1181:Y1181 W87:Y87 W148:Y148 W209:Y209 W270:Y270 W331:Y331 W392:Y392 W453:Y453 W514:Y514 W575:Y575 W636:Y636 W697:Y697 W758:Y758 W819:Y819 W880:Y880 W941:Y941 W1002:Y1002 W1063:Y1063 W1124:Y1124 W1185:Y1185 W91:Y91 W152:Y152 W213:Y213 W274:Y274 W335:Y335 W396:Y396 W457:Y457 W518:Y518 W579:Y579 W640:Y640 W701:Y701 W762:Y762 W823:Y823 W884:Y884 W945:Y945 W1006:Y1006 W1067:Y1067 W1128:Y1128 W1189:Y1189 W95:Y95 W156:Y156 W217:Y217 W278:Y278 W339:Y339 W400:Y400 W461:Y461 W522:Y522 W583:Y583 W644:Y644 W705:Y705 W766:Y766 W827:Y827 W888:Y888 W949:Y949 W1010:Y1010 W1071:Y1071 W1132:Y1132 W1193:Y1193 W99:Y99 W160:Y160 W221:Y221 W282:Y282 W343:Y343 W404:Y404 W465:Y465 W526:Y526 W587:Y587 W648:Y648 W709:Y709 W770:Y770 W831:Y831 W892:Y892 W953:Y953 W1014:Y1014 W1075:Y1075 W1136:Y1136 W1197:Y1197 W103:Y103 W164:Y164 W225:Y225 W286:Y286 W347:Y347 W408:Y408 W469:Y469 W530:Y530 W591:Y591 W652:Y652 W713:Y713 W774:Y774 W835:Y835 W896:Y896 W957:Y957 W1018:Y1018 W1079:Y1079 W1140:Y1140 W1201:Y1201 W107:Y107 W168:Y168 W229:Y229 W290:Y290 W351:Y351 W412:Y412 W473:Y473 W534:Y534 W595:Y595 W656:Y656 W717:Y717 W778:Y778 W839:Y839 W900:Y900 W961:Y961 W1022:Y1022 W1083:Y1083 W1144:Y1144 W1205:Y1205 W111:Y111 W172:Y172 W233:Y233 W294:Y294 W355:Y355 W416:Y416 W477:Y477 W538:Y538 W599:Y599 W660:Y660 W721:Y721 W782:Y782 W843:Y843 W904:Y904 W965:Y965 W1026:Y1026 W1087:Y1087 W1148:Y1148 W1209:Y1209 W115:Y115 W176:Y176 W237:Y237 W298:Y298 W359:Y359 W420:Y420 W481:Y481 W542:Y542 W603:Y603 W664:Y664 W725:Y725 W786:Y786 W847:Y847 W908:Y908 W969:Y969 W1030:Y1030 W1091:Y1091 W1152:Y1152 W1213:Y1213 W119:Y119 W180:Y180 W241:Y241 W302:Y302 W363:Y363 W424:Y424 W485:Y485 W546:Y546 W607:Y607 W668:Y668 W729:Y729 W790:Y790 W851:Y851 W912:Y912 W973:Y973 W1034:Y1034 W1095:Y1095 W1156:Y1156 W1217:Y1217">
    <cfRule type="expression" dxfId="37" priority="11">
      <formula>RIGHT($B74,3)="-00"</formula>
    </cfRule>
  </conditionalFormatting>
  <conditionalFormatting sqref="W76:Y76 W137:Y137 W198:Y198 W259:Y259 W320:Y320 W381:Y381 W442:Y442 W503:Y503 W564:Y564 W625:Y625 W686:Y686 W747:Y747 W808:Y808 W869:Y869 W930:Y930 W991:Y991 W1052:Y1052 W1113:Y1113 W1174:Y1174 W80:Y80 W141:Y141 W202:Y202 W263:Y263 W324:Y324 W385:Y385 W446:Y446 W507:Y507 W568:Y568 W629:Y629 W690:Y690 W751:Y751 W812:Y812 W873:Y873 W934:Y934 W995:Y995 W1056:Y1056 W1117:Y1117 W1178:Y1178 W84:Y84 W145:Y145 W206:Y206 W267:Y267 W328:Y328 W389:Y389 W450:Y450 W511:Y511 W572:Y572 W633:Y633 W694:Y694 W755:Y755 W816:Y816 W877:Y877 W938:Y938 W999:Y999 W1060:Y1060 W1121:Y1121 W1182:Y1182 W88:Y88 W149:Y149 W210:Y210 W271:Y271 W332:Y332 W393:Y393 W454:Y454 W515:Y515 W576:Y576 W637:Y637 W698:Y698 W759:Y759 W820:Y820 W881:Y881 W942:Y942 W1003:Y1003 W1064:Y1064 W1125:Y1125 W1186:Y1186 W92:Y92 W153:Y153 W214:Y214 W275:Y275 W336:Y336 W397:Y397 W458:Y458 W519:Y519 W580:Y580 W641:Y641 W702:Y702 W763:Y763 W824:Y824 W885:Y885 W946:Y946 W1007:Y1007 W1068:Y1068 W1129:Y1129 W1190:Y1190 W96:Y96 W157:Y157 W218:Y218 W279:Y279 W340:Y340 W401:Y401 W462:Y462 W523:Y523 W584:Y584 W645:Y645 W706:Y706 W767:Y767 W828:Y828 W889:Y889 W950:Y950 W1011:Y1011 W1072:Y1072 W1133:Y1133 W1194:Y1194 W100:Y100 W161:Y161 W222:Y222 W283:Y283 W344:Y344 W405:Y405 W466:Y466 W527:Y527 W588:Y588 W649:Y649 W710:Y710 W771:Y771 W832:Y832 W893:Y893 W954:Y954 W1015:Y1015 W1076:Y1076 W1137:Y1137 W1198:Y1198 W104:Y104 W165:Y165 W226:Y226 W287:Y287 W348:Y348 W409:Y409 W470:Y470 W531:Y531 W592:Y592 W653:Y653 W714:Y714 W775:Y775 W836:Y836 W897:Y897 W958:Y958 W1019:Y1019 W1080:Y1080 W1141:Y1141 W1202:Y1202 W108:Y108 W169:Y169 W230:Y230 W291:Y291 W352:Y352 W413:Y413 W474:Y474 W535:Y535 W596:Y596 W657:Y657 W718:Y718 W779:Y779 W840:Y840 W901:Y901 W962:Y962 W1023:Y1023 W1084:Y1084 W1145:Y1145 W1206:Y1206 W112:Y112 W173:Y173 W234:Y234 W295:Y295 W356:Y356 W417:Y417 W478:Y478 W539:Y539 W600:Y600 W661:Y661 W722:Y722 W783:Y783 W844:Y844 W905:Y905 W966:Y966 W1027:Y1027 W1088:Y1088 W1149:Y1149 W1210:Y1210 W116:Y116 W177:Y177 W238:Y238 W299:Y299 W360:Y360 W421:Y421 W482:Y482 W543:Y543 W604:Y604 W665:Y665 W726:Y726 W787:Y787 W848:Y848 W909:Y909 W970:Y970 W1031:Y1031 W1092:Y1092 W1153:Y1153 W1214:Y1214 W120:Y120 W181:Y181 W242:Y242 W303:Y303 W364:Y364 W425:Y425 W486:Y486 W547:Y547 W608:Y608 W669:Y669 W730:Y730 W791:Y791 W852:Y852 W913:Y913 W974:Y974 W1035:Y1035 W1096:Y1096 W1157:Y1157 W1218:Y1218">
    <cfRule type="expression" dxfId="36" priority="10">
      <formula>RIGHT($B74,3)="-00"</formula>
    </cfRule>
  </conditionalFormatting>
  <conditionalFormatting sqref="W77:Y77 W138:Y138 W199:Y199 W260:Y260 W321:Y321 W382:Y382 W443:Y443 W504:Y504 W565:Y565 W626:Y626 W687:Y687 W748:Y748 W809:Y809 W870:Y870 W931:Y931 W992:Y992 W1053:Y1053 W1114:Y1114 W1175:Y1175 W81:Y81 W142:Y142 W203:Y203 W264:Y264 W325:Y325 W386:Y386 W447:Y447 W508:Y508 W569:Y569 W630:Y630 W691:Y691 W752:Y752 W813:Y813 W874:Y874 W935:Y935 W996:Y996 W1057:Y1057 W1118:Y1118 W1179:Y1179 W85:Y85 W146:Y146 W207:Y207 W268:Y268 W329:Y329 W390:Y390 W451:Y451 W512:Y512 W573:Y573 W634:Y634 W695:Y695 W756:Y756 W817:Y817 W878:Y878 W939:Y939 W1000:Y1000 W1061:Y1061 W1122:Y1122 W1183:Y1183 W89:Y89 W150:Y150 W211:Y211 W272:Y272 W333:Y333 W394:Y394 W455:Y455 W516:Y516 W577:Y577 W638:Y638 W699:Y699 W760:Y760 W821:Y821 W882:Y882 W943:Y943 W1004:Y1004 W1065:Y1065 W1126:Y1126 W1187:Y1187 W93:Y93 W154:Y154 W215:Y215 W276:Y276 W337:Y337 W398:Y398 W459:Y459 W520:Y520 W581:Y581 W642:Y642 W703:Y703 W764:Y764 W825:Y825 W886:Y886 W947:Y947 W1008:Y1008 W1069:Y1069 W1130:Y1130 W1191:Y1191 W97:Y97 W158:Y158 W219:Y219 W280:Y280 W341:Y341 W402:Y402 W463:Y463 W524:Y524 W585:Y585 W646:Y646 W707:Y707 W768:Y768 W829:Y829 W890:Y890 W951:Y951 W1012:Y1012 W1073:Y1073 W1134:Y1134 W1195:Y1195 W101:Y101 W162:Y162 W223:Y223 W284:Y284 W345:Y345 W406:Y406 W467:Y467 W528:Y528 W589:Y589 W650:Y650 W711:Y711 W772:Y772 W833:Y833 W894:Y894 W955:Y955 W1016:Y1016 W1077:Y1077 W1138:Y1138 W1199:Y1199 W105:Y105 W166:Y166 W227:Y227 W288:Y288 W349:Y349 W410:Y410 W471:Y471 W532:Y532 W593:Y593 W654:Y654 W715:Y715 W776:Y776 W837:Y837 W898:Y898 W959:Y959 W1020:Y1020 W1081:Y1081 W1142:Y1142 W1203:Y1203 W109:Y109 W170:Y170 W231:Y231 W292:Y292 W353:Y353 W414:Y414 W475:Y475 W536:Y536 W597:Y597 W658:Y658 W719:Y719 W780:Y780 W841:Y841 W902:Y902 W963:Y963 W1024:Y1024 W1085:Y1085 W1146:Y1146 W1207:Y1207 W113:Y113 W174:Y174 W235:Y235 W296:Y296 W357:Y357 W418:Y418 W479:Y479 W540:Y540 W601:Y601 W662:Y662 W723:Y723 W784:Y784 W845:Y845 W906:Y906 W967:Y967 W1028:Y1028 W1089:Y1089 W1150:Y1150 W1211:Y1211 W117:Y117 W178:Y178 W239:Y239 W300:Y300 W361:Y361 W422:Y422 W483:Y483 W544:Y544 W605:Y605 W666:Y666 W727:Y727 W788:Y788 W849:Y849 W910:Y910 W971:Y971 W1032:Y1032 W1093:Y1093 W1154:Y1154 W1215:Y1215 W121:Y121 W182:Y182 W243:Y243 W304:Y304 W365:Y365 W426:Y426 W487:Y487 W548:Y548 W609:Y609 W670:Y670 W731:Y731 W792:Y792 W853:Y853 W914:Y914 W975:Y975 W1036:Y1036 W1097:Y1097 W1158:Y1158 W1219:Y1219">
    <cfRule type="expression" dxfId="35" priority="9">
      <formula>RIGHT($B74,3)="-00"</formula>
    </cfRule>
  </conditionalFormatting>
  <conditionalFormatting sqref="W122:Y122 W183:Y183 W244:Y244 W305:Y305 W366:Y366 W427:Y427 W488:Y488 W549:Y549 W610:Y610 W671:Y671 W732:Y732 W793:Y793 W854:Y854 W915:Y915 W976:Y976 W1037:Y1037 W1098:Y1098 W1159:Y1159 W1220:Y1220 U122:V125 U183:V186 U244:V247 U305:V308 U366:V369 U427:V430 U488:V491 U549:V552 U610:V613 U671:V674 U732:V735 U793:V796 U854:V857 U915:V918 U976:V979 U1037:V1040 U1098:V1101 U1159:V1162 U1220:V1223">
    <cfRule type="expression" dxfId="34" priority="8">
      <formula>RIGHT($B122,3)="-00"</formula>
    </cfRule>
  </conditionalFormatting>
  <conditionalFormatting sqref="W123:Y123 W184:Y184 W245:Y245 W306:Y306 W367:Y367 W428:Y428 W489:Y489 W550:Y550 W611:Y611 W672:Y672 W733:Y733 W794:Y794 W855:Y855 W916:Y916 W977:Y977 W1038:Y1038 W1099:Y1099 W1160:Y1160 W1221:Y1221">
    <cfRule type="expression" dxfId="33" priority="7">
      <formula>RIGHT($B122,3)="-00"</formula>
    </cfRule>
  </conditionalFormatting>
  <conditionalFormatting sqref="W124:Y124 W185:Y185 W246:Y246 W307:Y307 W368:Y368 W429:Y429 W490:Y490 W551:Y551 W612:Y612 W673:Y673 W734:Y734 W795:Y795 W856:Y856 W917:Y917 W978:Y978 W1039:Y1039 W1100:Y1100 W1161:Y1161 W1222:Y1222">
    <cfRule type="expression" dxfId="32" priority="6">
      <formula>RIGHT($B122,3)="-00"</formula>
    </cfRule>
  </conditionalFormatting>
  <conditionalFormatting sqref="W125:Y125 W186:Y186 W247:Y247 W308:Y308 W369:Y369 W430:Y430 W491:Y491 W552:Y552 W613:Y613 W674:Y674 W735:Y735 W796:Y796 W857:Y857 W918:Y918 W979:Y979 W1040:Y1040 W1101:Y1101 W1162:Y1162 W1223:Y1223">
    <cfRule type="expression" dxfId="31" priority="5">
      <formula>RIGHT($B122,3)="-00"</formula>
    </cfRule>
  </conditionalFormatting>
  <conditionalFormatting sqref="B74:T125 B135:T186 B196:T247 B257:T308 B318:T369 B379:T430 B440:T491 B501:T552 B562:T613 B623:T674 B684:T735 B745:T796 B806:T857 B867:T918 B928:T979 B989:T1040 B1050:T1101 B1111:T1162 B1172:T1223">
    <cfRule type="expression" dxfId="30" priority="4">
      <formula>RIGHT($B74,3)="-00"</formula>
    </cfRule>
  </conditionalFormatting>
  <conditionalFormatting sqref="B74:T125 B135:T186 B196:T247 B257:T308 B318:T369 B379:T430 B440:T491 B501:T552 B562:T613 B623:T674 B684:T735 B745:T796 B806:T857 B867:T918 B928:T979 B989:T1040 B1050:T1101 B1111:T1162 B1172:T1223">
    <cfRule type="expression" dxfId="29" priority="3">
      <formula>LEFT($D74,14)="TACHE CRITIQUE"</formula>
    </cfRule>
  </conditionalFormatting>
  <conditionalFormatting sqref="B74:C125 B135:C186 B196:C247 B257:C308 B318:C369 B379:C430 B440:C491 B501:C552 B562:C613 B623:C674 B684:C735 B745:C796 B806:C857 B867:C918 B928:C979 B989:C1040 B1050:C1101 B1111:C1162 B1172:C1223">
    <cfRule type="expression" dxfId="28" priority="2">
      <formula>LEFT($D74,14)="TACHE CRITIQUE"</formula>
    </cfRule>
  </conditionalFormatting>
  <conditionalFormatting sqref="B74:C125 B135:C186 B196:C247 B257:C308 B318:C369 B379:C430 B440:C491 B501:C552 B562:C613 B623:C674 B684:C735 B745:C796 B806:C857 B867:C918 B928:C979 B989:C1040 B1050:C1101 B1111:C1162 B1172:C1223">
    <cfRule type="expression" dxfId="27" priority="1">
      <formula>LEFT($D74,14)="TACHE CRITIQUE"</formula>
    </cfRule>
  </conditionalFormatting>
  <printOptions horizontalCentered="1"/>
  <pageMargins left="0.39370078740157483" right="0.39370078740157483" top="0.39370078740157483" bottom="0.39370078740157483" header="0.51181102362204722" footer="0.19685039370078741"/>
  <pageSetup paperSize="9" fitToHeight="0"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Y64"/>
  <sheetViews>
    <sheetView showGridLines="0" zoomScale="116" zoomScaleNormal="116" workbookViewId="0">
      <pane ySplit="6" topLeftCell="A7" activePane="bottomLeft" state="frozen"/>
      <selection activeCell="I4" sqref="I4:P5"/>
      <selection pane="bottomLeft" activeCell="D4" sqref="D4:X5"/>
    </sheetView>
  </sheetViews>
  <sheetFormatPr baseColWidth="10" defaultColWidth="3.85546875" defaultRowHeight="12.75" x14ac:dyDescent="0.2"/>
  <cols>
    <col min="1" max="24" width="3.85546875" style="182" customWidth="1"/>
    <col min="25" max="16384" width="3.85546875" style="182"/>
  </cols>
  <sheetData>
    <row r="1" spans="1:25" ht="13.9" customHeight="1" x14ac:dyDescent="0.2">
      <c r="A1" s="180"/>
      <c r="B1" s="181"/>
      <c r="C1" s="181"/>
      <c r="D1" s="535" t="s">
        <v>73</v>
      </c>
      <c r="E1" s="536"/>
      <c r="F1" s="536"/>
      <c r="G1" s="536"/>
      <c r="H1" s="536"/>
      <c r="I1" s="536"/>
      <c r="J1" s="536"/>
      <c r="K1" s="536"/>
      <c r="L1" s="536"/>
      <c r="M1" s="536"/>
      <c r="N1" s="536"/>
      <c r="O1" s="536"/>
      <c r="P1" s="536"/>
      <c r="Q1" s="706" t="str">
        <f>IF(BL!R1="","",BL!R1)</f>
        <v/>
      </c>
      <c r="R1" s="706"/>
      <c r="S1" s="706"/>
      <c r="T1" s="706"/>
      <c r="U1" s="706"/>
      <c r="V1" s="706"/>
      <c r="W1" s="706"/>
      <c r="X1" s="707"/>
    </row>
    <row r="2" spans="1:25" ht="13.9" customHeight="1" x14ac:dyDescent="0.2">
      <c r="A2" s="183"/>
      <c r="B2" s="184"/>
      <c r="C2" s="184"/>
      <c r="D2" s="537"/>
      <c r="E2" s="538"/>
      <c r="F2" s="538"/>
      <c r="G2" s="538"/>
      <c r="H2" s="538"/>
      <c r="I2" s="538"/>
      <c r="J2" s="538"/>
      <c r="K2" s="538"/>
      <c r="L2" s="538"/>
      <c r="M2" s="538"/>
      <c r="N2" s="538"/>
      <c r="O2" s="538"/>
      <c r="P2" s="538"/>
      <c r="Q2" s="708"/>
      <c r="R2" s="708"/>
      <c r="S2" s="708"/>
      <c r="T2" s="708"/>
      <c r="U2" s="708"/>
      <c r="V2" s="708"/>
      <c r="W2" s="708"/>
      <c r="X2" s="709"/>
    </row>
    <row r="3" spans="1:25" ht="13.9" customHeight="1" x14ac:dyDescent="0.2">
      <c r="A3" s="183"/>
      <c r="B3" s="184"/>
      <c r="C3" s="184"/>
      <c r="D3" s="80"/>
      <c r="E3" s="80"/>
      <c r="F3" s="80"/>
      <c r="G3" s="80"/>
      <c r="H3" s="80"/>
      <c r="I3" s="80"/>
      <c r="J3" s="80"/>
      <c r="K3" s="80"/>
      <c r="L3" s="80"/>
      <c r="M3" s="80"/>
      <c r="N3" s="80"/>
      <c r="O3" s="80"/>
      <c r="P3" s="80"/>
      <c r="Q3" s="80"/>
      <c r="R3" s="80"/>
      <c r="S3" s="80"/>
      <c r="T3" s="80"/>
      <c r="U3" s="80"/>
      <c r="V3" s="80"/>
      <c r="W3" s="80"/>
      <c r="X3" s="81"/>
    </row>
    <row r="4" spans="1:25" ht="13.9" customHeight="1" x14ac:dyDescent="0.2">
      <c r="A4" s="183"/>
      <c r="B4" s="184"/>
      <c r="C4" s="184"/>
      <c r="D4" s="529"/>
      <c r="E4" s="530"/>
      <c r="F4" s="530"/>
      <c r="G4" s="530"/>
      <c r="H4" s="530"/>
      <c r="I4" s="530"/>
      <c r="J4" s="530"/>
      <c r="K4" s="530"/>
      <c r="L4" s="530"/>
      <c r="M4" s="530"/>
      <c r="N4" s="530"/>
      <c r="O4" s="530"/>
      <c r="P4" s="530"/>
      <c r="Q4" s="530"/>
      <c r="R4" s="530"/>
      <c r="S4" s="530"/>
      <c r="T4" s="530"/>
      <c r="U4" s="530"/>
      <c r="V4" s="530"/>
      <c r="W4" s="530"/>
      <c r="X4" s="531"/>
    </row>
    <row r="5" spans="1:25" ht="13.9" customHeight="1" x14ac:dyDescent="0.2">
      <c r="A5" s="183"/>
      <c r="B5" s="184"/>
      <c r="C5" s="184"/>
      <c r="D5" s="532"/>
      <c r="E5" s="533"/>
      <c r="F5" s="533"/>
      <c r="G5" s="533"/>
      <c r="H5" s="533"/>
      <c r="I5" s="533"/>
      <c r="J5" s="533"/>
      <c r="K5" s="533"/>
      <c r="L5" s="533"/>
      <c r="M5" s="533"/>
      <c r="N5" s="533"/>
      <c r="O5" s="533"/>
      <c r="P5" s="533"/>
      <c r="Q5" s="533"/>
      <c r="R5" s="533"/>
      <c r="S5" s="533"/>
      <c r="T5" s="533"/>
      <c r="U5" s="533"/>
      <c r="V5" s="533"/>
      <c r="W5" s="533"/>
      <c r="X5" s="534"/>
    </row>
    <row r="6" spans="1:25" ht="12.6" customHeight="1" x14ac:dyDescent="0.2">
      <c r="A6" s="183"/>
      <c r="B6" s="184"/>
      <c r="C6" s="184"/>
      <c r="D6" s="80"/>
      <c r="E6" s="80"/>
      <c r="F6" s="80"/>
      <c r="G6" s="80"/>
      <c r="H6" s="80"/>
      <c r="I6" s="80"/>
      <c r="J6" s="80"/>
      <c r="K6" s="80"/>
      <c r="L6" s="80"/>
      <c r="M6" s="80"/>
      <c r="N6" s="80"/>
      <c r="O6" s="80"/>
      <c r="P6" s="80"/>
      <c r="Q6" s="80"/>
      <c r="R6" s="80"/>
      <c r="S6" s="80"/>
      <c r="T6" s="80"/>
      <c r="U6" s="80"/>
      <c r="V6" s="80"/>
      <c r="W6" s="80"/>
      <c r="X6" s="81"/>
    </row>
    <row r="7" spans="1:25" ht="12.6" customHeight="1" x14ac:dyDescent="0.2">
      <c r="A7" s="558" t="s">
        <v>467</v>
      </c>
      <c r="B7" s="559"/>
      <c r="C7" s="559"/>
      <c r="D7" s="559"/>
      <c r="E7" s="559"/>
      <c r="F7" s="559"/>
      <c r="G7" s="559"/>
      <c r="H7" s="559"/>
      <c r="I7" s="559"/>
      <c r="J7" s="559"/>
      <c r="K7" s="559"/>
      <c r="L7" s="559"/>
      <c r="M7" s="559"/>
      <c r="N7" s="559"/>
      <c r="O7" s="559"/>
      <c r="P7" s="559"/>
      <c r="Q7" s="559"/>
      <c r="R7" s="559"/>
      <c r="S7" s="559"/>
      <c r="T7" s="559"/>
      <c r="U7" s="559"/>
      <c r="V7" s="559"/>
      <c r="W7" s="559"/>
      <c r="X7" s="560"/>
    </row>
    <row r="8" spans="1:25" ht="12.6" customHeight="1" x14ac:dyDescent="0.2">
      <c r="A8" s="176"/>
      <c r="B8" s="174"/>
      <c r="C8" s="174"/>
      <c r="D8" s="174"/>
      <c r="E8" s="174"/>
      <c r="F8" s="174"/>
      <c r="G8" s="174"/>
      <c r="H8" s="174"/>
      <c r="I8" s="174"/>
      <c r="J8" s="174"/>
      <c r="K8" s="174"/>
      <c r="L8" s="174"/>
      <c r="M8" s="174"/>
      <c r="N8" s="174"/>
      <c r="O8" s="174"/>
      <c r="P8" s="174"/>
      <c r="Q8" s="174"/>
      <c r="R8" s="174"/>
      <c r="S8" s="174"/>
      <c r="T8" s="174"/>
      <c r="U8" s="174"/>
      <c r="V8" s="174"/>
      <c r="W8" s="174"/>
      <c r="X8" s="175"/>
    </row>
    <row r="9" spans="1:25" ht="12.6" customHeight="1" x14ac:dyDescent="0.2">
      <c r="A9" s="909" t="s">
        <v>126</v>
      </c>
      <c r="B9" s="910"/>
      <c r="C9" s="910"/>
      <c r="D9" s="910"/>
      <c r="E9" s="910"/>
      <c r="F9" s="910"/>
      <c r="G9" s="910"/>
      <c r="H9" s="910"/>
      <c r="I9" s="910"/>
      <c r="J9" s="910"/>
      <c r="K9" s="910"/>
      <c r="L9" s="910"/>
      <c r="M9" s="911"/>
      <c r="N9" s="911"/>
      <c r="O9" s="911"/>
      <c r="P9" s="911"/>
      <c r="Q9" s="911"/>
      <c r="R9" s="911"/>
      <c r="S9" s="911"/>
      <c r="T9" s="911"/>
      <c r="U9" s="911"/>
      <c r="V9" s="911"/>
      <c r="W9" s="911"/>
      <c r="X9" s="912"/>
    </row>
    <row r="10" spans="1:25" ht="12.6" customHeight="1" x14ac:dyDescent="0.2">
      <c r="A10" s="185"/>
      <c r="B10" s="186"/>
      <c r="C10" s="186"/>
      <c r="D10" s="186"/>
      <c r="E10" s="186"/>
      <c r="F10" s="186"/>
      <c r="G10" s="186"/>
      <c r="H10" s="186"/>
      <c r="I10" s="186"/>
      <c r="J10" s="186"/>
      <c r="K10" s="186"/>
      <c r="L10" s="186"/>
      <c r="M10" s="186"/>
      <c r="N10" s="187"/>
      <c r="O10" s="187"/>
      <c r="P10" s="187"/>
      <c r="Q10" s="187"/>
      <c r="R10" s="187"/>
      <c r="S10" s="187"/>
      <c r="T10" s="187"/>
      <c r="U10" s="187"/>
      <c r="V10" s="187"/>
      <c r="W10" s="187"/>
      <c r="X10" s="188"/>
    </row>
    <row r="11" spans="1:25" ht="12.6" customHeight="1" x14ac:dyDescent="0.2">
      <c r="A11" s="909" t="s">
        <v>127</v>
      </c>
      <c r="B11" s="910"/>
      <c r="C11" s="910"/>
      <c r="D11" s="910"/>
      <c r="E11" s="910"/>
      <c r="F11" s="910"/>
      <c r="G11" s="910"/>
      <c r="H11" s="910"/>
      <c r="I11" s="910"/>
      <c r="J11" s="910"/>
      <c r="K11" s="910"/>
      <c r="L11" s="910"/>
      <c r="M11" s="913" t="str">
        <f>IF(BL!B15="","",BL!B15)</f>
        <v/>
      </c>
      <c r="N11" s="913"/>
      <c r="O11" s="913"/>
      <c r="P11" s="913"/>
      <c r="Q11" s="913"/>
      <c r="R11" s="913"/>
      <c r="S11" s="913"/>
      <c r="T11" s="913"/>
      <c r="U11" s="913"/>
      <c r="V11" s="913"/>
      <c r="W11" s="913"/>
      <c r="X11" s="914"/>
    </row>
    <row r="12" spans="1:25" ht="12.6" customHeight="1" x14ac:dyDescent="0.2">
      <c r="A12" s="177"/>
      <c r="B12" s="178"/>
      <c r="C12" s="178"/>
      <c r="D12" s="178"/>
      <c r="E12" s="178"/>
      <c r="F12" s="178"/>
      <c r="G12" s="178"/>
      <c r="H12" s="178"/>
      <c r="I12" s="178"/>
      <c r="J12" s="178"/>
      <c r="K12" s="178"/>
      <c r="L12" s="178"/>
      <c r="M12" s="178"/>
      <c r="N12" s="178"/>
      <c r="O12" s="178"/>
      <c r="P12" s="178"/>
      <c r="Q12" s="178"/>
      <c r="R12" s="178"/>
      <c r="S12" s="178"/>
      <c r="T12" s="178"/>
      <c r="U12" s="178"/>
      <c r="V12" s="178"/>
      <c r="W12" s="178"/>
      <c r="X12" s="179"/>
    </row>
    <row r="13" spans="1:25" ht="12.6" customHeight="1" x14ac:dyDescent="0.2">
      <c r="A13" s="558" t="s">
        <v>128</v>
      </c>
      <c r="B13" s="559"/>
      <c r="C13" s="559"/>
      <c r="D13" s="559"/>
      <c r="E13" s="559"/>
      <c r="F13" s="559"/>
      <c r="G13" s="559"/>
      <c r="H13" s="559"/>
      <c r="I13" s="559"/>
      <c r="J13" s="559"/>
      <c r="K13" s="559"/>
      <c r="L13" s="559"/>
      <c r="M13" s="559"/>
      <c r="N13" s="559"/>
      <c r="O13" s="559"/>
      <c r="P13" s="559"/>
      <c r="Q13" s="559"/>
      <c r="R13" s="559"/>
      <c r="S13" s="559"/>
      <c r="T13" s="559"/>
      <c r="U13" s="559"/>
      <c r="V13" s="559"/>
      <c r="W13" s="559"/>
      <c r="X13" s="560"/>
      <c r="Y13" s="90"/>
    </row>
    <row r="14" spans="1:25" ht="12.6" customHeight="1" x14ac:dyDescent="0.2">
      <c r="A14" s="189"/>
      <c r="B14" s="190"/>
      <c r="C14" s="190"/>
      <c r="D14" s="190"/>
      <c r="E14" s="190"/>
      <c r="F14" s="190"/>
      <c r="G14" s="190"/>
      <c r="H14" s="190"/>
      <c r="I14" s="190"/>
      <c r="J14" s="190"/>
      <c r="K14" s="190"/>
      <c r="L14" s="190"/>
      <c r="M14" s="190"/>
      <c r="N14" s="190"/>
      <c r="O14" s="190"/>
      <c r="P14" s="190"/>
      <c r="Q14" s="190"/>
      <c r="R14" s="190"/>
      <c r="S14" s="190"/>
      <c r="T14" s="190"/>
      <c r="U14" s="190"/>
      <c r="V14" s="190"/>
      <c r="W14" s="190"/>
      <c r="X14" s="191"/>
    </row>
    <row r="15" spans="1:25" ht="12.6" customHeight="1" x14ac:dyDescent="0.2">
      <c r="A15" s="264"/>
      <c r="B15" s="263"/>
      <c r="C15" s="263"/>
      <c r="D15" s="263"/>
      <c r="E15" s="263"/>
      <c r="F15" s="263"/>
      <c r="G15" s="865" t="s">
        <v>19</v>
      </c>
      <c r="H15" s="866"/>
      <c r="I15" s="866"/>
      <c r="J15" s="866"/>
      <c r="K15" s="866"/>
      <c r="L15" s="866"/>
      <c r="M15" s="866"/>
      <c r="N15" s="866"/>
      <c r="O15" s="867"/>
      <c r="P15" s="865" t="s">
        <v>129</v>
      </c>
      <c r="Q15" s="866"/>
      <c r="R15" s="866"/>
      <c r="S15" s="866"/>
      <c r="T15" s="866"/>
      <c r="U15" s="866"/>
      <c r="V15" s="866"/>
      <c r="W15" s="866"/>
      <c r="X15" s="867"/>
    </row>
    <row r="16" spans="1:25" ht="12.6" customHeight="1" x14ac:dyDescent="0.2">
      <c r="A16" s="264"/>
      <c r="B16" s="263"/>
      <c r="C16" s="263"/>
      <c r="D16" s="263"/>
      <c r="E16" s="263"/>
      <c r="F16" s="263"/>
      <c r="G16" s="830" t="s">
        <v>130</v>
      </c>
      <c r="H16" s="831"/>
      <c r="I16" s="831"/>
      <c r="J16" s="831" t="s">
        <v>131</v>
      </c>
      <c r="K16" s="831"/>
      <c r="L16" s="831"/>
      <c r="M16" s="831" t="s">
        <v>132</v>
      </c>
      <c r="N16" s="831"/>
      <c r="O16" s="832"/>
      <c r="P16" s="830" t="s">
        <v>130</v>
      </c>
      <c r="Q16" s="831"/>
      <c r="R16" s="831"/>
      <c r="S16" s="831" t="s">
        <v>131</v>
      </c>
      <c r="T16" s="831"/>
      <c r="U16" s="831"/>
      <c r="V16" s="831" t="s">
        <v>132</v>
      </c>
      <c r="W16" s="831"/>
      <c r="X16" s="832"/>
    </row>
    <row r="17" spans="1:24" ht="12.6" customHeight="1" x14ac:dyDescent="0.2">
      <c r="A17" s="924" t="s">
        <v>133</v>
      </c>
      <c r="B17" s="925"/>
      <c r="C17" s="925"/>
      <c r="D17" s="925"/>
      <c r="E17" s="934" t="s">
        <v>505</v>
      </c>
      <c r="F17" s="935"/>
      <c r="G17" s="819"/>
      <c r="H17" s="820"/>
      <c r="I17" s="821"/>
      <c r="J17" s="825"/>
      <c r="K17" s="825"/>
      <c r="L17" s="825"/>
      <c r="M17" s="826"/>
      <c r="N17" s="820"/>
      <c r="O17" s="827"/>
      <c r="P17" s="888"/>
      <c r="Q17" s="889"/>
      <c r="R17" s="890"/>
      <c r="S17" s="897"/>
      <c r="T17" s="898"/>
      <c r="U17" s="899"/>
      <c r="V17" s="903"/>
      <c r="W17" s="889"/>
      <c r="X17" s="904"/>
    </row>
    <row r="18" spans="1:24" ht="12.6" customHeight="1" x14ac:dyDescent="0.2">
      <c r="A18" s="926"/>
      <c r="B18" s="927"/>
      <c r="C18" s="927"/>
      <c r="D18" s="927"/>
      <c r="E18" s="930"/>
      <c r="F18" s="931"/>
      <c r="G18" s="822"/>
      <c r="H18" s="823"/>
      <c r="I18" s="824"/>
      <c r="J18" s="812"/>
      <c r="K18" s="812"/>
      <c r="L18" s="812"/>
      <c r="M18" s="828"/>
      <c r="N18" s="823"/>
      <c r="O18" s="829"/>
      <c r="P18" s="891"/>
      <c r="Q18" s="892"/>
      <c r="R18" s="893"/>
      <c r="S18" s="900"/>
      <c r="T18" s="901"/>
      <c r="U18" s="902"/>
      <c r="V18" s="905"/>
      <c r="W18" s="892"/>
      <c r="X18" s="906"/>
    </row>
    <row r="19" spans="1:24" ht="12.6" customHeight="1" x14ac:dyDescent="0.2">
      <c r="A19" s="926"/>
      <c r="B19" s="927"/>
      <c r="C19" s="927"/>
      <c r="D19" s="927"/>
      <c r="E19" s="930" t="s">
        <v>510</v>
      </c>
      <c r="F19" s="931"/>
      <c r="G19" s="822"/>
      <c r="H19" s="823"/>
      <c r="I19" s="824"/>
      <c r="J19" s="856"/>
      <c r="K19" s="856"/>
      <c r="L19" s="856"/>
      <c r="M19" s="828"/>
      <c r="N19" s="823"/>
      <c r="O19" s="829"/>
      <c r="P19" s="891"/>
      <c r="Q19" s="892"/>
      <c r="R19" s="893"/>
      <c r="S19" s="900"/>
      <c r="T19" s="901"/>
      <c r="U19" s="902"/>
      <c r="V19" s="905"/>
      <c r="W19" s="892"/>
      <c r="X19" s="906"/>
    </row>
    <row r="20" spans="1:24" ht="12.6" customHeight="1" x14ac:dyDescent="0.2">
      <c r="A20" s="926"/>
      <c r="B20" s="927"/>
      <c r="C20" s="927"/>
      <c r="D20" s="927"/>
      <c r="E20" s="930"/>
      <c r="F20" s="931"/>
      <c r="G20" s="822"/>
      <c r="H20" s="823"/>
      <c r="I20" s="824"/>
      <c r="J20" s="812"/>
      <c r="K20" s="812"/>
      <c r="L20" s="812"/>
      <c r="M20" s="828"/>
      <c r="N20" s="823"/>
      <c r="O20" s="829"/>
      <c r="P20" s="891"/>
      <c r="Q20" s="892"/>
      <c r="R20" s="893"/>
      <c r="S20" s="847"/>
      <c r="T20" s="848"/>
      <c r="U20" s="849"/>
      <c r="V20" s="905"/>
      <c r="W20" s="892"/>
      <c r="X20" s="906"/>
    </row>
    <row r="21" spans="1:24" ht="12.6" customHeight="1" x14ac:dyDescent="0.2">
      <c r="A21" s="926"/>
      <c r="B21" s="927"/>
      <c r="C21" s="927"/>
      <c r="D21" s="927"/>
      <c r="E21" s="930" t="s">
        <v>506</v>
      </c>
      <c r="F21" s="931"/>
      <c r="G21" s="822"/>
      <c r="H21" s="823"/>
      <c r="I21" s="824"/>
      <c r="J21" s="856"/>
      <c r="K21" s="856"/>
      <c r="L21" s="856"/>
      <c r="M21" s="828"/>
      <c r="N21" s="823"/>
      <c r="O21" s="829"/>
      <c r="P21" s="891"/>
      <c r="Q21" s="892"/>
      <c r="R21" s="893"/>
      <c r="S21" s="847"/>
      <c r="T21" s="848"/>
      <c r="U21" s="849"/>
      <c r="V21" s="905"/>
      <c r="W21" s="892"/>
      <c r="X21" s="906"/>
    </row>
    <row r="22" spans="1:24" ht="12.6" customHeight="1" x14ac:dyDescent="0.2">
      <c r="A22" s="928"/>
      <c r="B22" s="929"/>
      <c r="C22" s="929"/>
      <c r="D22" s="929"/>
      <c r="E22" s="932"/>
      <c r="F22" s="933"/>
      <c r="G22" s="853"/>
      <c r="H22" s="854"/>
      <c r="I22" s="855"/>
      <c r="J22" s="818"/>
      <c r="K22" s="818"/>
      <c r="L22" s="818"/>
      <c r="M22" s="857"/>
      <c r="N22" s="854"/>
      <c r="O22" s="858"/>
      <c r="P22" s="894"/>
      <c r="Q22" s="895"/>
      <c r="R22" s="896"/>
      <c r="S22" s="850"/>
      <c r="T22" s="851"/>
      <c r="U22" s="852"/>
      <c r="V22" s="907"/>
      <c r="W22" s="895"/>
      <c r="X22" s="908"/>
    </row>
    <row r="23" spans="1:24" ht="12.6" customHeight="1" x14ac:dyDescent="0.2">
      <c r="A23" s="924" t="s">
        <v>134</v>
      </c>
      <c r="B23" s="925"/>
      <c r="C23" s="925"/>
      <c r="D23" s="925"/>
      <c r="E23" s="934" t="s">
        <v>505</v>
      </c>
      <c r="F23" s="935"/>
      <c r="G23" s="819"/>
      <c r="H23" s="820"/>
      <c r="I23" s="821"/>
      <c r="J23" s="825"/>
      <c r="K23" s="825"/>
      <c r="L23" s="825"/>
      <c r="M23" s="826"/>
      <c r="N23" s="820"/>
      <c r="O23" s="827"/>
      <c r="P23" s="888"/>
      <c r="Q23" s="889"/>
      <c r="R23" s="890"/>
      <c r="S23" s="897"/>
      <c r="T23" s="898"/>
      <c r="U23" s="899"/>
      <c r="V23" s="903"/>
      <c r="W23" s="889"/>
      <c r="X23" s="904"/>
    </row>
    <row r="24" spans="1:24" ht="12.6" customHeight="1" x14ac:dyDescent="0.2">
      <c r="A24" s="926"/>
      <c r="B24" s="927"/>
      <c r="C24" s="927"/>
      <c r="D24" s="927"/>
      <c r="E24" s="930"/>
      <c r="F24" s="931"/>
      <c r="G24" s="822"/>
      <c r="H24" s="823"/>
      <c r="I24" s="824"/>
      <c r="J24" s="812"/>
      <c r="K24" s="812"/>
      <c r="L24" s="812"/>
      <c r="M24" s="828"/>
      <c r="N24" s="823"/>
      <c r="O24" s="829"/>
      <c r="P24" s="891"/>
      <c r="Q24" s="892"/>
      <c r="R24" s="893"/>
      <c r="S24" s="900"/>
      <c r="T24" s="901"/>
      <c r="U24" s="902"/>
      <c r="V24" s="905"/>
      <c r="W24" s="892"/>
      <c r="X24" s="906"/>
    </row>
    <row r="25" spans="1:24" ht="12.6" customHeight="1" x14ac:dyDescent="0.2">
      <c r="A25" s="926"/>
      <c r="B25" s="927"/>
      <c r="C25" s="927"/>
      <c r="D25" s="927"/>
      <c r="E25" s="930" t="s">
        <v>510</v>
      </c>
      <c r="F25" s="931"/>
      <c r="G25" s="822"/>
      <c r="H25" s="823"/>
      <c r="I25" s="824"/>
      <c r="J25" s="856"/>
      <c r="K25" s="856"/>
      <c r="L25" s="856"/>
      <c r="M25" s="828"/>
      <c r="N25" s="823"/>
      <c r="O25" s="829"/>
      <c r="P25" s="891"/>
      <c r="Q25" s="892"/>
      <c r="R25" s="893"/>
      <c r="S25" s="900"/>
      <c r="T25" s="901"/>
      <c r="U25" s="902"/>
      <c r="V25" s="905"/>
      <c r="W25" s="892"/>
      <c r="X25" s="906"/>
    </row>
    <row r="26" spans="1:24" ht="12.6" customHeight="1" x14ac:dyDescent="0.2">
      <c r="A26" s="926"/>
      <c r="B26" s="927"/>
      <c r="C26" s="927"/>
      <c r="D26" s="927"/>
      <c r="E26" s="930"/>
      <c r="F26" s="931"/>
      <c r="G26" s="822"/>
      <c r="H26" s="823"/>
      <c r="I26" s="824"/>
      <c r="J26" s="812"/>
      <c r="K26" s="812"/>
      <c r="L26" s="812"/>
      <c r="M26" s="828"/>
      <c r="N26" s="823"/>
      <c r="O26" s="829"/>
      <c r="P26" s="891"/>
      <c r="Q26" s="892"/>
      <c r="R26" s="893"/>
      <c r="S26" s="847"/>
      <c r="T26" s="848"/>
      <c r="U26" s="849"/>
      <c r="V26" s="905"/>
      <c r="W26" s="892"/>
      <c r="X26" s="906"/>
    </row>
    <row r="27" spans="1:24" ht="12.6" customHeight="1" x14ac:dyDescent="0.2">
      <c r="A27" s="926"/>
      <c r="B27" s="927"/>
      <c r="C27" s="927"/>
      <c r="D27" s="927"/>
      <c r="E27" s="930" t="s">
        <v>506</v>
      </c>
      <c r="F27" s="931"/>
      <c r="G27" s="822"/>
      <c r="H27" s="823"/>
      <c r="I27" s="824"/>
      <c r="J27" s="856"/>
      <c r="K27" s="856"/>
      <c r="L27" s="856"/>
      <c r="M27" s="828"/>
      <c r="N27" s="823"/>
      <c r="O27" s="829"/>
      <c r="P27" s="891"/>
      <c r="Q27" s="892"/>
      <c r="R27" s="893"/>
      <c r="S27" s="847"/>
      <c r="T27" s="848"/>
      <c r="U27" s="849"/>
      <c r="V27" s="905"/>
      <c r="W27" s="892"/>
      <c r="X27" s="906"/>
    </row>
    <row r="28" spans="1:24" ht="12.6" customHeight="1" x14ac:dyDescent="0.2">
      <c r="A28" s="928"/>
      <c r="B28" s="929"/>
      <c r="C28" s="929"/>
      <c r="D28" s="929"/>
      <c r="E28" s="932"/>
      <c r="F28" s="933"/>
      <c r="G28" s="853"/>
      <c r="H28" s="854"/>
      <c r="I28" s="855"/>
      <c r="J28" s="818"/>
      <c r="K28" s="818"/>
      <c r="L28" s="818"/>
      <c r="M28" s="857"/>
      <c r="N28" s="854"/>
      <c r="O28" s="858"/>
      <c r="P28" s="894"/>
      <c r="Q28" s="895"/>
      <c r="R28" s="896"/>
      <c r="S28" s="850"/>
      <c r="T28" s="851"/>
      <c r="U28" s="852"/>
      <c r="V28" s="907"/>
      <c r="W28" s="895"/>
      <c r="X28" s="908"/>
    </row>
    <row r="29" spans="1:24" ht="12.6" customHeight="1" x14ac:dyDescent="0.2">
      <c r="A29" s="924" t="s">
        <v>135</v>
      </c>
      <c r="B29" s="925"/>
      <c r="C29" s="925"/>
      <c r="D29" s="925"/>
      <c r="E29" s="934" t="s">
        <v>505</v>
      </c>
      <c r="F29" s="935"/>
      <c r="G29" s="871"/>
      <c r="H29" s="869"/>
      <c r="I29" s="872"/>
      <c r="J29" s="825"/>
      <c r="K29" s="825"/>
      <c r="L29" s="825"/>
      <c r="M29" s="868"/>
      <c r="N29" s="869"/>
      <c r="O29" s="870"/>
      <c r="P29" s="873"/>
      <c r="Q29" s="859"/>
      <c r="R29" s="859"/>
      <c r="S29" s="876"/>
      <c r="T29" s="876"/>
      <c r="U29" s="876"/>
      <c r="V29" s="859"/>
      <c r="W29" s="859"/>
      <c r="X29" s="860"/>
    </row>
    <row r="30" spans="1:24" ht="12.6" customHeight="1" x14ac:dyDescent="0.2">
      <c r="A30" s="926"/>
      <c r="B30" s="927"/>
      <c r="C30" s="927"/>
      <c r="D30" s="927"/>
      <c r="E30" s="930"/>
      <c r="F30" s="931"/>
      <c r="G30" s="804"/>
      <c r="H30" s="805"/>
      <c r="I30" s="806"/>
      <c r="J30" s="812"/>
      <c r="K30" s="812"/>
      <c r="L30" s="812"/>
      <c r="M30" s="810"/>
      <c r="N30" s="805"/>
      <c r="O30" s="811"/>
      <c r="P30" s="874"/>
      <c r="Q30" s="861"/>
      <c r="R30" s="861"/>
      <c r="S30" s="877"/>
      <c r="T30" s="877"/>
      <c r="U30" s="877"/>
      <c r="V30" s="861"/>
      <c r="W30" s="861"/>
      <c r="X30" s="862"/>
    </row>
    <row r="31" spans="1:24" ht="12.6" customHeight="1" x14ac:dyDescent="0.2">
      <c r="A31" s="926"/>
      <c r="B31" s="927"/>
      <c r="C31" s="927"/>
      <c r="D31" s="927"/>
      <c r="E31" s="930" t="s">
        <v>506</v>
      </c>
      <c r="F31" s="931"/>
      <c r="G31" s="801"/>
      <c r="H31" s="802"/>
      <c r="I31" s="803"/>
      <c r="J31" s="807"/>
      <c r="K31" s="807"/>
      <c r="L31" s="807"/>
      <c r="M31" s="808"/>
      <c r="N31" s="802"/>
      <c r="O31" s="809"/>
      <c r="P31" s="874"/>
      <c r="Q31" s="861"/>
      <c r="R31" s="861"/>
      <c r="S31" s="878"/>
      <c r="T31" s="878"/>
      <c r="U31" s="878"/>
      <c r="V31" s="861"/>
      <c r="W31" s="861"/>
      <c r="X31" s="862"/>
    </row>
    <row r="32" spans="1:24" ht="12.6" customHeight="1" x14ac:dyDescent="0.2">
      <c r="A32" s="928"/>
      <c r="B32" s="929"/>
      <c r="C32" s="929"/>
      <c r="D32" s="929"/>
      <c r="E32" s="932"/>
      <c r="F32" s="933"/>
      <c r="G32" s="813"/>
      <c r="H32" s="814"/>
      <c r="I32" s="815"/>
      <c r="J32" s="818"/>
      <c r="K32" s="818"/>
      <c r="L32" s="818"/>
      <c r="M32" s="816"/>
      <c r="N32" s="814"/>
      <c r="O32" s="817"/>
      <c r="P32" s="875"/>
      <c r="Q32" s="863"/>
      <c r="R32" s="863"/>
      <c r="S32" s="879"/>
      <c r="T32" s="879"/>
      <c r="U32" s="879"/>
      <c r="V32" s="863"/>
      <c r="W32" s="863"/>
      <c r="X32" s="864"/>
    </row>
    <row r="33" spans="1:24" ht="12.6" customHeight="1" x14ac:dyDescent="0.2">
      <c r="A33" s="924" t="s">
        <v>136</v>
      </c>
      <c r="B33" s="925"/>
      <c r="C33" s="925"/>
      <c r="D33" s="925"/>
      <c r="E33" s="934" t="s">
        <v>173</v>
      </c>
      <c r="F33" s="935"/>
      <c r="G33" s="871"/>
      <c r="H33" s="869"/>
      <c r="I33" s="872"/>
      <c r="J33" s="825"/>
      <c r="K33" s="825"/>
      <c r="L33" s="825"/>
      <c r="M33" s="868"/>
      <c r="N33" s="869"/>
      <c r="O33" s="870"/>
      <c r="P33" s="873"/>
      <c r="Q33" s="859"/>
      <c r="R33" s="859"/>
      <c r="S33" s="876"/>
      <c r="T33" s="876"/>
      <c r="U33" s="876"/>
      <c r="V33" s="859"/>
      <c r="W33" s="859"/>
      <c r="X33" s="860"/>
    </row>
    <row r="34" spans="1:24" ht="12.6" customHeight="1" x14ac:dyDescent="0.2">
      <c r="A34" s="926"/>
      <c r="B34" s="927"/>
      <c r="C34" s="927"/>
      <c r="D34" s="927"/>
      <c r="E34" s="930"/>
      <c r="F34" s="931"/>
      <c r="G34" s="804"/>
      <c r="H34" s="805"/>
      <c r="I34" s="806"/>
      <c r="J34" s="812"/>
      <c r="K34" s="812"/>
      <c r="L34" s="812"/>
      <c r="M34" s="810"/>
      <c r="N34" s="805"/>
      <c r="O34" s="811"/>
      <c r="P34" s="874"/>
      <c r="Q34" s="861"/>
      <c r="R34" s="861"/>
      <c r="S34" s="877"/>
      <c r="T34" s="877"/>
      <c r="U34" s="877"/>
      <c r="V34" s="861"/>
      <c r="W34" s="861"/>
      <c r="X34" s="862"/>
    </row>
    <row r="35" spans="1:24" ht="12.6" customHeight="1" x14ac:dyDescent="0.2">
      <c r="A35" s="926"/>
      <c r="B35" s="927"/>
      <c r="C35" s="927"/>
      <c r="D35" s="927"/>
      <c r="E35" s="930" t="s">
        <v>509</v>
      </c>
      <c r="F35" s="931"/>
      <c r="G35" s="801"/>
      <c r="H35" s="802"/>
      <c r="I35" s="803"/>
      <c r="J35" s="807"/>
      <c r="K35" s="807"/>
      <c r="L35" s="807"/>
      <c r="M35" s="808"/>
      <c r="N35" s="802"/>
      <c r="O35" s="809"/>
      <c r="P35" s="874"/>
      <c r="Q35" s="861"/>
      <c r="R35" s="861"/>
      <c r="S35" s="878"/>
      <c r="T35" s="878"/>
      <c r="U35" s="878"/>
      <c r="V35" s="861"/>
      <c r="W35" s="861"/>
      <c r="X35" s="862"/>
    </row>
    <row r="36" spans="1:24" ht="12.6" customHeight="1" x14ac:dyDescent="0.2">
      <c r="A36" s="928"/>
      <c r="B36" s="929"/>
      <c r="C36" s="929"/>
      <c r="D36" s="929"/>
      <c r="E36" s="932"/>
      <c r="F36" s="933"/>
      <c r="G36" s="813"/>
      <c r="H36" s="814"/>
      <c r="I36" s="815"/>
      <c r="J36" s="818"/>
      <c r="K36" s="818"/>
      <c r="L36" s="818"/>
      <c r="M36" s="816"/>
      <c r="N36" s="814"/>
      <c r="O36" s="817"/>
      <c r="P36" s="875"/>
      <c r="Q36" s="863"/>
      <c r="R36" s="863"/>
      <c r="S36" s="879"/>
      <c r="T36" s="879"/>
      <c r="U36" s="879"/>
      <c r="V36" s="863"/>
      <c r="W36" s="863"/>
      <c r="X36" s="864"/>
    </row>
    <row r="37" spans="1:24" ht="12.6" customHeight="1" x14ac:dyDescent="0.2">
      <c r="A37" s="924" t="s">
        <v>137</v>
      </c>
      <c r="B37" s="925"/>
      <c r="C37" s="925"/>
      <c r="D37" s="925"/>
      <c r="E37" s="884" t="s">
        <v>507</v>
      </c>
      <c r="F37" s="885"/>
      <c r="G37" s="839"/>
      <c r="H37" s="553"/>
      <c r="I37" s="840"/>
      <c r="J37" s="808"/>
      <c r="K37" s="802"/>
      <c r="L37" s="803"/>
      <c r="M37" s="808"/>
      <c r="N37" s="802"/>
      <c r="O37" s="809"/>
      <c r="P37" s="833"/>
      <c r="Q37" s="834"/>
      <c r="R37" s="834"/>
      <c r="S37" s="834"/>
      <c r="T37" s="834"/>
      <c r="U37" s="834"/>
      <c r="V37" s="834"/>
      <c r="W37" s="834"/>
      <c r="X37" s="835"/>
    </row>
    <row r="38" spans="1:24" ht="12.6" customHeight="1" x14ac:dyDescent="0.2">
      <c r="A38" s="926"/>
      <c r="B38" s="927"/>
      <c r="C38" s="927"/>
      <c r="D38" s="927"/>
      <c r="E38" s="886"/>
      <c r="F38" s="887"/>
      <c r="G38" s="841"/>
      <c r="H38" s="842"/>
      <c r="I38" s="843"/>
      <c r="J38" s="812"/>
      <c r="K38" s="812"/>
      <c r="L38" s="812"/>
      <c r="M38" s="810"/>
      <c r="N38" s="805"/>
      <c r="O38" s="811"/>
      <c r="P38" s="833"/>
      <c r="Q38" s="834"/>
      <c r="R38" s="834"/>
      <c r="S38" s="834"/>
      <c r="T38" s="834"/>
      <c r="U38" s="834"/>
      <c r="V38" s="834"/>
      <c r="W38" s="834"/>
      <c r="X38" s="835"/>
    </row>
    <row r="39" spans="1:24" ht="12.6" customHeight="1" x14ac:dyDescent="0.2">
      <c r="A39" s="926"/>
      <c r="B39" s="927"/>
      <c r="C39" s="927"/>
      <c r="D39" s="927"/>
      <c r="E39" s="880" t="s">
        <v>508</v>
      </c>
      <c r="F39" s="881"/>
      <c r="G39" s="839"/>
      <c r="H39" s="553"/>
      <c r="I39" s="840"/>
      <c r="J39" s="808"/>
      <c r="K39" s="802"/>
      <c r="L39" s="803"/>
      <c r="M39" s="808"/>
      <c r="N39" s="802"/>
      <c r="O39" s="809"/>
      <c r="P39" s="833"/>
      <c r="Q39" s="834"/>
      <c r="R39" s="834"/>
      <c r="S39" s="834"/>
      <c r="T39" s="834"/>
      <c r="U39" s="834"/>
      <c r="V39" s="834"/>
      <c r="W39" s="834"/>
      <c r="X39" s="835"/>
    </row>
    <row r="40" spans="1:24" ht="12.6" customHeight="1" x14ac:dyDescent="0.2">
      <c r="A40" s="928"/>
      <c r="B40" s="929"/>
      <c r="C40" s="929"/>
      <c r="D40" s="929"/>
      <c r="E40" s="882"/>
      <c r="F40" s="883"/>
      <c r="G40" s="844"/>
      <c r="H40" s="845"/>
      <c r="I40" s="846"/>
      <c r="J40" s="818"/>
      <c r="K40" s="818"/>
      <c r="L40" s="818"/>
      <c r="M40" s="816"/>
      <c r="N40" s="814"/>
      <c r="O40" s="817"/>
      <c r="P40" s="836"/>
      <c r="Q40" s="837"/>
      <c r="R40" s="837"/>
      <c r="S40" s="837"/>
      <c r="T40" s="837"/>
      <c r="U40" s="837"/>
      <c r="V40" s="837"/>
      <c r="W40" s="837"/>
      <c r="X40" s="838"/>
    </row>
    <row r="41" spans="1:24" ht="12.6" customHeight="1" x14ac:dyDescent="0.2">
      <c r="A41" s="283"/>
      <c r="B41" s="284"/>
      <c r="C41" s="284"/>
      <c r="D41" s="284"/>
      <c r="E41" s="284"/>
      <c r="F41" s="284"/>
      <c r="G41" s="284"/>
      <c r="H41" s="284"/>
      <c r="I41" s="284"/>
      <c r="J41" s="284"/>
      <c r="K41" s="284"/>
      <c r="L41" s="284"/>
      <c r="M41" s="284"/>
      <c r="N41" s="284"/>
      <c r="O41" s="284"/>
      <c r="P41" s="284"/>
      <c r="Q41" s="284"/>
      <c r="R41" s="284"/>
      <c r="S41" s="284"/>
      <c r="T41" s="284"/>
      <c r="U41" s="284"/>
      <c r="V41" s="284"/>
      <c r="W41" s="284"/>
      <c r="X41" s="285"/>
    </row>
    <row r="42" spans="1:24" ht="12.6" customHeight="1" x14ac:dyDescent="0.2">
      <c r="A42" s="558" t="s">
        <v>504</v>
      </c>
      <c r="B42" s="559"/>
      <c r="C42" s="559"/>
      <c r="D42" s="559"/>
      <c r="E42" s="559"/>
      <c r="F42" s="559"/>
      <c r="G42" s="559"/>
      <c r="H42" s="559"/>
      <c r="I42" s="559"/>
      <c r="J42" s="559"/>
      <c r="K42" s="559"/>
      <c r="L42" s="559"/>
      <c r="M42" s="559"/>
      <c r="N42" s="559"/>
      <c r="O42" s="559"/>
      <c r="P42" s="559"/>
      <c r="Q42" s="559"/>
      <c r="R42" s="559"/>
      <c r="S42" s="559"/>
      <c r="T42" s="559"/>
      <c r="U42" s="559"/>
      <c r="V42" s="559"/>
      <c r="W42" s="559"/>
      <c r="X42" s="560"/>
    </row>
    <row r="43" spans="1:24" ht="12.6" customHeight="1" x14ac:dyDescent="0.2">
      <c r="A43" s="283"/>
      <c r="B43" s="284"/>
      <c r="C43" s="284"/>
      <c r="D43" s="284"/>
      <c r="E43" s="284"/>
      <c r="F43" s="284"/>
      <c r="G43" s="284"/>
      <c r="H43" s="284"/>
      <c r="I43" s="284"/>
      <c r="J43" s="284"/>
      <c r="K43" s="284"/>
      <c r="L43" s="284"/>
      <c r="M43" s="284"/>
      <c r="N43" s="284"/>
      <c r="O43" s="284"/>
      <c r="P43" s="284"/>
      <c r="Q43" s="284"/>
      <c r="R43" s="284"/>
      <c r="S43" s="284"/>
      <c r="T43" s="284"/>
      <c r="U43" s="284"/>
      <c r="V43" s="284"/>
      <c r="W43" s="284"/>
      <c r="X43" s="285"/>
    </row>
    <row r="44" spans="1:24" ht="12.6" customHeight="1" x14ac:dyDescent="0.2">
      <c r="A44" s="283"/>
      <c r="B44" s="284"/>
      <c r="C44" s="284"/>
      <c r="D44" s="284"/>
      <c r="E44" s="284"/>
      <c r="F44" s="284"/>
      <c r="G44" s="865" t="s">
        <v>19</v>
      </c>
      <c r="H44" s="866"/>
      <c r="I44" s="866"/>
      <c r="J44" s="866"/>
      <c r="K44" s="866"/>
      <c r="L44" s="866"/>
      <c r="M44" s="866"/>
      <c r="N44" s="866"/>
      <c r="O44" s="867"/>
      <c r="P44" s="865" t="s">
        <v>129</v>
      </c>
      <c r="Q44" s="866"/>
      <c r="R44" s="866"/>
      <c r="S44" s="866"/>
      <c r="T44" s="866"/>
      <c r="U44" s="866"/>
      <c r="V44" s="866"/>
      <c r="W44" s="866"/>
      <c r="X44" s="867"/>
    </row>
    <row r="45" spans="1:24" ht="12.6" customHeight="1" x14ac:dyDescent="0.2">
      <c r="A45" s="283"/>
      <c r="B45" s="284"/>
      <c r="C45" s="284"/>
      <c r="D45" s="284"/>
      <c r="E45" s="284"/>
      <c r="F45" s="284"/>
      <c r="G45" s="830" t="s">
        <v>130</v>
      </c>
      <c r="H45" s="831"/>
      <c r="I45" s="831"/>
      <c r="J45" s="831" t="s">
        <v>131</v>
      </c>
      <c r="K45" s="831"/>
      <c r="L45" s="831"/>
      <c r="M45" s="831" t="s">
        <v>132</v>
      </c>
      <c r="N45" s="831"/>
      <c r="O45" s="832"/>
      <c r="P45" s="830" t="s">
        <v>130</v>
      </c>
      <c r="Q45" s="831"/>
      <c r="R45" s="831"/>
      <c r="S45" s="831" t="s">
        <v>131</v>
      </c>
      <c r="T45" s="831"/>
      <c r="U45" s="831"/>
      <c r="V45" s="831" t="s">
        <v>132</v>
      </c>
      <c r="W45" s="831"/>
      <c r="X45" s="832"/>
    </row>
    <row r="46" spans="1:24" ht="12.6" customHeight="1" x14ac:dyDescent="0.2">
      <c r="A46" s="495" t="s">
        <v>493</v>
      </c>
      <c r="B46" s="496"/>
      <c r="C46" s="496"/>
      <c r="D46" s="496"/>
      <c r="E46" s="938" t="s">
        <v>505</v>
      </c>
      <c r="F46" s="939"/>
      <c r="G46" s="801"/>
      <c r="H46" s="802"/>
      <c r="I46" s="803"/>
      <c r="J46" s="807"/>
      <c r="K46" s="807"/>
      <c r="L46" s="807"/>
      <c r="M46" s="808"/>
      <c r="N46" s="802"/>
      <c r="O46" s="809"/>
      <c r="P46" s="797"/>
      <c r="Q46" s="797"/>
      <c r="R46" s="797"/>
      <c r="S46" s="797"/>
      <c r="T46" s="797"/>
      <c r="U46" s="797"/>
      <c r="V46" s="797"/>
      <c r="W46" s="797"/>
      <c r="X46" s="798"/>
    </row>
    <row r="47" spans="1:24" ht="12.6" customHeight="1" x14ac:dyDescent="0.2">
      <c r="A47" s="936"/>
      <c r="B47" s="937"/>
      <c r="C47" s="937"/>
      <c r="D47" s="937"/>
      <c r="E47" s="940"/>
      <c r="F47" s="941"/>
      <c r="G47" s="804"/>
      <c r="H47" s="805"/>
      <c r="I47" s="806"/>
      <c r="J47" s="812"/>
      <c r="K47" s="812"/>
      <c r="L47" s="812"/>
      <c r="M47" s="810"/>
      <c r="N47" s="805"/>
      <c r="O47" s="811"/>
      <c r="P47" s="797"/>
      <c r="Q47" s="797"/>
      <c r="R47" s="797"/>
      <c r="S47" s="797"/>
      <c r="T47" s="797"/>
      <c r="U47" s="797"/>
      <c r="V47" s="797"/>
      <c r="W47" s="797"/>
      <c r="X47" s="798"/>
    </row>
    <row r="48" spans="1:24" ht="12.6" customHeight="1" x14ac:dyDescent="0.2">
      <c r="A48" s="936"/>
      <c r="B48" s="937"/>
      <c r="C48" s="937"/>
      <c r="D48" s="937"/>
      <c r="E48" s="942" t="s">
        <v>506</v>
      </c>
      <c r="F48" s="943"/>
      <c r="G48" s="801"/>
      <c r="H48" s="802"/>
      <c r="I48" s="803"/>
      <c r="J48" s="807"/>
      <c r="K48" s="807"/>
      <c r="L48" s="807"/>
      <c r="M48" s="808"/>
      <c r="N48" s="802"/>
      <c r="O48" s="809"/>
      <c r="P48" s="797"/>
      <c r="Q48" s="797"/>
      <c r="R48" s="797"/>
      <c r="S48" s="797"/>
      <c r="T48" s="797"/>
      <c r="U48" s="797"/>
      <c r="V48" s="797"/>
      <c r="W48" s="797"/>
      <c r="X48" s="798"/>
    </row>
    <row r="49" spans="1:24" ht="12.6" customHeight="1" x14ac:dyDescent="0.2">
      <c r="A49" s="498"/>
      <c r="B49" s="499"/>
      <c r="C49" s="499"/>
      <c r="D49" s="499"/>
      <c r="E49" s="944"/>
      <c r="F49" s="945"/>
      <c r="G49" s="813"/>
      <c r="H49" s="814"/>
      <c r="I49" s="815"/>
      <c r="J49" s="818"/>
      <c r="K49" s="818"/>
      <c r="L49" s="818"/>
      <c r="M49" s="816"/>
      <c r="N49" s="814"/>
      <c r="O49" s="817"/>
      <c r="P49" s="799"/>
      <c r="Q49" s="799"/>
      <c r="R49" s="799"/>
      <c r="S49" s="799"/>
      <c r="T49" s="799"/>
      <c r="U49" s="799"/>
      <c r="V49" s="799"/>
      <c r="W49" s="799"/>
      <c r="X49" s="800"/>
    </row>
    <row r="50" spans="1:24" ht="12.6" customHeight="1" x14ac:dyDescent="0.2">
      <c r="A50" s="495" t="s">
        <v>494</v>
      </c>
      <c r="B50" s="496"/>
      <c r="C50" s="496"/>
      <c r="D50" s="496"/>
      <c r="E50" s="938" t="s">
        <v>505</v>
      </c>
      <c r="F50" s="939"/>
      <c r="G50" s="801"/>
      <c r="H50" s="802"/>
      <c r="I50" s="803"/>
      <c r="J50" s="807"/>
      <c r="K50" s="807"/>
      <c r="L50" s="807"/>
      <c r="M50" s="808"/>
      <c r="N50" s="802"/>
      <c r="O50" s="809"/>
      <c r="P50" s="797"/>
      <c r="Q50" s="797"/>
      <c r="R50" s="797"/>
      <c r="S50" s="797"/>
      <c r="T50" s="797"/>
      <c r="U50" s="797"/>
      <c r="V50" s="797"/>
      <c r="W50" s="797"/>
      <c r="X50" s="798"/>
    </row>
    <row r="51" spans="1:24" ht="12.6" customHeight="1" x14ac:dyDescent="0.2">
      <c r="A51" s="936"/>
      <c r="B51" s="937"/>
      <c r="C51" s="937"/>
      <c r="D51" s="937"/>
      <c r="E51" s="940"/>
      <c r="F51" s="941"/>
      <c r="G51" s="804"/>
      <c r="H51" s="805"/>
      <c r="I51" s="806"/>
      <c r="J51" s="812"/>
      <c r="K51" s="812"/>
      <c r="L51" s="812"/>
      <c r="M51" s="810"/>
      <c r="N51" s="805"/>
      <c r="O51" s="811"/>
      <c r="P51" s="797"/>
      <c r="Q51" s="797"/>
      <c r="R51" s="797"/>
      <c r="S51" s="797"/>
      <c r="T51" s="797"/>
      <c r="U51" s="797"/>
      <c r="V51" s="797"/>
      <c r="W51" s="797"/>
      <c r="X51" s="798"/>
    </row>
    <row r="52" spans="1:24" ht="12.6" customHeight="1" x14ac:dyDescent="0.2">
      <c r="A52" s="936"/>
      <c r="B52" s="937"/>
      <c r="C52" s="937"/>
      <c r="D52" s="937"/>
      <c r="E52" s="942" t="s">
        <v>506</v>
      </c>
      <c r="F52" s="943"/>
      <c r="G52" s="801"/>
      <c r="H52" s="802"/>
      <c r="I52" s="803"/>
      <c r="J52" s="807"/>
      <c r="K52" s="807"/>
      <c r="L52" s="807"/>
      <c r="M52" s="808"/>
      <c r="N52" s="802"/>
      <c r="O52" s="809"/>
      <c r="P52" s="797"/>
      <c r="Q52" s="797"/>
      <c r="R52" s="797"/>
      <c r="S52" s="797"/>
      <c r="T52" s="797"/>
      <c r="U52" s="797"/>
      <c r="V52" s="797"/>
      <c r="W52" s="797"/>
      <c r="X52" s="798"/>
    </row>
    <row r="53" spans="1:24" ht="12.6" customHeight="1" x14ac:dyDescent="0.2">
      <c r="A53" s="498"/>
      <c r="B53" s="499"/>
      <c r="C53" s="499"/>
      <c r="D53" s="499"/>
      <c r="E53" s="944"/>
      <c r="F53" s="945"/>
      <c r="G53" s="813"/>
      <c r="H53" s="814"/>
      <c r="I53" s="815"/>
      <c r="J53" s="818"/>
      <c r="K53" s="818"/>
      <c r="L53" s="818"/>
      <c r="M53" s="816"/>
      <c r="N53" s="814"/>
      <c r="O53" s="817"/>
      <c r="P53" s="799"/>
      <c r="Q53" s="799"/>
      <c r="R53" s="799"/>
      <c r="S53" s="799"/>
      <c r="T53" s="799"/>
      <c r="U53" s="799"/>
      <c r="V53" s="799"/>
      <c r="W53" s="799"/>
      <c r="X53" s="800"/>
    </row>
    <row r="54" spans="1:24" ht="12.6" customHeight="1" x14ac:dyDescent="0.2">
      <c r="A54" s="924" t="s">
        <v>136</v>
      </c>
      <c r="B54" s="925"/>
      <c r="C54" s="925"/>
      <c r="D54" s="925"/>
      <c r="E54" s="934" t="s">
        <v>173</v>
      </c>
      <c r="F54" s="935"/>
      <c r="G54" s="819"/>
      <c r="H54" s="820"/>
      <c r="I54" s="821"/>
      <c r="J54" s="825"/>
      <c r="K54" s="825"/>
      <c r="L54" s="825"/>
      <c r="M54" s="826"/>
      <c r="N54" s="820"/>
      <c r="O54" s="827"/>
      <c r="P54" s="915"/>
      <c r="Q54" s="916"/>
      <c r="R54" s="916"/>
      <c r="S54" s="916"/>
      <c r="T54" s="916"/>
      <c r="U54" s="916"/>
      <c r="V54" s="916"/>
      <c r="W54" s="916"/>
      <c r="X54" s="917"/>
    </row>
    <row r="55" spans="1:24" ht="12.6" customHeight="1" x14ac:dyDescent="0.2">
      <c r="A55" s="926"/>
      <c r="B55" s="927"/>
      <c r="C55" s="927"/>
      <c r="D55" s="927"/>
      <c r="E55" s="930"/>
      <c r="F55" s="931"/>
      <c r="G55" s="822"/>
      <c r="H55" s="823"/>
      <c r="I55" s="824"/>
      <c r="J55" s="812"/>
      <c r="K55" s="812"/>
      <c r="L55" s="812"/>
      <c r="M55" s="828"/>
      <c r="N55" s="823"/>
      <c r="O55" s="829"/>
      <c r="P55" s="918"/>
      <c r="Q55" s="919"/>
      <c r="R55" s="919"/>
      <c r="S55" s="919"/>
      <c r="T55" s="919"/>
      <c r="U55" s="919"/>
      <c r="V55" s="919"/>
      <c r="W55" s="919"/>
      <c r="X55" s="920"/>
    </row>
    <row r="56" spans="1:24" ht="12.6" customHeight="1" x14ac:dyDescent="0.2">
      <c r="A56" s="926"/>
      <c r="B56" s="927"/>
      <c r="C56" s="927"/>
      <c r="D56" s="927"/>
      <c r="E56" s="930" t="s">
        <v>510</v>
      </c>
      <c r="F56" s="931"/>
      <c r="G56" s="822"/>
      <c r="H56" s="823"/>
      <c r="I56" s="824"/>
      <c r="J56" s="856"/>
      <c r="K56" s="856"/>
      <c r="L56" s="856"/>
      <c r="M56" s="828"/>
      <c r="N56" s="823"/>
      <c r="O56" s="829"/>
      <c r="P56" s="918"/>
      <c r="Q56" s="919"/>
      <c r="R56" s="919"/>
      <c r="S56" s="919"/>
      <c r="T56" s="919"/>
      <c r="U56" s="919"/>
      <c r="V56" s="919"/>
      <c r="W56" s="919"/>
      <c r="X56" s="920"/>
    </row>
    <row r="57" spans="1:24" ht="12.6" customHeight="1" x14ac:dyDescent="0.2">
      <c r="A57" s="926"/>
      <c r="B57" s="927"/>
      <c r="C57" s="927"/>
      <c r="D57" s="927"/>
      <c r="E57" s="930"/>
      <c r="F57" s="931"/>
      <c r="G57" s="822"/>
      <c r="H57" s="823"/>
      <c r="I57" s="824"/>
      <c r="J57" s="812"/>
      <c r="K57" s="812"/>
      <c r="L57" s="812"/>
      <c r="M57" s="828"/>
      <c r="N57" s="823"/>
      <c r="O57" s="829"/>
      <c r="P57" s="918"/>
      <c r="Q57" s="919"/>
      <c r="R57" s="919"/>
      <c r="S57" s="919"/>
      <c r="T57" s="919"/>
      <c r="U57" s="919"/>
      <c r="V57" s="919"/>
      <c r="W57" s="919"/>
      <c r="X57" s="920"/>
    </row>
    <row r="58" spans="1:24" ht="12.6" customHeight="1" x14ac:dyDescent="0.2">
      <c r="A58" s="926"/>
      <c r="B58" s="927"/>
      <c r="C58" s="927"/>
      <c r="D58" s="927"/>
      <c r="E58" s="930" t="s">
        <v>509</v>
      </c>
      <c r="F58" s="931"/>
      <c r="G58" s="822"/>
      <c r="H58" s="823"/>
      <c r="I58" s="824"/>
      <c r="J58" s="856"/>
      <c r="K58" s="856"/>
      <c r="L58" s="856"/>
      <c r="M58" s="828"/>
      <c r="N58" s="823"/>
      <c r="O58" s="829"/>
      <c r="P58" s="918"/>
      <c r="Q58" s="919"/>
      <c r="R58" s="919"/>
      <c r="S58" s="919"/>
      <c r="T58" s="919"/>
      <c r="U58" s="919"/>
      <c r="V58" s="919"/>
      <c r="W58" s="919"/>
      <c r="X58" s="920"/>
    </row>
    <row r="59" spans="1:24" ht="12.6" customHeight="1" x14ac:dyDescent="0.2">
      <c r="A59" s="928"/>
      <c r="B59" s="929"/>
      <c r="C59" s="929"/>
      <c r="D59" s="929"/>
      <c r="E59" s="932"/>
      <c r="F59" s="933"/>
      <c r="G59" s="853"/>
      <c r="H59" s="854"/>
      <c r="I59" s="855"/>
      <c r="J59" s="818"/>
      <c r="K59" s="818"/>
      <c r="L59" s="818"/>
      <c r="M59" s="857"/>
      <c r="N59" s="854"/>
      <c r="O59" s="858"/>
      <c r="P59" s="921"/>
      <c r="Q59" s="922"/>
      <c r="R59" s="922"/>
      <c r="S59" s="922"/>
      <c r="T59" s="922"/>
      <c r="U59" s="922"/>
      <c r="V59" s="922"/>
      <c r="W59" s="922"/>
      <c r="X59" s="923"/>
    </row>
    <row r="60" spans="1:24" ht="12.6" customHeight="1" x14ac:dyDescent="0.2">
      <c r="A60" s="183"/>
      <c r="B60" s="184"/>
      <c r="C60" s="184"/>
      <c r="D60" s="184"/>
      <c r="E60" s="184"/>
      <c r="F60" s="184"/>
      <c r="G60" s="184"/>
      <c r="H60" s="184"/>
      <c r="I60" s="184"/>
      <c r="J60" s="184"/>
      <c r="K60" s="184"/>
      <c r="L60" s="184"/>
      <c r="M60" s="184"/>
      <c r="N60" s="184"/>
      <c r="O60" s="184"/>
      <c r="P60" s="184"/>
      <c r="Q60" s="184"/>
      <c r="R60" s="184"/>
      <c r="S60" s="184"/>
      <c r="T60" s="184"/>
      <c r="U60" s="184"/>
      <c r="V60" s="184"/>
      <c r="W60" s="184"/>
      <c r="X60" s="192"/>
    </row>
    <row r="61" spans="1:24" ht="12.6" customHeight="1" x14ac:dyDescent="0.2">
      <c r="A61" s="792" t="s">
        <v>92</v>
      </c>
      <c r="B61" s="793"/>
      <c r="C61" s="793"/>
      <c r="D61" s="793"/>
      <c r="E61" s="793"/>
      <c r="F61" s="793"/>
      <c r="G61" s="793"/>
      <c r="H61" s="793"/>
      <c r="I61" s="793"/>
      <c r="J61" s="793"/>
      <c r="K61" s="793"/>
      <c r="L61" s="793"/>
      <c r="M61" s="793"/>
      <c r="N61" s="793"/>
      <c r="O61" s="793"/>
      <c r="P61" s="793"/>
      <c r="Q61" s="793"/>
      <c r="R61" s="793"/>
      <c r="S61" s="793"/>
      <c r="T61" s="793"/>
      <c r="U61" s="793"/>
      <c r="V61" s="793"/>
      <c r="W61" s="793"/>
      <c r="X61" s="794"/>
    </row>
    <row r="62" spans="1:24" ht="12.6" customHeight="1" x14ac:dyDescent="0.2">
      <c r="A62" s="381"/>
      <c r="B62" s="382"/>
      <c r="C62" s="382"/>
      <c r="D62" s="382"/>
      <c r="E62" s="382"/>
      <c r="F62" s="382"/>
      <c r="G62" s="382"/>
      <c r="H62" s="382"/>
      <c r="I62" s="382"/>
      <c r="J62" s="382"/>
      <c r="K62" s="382"/>
      <c r="L62" s="382"/>
      <c r="M62" s="382"/>
      <c r="N62" s="382"/>
      <c r="O62" s="382"/>
      <c r="P62" s="382"/>
      <c r="Q62" s="382"/>
      <c r="R62" s="382"/>
      <c r="S62" s="382"/>
      <c r="T62" s="382"/>
      <c r="U62" s="382"/>
      <c r="V62" s="382"/>
      <c r="W62" s="382"/>
      <c r="X62" s="383"/>
    </row>
    <row r="63" spans="1:24" ht="12.6" customHeight="1" x14ac:dyDescent="0.2">
      <c r="A63" s="381"/>
      <c r="B63" s="382"/>
      <c r="C63" s="382"/>
      <c r="D63" s="382"/>
      <c r="E63" s="382"/>
      <c r="F63" s="382"/>
      <c r="G63" s="382"/>
      <c r="H63" s="382"/>
      <c r="I63" s="382"/>
      <c r="J63" s="382"/>
      <c r="K63" s="382"/>
      <c r="L63" s="382"/>
      <c r="M63" s="382"/>
      <c r="N63" s="382"/>
      <c r="O63" s="382"/>
      <c r="P63" s="382"/>
      <c r="Q63" s="382"/>
      <c r="R63" s="382"/>
      <c r="S63" s="382"/>
      <c r="T63" s="382"/>
      <c r="U63" s="382"/>
      <c r="V63" s="382"/>
      <c r="W63" s="382"/>
      <c r="X63" s="383"/>
    </row>
    <row r="64" spans="1:24" x14ac:dyDescent="0.2">
      <c r="A64" s="436" t="s">
        <v>511</v>
      </c>
      <c r="B64" s="437"/>
      <c r="C64" s="437"/>
      <c r="D64" s="437"/>
      <c r="E64" s="437"/>
      <c r="F64" s="437"/>
      <c r="G64" s="437"/>
      <c r="H64" s="437"/>
      <c r="I64" s="437"/>
      <c r="J64" s="437"/>
      <c r="K64" s="437"/>
      <c r="L64" s="437"/>
      <c r="M64" s="437"/>
      <c r="N64" s="795" t="str">
        <f>CONCATENATE("Annexe 1 au dossier de travaux ",Q1," - Page 1 / 1")</f>
        <v>Annexe 1 au dossier de travaux  - Page 1 / 1</v>
      </c>
      <c r="O64" s="795"/>
      <c r="P64" s="795"/>
      <c r="Q64" s="795"/>
      <c r="R64" s="795"/>
      <c r="S64" s="795"/>
      <c r="T64" s="795"/>
      <c r="U64" s="795"/>
      <c r="V64" s="795"/>
      <c r="W64" s="795"/>
      <c r="X64" s="796"/>
    </row>
  </sheetData>
  <mergeCells count="153">
    <mergeCell ref="E48:F49"/>
    <mergeCell ref="A54:D59"/>
    <mergeCell ref="E54:F55"/>
    <mergeCell ref="E56:F57"/>
    <mergeCell ref="G56:I57"/>
    <mergeCell ref="J56:L56"/>
    <mergeCell ref="M56:O57"/>
    <mergeCell ref="J57:L57"/>
    <mergeCell ref="E58:F59"/>
    <mergeCell ref="G58:I59"/>
    <mergeCell ref="J58:L58"/>
    <mergeCell ref="M58:O59"/>
    <mergeCell ref="J59:L59"/>
    <mergeCell ref="P23:R28"/>
    <mergeCell ref="S23:U25"/>
    <mergeCell ref="V23:X28"/>
    <mergeCell ref="P54:X59"/>
    <mergeCell ref="A33:D36"/>
    <mergeCell ref="A29:D32"/>
    <mergeCell ref="A23:D28"/>
    <mergeCell ref="A17:D22"/>
    <mergeCell ref="E21:F22"/>
    <mergeCell ref="E19:F20"/>
    <mergeCell ref="E17:F18"/>
    <mergeCell ref="E23:F24"/>
    <mergeCell ref="E25:F26"/>
    <mergeCell ref="E27:F28"/>
    <mergeCell ref="E29:F30"/>
    <mergeCell ref="E31:F32"/>
    <mergeCell ref="E33:F34"/>
    <mergeCell ref="E35:F36"/>
    <mergeCell ref="A37:D40"/>
    <mergeCell ref="A50:D53"/>
    <mergeCell ref="A46:D49"/>
    <mergeCell ref="E46:F47"/>
    <mergeCell ref="E52:F53"/>
    <mergeCell ref="E50:F51"/>
    <mergeCell ref="J31:L31"/>
    <mergeCell ref="M31:O32"/>
    <mergeCell ref="S31:U32"/>
    <mergeCell ref="J32:L32"/>
    <mergeCell ref="G29:I30"/>
    <mergeCell ref="J29:L29"/>
    <mergeCell ref="M29:O30"/>
    <mergeCell ref="P29:R32"/>
    <mergeCell ref="S29:U30"/>
    <mergeCell ref="D1:P2"/>
    <mergeCell ref="Q1:X2"/>
    <mergeCell ref="D4:X5"/>
    <mergeCell ref="A7:X7"/>
    <mergeCell ref="A9:L9"/>
    <mergeCell ref="M9:X9"/>
    <mergeCell ref="A11:L11"/>
    <mergeCell ref="M11:X11"/>
    <mergeCell ref="A13:X13"/>
    <mergeCell ref="P15:X15"/>
    <mergeCell ref="G16:I16"/>
    <mergeCell ref="J16:L16"/>
    <mergeCell ref="M16:O16"/>
    <mergeCell ref="P16:R16"/>
    <mergeCell ref="S16:U16"/>
    <mergeCell ref="G21:I22"/>
    <mergeCell ref="J21:L21"/>
    <mergeCell ref="M21:O22"/>
    <mergeCell ref="V16:X16"/>
    <mergeCell ref="G17:I18"/>
    <mergeCell ref="J17:L17"/>
    <mergeCell ref="M17:O18"/>
    <mergeCell ref="J18:L18"/>
    <mergeCell ref="G19:I20"/>
    <mergeCell ref="J22:L22"/>
    <mergeCell ref="G15:O15"/>
    <mergeCell ref="P17:R22"/>
    <mergeCell ref="S17:U19"/>
    <mergeCell ref="V17:X22"/>
    <mergeCell ref="S20:U22"/>
    <mergeCell ref="J19:L19"/>
    <mergeCell ref="M19:O20"/>
    <mergeCell ref="J20:L20"/>
    <mergeCell ref="A42:X42"/>
    <mergeCell ref="G44:O44"/>
    <mergeCell ref="J36:L36"/>
    <mergeCell ref="J39:L39"/>
    <mergeCell ref="J33:L33"/>
    <mergeCell ref="M33:O34"/>
    <mergeCell ref="J34:L34"/>
    <mergeCell ref="J35:L35"/>
    <mergeCell ref="M35:O36"/>
    <mergeCell ref="G33:I34"/>
    <mergeCell ref="P33:R36"/>
    <mergeCell ref="S33:U34"/>
    <mergeCell ref="V33:X36"/>
    <mergeCell ref="G35:I36"/>
    <mergeCell ref="S35:U36"/>
    <mergeCell ref="P44:X44"/>
    <mergeCell ref="E39:F40"/>
    <mergeCell ref="E37:F38"/>
    <mergeCell ref="G23:I24"/>
    <mergeCell ref="J23:L23"/>
    <mergeCell ref="M23:O24"/>
    <mergeCell ref="J24:L24"/>
    <mergeCell ref="P37:X40"/>
    <mergeCell ref="G37:I38"/>
    <mergeCell ref="J37:L37"/>
    <mergeCell ref="M37:O38"/>
    <mergeCell ref="J38:L38"/>
    <mergeCell ref="G39:I40"/>
    <mergeCell ref="M39:O40"/>
    <mergeCell ref="J40:L40"/>
    <mergeCell ref="S26:U28"/>
    <mergeCell ref="J26:L26"/>
    <mergeCell ref="G27:I28"/>
    <mergeCell ref="J27:L27"/>
    <mergeCell ref="M27:O28"/>
    <mergeCell ref="J28:L28"/>
    <mergeCell ref="G25:I26"/>
    <mergeCell ref="J25:L25"/>
    <mergeCell ref="M25:O26"/>
    <mergeCell ref="V29:X32"/>
    <mergeCell ref="J30:L30"/>
    <mergeCell ref="G31:I32"/>
    <mergeCell ref="G45:I45"/>
    <mergeCell ref="P45:R45"/>
    <mergeCell ref="S45:U45"/>
    <mergeCell ref="V45:X45"/>
    <mergeCell ref="P46:X49"/>
    <mergeCell ref="G46:I47"/>
    <mergeCell ref="J46:L46"/>
    <mergeCell ref="M46:O47"/>
    <mergeCell ref="J47:L47"/>
    <mergeCell ref="G48:I49"/>
    <mergeCell ref="J48:L48"/>
    <mergeCell ref="M48:O49"/>
    <mergeCell ref="J49:L49"/>
    <mergeCell ref="J45:L45"/>
    <mergeCell ref="M45:O45"/>
    <mergeCell ref="A61:X61"/>
    <mergeCell ref="A62:X63"/>
    <mergeCell ref="A64:M64"/>
    <mergeCell ref="N64:X64"/>
    <mergeCell ref="P50:X53"/>
    <mergeCell ref="G50:I51"/>
    <mergeCell ref="J50:L50"/>
    <mergeCell ref="M50:O51"/>
    <mergeCell ref="J51:L51"/>
    <mergeCell ref="J55:L55"/>
    <mergeCell ref="G52:I53"/>
    <mergeCell ref="J52:L52"/>
    <mergeCell ref="M52:O53"/>
    <mergeCell ref="J53:L53"/>
    <mergeCell ref="G54:I55"/>
    <mergeCell ref="J54:L54"/>
    <mergeCell ref="M54:O55"/>
  </mergeCells>
  <printOptions horizontalCentered="1"/>
  <pageMargins left="0.39370078740157483" right="0.39370078740157483" top="0.39370078740157483" bottom="0.39370078740157483" header="0.31496062992125984" footer="0.31496062992125984"/>
  <pageSetup paperSize="9" fitToHeight="0" orientation="portrait"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pageSetUpPr fitToPage="1"/>
  </sheetPr>
  <dimension ref="A1:BY195"/>
  <sheetViews>
    <sheetView showGridLines="0" topLeftCell="B1" zoomScale="116" zoomScaleNormal="116" zoomScaleSheetLayoutView="116" workbookViewId="0">
      <selection activeCell="E4" sqref="E4:Y5"/>
    </sheetView>
  </sheetViews>
  <sheetFormatPr baseColWidth="10" defaultColWidth="3.85546875" defaultRowHeight="12.6" customHeight="1" x14ac:dyDescent="0.25"/>
  <cols>
    <col min="1" max="1" width="3.85546875" style="88" hidden="1" customWidth="1"/>
    <col min="2" max="2" width="3.85546875" style="88" customWidth="1"/>
    <col min="3" max="24" width="3.85546875" style="88"/>
    <col min="25" max="25" width="3.85546875" style="88" customWidth="1"/>
    <col min="26" max="41" width="3.85546875" style="256" customWidth="1"/>
    <col min="42" max="46" width="3.85546875" style="133" customWidth="1"/>
    <col min="47" max="56" width="3.85546875" style="133"/>
    <col min="57" max="61" width="3.85546875" style="139"/>
    <col min="62" max="16384" width="3.85546875" style="88"/>
  </cols>
  <sheetData>
    <row r="1" spans="1:61" s="133" customFormat="1" ht="13.9" customHeight="1" x14ac:dyDescent="0.25">
      <c r="A1" s="88"/>
      <c r="B1" s="535" t="s">
        <v>24</v>
      </c>
      <c r="C1" s="536"/>
      <c r="D1" s="536"/>
      <c r="E1" s="536"/>
      <c r="F1" s="536"/>
      <c r="G1" s="536"/>
      <c r="H1" s="536"/>
      <c r="I1" s="536"/>
      <c r="J1" s="536"/>
      <c r="K1" s="536"/>
      <c r="L1" s="536"/>
      <c r="M1" s="536"/>
      <c r="N1" s="536"/>
      <c r="O1" s="536"/>
      <c r="P1" s="536"/>
      <c r="Q1" s="536"/>
      <c r="R1" s="539" t="str">
        <f>IF(CR!$R$1="","",CR!$R$1)</f>
        <v/>
      </c>
      <c r="S1" s="539"/>
      <c r="T1" s="539"/>
      <c r="U1" s="539"/>
      <c r="V1" s="539"/>
      <c r="W1" s="539"/>
      <c r="X1" s="539"/>
      <c r="Y1" s="540"/>
      <c r="Z1" s="256"/>
      <c r="AA1" s="276"/>
      <c r="AB1" s="276"/>
      <c r="AC1" s="276"/>
      <c r="AD1" s="276"/>
      <c r="AE1" s="257"/>
      <c r="AF1" s="257"/>
      <c r="AG1" s="257"/>
      <c r="AH1" s="257"/>
      <c r="AI1" s="256"/>
      <c r="AJ1" s="256"/>
      <c r="AK1" s="276"/>
      <c r="AL1" s="276"/>
      <c r="AM1" s="276"/>
      <c r="AN1" s="276"/>
      <c r="AO1" s="276"/>
      <c r="AP1" s="140"/>
      <c r="BE1" s="139"/>
      <c r="BF1" s="139"/>
      <c r="BG1" s="139"/>
      <c r="BH1" s="139"/>
      <c r="BI1" s="139"/>
    </row>
    <row r="2" spans="1:61" s="133" customFormat="1" ht="13.9" customHeight="1" x14ac:dyDescent="0.25">
      <c r="A2" s="88"/>
      <c r="B2" s="537"/>
      <c r="C2" s="538"/>
      <c r="D2" s="538"/>
      <c r="E2" s="538"/>
      <c r="F2" s="538"/>
      <c r="G2" s="538"/>
      <c r="H2" s="538"/>
      <c r="I2" s="538"/>
      <c r="J2" s="538"/>
      <c r="K2" s="538"/>
      <c r="L2" s="538"/>
      <c r="M2" s="538"/>
      <c r="N2" s="538"/>
      <c r="O2" s="538"/>
      <c r="P2" s="538"/>
      <c r="Q2" s="538"/>
      <c r="R2" s="541"/>
      <c r="S2" s="541"/>
      <c r="T2" s="541"/>
      <c r="U2" s="541"/>
      <c r="V2" s="541"/>
      <c r="W2" s="541"/>
      <c r="X2" s="541"/>
      <c r="Y2" s="542"/>
      <c r="Z2" s="256"/>
      <c r="AA2" s="276"/>
      <c r="AB2" s="276"/>
      <c r="AC2" s="276"/>
      <c r="AD2" s="276"/>
      <c r="AE2" s="258"/>
      <c r="AF2" s="258"/>
      <c r="AG2" s="258"/>
      <c r="AH2" s="258"/>
      <c r="AI2" s="256"/>
      <c r="AJ2" s="256"/>
      <c r="AK2" s="276"/>
      <c r="AL2" s="276"/>
      <c r="AM2" s="276"/>
      <c r="AN2" s="276"/>
      <c r="AO2" s="276"/>
      <c r="AP2" s="140"/>
      <c r="BE2" s="139"/>
      <c r="BF2" s="139"/>
      <c r="BG2" s="139"/>
      <c r="BH2" s="139"/>
      <c r="BI2" s="139"/>
    </row>
    <row r="3" spans="1:61" s="133" customFormat="1" ht="13.9" customHeight="1" x14ac:dyDescent="0.25">
      <c r="A3" s="88"/>
      <c r="B3" s="278"/>
      <c r="C3" s="279"/>
      <c r="D3" s="279"/>
      <c r="E3" s="279"/>
      <c r="F3" s="279"/>
      <c r="G3" s="279"/>
      <c r="H3" s="279"/>
      <c r="I3" s="279"/>
      <c r="J3" s="279"/>
      <c r="K3" s="279"/>
      <c r="L3" s="279"/>
      <c r="M3" s="279"/>
      <c r="N3" s="279"/>
      <c r="O3" s="279"/>
      <c r="P3" s="279"/>
      <c r="Q3" s="279"/>
      <c r="R3" s="279"/>
      <c r="S3" s="279"/>
      <c r="T3" s="279"/>
      <c r="U3" s="279"/>
      <c r="V3" s="279"/>
      <c r="W3" s="279"/>
      <c r="X3" s="279"/>
      <c r="Y3" s="280"/>
      <c r="Z3" s="256"/>
      <c r="AA3" s="256"/>
      <c r="AB3" s="256"/>
      <c r="AC3" s="256"/>
      <c r="AD3" s="256"/>
      <c r="AE3" s="256"/>
      <c r="AF3" s="258"/>
      <c r="AG3" s="256"/>
      <c r="AH3" s="256"/>
      <c r="AI3" s="256"/>
      <c r="AJ3" s="256"/>
      <c r="AK3" s="276"/>
      <c r="AL3" s="276"/>
      <c r="AM3" s="276"/>
      <c r="AN3" s="276"/>
      <c r="AO3" s="276"/>
      <c r="AP3" s="140"/>
      <c r="BE3" s="139"/>
      <c r="BF3" s="139"/>
      <c r="BG3" s="139"/>
      <c r="BH3" s="139"/>
      <c r="BI3" s="139"/>
    </row>
    <row r="4" spans="1:61" s="133" customFormat="1" ht="13.9" customHeight="1" x14ac:dyDescent="0.25">
      <c r="A4" s="88"/>
      <c r="B4" s="278"/>
      <c r="C4" s="279"/>
      <c r="D4" s="279"/>
      <c r="E4" s="529"/>
      <c r="F4" s="530"/>
      <c r="G4" s="530"/>
      <c r="H4" s="530"/>
      <c r="I4" s="530"/>
      <c r="J4" s="530"/>
      <c r="K4" s="530"/>
      <c r="L4" s="530"/>
      <c r="M4" s="530"/>
      <c r="N4" s="530"/>
      <c r="O4" s="530"/>
      <c r="P4" s="530"/>
      <c r="Q4" s="530"/>
      <c r="R4" s="530"/>
      <c r="S4" s="530"/>
      <c r="T4" s="530"/>
      <c r="U4" s="530"/>
      <c r="V4" s="530"/>
      <c r="W4" s="530"/>
      <c r="X4" s="530"/>
      <c r="Y4" s="531"/>
      <c r="Z4" s="35"/>
      <c r="AA4" s="276"/>
      <c r="AB4" s="276"/>
      <c r="AC4" s="276"/>
      <c r="AD4" s="276"/>
      <c r="AE4" s="276"/>
      <c r="AF4" s="258"/>
      <c r="AG4" s="276"/>
      <c r="AH4" s="276"/>
      <c r="AI4" s="256"/>
      <c r="AJ4" s="256"/>
      <c r="AK4" s="276"/>
      <c r="AL4" s="276"/>
      <c r="AM4" s="276"/>
      <c r="AN4" s="276"/>
      <c r="AO4" s="276"/>
      <c r="AP4" s="140"/>
      <c r="BE4" s="139"/>
      <c r="BF4" s="139"/>
      <c r="BG4" s="139"/>
      <c r="BH4" s="139"/>
      <c r="BI4" s="139"/>
    </row>
    <row r="5" spans="1:61" s="133" customFormat="1" ht="13.9" customHeight="1" x14ac:dyDescent="0.25">
      <c r="A5" s="88"/>
      <c r="B5" s="278"/>
      <c r="C5" s="279"/>
      <c r="D5" s="279"/>
      <c r="E5" s="532"/>
      <c r="F5" s="533"/>
      <c r="G5" s="533"/>
      <c r="H5" s="533"/>
      <c r="I5" s="533"/>
      <c r="J5" s="533"/>
      <c r="K5" s="533"/>
      <c r="L5" s="533"/>
      <c r="M5" s="533"/>
      <c r="N5" s="533"/>
      <c r="O5" s="533"/>
      <c r="P5" s="533"/>
      <c r="Q5" s="533"/>
      <c r="R5" s="533"/>
      <c r="S5" s="533"/>
      <c r="T5" s="533"/>
      <c r="U5" s="533"/>
      <c r="V5" s="533"/>
      <c r="W5" s="533"/>
      <c r="X5" s="533"/>
      <c r="Y5" s="534"/>
      <c r="Z5" s="35"/>
      <c r="AA5" s="276"/>
      <c r="AB5" s="276"/>
      <c r="AC5" s="276"/>
      <c r="AD5" s="276"/>
      <c r="AE5" s="276"/>
      <c r="AF5" s="258"/>
      <c r="AG5" s="276"/>
      <c r="AH5" s="276"/>
      <c r="AI5" s="256"/>
      <c r="AJ5" s="256"/>
      <c r="AK5" s="256"/>
      <c r="AL5" s="256"/>
      <c r="AM5" s="256"/>
      <c r="AN5" s="256"/>
      <c r="AO5" s="256"/>
      <c r="BE5" s="139"/>
      <c r="BF5" s="139"/>
      <c r="BG5" s="139"/>
      <c r="BH5" s="139"/>
      <c r="BI5" s="139"/>
    </row>
    <row r="6" spans="1:61" ht="12.6" customHeight="1" x14ac:dyDescent="0.25">
      <c r="B6" s="278"/>
      <c r="C6" s="279"/>
      <c r="D6" s="279"/>
      <c r="E6" s="279"/>
      <c r="F6" s="279"/>
      <c r="G6" s="279"/>
      <c r="H6" s="279"/>
      <c r="I6" s="279"/>
      <c r="J6" s="279"/>
      <c r="K6" s="279"/>
      <c r="L6" s="279"/>
      <c r="M6" s="279"/>
      <c r="N6" s="279"/>
      <c r="O6" s="279"/>
      <c r="P6" s="279"/>
      <c r="Q6" s="279"/>
      <c r="R6" s="279"/>
      <c r="S6" s="279"/>
      <c r="T6" s="279"/>
      <c r="U6" s="279"/>
      <c r="V6" s="279"/>
      <c r="W6" s="279"/>
      <c r="X6" s="279"/>
      <c r="Y6" s="280"/>
      <c r="AF6" s="258"/>
    </row>
    <row r="7" spans="1:61" s="256" customFormat="1" ht="12.6" customHeight="1" x14ac:dyDescent="0.25">
      <c r="A7" s="88"/>
      <c r="B7" s="423" t="s">
        <v>39</v>
      </c>
      <c r="C7" s="424"/>
      <c r="D7" s="424"/>
      <c r="E7" s="424"/>
      <c r="F7" s="424"/>
      <c r="G7" s="424"/>
      <c r="H7" s="424"/>
      <c r="I7" s="424"/>
      <c r="J7" s="424"/>
      <c r="K7" s="424"/>
      <c r="L7" s="424"/>
      <c r="M7" s="424"/>
      <c r="N7" s="424"/>
      <c r="O7" s="424"/>
      <c r="P7" s="424"/>
      <c r="Q7" s="424"/>
      <c r="R7" s="424"/>
      <c r="S7" s="424"/>
      <c r="T7" s="424"/>
      <c r="U7" s="424"/>
      <c r="V7" s="424"/>
      <c r="W7" s="424"/>
      <c r="X7" s="424"/>
      <c r="Y7" s="425"/>
      <c r="AB7" s="256" t="str">
        <f>IF($D10="X",ROW(A7),"")</f>
        <v/>
      </c>
      <c r="AP7" s="133"/>
      <c r="AQ7" s="133"/>
      <c r="AR7" s="133"/>
      <c r="AS7" s="133"/>
      <c r="AT7" s="133"/>
      <c r="AU7" s="133"/>
      <c r="AV7" s="133"/>
      <c r="AW7" s="133"/>
      <c r="AX7" s="133"/>
      <c r="AY7" s="133"/>
      <c r="AZ7" s="133"/>
      <c r="BA7" s="133"/>
      <c r="BB7" s="133"/>
      <c r="BC7" s="133"/>
      <c r="BD7" s="133"/>
      <c r="BE7" s="139"/>
      <c r="BF7" s="139"/>
      <c r="BG7" s="139"/>
      <c r="BH7" s="139"/>
      <c r="BI7" s="139"/>
    </row>
    <row r="8" spans="1:61" s="256" customFormat="1" ht="12.6" customHeight="1" x14ac:dyDescent="0.25">
      <c r="A8" s="88"/>
      <c r="B8" s="426"/>
      <c r="C8" s="427"/>
      <c r="D8" s="427"/>
      <c r="E8" s="427"/>
      <c r="F8" s="427"/>
      <c r="G8" s="427"/>
      <c r="H8" s="427"/>
      <c r="I8" s="427"/>
      <c r="J8" s="427"/>
      <c r="K8" s="427"/>
      <c r="L8" s="427"/>
      <c r="M8" s="427"/>
      <c r="N8" s="427"/>
      <c r="O8" s="427"/>
      <c r="P8" s="427"/>
      <c r="Q8" s="427"/>
      <c r="R8" s="427"/>
      <c r="S8" s="427"/>
      <c r="T8" s="427"/>
      <c r="U8" s="427"/>
      <c r="V8" s="427"/>
      <c r="W8" s="427"/>
      <c r="X8" s="427"/>
      <c r="Y8" s="428"/>
      <c r="AP8" s="133"/>
      <c r="AQ8" s="133"/>
      <c r="AR8" s="133"/>
      <c r="AS8" s="133"/>
      <c r="AT8" s="133"/>
      <c r="AU8" s="133"/>
      <c r="AV8" s="133"/>
      <c r="AW8" s="133"/>
      <c r="AX8" s="133"/>
      <c r="AY8" s="133"/>
      <c r="AZ8" s="133"/>
      <c r="BA8" s="133"/>
      <c r="BB8" s="133"/>
      <c r="BC8" s="133"/>
      <c r="BD8" s="133"/>
      <c r="BE8" s="139"/>
      <c r="BF8" s="139"/>
      <c r="BG8" s="139"/>
      <c r="BH8" s="139"/>
      <c r="BI8" s="139"/>
    </row>
    <row r="9" spans="1:61" s="256" customFormat="1" ht="12.6" customHeight="1" x14ac:dyDescent="0.25">
      <c r="A9" s="88"/>
      <c r="B9" s="429"/>
      <c r="C9" s="430"/>
      <c r="D9" s="430"/>
      <c r="E9" s="430"/>
      <c r="F9" s="430"/>
      <c r="G9" s="430"/>
      <c r="H9" s="430"/>
      <c r="I9" s="430"/>
      <c r="J9" s="430"/>
      <c r="K9" s="430"/>
      <c r="L9" s="430"/>
      <c r="M9" s="430"/>
      <c r="N9" s="430"/>
      <c r="O9" s="430"/>
      <c r="P9" s="430"/>
      <c r="Q9" s="430"/>
      <c r="R9" s="430"/>
      <c r="S9" s="430"/>
      <c r="T9" s="430"/>
      <c r="U9" s="430"/>
      <c r="V9" s="430"/>
      <c r="W9" s="430"/>
      <c r="X9" s="430"/>
      <c r="Y9" s="431"/>
      <c r="AP9" s="133"/>
      <c r="AQ9" s="133"/>
      <c r="AR9" s="133"/>
      <c r="AS9" s="133"/>
      <c r="AT9" s="133"/>
      <c r="AU9" s="133"/>
      <c r="AV9" s="133"/>
      <c r="AW9" s="133"/>
      <c r="AX9" s="133"/>
      <c r="AY9" s="133"/>
      <c r="AZ9" s="133"/>
      <c r="BA9" s="133"/>
      <c r="BB9" s="133"/>
      <c r="BC9" s="133"/>
      <c r="BD9" s="133"/>
      <c r="BE9" s="139"/>
      <c r="BF9" s="139"/>
      <c r="BG9" s="139"/>
      <c r="BH9" s="139"/>
      <c r="BI9" s="139"/>
    </row>
    <row r="10" spans="1:61" s="256" customFormat="1" ht="12.6" customHeight="1" x14ac:dyDescent="0.25">
      <c r="A10" s="88"/>
      <c r="B10" s="142"/>
      <c r="C10" s="143"/>
      <c r="D10" s="143"/>
      <c r="E10" s="143"/>
      <c r="F10" s="143"/>
      <c r="G10" s="143"/>
      <c r="H10" s="143"/>
      <c r="I10" s="143"/>
      <c r="J10" s="143"/>
      <c r="K10" s="143"/>
      <c r="L10" s="143"/>
      <c r="M10" s="143"/>
      <c r="N10" s="143"/>
      <c r="O10" s="143"/>
      <c r="P10" s="143"/>
      <c r="Q10" s="143"/>
      <c r="R10" s="143"/>
      <c r="S10" s="143"/>
      <c r="T10" s="143"/>
      <c r="U10" s="143"/>
      <c r="V10" s="143"/>
      <c r="W10" s="143"/>
      <c r="X10" s="143"/>
      <c r="Y10" s="144"/>
      <c r="AP10" s="133"/>
      <c r="AQ10" s="133"/>
      <c r="AR10" s="133"/>
      <c r="AS10" s="133"/>
      <c r="AT10" s="133"/>
      <c r="AU10" s="133"/>
      <c r="AV10" s="133"/>
      <c r="AW10" s="133"/>
      <c r="AX10" s="133"/>
      <c r="AY10" s="133"/>
      <c r="AZ10" s="133"/>
      <c r="BA10" s="133"/>
      <c r="BB10" s="133"/>
      <c r="BC10" s="133"/>
      <c r="BD10" s="133"/>
      <c r="BE10" s="139"/>
      <c r="BF10" s="139"/>
      <c r="BG10" s="139"/>
      <c r="BH10" s="139"/>
      <c r="BI10" s="139"/>
    </row>
    <row r="11" spans="1:61" s="256" customFormat="1" ht="12.6" customHeight="1" x14ac:dyDescent="0.25">
      <c r="A11" s="88"/>
      <c r="B11" s="415" t="s">
        <v>426</v>
      </c>
      <c r="C11" s="415"/>
      <c r="D11" s="415"/>
      <c r="E11" s="415"/>
      <c r="F11" s="415"/>
      <c r="G11" s="432"/>
      <c r="H11" s="432"/>
      <c r="I11" s="432"/>
      <c r="J11" s="432"/>
      <c r="K11" s="432"/>
      <c r="L11" s="432"/>
      <c r="M11" s="432"/>
      <c r="N11" s="432"/>
      <c r="O11" s="432"/>
      <c r="P11" s="432"/>
      <c r="Q11" s="432"/>
      <c r="R11" s="432"/>
      <c r="S11" s="432"/>
      <c r="T11" s="432"/>
      <c r="U11" s="432"/>
      <c r="V11" s="432"/>
      <c r="W11" s="432"/>
      <c r="X11" s="432"/>
      <c r="Y11" s="432"/>
      <c r="AP11" s="133"/>
      <c r="AQ11" s="133"/>
      <c r="AR11" s="133"/>
      <c r="AS11" s="133"/>
      <c r="AT11" s="133"/>
      <c r="AU11" s="133"/>
      <c r="AV11" s="133"/>
      <c r="AW11" s="133"/>
      <c r="AX11" s="133"/>
      <c r="AY11" s="133"/>
      <c r="AZ11" s="133"/>
      <c r="BA11" s="133"/>
      <c r="BB11" s="133"/>
      <c r="BC11" s="133"/>
      <c r="BD11" s="133"/>
      <c r="BE11" s="139"/>
      <c r="BF11" s="139"/>
      <c r="BG11" s="139"/>
      <c r="BH11" s="139"/>
      <c r="BI11" s="139"/>
    </row>
    <row r="12" spans="1:61" s="256" customFormat="1" ht="12.6" customHeight="1" x14ac:dyDescent="0.25">
      <c r="A12" s="88"/>
      <c r="B12" s="408" t="s">
        <v>3</v>
      </c>
      <c r="C12" s="408"/>
      <c r="D12" s="408"/>
      <c r="E12" s="408"/>
      <c r="F12" s="408"/>
      <c r="G12" s="433" t="str">
        <f>BL!G128</f>
        <v/>
      </c>
      <c r="H12" s="434"/>
      <c r="I12" s="434"/>
      <c r="J12" s="434"/>
      <c r="K12" s="434"/>
      <c r="L12" s="434"/>
      <c r="M12" s="434"/>
      <c r="N12" s="434"/>
      <c r="O12" s="434"/>
      <c r="P12" s="434"/>
      <c r="Q12" s="434"/>
      <c r="R12" s="434"/>
      <c r="S12" s="434"/>
      <c r="T12" s="434"/>
      <c r="U12" s="434"/>
      <c r="V12" s="434"/>
      <c r="W12" s="434"/>
      <c r="X12" s="434"/>
      <c r="Y12" s="435"/>
      <c r="AP12" s="133"/>
      <c r="AQ12" s="133"/>
      <c r="AR12" s="133"/>
      <c r="AS12" s="133"/>
      <c r="AT12" s="133"/>
      <c r="AU12" s="133"/>
      <c r="AV12" s="133"/>
      <c r="AW12" s="133"/>
      <c r="AX12" s="133"/>
      <c r="AY12" s="133"/>
      <c r="AZ12" s="133"/>
      <c r="BA12" s="133"/>
      <c r="BB12" s="133"/>
      <c r="BC12" s="133"/>
      <c r="BD12" s="133"/>
      <c r="BE12" s="139"/>
      <c r="BF12" s="139"/>
      <c r="BG12" s="139"/>
      <c r="BH12" s="139"/>
      <c r="BI12" s="139"/>
    </row>
    <row r="13" spans="1:61" s="256" customFormat="1" ht="12.6" customHeight="1" x14ac:dyDescent="0.25">
      <c r="A13" s="88"/>
      <c r="B13" s="416"/>
      <c r="C13" s="417"/>
      <c r="D13" s="417"/>
      <c r="E13" s="417"/>
      <c r="F13" s="417"/>
      <c r="G13" s="417"/>
      <c r="H13" s="417"/>
      <c r="I13" s="417"/>
      <c r="J13" s="417"/>
      <c r="K13" s="417"/>
      <c r="L13" s="417"/>
      <c r="M13" s="417"/>
      <c r="N13" s="417"/>
      <c r="O13" s="417"/>
      <c r="P13" s="417"/>
      <c r="Q13" s="417"/>
      <c r="R13" s="417"/>
      <c r="S13" s="417"/>
      <c r="T13" s="417"/>
      <c r="U13" s="417"/>
      <c r="V13" s="417"/>
      <c r="W13" s="417"/>
      <c r="X13" s="417"/>
      <c r="Y13" s="418"/>
      <c r="AP13" s="133"/>
      <c r="AQ13" s="133"/>
      <c r="AR13" s="133"/>
      <c r="AS13" s="133"/>
      <c r="AT13" s="133"/>
      <c r="AU13" s="133"/>
      <c r="AV13" s="133"/>
      <c r="AW13" s="133"/>
      <c r="AX13" s="133"/>
      <c r="AY13" s="133"/>
      <c r="AZ13" s="133"/>
      <c r="BA13" s="133"/>
      <c r="BB13" s="133"/>
      <c r="BC13" s="133"/>
      <c r="BD13" s="133"/>
      <c r="BE13" s="139"/>
      <c r="BF13" s="139"/>
      <c r="BG13" s="139"/>
      <c r="BH13" s="139"/>
      <c r="BI13" s="139"/>
    </row>
    <row r="14" spans="1:61" s="256" customFormat="1" ht="12.6" customHeight="1" x14ac:dyDescent="0.25">
      <c r="A14" s="88"/>
      <c r="B14" s="415" t="s">
        <v>433</v>
      </c>
      <c r="C14" s="415"/>
      <c r="D14" s="415"/>
      <c r="E14" s="415"/>
      <c r="F14" s="415"/>
      <c r="G14" s="415"/>
      <c r="H14" s="415"/>
      <c r="I14" s="415"/>
      <c r="J14" s="415"/>
      <c r="K14" s="415"/>
      <c r="L14" s="415"/>
      <c r="M14" s="415"/>
      <c r="N14" s="415"/>
      <c r="O14" s="415"/>
      <c r="P14" s="415"/>
      <c r="Q14" s="415"/>
      <c r="R14" s="415"/>
      <c r="S14" s="415"/>
      <c r="T14" s="415"/>
      <c r="U14" s="415"/>
      <c r="V14" s="415"/>
      <c r="W14" s="415"/>
      <c r="X14" s="415"/>
      <c r="Y14" s="415"/>
      <c r="AP14" s="133"/>
      <c r="AQ14" s="133"/>
      <c r="AR14" s="133"/>
      <c r="AS14" s="133"/>
      <c r="AT14" s="133"/>
      <c r="AU14" s="133"/>
      <c r="AV14" s="133"/>
      <c r="AW14" s="133"/>
      <c r="AX14" s="133"/>
      <c r="AY14" s="133"/>
      <c r="AZ14" s="133"/>
      <c r="BA14" s="133"/>
      <c r="BB14" s="133"/>
      <c r="BC14" s="133"/>
      <c r="BD14" s="133"/>
      <c r="BE14" s="139"/>
      <c r="BF14" s="139"/>
      <c r="BG14" s="139"/>
      <c r="BH14" s="139"/>
      <c r="BI14" s="139"/>
    </row>
    <row r="15" spans="1:61" s="256" customFormat="1" ht="12.6" customHeight="1" x14ac:dyDescent="0.25">
      <c r="A15" s="88"/>
      <c r="B15" s="413" t="s">
        <v>15</v>
      </c>
      <c r="C15" s="413"/>
      <c r="D15" s="413"/>
      <c r="E15" s="413"/>
      <c r="F15" s="411" t="str">
        <f>BL!F131</f>
        <v/>
      </c>
      <c r="G15" s="411"/>
      <c r="H15" s="411"/>
      <c r="I15" s="411"/>
      <c r="J15" s="411"/>
      <c r="K15" s="411"/>
      <c r="L15" s="414" t="s">
        <v>40</v>
      </c>
      <c r="M15" s="414"/>
      <c r="N15" s="414"/>
      <c r="O15" s="419" t="str">
        <f>BL!O131</f>
        <v/>
      </c>
      <c r="P15" s="420"/>
      <c r="Q15" s="420"/>
      <c r="R15" s="420"/>
      <c r="S15" s="421"/>
      <c r="T15" s="413" t="s">
        <v>17</v>
      </c>
      <c r="U15" s="413"/>
      <c r="V15" s="413"/>
      <c r="W15" s="422" t="str">
        <f>BL!W131</f>
        <v/>
      </c>
      <c r="X15" s="422"/>
      <c r="Y15" s="422"/>
      <c r="AP15" s="133"/>
      <c r="AQ15" s="133"/>
      <c r="AR15" s="133"/>
      <c r="AS15" s="133"/>
      <c r="AT15" s="133"/>
      <c r="AU15" s="133"/>
      <c r="AV15" s="133"/>
      <c r="AW15" s="133"/>
      <c r="AX15" s="133"/>
      <c r="AY15" s="133"/>
      <c r="AZ15" s="133"/>
      <c r="BA15" s="133"/>
      <c r="BB15" s="133"/>
      <c r="BC15" s="133"/>
      <c r="BD15" s="133"/>
      <c r="BE15" s="139"/>
      <c r="BF15" s="139"/>
      <c r="BG15" s="139"/>
      <c r="BH15" s="139"/>
      <c r="BI15" s="139"/>
    </row>
    <row r="16" spans="1:61" s="256" customFormat="1" ht="12.6" customHeight="1" x14ac:dyDescent="0.25">
      <c r="A16" s="88"/>
      <c r="B16" s="413" t="s">
        <v>18</v>
      </c>
      <c r="C16" s="413"/>
      <c r="D16" s="413"/>
      <c r="E16" s="413"/>
      <c r="F16" s="411" t="str">
        <f>BL!F132</f>
        <v/>
      </c>
      <c r="G16" s="411"/>
      <c r="H16" s="411"/>
      <c r="I16" s="411"/>
      <c r="J16" s="411"/>
      <c r="K16" s="411"/>
      <c r="L16" s="414" t="s">
        <v>41</v>
      </c>
      <c r="M16" s="414"/>
      <c r="N16" s="414"/>
      <c r="O16" s="414"/>
      <c r="P16" s="414"/>
      <c r="Q16" s="414"/>
      <c r="R16" s="414"/>
      <c r="S16" s="414"/>
      <c r="T16" s="414"/>
      <c r="U16" s="411" t="s">
        <v>42</v>
      </c>
      <c r="V16" s="411"/>
      <c r="W16" s="411"/>
      <c r="X16" s="411"/>
      <c r="Y16" s="411"/>
      <c r="AP16" s="133"/>
      <c r="AQ16" s="133"/>
      <c r="AR16" s="133"/>
      <c r="AS16" s="133"/>
      <c r="AT16" s="133"/>
      <c r="AU16" s="133"/>
      <c r="AV16" s="133"/>
      <c r="AW16" s="133"/>
      <c r="AX16" s="133"/>
      <c r="AY16" s="133"/>
      <c r="AZ16" s="133"/>
      <c r="BA16" s="133"/>
      <c r="BB16" s="133"/>
      <c r="BC16" s="133"/>
      <c r="BD16" s="133"/>
      <c r="BE16" s="139"/>
      <c r="BF16" s="139"/>
      <c r="BG16" s="139"/>
      <c r="BH16" s="139"/>
      <c r="BI16" s="139"/>
    </row>
    <row r="17" spans="1:61" s="256" customFormat="1" ht="12.6" customHeight="1" x14ac:dyDescent="0.25">
      <c r="A17" s="88"/>
      <c r="B17" s="416"/>
      <c r="C17" s="417"/>
      <c r="D17" s="417"/>
      <c r="E17" s="417"/>
      <c r="F17" s="417"/>
      <c r="G17" s="417"/>
      <c r="H17" s="417"/>
      <c r="I17" s="417"/>
      <c r="J17" s="417"/>
      <c r="K17" s="417"/>
      <c r="L17" s="417"/>
      <c r="M17" s="417"/>
      <c r="N17" s="417"/>
      <c r="O17" s="417"/>
      <c r="P17" s="417"/>
      <c r="Q17" s="417"/>
      <c r="R17" s="417"/>
      <c r="S17" s="417"/>
      <c r="T17" s="417"/>
      <c r="U17" s="417"/>
      <c r="V17" s="417"/>
      <c r="W17" s="417"/>
      <c r="X17" s="417"/>
      <c r="Y17" s="418"/>
      <c r="AP17" s="133"/>
      <c r="AQ17" s="133"/>
      <c r="AR17" s="133"/>
      <c r="AS17" s="133"/>
      <c r="AT17" s="133"/>
      <c r="AU17" s="133"/>
      <c r="AV17" s="133"/>
      <c r="AW17" s="133"/>
      <c r="AX17" s="133"/>
      <c r="AY17" s="133"/>
      <c r="AZ17" s="133"/>
      <c r="BA17" s="133"/>
      <c r="BB17" s="133"/>
      <c r="BC17" s="133"/>
      <c r="BD17" s="133"/>
      <c r="BE17" s="139"/>
      <c r="BF17" s="139"/>
      <c r="BG17" s="139"/>
      <c r="BH17" s="139"/>
      <c r="BI17" s="139"/>
    </row>
    <row r="18" spans="1:61" s="256" customFormat="1" ht="12.6" customHeight="1" x14ac:dyDescent="0.25">
      <c r="A18" s="88"/>
      <c r="B18" s="415" t="s">
        <v>434</v>
      </c>
      <c r="C18" s="415"/>
      <c r="D18" s="415"/>
      <c r="E18" s="415"/>
      <c r="F18" s="415"/>
      <c r="G18" s="415"/>
      <c r="H18" s="415"/>
      <c r="I18" s="415"/>
      <c r="J18" s="415"/>
      <c r="K18" s="415"/>
      <c r="L18" s="415"/>
      <c r="M18" s="415"/>
      <c r="N18" s="415"/>
      <c r="O18" s="415"/>
      <c r="P18" s="415"/>
      <c r="Q18" s="415"/>
      <c r="R18" s="415"/>
      <c r="S18" s="415"/>
      <c r="T18" s="415"/>
      <c r="U18" s="415"/>
      <c r="V18" s="415"/>
      <c r="W18" s="415"/>
      <c r="X18" s="415"/>
      <c r="Y18" s="415"/>
      <c r="AP18" s="133"/>
      <c r="AQ18" s="133"/>
      <c r="AR18" s="133"/>
      <c r="AS18" s="133"/>
      <c r="AT18" s="133"/>
      <c r="AU18" s="133"/>
      <c r="AV18" s="133"/>
      <c r="AW18" s="133"/>
      <c r="AX18" s="133"/>
      <c r="AY18" s="133"/>
      <c r="AZ18" s="133"/>
      <c r="BA18" s="133"/>
      <c r="BB18" s="133"/>
      <c r="BC18" s="133"/>
      <c r="BD18" s="133"/>
      <c r="BE18" s="139"/>
      <c r="BF18" s="139"/>
      <c r="BG18" s="139"/>
      <c r="BH18" s="139"/>
      <c r="BI18" s="139"/>
    </row>
    <row r="19" spans="1:61" s="256" customFormat="1" ht="12.6" customHeight="1" x14ac:dyDescent="0.25">
      <c r="A19" s="88"/>
      <c r="B19" s="413" t="s">
        <v>15</v>
      </c>
      <c r="C19" s="413"/>
      <c r="D19" s="413"/>
      <c r="E19" s="413"/>
      <c r="F19" s="410" t="str">
        <f>IF(Récap!A1="","",Récap!AS17)</f>
        <v/>
      </c>
      <c r="G19" s="410"/>
      <c r="H19" s="410"/>
      <c r="I19" s="410"/>
      <c r="J19" s="410"/>
      <c r="K19" s="410"/>
      <c r="L19" s="414" t="s">
        <v>40</v>
      </c>
      <c r="M19" s="414"/>
      <c r="N19" s="414"/>
      <c r="O19" s="410" t="str">
        <f>IF(Récap!A1="","",Récap!AS18)</f>
        <v/>
      </c>
      <c r="P19" s="410"/>
      <c r="Q19" s="410"/>
      <c r="R19" s="410"/>
      <c r="S19" s="410"/>
      <c r="T19" s="413" t="s">
        <v>17</v>
      </c>
      <c r="U19" s="413"/>
      <c r="V19" s="413"/>
      <c r="W19" s="410" t="str">
        <f>IF(Récap!A1="","",Récap!AS19)</f>
        <v/>
      </c>
      <c r="X19" s="410"/>
      <c r="Y19" s="410"/>
      <c r="AP19" s="133"/>
      <c r="AQ19" s="133"/>
      <c r="AR19" s="133"/>
      <c r="AS19" s="133"/>
      <c r="AT19" s="133"/>
      <c r="AU19" s="133"/>
      <c r="AV19" s="133"/>
      <c r="AW19" s="133"/>
      <c r="AX19" s="133"/>
      <c r="AY19" s="133"/>
      <c r="AZ19" s="133"/>
      <c r="BA19" s="133"/>
      <c r="BB19" s="133"/>
      <c r="BC19" s="133"/>
      <c r="BD19" s="133"/>
      <c r="BE19" s="139"/>
      <c r="BF19" s="139"/>
      <c r="BG19" s="139"/>
      <c r="BH19" s="139"/>
      <c r="BI19" s="139"/>
    </row>
    <row r="20" spans="1:61" s="256" customFormat="1" ht="12.6" customHeight="1" x14ac:dyDescent="0.25">
      <c r="A20" s="88"/>
      <c r="B20" s="408" t="s">
        <v>43</v>
      </c>
      <c r="C20" s="408"/>
      <c r="D20" s="408"/>
      <c r="E20" s="408"/>
      <c r="F20" s="408"/>
      <c r="G20" s="408"/>
      <c r="H20" s="408"/>
      <c r="I20" s="408"/>
      <c r="J20" s="408"/>
      <c r="K20" s="408"/>
      <c r="L20" s="408"/>
      <c r="M20" s="408"/>
      <c r="N20" s="408"/>
      <c r="O20" s="408"/>
      <c r="P20" s="408"/>
      <c r="Q20" s="411" t="str">
        <f>IF(LEFT(O19,4)="AEIO",1600,2000)&amp;" heures / 12 ans"</f>
        <v>2000 heures / 12 ans</v>
      </c>
      <c r="R20" s="411"/>
      <c r="S20" s="411"/>
      <c r="T20" s="411"/>
      <c r="U20" s="411"/>
      <c r="V20" s="411"/>
      <c r="W20" s="411"/>
      <c r="X20" s="411"/>
      <c r="Y20" s="411"/>
      <c r="AP20" s="133"/>
      <c r="AQ20" s="133"/>
      <c r="AR20" s="133"/>
      <c r="AS20" s="133"/>
      <c r="AT20" s="133"/>
      <c r="AU20" s="133"/>
      <c r="AV20" s="133"/>
      <c r="AW20" s="133"/>
      <c r="AX20" s="133"/>
      <c r="AY20" s="133"/>
      <c r="AZ20" s="133"/>
      <c r="BA20" s="133"/>
      <c r="BB20" s="133"/>
      <c r="BC20" s="133"/>
      <c r="BD20" s="133"/>
      <c r="BE20" s="139"/>
      <c r="BF20" s="139"/>
      <c r="BG20" s="139"/>
      <c r="BH20" s="139"/>
      <c r="BI20" s="139"/>
    </row>
    <row r="21" spans="1:61" s="256" customFormat="1" ht="12.6" customHeight="1" x14ac:dyDescent="0.25">
      <c r="A21" s="88"/>
      <c r="B21" s="408" t="s">
        <v>44</v>
      </c>
      <c r="C21" s="408"/>
      <c r="D21" s="408"/>
      <c r="E21" s="408"/>
      <c r="F21" s="408"/>
      <c r="G21" s="408"/>
      <c r="H21" s="408"/>
      <c r="I21" s="408"/>
      <c r="J21" s="408"/>
      <c r="K21" s="408"/>
      <c r="L21" s="408"/>
      <c r="M21" s="408"/>
      <c r="N21" s="408"/>
      <c r="O21" s="408"/>
      <c r="P21" s="408"/>
      <c r="Q21" s="412" t="str">
        <f>IF(Récap!A1="","",Récap!AS20)</f>
        <v/>
      </c>
      <c r="R21" s="412"/>
      <c r="S21" s="412"/>
      <c r="T21" s="412"/>
      <c r="U21" s="412"/>
      <c r="V21" s="412"/>
      <c r="W21" s="412"/>
      <c r="X21" s="412"/>
      <c r="Y21" s="412"/>
      <c r="AP21" s="133"/>
      <c r="AQ21" s="133"/>
      <c r="AR21" s="133"/>
      <c r="AS21" s="133"/>
      <c r="AT21" s="133"/>
      <c r="AU21" s="133"/>
      <c r="AV21" s="133"/>
      <c r="AW21" s="133"/>
      <c r="AX21" s="133"/>
      <c r="AY21" s="133"/>
      <c r="AZ21" s="133"/>
      <c r="BA21" s="133"/>
      <c r="BB21" s="133"/>
      <c r="BC21" s="133"/>
      <c r="BD21" s="133"/>
      <c r="BE21" s="139"/>
      <c r="BF21" s="139"/>
      <c r="BG21" s="139"/>
      <c r="BH21" s="139"/>
      <c r="BI21" s="139"/>
    </row>
    <row r="22" spans="1:61" s="256" customFormat="1" ht="12.6" customHeight="1" x14ac:dyDescent="0.25">
      <c r="A22" s="88"/>
      <c r="B22" s="408" t="s">
        <v>22</v>
      </c>
      <c r="C22" s="408"/>
      <c r="D22" s="408"/>
      <c r="E22" s="408"/>
      <c r="F22" s="408"/>
      <c r="G22" s="408"/>
      <c r="H22" s="408"/>
      <c r="I22" s="408"/>
      <c r="J22" s="408"/>
      <c r="K22" s="408"/>
      <c r="L22" s="408"/>
      <c r="M22" s="408"/>
      <c r="N22" s="408"/>
      <c r="O22" s="408"/>
      <c r="P22" s="408"/>
      <c r="Q22" s="409" t="str">
        <f>IF(Récap!A1="","",Récap!AS21)</f>
        <v/>
      </c>
      <c r="R22" s="409"/>
      <c r="S22" s="409"/>
      <c r="T22" s="409"/>
      <c r="U22" s="409"/>
      <c r="V22" s="409"/>
      <c r="W22" s="409"/>
      <c r="X22" s="409"/>
      <c r="Y22" s="409"/>
      <c r="AP22" s="133"/>
      <c r="AQ22" s="133"/>
      <c r="AR22" s="133"/>
      <c r="AS22" s="133"/>
      <c r="AT22" s="133"/>
      <c r="AU22" s="133"/>
      <c r="AV22" s="133"/>
      <c r="AW22" s="133"/>
      <c r="AX22" s="133"/>
      <c r="AY22" s="133"/>
      <c r="AZ22" s="133"/>
      <c r="BA22" s="133"/>
      <c r="BB22" s="133"/>
      <c r="BC22" s="133"/>
      <c r="BD22" s="133"/>
      <c r="BE22" s="139"/>
      <c r="BF22" s="139"/>
      <c r="BG22" s="139"/>
      <c r="BH22" s="139"/>
      <c r="BI22" s="139"/>
    </row>
    <row r="23" spans="1:61" s="256" customFormat="1" ht="12.6" customHeight="1" x14ac:dyDescent="0.25">
      <c r="A23" s="88"/>
      <c r="B23" s="408" t="s">
        <v>45</v>
      </c>
      <c r="C23" s="408"/>
      <c r="D23" s="408"/>
      <c r="E23" s="408"/>
      <c r="F23" s="408"/>
      <c r="G23" s="408"/>
      <c r="H23" s="408"/>
      <c r="I23" s="408"/>
      <c r="J23" s="408"/>
      <c r="K23" s="408"/>
      <c r="L23" s="408"/>
      <c r="M23" s="408"/>
      <c r="N23" s="408"/>
      <c r="O23" s="408"/>
      <c r="P23" s="408"/>
      <c r="Q23" s="409" t="str">
        <f>IF(Récap!A1="","",Récap!AS22)</f>
        <v/>
      </c>
      <c r="R23" s="409"/>
      <c r="S23" s="409"/>
      <c r="T23" s="409"/>
      <c r="U23" s="409"/>
      <c r="V23" s="409"/>
      <c r="W23" s="409"/>
      <c r="X23" s="409"/>
      <c r="Y23" s="409"/>
      <c r="AP23" s="133"/>
      <c r="AQ23" s="133"/>
      <c r="AR23" s="133"/>
      <c r="AS23" s="133"/>
      <c r="AT23" s="133"/>
      <c r="AU23" s="133"/>
      <c r="AV23" s="133"/>
      <c r="AW23" s="133"/>
      <c r="AX23" s="133"/>
      <c r="AY23" s="133"/>
      <c r="AZ23" s="133"/>
      <c r="BA23" s="133"/>
      <c r="BB23" s="133"/>
      <c r="BC23" s="133"/>
      <c r="BD23" s="133"/>
      <c r="BE23" s="139"/>
      <c r="BF23" s="139"/>
      <c r="BG23" s="139"/>
      <c r="BH23" s="139"/>
      <c r="BI23" s="139"/>
    </row>
    <row r="24" spans="1:61" s="256" customFormat="1" ht="12.6" customHeight="1" x14ac:dyDescent="0.25">
      <c r="A24" s="88"/>
      <c r="B24" s="142"/>
      <c r="C24" s="143"/>
      <c r="D24" s="143"/>
      <c r="E24" s="143"/>
      <c r="F24" s="143"/>
      <c r="G24" s="143"/>
      <c r="H24" s="143"/>
      <c r="I24" s="143"/>
      <c r="J24" s="143"/>
      <c r="K24" s="143"/>
      <c r="L24" s="143"/>
      <c r="M24" s="143"/>
      <c r="N24" s="143"/>
      <c r="O24" s="143"/>
      <c r="P24" s="143"/>
      <c r="Q24" s="143"/>
      <c r="R24" s="143"/>
      <c r="S24" s="143"/>
      <c r="T24" s="143"/>
      <c r="U24" s="143"/>
      <c r="V24" s="143"/>
      <c r="W24" s="143"/>
      <c r="X24" s="143"/>
      <c r="Y24" s="144"/>
      <c r="AP24" s="133"/>
      <c r="AQ24" s="133"/>
      <c r="AR24" s="133"/>
      <c r="AS24" s="133"/>
      <c r="AT24" s="133"/>
      <c r="AU24" s="133"/>
      <c r="AV24" s="133"/>
      <c r="AW24" s="133"/>
      <c r="AX24" s="133"/>
      <c r="AY24" s="133"/>
      <c r="AZ24" s="133"/>
      <c r="BA24" s="133"/>
      <c r="BB24" s="133"/>
      <c r="BC24" s="133"/>
      <c r="BD24" s="133"/>
      <c r="BE24" s="139"/>
      <c r="BF24" s="139"/>
      <c r="BG24" s="139"/>
      <c r="BH24" s="139"/>
      <c r="BI24" s="139"/>
    </row>
    <row r="25" spans="1:61" s="256" customFormat="1" ht="12.6" customHeight="1" x14ac:dyDescent="0.25">
      <c r="A25" s="88"/>
      <c r="B25" s="378" t="s">
        <v>46</v>
      </c>
      <c r="C25" s="379"/>
      <c r="D25" s="379"/>
      <c r="E25" s="379"/>
      <c r="F25" s="379"/>
      <c r="G25" s="379"/>
      <c r="H25" s="379"/>
      <c r="I25" s="379"/>
      <c r="J25" s="379"/>
      <c r="K25" s="379"/>
      <c r="L25" s="379"/>
      <c r="M25" s="379"/>
      <c r="N25" s="379"/>
      <c r="O25" s="379"/>
      <c r="P25" s="379"/>
      <c r="Q25" s="379"/>
      <c r="R25" s="379"/>
      <c r="S25" s="379"/>
      <c r="T25" s="379"/>
      <c r="U25" s="379"/>
      <c r="V25" s="379"/>
      <c r="W25" s="379"/>
      <c r="X25" s="379"/>
      <c r="Y25" s="380"/>
      <c r="AP25" s="133"/>
      <c r="AQ25" s="133"/>
      <c r="AR25" s="133"/>
      <c r="AS25" s="133"/>
      <c r="AT25" s="133"/>
      <c r="AU25" s="133"/>
      <c r="AV25" s="133"/>
      <c r="AW25" s="133"/>
      <c r="AX25" s="133"/>
      <c r="AY25" s="133"/>
      <c r="AZ25" s="133"/>
      <c r="BA25" s="133"/>
      <c r="BB25" s="133"/>
      <c r="BC25" s="133"/>
      <c r="BD25" s="133"/>
      <c r="BE25" s="139"/>
      <c r="BF25" s="139"/>
      <c r="BG25" s="139"/>
      <c r="BH25" s="139"/>
      <c r="BI25" s="139"/>
    </row>
    <row r="26" spans="1:61" s="256" customFormat="1" ht="12.6" customHeight="1" x14ac:dyDescent="0.25">
      <c r="A26" s="88"/>
      <c r="B26" s="12"/>
      <c r="C26" s="13"/>
      <c r="D26" s="13"/>
      <c r="E26" s="13"/>
      <c r="F26" s="13"/>
      <c r="G26" s="13"/>
      <c r="H26" s="13"/>
      <c r="I26" s="13"/>
      <c r="J26" s="13"/>
      <c r="K26" s="13"/>
      <c r="L26" s="13"/>
      <c r="M26" s="13"/>
      <c r="N26" s="13"/>
      <c r="O26" s="13"/>
      <c r="P26" s="13"/>
      <c r="Q26" s="13"/>
      <c r="R26" s="13"/>
      <c r="S26" s="13"/>
      <c r="T26" s="13"/>
      <c r="U26" s="13"/>
      <c r="V26" s="13"/>
      <c r="W26" s="13"/>
      <c r="X26" s="13"/>
      <c r="Y26" s="14"/>
      <c r="AP26" s="133"/>
      <c r="AQ26" s="133"/>
      <c r="AR26" s="133"/>
      <c r="AS26" s="133"/>
      <c r="AT26" s="133"/>
      <c r="AU26" s="133"/>
      <c r="AV26" s="133"/>
      <c r="AW26" s="133"/>
      <c r="AX26" s="133"/>
      <c r="AY26" s="133"/>
      <c r="AZ26" s="133"/>
      <c r="BA26" s="133"/>
      <c r="BB26" s="133"/>
      <c r="BC26" s="133"/>
      <c r="BD26" s="133"/>
      <c r="BE26" s="139"/>
      <c r="BF26" s="139"/>
      <c r="BG26" s="139"/>
      <c r="BH26" s="139"/>
      <c r="BI26" s="139"/>
    </row>
    <row r="27" spans="1:61" s="256" customFormat="1" ht="12.6" customHeight="1" x14ac:dyDescent="0.25">
      <c r="A27" s="88"/>
      <c r="B27" s="381" t="s">
        <v>47</v>
      </c>
      <c r="C27" s="382"/>
      <c r="D27" s="382"/>
      <c r="E27" s="382"/>
      <c r="F27" s="382"/>
      <c r="G27" s="382"/>
      <c r="H27" s="382"/>
      <c r="I27" s="382"/>
      <c r="J27" s="382"/>
      <c r="K27" s="382"/>
      <c r="L27" s="382"/>
      <c r="M27" s="382"/>
      <c r="N27" s="382"/>
      <c r="O27" s="382"/>
      <c r="P27" s="382"/>
      <c r="Q27" s="382"/>
      <c r="R27" s="382"/>
      <c r="S27" s="382"/>
      <c r="T27" s="382"/>
      <c r="U27" s="382"/>
      <c r="V27" s="382"/>
      <c r="W27" s="382"/>
      <c r="X27" s="382"/>
      <c r="Y27" s="383"/>
      <c r="AP27" s="133"/>
      <c r="AQ27" s="133"/>
      <c r="AR27" s="133"/>
      <c r="AS27" s="133"/>
      <c r="AT27" s="133"/>
      <c r="AU27" s="133"/>
      <c r="AV27" s="133"/>
      <c r="AW27" s="133"/>
      <c r="AX27" s="133"/>
      <c r="AY27" s="133"/>
      <c r="AZ27" s="133"/>
      <c r="BA27" s="133"/>
      <c r="BB27" s="133"/>
      <c r="BC27" s="133"/>
      <c r="BD27" s="133"/>
      <c r="BE27" s="139"/>
      <c r="BF27" s="139"/>
      <c r="BG27" s="139"/>
      <c r="BH27" s="139"/>
      <c r="BI27" s="139"/>
    </row>
    <row r="28" spans="1:61" s="256" customFormat="1" ht="12.6" customHeight="1" x14ac:dyDescent="0.25">
      <c r="A28" s="88"/>
      <c r="B28" s="268"/>
      <c r="C28" s="269"/>
      <c r="D28" s="384" t="s">
        <v>48</v>
      </c>
      <c r="E28" s="384"/>
      <c r="F28" s="384"/>
      <c r="G28" s="384"/>
      <c r="H28" s="384"/>
      <c r="I28" s="384"/>
      <c r="J28" s="384"/>
      <c r="K28" s="384"/>
      <c r="L28" s="384"/>
      <c r="M28" s="384"/>
      <c r="N28" s="384"/>
      <c r="O28" s="384"/>
      <c r="P28" s="384"/>
      <c r="Q28" s="384"/>
      <c r="R28" s="384"/>
      <c r="S28" s="384"/>
      <c r="T28" s="384"/>
      <c r="U28" s="384"/>
      <c r="V28" s="384"/>
      <c r="W28" s="384"/>
      <c r="X28" s="384"/>
      <c r="Y28" s="385"/>
      <c r="AP28" s="133"/>
      <c r="AQ28" s="133"/>
      <c r="AR28" s="133"/>
      <c r="AS28" s="133"/>
      <c r="AT28" s="133"/>
      <c r="AU28" s="133"/>
      <c r="AV28" s="133"/>
      <c r="AW28" s="133"/>
      <c r="AX28" s="133"/>
      <c r="AY28" s="133"/>
      <c r="AZ28" s="133"/>
      <c r="BA28" s="133"/>
      <c r="BB28" s="133"/>
      <c r="BC28" s="133"/>
      <c r="BD28" s="133"/>
      <c r="BE28" s="139"/>
      <c r="BF28" s="139"/>
      <c r="BG28" s="139"/>
      <c r="BH28" s="139"/>
      <c r="BI28" s="139"/>
    </row>
    <row r="29" spans="1:61" s="256" customFormat="1" ht="12.6" customHeight="1" x14ac:dyDescent="0.25">
      <c r="A29" s="88"/>
      <c r="B29" s="268"/>
      <c r="C29" s="269"/>
      <c r="D29" s="384" t="s">
        <v>49</v>
      </c>
      <c r="E29" s="384"/>
      <c r="F29" s="384"/>
      <c r="G29" s="384"/>
      <c r="H29" s="384"/>
      <c r="I29" s="384"/>
      <c r="J29" s="384"/>
      <c r="K29" s="384"/>
      <c r="L29" s="384"/>
      <c r="M29" s="384"/>
      <c r="N29" s="384"/>
      <c r="O29" s="384"/>
      <c r="P29" s="384"/>
      <c r="Q29" s="384"/>
      <c r="R29" s="384"/>
      <c r="S29" s="384"/>
      <c r="T29" s="384"/>
      <c r="U29" s="384"/>
      <c r="V29" s="384"/>
      <c r="W29" s="384"/>
      <c r="X29" s="384"/>
      <c r="Y29" s="385"/>
      <c r="AP29" s="133"/>
      <c r="AQ29" s="133"/>
      <c r="AR29" s="133"/>
      <c r="AS29" s="133"/>
      <c r="AT29" s="133"/>
      <c r="AU29" s="133"/>
      <c r="AV29" s="133"/>
      <c r="AW29" s="133"/>
      <c r="AX29" s="133"/>
      <c r="AY29" s="133"/>
      <c r="AZ29" s="133"/>
      <c r="BA29" s="133"/>
      <c r="BB29" s="133"/>
      <c r="BC29" s="133"/>
      <c r="BD29" s="133"/>
      <c r="BE29" s="139"/>
      <c r="BF29" s="139"/>
      <c r="BG29" s="139"/>
      <c r="BH29" s="139"/>
      <c r="BI29" s="139"/>
    </row>
    <row r="30" spans="1:61" s="256" customFormat="1" ht="12.6" customHeight="1" x14ac:dyDescent="0.25">
      <c r="A30" s="88"/>
      <c r="B30" s="268"/>
      <c r="C30" s="269"/>
      <c r="D30" s="401" t="s">
        <v>50</v>
      </c>
      <c r="E30" s="401"/>
      <c r="F30" s="401"/>
      <c r="G30" s="401"/>
      <c r="H30" s="401"/>
      <c r="I30" s="401"/>
      <c r="J30" s="401"/>
      <c r="K30" s="401"/>
      <c r="L30" s="401"/>
      <c r="M30" s="401"/>
      <c r="N30" s="401"/>
      <c r="O30" s="401"/>
      <c r="P30" s="401"/>
      <c r="Q30" s="401"/>
      <c r="R30" s="401"/>
      <c r="S30" s="401"/>
      <c r="T30" s="401"/>
      <c r="U30" s="401"/>
      <c r="V30" s="401"/>
      <c r="W30" s="401"/>
      <c r="X30" s="401"/>
      <c r="Y30" s="402"/>
      <c r="AP30" s="133"/>
      <c r="AQ30" s="133"/>
      <c r="AR30" s="133"/>
      <c r="AS30" s="133"/>
      <c r="AT30" s="133"/>
      <c r="AU30" s="133"/>
      <c r="AV30" s="133"/>
      <c r="AW30" s="133"/>
      <c r="AX30" s="133"/>
      <c r="AY30" s="133"/>
      <c r="AZ30" s="133"/>
      <c r="BA30" s="133"/>
      <c r="BB30" s="133"/>
      <c r="BC30" s="133"/>
      <c r="BD30" s="133"/>
      <c r="BE30" s="139"/>
      <c r="BF30" s="139"/>
      <c r="BG30" s="139"/>
      <c r="BH30" s="139"/>
      <c r="BI30" s="139"/>
    </row>
    <row r="31" spans="1:61" s="256" customFormat="1" ht="12.6" customHeight="1" x14ac:dyDescent="0.25">
      <c r="A31" s="88"/>
      <c r="B31" s="268"/>
      <c r="C31" s="269"/>
      <c r="D31" s="384" t="s">
        <v>51</v>
      </c>
      <c r="E31" s="384"/>
      <c r="F31" s="384"/>
      <c r="G31" s="384"/>
      <c r="H31" s="384"/>
      <c r="I31" s="384"/>
      <c r="J31" s="384"/>
      <c r="K31" s="384"/>
      <c r="L31" s="384"/>
      <c r="M31" s="384"/>
      <c r="N31" s="384"/>
      <c r="O31" s="384"/>
      <c r="P31" s="384"/>
      <c r="Q31" s="384"/>
      <c r="R31" s="384"/>
      <c r="S31" s="384"/>
      <c r="T31" s="384"/>
      <c r="U31" s="384"/>
      <c r="V31" s="384"/>
      <c r="W31" s="384"/>
      <c r="X31" s="384"/>
      <c r="Y31" s="385"/>
      <c r="AP31" s="133"/>
      <c r="AQ31" s="133"/>
      <c r="AR31" s="133"/>
      <c r="AS31" s="133"/>
      <c r="AT31" s="133"/>
      <c r="AU31" s="133"/>
      <c r="AV31" s="133"/>
      <c r="AW31" s="133"/>
      <c r="AX31" s="133"/>
      <c r="AY31" s="133"/>
      <c r="AZ31" s="133"/>
      <c r="BA31" s="133"/>
      <c r="BB31" s="133"/>
      <c r="BC31" s="133"/>
      <c r="BD31" s="133"/>
      <c r="BE31" s="139"/>
      <c r="BF31" s="139"/>
      <c r="BG31" s="139"/>
      <c r="BH31" s="139"/>
      <c r="BI31" s="139"/>
    </row>
    <row r="32" spans="1:61" s="256" customFormat="1" ht="12.6" customHeight="1" x14ac:dyDescent="0.25">
      <c r="A32" s="88"/>
      <c r="B32" s="268"/>
      <c r="C32" s="269"/>
      <c r="D32" s="403" t="s">
        <v>52</v>
      </c>
      <c r="E32" s="404"/>
      <c r="F32" s="404"/>
      <c r="G32" s="404"/>
      <c r="H32" s="404"/>
      <c r="I32" s="404"/>
      <c r="J32" s="404"/>
      <c r="K32" s="404"/>
      <c r="L32" s="404"/>
      <c r="M32" s="404"/>
      <c r="N32" s="404"/>
      <c r="O32" s="404"/>
      <c r="P32" s="404"/>
      <c r="Q32" s="404"/>
      <c r="R32" s="404"/>
      <c r="S32" s="404"/>
      <c r="T32" s="404"/>
      <c r="U32" s="404"/>
      <c r="V32" s="404"/>
      <c r="W32" s="404"/>
      <c r="X32" s="404"/>
      <c r="Y32" s="405"/>
      <c r="AP32" s="133"/>
      <c r="AQ32" s="133"/>
      <c r="AR32" s="133"/>
      <c r="AS32" s="133"/>
      <c r="AT32" s="133"/>
      <c r="AU32" s="133"/>
      <c r="AV32" s="133"/>
      <c r="AW32" s="133"/>
      <c r="AX32" s="133"/>
      <c r="AY32" s="133"/>
      <c r="AZ32" s="133"/>
      <c r="BA32" s="133"/>
      <c r="BB32" s="133"/>
      <c r="BC32" s="133"/>
      <c r="BD32" s="133"/>
      <c r="BE32" s="139"/>
      <c r="BF32" s="139"/>
      <c r="BG32" s="139"/>
      <c r="BH32" s="139"/>
      <c r="BI32" s="139"/>
    </row>
    <row r="33" spans="1:61" s="256" customFormat="1" ht="12.6" customHeight="1" x14ac:dyDescent="0.25">
      <c r="A33" s="88"/>
      <c r="B33" s="268"/>
      <c r="C33" s="269"/>
      <c r="D33" s="406" t="s">
        <v>53</v>
      </c>
      <c r="E33" s="406"/>
      <c r="F33" s="406"/>
      <c r="G33" s="406"/>
      <c r="H33" s="406"/>
      <c r="I33" s="406"/>
      <c r="J33" s="406"/>
      <c r="K33" s="406"/>
      <c r="L33" s="406"/>
      <c r="M33" s="406"/>
      <c r="N33" s="406"/>
      <c r="O33" s="406"/>
      <c r="P33" s="406"/>
      <c r="Q33" s="406"/>
      <c r="R33" s="406"/>
      <c r="S33" s="406"/>
      <c r="T33" s="406"/>
      <c r="U33" s="406"/>
      <c r="V33" s="406"/>
      <c r="W33" s="406"/>
      <c r="X33" s="406"/>
      <c r="Y33" s="407"/>
      <c r="AP33" s="133"/>
      <c r="AQ33" s="133"/>
      <c r="AR33" s="133"/>
      <c r="AS33" s="133"/>
      <c r="AT33" s="133"/>
      <c r="AU33" s="133"/>
      <c r="AV33" s="133"/>
      <c r="AW33" s="133"/>
      <c r="AX33" s="133"/>
      <c r="AY33" s="133"/>
      <c r="AZ33" s="133"/>
      <c r="BA33" s="133"/>
      <c r="BB33" s="133"/>
      <c r="BC33" s="133"/>
      <c r="BD33" s="133"/>
      <c r="BE33" s="139"/>
      <c r="BF33" s="139"/>
      <c r="BG33" s="139"/>
      <c r="BH33" s="139"/>
      <c r="BI33" s="139"/>
    </row>
    <row r="34" spans="1:61" s="256" customFormat="1" ht="12.6" customHeight="1" x14ac:dyDescent="0.25">
      <c r="A34" s="88"/>
      <c r="B34" s="268"/>
      <c r="C34" s="269"/>
      <c r="D34" s="406"/>
      <c r="E34" s="406"/>
      <c r="F34" s="406"/>
      <c r="G34" s="406"/>
      <c r="H34" s="406"/>
      <c r="I34" s="406"/>
      <c r="J34" s="406"/>
      <c r="K34" s="406"/>
      <c r="L34" s="406"/>
      <c r="M34" s="406"/>
      <c r="N34" s="406"/>
      <c r="O34" s="406"/>
      <c r="P34" s="406"/>
      <c r="Q34" s="406"/>
      <c r="R34" s="406"/>
      <c r="S34" s="406"/>
      <c r="T34" s="406"/>
      <c r="U34" s="406"/>
      <c r="V34" s="406"/>
      <c r="W34" s="406"/>
      <c r="X34" s="406"/>
      <c r="Y34" s="407"/>
      <c r="AP34" s="133"/>
      <c r="AQ34" s="133"/>
      <c r="AR34" s="133"/>
      <c r="AS34" s="133"/>
      <c r="AT34" s="133"/>
      <c r="AU34" s="133"/>
      <c r="AV34" s="133"/>
      <c r="AW34" s="133"/>
      <c r="AX34" s="133"/>
      <c r="AY34" s="133"/>
      <c r="AZ34" s="133"/>
      <c r="BA34" s="133"/>
      <c r="BB34" s="133"/>
      <c r="BC34" s="133"/>
      <c r="BD34" s="133"/>
      <c r="BE34" s="139"/>
      <c r="BF34" s="139"/>
      <c r="BG34" s="139"/>
      <c r="BH34" s="139"/>
      <c r="BI34" s="139"/>
    </row>
    <row r="35" spans="1:61" s="256" customFormat="1" ht="12.6" customHeight="1" x14ac:dyDescent="0.25">
      <c r="A35" s="88"/>
      <c r="B35" s="268"/>
      <c r="C35" s="269"/>
      <c r="D35" s="401" t="s">
        <v>54</v>
      </c>
      <c r="E35" s="401"/>
      <c r="F35" s="401"/>
      <c r="G35" s="401"/>
      <c r="H35" s="401"/>
      <c r="I35" s="401"/>
      <c r="J35" s="401"/>
      <c r="K35" s="401"/>
      <c r="L35" s="401"/>
      <c r="M35" s="401"/>
      <c r="N35" s="401"/>
      <c r="O35" s="401"/>
      <c r="P35" s="401"/>
      <c r="Q35" s="401"/>
      <c r="R35" s="401"/>
      <c r="S35" s="401"/>
      <c r="T35" s="401"/>
      <c r="U35" s="401"/>
      <c r="V35" s="401"/>
      <c r="W35" s="401"/>
      <c r="X35" s="401"/>
      <c r="Y35" s="402"/>
      <c r="AP35" s="133"/>
      <c r="AQ35" s="133"/>
      <c r="AR35" s="133"/>
      <c r="AS35" s="133"/>
      <c r="AT35" s="133"/>
      <c r="AU35" s="133"/>
      <c r="AV35" s="133"/>
      <c r="AW35" s="133"/>
      <c r="AX35" s="133"/>
      <c r="AY35" s="133"/>
      <c r="AZ35" s="133"/>
      <c r="BA35" s="133"/>
      <c r="BB35" s="133"/>
      <c r="BC35" s="133"/>
      <c r="BD35" s="133"/>
      <c r="BE35" s="139"/>
      <c r="BF35" s="139"/>
      <c r="BG35" s="139"/>
      <c r="BH35" s="139"/>
      <c r="BI35" s="139"/>
    </row>
    <row r="36" spans="1:61" s="256" customFormat="1" ht="12.6" customHeight="1" x14ac:dyDescent="0.25">
      <c r="A36" s="88"/>
      <c r="B36" s="268"/>
      <c r="C36" s="269"/>
      <c r="D36" s="269"/>
      <c r="E36" s="265"/>
      <c r="F36" s="265"/>
      <c r="G36" s="265"/>
      <c r="H36" s="265"/>
      <c r="I36" s="265"/>
      <c r="J36" s="265"/>
      <c r="K36" s="265"/>
      <c r="L36" s="265"/>
      <c r="M36" s="265"/>
      <c r="N36" s="265"/>
      <c r="O36" s="265"/>
      <c r="P36" s="265"/>
      <c r="Q36" s="265"/>
      <c r="R36" s="265"/>
      <c r="S36" s="265"/>
      <c r="T36" s="265"/>
      <c r="U36" s="269"/>
      <c r="V36" s="269"/>
      <c r="W36" s="269"/>
      <c r="X36" s="269"/>
      <c r="Y36" s="270"/>
      <c r="AP36" s="133"/>
      <c r="AQ36" s="133"/>
      <c r="AR36" s="133"/>
      <c r="AS36" s="133"/>
      <c r="AT36" s="133"/>
      <c r="AU36" s="133"/>
      <c r="AV36" s="133"/>
      <c r="AW36" s="133"/>
      <c r="AX36" s="133"/>
      <c r="AY36" s="133"/>
      <c r="AZ36" s="133"/>
      <c r="BA36" s="133"/>
      <c r="BB36" s="133"/>
      <c r="BC36" s="133"/>
      <c r="BD36" s="133"/>
      <c r="BE36" s="139"/>
      <c r="BF36" s="139"/>
      <c r="BG36" s="139"/>
      <c r="BH36" s="139"/>
      <c r="BI36" s="139"/>
    </row>
    <row r="37" spans="1:61" s="256" customFormat="1" ht="12.6" customHeight="1" x14ac:dyDescent="0.25">
      <c r="A37" s="88"/>
      <c r="B37" s="378" t="s">
        <v>55</v>
      </c>
      <c r="C37" s="379"/>
      <c r="D37" s="379"/>
      <c r="E37" s="379"/>
      <c r="F37" s="379"/>
      <c r="G37" s="379"/>
      <c r="H37" s="379"/>
      <c r="I37" s="379"/>
      <c r="J37" s="379"/>
      <c r="K37" s="379"/>
      <c r="L37" s="379"/>
      <c r="M37" s="379"/>
      <c r="N37" s="379"/>
      <c r="O37" s="379"/>
      <c r="P37" s="379"/>
      <c r="Q37" s="379"/>
      <c r="R37" s="379"/>
      <c r="S37" s="379"/>
      <c r="T37" s="379"/>
      <c r="U37" s="379"/>
      <c r="V37" s="379"/>
      <c r="W37" s="379"/>
      <c r="X37" s="379"/>
      <c r="Y37" s="380"/>
      <c r="AP37" s="133"/>
      <c r="AQ37" s="133"/>
      <c r="AR37" s="133"/>
      <c r="AS37" s="133"/>
      <c r="AT37" s="133"/>
      <c r="AU37" s="133"/>
      <c r="AV37" s="133"/>
      <c r="AW37" s="133"/>
      <c r="AX37" s="133"/>
      <c r="AY37" s="133"/>
      <c r="AZ37" s="133"/>
      <c r="BA37" s="133"/>
      <c r="BB37" s="133"/>
      <c r="BC37" s="133"/>
      <c r="BD37" s="133"/>
      <c r="BE37" s="139"/>
      <c r="BF37" s="139"/>
      <c r="BG37" s="139"/>
      <c r="BH37" s="139"/>
      <c r="BI37" s="139"/>
    </row>
    <row r="38" spans="1:61" s="256" customFormat="1" ht="12.6" customHeight="1" x14ac:dyDescent="0.25">
      <c r="A38" s="88"/>
      <c r="B38" s="12"/>
      <c r="C38" s="13"/>
      <c r="D38" s="13"/>
      <c r="E38" s="13"/>
      <c r="F38" s="13"/>
      <c r="G38" s="13"/>
      <c r="H38" s="13"/>
      <c r="I38" s="13"/>
      <c r="J38" s="13"/>
      <c r="K38" s="13"/>
      <c r="L38" s="13"/>
      <c r="M38" s="13"/>
      <c r="N38" s="13"/>
      <c r="O38" s="13"/>
      <c r="P38" s="13"/>
      <c r="Q38" s="13"/>
      <c r="R38" s="13"/>
      <c r="S38" s="13"/>
      <c r="T38" s="13"/>
      <c r="U38" s="13"/>
      <c r="V38" s="13"/>
      <c r="W38" s="13"/>
      <c r="X38" s="13"/>
      <c r="Y38" s="14"/>
      <c r="AP38" s="133"/>
      <c r="AQ38" s="133"/>
      <c r="AR38" s="133"/>
      <c r="AS38" s="133"/>
      <c r="AT38" s="133"/>
      <c r="AU38" s="133"/>
      <c r="AV38" s="133"/>
      <c r="AW38" s="133"/>
      <c r="AX38" s="133"/>
      <c r="AY38" s="133"/>
      <c r="AZ38" s="133"/>
      <c r="BA38" s="133"/>
      <c r="BB38" s="133"/>
      <c r="BC38" s="133"/>
      <c r="BD38" s="133"/>
      <c r="BE38" s="139"/>
      <c r="BF38" s="139"/>
      <c r="BG38" s="139"/>
      <c r="BH38" s="139"/>
      <c r="BI38" s="139"/>
    </row>
    <row r="39" spans="1:61" s="256" customFormat="1" ht="12.6" customHeight="1" x14ac:dyDescent="0.25">
      <c r="A39" s="88"/>
      <c r="B39" s="395" t="s">
        <v>56</v>
      </c>
      <c r="C39" s="396"/>
      <c r="D39" s="396"/>
      <c r="E39" s="396"/>
      <c r="F39" s="396"/>
      <c r="G39" s="396"/>
      <c r="H39" s="396"/>
      <c r="I39" s="396"/>
      <c r="J39" s="396"/>
      <c r="K39" s="396"/>
      <c r="L39" s="396"/>
      <c r="M39" s="396"/>
      <c r="N39" s="396"/>
      <c r="O39" s="396"/>
      <c r="P39" s="396"/>
      <c r="Q39" s="396"/>
      <c r="R39" s="396"/>
      <c r="S39" s="396"/>
      <c r="T39" s="396"/>
      <c r="U39" s="396"/>
      <c r="V39" s="396"/>
      <c r="W39" s="396"/>
      <c r="X39" s="396"/>
      <c r="Y39" s="397"/>
      <c r="AP39" s="133"/>
      <c r="AQ39" s="133"/>
      <c r="AR39" s="133"/>
      <c r="AS39" s="133"/>
      <c r="AT39" s="133"/>
      <c r="AU39" s="133"/>
      <c r="AV39" s="133"/>
      <c r="AW39" s="133"/>
      <c r="AX39" s="133"/>
      <c r="AY39" s="133"/>
      <c r="AZ39" s="133"/>
      <c r="BA39" s="133"/>
      <c r="BB39" s="133"/>
      <c r="BC39" s="133"/>
      <c r="BD39" s="133"/>
      <c r="BE39" s="139"/>
      <c r="BF39" s="139"/>
      <c r="BG39" s="139"/>
      <c r="BH39" s="139"/>
      <c r="BI39" s="139"/>
    </row>
    <row r="40" spans="1:61" s="256" customFormat="1" ht="12.6" customHeight="1" x14ac:dyDescent="0.25">
      <c r="A40" s="88"/>
      <c r="B40" s="398" t="s">
        <v>57</v>
      </c>
      <c r="C40" s="398"/>
      <c r="D40" s="398"/>
      <c r="E40" s="398"/>
      <c r="F40" s="398"/>
      <c r="G40" s="398"/>
      <c r="H40" s="398"/>
      <c r="I40" s="398"/>
      <c r="J40" s="398"/>
      <c r="K40" s="398"/>
      <c r="L40" s="398"/>
      <c r="M40" s="398"/>
      <c r="N40" s="398"/>
      <c r="O40" s="399" t="s">
        <v>58</v>
      </c>
      <c r="P40" s="399"/>
      <c r="Q40" s="399"/>
      <c r="R40" s="399"/>
      <c r="S40" s="399"/>
      <c r="T40" s="399"/>
      <c r="U40" s="399"/>
      <c r="V40" s="399"/>
      <c r="W40" s="399"/>
      <c r="X40" s="399"/>
      <c r="Y40" s="399"/>
      <c r="AP40" s="133"/>
      <c r="AQ40" s="133"/>
      <c r="AR40" s="133"/>
      <c r="AS40" s="133"/>
      <c r="AT40" s="133"/>
      <c r="AU40" s="133"/>
      <c r="AV40" s="133"/>
      <c r="AW40" s="133"/>
      <c r="AX40" s="133"/>
      <c r="AY40" s="133"/>
      <c r="AZ40" s="133"/>
      <c r="BA40" s="133"/>
      <c r="BB40" s="133"/>
      <c r="BC40" s="133"/>
      <c r="BD40" s="133"/>
      <c r="BE40" s="139"/>
      <c r="BF40" s="139"/>
      <c r="BG40" s="139"/>
      <c r="BH40" s="139"/>
      <c r="BI40" s="139"/>
    </row>
    <row r="41" spans="1:61" s="256" customFormat="1" ht="12.6" customHeight="1" x14ac:dyDescent="0.25">
      <c r="A41" s="88"/>
      <c r="B41" s="386" t="s">
        <v>59</v>
      </c>
      <c r="C41" s="386"/>
      <c r="D41" s="386"/>
      <c r="E41" s="386"/>
      <c r="F41" s="386"/>
      <c r="G41" s="386"/>
      <c r="H41" s="386"/>
      <c r="I41" s="386"/>
      <c r="J41" s="386"/>
      <c r="K41" s="386"/>
      <c r="L41" s="386"/>
      <c r="M41" s="386"/>
      <c r="N41" s="386"/>
      <c r="O41" s="400" t="s">
        <v>60</v>
      </c>
      <c r="P41" s="400"/>
      <c r="Q41" s="400"/>
      <c r="R41" s="400"/>
      <c r="S41" s="400"/>
      <c r="T41" s="400"/>
      <c r="U41" s="400"/>
      <c r="V41" s="400"/>
      <c r="W41" s="400"/>
      <c r="X41" s="400"/>
      <c r="Y41" s="400"/>
      <c r="AP41" s="133"/>
      <c r="AQ41" s="133"/>
      <c r="AR41" s="133"/>
      <c r="AS41" s="133"/>
      <c r="AT41" s="133"/>
      <c r="AU41" s="133"/>
      <c r="AV41" s="133"/>
      <c r="AW41" s="133"/>
      <c r="AX41" s="133"/>
      <c r="AY41" s="133"/>
      <c r="AZ41" s="133"/>
      <c r="BA41" s="133"/>
      <c r="BB41" s="133"/>
      <c r="BC41" s="133"/>
      <c r="BD41" s="133"/>
      <c r="BE41" s="139"/>
      <c r="BF41" s="139"/>
      <c r="BG41" s="139"/>
      <c r="BH41" s="139"/>
      <c r="BI41" s="139"/>
    </row>
    <row r="42" spans="1:61" s="256" customFormat="1" ht="12.6" customHeight="1" x14ac:dyDescent="0.25">
      <c r="A42" s="88"/>
      <c r="B42" s="386" t="s">
        <v>61</v>
      </c>
      <c r="C42" s="386"/>
      <c r="D42" s="386"/>
      <c r="E42" s="386"/>
      <c r="F42" s="386"/>
      <c r="G42" s="386"/>
      <c r="H42" s="386"/>
      <c r="I42" s="386"/>
      <c r="J42" s="386"/>
      <c r="K42" s="386"/>
      <c r="L42" s="386"/>
      <c r="M42" s="386"/>
      <c r="N42" s="386"/>
      <c r="O42" s="400" t="s">
        <v>62</v>
      </c>
      <c r="P42" s="400"/>
      <c r="Q42" s="400"/>
      <c r="R42" s="400"/>
      <c r="S42" s="400"/>
      <c r="T42" s="400"/>
      <c r="U42" s="400"/>
      <c r="V42" s="400"/>
      <c r="W42" s="400"/>
      <c r="X42" s="400"/>
      <c r="Y42" s="400"/>
      <c r="AP42" s="133"/>
      <c r="AQ42" s="133"/>
      <c r="AR42" s="133"/>
      <c r="AS42" s="133"/>
      <c r="AT42" s="133"/>
      <c r="AU42" s="133"/>
      <c r="AV42" s="133"/>
      <c r="AW42" s="133"/>
      <c r="AX42" s="133"/>
      <c r="AY42" s="133"/>
      <c r="AZ42" s="133"/>
      <c r="BA42" s="133"/>
      <c r="BB42" s="133"/>
      <c r="BC42" s="133"/>
      <c r="BD42" s="133"/>
      <c r="BE42" s="139"/>
      <c r="BF42" s="139"/>
      <c r="BG42" s="139"/>
      <c r="BH42" s="139"/>
      <c r="BI42" s="139"/>
    </row>
    <row r="43" spans="1:61" s="256" customFormat="1" ht="12.6" customHeight="1" x14ac:dyDescent="0.25">
      <c r="A43" s="88"/>
      <c r="B43" s="386"/>
      <c r="C43" s="386"/>
      <c r="D43" s="386"/>
      <c r="E43" s="386"/>
      <c r="F43" s="386"/>
      <c r="G43" s="386"/>
      <c r="H43" s="386"/>
      <c r="I43" s="386"/>
      <c r="J43" s="386"/>
      <c r="K43" s="386"/>
      <c r="L43" s="386"/>
      <c r="M43" s="386"/>
      <c r="N43" s="386"/>
      <c r="O43" s="400"/>
      <c r="P43" s="400"/>
      <c r="Q43" s="400"/>
      <c r="R43" s="400"/>
      <c r="S43" s="400"/>
      <c r="T43" s="400"/>
      <c r="U43" s="400"/>
      <c r="V43" s="400"/>
      <c r="W43" s="400"/>
      <c r="X43" s="400"/>
      <c r="Y43" s="400"/>
      <c r="AP43" s="133"/>
      <c r="AQ43" s="133"/>
      <c r="AR43" s="133"/>
      <c r="AS43" s="133"/>
      <c r="AT43" s="133"/>
      <c r="AU43" s="133"/>
      <c r="AV43" s="133"/>
      <c r="AW43" s="133"/>
      <c r="AX43" s="133"/>
      <c r="AY43" s="133"/>
      <c r="AZ43" s="133"/>
      <c r="BA43" s="133"/>
      <c r="BB43" s="133"/>
      <c r="BC43" s="133"/>
      <c r="BD43" s="133"/>
      <c r="BE43" s="139"/>
      <c r="BF43" s="139"/>
      <c r="BG43" s="139"/>
      <c r="BH43" s="139"/>
      <c r="BI43" s="139"/>
    </row>
    <row r="44" spans="1:61" s="256" customFormat="1" ht="12.6" customHeight="1" x14ac:dyDescent="0.25">
      <c r="A44" s="88"/>
      <c r="B44" s="386"/>
      <c r="C44" s="386"/>
      <c r="D44" s="386"/>
      <c r="E44" s="386"/>
      <c r="F44" s="386"/>
      <c r="G44" s="386"/>
      <c r="H44" s="386"/>
      <c r="I44" s="386"/>
      <c r="J44" s="386"/>
      <c r="K44" s="386"/>
      <c r="L44" s="386"/>
      <c r="M44" s="386"/>
      <c r="N44" s="386"/>
      <c r="O44" s="400"/>
      <c r="P44" s="400"/>
      <c r="Q44" s="400"/>
      <c r="R44" s="400"/>
      <c r="S44" s="400"/>
      <c r="T44" s="400"/>
      <c r="U44" s="400"/>
      <c r="V44" s="400"/>
      <c r="W44" s="400"/>
      <c r="X44" s="400"/>
      <c r="Y44" s="400"/>
      <c r="AP44" s="133"/>
      <c r="AQ44" s="133"/>
      <c r="AR44" s="133"/>
      <c r="AS44" s="133"/>
      <c r="AT44" s="133"/>
      <c r="AU44" s="133"/>
      <c r="AV44" s="133"/>
      <c r="AW44" s="133"/>
      <c r="AX44" s="133"/>
      <c r="AY44" s="133"/>
      <c r="AZ44" s="133"/>
      <c r="BA44" s="133"/>
      <c r="BB44" s="133"/>
      <c r="BC44" s="133"/>
      <c r="BD44" s="133"/>
      <c r="BE44" s="139"/>
      <c r="BF44" s="139"/>
      <c r="BG44" s="139"/>
      <c r="BH44" s="139"/>
      <c r="BI44" s="139"/>
    </row>
    <row r="45" spans="1:61" s="256" customFormat="1" ht="12.6" customHeight="1" x14ac:dyDescent="0.25">
      <c r="A45" s="88"/>
      <c r="B45" s="386" t="s">
        <v>63</v>
      </c>
      <c r="C45" s="386"/>
      <c r="D45" s="386"/>
      <c r="E45" s="386"/>
      <c r="F45" s="386"/>
      <c r="G45" s="386"/>
      <c r="H45" s="386"/>
      <c r="I45" s="386"/>
      <c r="J45" s="386"/>
      <c r="K45" s="386"/>
      <c r="L45" s="386"/>
      <c r="M45" s="386"/>
      <c r="N45" s="386"/>
      <c r="O45" s="387" t="str">
        <f>"- Formation au pilotage"&amp;CHAR(10)&amp;"- Baptêmes de l'air"&amp;IF(LEFT(O19,4)="AEIO",CHAR(10)&amp;"- Voltige","")</f>
        <v>- Formation au pilotage
- Baptêmes de l'air</v>
      </c>
      <c r="P45" s="388"/>
      <c r="Q45" s="388"/>
      <c r="R45" s="388"/>
      <c r="S45" s="388"/>
      <c r="T45" s="388"/>
      <c r="U45" s="388"/>
      <c r="V45" s="388"/>
      <c r="W45" s="388"/>
      <c r="X45" s="388"/>
      <c r="Y45" s="388"/>
      <c r="AP45" s="133"/>
      <c r="AQ45" s="133"/>
      <c r="AR45" s="133"/>
      <c r="AS45" s="133"/>
      <c r="AT45" s="133"/>
      <c r="AU45" s="133"/>
      <c r="AV45" s="133"/>
      <c r="AW45" s="133"/>
      <c r="AX45" s="133"/>
      <c r="AY45" s="133"/>
      <c r="AZ45" s="133"/>
      <c r="BA45" s="133"/>
      <c r="BB45" s="133"/>
      <c r="BC45" s="133"/>
      <c r="BD45" s="133"/>
      <c r="BE45" s="139"/>
      <c r="BF45" s="139"/>
      <c r="BG45" s="139"/>
      <c r="BH45" s="139"/>
      <c r="BI45" s="139"/>
    </row>
    <row r="46" spans="1:61" s="256" customFormat="1" ht="12.6" customHeight="1" x14ac:dyDescent="0.25">
      <c r="A46" s="88"/>
      <c r="B46" s="386"/>
      <c r="C46" s="386"/>
      <c r="D46" s="386"/>
      <c r="E46" s="386"/>
      <c r="F46" s="386"/>
      <c r="G46" s="386"/>
      <c r="H46" s="386"/>
      <c r="I46" s="386"/>
      <c r="J46" s="386"/>
      <c r="K46" s="386"/>
      <c r="L46" s="386"/>
      <c r="M46" s="386"/>
      <c r="N46" s="386"/>
      <c r="O46" s="387"/>
      <c r="P46" s="388"/>
      <c r="Q46" s="388"/>
      <c r="R46" s="388"/>
      <c r="S46" s="388"/>
      <c r="T46" s="388"/>
      <c r="U46" s="388"/>
      <c r="V46" s="388"/>
      <c r="W46" s="388"/>
      <c r="X46" s="388"/>
      <c r="Y46" s="388"/>
      <c r="AP46" s="133"/>
      <c r="AQ46" s="133"/>
      <c r="AR46" s="133"/>
      <c r="AS46" s="133"/>
      <c r="AT46" s="133"/>
      <c r="AU46" s="133"/>
      <c r="AV46" s="133"/>
      <c r="AW46" s="133"/>
      <c r="AX46" s="133"/>
      <c r="AY46" s="133"/>
      <c r="AZ46" s="133"/>
      <c r="BA46" s="133"/>
      <c r="BB46" s="133"/>
      <c r="BC46" s="133"/>
      <c r="BD46" s="133"/>
      <c r="BE46" s="139"/>
      <c r="BF46" s="139"/>
      <c r="BG46" s="139"/>
      <c r="BH46" s="139"/>
      <c r="BI46" s="139"/>
    </row>
    <row r="47" spans="1:61" s="256" customFormat="1" ht="12.6" customHeight="1" x14ac:dyDescent="0.25">
      <c r="A47" s="88"/>
      <c r="B47" s="386"/>
      <c r="C47" s="386"/>
      <c r="D47" s="386"/>
      <c r="E47" s="386"/>
      <c r="F47" s="386"/>
      <c r="G47" s="386"/>
      <c r="H47" s="386"/>
      <c r="I47" s="386"/>
      <c r="J47" s="386"/>
      <c r="K47" s="386"/>
      <c r="L47" s="386"/>
      <c r="M47" s="386"/>
      <c r="N47" s="386"/>
      <c r="O47" s="388"/>
      <c r="P47" s="388"/>
      <c r="Q47" s="388"/>
      <c r="R47" s="388"/>
      <c r="S47" s="388"/>
      <c r="T47" s="388"/>
      <c r="U47" s="388"/>
      <c r="V47" s="388"/>
      <c r="W47" s="388"/>
      <c r="X47" s="388"/>
      <c r="Y47" s="388"/>
      <c r="AP47" s="133"/>
      <c r="AQ47" s="133"/>
      <c r="AR47" s="133"/>
      <c r="AS47" s="133"/>
      <c r="AT47" s="133"/>
      <c r="AU47" s="133"/>
      <c r="AV47" s="133"/>
      <c r="AW47" s="133"/>
      <c r="AX47" s="133"/>
      <c r="AY47" s="133"/>
      <c r="AZ47" s="133"/>
      <c r="BA47" s="133"/>
      <c r="BB47" s="133"/>
      <c r="BC47" s="133"/>
      <c r="BD47" s="133"/>
      <c r="BE47" s="139"/>
      <c r="BF47" s="139"/>
      <c r="BG47" s="139"/>
      <c r="BH47" s="139"/>
      <c r="BI47" s="139"/>
    </row>
    <row r="48" spans="1:61" s="256" customFormat="1" ht="12.6" customHeight="1" x14ac:dyDescent="0.25">
      <c r="A48" s="88"/>
      <c r="B48" s="386"/>
      <c r="C48" s="386"/>
      <c r="D48" s="386"/>
      <c r="E48" s="386"/>
      <c r="F48" s="386"/>
      <c r="G48" s="386"/>
      <c r="H48" s="386"/>
      <c r="I48" s="386"/>
      <c r="J48" s="386"/>
      <c r="K48" s="386"/>
      <c r="L48" s="386"/>
      <c r="M48" s="386"/>
      <c r="N48" s="386"/>
      <c r="O48" s="388"/>
      <c r="P48" s="388"/>
      <c r="Q48" s="388"/>
      <c r="R48" s="388"/>
      <c r="S48" s="388"/>
      <c r="T48" s="388"/>
      <c r="U48" s="388"/>
      <c r="V48" s="388"/>
      <c r="W48" s="388"/>
      <c r="X48" s="388"/>
      <c r="Y48" s="388"/>
      <c r="AP48" s="133"/>
      <c r="AQ48" s="133"/>
      <c r="AR48" s="133"/>
      <c r="AS48" s="133"/>
      <c r="AT48" s="133"/>
      <c r="AU48" s="133"/>
      <c r="AV48" s="133"/>
      <c r="AW48" s="133"/>
      <c r="AX48" s="133"/>
      <c r="AY48" s="133"/>
      <c r="AZ48" s="133"/>
      <c r="BA48" s="133"/>
      <c r="BB48" s="133"/>
      <c r="BC48" s="133"/>
      <c r="BD48" s="133"/>
      <c r="BE48" s="139"/>
      <c r="BF48" s="139"/>
      <c r="BG48" s="139"/>
      <c r="BH48" s="139"/>
      <c r="BI48" s="139"/>
    </row>
    <row r="49" spans="1:61" s="256" customFormat="1" ht="12.6" customHeight="1" x14ac:dyDescent="0.25">
      <c r="A49" s="88"/>
      <c r="B49" s="366" t="s">
        <v>64</v>
      </c>
      <c r="C49" s="367"/>
      <c r="D49" s="367"/>
      <c r="E49" s="367"/>
      <c r="F49" s="367"/>
      <c r="G49" s="367"/>
      <c r="H49" s="367"/>
      <c r="I49" s="367"/>
      <c r="J49" s="367"/>
      <c r="K49" s="367"/>
      <c r="L49" s="367"/>
      <c r="M49" s="367"/>
      <c r="N49" s="368"/>
      <c r="O49" s="372" t="s">
        <v>26</v>
      </c>
      <c r="P49" s="373"/>
      <c r="Q49" s="373"/>
      <c r="R49" s="373"/>
      <c r="S49" s="373"/>
      <c r="T49" s="373"/>
      <c r="U49" s="373"/>
      <c r="V49" s="373"/>
      <c r="W49" s="373"/>
      <c r="X49" s="373"/>
      <c r="Y49" s="374"/>
      <c r="AP49" s="133"/>
      <c r="AQ49" s="133"/>
      <c r="AR49" s="133"/>
      <c r="AS49" s="133"/>
      <c r="AT49" s="133"/>
      <c r="AU49" s="133"/>
      <c r="AV49" s="133"/>
      <c r="AW49" s="133"/>
      <c r="AX49" s="133"/>
      <c r="AY49" s="133"/>
      <c r="AZ49" s="133"/>
      <c r="BA49" s="133"/>
      <c r="BB49" s="133"/>
      <c r="BC49" s="133"/>
      <c r="BD49" s="133"/>
      <c r="BE49" s="139"/>
      <c r="BF49" s="139"/>
      <c r="BG49" s="139"/>
      <c r="BH49" s="139"/>
      <c r="BI49" s="139"/>
    </row>
    <row r="50" spans="1:61" s="256" customFormat="1" ht="12.6" customHeight="1" x14ac:dyDescent="0.25">
      <c r="A50" s="88"/>
      <c r="B50" s="389"/>
      <c r="C50" s="390"/>
      <c r="D50" s="390"/>
      <c r="E50" s="390"/>
      <c r="F50" s="390"/>
      <c r="G50" s="390"/>
      <c r="H50" s="390"/>
      <c r="I50" s="390"/>
      <c r="J50" s="390"/>
      <c r="K50" s="390"/>
      <c r="L50" s="390"/>
      <c r="M50" s="390"/>
      <c r="N50" s="391"/>
      <c r="O50" s="392"/>
      <c r="P50" s="393"/>
      <c r="Q50" s="393"/>
      <c r="R50" s="393"/>
      <c r="S50" s="393"/>
      <c r="T50" s="393"/>
      <c r="U50" s="393"/>
      <c r="V50" s="393"/>
      <c r="W50" s="393"/>
      <c r="X50" s="393"/>
      <c r="Y50" s="394"/>
      <c r="AP50" s="133"/>
      <c r="AQ50" s="133"/>
      <c r="AR50" s="133"/>
      <c r="AS50" s="133"/>
      <c r="AT50" s="133"/>
      <c r="AU50" s="133"/>
      <c r="AV50" s="133"/>
      <c r="AW50" s="133"/>
      <c r="AX50" s="133"/>
      <c r="AY50" s="133"/>
      <c r="AZ50" s="133"/>
      <c r="BA50" s="133"/>
      <c r="BB50" s="133"/>
      <c r="BC50" s="133"/>
      <c r="BD50" s="133"/>
      <c r="BE50" s="139"/>
      <c r="BF50" s="139"/>
      <c r="BG50" s="139"/>
      <c r="BH50" s="139"/>
      <c r="BI50" s="139"/>
    </row>
    <row r="51" spans="1:61" s="256" customFormat="1" ht="12.6" customHeight="1" x14ac:dyDescent="0.25">
      <c r="A51" s="88"/>
      <c r="B51" s="369"/>
      <c r="C51" s="370"/>
      <c r="D51" s="370"/>
      <c r="E51" s="370"/>
      <c r="F51" s="370"/>
      <c r="G51" s="370"/>
      <c r="H51" s="370"/>
      <c r="I51" s="370"/>
      <c r="J51" s="370"/>
      <c r="K51" s="370"/>
      <c r="L51" s="370"/>
      <c r="M51" s="370"/>
      <c r="N51" s="371"/>
      <c r="O51" s="375"/>
      <c r="P51" s="376"/>
      <c r="Q51" s="376"/>
      <c r="R51" s="376"/>
      <c r="S51" s="376"/>
      <c r="T51" s="376"/>
      <c r="U51" s="376"/>
      <c r="V51" s="376"/>
      <c r="W51" s="376"/>
      <c r="X51" s="376"/>
      <c r="Y51" s="377"/>
      <c r="AP51" s="133"/>
      <c r="AQ51" s="133"/>
      <c r="AR51" s="133"/>
      <c r="AS51" s="133"/>
      <c r="AT51" s="133"/>
      <c r="AU51" s="133"/>
      <c r="AV51" s="133"/>
      <c r="AW51" s="133"/>
      <c r="AX51" s="133"/>
      <c r="AY51" s="133"/>
      <c r="AZ51" s="133"/>
      <c r="BA51" s="133"/>
      <c r="BB51" s="133"/>
      <c r="BC51" s="133"/>
      <c r="BD51" s="133"/>
      <c r="BE51" s="139"/>
      <c r="BF51" s="139"/>
      <c r="BG51" s="139"/>
      <c r="BH51" s="139"/>
      <c r="BI51" s="139"/>
    </row>
    <row r="52" spans="1:61" s="256" customFormat="1" ht="12.6" customHeight="1" x14ac:dyDescent="0.25">
      <c r="A52" s="88"/>
      <c r="B52" s="366" t="s">
        <v>65</v>
      </c>
      <c r="C52" s="367"/>
      <c r="D52" s="367"/>
      <c r="E52" s="367"/>
      <c r="F52" s="367"/>
      <c r="G52" s="367"/>
      <c r="H52" s="367"/>
      <c r="I52" s="367"/>
      <c r="J52" s="367"/>
      <c r="K52" s="367"/>
      <c r="L52" s="367"/>
      <c r="M52" s="367"/>
      <c r="N52" s="368"/>
      <c r="O52" s="372" t="s">
        <v>66</v>
      </c>
      <c r="P52" s="373"/>
      <c r="Q52" s="373"/>
      <c r="R52" s="373"/>
      <c r="S52" s="373"/>
      <c r="T52" s="373"/>
      <c r="U52" s="373"/>
      <c r="V52" s="373"/>
      <c r="W52" s="373"/>
      <c r="X52" s="373"/>
      <c r="Y52" s="374"/>
      <c r="AP52" s="133"/>
      <c r="AQ52" s="133"/>
      <c r="AR52" s="133"/>
      <c r="AS52" s="133"/>
      <c r="AT52" s="133"/>
      <c r="AU52" s="133"/>
      <c r="AV52" s="133"/>
      <c r="AW52" s="133"/>
      <c r="AX52" s="133"/>
      <c r="AY52" s="133"/>
      <c r="AZ52" s="133"/>
      <c r="BA52" s="133"/>
      <c r="BB52" s="133"/>
      <c r="BC52" s="133"/>
      <c r="BD52" s="133"/>
      <c r="BE52" s="139"/>
      <c r="BF52" s="139"/>
      <c r="BG52" s="139"/>
      <c r="BH52" s="139"/>
      <c r="BI52" s="139"/>
    </row>
    <row r="53" spans="1:61" s="256" customFormat="1" ht="12.6" customHeight="1" x14ac:dyDescent="0.25">
      <c r="A53" s="88"/>
      <c r="B53" s="369"/>
      <c r="C53" s="370"/>
      <c r="D53" s="370"/>
      <c r="E53" s="370"/>
      <c r="F53" s="370"/>
      <c r="G53" s="370"/>
      <c r="H53" s="370"/>
      <c r="I53" s="370"/>
      <c r="J53" s="370"/>
      <c r="K53" s="370"/>
      <c r="L53" s="370"/>
      <c r="M53" s="370"/>
      <c r="N53" s="371"/>
      <c r="O53" s="375"/>
      <c r="P53" s="376"/>
      <c r="Q53" s="376"/>
      <c r="R53" s="376"/>
      <c r="S53" s="376"/>
      <c r="T53" s="376"/>
      <c r="U53" s="376"/>
      <c r="V53" s="376"/>
      <c r="W53" s="376"/>
      <c r="X53" s="376"/>
      <c r="Y53" s="377"/>
      <c r="AP53" s="133"/>
      <c r="AQ53" s="133"/>
      <c r="AR53" s="133"/>
      <c r="AS53" s="133"/>
      <c r="AT53" s="133"/>
      <c r="AU53" s="133"/>
      <c r="AV53" s="133"/>
      <c r="AW53" s="133"/>
      <c r="AX53" s="133"/>
      <c r="AY53" s="133"/>
      <c r="AZ53" s="133"/>
      <c r="BA53" s="133"/>
      <c r="BB53" s="133"/>
      <c r="BC53" s="133"/>
      <c r="BD53" s="133"/>
      <c r="BE53" s="139"/>
      <c r="BF53" s="139"/>
      <c r="BG53" s="139"/>
      <c r="BH53" s="139"/>
      <c r="BI53" s="139"/>
    </row>
    <row r="54" spans="1:61" s="256" customFormat="1" ht="12.6" customHeight="1" x14ac:dyDescent="0.25">
      <c r="A54" s="88"/>
      <c r="B54" s="366" t="s">
        <v>67</v>
      </c>
      <c r="C54" s="367"/>
      <c r="D54" s="367"/>
      <c r="E54" s="367"/>
      <c r="F54" s="367"/>
      <c r="G54" s="367"/>
      <c r="H54" s="367"/>
      <c r="I54" s="367"/>
      <c r="J54" s="367"/>
      <c r="K54" s="367"/>
      <c r="L54" s="367"/>
      <c r="M54" s="367"/>
      <c r="N54" s="368"/>
      <c r="O54" s="372" t="s">
        <v>66</v>
      </c>
      <c r="P54" s="373"/>
      <c r="Q54" s="373"/>
      <c r="R54" s="373"/>
      <c r="S54" s="373"/>
      <c r="T54" s="373"/>
      <c r="U54" s="373"/>
      <c r="V54" s="373"/>
      <c r="W54" s="373"/>
      <c r="X54" s="373"/>
      <c r="Y54" s="374"/>
      <c r="AP54" s="133"/>
      <c r="AQ54" s="133"/>
      <c r="AR54" s="133"/>
      <c r="AS54" s="133"/>
      <c r="AT54" s="133"/>
      <c r="AU54" s="133"/>
      <c r="AV54" s="133"/>
      <c r="AW54" s="133"/>
      <c r="AX54" s="133"/>
      <c r="AY54" s="133"/>
      <c r="AZ54" s="133"/>
      <c r="BA54" s="133"/>
      <c r="BB54" s="133"/>
      <c r="BC54" s="133"/>
      <c r="BD54" s="133"/>
      <c r="BE54" s="139"/>
      <c r="BF54" s="139"/>
      <c r="BG54" s="139"/>
      <c r="BH54" s="139"/>
      <c r="BI54" s="139"/>
    </row>
    <row r="55" spans="1:61" s="256" customFormat="1" ht="12.6" customHeight="1" x14ac:dyDescent="0.25">
      <c r="A55" s="88"/>
      <c r="B55" s="369"/>
      <c r="C55" s="370"/>
      <c r="D55" s="370"/>
      <c r="E55" s="370"/>
      <c r="F55" s="370"/>
      <c r="G55" s="370"/>
      <c r="H55" s="370"/>
      <c r="I55" s="370"/>
      <c r="J55" s="370"/>
      <c r="K55" s="370"/>
      <c r="L55" s="370"/>
      <c r="M55" s="370"/>
      <c r="N55" s="371"/>
      <c r="O55" s="375"/>
      <c r="P55" s="376"/>
      <c r="Q55" s="376"/>
      <c r="R55" s="376"/>
      <c r="S55" s="376"/>
      <c r="T55" s="376"/>
      <c r="U55" s="376"/>
      <c r="V55" s="376"/>
      <c r="W55" s="376"/>
      <c r="X55" s="376"/>
      <c r="Y55" s="377"/>
      <c r="AP55" s="133"/>
      <c r="AQ55" s="133"/>
      <c r="AR55" s="133"/>
      <c r="AS55" s="133"/>
      <c r="AT55" s="133"/>
      <c r="AU55" s="133"/>
      <c r="AV55" s="133"/>
      <c r="AW55" s="133"/>
      <c r="AX55" s="133"/>
      <c r="AY55" s="133"/>
      <c r="AZ55" s="133"/>
      <c r="BA55" s="133"/>
      <c r="BB55" s="133"/>
      <c r="BC55" s="133"/>
      <c r="BD55" s="133"/>
      <c r="BE55" s="139"/>
      <c r="BF55" s="139"/>
      <c r="BG55" s="139"/>
      <c r="BH55" s="139"/>
      <c r="BI55" s="139"/>
    </row>
    <row r="56" spans="1:61" s="256" customFormat="1" ht="12.6" customHeight="1" x14ac:dyDescent="0.25">
      <c r="A56" s="88"/>
      <c r="B56" s="268"/>
      <c r="C56" s="269"/>
      <c r="D56" s="269"/>
      <c r="E56" s="265"/>
      <c r="F56" s="265"/>
      <c r="G56" s="265"/>
      <c r="H56" s="265"/>
      <c r="I56" s="265"/>
      <c r="J56" s="265"/>
      <c r="K56" s="265"/>
      <c r="L56" s="265"/>
      <c r="M56" s="265"/>
      <c r="N56" s="265"/>
      <c r="O56" s="265"/>
      <c r="P56" s="265"/>
      <c r="Q56" s="265"/>
      <c r="R56" s="265"/>
      <c r="S56" s="265"/>
      <c r="T56" s="265"/>
      <c r="U56" s="269"/>
      <c r="V56" s="269"/>
      <c r="W56" s="269"/>
      <c r="X56" s="269"/>
      <c r="Y56" s="270"/>
      <c r="AP56" s="133"/>
      <c r="AQ56" s="133"/>
      <c r="AR56" s="133"/>
      <c r="AS56" s="133"/>
      <c r="AT56" s="133"/>
      <c r="AU56" s="133"/>
      <c r="AV56" s="133"/>
      <c r="AW56" s="133"/>
      <c r="AX56" s="133"/>
      <c r="AY56" s="133"/>
      <c r="AZ56" s="133"/>
      <c r="BA56" s="133"/>
      <c r="BB56" s="133"/>
      <c r="BC56" s="133"/>
      <c r="BD56" s="133"/>
      <c r="BE56" s="139"/>
      <c r="BF56" s="139"/>
      <c r="BG56" s="139"/>
      <c r="BH56" s="139"/>
      <c r="BI56" s="139"/>
    </row>
    <row r="57" spans="1:61" s="256" customFormat="1" ht="12.6" customHeight="1" x14ac:dyDescent="0.25">
      <c r="A57" s="88"/>
      <c r="B57" s="378" t="s">
        <v>68</v>
      </c>
      <c r="C57" s="379"/>
      <c r="D57" s="379"/>
      <c r="E57" s="379"/>
      <c r="F57" s="379"/>
      <c r="G57" s="379"/>
      <c r="H57" s="379"/>
      <c r="I57" s="379"/>
      <c r="J57" s="379"/>
      <c r="K57" s="379"/>
      <c r="L57" s="379"/>
      <c r="M57" s="379"/>
      <c r="N57" s="379"/>
      <c r="O57" s="379"/>
      <c r="P57" s="379"/>
      <c r="Q57" s="379"/>
      <c r="R57" s="379"/>
      <c r="S57" s="379"/>
      <c r="T57" s="379"/>
      <c r="U57" s="379"/>
      <c r="V57" s="379"/>
      <c r="W57" s="379"/>
      <c r="X57" s="379"/>
      <c r="Y57" s="380"/>
      <c r="AP57" s="133"/>
      <c r="AQ57" s="133"/>
      <c r="AR57" s="133"/>
      <c r="AS57" s="133"/>
      <c r="AT57" s="133"/>
      <c r="AU57" s="133"/>
      <c r="AV57" s="133"/>
      <c r="AW57" s="133"/>
      <c r="AX57" s="133"/>
      <c r="AY57" s="133"/>
      <c r="AZ57" s="133"/>
      <c r="BA57" s="133"/>
      <c r="BB57" s="133"/>
      <c r="BC57" s="133"/>
      <c r="BD57" s="133"/>
      <c r="BE57" s="139"/>
      <c r="BF57" s="139"/>
      <c r="BG57" s="139"/>
      <c r="BH57" s="139"/>
      <c r="BI57" s="139"/>
    </row>
    <row r="58" spans="1:61" s="256" customFormat="1" ht="12.6" customHeight="1" x14ac:dyDescent="0.25">
      <c r="A58" s="88"/>
      <c r="B58" s="12"/>
      <c r="C58" s="13"/>
      <c r="D58" s="13"/>
      <c r="E58" s="13"/>
      <c r="F58" s="13"/>
      <c r="G58" s="13"/>
      <c r="H58" s="13"/>
      <c r="I58" s="13"/>
      <c r="J58" s="13"/>
      <c r="K58" s="13"/>
      <c r="L58" s="13"/>
      <c r="M58" s="13"/>
      <c r="N58" s="13"/>
      <c r="O58" s="13"/>
      <c r="P58" s="13"/>
      <c r="Q58" s="13"/>
      <c r="R58" s="13"/>
      <c r="S58" s="13"/>
      <c r="T58" s="13"/>
      <c r="U58" s="13"/>
      <c r="V58" s="13"/>
      <c r="W58" s="13"/>
      <c r="X58" s="13"/>
      <c r="Y58" s="14"/>
      <c r="AP58" s="133"/>
      <c r="AQ58" s="133"/>
      <c r="AR58" s="133"/>
      <c r="AS58" s="133"/>
      <c r="AT58" s="133"/>
      <c r="AU58" s="133"/>
      <c r="AV58" s="133"/>
      <c r="AW58" s="133"/>
      <c r="AX58" s="133"/>
      <c r="AY58" s="133"/>
      <c r="AZ58" s="133"/>
      <c r="BA58" s="133"/>
      <c r="BB58" s="133"/>
      <c r="BC58" s="133"/>
      <c r="BD58" s="133"/>
      <c r="BE58" s="139"/>
      <c r="BF58" s="139"/>
      <c r="BG58" s="139"/>
      <c r="BH58" s="139"/>
      <c r="BI58" s="139"/>
    </row>
    <row r="59" spans="1:61" s="256" customFormat="1" ht="12.6" customHeight="1" x14ac:dyDescent="0.25">
      <c r="A59" s="88"/>
      <c r="B59" s="381" t="s">
        <v>69</v>
      </c>
      <c r="C59" s="382"/>
      <c r="D59" s="382"/>
      <c r="E59" s="382"/>
      <c r="F59" s="382"/>
      <c r="G59" s="382"/>
      <c r="H59" s="382"/>
      <c r="I59" s="382"/>
      <c r="J59" s="382"/>
      <c r="K59" s="382"/>
      <c r="L59" s="382"/>
      <c r="M59" s="382"/>
      <c r="N59" s="382"/>
      <c r="O59" s="382"/>
      <c r="P59" s="382"/>
      <c r="Q59" s="382"/>
      <c r="R59" s="382"/>
      <c r="S59" s="382"/>
      <c r="T59" s="382"/>
      <c r="U59" s="382"/>
      <c r="V59" s="382"/>
      <c r="W59" s="382"/>
      <c r="X59" s="382"/>
      <c r="Y59" s="383"/>
      <c r="AP59" s="133"/>
      <c r="AQ59" s="133"/>
      <c r="AR59" s="133"/>
      <c r="AS59" s="133"/>
      <c r="AT59" s="133"/>
      <c r="AU59" s="133"/>
      <c r="AV59" s="133"/>
      <c r="AW59" s="133"/>
      <c r="AX59" s="133"/>
      <c r="AY59" s="133"/>
      <c r="AZ59" s="133"/>
      <c r="BA59" s="133"/>
      <c r="BB59" s="133"/>
      <c r="BC59" s="133"/>
      <c r="BD59" s="133"/>
      <c r="BE59" s="139"/>
      <c r="BF59" s="139"/>
      <c r="BG59" s="139"/>
      <c r="BH59" s="139"/>
      <c r="BI59" s="139"/>
    </row>
    <row r="60" spans="1:61" s="256" customFormat="1" ht="12.6" customHeight="1" x14ac:dyDescent="0.25">
      <c r="A60" s="88"/>
      <c r="B60" s="381"/>
      <c r="C60" s="382"/>
      <c r="D60" s="382"/>
      <c r="E60" s="382"/>
      <c r="F60" s="382"/>
      <c r="G60" s="382"/>
      <c r="H60" s="382"/>
      <c r="I60" s="382"/>
      <c r="J60" s="382"/>
      <c r="K60" s="382"/>
      <c r="L60" s="382"/>
      <c r="M60" s="382"/>
      <c r="N60" s="382"/>
      <c r="O60" s="382"/>
      <c r="P60" s="382"/>
      <c r="Q60" s="382"/>
      <c r="R60" s="382"/>
      <c r="S60" s="382"/>
      <c r="T60" s="382"/>
      <c r="U60" s="382"/>
      <c r="V60" s="382"/>
      <c r="W60" s="382"/>
      <c r="X60" s="382"/>
      <c r="Y60" s="383"/>
      <c r="AP60" s="133"/>
      <c r="AQ60" s="133"/>
      <c r="AR60" s="133"/>
      <c r="AS60" s="133"/>
      <c r="AT60" s="133"/>
      <c r="AU60" s="133"/>
      <c r="AV60" s="133"/>
      <c r="AW60" s="133"/>
      <c r="AX60" s="133"/>
      <c r="AY60" s="133"/>
      <c r="AZ60" s="133"/>
      <c r="BA60" s="133"/>
      <c r="BB60" s="133"/>
      <c r="BC60" s="133"/>
      <c r="BD60" s="133"/>
      <c r="BE60" s="139"/>
      <c r="BF60" s="139"/>
      <c r="BG60" s="139"/>
      <c r="BH60" s="139"/>
      <c r="BI60" s="139"/>
    </row>
    <row r="61" spans="1:61" s="256" customFormat="1" ht="12.6" customHeight="1" x14ac:dyDescent="0.25">
      <c r="A61" s="88"/>
      <c r="B61" s="145" t="b">
        <f>BL!B177</f>
        <v>0</v>
      </c>
      <c r="C61" s="143"/>
      <c r="D61" s="384" t="s">
        <v>70</v>
      </c>
      <c r="E61" s="384"/>
      <c r="F61" s="384"/>
      <c r="G61" s="384"/>
      <c r="H61" s="384"/>
      <c r="I61" s="384"/>
      <c r="J61" s="384"/>
      <c r="K61" s="384"/>
      <c r="L61" s="384"/>
      <c r="M61" s="384"/>
      <c r="N61" s="384"/>
      <c r="O61" s="384"/>
      <c r="P61" s="384"/>
      <c r="Q61" s="384"/>
      <c r="R61" s="384"/>
      <c r="S61" s="384"/>
      <c r="T61" s="384"/>
      <c r="U61" s="384"/>
      <c r="V61" s="384"/>
      <c r="W61" s="384"/>
      <c r="X61" s="384"/>
      <c r="Y61" s="385"/>
      <c r="AP61" s="133"/>
      <c r="AQ61" s="133"/>
      <c r="AR61" s="133"/>
      <c r="AS61" s="133"/>
      <c r="AT61" s="133"/>
      <c r="AU61" s="133"/>
      <c r="AV61" s="133"/>
      <c r="AW61" s="133"/>
      <c r="AX61" s="133"/>
      <c r="AY61" s="133"/>
      <c r="AZ61" s="133"/>
      <c r="BA61" s="133"/>
      <c r="BB61" s="133"/>
      <c r="BC61" s="133"/>
      <c r="BD61" s="133"/>
      <c r="BE61" s="139"/>
      <c r="BF61" s="139"/>
      <c r="BG61" s="139"/>
      <c r="BH61" s="139"/>
      <c r="BI61" s="139"/>
    </row>
    <row r="62" spans="1:61" s="256" customFormat="1" ht="12.6" customHeight="1" x14ac:dyDescent="0.25">
      <c r="A62" s="88"/>
      <c r="B62" s="145" t="b">
        <f>BL!B178</f>
        <v>0</v>
      </c>
      <c r="C62" s="143"/>
      <c r="D62" s="384" t="s">
        <v>71</v>
      </c>
      <c r="E62" s="384"/>
      <c r="F62" s="384"/>
      <c r="G62" s="384"/>
      <c r="H62" s="384"/>
      <c r="I62" s="384"/>
      <c r="J62" s="384"/>
      <c r="K62" s="384"/>
      <c r="L62" s="384"/>
      <c r="M62" s="384"/>
      <c r="N62" s="384"/>
      <c r="O62" s="384"/>
      <c r="P62" s="384"/>
      <c r="Q62" s="384"/>
      <c r="R62" s="384"/>
      <c r="S62" s="384"/>
      <c r="T62" s="384"/>
      <c r="U62" s="384"/>
      <c r="V62" s="384"/>
      <c r="W62" s="384"/>
      <c r="X62" s="384"/>
      <c r="Y62" s="385"/>
      <c r="AP62" s="133"/>
      <c r="AQ62" s="133"/>
      <c r="AR62" s="133"/>
      <c r="AS62" s="133"/>
      <c r="AT62" s="133"/>
      <c r="AU62" s="133"/>
      <c r="AV62" s="133"/>
      <c r="AW62" s="133"/>
      <c r="AX62" s="133"/>
      <c r="AY62" s="133"/>
      <c r="AZ62" s="133"/>
      <c r="BA62" s="133"/>
      <c r="BB62" s="133"/>
      <c r="BC62" s="133"/>
      <c r="BD62" s="133"/>
      <c r="BE62" s="139"/>
      <c r="BF62" s="139"/>
      <c r="BG62" s="139"/>
      <c r="BH62" s="139"/>
      <c r="BI62" s="139"/>
    </row>
    <row r="63" spans="1:61" s="256" customFormat="1" ht="12.6" customHeight="1" x14ac:dyDescent="0.25">
      <c r="A63" s="88"/>
      <c r="B63" s="146"/>
      <c r="C63" s="147"/>
      <c r="D63" s="147"/>
      <c r="E63" s="147"/>
      <c r="F63" s="147"/>
      <c r="G63" s="147"/>
      <c r="H63" s="147"/>
      <c r="I63" s="147"/>
      <c r="J63" s="147"/>
      <c r="K63" s="147"/>
      <c r="L63" s="147"/>
      <c r="M63" s="147"/>
      <c r="N63" s="147"/>
      <c r="O63" s="147"/>
      <c r="P63" s="147"/>
      <c r="Q63" s="147"/>
      <c r="R63" s="147"/>
      <c r="S63" s="147"/>
      <c r="T63" s="147"/>
      <c r="U63" s="147"/>
      <c r="V63" s="147"/>
      <c r="W63" s="147"/>
      <c r="X63" s="147"/>
      <c r="Y63" s="148"/>
      <c r="AP63" s="133"/>
      <c r="AQ63" s="133"/>
      <c r="AR63" s="133"/>
      <c r="AS63" s="133"/>
      <c r="AT63" s="133"/>
      <c r="AU63" s="133"/>
      <c r="AV63" s="133"/>
      <c r="AW63" s="133"/>
      <c r="AX63" s="133"/>
      <c r="AY63" s="133"/>
      <c r="AZ63" s="133"/>
      <c r="BA63" s="133"/>
      <c r="BB63" s="133"/>
      <c r="BC63" s="133"/>
      <c r="BD63" s="133"/>
      <c r="BE63" s="139"/>
      <c r="BF63" s="139"/>
      <c r="BG63" s="139"/>
      <c r="BH63" s="139"/>
      <c r="BI63" s="139"/>
    </row>
    <row r="64" spans="1:61" s="256" customFormat="1" ht="12.6" customHeight="1" x14ac:dyDescent="0.25">
      <c r="A64" s="88"/>
      <c r="B64" s="362" t="s">
        <v>72</v>
      </c>
      <c r="C64" s="363"/>
      <c r="D64" s="363"/>
      <c r="E64" s="363"/>
      <c r="F64" s="363"/>
      <c r="G64" s="363"/>
      <c r="H64" s="363"/>
      <c r="I64" s="364" t="str">
        <f>CONCATENATE("Annexe au Bon de lancement ",$R$1," - Page 1 / 1")</f>
        <v>Annexe au Bon de lancement  - Page 1 / 1</v>
      </c>
      <c r="J64" s="364"/>
      <c r="K64" s="364"/>
      <c r="L64" s="364"/>
      <c r="M64" s="364"/>
      <c r="N64" s="364"/>
      <c r="O64" s="364"/>
      <c r="P64" s="364"/>
      <c r="Q64" s="364"/>
      <c r="R64" s="364"/>
      <c r="S64" s="364"/>
      <c r="T64" s="364"/>
      <c r="U64" s="364"/>
      <c r="V64" s="364"/>
      <c r="W64" s="364"/>
      <c r="X64" s="364"/>
      <c r="Y64" s="365"/>
      <c r="AP64" s="133"/>
      <c r="AQ64" s="133"/>
      <c r="AR64" s="133"/>
      <c r="AS64" s="133"/>
      <c r="AT64" s="133"/>
      <c r="AU64" s="133"/>
      <c r="AV64" s="133"/>
      <c r="AW64" s="133"/>
      <c r="AX64" s="133"/>
      <c r="AY64" s="133"/>
      <c r="AZ64" s="133"/>
      <c r="BA64" s="133"/>
      <c r="BB64" s="133"/>
      <c r="BC64" s="133"/>
      <c r="BD64" s="133"/>
      <c r="BE64" s="139"/>
      <c r="BF64" s="139"/>
      <c r="BG64" s="139"/>
      <c r="BH64" s="139"/>
      <c r="BI64" s="139"/>
    </row>
    <row r="65" spans="1:77" s="6" customFormat="1" ht="13.9" customHeight="1" x14ac:dyDescent="0.25">
      <c r="A65" s="163"/>
      <c r="B65" s="281"/>
      <c r="C65" s="282"/>
      <c r="D65" s="282"/>
      <c r="E65" s="535" t="s">
        <v>73</v>
      </c>
      <c r="F65" s="536"/>
      <c r="G65" s="536"/>
      <c r="H65" s="536"/>
      <c r="I65" s="536"/>
      <c r="J65" s="536"/>
      <c r="K65" s="536"/>
      <c r="L65" s="536"/>
      <c r="M65" s="536"/>
      <c r="N65" s="536"/>
      <c r="O65" s="536"/>
      <c r="P65" s="536"/>
      <c r="Q65" s="536"/>
      <c r="R65" s="706" t="str">
        <f>IF(CR!$R$1="","",CR!$R$1)</f>
        <v/>
      </c>
      <c r="S65" s="706"/>
      <c r="T65" s="706"/>
      <c r="U65" s="706"/>
      <c r="V65" s="706"/>
      <c r="W65" s="706"/>
      <c r="X65" s="706"/>
      <c r="Y65" s="707"/>
      <c r="Z65" s="133"/>
      <c r="AA65" s="140"/>
      <c r="AB65" s="140"/>
      <c r="AC65" s="149"/>
      <c r="AD65" s="149"/>
      <c r="AE65" s="149"/>
      <c r="AF65" s="149"/>
      <c r="AG65" s="140"/>
      <c r="AH65" s="140"/>
      <c r="AI65" s="140"/>
      <c r="AJ65" s="140"/>
      <c r="AK65" s="140"/>
      <c r="AL65" s="140"/>
      <c r="AM65" s="140"/>
      <c r="AN65" s="140"/>
      <c r="AO65" s="159"/>
      <c r="AP65" s="159"/>
      <c r="AQ65" s="159"/>
      <c r="AR65" s="159"/>
      <c r="AS65" s="159"/>
      <c r="AT65" s="159"/>
      <c r="AU65" s="159"/>
      <c r="AV65" s="140"/>
      <c r="AW65" s="140" t="s">
        <v>74</v>
      </c>
      <c r="AX65" s="140" t="s">
        <v>75</v>
      </c>
      <c r="AY65" s="140" t="s">
        <v>76</v>
      </c>
      <c r="AZ65" s="17" t="s">
        <v>77</v>
      </c>
      <c r="BA65" s="17"/>
      <c r="BB65" s="17"/>
      <c r="BC65" s="18"/>
      <c r="BD65" s="17"/>
      <c r="BE65" s="17"/>
      <c r="BF65" s="18"/>
      <c r="BG65" s="17"/>
      <c r="BH65" s="17"/>
      <c r="BI65" s="18"/>
      <c r="BJ65" s="19"/>
      <c r="BK65" s="19"/>
      <c r="BL65" s="18"/>
      <c r="BM65" s="18"/>
      <c r="BN65" s="18"/>
      <c r="BO65" s="18"/>
      <c r="BP65" s="18"/>
      <c r="BQ65" s="18"/>
      <c r="BR65" s="18"/>
      <c r="BS65" s="18"/>
      <c r="BT65" s="18"/>
      <c r="BU65" s="18"/>
      <c r="BV65" s="18"/>
      <c r="BW65" s="18"/>
      <c r="BX65" s="5"/>
      <c r="BY65" s="5"/>
    </row>
    <row r="66" spans="1:77" s="6" customFormat="1" ht="13.9" customHeight="1" x14ac:dyDescent="0.25">
      <c r="A66" s="163"/>
      <c r="B66" s="278"/>
      <c r="C66" s="279"/>
      <c r="D66" s="279"/>
      <c r="E66" s="537"/>
      <c r="F66" s="538"/>
      <c r="G66" s="538"/>
      <c r="H66" s="538"/>
      <c r="I66" s="538"/>
      <c r="J66" s="538"/>
      <c r="K66" s="538"/>
      <c r="L66" s="538"/>
      <c r="M66" s="538"/>
      <c r="N66" s="538"/>
      <c r="O66" s="538"/>
      <c r="P66" s="538"/>
      <c r="Q66" s="538"/>
      <c r="R66" s="708"/>
      <c r="S66" s="708"/>
      <c r="T66" s="708"/>
      <c r="U66" s="708"/>
      <c r="V66" s="708"/>
      <c r="W66" s="708"/>
      <c r="X66" s="708"/>
      <c r="Y66" s="709"/>
      <c r="Z66" s="133"/>
      <c r="AA66" s="140"/>
      <c r="AB66" s="140"/>
      <c r="AC66" s="140"/>
      <c r="AD66" s="140"/>
      <c r="AE66" s="140"/>
      <c r="AF66" s="140"/>
      <c r="AG66" s="140"/>
      <c r="AH66" s="140"/>
      <c r="AI66" s="140"/>
      <c r="AJ66" s="140"/>
      <c r="AK66" s="140"/>
      <c r="AL66" s="140"/>
      <c r="AM66" s="140"/>
      <c r="AN66" s="140"/>
      <c r="AO66" s="140"/>
      <c r="AP66" s="140"/>
      <c r="AQ66" s="140"/>
      <c r="AR66" s="140"/>
      <c r="AS66" s="140"/>
      <c r="AT66" s="140"/>
      <c r="AU66" s="140"/>
      <c r="AV66" s="140" t="s">
        <v>15</v>
      </c>
      <c r="AW66" s="160" t="e">
        <f>Gen!#REF!</f>
        <v>#REF!</v>
      </c>
      <c r="AX66" s="160" t="e">
        <f>AW66</f>
        <v>#REF!</v>
      </c>
      <c r="AY66" s="161" t="e">
        <f>Gen!#REF!</f>
        <v>#REF!</v>
      </c>
      <c r="AZ66" s="162" t="e">
        <f>AY66</f>
        <v>#REF!</v>
      </c>
      <c r="BA66" s="18"/>
      <c r="BB66" s="18"/>
      <c r="BC66" s="18"/>
      <c r="BD66" s="18"/>
      <c r="BE66" s="18"/>
      <c r="BF66" s="18"/>
      <c r="BG66" s="18"/>
      <c r="BH66" s="18"/>
      <c r="BI66" s="18"/>
      <c r="BJ66" s="20"/>
      <c r="BK66" s="20"/>
      <c r="BL66" s="18"/>
      <c r="BM66" s="18"/>
      <c r="BN66" s="18"/>
      <c r="BO66" s="18"/>
      <c r="BP66" s="18"/>
      <c r="BQ66" s="18"/>
      <c r="BR66" s="18"/>
      <c r="BS66" s="18"/>
      <c r="BT66" s="18"/>
      <c r="BU66" s="18"/>
      <c r="BV66" s="18"/>
      <c r="BW66" s="18"/>
      <c r="BX66" s="5"/>
      <c r="BY66" s="5"/>
    </row>
    <row r="67" spans="1:77" s="6" customFormat="1" ht="13.9" customHeight="1" x14ac:dyDescent="0.25">
      <c r="A67" s="163"/>
      <c r="B67" s="278"/>
      <c r="C67" s="279"/>
      <c r="D67" s="279"/>
      <c r="E67" s="279"/>
      <c r="F67" s="279"/>
      <c r="G67" s="279"/>
      <c r="H67" s="279"/>
      <c r="I67" s="279"/>
      <c r="J67" s="279"/>
      <c r="K67" s="279"/>
      <c r="L67" s="279"/>
      <c r="M67" s="279"/>
      <c r="N67" s="279"/>
      <c r="O67" s="279"/>
      <c r="P67" s="279"/>
      <c r="Q67" s="279"/>
      <c r="R67" s="279"/>
      <c r="S67" s="279"/>
      <c r="T67" s="279"/>
      <c r="U67" s="279"/>
      <c r="V67" s="279"/>
      <c r="W67" s="279"/>
      <c r="X67" s="279"/>
      <c r="Y67" s="280"/>
      <c r="Z67" s="133"/>
      <c r="AA67" s="140"/>
      <c r="AB67" s="140"/>
      <c r="AC67" s="140"/>
      <c r="AD67" s="140"/>
      <c r="AE67" s="140"/>
      <c r="AF67" s="140"/>
      <c r="AG67" s="140"/>
      <c r="AH67" s="140"/>
      <c r="AI67" s="140"/>
      <c r="AJ67" s="140"/>
      <c r="AK67" s="140"/>
      <c r="AL67" s="140"/>
      <c r="AM67" s="140"/>
      <c r="AN67" s="140"/>
      <c r="AO67" s="140"/>
      <c r="AP67" s="140"/>
      <c r="AQ67" s="140"/>
      <c r="AR67" s="140"/>
      <c r="AS67" s="140"/>
      <c r="AT67" s="140"/>
      <c r="AU67" s="140"/>
      <c r="AV67" s="140" t="s">
        <v>21</v>
      </c>
      <c r="AW67" s="160" t="e">
        <f>Gen!#REF!</f>
        <v>#REF!</v>
      </c>
      <c r="AX67" s="160" t="str">
        <f>IF(ISERROR(VLOOKUP("Moteur",$AE:$AQ,9,FALSE)),"",VLOOKUP("Moteur",$AE:$AQ,9,FALSE))</f>
        <v/>
      </c>
      <c r="AY67" s="161" t="e">
        <f>Gen!#REF!</f>
        <v>#REF!</v>
      </c>
      <c r="AZ67" s="162" t="str">
        <f>IF(ISERROR(VLOOKUP("Hélice",$AE:$AQ,9,FALSE)),"",VLOOKUP("Hélice",$AE:$AQ,9,FALSE))</f>
        <v/>
      </c>
      <c r="BA67" s="18"/>
      <c r="BB67" s="18"/>
      <c r="BC67" s="18"/>
      <c r="BD67" s="18"/>
      <c r="BE67" s="18"/>
      <c r="BF67" s="18"/>
      <c r="BG67" s="18"/>
      <c r="BH67" s="18"/>
      <c r="BI67" s="18"/>
      <c r="BJ67" s="20"/>
      <c r="BK67" s="20"/>
      <c r="BL67" s="18"/>
      <c r="BM67" s="18"/>
      <c r="BN67" s="18"/>
      <c r="BO67" s="18"/>
      <c r="BP67" s="18"/>
      <c r="BQ67" s="18"/>
      <c r="BR67" s="18"/>
      <c r="BS67" s="18"/>
      <c r="BT67" s="18"/>
      <c r="BU67" s="18"/>
      <c r="BV67" s="18"/>
      <c r="BW67" s="18"/>
      <c r="BX67" s="5"/>
      <c r="BY67" s="5"/>
    </row>
    <row r="68" spans="1:77" s="6" customFormat="1" ht="13.9" customHeight="1" x14ac:dyDescent="0.25">
      <c r="A68" s="163"/>
      <c r="B68" s="278"/>
      <c r="C68" s="279"/>
      <c r="D68" s="279"/>
      <c r="E68" s="529"/>
      <c r="F68" s="530"/>
      <c r="G68" s="530"/>
      <c r="H68" s="530"/>
      <c r="I68" s="530"/>
      <c r="J68" s="530"/>
      <c r="K68" s="530"/>
      <c r="L68" s="530"/>
      <c r="M68" s="530"/>
      <c r="N68" s="530"/>
      <c r="O68" s="530"/>
      <c r="P68" s="530"/>
      <c r="Q68" s="530"/>
      <c r="R68" s="530"/>
      <c r="S68" s="530"/>
      <c r="T68" s="530"/>
      <c r="U68" s="530"/>
      <c r="V68" s="530"/>
      <c r="W68" s="530"/>
      <c r="X68" s="530"/>
      <c r="Y68" s="531"/>
      <c r="Z68" s="133"/>
      <c r="AA68" s="140"/>
      <c r="AB68" s="140"/>
      <c r="AC68" s="140"/>
      <c r="AD68" s="140"/>
      <c r="AE68" s="140"/>
      <c r="AF68" s="140"/>
      <c r="AG68" s="140"/>
      <c r="AH68" s="140"/>
      <c r="AI68" s="140"/>
      <c r="AJ68" s="140"/>
      <c r="AK68" s="140"/>
      <c r="AL68" s="140"/>
      <c r="AM68" s="140"/>
      <c r="AN68" s="140"/>
      <c r="AO68" s="140"/>
      <c r="AP68" s="140"/>
      <c r="AQ68" s="140"/>
      <c r="AR68" s="140"/>
      <c r="AS68" s="140"/>
      <c r="AT68" s="140"/>
      <c r="AU68" s="140"/>
      <c r="AV68" s="140" t="s">
        <v>7</v>
      </c>
      <c r="AW68" s="160" t="e">
        <f>Gen!#REF!</f>
        <v>#REF!</v>
      </c>
      <c r="AX68" s="160" t="str">
        <f>IF(ISERROR(VLOOKUP("Moteur",$AE:$AQ,10,FALSE)),"",VLOOKUP("Moteur",$AE:$AQ,10,FALSE))</f>
        <v/>
      </c>
      <c r="AY68" s="161" t="e">
        <f>Gen!#REF!</f>
        <v>#REF!</v>
      </c>
      <c r="AZ68" s="162" t="str">
        <f>IF(ISERROR(VLOOKUP("Hélice",$AE:$AQ,10,FALSE)),"",VLOOKUP("Hélice",$AE:$AQ,10,FALSE))</f>
        <v/>
      </c>
      <c r="BA68" s="18"/>
      <c r="BB68" s="18"/>
      <c r="BC68" s="18"/>
      <c r="BD68" s="18"/>
      <c r="BE68" s="18"/>
      <c r="BF68" s="18"/>
      <c r="BG68" s="18"/>
      <c r="BH68" s="18"/>
      <c r="BI68" s="18"/>
      <c r="BJ68" s="20"/>
      <c r="BK68" s="20"/>
      <c r="BL68" s="18"/>
      <c r="BM68" s="18"/>
      <c r="BN68" s="18"/>
      <c r="BO68" s="18"/>
      <c r="BP68" s="18"/>
      <c r="BQ68" s="18"/>
      <c r="BR68" s="18"/>
      <c r="BS68" s="18"/>
      <c r="BT68" s="18"/>
      <c r="BU68" s="18"/>
      <c r="BV68" s="18"/>
      <c r="BW68" s="18"/>
      <c r="BX68" s="5"/>
      <c r="BY68" s="5"/>
    </row>
    <row r="69" spans="1:77" s="6" customFormat="1" ht="13.9" customHeight="1" x14ac:dyDescent="0.25">
      <c r="A69" s="163"/>
      <c r="B69" s="278"/>
      <c r="C69" s="279"/>
      <c r="D69" s="279"/>
      <c r="E69" s="532"/>
      <c r="F69" s="533"/>
      <c r="G69" s="533"/>
      <c r="H69" s="533"/>
      <c r="I69" s="533"/>
      <c r="J69" s="533"/>
      <c r="K69" s="533"/>
      <c r="L69" s="533"/>
      <c r="M69" s="533"/>
      <c r="N69" s="533"/>
      <c r="O69" s="533"/>
      <c r="P69" s="533"/>
      <c r="Q69" s="533"/>
      <c r="R69" s="533"/>
      <c r="S69" s="533"/>
      <c r="T69" s="533"/>
      <c r="U69" s="533"/>
      <c r="V69" s="533"/>
      <c r="W69" s="533"/>
      <c r="X69" s="533"/>
      <c r="Y69" s="534"/>
      <c r="Z69" s="133"/>
      <c r="AA69" s="140"/>
      <c r="AB69" s="140"/>
      <c r="AC69" s="140"/>
      <c r="AD69" s="140"/>
      <c r="AE69" s="140"/>
      <c r="AF69" s="140"/>
      <c r="AG69" s="140"/>
      <c r="AH69" s="140"/>
      <c r="AI69" s="140"/>
      <c r="AJ69" s="140"/>
      <c r="AK69" s="140"/>
      <c r="AL69" s="140"/>
      <c r="AM69" s="140"/>
      <c r="AN69" s="140"/>
      <c r="AO69" s="140"/>
      <c r="AP69" s="140"/>
      <c r="AQ69" s="140"/>
      <c r="AR69" s="140"/>
      <c r="AS69" s="140"/>
      <c r="AT69" s="140"/>
      <c r="AU69" s="140"/>
      <c r="AV69" s="140" t="s">
        <v>22</v>
      </c>
      <c r="AW69" s="133" t="e">
        <f>IF(Gen!#REF!="Inc","Inc",Gen!#REF!+$P$11-Gen!#REF!)</f>
        <v>#REF!</v>
      </c>
      <c r="AX69" s="160" t="str">
        <f>IF(ISERROR(VLOOKUP("Moteur",$AE:$AQ,12,FALSE)),"",VLOOKUP("Moteur",$AE:$AQ,12,FALSE))</f>
        <v/>
      </c>
      <c r="AY69" s="133" t="e">
        <f>IF(Gen!#REF!="Inc","Inc",Gen!#REF!+$P$11-Gen!#REF!)</f>
        <v>#REF!</v>
      </c>
      <c r="AZ69" s="162" t="str">
        <f>IF(ISERROR(VLOOKUP("Hélice",$AE:$AQ,12,FALSE)),"",VLOOKUP("Hélice",$AE:$AQ,12,FALSE))</f>
        <v/>
      </c>
      <c r="BA69" s="18"/>
      <c r="BB69" s="18"/>
      <c r="BC69" s="18"/>
      <c r="BD69" s="18"/>
      <c r="BE69" s="18"/>
      <c r="BF69" s="18"/>
      <c r="BG69" s="18"/>
      <c r="BH69" s="18"/>
      <c r="BI69" s="18"/>
      <c r="BJ69" s="20"/>
      <c r="BK69" s="20"/>
      <c r="BL69" s="18"/>
      <c r="BM69" s="18"/>
      <c r="BN69" s="18"/>
      <c r="BO69" s="18"/>
      <c r="BP69" s="18"/>
      <c r="BQ69" s="18"/>
      <c r="BR69" s="18"/>
      <c r="BS69" s="18"/>
      <c r="BT69" s="18"/>
      <c r="BU69" s="18"/>
      <c r="BV69" s="18"/>
      <c r="BW69" s="18"/>
      <c r="BX69" s="5"/>
      <c r="BY69" s="5"/>
    </row>
    <row r="70" spans="1:77" s="6" customFormat="1" ht="12.6" customHeight="1" x14ac:dyDescent="0.25">
      <c r="A70" s="163"/>
      <c r="B70" s="278"/>
      <c r="C70" s="279"/>
      <c r="D70" s="279"/>
      <c r="E70" s="279"/>
      <c r="F70" s="279"/>
      <c r="G70" s="279"/>
      <c r="H70" s="279"/>
      <c r="I70" s="279"/>
      <c r="J70" s="279"/>
      <c r="K70" s="279"/>
      <c r="L70" s="279"/>
      <c r="M70" s="279"/>
      <c r="N70" s="279"/>
      <c r="O70" s="279"/>
      <c r="P70" s="279"/>
      <c r="Q70" s="279"/>
      <c r="R70" s="279"/>
      <c r="S70" s="279"/>
      <c r="T70" s="279"/>
      <c r="U70" s="279"/>
      <c r="V70" s="279"/>
      <c r="W70" s="279"/>
      <c r="X70" s="279"/>
      <c r="Y70" s="280"/>
      <c r="Z70" s="133"/>
      <c r="AA70" s="140"/>
      <c r="AB70" s="140"/>
      <c r="AC70" s="140"/>
      <c r="AD70" s="140"/>
      <c r="AE70" s="140"/>
      <c r="AF70" s="140"/>
      <c r="AG70" s="140"/>
      <c r="AH70" s="140"/>
      <c r="AI70" s="140"/>
      <c r="AJ70" s="140"/>
      <c r="AK70" s="140"/>
      <c r="AL70" s="140"/>
      <c r="AM70" s="140"/>
      <c r="AN70" s="140"/>
      <c r="AO70" s="140"/>
      <c r="AP70" s="140"/>
      <c r="AQ70" s="140"/>
      <c r="AR70" s="140"/>
      <c r="AS70" s="140"/>
      <c r="AT70" s="140"/>
      <c r="AU70" s="140"/>
      <c r="AV70" s="140" t="s">
        <v>23</v>
      </c>
      <c r="AW70" s="133" t="e">
        <f>IF(Gen!#REF!="Inc","Inc",Gen!#REF!+$P$11-Gen!#REF!)</f>
        <v>#REF!</v>
      </c>
      <c r="AX70" s="160" t="str">
        <f>IF(ISERROR(VLOOKUP("Moteur",$AE:$AQ,11,FALSE)),"",VLOOKUP("Moteur",$AE:$AQ,11,FALSE))</f>
        <v/>
      </c>
      <c r="AY70" s="133" t="e">
        <f>IF(Gen!#REF!="Inc","Inc",Gen!#REF!+$P$11-Gen!#REF!)</f>
        <v>#REF!</v>
      </c>
      <c r="AZ70" s="162" t="str">
        <f>IF(ISERROR(VLOOKUP("Hélice",$AE:$AQ,11,FALSE)),"",VLOOKUP("Hélice",$AE:$AQ,11,FALSE))</f>
        <v/>
      </c>
      <c r="BA70" s="18"/>
      <c r="BB70" s="18"/>
      <c r="BC70" s="18"/>
      <c r="BD70" s="18"/>
      <c r="BE70" s="18"/>
      <c r="BF70" s="18"/>
      <c r="BG70" s="18"/>
      <c r="BH70" s="18"/>
      <c r="BI70" s="18"/>
      <c r="BJ70" s="20"/>
      <c r="BK70" s="20"/>
      <c r="BL70" s="18"/>
      <c r="BM70" s="18"/>
      <c r="BN70" s="18"/>
      <c r="BO70" s="18"/>
      <c r="BP70" s="18"/>
      <c r="BQ70" s="18"/>
      <c r="BR70" s="18"/>
      <c r="BS70" s="18"/>
      <c r="BT70" s="18"/>
      <c r="BU70" s="18"/>
      <c r="BV70" s="18"/>
      <c r="BW70" s="18"/>
      <c r="BX70" s="5"/>
      <c r="BY70" s="5"/>
    </row>
    <row r="71" spans="1:77" ht="12.6" customHeight="1" x14ac:dyDescent="0.25">
      <c r="B71" s="946" t="s">
        <v>140</v>
      </c>
      <c r="C71" s="947"/>
      <c r="D71" s="947"/>
      <c r="E71" s="947"/>
      <c r="F71" s="947"/>
      <c r="G71" s="947"/>
      <c r="H71" s="947"/>
      <c r="I71" s="947"/>
      <c r="J71" s="947"/>
      <c r="K71" s="947"/>
      <c r="L71" s="947"/>
      <c r="M71" s="947"/>
      <c r="N71" s="947"/>
      <c r="O71" s="947"/>
      <c r="P71" s="947"/>
      <c r="Q71" s="947"/>
      <c r="R71" s="947"/>
      <c r="S71" s="947"/>
      <c r="T71" s="947"/>
      <c r="U71" s="947"/>
      <c r="V71" s="947"/>
      <c r="W71" s="947"/>
      <c r="X71" s="947"/>
      <c r="Y71" s="948"/>
    </row>
    <row r="72" spans="1:77" ht="12.6" customHeight="1" x14ac:dyDescent="0.25">
      <c r="B72" s="31"/>
      <c r="C72" s="32"/>
      <c r="D72" s="32"/>
      <c r="E72" s="32"/>
      <c r="F72" s="32"/>
      <c r="G72" s="32"/>
      <c r="H72" s="32"/>
      <c r="I72" s="32"/>
      <c r="J72" s="32"/>
      <c r="K72" s="32"/>
      <c r="L72" s="32"/>
      <c r="M72" s="32"/>
      <c r="N72" s="276"/>
      <c r="O72" s="276"/>
      <c r="P72" s="276"/>
      <c r="Q72" s="276"/>
      <c r="R72" s="272"/>
      <c r="S72" s="272"/>
      <c r="T72" s="272"/>
      <c r="U72" s="272"/>
      <c r="V72" s="272"/>
      <c r="W72" s="276"/>
      <c r="X72" s="276"/>
      <c r="Y72" s="277"/>
    </row>
    <row r="73" spans="1:77" ht="12.6" customHeight="1" x14ac:dyDescent="0.25">
      <c r="B73" s="268"/>
      <c r="C73" s="458" t="s">
        <v>142</v>
      </c>
      <c r="D73" s="458"/>
      <c r="E73" s="458"/>
      <c r="F73" s="458"/>
      <c r="G73" s="458"/>
      <c r="H73" s="458"/>
      <c r="I73" s="458"/>
      <c r="J73" s="458"/>
      <c r="K73" s="458"/>
      <c r="L73" s="458"/>
      <c r="M73" s="458"/>
      <c r="N73" s="458"/>
      <c r="O73" s="458"/>
      <c r="P73" s="458"/>
      <c r="Q73" s="458"/>
      <c r="R73" s="458"/>
      <c r="S73" s="458"/>
      <c r="T73" s="458"/>
      <c r="U73" s="458"/>
      <c r="V73" s="458"/>
      <c r="W73" s="458"/>
      <c r="X73" s="458"/>
      <c r="Y73" s="459"/>
    </row>
    <row r="74" spans="1:77" ht="12.6" customHeight="1" x14ac:dyDescent="0.25">
      <c r="B74" s="35"/>
      <c r="C74" s="458"/>
      <c r="D74" s="458"/>
      <c r="E74" s="458"/>
      <c r="F74" s="458"/>
      <c r="G74" s="458"/>
      <c r="H74" s="458"/>
      <c r="I74" s="458"/>
      <c r="J74" s="458"/>
      <c r="K74" s="458"/>
      <c r="L74" s="458"/>
      <c r="M74" s="458"/>
      <c r="N74" s="458"/>
      <c r="O74" s="458"/>
      <c r="P74" s="458"/>
      <c r="Q74" s="458"/>
      <c r="R74" s="458"/>
      <c r="S74" s="458"/>
      <c r="T74" s="458"/>
      <c r="U74" s="458"/>
      <c r="V74" s="458"/>
      <c r="W74" s="458"/>
      <c r="X74" s="458"/>
      <c r="Y74" s="459"/>
    </row>
    <row r="75" spans="1:77" ht="12.6" customHeight="1" x14ac:dyDescent="0.25">
      <c r="B75" s="35"/>
      <c r="C75" s="276"/>
      <c r="D75" s="276"/>
      <c r="E75" s="276"/>
      <c r="F75" s="276"/>
      <c r="G75" s="276"/>
      <c r="H75" s="276"/>
      <c r="I75" s="276"/>
      <c r="J75" s="276"/>
      <c r="K75" s="272"/>
      <c r="L75" s="272"/>
      <c r="M75" s="272"/>
      <c r="N75" s="272"/>
      <c r="O75" s="272"/>
      <c r="P75" s="272"/>
      <c r="Q75" s="272"/>
      <c r="R75" s="272"/>
      <c r="S75" s="272"/>
      <c r="T75" s="272"/>
      <c r="U75" s="272"/>
      <c r="V75" s="272"/>
      <c r="W75" s="36"/>
      <c r="X75" s="36"/>
      <c r="Y75" s="37"/>
    </row>
    <row r="76" spans="1:77" ht="12.6" customHeight="1" x14ac:dyDescent="0.25">
      <c r="B76" s="946" t="s">
        <v>143</v>
      </c>
      <c r="C76" s="947"/>
      <c r="D76" s="947"/>
      <c r="E76" s="947"/>
      <c r="F76" s="947"/>
      <c r="G76" s="947"/>
      <c r="H76" s="947"/>
      <c r="I76" s="947"/>
      <c r="J76" s="947"/>
      <c r="K76" s="947"/>
      <c r="L76" s="947"/>
      <c r="M76" s="947"/>
      <c r="N76" s="947"/>
      <c r="O76" s="947"/>
      <c r="P76" s="947"/>
      <c r="Q76" s="947"/>
      <c r="R76" s="947"/>
      <c r="S76" s="947"/>
      <c r="T76" s="947"/>
      <c r="U76" s="947"/>
      <c r="V76" s="947"/>
      <c r="W76" s="947"/>
      <c r="X76" s="947"/>
      <c r="Y76" s="948"/>
    </row>
    <row r="77" spans="1:77" ht="12.6" customHeight="1" x14ac:dyDescent="0.25">
      <c r="B77" s="271"/>
      <c r="C77" s="272"/>
      <c r="D77" s="272"/>
      <c r="E77" s="276"/>
      <c r="F77" s="276"/>
      <c r="G77" s="276"/>
      <c r="H77" s="276"/>
      <c r="I77" s="276"/>
      <c r="J77" s="276"/>
      <c r="K77" s="276"/>
      <c r="L77" s="276"/>
      <c r="M77" s="276"/>
      <c r="N77" s="276"/>
      <c r="O77" s="276"/>
      <c r="P77" s="276"/>
      <c r="Q77" s="276"/>
      <c r="R77" s="276"/>
      <c r="S77" s="276"/>
      <c r="T77" s="276"/>
      <c r="U77" s="276"/>
      <c r="V77" s="276"/>
      <c r="W77" s="276"/>
      <c r="X77" s="276"/>
      <c r="Y77" s="277"/>
    </row>
    <row r="78" spans="1:77" ht="12.6" customHeight="1" x14ac:dyDescent="0.25">
      <c r="B78" s="268"/>
      <c r="C78" s="458" t="s">
        <v>144</v>
      </c>
      <c r="D78" s="458"/>
      <c r="E78" s="458"/>
      <c r="F78" s="458"/>
      <c r="G78" s="458"/>
      <c r="H78" s="458"/>
      <c r="I78" s="458"/>
      <c r="J78" s="458"/>
      <c r="K78" s="458"/>
      <c r="L78" s="458"/>
      <c r="M78" s="458"/>
      <c r="N78" s="458"/>
      <c r="O78" s="458"/>
      <c r="P78" s="458"/>
      <c r="Q78" s="458"/>
      <c r="R78" s="458"/>
      <c r="S78" s="458"/>
      <c r="T78" s="458"/>
      <c r="U78" s="458"/>
      <c r="V78" s="458"/>
      <c r="W78" s="458"/>
      <c r="X78" s="458"/>
      <c r="Y78" s="459"/>
    </row>
    <row r="79" spans="1:77" ht="12.6" customHeight="1" x14ac:dyDescent="0.25">
      <c r="B79" s="35"/>
      <c r="C79" s="458"/>
      <c r="D79" s="458"/>
      <c r="E79" s="458"/>
      <c r="F79" s="458"/>
      <c r="G79" s="458"/>
      <c r="H79" s="458"/>
      <c r="I79" s="458"/>
      <c r="J79" s="458"/>
      <c r="K79" s="458"/>
      <c r="L79" s="458"/>
      <c r="M79" s="458"/>
      <c r="N79" s="458"/>
      <c r="O79" s="458"/>
      <c r="P79" s="458"/>
      <c r="Q79" s="458"/>
      <c r="R79" s="458"/>
      <c r="S79" s="458"/>
      <c r="T79" s="458"/>
      <c r="U79" s="458"/>
      <c r="V79" s="458"/>
      <c r="W79" s="458"/>
      <c r="X79" s="458"/>
      <c r="Y79" s="459"/>
    </row>
    <row r="80" spans="1:77" ht="12.6" customHeight="1" x14ac:dyDescent="0.25">
      <c r="B80" s="35"/>
      <c r="C80" s="276"/>
      <c r="D80" s="276"/>
      <c r="E80" s="276"/>
      <c r="F80" s="276"/>
      <c r="G80" s="276"/>
      <c r="H80" s="276"/>
      <c r="I80" s="272"/>
      <c r="J80" s="272"/>
      <c r="K80" s="272"/>
      <c r="L80" s="272"/>
      <c r="M80" s="272"/>
      <c r="N80" s="276"/>
      <c r="O80" s="276"/>
      <c r="P80" s="276"/>
      <c r="Q80" s="276"/>
      <c r="R80" s="276"/>
      <c r="S80" s="276"/>
      <c r="T80" s="276"/>
      <c r="U80" s="272"/>
      <c r="V80" s="272"/>
      <c r="W80" s="272"/>
      <c r="X80" s="272"/>
      <c r="Y80" s="38"/>
    </row>
    <row r="81" spans="2:25" ht="12.6" customHeight="1" x14ac:dyDescent="0.25">
      <c r="B81" s="949" t="s">
        <v>473</v>
      </c>
      <c r="C81" s="950"/>
      <c r="D81" s="950"/>
      <c r="E81" s="950"/>
      <c r="F81" s="950"/>
      <c r="G81" s="976" t="s">
        <v>495</v>
      </c>
      <c r="H81" s="976"/>
      <c r="I81" s="976"/>
      <c r="J81" s="976"/>
      <c r="K81" s="976"/>
      <c r="L81" s="976"/>
      <c r="M81" s="976"/>
      <c r="N81" s="976"/>
      <c r="O81" s="976"/>
      <c r="P81" s="976"/>
      <c r="Q81" s="976"/>
      <c r="R81" s="976"/>
      <c r="S81" s="976"/>
      <c r="T81" s="976"/>
      <c r="U81" s="976"/>
      <c r="V81" s="976"/>
      <c r="W81" s="976"/>
      <c r="X81" s="976"/>
      <c r="Y81" s="977"/>
    </row>
    <row r="82" spans="2:25" ht="12.6" customHeight="1" x14ac:dyDescent="0.25">
      <c r="B82" s="271"/>
      <c r="C82" s="272"/>
      <c r="D82" s="276"/>
      <c r="E82" s="276"/>
      <c r="F82" s="276"/>
      <c r="G82" s="276"/>
      <c r="H82" s="276"/>
      <c r="I82" s="276"/>
      <c r="J82" s="276"/>
      <c r="K82" s="276"/>
      <c r="L82" s="276"/>
      <c r="M82" s="276"/>
      <c r="N82" s="276"/>
      <c r="O82" s="276"/>
      <c r="P82" s="276"/>
      <c r="Q82" s="276"/>
      <c r="R82" s="276"/>
      <c r="S82" s="276"/>
      <c r="T82" s="276"/>
      <c r="U82" s="276"/>
      <c r="V82" s="276"/>
      <c r="W82" s="276"/>
      <c r="X82" s="276"/>
      <c r="Y82" s="277"/>
    </row>
    <row r="83" spans="2:25" ht="12.6" customHeight="1" x14ac:dyDescent="0.25">
      <c r="B83" s="949" t="s">
        <v>474</v>
      </c>
      <c r="C83" s="950"/>
      <c r="D83" s="950"/>
      <c r="E83" s="950"/>
      <c r="F83" s="950"/>
      <c r="G83" s="976" t="s">
        <v>495</v>
      </c>
      <c r="H83" s="976"/>
      <c r="I83" s="976"/>
      <c r="J83" s="976"/>
      <c r="K83" s="976"/>
      <c r="L83" s="976"/>
      <c r="M83" s="976"/>
      <c r="N83" s="976"/>
      <c r="O83" s="976"/>
      <c r="P83" s="976"/>
      <c r="Q83" s="976"/>
      <c r="R83" s="976"/>
      <c r="S83" s="976"/>
      <c r="T83" s="976"/>
      <c r="U83" s="976"/>
      <c r="V83" s="976"/>
      <c r="W83" s="976"/>
      <c r="X83" s="976"/>
      <c r="Y83" s="977"/>
    </row>
    <row r="84" spans="2:25" ht="12.6" customHeight="1" x14ac:dyDescent="0.25">
      <c r="B84" s="271"/>
      <c r="C84" s="272"/>
      <c r="D84" s="276"/>
      <c r="E84" s="276"/>
      <c r="F84" s="276"/>
      <c r="G84" s="276"/>
      <c r="H84" s="276"/>
      <c r="I84" s="276"/>
      <c r="J84" s="276"/>
      <c r="K84" s="276"/>
      <c r="L84" s="276"/>
      <c r="M84" s="276"/>
      <c r="N84" s="276"/>
      <c r="O84" s="276"/>
      <c r="P84" s="276"/>
      <c r="Q84" s="276"/>
      <c r="R84" s="276"/>
      <c r="S84" s="276"/>
      <c r="T84" s="276"/>
      <c r="U84" s="276"/>
      <c r="V84" s="276"/>
      <c r="W84" s="276"/>
      <c r="X84" s="276"/>
      <c r="Y84" s="277"/>
    </row>
    <row r="85" spans="2:25" ht="12.6" customHeight="1" x14ac:dyDescent="0.25">
      <c r="B85" s="949" t="s">
        <v>475</v>
      </c>
      <c r="C85" s="950"/>
      <c r="D85" s="950"/>
      <c r="E85" s="950"/>
      <c r="F85" s="950"/>
      <c r="G85" s="978" t="s">
        <v>495</v>
      </c>
      <c r="H85" s="978"/>
      <c r="I85" s="978"/>
      <c r="J85" s="978"/>
      <c r="K85" s="978"/>
      <c r="L85" s="978"/>
      <c r="M85" s="978"/>
      <c r="N85" s="978"/>
      <c r="O85" s="978"/>
      <c r="P85" s="978"/>
      <c r="Q85" s="978"/>
      <c r="R85" s="978"/>
      <c r="S85" s="978"/>
      <c r="T85" s="978"/>
      <c r="U85" s="978"/>
      <c r="V85" s="978"/>
      <c r="W85" s="978"/>
      <c r="X85" s="978"/>
      <c r="Y85" s="979"/>
    </row>
    <row r="86" spans="2:25" ht="12.6" customHeight="1" x14ac:dyDescent="0.25">
      <c r="B86" s="35"/>
      <c r="C86" s="39"/>
      <c r="D86" s="39"/>
      <c r="E86" s="39"/>
      <c r="F86" s="39"/>
      <c r="G86" s="39"/>
      <c r="H86" s="39"/>
      <c r="I86" s="272"/>
      <c r="J86" s="272"/>
      <c r="K86" s="272"/>
      <c r="L86" s="272"/>
      <c r="M86" s="272"/>
      <c r="N86" s="276"/>
      <c r="O86" s="276"/>
      <c r="P86" s="276"/>
      <c r="Q86" s="276"/>
      <c r="R86" s="276"/>
      <c r="S86" s="276"/>
      <c r="T86" s="276"/>
      <c r="U86" s="272"/>
      <c r="V86" s="272"/>
      <c r="W86" s="272"/>
      <c r="X86" s="272"/>
      <c r="Y86" s="38"/>
    </row>
    <row r="87" spans="2:25" ht="12.6" customHeight="1" x14ac:dyDescent="0.25">
      <c r="B87" s="35"/>
      <c r="C87" s="985" t="s">
        <v>145</v>
      </c>
      <c r="D87" s="985"/>
      <c r="E87" s="985"/>
      <c r="F87" s="985"/>
      <c r="G87" s="985"/>
      <c r="H87" s="985"/>
      <c r="I87" s="985">
        <v>1</v>
      </c>
      <c r="J87" s="985"/>
      <c r="K87" s="985"/>
      <c r="L87" s="985"/>
      <c r="M87" s="985">
        <v>2</v>
      </c>
      <c r="N87" s="985"/>
      <c r="O87" s="985"/>
      <c r="P87" s="985"/>
      <c r="Q87" s="985">
        <v>3</v>
      </c>
      <c r="R87" s="985"/>
      <c r="S87" s="985"/>
      <c r="T87" s="985"/>
      <c r="U87" s="985">
        <v>4</v>
      </c>
      <c r="V87" s="985"/>
      <c r="W87" s="985"/>
      <c r="X87" s="985"/>
      <c r="Y87" s="38"/>
    </row>
    <row r="88" spans="2:25" ht="12.6" customHeight="1" x14ac:dyDescent="0.25">
      <c r="B88" s="141">
        <v>8</v>
      </c>
      <c r="C88" s="985" t="s">
        <v>146</v>
      </c>
      <c r="D88" s="985"/>
      <c r="E88" s="985"/>
      <c r="F88" s="985"/>
      <c r="G88" s="985"/>
      <c r="H88" s="985"/>
      <c r="I88" s="986"/>
      <c r="J88" s="986"/>
      <c r="K88" s="986"/>
      <c r="L88" s="986"/>
      <c r="M88" s="986"/>
      <c r="N88" s="986"/>
      <c r="O88" s="986"/>
      <c r="P88" s="986"/>
      <c r="Q88" s="986"/>
      <c r="R88" s="986"/>
      <c r="S88" s="986"/>
      <c r="T88" s="986"/>
      <c r="U88" s="986"/>
      <c r="V88" s="986"/>
      <c r="W88" s="986"/>
      <c r="X88" s="986"/>
      <c r="Y88" s="277"/>
    </row>
    <row r="89" spans="2:25" ht="12.6" customHeight="1" x14ac:dyDescent="0.25">
      <c r="B89" s="271"/>
      <c r="C89" s="272"/>
      <c r="D89" s="272"/>
      <c r="E89" s="276"/>
      <c r="F89" s="276"/>
      <c r="G89" s="276"/>
      <c r="H89" s="276"/>
      <c r="I89" s="276"/>
      <c r="J89" s="276"/>
      <c r="K89" s="276"/>
      <c r="L89" s="276"/>
      <c r="M89" s="276"/>
      <c r="N89" s="276"/>
      <c r="O89" s="276"/>
      <c r="P89" s="276"/>
      <c r="Q89" s="276"/>
      <c r="R89" s="276"/>
      <c r="S89" s="276"/>
      <c r="T89" s="276"/>
      <c r="U89" s="276"/>
      <c r="V89" s="276"/>
      <c r="W89" s="276"/>
      <c r="X89" s="276"/>
      <c r="Y89" s="277"/>
    </row>
    <row r="90" spans="2:25" ht="12.6" customHeight="1" x14ac:dyDescent="0.25">
      <c r="B90" s="946" t="s">
        <v>147</v>
      </c>
      <c r="C90" s="947"/>
      <c r="D90" s="947"/>
      <c r="E90" s="947"/>
      <c r="F90" s="947"/>
      <c r="G90" s="947"/>
      <c r="H90" s="947"/>
      <c r="I90" s="947"/>
      <c r="J90" s="947"/>
      <c r="K90" s="947"/>
      <c r="L90" s="947"/>
      <c r="M90" s="947"/>
      <c r="N90" s="947"/>
      <c r="O90" s="947"/>
      <c r="P90" s="947"/>
      <c r="Q90" s="947"/>
      <c r="R90" s="947"/>
      <c r="S90" s="947"/>
      <c r="T90" s="947"/>
      <c r="U90" s="947"/>
      <c r="V90" s="947"/>
      <c r="W90" s="947"/>
      <c r="X90" s="947"/>
      <c r="Y90" s="948"/>
    </row>
    <row r="91" spans="2:25" ht="12.6" customHeight="1" x14ac:dyDescent="0.25">
      <c r="B91" s="35"/>
      <c r="C91" s="39"/>
      <c r="D91" s="39"/>
      <c r="E91" s="39"/>
      <c r="F91" s="39"/>
      <c r="G91" s="39"/>
      <c r="H91" s="39"/>
      <c r="I91" s="39"/>
      <c r="J91" s="39"/>
      <c r="K91" s="39"/>
      <c r="L91" s="276"/>
      <c r="M91" s="276"/>
      <c r="N91" s="276"/>
      <c r="O91" s="276"/>
      <c r="P91" s="276"/>
      <c r="Q91" s="276"/>
      <c r="R91" s="276"/>
      <c r="S91" s="276"/>
      <c r="T91" s="276"/>
      <c r="U91" s="276"/>
      <c r="V91" s="276"/>
      <c r="W91" s="276"/>
      <c r="X91" s="276"/>
      <c r="Y91" s="277"/>
    </row>
    <row r="92" spans="2:25" ht="12.6" customHeight="1" x14ac:dyDescent="0.25">
      <c r="B92" s="141"/>
      <c r="C92" s="967" t="s">
        <v>148</v>
      </c>
      <c r="D92" s="968"/>
      <c r="E92" s="968"/>
      <c r="F92" s="968"/>
      <c r="G92" s="968"/>
      <c r="H92" s="968"/>
      <c r="I92" s="968"/>
      <c r="J92" s="968"/>
      <c r="K92" s="968"/>
      <c r="L92" s="968"/>
      <c r="M92" s="968"/>
      <c r="N92" s="968"/>
      <c r="O92" s="968"/>
      <c r="P92" s="969"/>
      <c r="Q92" s="967" t="s">
        <v>38</v>
      </c>
      <c r="R92" s="968"/>
      <c r="S92" s="968"/>
      <c r="T92" s="968"/>
      <c r="U92" s="968"/>
      <c r="V92" s="968"/>
      <c r="W92" s="968"/>
      <c r="X92" s="969"/>
      <c r="Y92" s="277"/>
    </row>
    <row r="93" spans="2:25" ht="12.6" customHeight="1" x14ac:dyDescent="0.25">
      <c r="B93" s="141"/>
      <c r="C93" s="970"/>
      <c r="D93" s="971"/>
      <c r="E93" s="971"/>
      <c r="F93" s="971"/>
      <c r="G93" s="971"/>
      <c r="H93" s="971"/>
      <c r="I93" s="971"/>
      <c r="J93" s="971"/>
      <c r="K93" s="971"/>
      <c r="L93" s="971"/>
      <c r="M93" s="971"/>
      <c r="N93" s="971"/>
      <c r="O93" s="971"/>
      <c r="P93" s="972"/>
      <c r="Q93" s="970"/>
      <c r="R93" s="971"/>
      <c r="S93" s="971"/>
      <c r="T93" s="971"/>
      <c r="U93" s="971"/>
      <c r="V93" s="971"/>
      <c r="W93" s="971"/>
      <c r="X93" s="972"/>
      <c r="Y93" s="277"/>
    </row>
    <row r="94" spans="2:25" ht="12.6" customHeight="1" x14ac:dyDescent="0.25">
      <c r="B94" s="141">
        <v>1</v>
      </c>
      <c r="C94" s="973" t="s">
        <v>468</v>
      </c>
      <c r="D94" s="974"/>
      <c r="E94" s="974"/>
      <c r="F94" s="974"/>
      <c r="G94" s="974"/>
      <c r="H94" s="974"/>
      <c r="I94" s="974"/>
      <c r="J94" s="974"/>
      <c r="K94" s="974"/>
      <c r="L94" s="974"/>
      <c r="M94" s="974"/>
      <c r="N94" s="974"/>
      <c r="O94" s="974"/>
      <c r="P94" s="975"/>
      <c r="Q94" s="980"/>
      <c r="R94" s="981"/>
      <c r="S94" s="981"/>
      <c r="T94" s="981"/>
      <c r="U94" s="981"/>
      <c r="V94" s="981"/>
      <c r="W94" s="981"/>
      <c r="X94" s="982"/>
      <c r="Y94" s="277"/>
    </row>
    <row r="95" spans="2:25" ht="12.6" customHeight="1" x14ac:dyDescent="0.25">
      <c r="B95" s="141">
        <v>1</v>
      </c>
      <c r="C95" s="983" t="s">
        <v>469</v>
      </c>
      <c r="D95" s="458"/>
      <c r="E95" s="458"/>
      <c r="F95" s="458"/>
      <c r="G95" s="458"/>
      <c r="H95" s="458"/>
      <c r="I95" s="458"/>
      <c r="J95" s="458"/>
      <c r="K95" s="458"/>
      <c r="L95" s="458"/>
      <c r="M95" s="458"/>
      <c r="N95" s="458"/>
      <c r="O95" s="458"/>
      <c r="P95" s="459"/>
      <c r="Q95" s="964"/>
      <c r="R95" s="965"/>
      <c r="S95" s="965"/>
      <c r="T95" s="965"/>
      <c r="U95" s="965"/>
      <c r="V95" s="965"/>
      <c r="W95" s="965"/>
      <c r="X95" s="966"/>
      <c r="Y95" s="277"/>
    </row>
    <row r="96" spans="2:25" ht="12.6" customHeight="1" x14ac:dyDescent="0.25">
      <c r="B96" s="141">
        <v>1</v>
      </c>
      <c r="C96" s="984" t="s">
        <v>470</v>
      </c>
      <c r="D96" s="955"/>
      <c r="E96" s="955"/>
      <c r="F96" s="955"/>
      <c r="G96" s="955"/>
      <c r="H96" s="955"/>
      <c r="I96" s="955"/>
      <c r="J96" s="955"/>
      <c r="K96" s="955"/>
      <c r="L96" s="955"/>
      <c r="M96" s="955"/>
      <c r="N96" s="955"/>
      <c r="O96" s="955"/>
      <c r="P96" s="956"/>
      <c r="Q96" s="960"/>
      <c r="R96" s="961"/>
      <c r="S96" s="961"/>
      <c r="T96" s="961"/>
      <c r="U96" s="961"/>
      <c r="V96" s="961"/>
      <c r="W96" s="961"/>
      <c r="X96" s="962"/>
      <c r="Y96" s="277"/>
    </row>
    <row r="97" spans="2:25" ht="12.6" customHeight="1" x14ac:dyDescent="0.25">
      <c r="B97" s="141">
        <v>2</v>
      </c>
      <c r="C97" s="951" t="s">
        <v>149</v>
      </c>
      <c r="D97" s="952"/>
      <c r="E97" s="952"/>
      <c r="F97" s="952"/>
      <c r="G97" s="952"/>
      <c r="H97" s="952"/>
      <c r="I97" s="952"/>
      <c r="J97" s="952"/>
      <c r="K97" s="952"/>
      <c r="L97" s="952"/>
      <c r="M97" s="952"/>
      <c r="N97" s="952"/>
      <c r="O97" s="952"/>
      <c r="P97" s="953"/>
      <c r="Q97" s="957"/>
      <c r="R97" s="958"/>
      <c r="S97" s="958"/>
      <c r="T97" s="958"/>
      <c r="U97" s="958"/>
      <c r="V97" s="958"/>
      <c r="W97" s="958"/>
      <c r="X97" s="959"/>
      <c r="Y97" s="277"/>
    </row>
    <row r="98" spans="2:25" ht="12.6" customHeight="1" x14ac:dyDescent="0.25">
      <c r="B98" s="141"/>
      <c r="C98" s="954"/>
      <c r="D98" s="955"/>
      <c r="E98" s="955"/>
      <c r="F98" s="955"/>
      <c r="G98" s="955"/>
      <c r="H98" s="955"/>
      <c r="I98" s="955"/>
      <c r="J98" s="955"/>
      <c r="K98" s="955"/>
      <c r="L98" s="955"/>
      <c r="M98" s="955"/>
      <c r="N98" s="955"/>
      <c r="O98" s="955"/>
      <c r="P98" s="956"/>
      <c r="Q98" s="960"/>
      <c r="R98" s="961"/>
      <c r="S98" s="961"/>
      <c r="T98" s="961"/>
      <c r="U98" s="961"/>
      <c r="V98" s="961"/>
      <c r="W98" s="961"/>
      <c r="X98" s="962"/>
      <c r="Y98" s="277"/>
    </row>
    <row r="99" spans="2:25" ht="12.6" customHeight="1" x14ac:dyDescent="0.25">
      <c r="B99" s="193">
        <v>3</v>
      </c>
      <c r="C99" s="951" t="s">
        <v>150</v>
      </c>
      <c r="D99" s="952"/>
      <c r="E99" s="952"/>
      <c r="F99" s="952"/>
      <c r="G99" s="952"/>
      <c r="H99" s="952"/>
      <c r="I99" s="952"/>
      <c r="J99" s="952"/>
      <c r="K99" s="952"/>
      <c r="L99" s="952"/>
      <c r="M99" s="952"/>
      <c r="N99" s="952"/>
      <c r="O99" s="952"/>
      <c r="P99" s="953"/>
      <c r="Q99" s="957"/>
      <c r="R99" s="958"/>
      <c r="S99" s="958"/>
      <c r="T99" s="958"/>
      <c r="U99" s="958"/>
      <c r="V99" s="958"/>
      <c r="W99" s="958"/>
      <c r="X99" s="959"/>
      <c r="Y99" s="41"/>
    </row>
    <row r="100" spans="2:25" ht="12.6" customHeight="1" x14ac:dyDescent="0.25">
      <c r="B100" s="193"/>
      <c r="C100" s="963"/>
      <c r="D100" s="458"/>
      <c r="E100" s="458"/>
      <c r="F100" s="458"/>
      <c r="G100" s="458"/>
      <c r="H100" s="458"/>
      <c r="I100" s="458"/>
      <c r="J100" s="458"/>
      <c r="K100" s="458"/>
      <c r="L100" s="458"/>
      <c r="M100" s="458"/>
      <c r="N100" s="458"/>
      <c r="O100" s="458"/>
      <c r="P100" s="459"/>
      <c r="Q100" s="964"/>
      <c r="R100" s="965"/>
      <c r="S100" s="965"/>
      <c r="T100" s="965"/>
      <c r="U100" s="965"/>
      <c r="V100" s="965"/>
      <c r="W100" s="965"/>
      <c r="X100" s="966"/>
      <c r="Y100" s="41"/>
    </row>
    <row r="101" spans="2:25" ht="12.6" customHeight="1" x14ac:dyDescent="0.25">
      <c r="B101" s="141"/>
      <c r="C101" s="954"/>
      <c r="D101" s="955"/>
      <c r="E101" s="955"/>
      <c r="F101" s="955"/>
      <c r="G101" s="955"/>
      <c r="H101" s="955"/>
      <c r="I101" s="955"/>
      <c r="J101" s="955"/>
      <c r="K101" s="955"/>
      <c r="L101" s="955"/>
      <c r="M101" s="955"/>
      <c r="N101" s="955"/>
      <c r="O101" s="955"/>
      <c r="P101" s="956"/>
      <c r="Q101" s="960"/>
      <c r="R101" s="961"/>
      <c r="S101" s="961"/>
      <c r="T101" s="961"/>
      <c r="U101" s="961"/>
      <c r="V101" s="961"/>
      <c r="W101" s="961"/>
      <c r="X101" s="962"/>
      <c r="Y101" s="277"/>
    </row>
    <row r="102" spans="2:25" ht="12.6" customHeight="1" x14ac:dyDescent="0.25">
      <c r="B102" s="141">
        <v>2</v>
      </c>
      <c r="C102" s="951" t="s">
        <v>151</v>
      </c>
      <c r="D102" s="952"/>
      <c r="E102" s="952"/>
      <c r="F102" s="952"/>
      <c r="G102" s="952"/>
      <c r="H102" s="952"/>
      <c r="I102" s="952"/>
      <c r="J102" s="952"/>
      <c r="K102" s="952"/>
      <c r="L102" s="952"/>
      <c r="M102" s="952"/>
      <c r="N102" s="952"/>
      <c r="O102" s="952"/>
      <c r="P102" s="953"/>
      <c r="Q102" s="957"/>
      <c r="R102" s="958"/>
      <c r="S102" s="958"/>
      <c r="T102" s="958"/>
      <c r="U102" s="958"/>
      <c r="V102" s="958"/>
      <c r="W102" s="958"/>
      <c r="X102" s="959"/>
      <c r="Y102" s="277"/>
    </row>
    <row r="103" spans="2:25" ht="12.6" customHeight="1" x14ac:dyDescent="0.25">
      <c r="B103" s="141"/>
      <c r="C103" s="954"/>
      <c r="D103" s="955"/>
      <c r="E103" s="955"/>
      <c r="F103" s="955"/>
      <c r="G103" s="955"/>
      <c r="H103" s="955"/>
      <c r="I103" s="955"/>
      <c r="J103" s="955"/>
      <c r="K103" s="955"/>
      <c r="L103" s="955"/>
      <c r="M103" s="955"/>
      <c r="N103" s="955"/>
      <c r="O103" s="955"/>
      <c r="P103" s="956"/>
      <c r="Q103" s="960"/>
      <c r="R103" s="961"/>
      <c r="S103" s="961"/>
      <c r="T103" s="961"/>
      <c r="U103" s="961"/>
      <c r="V103" s="961"/>
      <c r="W103" s="961"/>
      <c r="X103" s="962"/>
      <c r="Y103" s="277"/>
    </row>
    <row r="104" spans="2:25" ht="12.6" customHeight="1" x14ac:dyDescent="0.25">
      <c r="B104" s="141">
        <v>2</v>
      </c>
      <c r="C104" s="951" t="s">
        <v>152</v>
      </c>
      <c r="D104" s="952"/>
      <c r="E104" s="952"/>
      <c r="F104" s="952"/>
      <c r="G104" s="952"/>
      <c r="H104" s="952"/>
      <c r="I104" s="952"/>
      <c r="J104" s="952"/>
      <c r="K104" s="952"/>
      <c r="L104" s="952"/>
      <c r="M104" s="952"/>
      <c r="N104" s="952"/>
      <c r="O104" s="952"/>
      <c r="P104" s="953"/>
      <c r="Q104" s="957"/>
      <c r="R104" s="958"/>
      <c r="S104" s="958"/>
      <c r="T104" s="958"/>
      <c r="U104" s="958"/>
      <c r="V104" s="958"/>
      <c r="W104" s="958"/>
      <c r="X104" s="959"/>
      <c r="Y104" s="277"/>
    </row>
    <row r="105" spans="2:25" ht="12.6" customHeight="1" x14ac:dyDescent="0.25">
      <c r="B105" s="141"/>
      <c r="C105" s="954"/>
      <c r="D105" s="955"/>
      <c r="E105" s="955"/>
      <c r="F105" s="955"/>
      <c r="G105" s="955"/>
      <c r="H105" s="955"/>
      <c r="I105" s="955"/>
      <c r="J105" s="955"/>
      <c r="K105" s="955"/>
      <c r="L105" s="955"/>
      <c r="M105" s="955"/>
      <c r="N105" s="955"/>
      <c r="O105" s="955"/>
      <c r="P105" s="956"/>
      <c r="Q105" s="960"/>
      <c r="R105" s="961"/>
      <c r="S105" s="961"/>
      <c r="T105" s="961"/>
      <c r="U105" s="961"/>
      <c r="V105" s="961"/>
      <c r="W105" s="961"/>
      <c r="X105" s="962"/>
      <c r="Y105" s="277"/>
    </row>
    <row r="106" spans="2:25" ht="12.6" customHeight="1" x14ac:dyDescent="0.25">
      <c r="B106" s="141">
        <v>3</v>
      </c>
      <c r="C106" s="951" t="s">
        <v>153</v>
      </c>
      <c r="D106" s="952"/>
      <c r="E106" s="952"/>
      <c r="F106" s="952"/>
      <c r="G106" s="952"/>
      <c r="H106" s="952"/>
      <c r="I106" s="952"/>
      <c r="J106" s="952"/>
      <c r="K106" s="952"/>
      <c r="L106" s="952"/>
      <c r="M106" s="952"/>
      <c r="N106" s="952"/>
      <c r="O106" s="952"/>
      <c r="P106" s="953"/>
      <c r="Q106" s="957"/>
      <c r="R106" s="958"/>
      <c r="S106" s="958"/>
      <c r="T106" s="958"/>
      <c r="U106" s="958"/>
      <c r="V106" s="958"/>
      <c r="W106" s="958"/>
      <c r="X106" s="959"/>
      <c r="Y106" s="277"/>
    </row>
    <row r="107" spans="2:25" ht="12.6" customHeight="1" x14ac:dyDescent="0.25">
      <c r="B107" s="141"/>
      <c r="C107" s="963"/>
      <c r="D107" s="458"/>
      <c r="E107" s="458"/>
      <c r="F107" s="458"/>
      <c r="G107" s="458"/>
      <c r="H107" s="458"/>
      <c r="I107" s="458"/>
      <c r="J107" s="458"/>
      <c r="K107" s="458"/>
      <c r="L107" s="458"/>
      <c r="M107" s="458"/>
      <c r="N107" s="458"/>
      <c r="O107" s="458"/>
      <c r="P107" s="459"/>
      <c r="Q107" s="964"/>
      <c r="R107" s="965"/>
      <c r="S107" s="965"/>
      <c r="T107" s="965"/>
      <c r="U107" s="965"/>
      <c r="V107" s="965"/>
      <c r="W107" s="965"/>
      <c r="X107" s="966"/>
      <c r="Y107" s="277"/>
    </row>
    <row r="108" spans="2:25" ht="12.6" customHeight="1" x14ac:dyDescent="0.25">
      <c r="B108" s="141"/>
      <c r="C108" s="954"/>
      <c r="D108" s="955"/>
      <c r="E108" s="955"/>
      <c r="F108" s="955"/>
      <c r="G108" s="955"/>
      <c r="H108" s="955"/>
      <c r="I108" s="955"/>
      <c r="J108" s="955"/>
      <c r="K108" s="955"/>
      <c r="L108" s="955"/>
      <c r="M108" s="955"/>
      <c r="N108" s="955"/>
      <c r="O108" s="955"/>
      <c r="P108" s="956"/>
      <c r="Q108" s="960"/>
      <c r="R108" s="961"/>
      <c r="S108" s="961"/>
      <c r="T108" s="961"/>
      <c r="U108" s="961"/>
      <c r="V108" s="961"/>
      <c r="W108" s="961"/>
      <c r="X108" s="962"/>
      <c r="Y108" s="277"/>
    </row>
    <row r="109" spans="2:25" ht="12.6" customHeight="1" x14ac:dyDescent="0.25">
      <c r="B109" s="141">
        <v>2</v>
      </c>
      <c r="C109" s="951" t="s">
        <v>154</v>
      </c>
      <c r="D109" s="952"/>
      <c r="E109" s="952"/>
      <c r="F109" s="952"/>
      <c r="G109" s="952"/>
      <c r="H109" s="952"/>
      <c r="I109" s="952"/>
      <c r="J109" s="952"/>
      <c r="K109" s="952"/>
      <c r="L109" s="952"/>
      <c r="M109" s="952"/>
      <c r="N109" s="952"/>
      <c r="O109" s="952"/>
      <c r="P109" s="953"/>
      <c r="Q109" s="957"/>
      <c r="R109" s="958"/>
      <c r="S109" s="958"/>
      <c r="T109" s="958"/>
      <c r="U109" s="958"/>
      <c r="V109" s="958"/>
      <c r="W109" s="958"/>
      <c r="X109" s="959"/>
      <c r="Y109" s="277"/>
    </row>
    <row r="110" spans="2:25" ht="12.6" customHeight="1" x14ac:dyDescent="0.25">
      <c r="B110" s="141"/>
      <c r="C110" s="954"/>
      <c r="D110" s="955"/>
      <c r="E110" s="955"/>
      <c r="F110" s="955"/>
      <c r="G110" s="955"/>
      <c r="H110" s="955"/>
      <c r="I110" s="955"/>
      <c r="J110" s="955"/>
      <c r="K110" s="955"/>
      <c r="L110" s="955"/>
      <c r="M110" s="955"/>
      <c r="N110" s="955"/>
      <c r="O110" s="955"/>
      <c r="P110" s="956"/>
      <c r="Q110" s="960"/>
      <c r="R110" s="961"/>
      <c r="S110" s="961"/>
      <c r="T110" s="961"/>
      <c r="U110" s="961"/>
      <c r="V110" s="961"/>
      <c r="W110" s="961"/>
      <c r="X110" s="962"/>
      <c r="Y110" s="277"/>
    </row>
    <row r="111" spans="2:25" ht="12.6" customHeight="1" x14ac:dyDescent="0.25">
      <c r="B111" s="141">
        <v>2</v>
      </c>
      <c r="C111" s="951" t="s">
        <v>155</v>
      </c>
      <c r="D111" s="952"/>
      <c r="E111" s="952"/>
      <c r="F111" s="952"/>
      <c r="G111" s="952"/>
      <c r="H111" s="952"/>
      <c r="I111" s="952"/>
      <c r="J111" s="952"/>
      <c r="K111" s="952"/>
      <c r="L111" s="952"/>
      <c r="M111" s="952"/>
      <c r="N111" s="952"/>
      <c r="O111" s="952"/>
      <c r="P111" s="953"/>
      <c r="Q111" s="957"/>
      <c r="R111" s="958"/>
      <c r="S111" s="958"/>
      <c r="T111" s="958"/>
      <c r="U111" s="958"/>
      <c r="V111" s="958"/>
      <c r="W111" s="958"/>
      <c r="X111" s="959"/>
      <c r="Y111" s="277"/>
    </row>
    <row r="112" spans="2:25" ht="12.6" customHeight="1" x14ac:dyDescent="0.25">
      <c r="B112" s="141"/>
      <c r="C112" s="954"/>
      <c r="D112" s="955"/>
      <c r="E112" s="955"/>
      <c r="F112" s="955"/>
      <c r="G112" s="955"/>
      <c r="H112" s="955"/>
      <c r="I112" s="955"/>
      <c r="J112" s="955"/>
      <c r="K112" s="955"/>
      <c r="L112" s="955"/>
      <c r="M112" s="955"/>
      <c r="N112" s="955"/>
      <c r="O112" s="955"/>
      <c r="P112" s="956"/>
      <c r="Q112" s="960"/>
      <c r="R112" s="961"/>
      <c r="S112" s="961"/>
      <c r="T112" s="961"/>
      <c r="U112" s="961"/>
      <c r="V112" s="961"/>
      <c r="W112" s="961"/>
      <c r="X112" s="962"/>
      <c r="Y112" s="42"/>
    </row>
    <row r="113" spans="2:25" ht="12.6" customHeight="1" x14ac:dyDescent="0.25">
      <c r="B113" s="141">
        <v>2</v>
      </c>
      <c r="C113" s="951" t="s">
        <v>156</v>
      </c>
      <c r="D113" s="952"/>
      <c r="E113" s="952"/>
      <c r="F113" s="952"/>
      <c r="G113" s="952"/>
      <c r="H113" s="952"/>
      <c r="I113" s="952"/>
      <c r="J113" s="952"/>
      <c r="K113" s="952"/>
      <c r="L113" s="952"/>
      <c r="M113" s="952"/>
      <c r="N113" s="952"/>
      <c r="O113" s="952"/>
      <c r="P113" s="953"/>
      <c r="Q113" s="957"/>
      <c r="R113" s="958"/>
      <c r="S113" s="958"/>
      <c r="T113" s="958"/>
      <c r="U113" s="958"/>
      <c r="V113" s="958"/>
      <c r="W113" s="958"/>
      <c r="X113" s="959"/>
      <c r="Y113" s="277"/>
    </row>
    <row r="114" spans="2:25" ht="12.6" customHeight="1" x14ac:dyDescent="0.25">
      <c r="B114" s="141"/>
      <c r="C114" s="954"/>
      <c r="D114" s="955"/>
      <c r="E114" s="955"/>
      <c r="F114" s="955"/>
      <c r="G114" s="955"/>
      <c r="H114" s="955"/>
      <c r="I114" s="955"/>
      <c r="J114" s="955"/>
      <c r="K114" s="955"/>
      <c r="L114" s="955"/>
      <c r="M114" s="955"/>
      <c r="N114" s="955"/>
      <c r="O114" s="955"/>
      <c r="P114" s="956"/>
      <c r="Q114" s="960"/>
      <c r="R114" s="961"/>
      <c r="S114" s="961"/>
      <c r="T114" s="961"/>
      <c r="U114" s="961"/>
      <c r="V114" s="961"/>
      <c r="W114" s="961"/>
      <c r="X114" s="962"/>
      <c r="Y114" s="273"/>
    </row>
    <row r="115" spans="2:25" ht="12.6" customHeight="1" x14ac:dyDescent="0.25">
      <c r="B115" s="141"/>
      <c r="C115" s="951" t="s">
        <v>157</v>
      </c>
      <c r="D115" s="952"/>
      <c r="E115" s="952"/>
      <c r="F115" s="952"/>
      <c r="G115" s="952"/>
      <c r="H115" s="952"/>
      <c r="I115" s="952"/>
      <c r="J115" s="952"/>
      <c r="K115" s="952"/>
      <c r="L115" s="952"/>
      <c r="M115" s="952"/>
      <c r="N115" s="952"/>
      <c r="O115" s="952"/>
      <c r="P115" s="953"/>
      <c r="Q115" s="957"/>
      <c r="R115" s="958"/>
      <c r="S115" s="958"/>
      <c r="T115" s="958"/>
      <c r="U115" s="958"/>
      <c r="V115" s="958"/>
      <c r="W115" s="958"/>
      <c r="X115" s="959"/>
      <c r="Y115" s="277"/>
    </row>
    <row r="116" spans="2:25" ht="12.6" customHeight="1" x14ac:dyDescent="0.25">
      <c r="B116" s="141"/>
      <c r="C116" s="954"/>
      <c r="D116" s="955"/>
      <c r="E116" s="955"/>
      <c r="F116" s="955"/>
      <c r="G116" s="955"/>
      <c r="H116" s="955"/>
      <c r="I116" s="955"/>
      <c r="J116" s="955"/>
      <c r="K116" s="955"/>
      <c r="L116" s="955"/>
      <c r="M116" s="955"/>
      <c r="N116" s="955"/>
      <c r="O116" s="955"/>
      <c r="P116" s="956"/>
      <c r="Q116" s="960"/>
      <c r="R116" s="961"/>
      <c r="S116" s="961"/>
      <c r="T116" s="961"/>
      <c r="U116" s="961"/>
      <c r="V116" s="961"/>
      <c r="W116" s="961"/>
      <c r="X116" s="962"/>
      <c r="Y116" s="277"/>
    </row>
    <row r="117" spans="2:25" ht="12.6" customHeight="1" x14ac:dyDescent="0.25">
      <c r="B117" s="141">
        <v>2</v>
      </c>
      <c r="C117" s="951" t="s">
        <v>158</v>
      </c>
      <c r="D117" s="952"/>
      <c r="E117" s="952"/>
      <c r="F117" s="952"/>
      <c r="G117" s="952"/>
      <c r="H117" s="952"/>
      <c r="I117" s="952"/>
      <c r="J117" s="952"/>
      <c r="K117" s="952"/>
      <c r="L117" s="952"/>
      <c r="M117" s="952"/>
      <c r="N117" s="952"/>
      <c r="O117" s="952"/>
      <c r="P117" s="953"/>
      <c r="Q117" s="957"/>
      <c r="R117" s="958"/>
      <c r="S117" s="958"/>
      <c r="T117" s="958"/>
      <c r="U117" s="958"/>
      <c r="V117" s="958"/>
      <c r="W117" s="958"/>
      <c r="X117" s="959"/>
      <c r="Y117" s="277"/>
    </row>
    <row r="118" spans="2:25" ht="12.6" customHeight="1" x14ac:dyDescent="0.25">
      <c r="B118" s="141"/>
      <c r="C118" s="954"/>
      <c r="D118" s="955"/>
      <c r="E118" s="955"/>
      <c r="F118" s="955"/>
      <c r="G118" s="955"/>
      <c r="H118" s="955"/>
      <c r="I118" s="955"/>
      <c r="J118" s="955"/>
      <c r="K118" s="955"/>
      <c r="L118" s="955"/>
      <c r="M118" s="955"/>
      <c r="N118" s="955"/>
      <c r="O118" s="955"/>
      <c r="P118" s="956"/>
      <c r="Q118" s="960"/>
      <c r="R118" s="961"/>
      <c r="S118" s="961"/>
      <c r="T118" s="961"/>
      <c r="U118" s="961"/>
      <c r="V118" s="961"/>
      <c r="W118" s="961"/>
      <c r="X118" s="962"/>
      <c r="Y118" s="277"/>
    </row>
    <row r="119" spans="2:25" ht="12.6" customHeight="1" x14ac:dyDescent="0.25">
      <c r="B119" s="141">
        <v>3</v>
      </c>
      <c r="C119" s="951" t="s">
        <v>159</v>
      </c>
      <c r="D119" s="952"/>
      <c r="E119" s="952"/>
      <c r="F119" s="952"/>
      <c r="G119" s="952"/>
      <c r="H119" s="952"/>
      <c r="I119" s="952"/>
      <c r="J119" s="952"/>
      <c r="K119" s="952"/>
      <c r="L119" s="952"/>
      <c r="M119" s="952"/>
      <c r="N119" s="952"/>
      <c r="O119" s="952"/>
      <c r="P119" s="953"/>
      <c r="Q119" s="957"/>
      <c r="R119" s="958"/>
      <c r="S119" s="958"/>
      <c r="T119" s="958"/>
      <c r="U119" s="958"/>
      <c r="V119" s="958"/>
      <c r="W119" s="958"/>
      <c r="X119" s="959"/>
      <c r="Y119" s="275"/>
    </row>
    <row r="120" spans="2:25" ht="12.6" customHeight="1" x14ac:dyDescent="0.25">
      <c r="B120" s="141"/>
      <c r="C120" s="963"/>
      <c r="D120" s="458"/>
      <c r="E120" s="458"/>
      <c r="F120" s="458"/>
      <c r="G120" s="458"/>
      <c r="H120" s="458"/>
      <c r="I120" s="458"/>
      <c r="J120" s="458"/>
      <c r="K120" s="458"/>
      <c r="L120" s="458"/>
      <c r="M120" s="458"/>
      <c r="N120" s="458"/>
      <c r="O120" s="458"/>
      <c r="P120" s="459"/>
      <c r="Q120" s="964"/>
      <c r="R120" s="965"/>
      <c r="S120" s="965"/>
      <c r="T120" s="965"/>
      <c r="U120" s="965"/>
      <c r="V120" s="965"/>
      <c r="W120" s="965"/>
      <c r="X120" s="966"/>
      <c r="Y120" s="275"/>
    </row>
    <row r="121" spans="2:25" ht="12.6" customHeight="1" x14ac:dyDescent="0.25">
      <c r="B121" s="21"/>
      <c r="C121" s="954"/>
      <c r="D121" s="955"/>
      <c r="E121" s="955"/>
      <c r="F121" s="955"/>
      <c r="G121" s="955"/>
      <c r="H121" s="955"/>
      <c r="I121" s="955"/>
      <c r="J121" s="955"/>
      <c r="K121" s="955"/>
      <c r="L121" s="955"/>
      <c r="M121" s="955"/>
      <c r="N121" s="955"/>
      <c r="O121" s="955"/>
      <c r="P121" s="956"/>
      <c r="Q121" s="960"/>
      <c r="R121" s="961"/>
      <c r="S121" s="961"/>
      <c r="T121" s="961"/>
      <c r="U121" s="961"/>
      <c r="V121" s="961"/>
      <c r="W121" s="961"/>
      <c r="X121" s="962"/>
      <c r="Y121" s="267"/>
    </row>
    <row r="122" spans="2:25" ht="12.6" customHeight="1" x14ac:dyDescent="0.25">
      <c r="B122" s="21">
        <v>18</v>
      </c>
      <c r="C122" s="951" t="s">
        <v>160</v>
      </c>
      <c r="D122" s="952"/>
      <c r="E122" s="952"/>
      <c r="F122" s="952"/>
      <c r="G122" s="952"/>
      <c r="H122" s="952"/>
      <c r="I122" s="952"/>
      <c r="J122" s="952"/>
      <c r="K122" s="952"/>
      <c r="L122" s="952"/>
      <c r="M122" s="952"/>
      <c r="N122" s="952"/>
      <c r="O122" s="952"/>
      <c r="P122" s="953"/>
      <c r="Q122" s="957"/>
      <c r="R122" s="958"/>
      <c r="S122" s="958"/>
      <c r="T122" s="958"/>
      <c r="U122" s="958"/>
      <c r="V122" s="958"/>
      <c r="W122" s="958"/>
      <c r="X122" s="959"/>
      <c r="Y122" s="267"/>
    </row>
    <row r="123" spans="2:25" ht="12.6" customHeight="1" x14ac:dyDescent="0.25">
      <c r="B123" s="21"/>
      <c r="C123" s="963"/>
      <c r="D123" s="458"/>
      <c r="E123" s="458"/>
      <c r="F123" s="458"/>
      <c r="G123" s="458"/>
      <c r="H123" s="458"/>
      <c r="I123" s="458"/>
      <c r="J123" s="458"/>
      <c r="K123" s="458"/>
      <c r="L123" s="458"/>
      <c r="M123" s="458"/>
      <c r="N123" s="458"/>
      <c r="O123" s="458"/>
      <c r="P123" s="459"/>
      <c r="Q123" s="964"/>
      <c r="R123" s="965"/>
      <c r="S123" s="965"/>
      <c r="T123" s="965"/>
      <c r="U123" s="965"/>
      <c r="V123" s="965"/>
      <c r="W123" s="965"/>
      <c r="X123" s="966"/>
      <c r="Y123" s="267"/>
    </row>
    <row r="124" spans="2:25" ht="12.6" customHeight="1" x14ac:dyDescent="0.25">
      <c r="B124" s="21"/>
      <c r="C124" s="954"/>
      <c r="D124" s="955"/>
      <c r="E124" s="955"/>
      <c r="F124" s="955"/>
      <c r="G124" s="955"/>
      <c r="H124" s="955"/>
      <c r="I124" s="955"/>
      <c r="J124" s="955"/>
      <c r="K124" s="955"/>
      <c r="L124" s="955"/>
      <c r="M124" s="955"/>
      <c r="N124" s="955"/>
      <c r="O124" s="955"/>
      <c r="P124" s="956"/>
      <c r="Q124" s="960"/>
      <c r="R124" s="961"/>
      <c r="S124" s="961"/>
      <c r="T124" s="961"/>
      <c r="U124" s="961"/>
      <c r="V124" s="961"/>
      <c r="W124" s="961"/>
      <c r="X124" s="962"/>
      <c r="Y124" s="267"/>
    </row>
    <row r="125" spans="2:25" ht="12.6" customHeight="1" x14ac:dyDescent="0.25">
      <c r="B125" s="274"/>
      <c r="C125" s="266"/>
      <c r="D125" s="266"/>
      <c r="E125" s="266"/>
      <c r="F125" s="266"/>
      <c r="G125" s="266"/>
      <c r="H125" s="266"/>
      <c r="I125" s="266"/>
      <c r="J125" s="266"/>
      <c r="K125" s="266"/>
      <c r="L125" s="266"/>
      <c r="M125" s="266"/>
      <c r="N125" s="266"/>
      <c r="O125" s="266"/>
      <c r="P125" s="266"/>
      <c r="Q125" s="266"/>
      <c r="R125" s="266"/>
      <c r="S125" s="266"/>
      <c r="T125" s="266"/>
      <c r="U125" s="266"/>
      <c r="V125" s="266"/>
      <c r="W125" s="266"/>
      <c r="X125" s="266"/>
      <c r="Y125" s="267"/>
    </row>
    <row r="126" spans="2:25" ht="12.6" customHeight="1" x14ac:dyDescent="0.25">
      <c r="B126" s="274"/>
      <c r="C126" s="266"/>
      <c r="D126" s="266"/>
      <c r="E126" s="266"/>
      <c r="F126" s="266"/>
      <c r="G126" s="266"/>
      <c r="H126" s="266"/>
      <c r="I126" s="266"/>
      <c r="J126" s="266"/>
      <c r="K126" s="266"/>
      <c r="L126" s="266"/>
      <c r="M126" s="266"/>
      <c r="N126" s="266"/>
      <c r="O126" s="266"/>
      <c r="P126" s="266"/>
      <c r="Q126" s="266"/>
      <c r="R126" s="266"/>
      <c r="S126" s="266"/>
      <c r="T126" s="266"/>
      <c r="U126" s="266"/>
      <c r="V126" s="266"/>
      <c r="W126" s="266"/>
      <c r="X126" s="266"/>
      <c r="Y126" s="267"/>
    </row>
    <row r="127" spans="2:25" ht="12.6" customHeight="1" x14ac:dyDescent="0.25">
      <c r="B127" s="274"/>
      <c r="C127" s="266"/>
      <c r="D127" s="266"/>
      <c r="E127" s="266"/>
      <c r="F127" s="266"/>
      <c r="G127" s="266"/>
      <c r="H127" s="266"/>
      <c r="I127" s="266"/>
      <c r="J127" s="266"/>
      <c r="K127" s="266"/>
      <c r="L127" s="266"/>
      <c r="M127" s="266"/>
      <c r="N127" s="266"/>
      <c r="O127" s="266"/>
      <c r="P127" s="266"/>
      <c r="Q127" s="266"/>
      <c r="R127" s="266"/>
      <c r="S127" s="266"/>
      <c r="T127" s="266"/>
      <c r="U127" s="266"/>
      <c r="V127" s="266"/>
      <c r="W127" s="266"/>
      <c r="X127" s="266"/>
      <c r="Y127" s="267"/>
    </row>
    <row r="128" spans="2:25" ht="12.6" customHeight="1" x14ac:dyDescent="0.25">
      <c r="B128" s="993" t="s">
        <v>106</v>
      </c>
      <c r="C128" s="994"/>
      <c r="D128" s="994"/>
      <c r="E128" s="994"/>
      <c r="F128" s="994"/>
      <c r="G128" s="994"/>
      <c r="H128" s="994"/>
      <c r="I128" s="994"/>
      <c r="J128" s="994"/>
      <c r="K128" s="994"/>
      <c r="L128" s="994"/>
      <c r="M128" s="994"/>
      <c r="N128" s="994"/>
      <c r="O128" s="795" t="str">
        <f>CONCATENATE("Annexe 2.1 au dossier de travaux ",CR!$R$1," - Page 1 / 2")</f>
        <v>Annexe 2.1 au dossier de travaux  - Page 1 / 2</v>
      </c>
      <c r="P128" s="795"/>
      <c r="Q128" s="795"/>
      <c r="R128" s="795"/>
      <c r="S128" s="795"/>
      <c r="T128" s="795"/>
      <c r="U128" s="795"/>
      <c r="V128" s="795"/>
      <c r="W128" s="795"/>
      <c r="X128" s="795"/>
      <c r="Y128" s="796"/>
    </row>
    <row r="129" spans="1:61" s="133" customFormat="1" ht="13.9" customHeight="1" x14ac:dyDescent="0.25">
      <c r="A129" s="163"/>
      <c r="B129" s="281"/>
      <c r="C129" s="282"/>
      <c r="D129" s="282"/>
      <c r="E129" s="535" t="s">
        <v>73</v>
      </c>
      <c r="F129" s="536"/>
      <c r="G129" s="536"/>
      <c r="H129" s="536"/>
      <c r="I129" s="536"/>
      <c r="J129" s="536"/>
      <c r="K129" s="536"/>
      <c r="L129" s="536"/>
      <c r="M129" s="536"/>
      <c r="N129" s="536"/>
      <c r="O129" s="536"/>
      <c r="P129" s="536"/>
      <c r="Q129" s="536"/>
      <c r="R129" s="706" t="str">
        <f>IF(CR!$R$1="","",CR!$R$1)</f>
        <v/>
      </c>
      <c r="S129" s="706"/>
      <c r="T129" s="706"/>
      <c r="U129" s="706"/>
      <c r="V129" s="706"/>
      <c r="W129" s="706"/>
      <c r="X129" s="706"/>
      <c r="Y129" s="707"/>
      <c r="Z129" s="256"/>
      <c r="AA129" s="276"/>
      <c r="AB129" s="276"/>
      <c r="AC129" s="276"/>
      <c r="AD129" s="276"/>
      <c r="AE129" s="257"/>
      <c r="AF129" s="257"/>
      <c r="AG129" s="257"/>
      <c r="AH129" s="257"/>
      <c r="AI129" s="256"/>
      <c r="AJ129" s="256"/>
      <c r="AK129" s="276"/>
      <c r="AL129" s="276"/>
      <c r="AM129" s="276"/>
      <c r="AN129" s="276"/>
      <c r="AO129" s="276"/>
      <c r="AP129" s="140"/>
      <c r="BE129" s="139"/>
      <c r="BF129" s="139"/>
      <c r="BG129" s="139"/>
      <c r="BH129" s="139"/>
      <c r="BI129" s="139"/>
    </row>
    <row r="130" spans="1:61" s="133" customFormat="1" ht="13.9" customHeight="1" x14ac:dyDescent="0.25">
      <c r="A130" s="163"/>
      <c r="B130" s="278"/>
      <c r="C130" s="279"/>
      <c r="D130" s="279"/>
      <c r="E130" s="537"/>
      <c r="F130" s="538"/>
      <c r="G130" s="538"/>
      <c r="H130" s="538"/>
      <c r="I130" s="538"/>
      <c r="J130" s="538"/>
      <c r="K130" s="538"/>
      <c r="L130" s="538"/>
      <c r="M130" s="538"/>
      <c r="N130" s="538"/>
      <c r="O130" s="538"/>
      <c r="P130" s="538"/>
      <c r="Q130" s="538"/>
      <c r="R130" s="708"/>
      <c r="S130" s="708"/>
      <c r="T130" s="708"/>
      <c r="U130" s="708"/>
      <c r="V130" s="708"/>
      <c r="W130" s="708"/>
      <c r="X130" s="708"/>
      <c r="Y130" s="709"/>
      <c r="Z130" s="256"/>
      <c r="AA130" s="276"/>
      <c r="AB130" s="276"/>
      <c r="AC130" s="276"/>
      <c r="AD130" s="276"/>
      <c r="AE130" s="258"/>
      <c r="AF130" s="258"/>
      <c r="AG130" s="258"/>
      <c r="AH130" s="258"/>
      <c r="AI130" s="256"/>
      <c r="AJ130" s="256"/>
      <c r="AK130" s="276"/>
      <c r="AL130" s="276"/>
      <c r="AM130" s="276"/>
      <c r="AN130" s="276"/>
      <c r="AO130" s="276"/>
      <c r="AP130" s="140"/>
      <c r="BE130" s="139"/>
      <c r="BF130" s="139"/>
      <c r="BG130" s="139"/>
      <c r="BH130" s="139"/>
      <c r="BI130" s="139"/>
    </row>
    <row r="131" spans="1:61" s="133" customFormat="1" ht="13.9" customHeight="1" x14ac:dyDescent="0.25">
      <c r="A131" s="88"/>
      <c r="B131" s="278"/>
      <c r="C131" s="279"/>
      <c r="D131" s="279"/>
      <c r="E131" s="279"/>
      <c r="F131" s="279"/>
      <c r="G131" s="279"/>
      <c r="H131" s="279"/>
      <c r="I131" s="279"/>
      <c r="J131" s="279"/>
      <c r="K131" s="279"/>
      <c r="L131" s="279"/>
      <c r="M131" s="279"/>
      <c r="N131" s="279"/>
      <c r="O131" s="279"/>
      <c r="P131" s="279"/>
      <c r="Q131" s="279"/>
      <c r="R131" s="279"/>
      <c r="S131" s="279"/>
      <c r="T131" s="279"/>
      <c r="U131" s="279"/>
      <c r="V131" s="279"/>
      <c r="W131" s="279"/>
      <c r="X131" s="279"/>
      <c r="Y131" s="280"/>
      <c r="Z131" s="256"/>
      <c r="AA131" s="256"/>
      <c r="AB131" s="256"/>
      <c r="AC131" s="256"/>
      <c r="AD131" s="256"/>
      <c r="AE131" s="256"/>
      <c r="AF131" s="258"/>
      <c r="AG131" s="256"/>
      <c r="AH131" s="256"/>
      <c r="AI131" s="256"/>
      <c r="AJ131" s="256"/>
      <c r="AK131" s="276"/>
      <c r="AL131" s="276"/>
      <c r="AM131" s="276"/>
      <c r="AN131" s="276"/>
      <c r="AO131" s="276"/>
      <c r="AP131" s="140"/>
      <c r="BE131" s="139"/>
      <c r="BF131" s="139"/>
      <c r="BG131" s="139"/>
      <c r="BH131" s="139"/>
      <c r="BI131" s="139"/>
    </row>
    <row r="132" spans="1:61" s="133" customFormat="1" ht="13.9" customHeight="1" x14ac:dyDescent="0.25">
      <c r="A132" s="88"/>
      <c r="B132" s="278"/>
      <c r="C132" s="279"/>
      <c r="D132" s="279"/>
      <c r="E132" s="529"/>
      <c r="F132" s="530"/>
      <c r="G132" s="530"/>
      <c r="H132" s="530"/>
      <c r="I132" s="530"/>
      <c r="J132" s="530"/>
      <c r="K132" s="530"/>
      <c r="L132" s="530"/>
      <c r="M132" s="530"/>
      <c r="N132" s="530"/>
      <c r="O132" s="530"/>
      <c r="P132" s="530"/>
      <c r="Q132" s="530"/>
      <c r="R132" s="530"/>
      <c r="S132" s="530"/>
      <c r="T132" s="530"/>
      <c r="U132" s="530"/>
      <c r="V132" s="530"/>
      <c r="W132" s="530"/>
      <c r="X132" s="530"/>
      <c r="Y132" s="531"/>
      <c r="Z132" s="35"/>
      <c r="AA132" s="276"/>
      <c r="AB132" s="276"/>
      <c r="AC132" s="276"/>
      <c r="AD132" s="276"/>
      <c r="AE132" s="276"/>
      <c r="AF132" s="258"/>
      <c r="AG132" s="276"/>
      <c r="AH132" s="276"/>
      <c r="AI132" s="256"/>
      <c r="AJ132" s="256"/>
      <c r="AK132" s="276"/>
      <c r="AL132" s="276"/>
      <c r="AM132" s="276"/>
      <c r="AN132" s="276"/>
      <c r="AO132" s="276"/>
      <c r="AP132" s="140"/>
      <c r="BE132" s="139"/>
      <c r="BF132" s="139"/>
      <c r="BG132" s="139"/>
      <c r="BH132" s="139"/>
      <c r="BI132" s="139"/>
    </row>
    <row r="133" spans="1:61" s="133" customFormat="1" ht="13.9" customHeight="1" x14ac:dyDescent="0.25">
      <c r="A133" s="88"/>
      <c r="B133" s="278"/>
      <c r="C133" s="279"/>
      <c r="D133" s="279"/>
      <c r="E133" s="532"/>
      <c r="F133" s="533"/>
      <c r="G133" s="533"/>
      <c r="H133" s="533"/>
      <c r="I133" s="533"/>
      <c r="J133" s="533"/>
      <c r="K133" s="533"/>
      <c r="L133" s="533"/>
      <c r="M133" s="533"/>
      <c r="N133" s="533"/>
      <c r="O133" s="533"/>
      <c r="P133" s="533"/>
      <c r="Q133" s="533"/>
      <c r="R133" s="533"/>
      <c r="S133" s="533"/>
      <c r="T133" s="533"/>
      <c r="U133" s="533"/>
      <c r="V133" s="533"/>
      <c r="W133" s="533"/>
      <c r="X133" s="533"/>
      <c r="Y133" s="534"/>
      <c r="Z133" s="35"/>
      <c r="AA133" s="276"/>
      <c r="AB133" s="276"/>
      <c r="AC133" s="276"/>
      <c r="AD133" s="276"/>
      <c r="AE133" s="276"/>
      <c r="AF133" s="258"/>
      <c r="AG133" s="276"/>
      <c r="AH133" s="276"/>
      <c r="AI133" s="256"/>
      <c r="AJ133" s="256"/>
      <c r="AK133" s="256"/>
      <c r="AL133" s="256"/>
      <c r="AM133" s="256"/>
      <c r="AN133" s="256"/>
      <c r="AO133" s="256"/>
      <c r="BE133" s="139"/>
      <c r="BF133" s="139"/>
      <c r="BG133" s="139"/>
      <c r="BH133" s="139"/>
      <c r="BI133" s="139"/>
    </row>
    <row r="134" spans="1:61" s="133" customFormat="1" ht="12" customHeight="1" x14ac:dyDescent="0.2">
      <c r="A134" s="88"/>
      <c r="B134" s="183"/>
      <c r="C134" s="184"/>
      <c r="D134" s="184"/>
      <c r="E134" s="184"/>
      <c r="F134" s="184"/>
      <c r="G134" s="184"/>
      <c r="H134" s="184"/>
      <c r="I134" s="184"/>
      <c r="J134" s="184"/>
      <c r="K134" s="184"/>
      <c r="L134" s="184"/>
      <c r="M134" s="184"/>
      <c r="N134" s="184"/>
      <c r="O134" s="184"/>
      <c r="P134" s="184"/>
      <c r="Q134" s="184"/>
      <c r="R134" s="184"/>
      <c r="S134" s="184"/>
      <c r="T134" s="184"/>
      <c r="U134" s="184"/>
      <c r="V134" s="184"/>
      <c r="W134" s="184"/>
      <c r="X134" s="184"/>
      <c r="Y134" s="192"/>
      <c r="Z134" s="256"/>
      <c r="AA134" s="276"/>
      <c r="AB134" s="276"/>
      <c r="AC134" s="276"/>
      <c r="AD134" s="276"/>
      <c r="AE134" s="257"/>
      <c r="AF134" s="257"/>
      <c r="AG134" s="257"/>
      <c r="AH134" s="257"/>
      <c r="AI134" s="256"/>
      <c r="AJ134" s="256"/>
      <c r="AK134" s="276"/>
      <c r="AL134" s="276"/>
      <c r="AM134" s="276"/>
      <c r="AN134" s="276"/>
      <c r="AO134" s="276"/>
      <c r="AP134" s="140"/>
      <c r="BE134" s="139"/>
      <c r="BF134" s="139"/>
      <c r="BG134" s="139"/>
      <c r="BH134" s="139"/>
      <c r="BI134" s="139"/>
    </row>
    <row r="135" spans="1:61" ht="12" customHeight="1" x14ac:dyDescent="0.25">
      <c r="B135" s="946" t="s">
        <v>161</v>
      </c>
      <c r="C135" s="947"/>
      <c r="D135" s="947"/>
      <c r="E135" s="947"/>
      <c r="F135" s="947"/>
      <c r="G135" s="947"/>
      <c r="H135" s="947"/>
      <c r="I135" s="947"/>
      <c r="J135" s="947"/>
      <c r="K135" s="947"/>
      <c r="L135" s="947"/>
      <c r="M135" s="947"/>
      <c r="N135" s="947"/>
      <c r="O135" s="947"/>
      <c r="P135" s="947"/>
      <c r="Q135" s="947"/>
      <c r="R135" s="947"/>
      <c r="S135" s="947"/>
      <c r="T135" s="947"/>
      <c r="U135" s="947"/>
      <c r="V135" s="947"/>
      <c r="W135" s="947"/>
      <c r="X135" s="947"/>
      <c r="Y135" s="948"/>
    </row>
    <row r="136" spans="1:61" ht="12" customHeight="1" x14ac:dyDescent="0.25">
      <c r="B136" s="35"/>
      <c r="C136" s="39"/>
      <c r="D136" s="39"/>
      <c r="E136" s="39"/>
      <c r="F136" s="39"/>
      <c r="G136" s="39"/>
      <c r="H136" s="39"/>
      <c r="I136" s="39"/>
      <c r="J136" s="39"/>
      <c r="K136" s="39"/>
      <c r="L136" s="276"/>
      <c r="M136" s="276"/>
      <c r="N136" s="276"/>
      <c r="O136" s="276"/>
      <c r="P136" s="276"/>
      <c r="Q136" s="276"/>
      <c r="R136" s="276"/>
      <c r="S136" s="276"/>
      <c r="T136" s="276"/>
      <c r="U136" s="276"/>
      <c r="V136" s="276"/>
      <c r="W136" s="276"/>
      <c r="X136" s="276"/>
      <c r="Y136" s="277"/>
    </row>
    <row r="137" spans="1:61" ht="12" customHeight="1" x14ac:dyDescent="0.25">
      <c r="B137" s="141"/>
      <c r="C137" s="286"/>
      <c r="D137" s="968" t="s">
        <v>497</v>
      </c>
      <c r="E137" s="968"/>
      <c r="F137" s="968"/>
      <c r="G137" s="968"/>
      <c r="H137" s="968"/>
      <c r="I137" s="968"/>
      <c r="J137" s="968"/>
      <c r="K137" s="968"/>
      <c r="L137" s="968"/>
      <c r="M137" s="968"/>
      <c r="N137" s="968"/>
      <c r="O137" s="968"/>
      <c r="P137" s="287"/>
      <c r="Q137" s="967" t="s">
        <v>38</v>
      </c>
      <c r="R137" s="968"/>
      <c r="S137" s="968"/>
      <c r="T137" s="968"/>
      <c r="U137" s="968"/>
      <c r="V137" s="968"/>
      <c r="W137" s="968"/>
      <c r="X137" s="969"/>
      <c r="Y137" s="277"/>
    </row>
    <row r="138" spans="1:61" ht="12" customHeight="1" x14ac:dyDescent="0.25">
      <c r="B138" s="141"/>
      <c r="C138" s="288"/>
      <c r="D138" s="971"/>
      <c r="E138" s="971"/>
      <c r="F138" s="971"/>
      <c r="G138" s="971"/>
      <c r="H138" s="971"/>
      <c r="I138" s="971"/>
      <c r="J138" s="971"/>
      <c r="K138" s="971"/>
      <c r="L138" s="971"/>
      <c r="M138" s="971"/>
      <c r="N138" s="971"/>
      <c r="O138" s="971"/>
      <c r="P138" s="289"/>
      <c r="Q138" s="970"/>
      <c r="R138" s="971"/>
      <c r="S138" s="971"/>
      <c r="T138" s="971"/>
      <c r="U138" s="971"/>
      <c r="V138" s="971"/>
      <c r="W138" s="971"/>
      <c r="X138" s="972"/>
      <c r="Y138" s="277"/>
    </row>
    <row r="139" spans="1:61" ht="12" customHeight="1" x14ac:dyDescent="0.25">
      <c r="B139" s="141">
        <v>2</v>
      </c>
      <c r="C139" s="366" t="s">
        <v>471</v>
      </c>
      <c r="D139" s="367"/>
      <c r="E139" s="367"/>
      <c r="F139" s="367"/>
      <c r="G139" s="367"/>
      <c r="H139" s="367"/>
      <c r="I139" s="367"/>
      <c r="J139" s="367"/>
      <c r="K139" s="367"/>
      <c r="L139" s="367"/>
      <c r="M139" s="367"/>
      <c r="N139" s="367"/>
      <c r="O139" s="367"/>
      <c r="P139" s="368"/>
      <c r="Q139" s="987"/>
      <c r="R139" s="988"/>
      <c r="S139" s="988"/>
      <c r="T139" s="988"/>
      <c r="U139" s="988"/>
      <c r="V139" s="988"/>
      <c r="W139" s="988"/>
      <c r="X139" s="989"/>
      <c r="Y139" s="277"/>
    </row>
    <row r="140" spans="1:61" ht="12" customHeight="1" x14ac:dyDescent="0.25">
      <c r="B140" s="141"/>
      <c r="C140" s="389"/>
      <c r="D140" s="390"/>
      <c r="E140" s="390"/>
      <c r="F140" s="390"/>
      <c r="G140" s="390"/>
      <c r="H140" s="390"/>
      <c r="I140" s="390"/>
      <c r="J140" s="390"/>
      <c r="K140" s="390"/>
      <c r="L140" s="390"/>
      <c r="M140" s="390"/>
      <c r="N140" s="390"/>
      <c r="O140" s="390"/>
      <c r="P140" s="391"/>
      <c r="Q140" s="990"/>
      <c r="R140" s="991"/>
      <c r="S140" s="991"/>
      <c r="T140" s="991"/>
      <c r="U140" s="991"/>
      <c r="V140" s="991"/>
      <c r="W140" s="991"/>
      <c r="X140" s="992"/>
      <c r="Y140" s="277"/>
    </row>
    <row r="141" spans="1:61" ht="12" customHeight="1" x14ac:dyDescent="0.25">
      <c r="B141" s="141">
        <v>2</v>
      </c>
      <c r="C141" s="983" t="s">
        <v>496</v>
      </c>
      <c r="D141" s="458"/>
      <c r="E141" s="458"/>
      <c r="F141" s="458"/>
      <c r="G141" s="458"/>
      <c r="H141" s="458"/>
      <c r="I141" s="458"/>
      <c r="J141" s="458"/>
      <c r="K141" s="458"/>
      <c r="L141" s="458"/>
      <c r="M141" s="458"/>
      <c r="N141" s="458"/>
      <c r="O141" s="458"/>
      <c r="P141" s="459"/>
      <c r="Q141" s="964"/>
      <c r="R141" s="965"/>
      <c r="S141" s="965"/>
      <c r="T141" s="965"/>
      <c r="U141" s="965"/>
      <c r="V141" s="965"/>
      <c r="W141" s="965"/>
      <c r="X141" s="966"/>
      <c r="Y141" s="277"/>
    </row>
    <row r="142" spans="1:61" ht="12" customHeight="1" x14ac:dyDescent="0.25">
      <c r="B142" s="141"/>
      <c r="C142" s="963"/>
      <c r="D142" s="458"/>
      <c r="E142" s="458"/>
      <c r="F142" s="458"/>
      <c r="G142" s="458"/>
      <c r="H142" s="458"/>
      <c r="I142" s="458"/>
      <c r="J142" s="458"/>
      <c r="K142" s="458"/>
      <c r="L142" s="458"/>
      <c r="M142" s="458"/>
      <c r="N142" s="458"/>
      <c r="O142" s="458"/>
      <c r="P142" s="459"/>
      <c r="Q142" s="964"/>
      <c r="R142" s="965"/>
      <c r="S142" s="965"/>
      <c r="T142" s="965"/>
      <c r="U142" s="965"/>
      <c r="V142" s="965"/>
      <c r="W142" s="965"/>
      <c r="X142" s="966"/>
      <c r="Y142" s="277"/>
    </row>
    <row r="143" spans="1:61" ht="12" customHeight="1" x14ac:dyDescent="0.25">
      <c r="B143" s="141">
        <v>1</v>
      </c>
      <c r="C143" s="984" t="s">
        <v>472</v>
      </c>
      <c r="D143" s="955"/>
      <c r="E143" s="955"/>
      <c r="F143" s="955"/>
      <c r="G143" s="955"/>
      <c r="H143" s="955"/>
      <c r="I143" s="955"/>
      <c r="J143" s="955"/>
      <c r="K143" s="955"/>
      <c r="L143" s="955"/>
      <c r="M143" s="955"/>
      <c r="N143" s="955"/>
      <c r="O143" s="955"/>
      <c r="P143" s="956"/>
      <c r="Q143" s="960"/>
      <c r="R143" s="961"/>
      <c r="S143" s="961"/>
      <c r="T143" s="961"/>
      <c r="U143" s="961"/>
      <c r="V143" s="961"/>
      <c r="W143" s="961"/>
      <c r="X143" s="962"/>
      <c r="Y143" s="277"/>
    </row>
    <row r="144" spans="1:61" ht="12" customHeight="1" x14ac:dyDescent="0.25">
      <c r="B144" s="141">
        <v>9</v>
      </c>
      <c r="C144" s="951" t="s">
        <v>162</v>
      </c>
      <c r="D144" s="952"/>
      <c r="E144" s="952"/>
      <c r="F144" s="952"/>
      <c r="G144" s="952"/>
      <c r="H144" s="952"/>
      <c r="I144" s="952"/>
      <c r="J144" s="952"/>
      <c r="K144" s="952"/>
      <c r="L144" s="952"/>
      <c r="M144" s="952"/>
      <c r="N144" s="952"/>
      <c r="O144" s="952"/>
      <c r="P144" s="953"/>
      <c r="Q144" s="957"/>
      <c r="R144" s="958"/>
      <c r="S144" s="958"/>
      <c r="T144" s="958"/>
      <c r="U144" s="958"/>
      <c r="V144" s="958"/>
      <c r="W144" s="958"/>
      <c r="X144" s="959"/>
      <c r="Y144" s="277"/>
    </row>
    <row r="145" spans="2:25" ht="12" customHeight="1" x14ac:dyDescent="0.25">
      <c r="B145" s="141"/>
      <c r="C145" s="963"/>
      <c r="D145" s="458"/>
      <c r="E145" s="458"/>
      <c r="F145" s="458"/>
      <c r="G145" s="458"/>
      <c r="H145" s="458"/>
      <c r="I145" s="458"/>
      <c r="J145" s="458"/>
      <c r="K145" s="458"/>
      <c r="L145" s="458"/>
      <c r="M145" s="458"/>
      <c r="N145" s="458"/>
      <c r="O145" s="458"/>
      <c r="P145" s="459"/>
      <c r="Q145" s="964"/>
      <c r="R145" s="965"/>
      <c r="S145" s="965"/>
      <c r="T145" s="965"/>
      <c r="U145" s="965"/>
      <c r="V145" s="965"/>
      <c r="W145" s="965"/>
      <c r="X145" s="966"/>
      <c r="Y145" s="277"/>
    </row>
    <row r="146" spans="2:25" ht="12" customHeight="1" x14ac:dyDescent="0.25">
      <c r="B146" s="141"/>
      <c r="C146" s="963"/>
      <c r="D146" s="458"/>
      <c r="E146" s="458"/>
      <c r="F146" s="458"/>
      <c r="G146" s="458"/>
      <c r="H146" s="458"/>
      <c r="I146" s="458"/>
      <c r="J146" s="458"/>
      <c r="K146" s="458"/>
      <c r="L146" s="458"/>
      <c r="M146" s="458"/>
      <c r="N146" s="458"/>
      <c r="O146" s="458"/>
      <c r="P146" s="459"/>
      <c r="Q146" s="964"/>
      <c r="R146" s="965"/>
      <c r="S146" s="965"/>
      <c r="T146" s="965"/>
      <c r="U146" s="965"/>
      <c r="V146" s="965"/>
      <c r="W146" s="965"/>
      <c r="X146" s="966"/>
      <c r="Y146" s="277"/>
    </row>
    <row r="147" spans="2:25" ht="12" customHeight="1" x14ac:dyDescent="0.25">
      <c r="B147" s="141"/>
      <c r="C147" s="954"/>
      <c r="D147" s="955"/>
      <c r="E147" s="955"/>
      <c r="F147" s="955"/>
      <c r="G147" s="955"/>
      <c r="H147" s="955"/>
      <c r="I147" s="955"/>
      <c r="J147" s="955"/>
      <c r="K147" s="955"/>
      <c r="L147" s="955"/>
      <c r="M147" s="955"/>
      <c r="N147" s="955"/>
      <c r="O147" s="955"/>
      <c r="P147" s="956"/>
      <c r="Q147" s="960"/>
      <c r="R147" s="961"/>
      <c r="S147" s="961"/>
      <c r="T147" s="961"/>
      <c r="U147" s="961"/>
      <c r="V147" s="961"/>
      <c r="W147" s="961"/>
      <c r="X147" s="962"/>
      <c r="Y147" s="277"/>
    </row>
    <row r="148" spans="2:25" ht="12" customHeight="1" x14ac:dyDescent="0.25">
      <c r="B148" s="35"/>
      <c r="C148" s="276"/>
      <c r="D148" s="276"/>
      <c r="E148" s="276"/>
      <c r="F148" s="276"/>
      <c r="G148" s="276"/>
      <c r="H148" s="276"/>
      <c r="I148" s="276"/>
      <c r="J148" s="276"/>
      <c r="K148" s="40"/>
      <c r="L148" s="40"/>
      <c r="M148" s="40"/>
      <c r="N148" s="276"/>
      <c r="O148" s="276"/>
      <c r="P148" s="40"/>
      <c r="Q148" s="40"/>
      <c r="R148" s="40"/>
      <c r="S148" s="276"/>
      <c r="T148" s="276"/>
      <c r="U148" s="276"/>
      <c r="V148" s="276"/>
      <c r="W148" s="276"/>
      <c r="X148" s="276"/>
      <c r="Y148" s="277"/>
    </row>
    <row r="149" spans="2:25" ht="12" customHeight="1" x14ac:dyDescent="0.25">
      <c r="B149" s="946" t="s">
        <v>163</v>
      </c>
      <c r="C149" s="947"/>
      <c r="D149" s="947"/>
      <c r="E149" s="947"/>
      <c r="F149" s="947"/>
      <c r="G149" s="947"/>
      <c r="H149" s="947"/>
      <c r="I149" s="947"/>
      <c r="J149" s="947"/>
      <c r="K149" s="947"/>
      <c r="L149" s="947"/>
      <c r="M149" s="947"/>
      <c r="N149" s="947"/>
      <c r="O149" s="947"/>
      <c r="P149" s="947"/>
      <c r="Q149" s="947"/>
      <c r="R149" s="947"/>
      <c r="S149" s="947"/>
      <c r="T149" s="947"/>
      <c r="U149" s="947"/>
      <c r="V149" s="947"/>
      <c r="W149" s="947"/>
      <c r="X149" s="947"/>
      <c r="Y149" s="948"/>
    </row>
    <row r="150" spans="2:25" ht="12" customHeight="1" x14ac:dyDescent="0.25">
      <c r="B150" s="35"/>
      <c r="C150" s="39"/>
      <c r="D150" s="39"/>
      <c r="E150" s="39"/>
      <c r="F150" s="39"/>
      <c r="G150" s="39"/>
      <c r="H150" s="39"/>
      <c r="I150" s="39"/>
      <c r="J150" s="39"/>
      <c r="K150" s="39"/>
      <c r="L150" s="276"/>
      <c r="M150" s="276"/>
      <c r="N150" s="276"/>
      <c r="O150" s="276"/>
      <c r="P150" s="276"/>
      <c r="Q150" s="276"/>
      <c r="R150" s="276"/>
      <c r="S150" s="276"/>
      <c r="T150" s="276"/>
      <c r="U150" s="276"/>
      <c r="V150" s="276"/>
      <c r="W150" s="276"/>
      <c r="X150" s="276"/>
      <c r="Y150" s="277"/>
    </row>
    <row r="151" spans="2:25" ht="12" customHeight="1" x14ac:dyDescent="0.25">
      <c r="B151" s="141"/>
      <c r="C151" s="286"/>
      <c r="D151" s="968" t="s">
        <v>148</v>
      </c>
      <c r="E151" s="968"/>
      <c r="F151" s="968"/>
      <c r="G151" s="968"/>
      <c r="H151" s="968"/>
      <c r="I151" s="968"/>
      <c r="J151" s="968"/>
      <c r="K151" s="968"/>
      <c r="L151" s="968"/>
      <c r="M151" s="968"/>
      <c r="N151" s="968"/>
      <c r="O151" s="968"/>
      <c r="P151" s="287"/>
      <c r="Q151" s="967" t="s">
        <v>38</v>
      </c>
      <c r="R151" s="968"/>
      <c r="S151" s="968"/>
      <c r="T151" s="968"/>
      <c r="U151" s="968"/>
      <c r="V151" s="968"/>
      <c r="W151" s="968"/>
      <c r="X151" s="969"/>
      <c r="Y151" s="277"/>
    </row>
    <row r="152" spans="2:25" ht="12" customHeight="1" x14ac:dyDescent="0.25">
      <c r="B152" s="141"/>
      <c r="C152" s="288"/>
      <c r="D152" s="971"/>
      <c r="E152" s="971"/>
      <c r="F152" s="971"/>
      <c r="G152" s="971"/>
      <c r="H152" s="971"/>
      <c r="I152" s="971"/>
      <c r="J152" s="971"/>
      <c r="K152" s="971"/>
      <c r="L152" s="971"/>
      <c r="M152" s="971"/>
      <c r="N152" s="971"/>
      <c r="O152" s="971"/>
      <c r="P152" s="289"/>
      <c r="Q152" s="970"/>
      <c r="R152" s="971"/>
      <c r="S152" s="971"/>
      <c r="T152" s="971"/>
      <c r="U152" s="971"/>
      <c r="V152" s="971"/>
      <c r="W152" s="971"/>
      <c r="X152" s="972"/>
      <c r="Y152" s="277"/>
    </row>
    <row r="153" spans="2:25" ht="12" customHeight="1" x14ac:dyDescent="0.25">
      <c r="B153" s="141">
        <v>2</v>
      </c>
      <c r="C153" s="951" t="s">
        <v>164</v>
      </c>
      <c r="D153" s="952"/>
      <c r="E153" s="952"/>
      <c r="F153" s="952"/>
      <c r="G153" s="952"/>
      <c r="H153" s="952"/>
      <c r="I153" s="952"/>
      <c r="J153" s="952"/>
      <c r="K153" s="952"/>
      <c r="L153" s="952"/>
      <c r="M153" s="952"/>
      <c r="N153" s="952"/>
      <c r="O153" s="952"/>
      <c r="P153" s="953"/>
      <c r="Q153" s="957"/>
      <c r="R153" s="958"/>
      <c r="S153" s="958"/>
      <c r="T153" s="958"/>
      <c r="U153" s="958"/>
      <c r="V153" s="958"/>
      <c r="W153" s="958"/>
      <c r="X153" s="959"/>
      <c r="Y153" s="277"/>
    </row>
    <row r="154" spans="2:25" ht="12" customHeight="1" x14ac:dyDescent="0.25">
      <c r="B154" s="141"/>
      <c r="C154" s="954"/>
      <c r="D154" s="955"/>
      <c r="E154" s="955"/>
      <c r="F154" s="955"/>
      <c r="G154" s="955"/>
      <c r="H154" s="955"/>
      <c r="I154" s="955"/>
      <c r="J154" s="955"/>
      <c r="K154" s="955"/>
      <c r="L154" s="955"/>
      <c r="M154" s="955"/>
      <c r="N154" s="955"/>
      <c r="O154" s="955"/>
      <c r="P154" s="956"/>
      <c r="Q154" s="960"/>
      <c r="R154" s="961"/>
      <c r="S154" s="961"/>
      <c r="T154" s="961"/>
      <c r="U154" s="961"/>
      <c r="V154" s="961"/>
      <c r="W154" s="961"/>
      <c r="X154" s="962"/>
      <c r="Y154" s="277"/>
    </row>
    <row r="155" spans="2:25" ht="12" customHeight="1" x14ac:dyDescent="0.25">
      <c r="B155" s="141">
        <v>2</v>
      </c>
      <c r="C155" s="951" t="s">
        <v>165</v>
      </c>
      <c r="D155" s="952"/>
      <c r="E155" s="952"/>
      <c r="F155" s="952"/>
      <c r="G155" s="952"/>
      <c r="H155" s="952"/>
      <c r="I155" s="952"/>
      <c r="J155" s="952"/>
      <c r="K155" s="952"/>
      <c r="L155" s="952"/>
      <c r="M155" s="952"/>
      <c r="N155" s="952"/>
      <c r="O155" s="952"/>
      <c r="P155" s="953"/>
      <c r="Q155" s="957"/>
      <c r="R155" s="958"/>
      <c r="S155" s="958"/>
      <c r="T155" s="958"/>
      <c r="U155" s="958"/>
      <c r="V155" s="958"/>
      <c r="W155" s="958"/>
      <c r="X155" s="959"/>
      <c r="Y155" s="277"/>
    </row>
    <row r="156" spans="2:25" ht="12" customHeight="1" x14ac:dyDescent="0.25">
      <c r="B156" s="141"/>
      <c r="C156" s="954"/>
      <c r="D156" s="955"/>
      <c r="E156" s="955"/>
      <c r="F156" s="955"/>
      <c r="G156" s="955"/>
      <c r="H156" s="955"/>
      <c r="I156" s="955"/>
      <c r="J156" s="955"/>
      <c r="K156" s="955"/>
      <c r="L156" s="955"/>
      <c r="M156" s="955"/>
      <c r="N156" s="955"/>
      <c r="O156" s="955"/>
      <c r="P156" s="956"/>
      <c r="Q156" s="960"/>
      <c r="R156" s="961"/>
      <c r="S156" s="961"/>
      <c r="T156" s="961"/>
      <c r="U156" s="961"/>
      <c r="V156" s="961"/>
      <c r="W156" s="961"/>
      <c r="X156" s="962"/>
      <c r="Y156" s="277"/>
    </row>
    <row r="157" spans="2:25" ht="12" customHeight="1" x14ac:dyDescent="0.25">
      <c r="B157" s="141">
        <v>7</v>
      </c>
      <c r="C157" s="951" t="s">
        <v>166</v>
      </c>
      <c r="D157" s="952"/>
      <c r="E157" s="952"/>
      <c r="F157" s="952"/>
      <c r="G157" s="952"/>
      <c r="H157" s="952"/>
      <c r="I157" s="952"/>
      <c r="J157" s="952"/>
      <c r="K157" s="952"/>
      <c r="L157" s="952"/>
      <c r="M157" s="952"/>
      <c r="N157" s="952"/>
      <c r="O157" s="952"/>
      <c r="P157" s="953"/>
      <c r="Q157" s="957"/>
      <c r="R157" s="958"/>
      <c r="S157" s="958"/>
      <c r="T157" s="958"/>
      <c r="U157" s="958"/>
      <c r="V157" s="958"/>
      <c r="W157" s="958"/>
      <c r="X157" s="959"/>
      <c r="Y157" s="277"/>
    </row>
    <row r="158" spans="2:25" ht="12" customHeight="1" x14ac:dyDescent="0.25">
      <c r="B158" s="141"/>
      <c r="C158" s="954"/>
      <c r="D158" s="955"/>
      <c r="E158" s="955"/>
      <c r="F158" s="955"/>
      <c r="G158" s="955"/>
      <c r="H158" s="955"/>
      <c r="I158" s="955"/>
      <c r="J158" s="955"/>
      <c r="K158" s="955"/>
      <c r="L158" s="955"/>
      <c r="M158" s="955"/>
      <c r="N158" s="955"/>
      <c r="O158" s="955"/>
      <c r="P158" s="956"/>
      <c r="Q158" s="960"/>
      <c r="R158" s="961"/>
      <c r="S158" s="961"/>
      <c r="T158" s="961"/>
      <c r="U158" s="961"/>
      <c r="V158" s="961"/>
      <c r="W158" s="961"/>
      <c r="X158" s="962"/>
      <c r="Y158" s="277"/>
    </row>
    <row r="159" spans="2:25" ht="12" customHeight="1" x14ac:dyDescent="0.25">
      <c r="B159" s="35"/>
      <c r="C159" s="276"/>
      <c r="D159" s="276"/>
      <c r="E159" s="276"/>
      <c r="F159" s="276"/>
      <c r="G159" s="276"/>
      <c r="H159" s="46"/>
      <c r="I159" s="46"/>
      <c r="J159" s="46"/>
      <c r="K159" s="46"/>
      <c r="L159" s="46"/>
      <c r="M159" s="46"/>
      <c r="N159" s="276"/>
      <c r="O159" s="276"/>
      <c r="P159" s="276"/>
      <c r="Q159" s="276"/>
      <c r="R159" s="46"/>
      <c r="S159" s="46"/>
      <c r="T159" s="46"/>
      <c r="U159" s="46"/>
      <c r="V159" s="46"/>
      <c r="W159" s="46"/>
      <c r="X159" s="276"/>
      <c r="Y159" s="277"/>
    </row>
    <row r="160" spans="2:25" ht="12" customHeight="1" x14ac:dyDescent="0.25">
      <c r="B160" s="946" t="s">
        <v>167</v>
      </c>
      <c r="C160" s="947"/>
      <c r="D160" s="947"/>
      <c r="E160" s="947"/>
      <c r="F160" s="947"/>
      <c r="G160" s="947"/>
      <c r="H160" s="947"/>
      <c r="I160" s="947"/>
      <c r="J160" s="947"/>
      <c r="K160" s="947"/>
      <c r="L160" s="947"/>
      <c r="M160" s="947"/>
      <c r="N160" s="947"/>
      <c r="O160" s="947"/>
      <c r="P160" s="947"/>
      <c r="Q160" s="947"/>
      <c r="R160" s="947"/>
      <c r="S160" s="947"/>
      <c r="T160" s="947"/>
      <c r="U160" s="947"/>
      <c r="V160" s="947"/>
      <c r="W160" s="947"/>
      <c r="X160" s="947"/>
      <c r="Y160" s="948"/>
    </row>
    <row r="161" spans="2:25" ht="12" customHeight="1" x14ac:dyDescent="0.25">
      <c r="B161" s="141"/>
      <c r="C161" s="39"/>
      <c r="D161" s="39"/>
      <c r="E161" s="39"/>
      <c r="F161" s="39"/>
      <c r="G161" s="39"/>
      <c r="H161" s="39"/>
      <c r="I161" s="39"/>
      <c r="J161" s="39"/>
      <c r="K161" s="39"/>
      <c r="L161" s="276"/>
      <c r="M161" s="276"/>
      <c r="N161" s="276"/>
      <c r="O161" s="276"/>
      <c r="P161" s="276"/>
      <c r="Q161" s="276"/>
      <c r="R161" s="276"/>
      <c r="S161" s="276"/>
      <c r="T161" s="276"/>
      <c r="U161" s="276"/>
      <c r="V161" s="276"/>
      <c r="W161" s="276"/>
      <c r="X161" s="276"/>
      <c r="Y161" s="277"/>
    </row>
    <row r="162" spans="2:25" ht="12" customHeight="1" x14ac:dyDescent="0.25">
      <c r="B162" s="141"/>
      <c r="C162" s="290"/>
      <c r="D162" s="968" t="s">
        <v>168</v>
      </c>
      <c r="E162" s="968"/>
      <c r="F162" s="968"/>
      <c r="G162" s="968"/>
      <c r="H162" s="968"/>
      <c r="I162" s="968"/>
      <c r="J162" s="968"/>
      <c r="K162" s="968"/>
      <c r="L162" s="968"/>
      <c r="M162" s="291"/>
      <c r="N162" s="967" t="s">
        <v>132</v>
      </c>
      <c r="O162" s="968"/>
      <c r="P162" s="968"/>
      <c r="Q162" s="968"/>
      <c r="R162" s="969"/>
      <c r="S162" s="967" t="s">
        <v>169</v>
      </c>
      <c r="T162" s="968"/>
      <c r="U162" s="969"/>
      <c r="V162" s="967" t="s">
        <v>170</v>
      </c>
      <c r="W162" s="968"/>
      <c r="X162" s="969"/>
      <c r="Y162" s="277"/>
    </row>
    <row r="163" spans="2:25" ht="12" customHeight="1" x14ac:dyDescent="0.25">
      <c r="B163" s="141"/>
      <c r="C163" s="292"/>
      <c r="D163" s="971"/>
      <c r="E163" s="971"/>
      <c r="F163" s="971"/>
      <c r="G163" s="971"/>
      <c r="H163" s="971"/>
      <c r="I163" s="971"/>
      <c r="J163" s="971"/>
      <c r="K163" s="971"/>
      <c r="L163" s="971"/>
      <c r="M163" s="293"/>
      <c r="N163" s="970"/>
      <c r="O163" s="971"/>
      <c r="P163" s="971"/>
      <c r="Q163" s="971"/>
      <c r="R163" s="972"/>
      <c r="S163" s="970"/>
      <c r="T163" s="971"/>
      <c r="U163" s="972"/>
      <c r="V163" s="970"/>
      <c r="W163" s="971"/>
      <c r="X163" s="972"/>
      <c r="Y163" s="277"/>
    </row>
    <row r="164" spans="2:25" ht="12" customHeight="1" x14ac:dyDescent="0.25">
      <c r="B164" s="141">
        <v>2</v>
      </c>
      <c r="C164" s="951" t="s">
        <v>171</v>
      </c>
      <c r="D164" s="995"/>
      <c r="E164" s="995"/>
      <c r="F164" s="995"/>
      <c r="G164" s="995"/>
      <c r="H164" s="995"/>
      <c r="I164" s="995"/>
      <c r="J164" s="995"/>
      <c r="K164" s="995"/>
      <c r="L164" s="995"/>
      <c r="M164" s="996"/>
      <c r="N164" s="999"/>
      <c r="O164" s="1000"/>
      <c r="P164" s="1000"/>
      <c r="Q164" s="1000"/>
      <c r="R164" s="1001"/>
      <c r="S164" s="1003"/>
      <c r="T164" s="1004"/>
      <c r="U164" s="1005"/>
      <c r="V164" s="1003"/>
      <c r="W164" s="1004"/>
      <c r="X164" s="1005"/>
      <c r="Y164" s="277"/>
    </row>
    <row r="165" spans="2:25" ht="12" customHeight="1" x14ac:dyDescent="0.25">
      <c r="B165" s="141"/>
      <c r="C165" s="984"/>
      <c r="D165" s="997"/>
      <c r="E165" s="997"/>
      <c r="F165" s="997"/>
      <c r="G165" s="997"/>
      <c r="H165" s="997"/>
      <c r="I165" s="997"/>
      <c r="J165" s="997"/>
      <c r="K165" s="997"/>
      <c r="L165" s="997"/>
      <c r="M165" s="998"/>
      <c r="N165" s="844"/>
      <c r="O165" s="845"/>
      <c r="P165" s="845"/>
      <c r="Q165" s="845"/>
      <c r="R165" s="1002"/>
      <c r="S165" s="1006"/>
      <c r="T165" s="1007"/>
      <c r="U165" s="1008"/>
      <c r="V165" s="1006"/>
      <c r="W165" s="1007"/>
      <c r="X165" s="1008"/>
      <c r="Y165" s="277"/>
    </row>
    <row r="166" spans="2:25" ht="12" customHeight="1" x14ac:dyDescent="0.25">
      <c r="B166" s="141">
        <v>3</v>
      </c>
      <c r="C166" s="951" t="s">
        <v>499</v>
      </c>
      <c r="D166" s="952"/>
      <c r="E166" s="952"/>
      <c r="F166" s="952"/>
      <c r="G166" s="952"/>
      <c r="H166" s="952"/>
      <c r="I166" s="952"/>
      <c r="J166" s="952"/>
      <c r="K166" s="952"/>
      <c r="L166" s="952"/>
      <c r="M166" s="953"/>
      <c r="N166" s="999"/>
      <c r="O166" s="1000"/>
      <c r="P166" s="1000"/>
      <c r="Q166" s="1000"/>
      <c r="R166" s="1001"/>
      <c r="S166" s="1003"/>
      <c r="T166" s="1004"/>
      <c r="U166" s="1005"/>
      <c r="V166" s="1003"/>
      <c r="W166" s="1004"/>
      <c r="X166" s="1005"/>
      <c r="Y166" s="277"/>
    </row>
    <row r="167" spans="2:25" ht="12" customHeight="1" x14ac:dyDescent="0.25">
      <c r="B167" s="141"/>
      <c r="C167" s="963"/>
      <c r="D167" s="458"/>
      <c r="E167" s="458"/>
      <c r="F167" s="458"/>
      <c r="G167" s="458"/>
      <c r="H167" s="458"/>
      <c r="I167" s="458"/>
      <c r="J167" s="458"/>
      <c r="K167" s="458"/>
      <c r="L167" s="458"/>
      <c r="M167" s="459"/>
      <c r="N167" s="839"/>
      <c r="O167" s="553"/>
      <c r="P167" s="553"/>
      <c r="Q167" s="553"/>
      <c r="R167" s="1009"/>
      <c r="S167" s="1010"/>
      <c r="T167" s="1011"/>
      <c r="U167" s="1012"/>
      <c r="V167" s="1010"/>
      <c r="W167" s="1011"/>
      <c r="X167" s="1012"/>
      <c r="Y167" s="277"/>
    </row>
    <row r="168" spans="2:25" ht="12" customHeight="1" x14ac:dyDescent="0.25">
      <c r="B168" s="141"/>
      <c r="C168" s="954"/>
      <c r="D168" s="955"/>
      <c r="E168" s="955"/>
      <c r="F168" s="955"/>
      <c r="G168" s="955"/>
      <c r="H168" s="955"/>
      <c r="I168" s="955"/>
      <c r="J168" s="955"/>
      <c r="K168" s="955"/>
      <c r="L168" s="955"/>
      <c r="M168" s="956"/>
      <c r="N168" s="844"/>
      <c r="O168" s="845"/>
      <c r="P168" s="845"/>
      <c r="Q168" s="845"/>
      <c r="R168" s="1002"/>
      <c r="S168" s="1006"/>
      <c r="T168" s="1007"/>
      <c r="U168" s="1008"/>
      <c r="V168" s="1006"/>
      <c r="W168" s="1007"/>
      <c r="X168" s="1008"/>
      <c r="Y168" s="277"/>
    </row>
    <row r="169" spans="2:25" ht="12" customHeight="1" x14ac:dyDescent="0.25">
      <c r="B169" s="141">
        <v>3</v>
      </c>
      <c r="C169" s="951" t="s">
        <v>498</v>
      </c>
      <c r="D169" s="952"/>
      <c r="E169" s="952"/>
      <c r="F169" s="952"/>
      <c r="G169" s="952"/>
      <c r="H169" s="952"/>
      <c r="I169" s="952"/>
      <c r="J169" s="952"/>
      <c r="K169" s="952"/>
      <c r="L169" s="952"/>
      <c r="M169" s="953"/>
      <c r="N169" s="999"/>
      <c r="O169" s="1000"/>
      <c r="P169" s="1000"/>
      <c r="Q169" s="1000"/>
      <c r="R169" s="1001"/>
      <c r="S169" s="999"/>
      <c r="T169" s="1000"/>
      <c r="U169" s="1001"/>
      <c r="V169" s="999"/>
      <c r="W169" s="1000"/>
      <c r="X169" s="1001"/>
      <c r="Y169" s="277"/>
    </row>
    <row r="170" spans="2:25" ht="12" customHeight="1" x14ac:dyDescent="0.25">
      <c r="B170" s="141"/>
      <c r="C170" s="963"/>
      <c r="D170" s="458"/>
      <c r="E170" s="458"/>
      <c r="F170" s="458"/>
      <c r="G170" s="458"/>
      <c r="H170" s="458"/>
      <c r="I170" s="458"/>
      <c r="J170" s="458"/>
      <c r="K170" s="458"/>
      <c r="L170" s="458"/>
      <c r="M170" s="459"/>
      <c r="N170" s="839"/>
      <c r="O170" s="553"/>
      <c r="P170" s="553"/>
      <c r="Q170" s="553"/>
      <c r="R170" s="1009"/>
      <c r="S170" s="839"/>
      <c r="T170" s="553"/>
      <c r="U170" s="1009"/>
      <c r="V170" s="839"/>
      <c r="W170" s="553"/>
      <c r="X170" s="1009"/>
      <c r="Y170" s="277"/>
    </row>
    <row r="171" spans="2:25" ht="12" customHeight="1" x14ac:dyDescent="0.25">
      <c r="B171" s="141"/>
      <c r="C171" s="954"/>
      <c r="D171" s="955"/>
      <c r="E171" s="955"/>
      <c r="F171" s="955"/>
      <c r="G171" s="955"/>
      <c r="H171" s="955"/>
      <c r="I171" s="955"/>
      <c r="J171" s="955"/>
      <c r="K171" s="955"/>
      <c r="L171" s="955"/>
      <c r="M171" s="956"/>
      <c r="N171" s="844"/>
      <c r="O171" s="845"/>
      <c r="P171" s="845"/>
      <c r="Q171" s="845"/>
      <c r="R171" s="1002"/>
      <c r="S171" s="844"/>
      <c r="T171" s="845"/>
      <c r="U171" s="1002"/>
      <c r="V171" s="844"/>
      <c r="W171" s="845"/>
      <c r="X171" s="1002"/>
      <c r="Y171" s="42"/>
    </row>
    <row r="172" spans="2:25" ht="12" customHeight="1" x14ac:dyDescent="0.25">
      <c r="B172" s="141">
        <v>2</v>
      </c>
      <c r="C172" s="951" t="s">
        <v>172</v>
      </c>
      <c r="D172" s="995"/>
      <c r="E172" s="995"/>
      <c r="F172" s="995"/>
      <c r="G172" s="995"/>
      <c r="H172" s="995"/>
      <c r="I172" s="995"/>
      <c r="J172" s="995"/>
      <c r="K172" s="995"/>
      <c r="L172" s="995"/>
      <c r="M172" s="996"/>
      <c r="N172" s="973" t="s">
        <v>173</v>
      </c>
      <c r="O172" s="975"/>
      <c r="P172" s="999"/>
      <c r="Q172" s="1000"/>
      <c r="R172" s="1000"/>
      <c r="S172" s="1000"/>
      <c r="T172" s="1000"/>
      <c r="U172" s="1000"/>
      <c r="V172" s="1000"/>
      <c r="W172" s="1000"/>
      <c r="X172" s="1001"/>
      <c r="Y172" s="277"/>
    </row>
    <row r="173" spans="2:25" ht="12" customHeight="1" x14ac:dyDescent="0.25">
      <c r="B173" s="141"/>
      <c r="C173" s="963"/>
      <c r="D173" s="1013"/>
      <c r="E173" s="1013"/>
      <c r="F173" s="1013"/>
      <c r="G173" s="1013"/>
      <c r="H173" s="1013"/>
      <c r="I173" s="1013"/>
      <c r="J173" s="1013"/>
      <c r="K173" s="1013"/>
      <c r="L173" s="1013"/>
      <c r="M173" s="1014"/>
      <c r="N173" s="1015"/>
      <c r="O173" s="1016"/>
      <c r="P173" s="844"/>
      <c r="Q173" s="845"/>
      <c r="R173" s="845"/>
      <c r="S173" s="845"/>
      <c r="T173" s="845"/>
      <c r="U173" s="845"/>
      <c r="V173" s="845"/>
      <c r="W173" s="845"/>
      <c r="X173" s="1002"/>
      <c r="Y173" s="277"/>
    </row>
    <row r="174" spans="2:25" ht="12" customHeight="1" x14ac:dyDescent="0.25">
      <c r="B174" s="141"/>
      <c r="C174" s="963"/>
      <c r="D174" s="1013"/>
      <c r="E174" s="1013"/>
      <c r="F174" s="1013"/>
      <c r="G174" s="1013"/>
      <c r="H174" s="1013"/>
      <c r="I174" s="1013"/>
      <c r="J174" s="1013"/>
      <c r="K174" s="1013"/>
      <c r="L174" s="1013"/>
      <c r="M174" s="1014"/>
      <c r="N174" s="973" t="s">
        <v>174</v>
      </c>
      <c r="O174" s="975"/>
      <c r="P174" s="999"/>
      <c r="Q174" s="1000"/>
      <c r="R174" s="1000"/>
      <c r="S174" s="1000"/>
      <c r="T174" s="1000"/>
      <c r="U174" s="1000"/>
      <c r="V174" s="1000"/>
      <c r="W174" s="1000"/>
      <c r="X174" s="1001"/>
      <c r="Y174" s="277"/>
    </row>
    <row r="175" spans="2:25" ht="12" customHeight="1" x14ac:dyDescent="0.25">
      <c r="B175" s="141"/>
      <c r="C175" s="984"/>
      <c r="D175" s="997"/>
      <c r="E175" s="997"/>
      <c r="F175" s="997"/>
      <c r="G175" s="997"/>
      <c r="H175" s="997"/>
      <c r="I175" s="997"/>
      <c r="J175" s="997"/>
      <c r="K175" s="997"/>
      <c r="L175" s="997"/>
      <c r="M175" s="998"/>
      <c r="N175" s="1015"/>
      <c r="O175" s="1016"/>
      <c r="P175" s="844"/>
      <c r="Q175" s="845"/>
      <c r="R175" s="845"/>
      <c r="S175" s="845"/>
      <c r="T175" s="845"/>
      <c r="U175" s="845"/>
      <c r="V175" s="845"/>
      <c r="W175" s="845"/>
      <c r="X175" s="1002"/>
      <c r="Y175" s="273"/>
    </row>
    <row r="176" spans="2:25" ht="12" customHeight="1" x14ac:dyDescent="0.2">
      <c r="B176" s="183"/>
      <c r="C176" s="184"/>
      <c r="D176" s="184"/>
      <c r="E176" s="184"/>
      <c r="F176" s="184"/>
      <c r="G176" s="184"/>
      <c r="H176" s="184"/>
      <c r="I176" s="184"/>
      <c r="J176" s="184"/>
      <c r="K176" s="184"/>
      <c r="L176" s="184"/>
      <c r="M176" s="184"/>
      <c r="N176" s="184"/>
      <c r="O176" s="184"/>
      <c r="P176" s="184"/>
      <c r="Q176" s="184"/>
      <c r="R176" s="184"/>
      <c r="S176" s="184"/>
      <c r="T176" s="184"/>
      <c r="U176" s="184"/>
      <c r="V176" s="184"/>
      <c r="W176" s="184"/>
      <c r="X176" s="184"/>
      <c r="Y176" s="192"/>
    </row>
    <row r="177" spans="2:25" ht="12" customHeight="1" x14ac:dyDescent="0.2">
      <c r="B177" s="183"/>
      <c r="C177" s="184"/>
      <c r="D177" s="184"/>
      <c r="E177" s="184"/>
      <c r="F177" s="184"/>
      <c r="G177" s="184"/>
      <c r="H177" s="184"/>
      <c r="I177" s="184"/>
      <c r="J177" s="184"/>
      <c r="K177" s="184"/>
      <c r="L177" s="184"/>
      <c r="M177" s="184"/>
      <c r="N177" s="184"/>
      <c r="O177" s="184"/>
      <c r="P177" s="184"/>
      <c r="Q177" s="184"/>
      <c r="R177" s="184"/>
      <c r="S177" s="184"/>
      <c r="T177" s="184"/>
      <c r="U177" s="184"/>
      <c r="V177" s="184"/>
      <c r="W177" s="184"/>
      <c r="X177" s="184"/>
      <c r="Y177" s="192"/>
    </row>
    <row r="178" spans="2:25" ht="12" customHeight="1" x14ac:dyDescent="0.2">
      <c r="B178" s="183"/>
      <c r="C178" s="184"/>
      <c r="D178" s="184"/>
      <c r="E178" s="184"/>
      <c r="F178" s="184"/>
      <c r="G178" s="184"/>
      <c r="H178" s="184"/>
      <c r="I178" s="184"/>
      <c r="J178" s="184"/>
      <c r="K178" s="184"/>
      <c r="L178" s="184"/>
      <c r="M178" s="184"/>
      <c r="N178" s="184"/>
      <c r="O178" s="184"/>
      <c r="P178" s="184"/>
      <c r="Q178" s="184"/>
      <c r="R178" s="184"/>
      <c r="S178" s="184"/>
      <c r="T178" s="184"/>
      <c r="U178" s="184"/>
      <c r="V178" s="184"/>
      <c r="W178" s="184"/>
      <c r="X178" s="184"/>
      <c r="Y178" s="192"/>
    </row>
    <row r="179" spans="2:25" ht="12" customHeight="1" x14ac:dyDescent="0.2">
      <c r="B179" s="183"/>
      <c r="C179" s="184"/>
      <c r="D179" s="184"/>
      <c r="E179" s="184"/>
      <c r="F179" s="184"/>
      <c r="G179" s="184"/>
      <c r="H179" s="184"/>
      <c r="I179" s="184"/>
      <c r="J179" s="184"/>
      <c r="K179" s="184"/>
      <c r="L179" s="184"/>
      <c r="M179" s="184"/>
      <c r="N179" s="184"/>
      <c r="O179" s="184"/>
      <c r="P179" s="184"/>
      <c r="Q179" s="184"/>
      <c r="R179" s="184"/>
      <c r="S179" s="184"/>
      <c r="T179" s="184"/>
      <c r="U179" s="184"/>
      <c r="V179" s="184"/>
      <c r="W179" s="184"/>
      <c r="X179" s="184"/>
      <c r="Y179" s="192"/>
    </row>
    <row r="180" spans="2:25" ht="12" customHeight="1" x14ac:dyDescent="0.2">
      <c r="B180" s="183"/>
      <c r="C180" s="184"/>
      <c r="D180" s="184"/>
      <c r="E180" s="184"/>
      <c r="F180" s="184"/>
      <c r="G180" s="184"/>
      <c r="H180" s="184"/>
      <c r="I180" s="184"/>
      <c r="J180" s="184"/>
      <c r="K180" s="184"/>
      <c r="L180" s="184"/>
      <c r="M180" s="184"/>
      <c r="N180" s="184"/>
      <c r="O180" s="184"/>
      <c r="P180" s="184"/>
      <c r="Q180" s="184"/>
      <c r="R180" s="184"/>
      <c r="S180" s="184"/>
      <c r="T180" s="184"/>
      <c r="U180" s="184"/>
      <c r="V180" s="184"/>
      <c r="W180" s="184"/>
      <c r="X180" s="184"/>
      <c r="Y180" s="192"/>
    </row>
    <row r="181" spans="2:25" ht="12" customHeight="1" x14ac:dyDescent="0.2">
      <c r="B181" s="183"/>
      <c r="C181" s="184"/>
      <c r="D181" s="184"/>
      <c r="E181" s="184"/>
      <c r="F181" s="184"/>
      <c r="G181" s="184"/>
      <c r="H181" s="184"/>
      <c r="I181" s="184"/>
      <c r="J181" s="184"/>
      <c r="K181" s="184"/>
      <c r="L181" s="184"/>
      <c r="M181" s="184"/>
      <c r="N181" s="184"/>
      <c r="O181" s="184"/>
      <c r="P181" s="184"/>
      <c r="Q181" s="184"/>
      <c r="R181" s="184"/>
      <c r="S181" s="184"/>
      <c r="T181" s="184"/>
      <c r="U181" s="184"/>
      <c r="V181" s="184"/>
      <c r="W181" s="184"/>
      <c r="X181" s="184"/>
      <c r="Y181" s="192"/>
    </row>
    <row r="182" spans="2:25" ht="12" customHeight="1" x14ac:dyDescent="0.2">
      <c r="B182" s="183"/>
      <c r="C182" s="184"/>
      <c r="D182" s="184"/>
      <c r="E182" s="184"/>
      <c r="F182" s="184"/>
      <c r="G182" s="184"/>
      <c r="H182" s="184"/>
      <c r="I182" s="184"/>
      <c r="J182" s="184"/>
      <c r="K182" s="184"/>
      <c r="L182" s="184"/>
      <c r="M182" s="184"/>
      <c r="N182" s="184"/>
      <c r="O182" s="184"/>
      <c r="P182" s="184"/>
      <c r="Q182" s="184"/>
      <c r="R182" s="184"/>
      <c r="S182" s="184"/>
      <c r="T182" s="184"/>
      <c r="U182" s="184"/>
      <c r="V182" s="184"/>
      <c r="W182" s="184"/>
      <c r="X182" s="184"/>
      <c r="Y182" s="192"/>
    </row>
    <row r="183" spans="2:25" ht="12" customHeight="1" x14ac:dyDescent="0.2">
      <c r="B183" s="183"/>
      <c r="C183" s="184"/>
      <c r="D183" s="184"/>
      <c r="E183" s="184"/>
      <c r="F183" s="184"/>
      <c r="G183" s="184"/>
      <c r="H183" s="184"/>
      <c r="I183" s="184"/>
      <c r="J183" s="184"/>
      <c r="K183" s="184"/>
      <c r="L183" s="184"/>
      <c r="M183" s="184"/>
      <c r="N183" s="184"/>
      <c r="O183" s="184"/>
      <c r="P183" s="184"/>
      <c r="Q183" s="184"/>
      <c r="R183" s="184"/>
      <c r="S183" s="184"/>
      <c r="T183" s="184"/>
      <c r="U183" s="184"/>
      <c r="V183" s="184"/>
      <c r="W183" s="184"/>
      <c r="X183" s="184"/>
      <c r="Y183" s="192"/>
    </row>
    <row r="184" spans="2:25" ht="12" customHeight="1" x14ac:dyDescent="0.2">
      <c r="B184" s="183"/>
      <c r="C184" s="184"/>
      <c r="D184" s="184"/>
      <c r="E184" s="184"/>
      <c r="F184" s="184"/>
      <c r="G184" s="184"/>
      <c r="H184" s="184"/>
      <c r="I184" s="184"/>
      <c r="J184" s="184"/>
      <c r="K184" s="184"/>
      <c r="L184" s="184"/>
      <c r="M184" s="184"/>
      <c r="N184" s="184"/>
      <c r="O184" s="184"/>
      <c r="P184" s="184"/>
      <c r="Q184" s="184"/>
      <c r="R184" s="184"/>
      <c r="S184" s="184"/>
      <c r="T184" s="184"/>
      <c r="U184" s="184"/>
      <c r="V184" s="184"/>
      <c r="W184" s="184"/>
      <c r="X184" s="184"/>
      <c r="Y184" s="192"/>
    </row>
    <row r="185" spans="2:25" ht="12" customHeight="1" x14ac:dyDescent="0.2">
      <c r="B185" s="183"/>
      <c r="C185" s="184"/>
      <c r="D185" s="184"/>
      <c r="E185" s="184"/>
      <c r="F185" s="184"/>
      <c r="G185" s="184"/>
      <c r="H185" s="184"/>
      <c r="I185" s="184"/>
      <c r="J185" s="184"/>
      <c r="K185" s="184"/>
      <c r="L185" s="184"/>
      <c r="M185" s="184"/>
      <c r="N185" s="184"/>
      <c r="O185" s="184"/>
      <c r="P185" s="184"/>
      <c r="Q185" s="184"/>
      <c r="R185" s="184"/>
      <c r="S185" s="184"/>
      <c r="T185" s="184"/>
      <c r="U185" s="184"/>
      <c r="V185" s="184"/>
      <c r="W185" s="184"/>
      <c r="X185" s="184"/>
      <c r="Y185" s="192"/>
    </row>
    <row r="186" spans="2:25" ht="12" customHeight="1" x14ac:dyDescent="0.2">
      <c r="B186" s="183"/>
      <c r="C186" s="184"/>
      <c r="D186" s="184"/>
      <c r="E186" s="184"/>
      <c r="F186" s="184"/>
      <c r="G186" s="184"/>
      <c r="H186" s="184"/>
      <c r="I186" s="184"/>
      <c r="J186" s="184"/>
      <c r="K186" s="184"/>
      <c r="L186" s="184"/>
      <c r="M186" s="184"/>
      <c r="N186" s="184"/>
      <c r="O186" s="184"/>
      <c r="P186" s="184"/>
      <c r="Q186" s="184"/>
      <c r="R186" s="184"/>
      <c r="S186" s="184"/>
      <c r="T186" s="184"/>
      <c r="U186" s="184"/>
      <c r="V186" s="184"/>
      <c r="W186" s="184"/>
      <c r="X186" s="184"/>
      <c r="Y186" s="192"/>
    </row>
    <row r="187" spans="2:25" ht="12" customHeight="1" x14ac:dyDescent="0.2">
      <c r="B187" s="183"/>
      <c r="C187" s="184"/>
      <c r="D187" s="184"/>
      <c r="E187" s="184"/>
      <c r="F187" s="184"/>
      <c r="G187" s="184"/>
      <c r="H187" s="184"/>
      <c r="I187" s="184"/>
      <c r="J187" s="184"/>
      <c r="K187" s="184"/>
      <c r="L187" s="184"/>
      <c r="M187" s="184"/>
      <c r="N187" s="184"/>
      <c r="O187" s="184"/>
      <c r="P187" s="184"/>
      <c r="Q187" s="184"/>
      <c r="R187" s="184"/>
      <c r="S187" s="184"/>
      <c r="T187" s="184"/>
      <c r="U187" s="184"/>
      <c r="V187" s="184"/>
      <c r="W187" s="184"/>
      <c r="X187" s="184"/>
      <c r="Y187" s="192"/>
    </row>
    <row r="188" spans="2:25" ht="12" customHeight="1" x14ac:dyDescent="0.2">
      <c r="B188" s="183"/>
      <c r="C188" s="184"/>
      <c r="D188" s="184"/>
      <c r="E188" s="184"/>
      <c r="F188" s="184"/>
      <c r="G188" s="184"/>
      <c r="H188" s="184"/>
      <c r="I188" s="184"/>
      <c r="J188" s="184"/>
      <c r="K188" s="184"/>
      <c r="L188" s="184"/>
      <c r="M188" s="184"/>
      <c r="N188" s="184"/>
      <c r="O188" s="184"/>
      <c r="P188" s="184"/>
      <c r="Q188" s="184"/>
      <c r="R188" s="184"/>
      <c r="S188" s="184"/>
      <c r="T188" s="184"/>
      <c r="U188" s="184"/>
      <c r="V188" s="184"/>
      <c r="W188" s="184"/>
      <c r="X188" s="184"/>
      <c r="Y188" s="192"/>
    </row>
    <row r="189" spans="2:25" ht="12" customHeight="1" x14ac:dyDescent="0.2">
      <c r="B189" s="183"/>
      <c r="C189" s="184"/>
      <c r="D189" s="184"/>
      <c r="E189" s="184"/>
      <c r="F189" s="184"/>
      <c r="G189" s="184"/>
      <c r="H189" s="184"/>
      <c r="I189" s="184"/>
      <c r="J189" s="184"/>
      <c r="K189" s="184"/>
      <c r="L189" s="184"/>
      <c r="M189" s="184"/>
      <c r="N189" s="184"/>
      <c r="O189" s="184"/>
      <c r="P189" s="184"/>
      <c r="Q189" s="184"/>
      <c r="R189" s="184"/>
      <c r="S189" s="184"/>
      <c r="T189" s="184"/>
      <c r="U189" s="184"/>
      <c r="V189" s="184"/>
      <c r="W189" s="184"/>
      <c r="X189" s="184"/>
      <c r="Y189" s="192"/>
    </row>
    <row r="190" spans="2:25" ht="12" customHeight="1" x14ac:dyDescent="0.2">
      <c r="B190" s="183"/>
      <c r="C190" s="184"/>
      <c r="D190" s="184"/>
      <c r="E190" s="184"/>
      <c r="F190" s="184"/>
      <c r="G190" s="184"/>
      <c r="H190" s="184"/>
      <c r="I190" s="184"/>
      <c r="J190" s="184"/>
      <c r="K190" s="184"/>
      <c r="L190" s="184"/>
      <c r="M190" s="184"/>
      <c r="N190" s="184"/>
      <c r="O190" s="184"/>
      <c r="P190" s="184"/>
      <c r="Q190" s="184"/>
      <c r="R190" s="184"/>
      <c r="S190" s="184"/>
      <c r="T190" s="184"/>
      <c r="U190" s="184"/>
      <c r="V190" s="184"/>
      <c r="W190" s="184"/>
      <c r="X190" s="184"/>
      <c r="Y190" s="192"/>
    </row>
    <row r="191" spans="2:25" ht="12" customHeight="1" x14ac:dyDescent="0.2">
      <c r="B191" s="183"/>
      <c r="C191" s="184"/>
      <c r="D191" s="184"/>
      <c r="E191" s="184"/>
      <c r="F191" s="184"/>
      <c r="G191" s="184"/>
      <c r="H191" s="184"/>
      <c r="I191" s="184"/>
      <c r="J191" s="184"/>
      <c r="K191" s="184"/>
      <c r="L191" s="184"/>
      <c r="M191" s="184"/>
      <c r="N191" s="184"/>
      <c r="O191" s="184"/>
      <c r="P191" s="184"/>
      <c r="Q191" s="184"/>
      <c r="R191" s="184"/>
      <c r="S191" s="184"/>
      <c r="T191" s="184"/>
      <c r="U191" s="184"/>
      <c r="V191" s="184"/>
      <c r="W191" s="184"/>
      <c r="X191" s="184"/>
      <c r="Y191" s="192"/>
    </row>
    <row r="192" spans="2:25" ht="12" customHeight="1" x14ac:dyDescent="0.2">
      <c r="B192" s="183"/>
      <c r="C192" s="184"/>
      <c r="D192" s="184"/>
      <c r="E192" s="184"/>
      <c r="F192" s="184"/>
      <c r="G192" s="184"/>
      <c r="H192" s="184"/>
      <c r="I192" s="184"/>
      <c r="J192" s="184"/>
      <c r="K192" s="184"/>
      <c r="L192" s="184"/>
      <c r="M192" s="184"/>
      <c r="N192" s="184"/>
      <c r="O192" s="184"/>
      <c r="P192" s="184"/>
      <c r="Q192" s="184"/>
      <c r="R192" s="184"/>
      <c r="S192" s="184"/>
      <c r="T192" s="184"/>
      <c r="U192" s="184"/>
      <c r="V192" s="184"/>
      <c r="W192" s="184"/>
      <c r="X192" s="184"/>
      <c r="Y192" s="192"/>
    </row>
    <row r="193" spans="2:25" ht="12" customHeight="1" x14ac:dyDescent="0.2">
      <c r="B193" s="183"/>
      <c r="C193" s="184"/>
      <c r="D193" s="184"/>
      <c r="E193" s="184"/>
      <c r="F193" s="184"/>
      <c r="G193" s="184"/>
      <c r="H193" s="184"/>
      <c r="I193" s="184"/>
      <c r="J193" s="184"/>
      <c r="K193" s="184"/>
      <c r="L193" s="184"/>
      <c r="M193" s="184"/>
      <c r="N193" s="184"/>
      <c r="O193" s="184"/>
      <c r="P193" s="184"/>
      <c r="Q193" s="184"/>
      <c r="R193" s="184"/>
      <c r="S193" s="184"/>
      <c r="T193" s="184"/>
      <c r="U193" s="184"/>
      <c r="V193" s="184"/>
      <c r="W193" s="184"/>
      <c r="X193" s="184"/>
      <c r="Y193" s="192"/>
    </row>
    <row r="194" spans="2:25" ht="12" customHeight="1" x14ac:dyDescent="0.2">
      <c r="B194" s="183"/>
      <c r="C194" s="184"/>
      <c r="D194" s="184"/>
      <c r="E194" s="184"/>
      <c r="F194" s="184"/>
      <c r="G194" s="184"/>
      <c r="H194" s="184"/>
      <c r="I194" s="184"/>
      <c r="J194" s="184"/>
      <c r="K194" s="184"/>
      <c r="L194" s="184"/>
      <c r="M194" s="184"/>
      <c r="N194" s="184"/>
      <c r="O194" s="184"/>
      <c r="P194" s="184"/>
      <c r="Q194" s="184"/>
      <c r="R194" s="184"/>
      <c r="S194" s="184"/>
      <c r="T194" s="184"/>
      <c r="U194" s="184"/>
      <c r="V194" s="184"/>
      <c r="W194" s="184"/>
      <c r="X194" s="184"/>
      <c r="Y194" s="192"/>
    </row>
    <row r="195" spans="2:25" ht="12" customHeight="1" x14ac:dyDescent="0.25">
      <c r="B195" s="993" t="s">
        <v>106</v>
      </c>
      <c r="C195" s="994"/>
      <c r="D195" s="994"/>
      <c r="E195" s="994"/>
      <c r="F195" s="994"/>
      <c r="G195" s="994"/>
      <c r="H195" s="994"/>
      <c r="I195" s="994"/>
      <c r="J195" s="994"/>
      <c r="K195" s="994"/>
      <c r="L195" s="994"/>
      <c r="M195" s="994"/>
      <c r="N195" s="994"/>
      <c r="O195" s="795" t="str">
        <f>CONCATENATE("Annexe 2.1 au dossier de travaux ",CR!$R$1," - Page 2 / 2")</f>
        <v>Annexe 2.1 au dossier de travaux  - Page 2 / 2</v>
      </c>
      <c r="P195" s="795"/>
      <c r="Q195" s="795"/>
      <c r="R195" s="795"/>
      <c r="S195" s="795"/>
      <c r="T195" s="795"/>
      <c r="U195" s="795"/>
      <c r="V195" s="795"/>
      <c r="W195" s="795"/>
      <c r="X195" s="795"/>
      <c r="Y195" s="796"/>
    </row>
  </sheetData>
  <mergeCells count="171">
    <mergeCell ref="B195:N195"/>
    <mergeCell ref="O195:Y195"/>
    <mergeCell ref="C169:M171"/>
    <mergeCell ref="N169:R171"/>
    <mergeCell ref="S169:U171"/>
    <mergeCell ref="V169:X171"/>
    <mergeCell ref="C172:M175"/>
    <mergeCell ref="N172:O173"/>
    <mergeCell ref="P172:X173"/>
    <mergeCell ref="N174:O175"/>
    <mergeCell ref="P174:X175"/>
    <mergeCell ref="C164:M165"/>
    <mergeCell ref="N164:R165"/>
    <mergeCell ref="S164:U165"/>
    <mergeCell ref="V164:X165"/>
    <mergeCell ref="C166:M168"/>
    <mergeCell ref="N166:R168"/>
    <mergeCell ref="S166:U168"/>
    <mergeCell ref="V166:X168"/>
    <mergeCell ref="C157:P158"/>
    <mergeCell ref="Q157:X158"/>
    <mergeCell ref="B160:Y160"/>
    <mergeCell ref="N162:R163"/>
    <mergeCell ref="S162:U163"/>
    <mergeCell ref="V162:X163"/>
    <mergeCell ref="D162:L163"/>
    <mergeCell ref="B149:Y149"/>
    <mergeCell ref="Q151:X152"/>
    <mergeCell ref="C153:P154"/>
    <mergeCell ref="Q153:X154"/>
    <mergeCell ref="C155:P156"/>
    <mergeCell ref="Q155:X156"/>
    <mergeCell ref="C141:P142"/>
    <mergeCell ref="Q141:X142"/>
    <mergeCell ref="C143:P143"/>
    <mergeCell ref="Q143:X143"/>
    <mergeCell ref="C144:P147"/>
    <mergeCell ref="Q144:X147"/>
    <mergeCell ref="D151:O152"/>
    <mergeCell ref="E132:Y133"/>
    <mergeCell ref="B135:Y135"/>
    <mergeCell ref="Q137:X138"/>
    <mergeCell ref="C139:P140"/>
    <mergeCell ref="Q139:X140"/>
    <mergeCell ref="C122:P124"/>
    <mergeCell ref="Q122:X124"/>
    <mergeCell ref="B128:N128"/>
    <mergeCell ref="O128:Y128"/>
    <mergeCell ref="E129:Q130"/>
    <mergeCell ref="R129:Y130"/>
    <mergeCell ref="D137:O138"/>
    <mergeCell ref="C115:P116"/>
    <mergeCell ref="Q115:X116"/>
    <mergeCell ref="C117:P118"/>
    <mergeCell ref="Q117:X118"/>
    <mergeCell ref="C119:P121"/>
    <mergeCell ref="Q119:X121"/>
    <mergeCell ref="C104:P105"/>
    <mergeCell ref="Q104:X105"/>
    <mergeCell ref="C106:P108"/>
    <mergeCell ref="Q106:X108"/>
    <mergeCell ref="C109:P110"/>
    <mergeCell ref="Q109:X110"/>
    <mergeCell ref="C113:P114"/>
    <mergeCell ref="Q113:X114"/>
    <mergeCell ref="C87:H87"/>
    <mergeCell ref="I87:L87"/>
    <mergeCell ref="M87:P87"/>
    <mergeCell ref="Q87:T87"/>
    <mergeCell ref="U87:X87"/>
    <mergeCell ref="C88:H88"/>
    <mergeCell ref="I88:L88"/>
    <mergeCell ref="M88:P88"/>
    <mergeCell ref="Q88:T88"/>
    <mergeCell ref="U88:X88"/>
    <mergeCell ref="B64:H64"/>
    <mergeCell ref="I64:Y64"/>
    <mergeCell ref="E65:Q66"/>
    <mergeCell ref="R65:Y66"/>
    <mergeCell ref="E68:Y69"/>
    <mergeCell ref="B71:Y71"/>
    <mergeCell ref="B54:N55"/>
    <mergeCell ref="O54:Y55"/>
    <mergeCell ref="B57:Y57"/>
    <mergeCell ref="B59:Y60"/>
    <mergeCell ref="D61:Y61"/>
    <mergeCell ref="D62:Y62"/>
    <mergeCell ref="B45:N48"/>
    <mergeCell ref="O45:Y48"/>
    <mergeCell ref="B49:N51"/>
    <mergeCell ref="O49:Y51"/>
    <mergeCell ref="B52:N53"/>
    <mergeCell ref="O52:Y53"/>
    <mergeCell ref="B39:Y39"/>
    <mergeCell ref="B40:N40"/>
    <mergeCell ref="O40:Y40"/>
    <mergeCell ref="B41:N41"/>
    <mergeCell ref="O41:Y41"/>
    <mergeCell ref="B42:N44"/>
    <mergeCell ref="O42:Y44"/>
    <mergeCell ref="D30:Y30"/>
    <mergeCell ref="D31:Y31"/>
    <mergeCell ref="D32:Y32"/>
    <mergeCell ref="D33:Y34"/>
    <mergeCell ref="D35:Y35"/>
    <mergeCell ref="B37:Y37"/>
    <mergeCell ref="B23:P23"/>
    <mergeCell ref="Q23:Y23"/>
    <mergeCell ref="B25:Y25"/>
    <mergeCell ref="B27:Y27"/>
    <mergeCell ref="D28:Y28"/>
    <mergeCell ref="D29:Y29"/>
    <mergeCell ref="Q20:Y20"/>
    <mergeCell ref="B21:P21"/>
    <mergeCell ref="Q21:Y21"/>
    <mergeCell ref="B22:P22"/>
    <mergeCell ref="Q22:Y22"/>
    <mergeCell ref="B19:E19"/>
    <mergeCell ref="F19:K19"/>
    <mergeCell ref="L19:N19"/>
    <mergeCell ref="O19:S19"/>
    <mergeCell ref="T19:V19"/>
    <mergeCell ref="W19:Y19"/>
    <mergeCell ref="C78:Y79"/>
    <mergeCell ref="B81:F81"/>
    <mergeCell ref="C111:P112"/>
    <mergeCell ref="Q111:X112"/>
    <mergeCell ref="C99:P101"/>
    <mergeCell ref="Q99:X101"/>
    <mergeCell ref="C102:P103"/>
    <mergeCell ref="Q102:X103"/>
    <mergeCell ref="B90:Y90"/>
    <mergeCell ref="C92:P93"/>
    <mergeCell ref="Q92:X93"/>
    <mergeCell ref="C94:P94"/>
    <mergeCell ref="B83:F83"/>
    <mergeCell ref="G83:Y83"/>
    <mergeCell ref="B85:F85"/>
    <mergeCell ref="G85:Y85"/>
    <mergeCell ref="G81:Y81"/>
    <mergeCell ref="Q94:X94"/>
    <mergeCell ref="C95:P95"/>
    <mergeCell ref="Q95:X95"/>
    <mergeCell ref="C96:P96"/>
    <mergeCell ref="Q96:X96"/>
    <mergeCell ref="C97:P98"/>
    <mergeCell ref="Q97:X98"/>
    <mergeCell ref="B1:Q2"/>
    <mergeCell ref="R1:Y2"/>
    <mergeCell ref="E4:Y5"/>
    <mergeCell ref="B7:Y9"/>
    <mergeCell ref="B11:Y11"/>
    <mergeCell ref="B12:F12"/>
    <mergeCell ref="G12:Y12"/>
    <mergeCell ref="C73:Y74"/>
    <mergeCell ref="B76:Y76"/>
    <mergeCell ref="B16:E16"/>
    <mergeCell ref="F16:K16"/>
    <mergeCell ref="L16:T16"/>
    <mergeCell ref="U16:Y16"/>
    <mergeCell ref="B17:Y17"/>
    <mergeCell ref="B18:Y18"/>
    <mergeCell ref="B13:Y13"/>
    <mergeCell ref="B14:Y14"/>
    <mergeCell ref="B15:E15"/>
    <mergeCell ref="F15:K15"/>
    <mergeCell ref="L15:N15"/>
    <mergeCell ref="O15:S15"/>
    <mergeCell ref="T15:V15"/>
    <mergeCell ref="W15:Y15"/>
    <mergeCell ref="B20:P20"/>
  </mergeCells>
  <conditionalFormatting sqref="I88:X88 Q95:X124 Q143:X147 Q153:X158 N164:R171 S169:X171 P172:X175 Q141">
    <cfRule type="expression" dxfId="26" priority="1" stopIfTrue="1">
      <formula>AND(I88="",$Y$65=TRUE)</formula>
    </cfRule>
  </conditionalFormatting>
  <dataValidations count="3">
    <dataValidation type="list" allowBlank="1" showInputMessage="1" showErrorMessage="1" sqref="U10:V10">
      <formula1>$AU$1:$AU$6</formula1>
    </dataValidation>
    <dataValidation type="list" allowBlank="1" showInputMessage="1" showErrorMessage="1" sqref="AG5:AH5">
      <formula1>$AS$2:$AS$6</formula1>
    </dataValidation>
    <dataValidation type="list" allowBlank="1" showInputMessage="1" showErrorMessage="1" sqref="AG4:AH4">
      <formula1>$AR$2:$AR$6</formula1>
    </dataValidation>
  </dataValidations>
  <printOptions horizontalCentered="1"/>
  <pageMargins left="0.39370078740157483" right="0.39370078740157483" top="0.39370078740157483" bottom="0.39370078740157483" header="0.51181102362204722" footer="0.19685039370078741"/>
  <pageSetup paperSize="9"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9457" r:id="rId4" name="Check Box 1">
              <controlPr defaultSize="0" autoFill="0" autoLine="0" autoPict="0">
                <anchor moveWithCells="1">
                  <from>
                    <xdr:col>2</xdr:col>
                    <xdr:colOff>76200</xdr:colOff>
                    <xdr:row>59</xdr:row>
                    <xdr:rowOff>133350</xdr:rowOff>
                  </from>
                  <to>
                    <xdr:col>3</xdr:col>
                    <xdr:colOff>0</xdr:colOff>
                    <xdr:row>61</xdr:row>
                    <xdr:rowOff>28575</xdr:rowOff>
                  </to>
                </anchor>
              </controlPr>
            </control>
          </mc:Choice>
        </mc:AlternateContent>
        <mc:AlternateContent xmlns:mc="http://schemas.openxmlformats.org/markup-compatibility/2006">
          <mc:Choice Requires="x14">
            <control shapeId="19458" r:id="rId5" name="Check Box 2">
              <controlPr defaultSize="0" autoFill="0" autoLine="0" autoPict="0">
                <anchor moveWithCells="1">
                  <from>
                    <xdr:col>2</xdr:col>
                    <xdr:colOff>76200</xdr:colOff>
                    <xdr:row>60</xdr:row>
                    <xdr:rowOff>133350</xdr:rowOff>
                  </from>
                  <to>
                    <xdr:col>3</xdr:col>
                    <xdr:colOff>0</xdr:colOff>
                    <xdr:row>62</xdr:row>
                    <xdr:rowOff>28575</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Z63"/>
  <sheetViews>
    <sheetView showGridLines="0" zoomScale="116" zoomScaleNormal="116" workbookViewId="0">
      <selection activeCell="D4" sqref="D4:X5"/>
    </sheetView>
  </sheetViews>
  <sheetFormatPr baseColWidth="10" defaultColWidth="3.85546875" defaultRowHeight="12.75" x14ac:dyDescent="0.2"/>
  <cols>
    <col min="1" max="24" width="3.85546875" style="24"/>
    <col min="25" max="25" width="5.7109375" style="24" bestFit="1" customWidth="1"/>
    <col min="26" max="26" width="4" style="24" bestFit="1" customWidth="1"/>
    <col min="27" max="16384" width="3.85546875" style="24"/>
  </cols>
  <sheetData>
    <row r="1" spans="1:26" ht="13.9" customHeight="1" x14ac:dyDescent="0.2">
      <c r="A1" s="22"/>
      <c r="B1" s="23"/>
      <c r="C1" s="23"/>
      <c r="D1" s="1017" t="s">
        <v>73</v>
      </c>
      <c r="E1" s="1018"/>
      <c r="F1" s="1018"/>
      <c r="G1" s="1018"/>
      <c r="H1" s="1018"/>
      <c r="I1" s="1018"/>
      <c r="J1" s="1018"/>
      <c r="K1" s="1018"/>
      <c r="L1" s="1018"/>
      <c r="M1" s="1018"/>
      <c r="N1" s="1018"/>
      <c r="O1" s="1018"/>
      <c r="P1" s="1018"/>
      <c r="Q1" s="1021" t="str">
        <f>IF(BL!R1="","",BL!R1)</f>
        <v/>
      </c>
      <c r="R1" s="1021"/>
      <c r="S1" s="1021"/>
      <c r="T1" s="1021"/>
      <c r="U1" s="1021"/>
      <c r="V1" s="1021"/>
      <c r="W1" s="1021"/>
      <c r="X1" s="1022"/>
      <c r="Y1" s="28">
        <f>CR!B447</f>
        <v>0</v>
      </c>
      <c r="Z1" s="28">
        <f>BL!AH1</f>
        <v>0</v>
      </c>
    </row>
    <row r="2" spans="1:26" ht="13.9" customHeight="1" x14ac:dyDescent="0.2">
      <c r="A2" s="25"/>
      <c r="B2" s="26"/>
      <c r="C2" s="26"/>
      <c r="D2" s="1019"/>
      <c r="E2" s="1020"/>
      <c r="F2" s="1020"/>
      <c r="G2" s="1020"/>
      <c r="H2" s="1020"/>
      <c r="I2" s="1020"/>
      <c r="J2" s="1020"/>
      <c r="K2" s="1020"/>
      <c r="L2" s="1020"/>
      <c r="M2" s="1020"/>
      <c r="N2" s="1020"/>
      <c r="O2" s="1020"/>
      <c r="P2" s="1020"/>
      <c r="Q2" s="1023"/>
      <c r="R2" s="1023"/>
      <c r="S2" s="1023"/>
      <c r="T2" s="1023"/>
      <c r="U2" s="1023"/>
      <c r="V2" s="1023"/>
      <c r="W2" s="1023"/>
      <c r="X2" s="1024"/>
      <c r="Y2" s="29" t="s">
        <v>62</v>
      </c>
      <c r="Z2" s="28">
        <f>BL!AH2</f>
        <v>0</v>
      </c>
    </row>
    <row r="3" spans="1:26" ht="13.9" customHeight="1" x14ac:dyDescent="0.2">
      <c r="A3" s="25"/>
      <c r="B3" s="26"/>
      <c r="C3" s="26"/>
      <c r="D3" s="2"/>
      <c r="E3" s="2"/>
      <c r="F3" s="2"/>
      <c r="G3" s="2"/>
      <c r="H3" s="2"/>
      <c r="I3" s="2"/>
      <c r="J3" s="2"/>
      <c r="K3" s="2"/>
      <c r="L3" s="2"/>
      <c r="M3" s="2"/>
      <c r="N3" s="2"/>
      <c r="O3" s="2"/>
      <c r="P3" s="2"/>
      <c r="Q3" s="2"/>
      <c r="R3" s="2"/>
      <c r="S3" s="2"/>
      <c r="T3" s="2"/>
      <c r="U3" s="2"/>
      <c r="V3" s="2"/>
      <c r="W3" s="2"/>
      <c r="X3" s="8"/>
      <c r="Y3" s="29" t="s">
        <v>78</v>
      </c>
      <c r="Z3" s="9"/>
    </row>
    <row r="4" spans="1:26" ht="13.9" customHeight="1" x14ac:dyDescent="0.2">
      <c r="A4" s="25"/>
      <c r="B4" s="26"/>
      <c r="C4" s="26"/>
      <c r="D4" s="358"/>
      <c r="E4" s="359"/>
      <c r="F4" s="359"/>
      <c r="G4" s="359"/>
      <c r="H4" s="359"/>
      <c r="I4" s="359"/>
      <c r="J4" s="359"/>
      <c r="K4" s="359"/>
      <c r="L4" s="359"/>
      <c r="M4" s="359"/>
      <c r="N4" s="359"/>
      <c r="O4" s="359"/>
      <c r="P4" s="359"/>
      <c r="Q4" s="359"/>
      <c r="R4" s="359"/>
      <c r="S4" s="359"/>
      <c r="T4" s="359"/>
      <c r="U4" s="359"/>
      <c r="V4" s="359"/>
      <c r="W4" s="359"/>
      <c r="X4" s="360"/>
      <c r="Y4" s="29" t="s">
        <v>79</v>
      </c>
      <c r="Z4" s="30"/>
    </row>
    <row r="5" spans="1:26" ht="13.9" customHeight="1" x14ac:dyDescent="0.2">
      <c r="A5" s="25"/>
      <c r="B5" s="26"/>
      <c r="C5" s="26"/>
      <c r="D5" s="1025"/>
      <c r="E5" s="1026"/>
      <c r="F5" s="1026"/>
      <c r="G5" s="1026"/>
      <c r="H5" s="1026"/>
      <c r="I5" s="1026"/>
      <c r="J5" s="1026"/>
      <c r="K5" s="1026"/>
      <c r="L5" s="1026"/>
      <c r="M5" s="1026"/>
      <c r="N5" s="1026"/>
      <c r="O5" s="1026"/>
      <c r="P5" s="1026"/>
      <c r="Q5" s="1026"/>
      <c r="R5" s="1026"/>
      <c r="S5" s="1026"/>
      <c r="T5" s="1026"/>
      <c r="U5" s="1026"/>
      <c r="V5" s="1026"/>
      <c r="W5" s="1026"/>
      <c r="X5" s="1027"/>
      <c r="Y5" s="29" t="s">
        <v>80</v>
      </c>
      <c r="Z5" s="9"/>
    </row>
    <row r="6" spans="1:26" ht="12.6" customHeight="1" x14ac:dyDescent="0.2">
      <c r="A6" s="25"/>
      <c r="B6" s="26"/>
      <c r="C6" s="26"/>
      <c r="D6" s="26"/>
      <c r="E6" s="26"/>
      <c r="F6" s="26"/>
      <c r="G6" s="26"/>
      <c r="H6" s="26"/>
      <c r="I6" s="26"/>
      <c r="J6" s="26"/>
      <c r="K6" s="26"/>
      <c r="L6" s="26"/>
      <c r="M6" s="26"/>
      <c r="N6" s="26"/>
      <c r="O6" s="26"/>
      <c r="P6" s="26"/>
      <c r="Q6" s="26"/>
      <c r="R6" s="26"/>
      <c r="S6" s="26"/>
      <c r="T6" s="26"/>
      <c r="U6" s="26"/>
      <c r="V6" s="26"/>
      <c r="W6" s="26"/>
      <c r="X6" s="27"/>
      <c r="Y6" s="29" t="s">
        <v>81</v>
      </c>
      <c r="Z6" s="9"/>
    </row>
    <row r="7" spans="1:26" x14ac:dyDescent="0.2">
      <c r="A7" s="35"/>
      <c r="B7" s="39"/>
      <c r="C7" s="39"/>
      <c r="D7" s="39"/>
      <c r="E7" s="39"/>
      <c r="F7" s="39"/>
      <c r="G7" s="39"/>
      <c r="H7" s="39"/>
      <c r="I7" s="39"/>
      <c r="J7" s="39"/>
      <c r="K7" s="33"/>
      <c r="L7" s="33"/>
      <c r="M7" s="33"/>
      <c r="N7" s="33"/>
      <c r="O7" s="33"/>
      <c r="P7" s="33"/>
      <c r="Q7" s="33"/>
      <c r="R7" s="33"/>
      <c r="S7" s="33"/>
      <c r="T7" s="33"/>
      <c r="U7" s="33"/>
      <c r="V7" s="33"/>
      <c r="W7" s="33"/>
      <c r="X7" s="34"/>
      <c r="Y7" s="47" t="s">
        <v>141</v>
      </c>
    </row>
    <row r="8" spans="1:26" x14ac:dyDescent="0.2">
      <c r="A8" s="35"/>
      <c r="B8" s="967" t="s">
        <v>148</v>
      </c>
      <c r="C8" s="968"/>
      <c r="D8" s="968"/>
      <c r="E8" s="968"/>
      <c r="F8" s="968"/>
      <c r="G8" s="968"/>
      <c r="H8" s="968"/>
      <c r="I8" s="968"/>
      <c r="J8" s="968"/>
      <c r="K8" s="968"/>
      <c r="L8" s="968"/>
      <c r="M8" s="968"/>
      <c r="N8" s="968"/>
      <c r="O8" s="969"/>
      <c r="P8" s="967" t="s">
        <v>38</v>
      </c>
      <c r="Q8" s="968"/>
      <c r="R8" s="968"/>
      <c r="S8" s="968"/>
      <c r="T8" s="968"/>
      <c r="U8" s="968"/>
      <c r="V8" s="968"/>
      <c r="W8" s="969"/>
      <c r="X8" s="34"/>
    </row>
    <row r="9" spans="1:26" x14ac:dyDescent="0.2">
      <c r="A9" s="35"/>
      <c r="B9" s="970"/>
      <c r="C9" s="971"/>
      <c r="D9" s="971"/>
      <c r="E9" s="971"/>
      <c r="F9" s="971"/>
      <c r="G9" s="971"/>
      <c r="H9" s="971"/>
      <c r="I9" s="971"/>
      <c r="J9" s="971"/>
      <c r="K9" s="971"/>
      <c r="L9" s="971"/>
      <c r="M9" s="971"/>
      <c r="N9" s="971"/>
      <c r="O9" s="972"/>
      <c r="P9" s="970"/>
      <c r="Q9" s="971"/>
      <c r="R9" s="971"/>
      <c r="S9" s="971"/>
      <c r="T9" s="971"/>
      <c r="U9" s="971"/>
      <c r="V9" s="971"/>
      <c r="W9" s="972"/>
      <c r="X9" s="34"/>
    </row>
    <row r="10" spans="1:26" x14ac:dyDescent="0.2">
      <c r="A10" s="141"/>
      <c r="B10" s="366" t="s">
        <v>476</v>
      </c>
      <c r="C10" s="367"/>
      <c r="D10" s="367"/>
      <c r="E10" s="367"/>
      <c r="F10" s="367"/>
      <c r="G10" s="367"/>
      <c r="H10" s="367"/>
      <c r="I10" s="367"/>
      <c r="J10" s="367"/>
      <c r="K10" s="367"/>
      <c r="L10" s="367"/>
      <c r="M10" s="367"/>
      <c r="N10" s="367"/>
      <c r="O10" s="368"/>
      <c r="P10" s="957"/>
      <c r="Q10" s="958"/>
      <c r="R10" s="958"/>
      <c r="S10" s="958"/>
      <c r="T10" s="958"/>
      <c r="U10" s="958"/>
      <c r="V10" s="958"/>
      <c r="W10" s="959"/>
      <c r="X10" s="34"/>
    </row>
    <row r="11" spans="1:26" x14ac:dyDescent="0.2">
      <c r="A11" s="141"/>
      <c r="B11" s="389"/>
      <c r="C11" s="390"/>
      <c r="D11" s="390"/>
      <c r="E11" s="390"/>
      <c r="F11" s="390"/>
      <c r="G11" s="390"/>
      <c r="H11" s="390"/>
      <c r="I11" s="390"/>
      <c r="J11" s="390"/>
      <c r="K11" s="390"/>
      <c r="L11" s="390"/>
      <c r="M11" s="390"/>
      <c r="N11" s="390"/>
      <c r="O11" s="391"/>
      <c r="P11" s="960"/>
      <c r="Q11" s="961"/>
      <c r="R11" s="961"/>
      <c r="S11" s="961"/>
      <c r="T11" s="961"/>
      <c r="U11" s="961"/>
      <c r="V11" s="961"/>
      <c r="W11" s="962"/>
      <c r="X11" s="34"/>
    </row>
    <row r="12" spans="1:26" ht="12.75" customHeight="1" x14ac:dyDescent="0.2">
      <c r="A12" s="193">
        <v>1</v>
      </c>
      <c r="B12" s="983" t="s">
        <v>477</v>
      </c>
      <c r="C12" s="458"/>
      <c r="D12" s="458"/>
      <c r="E12" s="458"/>
      <c r="F12" s="458"/>
      <c r="G12" s="458"/>
      <c r="H12" s="458"/>
      <c r="I12" s="458"/>
      <c r="J12" s="458"/>
      <c r="K12" s="458"/>
      <c r="L12" s="458"/>
      <c r="M12" s="458"/>
      <c r="N12" s="458"/>
      <c r="O12" s="459"/>
      <c r="P12" s="386" t="s">
        <v>175</v>
      </c>
      <c r="Q12" s="386"/>
      <c r="R12" s="386"/>
      <c r="S12" s="386"/>
      <c r="T12" s="386"/>
      <c r="U12" s="386"/>
      <c r="V12" s="386"/>
      <c r="W12" s="386"/>
      <c r="X12" s="41"/>
    </row>
    <row r="13" spans="1:26" x14ac:dyDescent="0.2">
      <c r="A13" s="193">
        <v>1</v>
      </c>
      <c r="B13" s="44" t="s">
        <v>176</v>
      </c>
      <c r="C13" s="11"/>
      <c r="D13" s="11"/>
      <c r="E13" s="11"/>
      <c r="F13" s="11"/>
      <c r="G13" s="11"/>
      <c r="H13" s="11"/>
      <c r="I13" s="11"/>
      <c r="J13" s="11"/>
      <c r="K13" s="11"/>
      <c r="L13" s="11"/>
      <c r="M13" s="11"/>
      <c r="N13" s="11"/>
      <c r="O13" s="45"/>
      <c r="P13" s="963"/>
      <c r="Q13" s="458"/>
      <c r="R13" s="458"/>
      <c r="S13" s="458"/>
      <c r="T13" s="458"/>
      <c r="U13" s="458"/>
      <c r="V13" s="458"/>
      <c r="W13" s="459"/>
      <c r="X13" s="41"/>
    </row>
    <row r="14" spans="1:26" ht="12.75" customHeight="1" x14ac:dyDescent="0.2">
      <c r="A14" s="193">
        <v>2</v>
      </c>
      <c r="B14" s="983" t="s">
        <v>478</v>
      </c>
      <c r="C14" s="458"/>
      <c r="D14" s="458"/>
      <c r="E14" s="458"/>
      <c r="F14" s="458"/>
      <c r="G14" s="458"/>
      <c r="H14" s="458"/>
      <c r="I14" s="458"/>
      <c r="J14" s="458"/>
      <c r="K14" s="458"/>
      <c r="L14" s="458"/>
      <c r="M14" s="458"/>
      <c r="N14" s="458"/>
      <c r="O14" s="459"/>
      <c r="P14" s="963"/>
      <c r="Q14" s="458"/>
      <c r="R14" s="458"/>
      <c r="S14" s="458"/>
      <c r="T14" s="458"/>
      <c r="U14" s="458"/>
      <c r="V14" s="458"/>
      <c r="W14" s="459"/>
      <c r="X14" s="41"/>
    </row>
    <row r="15" spans="1:26" x14ac:dyDescent="0.2">
      <c r="A15" s="141"/>
      <c r="B15" s="15"/>
      <c r="C15" s="955"/>
      <c r="D15" s="955"/>
      <c r="E15" s="955"/>
      <c r="F15" s="955"/>
      <c r="G15" s="955"/>
      <c r="H15" s="955"/>
      <c r="I15" s="955"/>
      <c r="J15" s="955"/>
      <c r="K15" s="955"/>
      <c r="L15" s="955"/>
      <c r="M15" s="955"/>
      <c r="N15" s="955"/>
      <c r="O15" s="956"/>
      <c r="P15" s="954"/>
      <c r="Q15" s="955"/>
      <c r="R15" s="955"/>
      <c r="S15" s="955"/>
      <c r="T15" s="955"/>
      <c r="U15" s="955"/>
      <c r="V15" s="955"/>
      <c r="W15" s="956"/>
      <c r="X15" s="34"/>
    </row>
    <row r="16" spans="1:26" x14ac:dyDescent="0.2">
      <c r="A16" s="141">
        <v>2</v>
      </c>
      <c r="B16" s="366" t="s">
        <v>177</v>
      </c>
      <c r="C16" s="367"/>
      <c r="D16" s="367"/>
      <c r="E16" s="367"/>
      <c r="F16" s="367"/>
      <c r="G16" s="367"/>
      <c r="H16" s="367"/>
      <c r="I16" s="367"/>
      <c r="J16" s="367"/>
      <c r="K16" s="367"/>
      <c r="L16" s="367"/>
      <c r="M16" s="367"/>
      <c r="N16" s="367"/>
      <c r="O16" s="368"/>
      <c r="P16" s="957"/>
      <c r="Q16" s="958"/>
      <c r="R16" s="958"/>
      <c r="S16" s="958"/>
      <c r="T16" s="958"/>
      <c r="U16" s="958"/>
      <c r="V16" s="958"/>
      <c r="W16" s="959"/>
      <c r="X16" s="34"/>
    </row>
    <row r="17" spans="1:24" x14ac:dyDescent="0.2">
      <c r="A17" s="141"/>
      <c r="B17" s="389"/>
      <c r="C17" s="390"/>
      <c r="D17" s="390"/>
      <c r="E17" s="390"/>
      <c r="F17" s="390"/>
      <c r="G17" s="390"/>
      <c r="H17" s="390"/>
      <c r="I17" s="390"/>
      <c r="J17" s="390"/>
      <c r="K17" s="390"/>
      <c r="L17" s="390"/>
      <c r="M17" s="390"/>
      <c r="N17" s="390"/>
      <c r="O17" s="391"/>
      <c r="P17" s="960"/>
      <c r="Q17" s="961"/>
      <c r="R17" s="961"/>
      <c r="S17" s="961"/>
      <c r="T17" s="961"/>
      <c r="U17" s="961"/>
      <c r="V17" s="961"/>
      <c r="W17" s="962"/>
      <c r="X17" s="34"/>
    </row>
    <row r="18" spans="1:24" ht="12.75" customHeight="1" x14ac:dyDescent="0.2">
      <c r="A18" s="141">
        <v>1</v>
      </c>
      <c r="B18" s="983" t="s">
        <v>479</v>
      </c>
      <c r="C18" s="458"/>
      <c r="D18" s="458"/>
      <c r="E18" s="458"/>
      <c r="F18" s="458"/>
      <c r="G18" s="458"/>
      <c r="H18" s="458"/>
      <c r="I18" s="458"/>
      <c r="J18" s="458"/>
      <c r="K18" s="458"/>
      <c r="L18" s="458"/>
      <c r="M18" s="458"/>
      <c r="N18" s="458"/>
      <c r="O18" s="459"/>
      <c r="P18" s="386" t="s">
        <v>175</v>
      </c>
      <c r="Q18" s="386"/>
      <c r="R18" s="386"/>
      <c r="S18" s="386"/>
      <c r="T18" s="386"/>
      <c r="U18" s="386"/>
      <c r="V18" s="386"/>
      <c r="W18" s="386"/>
      <c r="X18" s="34"/>
    </row>
    <row r="19" spans="1:24" x14ac:dyDescent="0.2">
      <c r="A19" s="141">
        <v>1</v>
      </c>
      <c r="B19" s="44" t="s">
        <v>176</v>
      </c>
      <c r="C19" s="11"/>
      <c r="D19" s="11"/>
      <c r="E19" s="11"/>
      <c r="F19" s="11"/>
      <c r="G19" s="11"/>
      <c r="H19" s="11"/>
      <c r="I19" s="11"/>
      <c r="J19" s="11"/>
      <c r="K19" s="11"/>
      <c r="L19" s="11"/>
      <c r="M19" s="11"/>
      <c r="N19" s="11"/>
      <c r="O19" s="45"/>
      <c r="P19" s="963"/>
      <c r="Q19" s="458"/>
      <c r="R19" s="458"/>
      <c r="S19" s="458"/>
      <c r="T19" s="458"/>
      <c r="U19" s="458"/>
      <c r="V19" s="458"/>
      <c r="W19" s="459"/>
      <c r="X19" s="34"/>
    </row>
    <row r="20" spans="1:24" ht="12.75" customHeight="1" x14ac:dyDescent="0.2">
      <c r="A20" s="141">
        <v>1</v>
      </c>
      <c r="B20" s="983" t="s">
        <v>478</v>
      </c>
      <c r="C20" s="458"/>
      <c r="D20" s="458"/>
      <c r="E20" s="458"/>
      <c r="F20" s="458"/>
      <c r="G20" s="458"/>
      <c r="H20" s="458"/>
      <c r="I20" s="458"/>
      <c r="J20" s="458"/>
      <c r="K20" s="458"/>
      <c r="L20" s="458"/>
      <c r="M20" s="458"/>
      <c r="N20" s="458"/>
      <c r="O20" s="459"/>
      <c r="P20" s="963"/>
      <c r="Q20" s="458"/>
      <c r="R20" s="458"/>
      <c r="S20" s="458"/>
      <c r="T20" s="458"/>
      <c r="U20" s="458"/>
      <c r="V20" s="458"/>
      <c r="W20" s="459"/>
      <c r="X20" s="34"/>
    </row>
    <row r="21" spans="1:24" x14ac:dyDescent="0.2">
      <c r="A21" s="141"/>
      <c r="B21" s="48"/>
      <c r="C21" s="955"/>
      <c r="D21" s="955"/>
      <c r="E21" s="955"/>
      <c r="F21" s="955"/>
      <c r="G21" s="955"/>
      <c r="H21" s="955"/>
      <c r="I21" s="955"/>
      <c r="J21" s="955"/>
      <c r="K21" s="955"/>
      <c r="L21" s="955"/>
      <c r="M21" s="955"/>
      <c r="N21" s="955"/>
      <c r="O21" s="956"/>
      <c r="P21" s="954"/>
      <c r="Q21" s="955"/>
      <c r="R21" s="955"/>
      <c r="S21" s="955"/>
      <c r="T21" s="955"/>
      <c r="U21" s="955"/>
      <c r="V21" s="955"/>
      <c r="W21" s="956"/>
      <c r="X21" s="34"/>
    </row>
    <row r="22" spans="1:24" x14ac:dyDescent="0.2">
      <c r="A22" s="25"/>
      <c r="B22" s="26"/>
      <c r="C22" s="26"/>
      <c r="D22" s="26"/>
      <c r="E22" s="26"/>
      <c r="F22" s="26"/>
      <c r="G22" s="26"/>
      <c r="H22" s="26"/>
      <c r="I22" s="26"/>
      <c r="J22" s="26"/>
      <c r="K22" s="26"/>
      <c r="L22" s="26"/>
      <c r="M22" s="26"/>
      <c r="N22" s="26"/>
      <c r="O22" s="26"/>
      <c r="P22" s="26"/>
      <c r="Q22" s="26"/>
      <c r="R22" s="26"/>
      <c r="S22" s="26"/>
      <c r="T22" s="26"/>
      <c r="U22" s="26"/>
      <c r="V22" s="26"/>
      <c r="W22" s="26"/>
      <c r="X22" s="27"/>
    </row>
    <row r="23" spans="1:24" x14ac:dyDescent="0.2">
      <c r="A23" s="25"/>
      <c r="B23" s="26"/>
      <c r="C23" s="26"/>
      <c r="D23" s="26"/>
      <c r="E23" s="26"/>
      <c r="F23" s="26"/>
      <c r="G23" s="26"/>
      <c r="H23" s="26"/>
      <c r="I23" s="26"/>
      <c r="J23" s="26"/>
      <c r="K23" s="26"/>
      <c r="L23" s="26"/>
      <c r="M23" s="26"/>
      <c r="N23" s="26"/>
      <c r="O23" s="26"/>
      <c r="P23" s="26"/>
      <c r="Q23" s="26"/>
      <c r="R23" s="26"/>
      <c r="S23" s="26"/>
      <c r="T23" s="26"/>
      <c r="U23" s="26"/>
      <c r="V23" s="26"/>
      <c r="W23" s="26"/>
      <c r="X23" s="27"/>
    </row>
    <row r="24" spans="1:24" x14ac:dyDescent="0.2">
      <c r="A24" s="25"/>
      <c r="B24" s="26"/>
      <c r="C24" s="26"/>
      <c r="D24" s="26"/>
      <c r="E24" s="26"/>
      <c r="F24" s="26"/>
      <c r="G24" s="26"/>
      <c r="H24" s="26"/>
      <c r="I24" s="26"/>
      <c r="J24" s="26"/>
      <c r="K24" s="26"/>
      <c r="L24" s="26"/>
      <c r="M24" s="26"/>
      <c r="N24" s="26"/>
      <c r="O24" s="26"/>
      <c r="P24" s="26"/>
      <c r="Q24" s="26"/>
      <c r="R24" s="26"/>
      <c r="S24" s="26"/>
      <c r="T24" s="26"/>
      <c r="U24" s="26"/>
      <c r="V24" s="26"/>
      <c r="W24" s="26"/>
      <c r="X24" s="27"/>
    </row>
    <row r="25" spans="1:24" x14ac:dyDescent="0.2">
      <c r="A25" s="25"/>
      <c r="B25" s="26"/>
      <c r="C25" s="26"/>
      <c r="D25" s="26"/>
      <c r="E25" s="26"/>
      <c r="F25" s="26"/>
      <c r="G25" s="26"/>
      <c r="H25" s="26"/>
      <c r="I25" s="26"/>
      <c r="J25" s="26"/>
      <c r="K25" s="26"/>
      <c r="L25" s="26"/>
      <c r="M25" s="26"/>
      <c r="N25" s="26"/>
      <c r="O25" s="26"/>
      <c r="P25" s="26"/>
      <c r="Q25" s="26"/>
      <c r="R25" s="26"/>
      <c r="S25" s="26"/>
      <c r="T25" s="26"/>
      <c r="U25" s="26"/>
      <c r="V25" s="26"/>
      <c r="W25" s="26"/>
      <c r="X25" s="27"/>
    </row>
    <row r="26" spans="1:24" x14ac:dyDescent="0.2">
      <c r="A26" s="25"/>
      <c r="B26" s="26"/>
      <c r="C26" s="26"/>
      <c r="D26" s="26"/>
      <c r="E26" s="26"/>
      <c r="F26" s="26"/>
      <c r="G26" s="26"/>
      <c r="H26" s="26"/>
      <c r="I26" s="26"/>
      <c r="J26" s="26"/>
      <c r="K26" s="26"/>
      <c r="L26" s="26"/>
      <c r="M26" s="26"/>
      <c r="N26" s="26"/>
      <c r="O26" s="26"/>
      <c r="P26" s="26"/>
      <c r="Q26" s="26"/>
      <c r="R26" s="26"/>
      <c r="S26" s="26"/>
      <c r="T26" s="26"/>
      <c r="U26" s="26"/>
      <c r="V26" s="26"/>
      <c r="W26" s="26"/>
      <c r="X26" s="27"/>
    </row>
    <row r="27" spans="1:24" x14ac:dyDescent="0.2">
      <c r="A27" s="25"/>
      <c r="B27" s="26"/>
      <c r="C27" s="26"/>
      <c r="D27" s="26"/>
      <c r="E27" s="26"/>
      <c r="F27" s="26"/>
      <c r="G27" s="26"/>
      <c r="H27" s="26"/>
      <c r="I27" s="26"/>
      <c r="J27" s="26"/>
      <c r="K27" s="26"/>
      <c r="L27" s="26"/>
      <c r="M27" s="26"/>
      <c r="N27" s="26"/>
      <c r="O27" s="26"/>
      <c r="P27" s="26"/>
      <c r="Q27" s="26"/>
      <c r="R27" s="26"/>
      <c r="S27" s="26"/>
      <c r="T27" s="26"/>
      <c r="U27" s="26"/>
      <c r="V27" s="26"/>
      <c r="W27" s="26"/>
      <c r="X27" s="27"/>
    </row>
    <row r="28" spans="1:24" x14ac:dyDescent="0.2">
      <c r="A28" s="25"/>
      <c r="B28" s="26"/>
      <c r="C28" s="26"/>
      <c r="D28" s="26"/>
      <c r="E28" s="26"/>
      <c r="F28" s="26"/>
      <c r="G28" s="26"/>
      <c r="H28" s="26"/>
      <c r="I28" s="26"/>
      <c r="J28" s="26"/>
      <c r="K28" s="26"/>
      <c r="L28" s="26"/>
      <c r="M28" s="26"/>
      <c r="N28" s="26"/>
      <c r="O28" s="26"/>
      <c r="P28" s="26"/>
      <c r="Q28" s="26"/>
      <c r="R28" s="26"/>
      <c r="S28" s="26"/>
      <c r="T28" s="26"/>
      <c r="U28" s="26"/>
      <c r="V28" s="26"/>
      <c r="W28" s="26"/>
      <c r="X28" s="27"/>
    </row>
    <row r="29" spans="1:24" x14ac:dyDescent="0.2">
      <c r="A29" s="25"/>
      <c r="B29" s="26"/>
      <c r="C29" s="26"/>
      <c r="D29" s="26"/>
      <c r="E29" s="26"/>
      <c r="F29" s="26"/>
      <c r="G29" s="26"/>
      <c r="H29" s="26"/>
      <c r="I29" s="26"/>
      <c r="J29" s="26"/>
      <c r="K29" s="26"/>
      <c r="L29" s="26"/>
      <c r="M29" s="26"/>
      <c r="N29" s="26"/>
      <c r="O29" s="26"/>
      <c r="P29" s="26"/>
      <c r="Q29" s="26"/>
      <c r="R29" s="26"/>
      <c r="S29" s="26"/>
      <c r="T29" s="26"/>
      <c r="U29" s="26"/>
      <c r="V29" s="26"/>
      <c r="W29" s="26"/>
      <c r="X29" s="27"/>
    </row>
    <row r="30" spans="1:24" x14ac:dyDescent="0.2">
      <c r="A30" s="25"/>
      <c r="B30" s="26"/>
      <c r="C30" s="26"/>
      <c r="D30" s="26"/>
      <c r="E30" s="26"/>
      <c r="F30" s="26"/>
      <c r="G30" s="26"/>
      <c r="H30" s="26"/>
      <c r="I30" s="26"/>
      <c r="J30" s="26"/>
      <c r="K30" s="26"/>
      <c r="L30" s="26"/>
      <c r="M30" s="26"/>
      <c r="N30" s="26"/>
      <c r="O30" s="26"/>
      <c r="P30" s="26"/>
      <c r="Q30" s="26"/>
      <c r="R30" s="26"/>
      <c r="S30" s="26"/>
      <c r="T30" s="26"/>
      <c r="U30" s="26"/>
      <c r="V30" s="26"/>
      <c r="W30" s="26"/>
      <c r="X30" s="27"/>
    </row>
    <row r="31" spans="1:24" x14ac:dyDescent="0.2">
      <c r="A31" s="25"/>
      <c r="B31" s="26"/>
      <c r="C31" s="26"/>
      <c r="D31" s="26"/>
      <c r="E31" s="26"/>
      <c r="F31" s="26"/>
      <c r="G31" s="26"/>
      <c r="H31" s="26"/>
      <c r="I31" s="26"/>
      <c r="J31" s="26"/>
      <c r="K31" s="26"/>
      <c r="L31" s="26"/>
      <c r="M31" s="26"/>
      <c r="N31" s="26"/>
      <c r="O31" s="26"/>
      <c r="P31" s="26"/>
      <c r="Q31" s="26"/>
      <c r="R31" s="26"/>
      <c r="S31" s="26"/>
      <c r="T31" s="26"/>
      <c r="U31" s="26"/>
      <c r="V31" s="26"/>
      <c r="W31" s="26"/>
      <c r="X31" s="27"/>
    </row>
    <row r="32" spans="1:24" x14ac:dyDescent="0.2">
      <c r="A32" s="25"/>
      <c r="B32" s="26"/>
      <c r="C32" s="26"/>
      <c r="D32" s="26"/>
      <c r="E32" s="26"/>
      <c r="F32" s="26"/>
      <c r="G32" s="26"/>
      <c r="H32" s="26"/>
      <c r="I32" s="26"/>
      <c r="J32" s="26"/>
      <c r="K32" s="26"/>
      <c r="L32" s="26"/>
      <c r="M32" s="26"/>
      <c r="N32" s="26"/>
      <c r="O32" s="26"/>
      <c r="P32" s="26"/>
      <c r="Q32" s="26"/>
      <c r="R32" s="26"/>
      <c r="S32" s="26"/>
      <c r="T32" s="26"/>
      <c r="U32" s="26"/>
      <c r="V32" s="26"/>
      <c r="W32" s="26"/>
      <c r="X32" s="27"/>
    </row>
    <row r="33" spans="1:24" x14ac:dyDescent="0.2">
      <c r="A33" s="25"/>
      <c r="B33" s="26"/>
      <c r="C33" s="26"/>
      <c r="D33" s="26"/>
      <c r="E33" s="26"/>
      <c r="F33" s="26"/>
      <c r="G33" s="26"/>
      <c r="H33" s="26"/>
      <c r="I33" s="26"/>
      <c r="J33" s="26"/>
      <c r="K33" s="26"/>
      <c r="L33" s="26"/>
      <c r="M33" s="26"/>
      <c r="N33" s="26"/>
      <c r="O33" s="26"/>
      <c r="P33" s="26"/>
      <c r="Q33" s="26"/>
      <c r="R33" s="26"/>
      <c r="S33" s="26"/>
      <c r="T33" s="26"/>
      <c r="U33" s="26"/>
      <c r="V33" s="26"/>
      <c r="W33" s="26"/>
      <c r="X33" s="27"/>
    </row>
    <row r="34" spans="1:24" x14ac:dyDescent="0.2">
      <c r="A34" s="25"/>
      <c r="B34" s="26"/>
      <c r="C34" s="26"/>
      <c r="D34" s="26"/>
      <c r="E34" s="26"/>
      <c r="F34" s="26"/>
      <c r="G34" s="26"/>
      <c r="H34" s="26"/>
      <c r="I34" s="26"/>
      <c r="J34" s="26"/>
      <c r="K34" s="26"/>
      <c r="L34" s="26"/>
      <c r="M34" s="26"/>
      <c r="N34" s="26"/>
      <c r="O34" s="26"/>
      <c r="P34" s="26"/>
      <c r="Q34" s="26"/>
      <c r="R34" s="26"/>
      <c r="S34" s="26"/>
      <c r="T34" s="26"/>
      <c r="U34" s="26"/>
      <c r="V34" s="26"/>
      <c r="W34" s="26"/>
      <c r="X34" s="27"/>
    </row>
    <row r="35" spans="1:24" x14ac:dyDescent="0.2">
      <c r="A35" s="25"/>
      <c r="B35" s="26"/>
      <c r="C35" s="26"/>
      <c r="D35" s="26"/>
      <c r="E35" s="26"/>
      <c r="F35" s="26"/>
      <c r="G35" s="26"/>
      <c r="H35" s="26"/>
      <c r="I35" s="26"/>
      <c r="J35" s="26"/>
      <c r="K35" s="26"/>
      <c r="L35" s="26"/>
      <c r="M35" s="26"/>
      <c r="N35" s="26"/>
      <c r="O35" s="26"/>
      <c r="P35" s="26"/>
      <c r="Q35" s="26"/>
      <c r="R35" s="26"/>
      <c r="S35" s="26"/>
      <c r="T35" s="26"/>
      <c r="U35" s="26"/>
      <c r="V35" s="26"/>
      <c r="W35" s="26"/>
      <c r="X35" s="27"/>
    </row>
    <row r="36" spans="1:24" x14ac:dyDescent="0.2">
      <c r="A36" s="25"/>
      <c r="B36" s="26"/>
      <c r="C36" s="26"/>
      <c r="D36" s="26"/>
      <c r="E36" s="26"/>
      <c r="F36" s="26"/>
      <c r="G36" s="26"/>
      <c r="H36" s="26"/>
      <c r="I36" s="26"/>
      <c r="J36" s="26"/>
      <c r="K36" s="26"/>
      <c r="L36" s="26"/>
      <c r="M36" s="26"/>
      <c r="N36" s="26"/>
      <c r="O36" s="26"/>
      <c r="P36" s="26"/>
      <c r="Q36" s="26"/>
      <c r="R36" s="26"/>
      <c r="S36" s="26"/>
      <c r="T36" s="26"/>
      <c r="U36" s="26"/>
      <c r="V36" s="26"/>
      <c r="W36" s="26"/>
      <c r="X36" s="27"/>
    </row>
    <row r="37" spans="1:24" x14ac:dyDescent="0.2">
      <c r="A37" s="25"/>
      <c r="B37" s="26"/>
      <c r="C37" s="26"/>
      <c r="D37" s="26"/>
      <c r="E37" s="26"/>
      <c r="F37" s="26"/>
      <c r="G37" s="26"/>
      <c r="H37" s="26"/>
      <c r="I37" s="26"/>
      <c r="J37" s="26"/>
      <c r="K37" s="26"/>
      <c r="L37" s="26"/>
      <c r="M37" s="26"/>
      <c r="N37" s="26"/>
      <c r="O37" s="26"/>
      <c r="P37" s="26"/>
      <c r="Q37" s="26"/>
      <c r="R37" s="26"/>
      <c r="S37" s="26"/>
      <c r="T37" s="26"/>
      <c r="U37" s="26"/>
      <c r="V37" s="26"/>
      <c r="W37" s="26"/>
      <c r="X37" s="27"/>
    </row>
    <row r="38" spans="1:24" x14ac:dyDescent="0.2">
      <c r="A38" s="25"/>
      <c r="B38" s="26"/>
      <c r="C38" s="26"/>
      <c r="D38" s="26"/>
      <c r="E38" s="26"/>
      <c r="F38" s="26"/>
      <c r="G38" s="26"/>
      <c r="H38" s="26"/>
      <c r="I38" s="26"/>
      <c r="J38" s="26"/>
      <c r="K38" s="26"/>
      <c r="L38" s="26"/>
      <c r="M38" s="26"/>
      <c r="N38" s="26"/>
      <c r="O38" s="26"/>
      <c r="P38" s="26"/>
      <c r="Q38" s="26"/>
      <c r="R38" s="26"/>
      <c r="S38" s="26"/>
      <c r="T38" s="26"/>
      <c r="U38" s="26"/>
      <c r="V38" s="26"/>
      <c r="W38" s="26"/>
      <c r="X38" s="27"/>
    </row>
    <row r="39" spans="1:24" x14ac:dyDescent="0.2">
      <c r="A39" s="25"/>
      <c r="B39" s="26"/>
      <c r="C39" s="26"/>
      <c r="D39" s="26"/>
      <c r="E39" s="26"/>
      <c r="F39" s="26"/>
      <c r="G39" s="26"/>
      <c r="H39" s="26"/>
      <c r="I39" s="26"/>
      <c r="J39" s="26"/>
      <c r="K39" s="26"/>
      <c r="L39" s="26"/>
      <c r="M39" s="26"/>
      <c r="N39" s="26"/>
      <c r="O39" s="26"/>
      <c r="P39" s="26"/>
      <c r="Q39" s="26"/>
      <c r="R39" s="26"/>
      <c r="S39" s="26"/>
      <c r="T39" s="26"/>
      <c r="U39" s="26"/>
      <c r="V39" s="26"/>
      <c r="W39" s="26"/>
      <c r="X39" s="27"/>
    </row>
    <row r="40" spans="1:24" x14ac:dyDescent="0.2">
      <c r="A40" s="25"/>
      <c r="B40" s="26"/>
      <c r="C40" s="26"/>
      <c r="D40" s="26"/>
      <c r="E40" s="26"/>
      <c r="F40" s="26"/>
      <c r="G40" s="26"/>
      <c r="H40" s="26"/>
      <c r="I40" s="26"/>
      <c r="J40" s="26"/>
      <c r="K40" s="26"/>
      <c r="L40" s="26"/>
      <c r="M40" s="26"/>
      <c r="N40" s="26"/>
      <c r="O40" s="26"/>
      <c r="P40" s="26"/>
      <c r="Q40" s="26"/>
      <c r="R40" s="26"/>
      <c r="S40" s="26"/>
      <c r="T40" s="26"/>
      <c r="U40" s="26"/>
      <c r="V40" s="26"/>
      <c r="W40" s="26"/>
      <c r="X40" s="27"/>
    </row>
    <row r="41" spans="1:24" x14ac:dyDescent="0.2">
      <c r="A41" s="25"/>
      <c r="B41" s="26"/>
      <c r="C41" s="26"/>
      <c r="D41" s="26"/>
      <c r="E41" s="26"/>
      <c r="F41" s="26"/>
      <c r="G41" s="26"/>
      <c r="H41" s="26"/>
      <c r="I41" s="26"/>
      <c r="J41" s="26"/>
      <c r="K41" s="26"/>
      <c r="L41" s="26"/>
      <c r="M41" s="26"/>
      <c r="N41" s="26"/>
      <c r="O41" s="26"/>
      <c r="P41" s="26"/>
      <c r="Q41" s="26"/>
      <c r="R41" s="26"/>
      <c r="S41" s="26"/>
      <c r="T41" s="26"/>
      <c r="U41" s="26"/>
      <c r="V41" s="26"/>
      <c r="W41" s="26"/>
      <c r="X41" s="27"/>
    </row>
    <row r="42" spans="1:24" x14ac:dyDescent="0.2">
      <c r="A42" s="25"/>
      <c r="B42" s="26"/>
      <c r="C42" s="26"/>
      <c r="D42" s="26"/>
      <c r="E42" s="26"/>
      <c r="F42" s="26"/>
      <c r="G42" s="26"/>
      <c r="H42" s="26"/>
      <c r="I42" s="26"/>
      <c r="J42" s="26"/>
      <c r="K42" s="26"/>
      <c r="L42" s="26"/>
      <c r="M42" s="26"/>
      <c r="N42" s="26"/>
      <c r="O42" s="26"/>
      <c r="P42" s="26"/>
      <c r="Q42" s="26"/>
      <c r="R42" s="26"/>
      <c r="S42" s="26"/>
      <c r="T42" s="26"/>
      <c r="U42" s="26"/>
      <c r="V42" s="26"/>
      <c r="W42" s="26"/>
      <c r="X42" s="27"/>
    </row>
    <row r="43" spans="1:24" x14ac:dyDescent="0.2">
      <c r="A43" s="25"/>
      <c r="B43" s="26"/>
      <c r="C43" s="26"/>
      <c r="D43" s="26"/>
      <c r="E43" s="26"/>
      <c r="F43" s="26"/>
      <c r="G43" s="26"/>
      <c r="H43" s="26"/>
      <c r="I43" s="26"/>
      <c r="J43" s="26"/>
      <c r="K43" s="26"/>
      <c r="L43" s="26"/>
      <c r="M43" s="26"/>
      <c r="N43" s="26"/>
      <c r="O43" s="26"/>
      <c r="P43" s="26"/>
      <c r="Q43" s="26"/>
      <c r="R43" s="26"/>
      <c r="S43" s="26"/>
      <c r="T43" s="26"/>
      <c r="U43" s="26"/>
      <c r="V43" s="26"/>
      <c r="W43" s="26"/>
      <c r="X43" s="27"/>
    </row>
    <row r="44" spans="1:24" x14ac:dyDescent="0.2">
      <c r="A44" s="25"/>
      <c r="B44" s="26"/>
      <c r="C44" s="26"/>
      <c r="D44" s="26"/>
      <c r="E44" s="26"/>
      <c r="F44" s="26"/>
      <c r="G44" s="26"/>
      <c r="H44" s="26"/>
      <c r="I44" s="26"/>
      <c r="J44" s="26"/>
      <c r="K44" s="26"/>
      <c r="L44" s="26"/>
      <c r="M44" s="26"/>
      <c r="N44" s="26"/>
      <c r="O44" s="26"/>
      <c r="P44" s="26"/>
      <c r="Q44" s="26"/>
      <c r="R44" s="26"/>
      <c r="S44" s="26"/>
      <c r="T44" s="26"/>
      <c r="U44" s="26"/>
      <c r="V44" s="26"/>
      <c r="W44" s="26"/>
      <c r="X44" s="27"/>
    </row>
    <row r="45" spans="1:24" x14ac:dyDescent="0.2">
      <c r="A45" s="25"/>
      <c r="B45" s="26"/>
      <c r="C45" s="26"/>
      <c r="D45" s="26"/>
      <c r="E45" s="26"/>
      <c r="F45" s="26"/>
      <c r="G45" s="26"/>
      <c r="H45" s="26"/>
      <c r="I45" s="26"/>
      <c r="J45" s="26"/>
      <c r="K45" s="26"/>
      <c r="L45" s="26"/>
      <c r="M45" s="26"/>
      <c r="N45" s="26"/>
      <c r="O45" s="26"/>
      <c r="P45" s="26"/>
      <c r="Q45" s="26"/>
      <c r="R45" s="26"/>
      <c r="S45" s="26"/>
      <c r="T45" s="26"/>
      <c r="U45" s="26"/>
      <c r="V45" s="26"/>
      <c r="W45" s="26"/>
      <c r="X45" s="27"/>
    </row>
    <row r="46" spans="1:24" x14ac:dyDescent="0.2">
      <c r="A46" s="25"/>
      <c r="B46" s="26"/>
      <c r="C46" s="26"/>
      <c r="D46" s="26"/>
      <c r="E46" s="26"/>
      <c r="F46" s="26"/>
      <c r="G46" s="26"/>
      <c r="H46" s="26"/>
      <c r="I46" s="26"/>
      <c r="J46" s="26"/>
      <c r="K46" s="26"/>
      <c r="L46" s="26"/>
      <c r="M46" s="26"/>
      <c r="N46" s="26"/>
      <c r="O46" s="26"/>
      <c r="P46" s="26"/>
      <c r="Q46" s="26"/>
      <c r="R46" s="26"/>
      <c r="S46" s="26"/>
      <c r="T46" s="26"/>
      <c r="U46" s="26"/>
      <c r="V46" s="26"/>
      <c r="W46" s="26"/>
      <c r="X46" s="27"/>
    </row>
    <row r="47" spans="1:24" x14ac:dyDescent="0.2">
      <c r="A47" s="25"/>
      <c r="B47" s="26"/>
      <c r="C47" s="26"/>
      <c r="D47" s="26"/>
      <c r="E47" s="26"/>
      <c r="F47" s="26"/>
      <c r="G47" s="26"/>
      <c r="H47" s="26"/>
      <c r="I47" s="26"/>
      <c r="J47" s="26"/>
      <c r="K47" s="26"/>
      <c r="L47" s="26"/>
      <c r="M47" s="26"/>
      <c r="N47" s="26"/>
      <c r="O47" s="26"/>
      <c r="P47" s="26"/>
      <c r="Q47" s="26"/>
      <c r="R47" s="26"/>
      <c r="S47" s="26"/>
      <c r="T47" s="26"/>
      <c r="U47" s="26"/>
      <c r="V47" s="26"/>
      <c r="W47" s="26"/>
      <c r="X47" s="27"/>
    </row>
    <row r="48" spans="1:24" x14ac:dyDescent="0.2">
      <c r="A48" s="25"/>
      <c r="B48" s="26"/>
      <c r="C48" s="26"/>
      <c r="D48" s="26"/>
      <c r="E48" s="26"/>
      <c r="F48" s="26"/>
      <c r="G48" s="26"/>
      <c r="H48" s="26"/>
      <c r="I48" s="26"/>
      <c r="J48" s="26"/>
      <c r="K48" s="26"/>
      <c r="L48" s="26"/>
      <c r="M48" s="26"/>
      <c r="N48" s="26"/>
      <c r="O48" s="26"/>
      <c r="P48" s="26"/>
      <c r="Q48" s="26"/>
      <c r="R48" s="26"/>
      <c r="S48" s="26"/>
      <c r="T48" s="26"/>
      <c r="U48" s="26"/>
      <c r="V48" s="26"/>
      <c r="W48" s="26"/>
      <c r="X48" s="27"/>
    </row>
    <row r="49" spans="1:24" x14ac:dyDescent="0.2">
      <c r="A49" s="25"/>
      <c r="B49" s="26"/>
      <c r="C49" s="26"/>
      <c r="D49" s="26"/>
      <c r="E49" s="26"/>
      <c r="F49" s="26"/>
      <c r="G49" s="26"/>
      <c r="H49" s="26"/>
      <c r="I49" s="26"/>
      <c r="J49" s="26"/>
      <c r="K49" s="26"/>
      <c r="L49" s="26"/>
      <c r="M49" s="26"/>
      <c r="N49" s="26"/>
      <c r="O49" s="26"/>
      <c r="P49" s="26"/>
      <c r="Q49" s="26"/>
      <c r="R49" s="26"/>
      <c r="S49" s="26"/>
      <c r="T49" s="26"/>
      <c r="U49" s="26"/>
      <c r="V49" s="26"/>
      <c r="W49" s="26"/>
      <c r="X49" s="27"/>
    </row>
    <row r="50" spans="1:24" x14ac:dyDescent="0.2">
      <c r="A50" s="25"/>
      <c r="B50" s="26"/>
      <c r="C50" s="26"/>
      <c r="D50" s="26"/>
      <c r="E50" s="26"/>
      <c r="F50" s="26"/>
      <c r="G50" s="26"/>
      <c r="H50" s="26"/>
      <c r="I50" s="26"/>
      <c r="J50" s="26"/>
      <c r="K50" s="26"/>
      <c r="L50" s="26"/>
      <c r="M50" s="26"/>
      <c r="N50" s="26"/>
      <c r="O50" s="26"/>
      <c r="P50" s="26"/>
      <c r="Q50" s="26"/>
      <c r="R50" s="26"/>
      <c r="S50" s="26"/>
      <c r="T50" s="26"/>
      <c r="U50" s="26"/>
      <c r="V50" s="26"/>
      <c r="W50" s="26"/>
      <c r="X50" s="27"/>
    </row>
    <row r="51" spans="1:24" x14ac:dyDescent="0.2">
      <c r="A51" s="25"/>
      <c r="B51" s="26"/>
      <c r="C51" s="26"/>
      <c r="D51" s="26"/>
      <c r="E51" s="26"/>
      <c r="F51" s="26"/>
      <c r="G51" s="26"/>
      <c r="H51" s="26"/>
      <c r="I51" s="26"/>
      <c r="J51" s="26"/>
      <c r="K51" s="26"/>
      <c r="L51" s="26"/>
      <c r="M51" s="26"/>
      <c r="N51" s="26"/>
      <c r="O51" s="26"/>
      <c r="P51" s="26"/>
      <c r="Q51" s="26"/>
      <c r="R51" s="26"/>
      <c r="S51" s="26"/>
      <c r="T51" s="26"/>
      <c r="U51" s="26"/>
      <c r="V51" s="26"/>
      <c r="W51" s="26"/>
      <c r="X51" s="27"/>
    </row>
    <row r="52" spans="1:24" x14ac:dyDescent="0.2">
      <c r="A52" s="25"/>
      <c r="B52" s="26"/>
      <c r="C52" s="26"/>
      <c r="D52" s="26"/>
      <c r="E52" s="26"/>
      <c r="F52" s="26"/>
      <c r="G52" s="26"/>
      <c r="H52" s="26"/>
      <c r="I52" s="26"/>
      <c r="J52" s="26"/>
      <c r="K52" s="26"/>
      <c r="L52" s="26"/>
      <c r="M52" s="26"/>
      <c r="N52" s="26"/>
      <c r="O52" s="26"/>
      <c r="P52" s="26"/>
      <c r="Q52" s="26"/>
      <c r="R52" s="26"/>
      <c r="S52" s="26"/>
      <c r="T52" s="26"/>
      <c r="U52" s="26"/>
      <c r="V52" s="26"/>
      <c r="W52" s="26"/>
      <c r="X52" s="27"/>
    </row>
    <row r="53" spans="1:24" x14ac:dyDescent="0.2">
      <c r="A53" s="25"/>
      <c r="B53" s="26"/>
      <c r="C53" s="26"/>
      <c r="D53" s="26"/>
      <c r="E53" s="26"/>
      <c r="F53" s="26"/>
      <c r="G53" s="26"/>
      <c r="H53" s="26"/>
      <c r="I53" s="26"/>
      <c r="J53" s="26"/>
      <c r="K53" s="26"/>
      <c r="L53" s="26"/>
      <c r="M53" s="26"/>
      <c r="N53" s="26"/>
      <c r="O53" s="26"/>
      <c r="P53" s="26"/>
      <c r="Q53" s="26"/>
      <c r="R53" s="26"/>
      <c r="S53" s="26"/>
      <c r="T53" s="26"/>
      <c r="U53" s="26"/>
      <c r="V53" s="26"/>
      <c r="W53" s="26"/>
      <c r="X53" s="27"/>
    </row>
    <row r="54" spans="1:24" x14ac:dyDescent="0.2">
      <c r="A54" s="25"/>
      <c r="B54" s="26"/>
      <c r="C54" s="26"/>
      <c r="D54" s="26"/>
      <c r="E54" s="26"/>
      <c r="F54" s="26"/>
      <c r="G54" s="26"/>
      <c r="H54" s="26"/>
      <c r="I54" s="26"/>
      <c r="J54" s="26"/>
      <c r="K54" s="26"/>
      <c r="L54" s="26"/>
      <c r="M54" s="26"/>
      <c r="N54" s="26"/>
      <c r="O54" s="26"/>
      <c r="P54" s="26"/>
      <c r="Q54" s="26"/>
      <c r="R54" s="26"/>
      <c r="S54" s="26"/>
      <c r="T54" s="26"/>
      <c r="U54" s="26"/>
      <c r="V54" s="26"/>
      <c r="W54" s="26"/>
      <c r="X54" s="27"/>
    </row>
    <row r="55" spans="1:24" x14ac:dyDescent="0.2">
      <c r="A55" s="25"/>
      <c r="B55" s="26"/>
      <c r="C55" s="26"/>
      <c r="D55" s="26"/>
      <c r="E55" s="26"/>
      <c r="F55" s="26"/>
      <c r="G55" s="26"/>
      <c r="H55" s="26"/>
      <c r="I55" s="26"/>
      <c r="J55" s="26"/>
      <c r="K55" s="26"/>
      <c r="L55" s="26"/>
      <c r="M55" s="26"/>
      <c r="N55" s="26"/>
      <c r="O55" s="26"/>
      <c r="P55" s="26"/>
      <c r="Q55" s="26"/>
      <c r="R55" s="26"/>
      <c r="S55" s="26"/>
      <c r="T55" s="26"/>
      <c r="U55" s="26"/>
      <c r="V55" s="26"/>
      <c r="W55" s="26"/>
      <c r="X55" s="27"/>
    </row>
    <row r="56" spans="1:24" x14ac:dyDescent="0.2">
      <c r="A56" s="25"/>
      <c r="B56" s="26"/>
      <c r="C56" s="26"/>
      <c r="D56" s="26"/>
      <c r="E56" s="26"/>
      <c r="F56" s="26"/>
      <c r="G56" s="26"/>
      <c r="H56" s="26"/>
      <c r="I56" s="26"/>
      <c r="J56" s="26"/>
      <c r="K56" s="26"/>
      <c r="L56" s="26"/>
      <c r="M56" s="26"/>
      <c r="N56" s="26"/>
      <c r="O56" s="26"/>
      <c r="P56" s="26"/>
      <c r="Q56" s="26"/>
      <c r="R56" s="26"/>
      <c r="S56" s="26"/>
      <c r="T56" s="26"/>
      <c r="U56" s="26"/>
      <c r="V56" s="26"/>
      <c r="W56" s="26"/>
      <c r="X56" s="27"/>
    </row>
    <row r="57" spans="1:24" x14ac:dyDescent="0.2">
      <c r="A57" s="25"/>
      <c r="B57" s="26"/>
      <c r="C57" s="26"/>
      <c r="D57" s="26"/>
      <c r="E57" s="26"/>
      <c r="F57" s="26"/>
      <c r="G57" s="26"/>
      <c r="H57" s="26"/>
      <c r="I57" s="26"/>
      <c r="J57" s="26"/>
      <c r="K57" s="26"/>
      <c r="L57" s="26"/>
      <c r="M57" s="26"/>
      <c r="N57" s="26"/>
      <c r="O57" s="26"/>
      <c r="P57" s="26"/>
      <c r="Q57" s="26"/>
      <c r="R57" s="26"/>
      <c r="S57" s="26"/>
      <c r="T57" s="26"/>
      <c r="U57" s="26"/>
      <c r="V57" s="26"/>
      <c r="W57" s="26"/>
      <c r="X57" s="27"/>
    </row>
    <row r="58" spans="1:24" x14ac:dyDescent="0.2">
      <c r="A58" s="25"/>
      <c r="B58" s="26"/>
      <c r="C58" s="26"/>
      <c r="D58" s="26"/>
      <c r="E58" s="26"/>
      <c r="F58" s="26"/>
      <c r="G58" s="26"/>
      <c r="H58" s="26"/>
      <c r="I58" s="26"/>
      <c r="J58" s="26"/>
      <c r="K58" s="26"/>
      <c r="L58" s="26"/>
      <c r="M58" s="26"/>
      <c r="N58" s="26"/>
      <c r="O58" s="26"/>
      <c r="P58" s="26"/>
      <c r="Q58" s="26"/>
      <c r="R58" s="26"/>
      <c r="S58" s="26"/>
      <c r="T58" s="26"/>
      <c r="U58" s="26"/>
      <c r="V58" s="26"/>
      <c r="W58" s="26"/>
      <c r="X58" s="27"/>
    </row>
    <row r="59" spans="1:24" x14ac:dyDescent="0.2">
      <c r="A59" s="25"/>
      <c r="B59" s="26"/>
      <c r="C59" s="26"/>
      <c r="D59" s="26"/>
      <c r="E59" s="26"/>
      <c r="F59" s="26"/>
      <c r="G59" s="26"/>
      <c r="H59" s="26"/>
      <c r="I59" s="26"/>
      <c r="J59" s="26"/>
      <c r="K59" s="26"/>
      <c r="L59" s="26"/>
      <c r="M59" s="26"/>
      <c r="N59" s="26"/>
      <c r="O59" s="26"/>
      <c r="P59" s="26"/>
      <c r="Q59" s="26"/>
      <c r="R59" s="26"/>
      <c r="S59" s="26"/>
      <c r="T59" s="26"/>
      <c r="U59" s="26"/>
      <c r="V59" s="26"/>
      <c r="W59" s="26"/>
      <c r="X59" s="27"/>
    </row>
    <row r="60" spans="1:24" x14ac:dyDescent="0.2">
      <c r="A60" s="25"/>
      <c r="B60" s="26"/>
      <c r="C60" s="26"/>
      <c r="D60" s="26"/>
      <c r="E60" s="26"/>
      <c r="F60" s="26"/>
      <c r="G60" s="26"/>
      <c r="H60" s="26"/>
      <c r="I60" s="26"/>
      <c r="J60" s="26"/>
      <c r="K60" s="26"/>
      <c r="L60" s="26"/>
      <c r="M60" s="26"/>
      <c r="N60" s="26"/>
      <c r="O60" s="26"/>
      <c r="P60" s="26"/>
      <c r="Q60" s="26"/>
      <c r="R60" s="26"/>
      <c r="S60" s="26"/>
      <c r="T60" s="26"/>
      <c r="U60" s="26"/>
      <c r="V60" s="26"/>
      <c r="W60" s="26"/>
      <c r="X60" s="27"/>
    </row>
    <row r="61" spans="1:24" x14ac:dyDescent="0.2">
      <c r="A61" s="25"/>
      <c r="B61" s="26"/>
      <c r="C61" s="26"/>
      <c r="D61" s="26"/>
      <c r="E61" s="26"/>
      <c r="F61" s="26"/>
      <c r="G61" s="26"/>
      <c r="H61" s="26"/>
      <c r="I61" s="26"/>
      <c r="J61" s="26"/>
      <c r="K61" s="26"/>
      <c r="L61" s="26"/>
      <c r="M61" s="26"/>
      <c r="N61" s="26"/>
      <c r="O61" s="26"/>
      <c r="P61" s="26"/>
      <c r="Q61" s="26"/>
      <c r="R61" s="26"/>
      <c r="S61" s="26"/>
      <c r="T61" s="26"/>
      <c r="U61" s="26"/>
      <c r="V61" s="26"/>
      <c r="W61" s="26"/>
      <c r="X61" s="27"/>
    </row>
    <row r="62" spans="1:24" x14ac:dyDescent="0.2">
      <c r="A62" s="25"/>
      <c r="B62" s="26"/>
      <c r="C62" s="26"/>
      <c r="D62" s="26"/>
      <c r="E62" s="26"/>
      <c r="F62" s="26"/>
      <c r="G62" s="26"/>
      <c r="H62" s="26"/>
      <c r="I62" s="26"/>
      <c r="J62" s="26"/>
      <c r="K62" s="26"/>
      <c r="L62" s="26"/>
      <c r="M62" s="26"/>
      <c r="N62" s="26"/>
      <c r="O62" s="26"/>
      <c r="P62" s="26"/>
      <c r="Q62" s="26"/>
      <c r="R62" s="26"/>
      <c r="S62" s="26"/>
      <c r="T62" s="26"/>
      <c r="U62" s="26"/>
      <c r="V62" s="26"/>
      <c r="W62" s="26"/>
      <c r="X62" s="27"/>
    </row>
    <row r="63" spans="1:24" x14ac:dyDescent="0.2">
      <c r="A63" s="993" t="s">
        <v>106</v>
      </c>
      <c r="B63" s="994"/>
      <c r="C63" s="994"/>
      <c r="D63" s="994"/>
      <c r="E63" s="994"/>
      <c r="F63" s="994"/>
      <c r="G63" s="994"/>
      <c r="H63" s="994"/>
      <c r="I63" s="994"/>
      <c r="J63" s="994"/>
      <c r="K63" s="994"/>
      <c r="L63" s="994"/>
      <c r="M63" s="994"/>
      <c r="N63" s="795" t="str">
        <f>CONCATENATE("Annexe 2.2 au dossier de travaux ",CR!$R$1," - Page 1 / 1")</f>
        <v>Annexe 2.2 au dossier de travaux  - Page 1 / 1</v>
      </c>
      <c r="O63" s="795"/>
      <c r="P63" s="795"/>
      <c r="Q63" s="795"/>
      <c r="R63" s="795"/>
      <c r="S63" s="795"/>
      <c r="T63" s="795"/>
      <c r="U63" s="795"/>
      <c r="V63" s="795"/>
      <c r="W63" s="795"/>
      <c r="X63" s="796"/>
    </row>
  </sheetData>
  <mergeCells count="21">
    <mergeCell ref="B10:O11"/>
    <mergeCell ref="P10:W11"/>
    <mergeCell ref="D1:P2"/>
    <mergeCell ref="Q1:X2"/>
    <mergeCell ref="D4:X5"/>
    <mergeCell ref="B8:O9"/>
    <mergeCell ref="P8:W9"/>
    <mergeCell ref="A63:M63"/>
    <mergeCell ref="N63:X63"/>
    <mergeCell ref="P12:W12"/>
    <mergeCell ref="P13:W15"/>
    <mergeCell ref="C15:O15"/>
    <mergeCell ref="B16:O17"/>
    <mergeCell ref="P16:W17"/>
    <mergeCell ref="P18:W18"/>
    <mergeCell ref="P19:W21"/>
    <mergeCell ref="C21:O21"/>
    <mergeCell ref="B20:O20"/>
    <mergeCell ref="B18:O18"/>
    <mergeCell ref="B14:O14"/>
    <mergeCell ref="B12:O12"/>
  </mergeCells>
  <printOptions horizontalCentered="1"/>
  <pageMargins left="0.39370078740157483" right="0.39370078740157483" top="0.39370078740157483" bottom="0.39370078740157483" header="0.31496062992125984" footer="0.31496062992125984"/>
  <pageSetup paperSize="9" fitToHeight="0"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AR127"/>
  <sheetViews>
    <sheetView showGridLines="0" zoomScale="116" zoomScaleNormal="116" workbookViewId="0">
      <selection activeCell="I4" sqref="I4:P5"/>
    </sheetView>
  </sheetViews>
  <sheetFormatPr baseColWidth="10" defaultColWidth="3.85546875" defaultRowHeight="12.75" x14ac:dyDescent="0.25"/>
  <cols>
    <col min="1" max="24" width="3.85546875" style="6"/>
    <col min="25" max="26" width="3.85546875" style="5"/>
    <col min="27" max="30" width="3.85546875" style="5" customWidth="1"/>
    <col min="31" max="31" width="3.85546875" style="5"/>
    <col min="32" max="33" width="3.85546875" style="5" customWidth="1"/>
    <col min="34" max="44" width="3.85546875" style="5"/>
    <col min="45" max="16384" width="3.85546875" style="6"/>
  </cols>
  <sheetData>
    <row r="1" spans="1:24" ht="13.9" customHeight="1" x14ac:dyDescent="0.25">
      <c r="A1" s="16"/>
      <c r="B1" s="10"/>
      <c r="C1" s="10"/>
      <c r="D1" s="10"/>
      <c r="E1" s="10"/>
      <c r="F1" s="10"/>
      <c r="G1" s="10"/>
      <c r="H1" s="10"/>
      <c r="I1" s="1000"/>
      <c r="J1" s="1000"/>
      <c r="K1" s="1000"/>
      <c r="L1" s="1000"/>
      <c r="M1" s="1000"/>
      <c r="N1" s="1000"/>
      <c r="O1" s="1000"/>
      <c r="P1" s="1000"/>
      <c r="Q1" s="10"/>
      <c r="R1" s="1201" t="s">
        <v>178</v>
      </c>
      <c r="S1" s="1202"/>
      <c r="T1" s="1202"/>
      <c r="U1" s="1202"/>
      <c r="V1" s="1202"/>
      <c r="W1" s="1202"/>
      <c r="X1" s="1203"/>
    </row>
    <row r="2" spans="1:24" ht="13.9" customHeight="1" x14ac:dyDescent="0.25">
      <c r="A2" s="7"/>
      <c r="B2" s="2"/>
      <c r="C2" s="2"/>
      <c r="D2" s="2"/>
      <c r="E2" s="2"/>
      <c r="F2" s="2"/>
      <c r="G2" s="2"/>
      <c r="H2" s="2"/>
      <c r="I2" s="1207" t="s">
        <v>179</v>
      </c>
      <c r="J2" s="1207"/>
      <c r="K2" s="1207"/>
      <c r="L2" s="1207"/>
      <c r="M2" s="1207"/>
      <c r="N2" s="1207"/>
      <c r="O2" s="1207"/>
      <c r="P2" s="1207"/>
      <c r="Q2" s="2"/>
      <c r="R2" s="1204"/>
      <c r="S2" s="1205"/>
      <c r="T2" s="1205"/>
      <c r="U2" s="1205"/>
      <c r="V2" s="1205"/>
      <c r="W2" s="1205"/>
      <c r="X2" s="1206"/>
    </row>
    <row r="3" spans="1:24" ht="13.9" customHeight="1" x14ac:dyDescent="0.25">
      <c r="A3" s="7"/>
      <c r="B3" s="2"/>
      <c r="C3" s="2"/>
      <c r="D3" s="2"/>
      <c r="E3" s="2"/>
      <c r="F3" s="2"/>
      <c r="G3" s="2"/>
      <c r="H3" s="2"/>
      <c r="I3" s="1207"/>
      <c r="J3" s="1207"/>
      <c r="K3" s="1207"/>
      <c r="L3" s="1207"/>
      <c r="M3" s="1207"/>
      <c r="N3" s="1207"/>
      <c r="O3" s="1207"/>
      <c r="P3" s="1207"/>
      <c r="Q3" s="2"/>
      <c r="R3" s="1208" t="str">
        <f>IF(K8="","",DATE(YEAR(K8)+5,MONTH(K8),DAY(K8)-1))</f>
        <v/>
      </c>
      <c r="S3" s="1209"/>
      <c r="T3" s="1209"/>
      <c r="U3" s="1209"/>
      <c r="V3" s="1209"/>
      <c r="W3" s="1209"/>
      <c r="X3" s="1210"/>
    </row>
    <row r="4" spans="1:24" ht="13.9" customHeight="1" x14ac:dyDescent="0.25">
      <c r="A4" s="7"/>
      <c r="B4" s="2"/>
      <c r="C4" s="2"/>
      <c r="D4" s="2"/>
      <c r="E4" s="2"/>
      <c r="F4" s="2"/>
      <c r="G4" s="2"/>
      <c r="H4" s="2"/>
      <c r="I4" s="1207" t="s">
        <v>180</v>
      </c>
      <c r="J4" s="1207"/>
      <c r="K4" s="1207"/>
      <c r="L4" s="1207"/>
      <c r="M4" s="1207"/>
      <c r="N4" s="1207"/>
      <c r="O4" s="1207"/>
      <c r="P4" s="1207"/>
      <c r="Q4" s="2"/>
      <c r="R4" s="1211"/>
      <c r="S4" s="1212"/>
      <c r="T4" s="1212"/>
      <c r="U4" s="1212"/>
      <c r="V4" s="1212"/>
      <c r="W4" s="1212"/>
      <c r="X4" s="1213"/>
    </row>
    <row r="5" spans="1:24" ht="13.9" customHeight="1" x14ac:dyDescent="0.25">
      <c r="A5" s="7"/>
      <c r="B5" s="2"/>
      <c r="C5" s="2"/>
      <c r="D5" s="2"/>
      <c r="E5" s="2"/>
      <c r="F5" s="2"/>
      <c r="G5" s="2"/>
      <c r="H5" s="2"/>
      <c r="I5" s="1207"/>
      <c r="J5" s="1207"/>
      <c r="K5" s="1207"/>
      <c r="L5" s="1207"/>
      <c r="M5" s="1207"/>
      <c r="N5" s="1207"/>
      <c r="O5" s="1207"/>
      <c r="P5" s="1207"/>
      <c r="Q5" s="2"/>
      <c r="R5" s="2"/>
      <c r="S5" s="2"/>
      <c r="T5" s="2"/>
      <c r="U5" s="2"/>
      <c r="V5" s="2"/>
      <c r="W5" s="2"/>
      <c r="X5" s="8"/>
    </row>
    <row r="6" spans="1:24" ht="12.6" customHeight="1" x14ac:dyDescent="0.25">
      <c r="A6" s="49"/>
      <c r="B6" s="50"/>
      <c r="C6" s="1214" t="s">
        <v>181</v>
      </c>
      <c r="D6" s="1214"/>
      <c r="E6" s="1214"/>
      <c r="F6" s="1214"/>
      <c r="G6" s="1214"/>
      <c r="H6" s="1214"/>
      <c r="I6" s="1214"/>
      <c r="J6" s="1214"/>
      <c r="K6" s="1214"/>
      <c r="L6" s="1214"/>
      <c r="M6" s="1214"/>
      <c r="N6" s="1214"/>
      <c r="O6" s="1214"/>
      <c r="P6" s="1214"/>
      <c r="Q6" s="1214"/>
      <c r="R6" s="1214"/>
      <c r="S6" s="1214"/>
      <c r="T6" s="1214"/>
      <c r="U6" s="1214"/>
      <c r="V6" s="1214"/>
      <c r="W6" s="1214"/>
      <c r="X6" s="1215"/>
    </row>
    <row r="7" spans="1:24" x14ac:dyDescent="0.25">
      <c r="A7" s="51"/>
      <c r="B7" s="52"/>
      <c r="C7" s="1216" t="s">
        <v>182</v>
      </c>
      <c r="D7" s="1216"/>
      <c r="E7" s="1216"/>
      <c r="F7" s="1216"/>
      <c r="G7" s="1216"/>
      <c r="H7" s="1216"/>
      <c r="I7" s="1216"/>
      <c r="J7" s="1216"/>
      <c r="K7" s="1216"/>
      <c r="L7" s="1216"/>
      <c r="M7" s="1216"/>
      <c r="N7" s="1216"/>
      <c r="O7" s="1216"/>
      <c r="P7" s="1216"/>
      <c r="Q7" s="1216"/>
      <c r="R7" s="1216"/>
      <c r="S7" s="1216"/>
      <c r="T7" s="1216"/>
      <c r="U7" s="1216"/>
      <c r="V7" s="1216"/>
      <c r="W7" s="1216"/>
      <c r="X7" s="1217"/>
    </row>
    <row r="8" spans="1:24" x14ac:dyDescent="0.25">
      <c r="A8" s="973" t="s">
        <v>183</v>
      </c>
      <c r="B8" s="974"/>
      <c r="C8" s="974"/>
      <c r="D8" s="974"/>
      <c r="E8" s="1218" t="str">
        <f>IF(BL!I8="","",BL!I8)</f>
        <v/>
      </c>
      <c r="F8" s="1218"/>
      <c r="G8" s="1218"/>
      <c r="H8" s="1219"/>
      <c r="I8" s="973" t="s">
        <v>34</v>
      </c>
      <c r="J8" s="974"/>
      <c r="K8" s="1220" t="str">
        <f>IF(CR!Q7="","",CR!Q7)</f>
        <v/>
      </c>
      <c r="L8" s="1220"/>
      <c r="M8" s="1220"/>
      <c r="N8" s="1220"/>
      <c r="O8" s="1221"/>
      <c r="P8" s="1222" t="s">
        <v>184</v>
      </c>
      <c r="Q8" s="1223"/>
      <c r="R8" s="1223"/>
      <c r="S8" s="1223"/>
      <c r="T8" s="1223"/>
      <c r="U8" s="1223"/>
      <c r="V8" s="1223"/>
      <c r="W8" s="1223"/>
      <c r="X8" s="1224"/>
    </row>
    <row r="9" spans="1:24" x14ac:dyDescent="0.25">
      <c r="A9" s="1015" t="s">
        <v>185</v>
      </c>
      <c r="B9" s="1068"/>
      <c r="C9" s="1068"/>
      <c r="D9" s="1068"/>
      <c r="E9" s="1228" t="str">
        <f>IF(BL!U8="","",BL!U8)</f>
        <v/>
      </c>
      <c r="F9" s="1228"/>
      <c r="G9" s="1228"/>
      <c r="H9" s="1229"/>
      <c r="I9" s="1015" t="s">
        <v>186</v>
      </c>
      <c r="J9" s="1068"/>
      <c r="K9" s="1228" t="s">
        <v>187</v>
      </c>
      <c r="L9" s="1228"/>
      <c r="M9" s="1228"/>
      <c r="N9" s="1228"/>
      <c r="O9" s="1229"/>
      <c r="P9" s="1225"/>
      <c r="Q9" s="1226"/>
      <c r="R9" s="1226"/>
      <c r="S9" s="1226"/>
      <c r="T9" s="1226"/>
      <c r="U9" s="1226"/>
      <c r="V9" s="1226"/>
      <c r="W9" s="1226"/>
      <c r="X9" s="1227"/>
    </row>
    <row r="10" spans="1:24" x14ac:dyDescent="0.25">
      <c r="A10" s="7"/>
      <c r="B10" s="2"/>
      <c r="C10" s="2"/>
      <c r="D10" s="2"/>
      <c r="E10" s="2"/>
      <c r="F10" s="2"/>
      <c r="G10" s="2"/>
      <c r="H10" s="2"/>
      <c r="I10" s="2"/>
      <c r="J10" s="2"/>
      <c r="K10" s="2"/>
      <c r="L10" s="2"/>
      <c r="M10" s="2"/>
      <c r="N10" s="2"/>
      <c r="O10" s="2"/>
      <c r="P10" s="2"/>
      <c r="Q10" s="2"/>
      <c r="R10" s="2"/>
      <c r="S10" s="2"/>
      <c r="T10" s="2"/>
      <c r="U10" s="2"/>
      <c r="V10" s="2"/>
      <c r="W10" s="2"/>
      <c r="X10" s="8"/>
    </row>
    <row r="11" spans="1:24" x14ac:dyDescent="0.25">
      <c r="A11" s="980">
        <v>1</v>
      </c>
      <c r="B11" s="1051" t="s">
        <v>188</v>
      </c>
      <c r="C11" s="1051"/>
      <c r="D11" s="1051"/>
      <c r="E11" s="1051"/>
      <c r="F11" s="1051"/>
      <c r="G11" s="1051"/>
      <c r="H11" s="1051"/>
      <c r="I11" s="1051"/>
      <c r="J11" s="1051"/>
      <c r="K11" s="1051"/>
      <c r="L11" s="1051"/>
      <c r="M11" s="1051"/>
      <c r="N11" s="1051"/>
      <c r="O11" s="1051"/>
      <c r="P11" s="1051"/>
      <c r="Q11" s="1051"/>
      <c r="R11" s="1051"/>
      <c r="S11" s="1051"/>
      <c r="T11" s="1051"/>
      <c r="U11" s="1051"/>
      <c r="V11" s="1051"/>
      <c r="W11" s="1051"/>
      <c r="X11" s="1052"/>
    </row>
    <row r="12" spans="1:24" x14ac:dyDescent="0.25">
      <c r="A12" s="1050"/>
      <c r="B12" s="1053"/>
      <c r="C12" s="1053"/>
      <c r="D12" s="1053"/>
      <c r="E12" s="1053"/>
      <c r="F12" s="1053"/>
      <c r="G12" s="1053"/>
      <c r="H12" s="1053"/>
      <c r="I12" s="1053"/>
      <c r="J12" s="1053"/>
      <c r="K12" s="1053"/>
      <c r="L12" s="1053"/>
      <c r="M12" s="1053"/>
      <c r="N12" s="1053"/>
      <c r="O12" s="1053"/>
      <c r="P12" s="1053"/>
      <c r="Q12" s="1053"/>
      <c r="R12" s="1053"/>
      <c r="S12" s="1053"/>
      <c r="T12" s="1053"/>
      <c r="U12" s="1053"/>
      <c r="V12" s="1053"/>
      <c r="W12" s="1053"/>
      <c r="X12" s="1054"/>
    </row>
    <row r="13" spans="1:24" x14ac:dyDescent="0.25">
      <c r="A13" s="7"/>
      <c r="B13" s="2"/>
      <c r="C13" s="2"/>
      <c r="D13" s="2"/>
      <c r="E13" s="2"/>
      <c r="F13" s="2"/>
      <c r="G13" s="2"/>
      <c r="H13" s="2"/>
      <c r="I13" s="2"/>
      <c r="J13" s="2"/>
      <c r="K13" s="2"/>
      <c r="L13" s="2"/>
      <c r="M13" s="2"/>
      <c r="N13" s="2"/>
      <c r="O13" s="2"/>
      <c r="P13" s="2"/>
      <c r="Q13" s="2"/>
      <c r="R13" s="2"/>
      <c r="S13" s="2"/>
      <c r="T13" s="2"/>
      <c r="U13" s="2"/>
      <c r="V13" s="2"/>
      <c r="W13" s="2"/>
      <c r="X13" s="8"/>
    </row>
    <row r="14" spans="1:24" ht="15" customHeight="1" x14ac:dyDescent="0.25">
      <c r="A14" s="1199" t="s">
        <v>189</v>
      </c>
      <c r="B14" s="1194" t="str">
        <f>IF(Récap!E51="","",Récap!E51)</f>
        <v/>
      </c>
      <c r="C14" s="1194"/>
      <c r="D14" s="1194"/>
      <c r="E14" s="1194"/>
      <c r="F14" s="1194"/>
      <c r="G14" s="1194"/>
      <c r="H14" s="1195"/>
      <c r="I14" s="1175"/>
      <c r="J14" s="1176"/>
      <c r="K14" s="1176"/>
      <c r="L14" s="1176"/>
      <c r="M14" s="1176"/>
      <c r="N14" s="1176"/>
      <c r="O14" s="1176"/>
      <c r="P14" s="1176"/>
      <c r="Q14" s="1176"/>
      <c r="R14" s="1176"/>
      <c r="S14" s="1176"/>
      <c r="T14" s="1176"/>
      <c r="U14" s="1176"/>
      <c r="V14" s="1176"/>
      <c r="W14" s="1176"/>
      <c r="X14" s="1177"/>
    </row>
    <row r="15" spans="1:24" ht="9" customHeight="1" x14ac:dyDescent="0.25">
      <c r="A15" s="1200"/>
      <c r="B15" s="1196"/>
      <c r="C15" s="1196"/>
      <c r="D15" s="1196"/>
      <c r="E15" s="1196"/>
      <c r="F15" s="1196"/>
      <c r="G15" s="1196"/>
      <c r="H15" s="1197"/>
      <c r="I15" s="1178"/>
      <c r="J15" s="1179"/>
      <c r="K15" s="1179"/>
      <c r="L15" s="1179"/>
      <c r="M15" s="1179"/>
      <c r="N15" s="1179"/>
      <c r="O15" s="1179"/>
      <c r="P15" s="1179"/>
      <c r="Q15" s="1179"/>
      <c r="R15" s="1179"/>
      <c r="S15" s="1179"/>
      <c r="T15" s="1179"/>
      <c r="U15" s="1179"/>
      <c r="V15" s="1179"/>
      <c r="W15" s="1179"/>
      <c r="X15" s="1180"/>
    </row>
    <row r="16" spans="1:24" ht="9" customHeight="1" x14ac:dyDescent="0.25">
      <c r="A16" s="1198" t="s">
        <v>190</v>
      </c>
      <c r="B16" s="1192" t="str">
        <f>IF(Récap!F51="","",Récap!F51)</f>
        <v/>
      </c>
      <c r="C16" s="1192"/>
      <c r="D16" s="1192"/>
      <c r="E16" s="1192"/>
      <c r="F16" s="1192"/>
      <c r="G16" s="1192"/>
      <c r="H16" s="1193"/>
      <c r="I16" s="1178"/>
      <c r="J16" s="1179"/>
      <c r="K16" s="1179"/>
      <c r="L16" s="1179"/>
      <c r="M16" s="1179"/>
      <c r="N16" s="1179"/>
      <c r="O16" s="1179"/>
      <c r="P16" s="1179"/>
      <c r="Q16" s="1179"/>
      <c r="R16" s="1179"/>
      <c r="S16" s="1179"/>
      <c r="T16" s="1179"/>
      <c r="U16" s="1179"/>
      <c r="V16" s="1179"/>
      <c r="W16" s="1179"/>
      <c r="X16" s="1180"/>
    </row>
    <row r="17" spans="1:24" x14ac:dyDescent="0.25">
      <c r="A17" s="1198"/>
      <c r="B17" s="1192"/>
      <c r="C17" s="1192"/>
      <c r="D17" s="1192"/>
      <c r="E17" s="1192"/>
      <c r="F17" s="1192"/>
      <c r="G17" s="1192"/>
      <c r="H17" s="1193"/>
      <c r="I17" s="1178"/>
      <c r="J17" s="1179"/>
      <c r="K17" s="1179"/>
      <c r="L17" s="1179"/>
      <c r="M17" s="1179"/>
      <c r="N17" s="1179"/>
      <c r="O17" s="1179"/>
      <c r="P17" s="1179"/>
      <c r="Q17" s="1179"/>
      <c r="R17" s="1179"/>
      <c r="S17" s="1179"/>
      <c r="T17" s="1179"/>
      <c r="U17" s="1179"/>
      <c r="V17" s="1179"/>
      <c r="W17" s="1179"/>
      <c r="X17" s="1180"/>
    </row>
    <row r="18" spans="1:24" x14ac:dyDescent="0.2">
      <c r="A18" s="949" t="s">
        <v>191</v>
      </c>
      <c r="B18" s="1184"/>
      <c r="C18" s="1184"/>
      <c r="D18" s="1184"/>
      <c r="E18" s="1184"/>
      <c r="F18" s="1184"/>
      <c r="G18" s="1184"/>
      <c r="H18" s="1185"/>
      <c r="I18" s="1178"/>
      <c r="J18" s="1179"/>
      <c r="K18" s="1179"/>
      <c r="L18" s="1179"/>
      <c r="M18" s="1179"/>
      <c r="N18" s="1179"/>
      <c r="O18" s="1179"/>
      <c r="P18" s="1179"/>
      <c r="Q18" s="1179"/>
      <c r="R18" s="1179"/>
      <c r="S18" s="1179"/>
      <c r="T18" s="1179"/>
      <c r="U18" s="1179"/>
      <c r="V18" s="1179"/>
      <c r="W18" s="1179"/>
      <c r="X18" s="1180"/>
    </row>
    <row r="19" spans="1:24" x14ac:dyDescent="0.25">
      <c r="A19" s="1186" t="str">
        <f>IF(Récap!G51="","",Récap!G51)</f>
        <v/>
      </c>
      <c r="B19" s="1187"/>
      <c r="C19" s="1187"/>
      <c r="D19" s="1187"/>
      <c r="E19" s="1187"/>
      <c r="F19" s="1187"/>
      <c r="G19" s="1187"/>
      <c r="H19" s="1188"/>
      <c r="I19" s="1178"/>
      <c r="J19" s="1179"/>
      <c r="K19" s="1179"/>
      <c r="L19" s="1179"/>
      <c r="M19" s="1179"/>
      <c r="N19" s="1179"/>
      <c r="O19" s="1179"/>
      <c r="P19" s="1179"/>
      <c r="Q19" s="1179"/>
      <c r="R19" s="1179"/>
      <c r="S19" s="1179"/>
      <c r="T19" s="1179"/>
      <c r="U19" s="1179"/>
      <c r="V19" s="1179"/>
      <c r="W19" s="1179"/>
      <c r="X19" s="1180"/>
    </row>
    <row r="20" spans="1:24" x14ac:dyDescent="0.25">
      <c r="A20" s="1186"/>
      <c r="B20" s="1187"/>
      <c r="C20" s="1187"/>
      <c r="D20" s="1187"/>
      <c r="E20" s="1187"/>
      <c r="F20" s="1187"/>
      <c r="G20" s="1187"/>
      <c r="H20" s="1188"/>
      <c r="I20" s="1178"/>
      <c r="J20" s="1179"/>
      <c r="K20" s="1179"/>
      <c r="L20" s="1179"/>
      <c r="M20" s="1179"/>
      <c r="N20" s="1179"/>
      <c r="O20" s="1179"/>
      <c r="P20" s="1179"/>
      <c r="Q20" s="1179"/>
      <c r="R20" s="1179"/>
      <c r="S20" s="1179"/>
      <c r="T20" s="1179"/>
      <c r="U20" s="1179"/>
      <c r="V20" s="1179"/>
      <c r="W20" s="1179"/>
      <c r="X20" s="1180"/>
    </row>
    <row r="21" spans="1:24" x14ac:dyDescent="0.25">
      <c r="A21" s="1186"/>
      <c r="B21" s="1187"/>
      <c r="C21" s="1187"/>
      <c r="D21" s="1187"/>
      <c r="E21" s="1187"/>
      <c r="F21" s="1187"/>
      <c r="G21" s="1187"/>
      <c r="H21" s="1188"/>
      <c r="I21" s="1178"/>
      <c r="J21" s="1179"/>
      <c r="K21" s="1179"/>
      <c r="L21" s="1179"/>
      <c r="M21" s="1179"/>
      <c r="N21" s="1179"/>
      <c r="O21" s="1179"/>
      <c r="P21" s="1179"/>
      <c r="Q21" s="1179"/>
      <c r="R21" s="1179"/>
      <c r="S21" s="1179"/>
      <c r="T21" s="1179"/>
      <c r="U21" s="1179"/>
      <c r="V21" s="1179"/>
      <c r="W21" s="1179"/>
      <c r="X21" s="1180"/>
    </row>
    <row r="22" spans="1:24" x14ac:dyDescent="0.2">
      <c r="A22" s="949" t="s">
        <v>192</v>
      </c>
      <c r="B22" s="1184"/>
      <c r="C22" s="1184"/>
      <c r="D22" s="1184"/>
      <c r="E22" s="1184"/>
      <c r="F22" s="1184"/>
      <c r="G22" s="1184"/>
      <c r="H22" s="1185"/>
      <c r="I22" s="1178"/>
      <c r="J22" s="1179"/>
      <c r="K22" s="1179"/>
      <c r="L22" s="1179"/>
      <c r="M22" s="1179"/>
      <c r="N22" s="1179"/>
      <c r="O22" s="1179"/>
      <c r="P22" s="1179"/>
      <c r="Q22" s="1179"/>
      <c r="R22" s="1179"/>
      <c r="S22" s="1179"/>
      <c r="T22" s="1179"/>
      <c r="U22" s="1179"/>
      <c r="V22" s="1179"/>
      <c r="W22" s="1179"/>
      <c r="X22" s="1180"/>
    </row>
    <row r="23" spans="1:24" x14ac:dyDescent="0.25">
      <c r="A23" s="1186" t="str">
        <f>IF(Récap!H51="","",Récap!H51)</f>
        <v/>
      </c>
      <c r="B23" s="1187"/>
      <c r="C23" s="1187"/>
      <c r="D23" s="1187"/>
      <c r="E23" s="1187"/>
      <c r="F23" s="1187"/>
      <c r="G23" s="1187"/>
      <c r="H23" s="1188"/>
      <c r="I23" s="1178"/>
      <c r="J23" s="1179"/>
      <c r="K23" s="1179"/>
      <c r="L23" s="1179"/>
      <c r="M23" s="1179"/>
      <c r="N23" s="1179"/>
      <c r="O23" s="1179"/>
      <c r="P23" s="1179"/>
      <c r="Q23" s="1179"/>
      <c r="R23" s="1179"/>
      <c r="S23" s="1179"/>
      <c r="T23" s="1179"/>
      <c r="U23" s="1179"/>
      <c r="V23" s="1179"/>
      <c r="W23" s="1179"/>
      <c r="X23" s="1180"/>
    </row>
    <row r="24" spans="1:24" x14ac:dyDescent="0.25">
      <c r="A24" s="1186"/>
      <c r="B24" s="1187"/>
      <c r="C24" s="1187"/>
      <c r="D24" s="1187"/>
      <c r="E24" s="1187"/>
      <c r="F24" s="1187"/>
      <c r="G24" s="1187"/>
      <c r="H24" s="1188"/>
      <c r="I24" s="1178"/>
      <c r="J24" s="1179"/>
      <c r="K24" s="1179"/>
      <c r="L24" s="1179"/>
      <c r="M24" s="1179"/>
      <c r="N24" s="1179"/>
      <c r="O24" s="1179"/>
      <c r="P24" s="1179"/>
      <c r="Q24" s="1179"/>
      <c r="R24" s="1179"/>
      <c r="S24" s="1179"/>
      <c r="T24" s="1179"/>
      <c r="U24" s="1179"/>
      <c r="V24" s="1179"/>
      <c r="W24" s="1179"/>
      <c r="X24" s="1180"/>
    </row>
    <row r="25" spans="1:24" x14ac:dyDescent="0.25">
      <c r="A25" s="1189"/>
      <c r="B25" s="1190"/>
      <c r="C25" s="1190"/>
      <c r="D25" s="1190"/>
      <c r="E25" s="1190"/>
      <c r="F25" s="1190"/>
      <c r="G25" s="1190"/>
      <c r="H25" s="1191"/>
      <c r="I25" s="1181"/>
      <c r="J25" s="1182"/>
      <c r="K25" s="1182"/>
      <c r="L25" s="1182"/>
      <c r="M25" s="1182"/>
      <c r="N25" s="1182"/>
      <c r="O25" s="1182"/>
      <c r="P25" s="1182"/>
      <c r="Q25" s="1182"/>
      <c r="R25" s="1182"/>
      <c r="S25" s="1182"/>
      <c r="T25" s="1182"/>
      <c r="U25" s="1182"/>
      <c r="V25" s="1182"/>
      <c r="W25" s="1182"/>
      <c r="X25" s="1183"/>
    </row>
    <row r="26" spans="1:24" x14ac:dyDescent="0.25">
      <c r="A26" s="7"/>
      <c r="B26" s="2"/>
      <c r="C26" s="2"/>
      <c r="D26" s="2"/>
      <c r="E26" s="2"/>
      <c r="F26" s="2"/>
      <c r="G26" s="2"/>
      <c r="H26" s="2"/>
      <c r="I26" s="2"/>
      <c r="J26" s="2"/>
      <c r="K26" s="2"/>
      <c r="L26" s="2"/>
      <c r="M26" s="2"/>
      <c r="N26" s="2"/>
      <c r="O26" s="2"/>
      <c r="P26" s="2"/>
      <c r="Q26" s="2"/>
      <c r="R26" s="2"/>
      <c r="S26" s="2"/>
      <c r="T26" s="2"/>
      <c r="U26" s="2"/>
      <c r="V26" s="2"/>
      <c r="W26" s="2"/>
      <c r="X26" s="8"/>
    </row>
    <row r="27" spans="1:24" x14ac:dyDescent="0.25">
      <c r="A27" s="585" t="s">
        <v>193</v>
      </c>
      <c r="B27" s="587"/>
      <c r="C27" s="587"/>
      <c r="D27" s="587"/>
      <c r="E27" s="587"/>
      <c r="F27" s="587"/>
      <c r="G27" s="587"/>
      <c r="H27" s="587"/>
      <c r="I27" s="587"/>
      <c r="J27" s="587"/>
      <c r="K27" s="587"/>
      <c r="L27" s="587"/>
      <c r="M27" s="587"/>
      <c r="N27" s="587"/>
      <c r="O27" s="584"/>
      <c r="P27" s="967" t="s">
        <v>194</v>
      </c>
      <c r="Q27" s="968"/>
      <c r="R27" s="968"/>
      <c r="S27" s="968"/>
      <c r="T27" s="968"/>
      <c r="U27" s="968"/>
      <c r="V27" s="968"/>
      <c r="W27" s="968"/>
      <c r="X27" s="969"/>
    </row>
    <row r="28" spans="1:24" x14ac:dyDescent="0.25">
      <c r="A28" s="839"/>
      <c r="B28" s="553"/>
      <c r="C28" s="553"/>
      <c r="D28" s="1102" t="s">
        <v>195</v>
      </c>
      <c r="E28" s="1103"/>
      <c r="F28" s="1103"/>
      <c r="G28" s="1103"/>
      <c r="H28" s="1103" t="s">
        <v>196</v>
      </c>
      <c r="I28" s="1103"/>
      <c r="J28" s="1103"/>
      <c r="K28" s="1103"/>
      <c r="L28" s="1103" t="s">
        <v>197</v>
      </c>
      <c r="M28" s="1103"/>
      <c r="N28" s="1103"/>
      <c r="O28" s="1104"/>
      <c r="P28" s="33"/>
      <c r="Q28" s="39" t="s">
        <v>198</v>
      </c>
      <c r="R28" s="53"/>
      <c r="S28" s="53"/>
      <c r="T28" s="53"/>
      <c r="U28" s="53"/>
      <c r="V28" s="53"/>
      <c r="W28" s="53"/>
      <c r="X28" s="43"/>
    </row>
    <row r="29" spans="1:24" x14ac:dyDescent="0.25">
      <c r="A29" s="1042" t="s">
        <v>199</v>
      </c>
      <c r="B29" s="1043"/>
      <c r="C29" s="1045"/>
      <c r="D29" s="1171"/>
      <c r="E29" s="1172"/>
      <c r="F29" s="1172"/>
      <c r="G29" s="1172"/>
      <c r="H29" s="1173"/>
      <c r="I29" s="1173"/>
      <c r="J29" s="1173"/>
      <c r="K29" s="1173"/>
      <c r="L29" s="1173"/>
      <c r="M29" s="1173"/>
      <c r="N29" s="1173"/>
      <c r="O29" s="1174"/>
      <c r="P29" s="33"/>
      <c r="Q29" s="553"/>
      <c r="R29" s="1161" t="s">
        <v>200</v>
      </c>
      <c r="S29" s="845"/>
      <c r="T29" s="845"/>
      <c r="U29" s="1161" t="s">
        <v>200</v>
      </c>
      <c r="V29" s="1162" t="str">
        <f>IF(L32=0,"",ROUND((L31*B14)/L32,3))</f>
        <v/>
      </c>
      <c r="W29" s="1162"/>
      <c r="X29" s="1163"/>
    </row>
    <row r="30" spans="1:24" x14ac:dyDescent="0.25">
      <c r="A30" s="1164" t="s">
        <v>201</v>
      </c>
      <c r="B30" s="1165"/>
      <c r="C30" s="1166"/>
      <c r="D30" s="1167"/>
      <c r="E30" s="1168"/>
      <c r="F30" s="1168"/>
      <c r="G30" s="1168"/>
      <c r="H30" s="1169"/>
      <c r="I30" s="1169"/>
      <c r="J30" s="1169"/>
      <c r="K30" s="1169"/>
      <c r="L30" s="1169"/>
      <c r="M30" s="1169"/>
      <c r="N30" s="1169"/>
      <c r="O30" s="1170"/>
      <c r="P30" s="33"/>
      <c r="Q30" s="553"/>
      <c r="R30" s="1161"/>
      <c r="S30" s="1000" t="s">
        <v>500</v>
      </c>
      <c r="T30" s="1000"/>
      <c r="U30" s="1161"/>
      <c r="V30" s="1162"/>
      <c r="W30" s="1162"/>
      <c r="X30" s="1163"/>
    </row>
    <row r="31" spans="1:24" x14ac:dyDescent="0.25">
      <c r="A31" s="1152"/>
      <c r="B31" s="1153"/>
      <c r="C31" s="1154"/>
      <c r="D31" s="1155"/>
      <c r="E31" s="1156"/>
      <c r="F31" s="1156"/>
      <c r="G31" s="1156"/>
      <c r="H31" s="1157"/>
      <c r="I31" s="1157"/>
      <c r="J31" s="1157"/>
      <c r="K31" s="1157"/>
      <c r="L31" s="1157"/>
      <c r="M31" s="1157"/>
      <c r="N31" s="1157"/>
      <c r="O31" s="1158"/>
      <c r="P31" s="33"/>
      <c r="Q31" s="39" t="s">
        <v>202</v>
      </c>
      <c r="R31" s="54"/>
      <c r="S31" s="54"/>
      <c r="T31" s="54"/>
      <c r="U31" s="54"/>
      <c r="V31" s="54"/>
      <c r="W31" s="54"/>
      <c r="X31" s="55"/>
    </row>
    <row r="32" spans="1:24" x14ac:dyDescent="0.25">
      <c r="A32" s="1102" t="s">
        <v>203</v>
      </c>
      <c r="B32" s="1103"/>
      <c r="C32" s="1103"/>
      <c r="D32" s="1103"/>
      <c r="E32" s="1103"/>
      <c r="F32" s="1103"/>
      <c r="G32" s="1103"/>
      <c r="H32" s="1103"/>
      <c r="I32" s="1103"/>
      <c r="J32" s="1103"/>
      <c r="K32" s="583"/>
      <c r="L32" s="1159">
        <f>IF(SUM(L29:O31)=0,0,SUM(L29:O31))</f>
        <v>0</v>
      </c>
      <c r="M32" s="1159"/>
      <c r="N32" s="1159"/>
      <c r="O32" s="1160"/>
      <c r="P32" s="56"/>
      <c r="Q32" s="57" t="s">
        <v>501</v>
      </c>
      <c r="R32" s="57" t="s">
        <v>200</v>
      </c>
      <c r="S32" s="845"/>
      <c r="T32" s="845"/>
      <c r="U32" s="57" t="s">
        <v>200</v>
      </c>
      <c r="V32" s="1145" t="str">
        <f>IF(L32=0,"",B16-V29)</f>
        <v/>
      </c>
      <c r="W32" s="1145"/>
      <c r="X32" s="1146"/>
    </row>
    <row r="33" spans="1:35" x14ac:dyDescent="0.25">
      <c r="A33" s="7"/>
      <c r="B33" s="2"/>
      <c r="C33" s="2"/>
      <c r="D33" s="2"/>
      <c r="E33" s="2"/>
      <c r="F33" s="2"/>
      <c r="G33" s="2"/>
      <c r="H33" s="2"/>
      <c r="I33" s="2"/>
      <c r="J33" s="2"/>
      <c r="K33" s="2"/>
      <c r="L33" s="2"/>
      <c r="M33" s="2"/>
      <c r="N33" s="2"/>
      <c r="O33" s="2"/>
      <c r="P33" s="2"/>
      <c r="Q33" s="2"/>
      <c r="R33" s="2"/>
      <c r="S33" s="2"/>
      <c r="T33" s="2"/>
      <c r="U33" s="2"/>
      <c r="V33" s="2"/>
      <c r="W33" s="2"/>
      <c r="X33" s="8"/>
    </row>
    <row r="34" spans="1:35" x14ac:dyDescent="0.25">
      <c r="A34" s="980">
        <v>2</v>
      </c>
      <c r="B34" s="1051" t="s">
        <v>204</v>
      </c>
      <c r="C34" s="1051"/>
      <c r="D34" s="1051"/>
      <c r="E34" s="1051"/>
      <c r="F34" s="1051"/>
      <c r="G34" s="1051"/>
      <c r="H34" s="1051"/>
      <c r="I34" s="1051"/>
      <c r="J34" s="1051"/>
      <c r="K34" s="1051"/>
      <c r="L34" s="1051"/>
      <c r="M34" s="1051"/>
      <c r="N34" s="1051"/>
      <c r="O34" s="1051"/>
      <c r="P34" s="1051"/>
      <c r="Q34" s="1051"/>
      <c r="R34" s="1051"/>
      <c r="S34" s="1051"/>
      <c r="T34" s="1051"/>
      <c r="U34" s="1051"/>
      <c r="V34" s="1051"/>
      <c r="W34" s="1051"/>
      <c r="X34" s="1052"/>
    </row>
    <row r="35" spans="1:35" x14ac:dyDescent="0.25">
      <c r="A35" s="1050"/>
      <c r="B35" s="1053"/>
      <c r="C35" s="1053"/>
      <c r="D35" s="1053"/>
      <c r="E35" s="1053"/>
      <c r="F35" s="1053"/>
      <c r="G35" s="1053"/>
      <c r="H35" s="1053"/>
      <c r="I35" s="1053"/>
      <c r="J35" s="1053"/>
      <c r="K35" s="1053"/>
      <c r="L35" s="1053"/>
      <c r="M35" s="1053"/>
      <c r="N35" s="1053"/>
      <c r="O35" s="1053"/>
      <c r="P35" s="1053"/>
      <c r="Q35" s="1053"/>
      <c r="R35" s="1053"/>
      <c r="S35" s="1053"/>
      <c r="T35" s="1053"/>
      <c r="U35" s="1053"/>
      <c r="V35" s="1053"/>
      <c r="W35" s="1053"/>
      <c r="X35" s="1054"/>
    </row>
    <row r="36" spans="1:35" x14ac:dyDescent="0.25">
      <c r="A36" s="7"/>
      <c r="B36" s="2"/>
      <c r="C36" s="2"/>
      <c r="D36" s="2"/>
      <c r="E36" s="2"/>
      <c r="F36" s="2"/>
      <c r="G36" s="2"/>
      <c r="H36" s="2"/>
      <c r="I36" s="2"/>
      <c r="J36" s="2"/>
      <c r="K36" s="2"/>
      <c r="L36" s="2"/>
      <c r="M36" s="2"/>
      <c r="N36" s="2"/>
      <c r="O36" s="2"/>
      <c r="P36" s="2"/>
      <c r="Q36" s="2"/>
      <c r="R36" s="2"/>
      <c r="S36" s="2"/>
      <c r="T36" s="2"/>
      <c r="U36" s="2"/>
      <c r="V36" s="2"/>
      <c r="W36" s="2"/>
      <c r="X36" s="8"/>
    </row>
    <row r="37" spans="1:35" x14ac:dyDescent="0.25">
      <c r="A37" s="999" t="s">
        <v>205</v>
      </c>
      <c r="B37" s="1000"/>
      <c r="C37" s="1000"/>
      <c r="D37" s="1001"/>
      <c r="E37" s="1130" t="s">
        <v>206</v>
      </c>
      <c r="F37" s="1131"/>
      <c r="G37" s="1131"/>
      <c r="H37" s="1131"/>
      <c r="I37" s="1132"/>
      <c r="J37" s="1130" t="s">
        <v>207</v>
      </c>
      <c r="K37" s="1131"/>
      <c r="L37" s="1131"/>
      <c r="M37" s="1131"/>
      <c r="N37" s="1131"/>
      <c r="O37" s="1134" t="s">
        <v>208</v>
      </c>
      <c r="P37" s="1134"/>
      <c r="Q37" s="1134"/>
      <c r="R37" s="1134"/>
      <c r="S37" s="1134"/>
      <c r="T37" s="1134"/>
      <c r="U37" s="1134"/>
      <c r="V37" s="1134"/>
      <c r="W37" s="1134"/>
      <c r="X37" s="1134"/>
    </row>
    <row r="38" spans="1:35" x14ac:dyDescent="0.25">
      <c r="A38" s="844"/>
      <c r="B38" s="845"/>
      <c r="C38" s="845"/>
      <c r="D38" s="1002"/>
      <c r="E38" s="1147" t="str">
        <f>IF(L32=0,"",L32)</f>
        <v/>
      </c>
      <c r="F38" s="1148"/>
      <c r="G38" s="1148"/>
      <c r="H38" s="1148"/>
      <c r="I38" s="1149"/>
      <c r="J38" s="1150" t="str">
        <f>IF(L32=0,"",V32)</f>
        <v/>
      </c>
      <c r="K38" s="1151"/>
      <c r="L38" s="1151"/>
      <c r="M38" s="1151"/>
      <c r="N38" s="1151"/>
      <c r="O38" s="1120" t="str">
        <f>IF(E38="","",J38*E38)</f>
        <v/>
      </c>
      <c r="P38" s="1120"/>
      <c r="Q38" s="1120"/>
      <c r="R38" s="1120"/>
      <c r="S38" s="1120"/>
      <c r="T38" s="1119"/>
      <c r="U38" s="1119"/>
      <c r="V38" s="1119"/>
      <c r="W38" s="1119"/>
      <c r="X38" s="1119"/>
    </row>
    <row r="39" spans="1:35" x14ac:dyDescent="0.25">
      <c r="A39" s="1136"/>
      <c r="B39" s="1137"/>
      <c r="C39" s="1137"/>
      <c r="D39" s="1137"/>
      <c r="E39" s="1138"/>
      <c r="F39" s="1139"/>
      <c r="G39" s="1139"/>
      <c r="H39" s="1139"/>
      <c r="I39" s="1139"/>
      <c r="J39" s="1140"/>
      <c r="K39" s="1141"/>
      <c r="L39" s="1141"/>
      <c r="M39" s="1141"/>
      <c r="N39" s="1142"/>
      <c r="O39" s="58" t="s">
        <v>209</v>
      </c>
      <c r="P39" s="1143">
        <f t="shared" ref="P39:P44" si="0">IF($A39="",0,IF(($E39*$J39)&lt;0,0,ABS($J39*$E39)))</f>
        <v>0</v>
      </c>
      <c r="Q39" s="1143"/>
      <c r="R39" s="1143"/>
      <c r="S39" s="1144"/>
      <c r="T39" s="59" t="s">
        <v>14</v>
      </c>
      <c r="U39" s="1143">
        <f t="shared" ref="U39:U44" si="1">IF($A39="",0,IF(($E39*$J39)&gt;0,0,ABS($J39*$E39)))</f>
        <v>0</v>
      </c>
      <c r="V39" s="1143"/>
      <c r="W39" s="1143"/>
      <c r="X39" s="1144"/>
    </row>
    <row r="40" spans="1:35" x14ac:dyDescent="0.25">
      <c r="A40" s="1121"/>
      <c r="B40" s="1122"/>
      <c r="C40" s="1122"/>
      <c r="D40" s="1122"/>
      <c r="E40" s="1123"/>
      <c r="F40" s="1124"/>
      <c r="G40" s="1124"/>
      <c r="H40" s="1124"/>
      <c r="I40" s="1124"/>
      <c r="J40" s="1125"/>
      <c r="K40" s="1126"/>
      <c r="L40" s="1126"/>
      <c r="M40" s="1126"/>
      <c r="N40" s="1127"/>
      <c r="O40" s="58"/>
      <c r="P40" s="1128">
        <f t="shared" si="0"/>
        <v>0</v>
      </c>
      <c r="Q40" s="1128"/>
      <c r="R40" s="1128"/>
      <c r="S40" s="1129"/>
      <c r="T40" s="60"/>
      <c r="U40" s="1128">
        <f t="shared" si="1"/>
        <v>0</v>
      </c>
      <c r="V40" s="1128"/>
      <c r="W40" s="1128"/>
      <c r="X40" s="1129"/>
    </row>
    <row r="41" spans="1:35" x14ac:dyDescent="0.25">
      <c r="A41" s="1121"/>
      <c r="B41" s="1122"/>
      <c r="C41" s="1122"/>
      <c r="D41" s="1122"/>
      <c r="E41" s="1123"/>
      <c r="F41" s="1124"/>
      <c r="G41" s="1124"/>
      <c r="H41" s="1124"/>
      <c r="I41" s="1124"/>
      <c r="J41" s="1125"/>
      <c r="K41" s="1126"/>
      <c r="L41" s="1126"/>
      <c r="M41" s="1126"/>
      <c r="N41" s="1127"/>
      <c r="O41" s="58"/>
      <c r="P41" s="1128">
        <f t="shared" si="0"/>
        <v>0</v>
      </c>
      <c r="Q41" s="1128"/>
      <c r="R41" s="1128"/>
      <c r="S41" s="1129"/>
      <c r="T41" s="60"/>
      <c r="U41" s="1128">
        <f t="shared" si="1"/>
        <v>0</v>
      </c>
      <c r="V41" s="1128"/>
      <c r="W41" s="1128"/>
      <c r="X41" s="1129"/>
    </row>
    <row r="42" spans="1:35" x14ac:dyDescent="0.25">
      <c r="A42" s="1121"/>
      <c r="B42" s="1122"/>
      <c r="C42" s="1122"/>
      <c r="D42" s="1122"/>
      <c r="E42" s="1123"/>
      <c r="F42" s="1124"/>
      <c r="G42" s="1124"/>
      <c r="H42" s="1124"/>
      <c r="I42" s="1124"/>
      <c r="J42" s="1125"/>
      <c r="K42" s="1126"/>
      <c r="L42" s="1126"/>
      <c r="M42" s="1126"/>
      <c r="N42" s="1127"/>
      <c r="O42" s="58"/>
      <c r="P42" s="1128">
        <f t="shared" si="0"/>
        <v>0</v>
      </c>
      <c r="Q42" s="1128"/>
      <c r="R42" s="1128"/>
      <c r="S42" s="1129"/>
      <c r="T42" s="60"/>
      <c r="U42" s="1128">
        <f t="shared" si="1"/>
        <v>0</v>
      </c>
      <c r="V42" s="1128"/>
      <c r="W42" s="1128"/>
      <c r="X42" s="1129"/>
    </row>
    <row r="43" spans="1:35" x14ac:dyDescent="0.25">
      <c r="A43" s="1121"/>
      <c r="B43" s="1122"/>
      <c r="C43" s="1122"/>
      <c r="D43" s="1122"/>
      <c r="E43" s="1123"/>
      <c r="F43" s="1124"/>
      <c r="G43" s="1124"/>
      <c r="H43" s="1124"/>
      <c r="I43" s="1124"/>
      <c r="J43" s="1125"/>
      <c r="K43" s="1126"/>
      <c r="L43" s="1126"/>
      <c r="M43" s="1126"/>
      <c r="N43" s="1127"/>
      <c r="O43" s="58"/>
      <c r="P43" s="1128">
        <f t="shared" si="0"/>
        <v>0</v>
      </c>
      <c r="Q43" s="1128"/>
      <c r="R43" s="1128"/>
      <c r="S43" s="1129"/>
      <c r="T43" s="60"/>
      <c r="U43" s="1128">
        <f t="shared" si="1"/>
        <v>0</v>
      </c>
      <c r="V43" s="1128"/>
      <c r="W43" s="1128"/>
      <c r="X43" s="1129"/>
    </row>
    <row r="44" spans="1:35" x14ac:dyDescent="0.25">
      <c r="A44" s="1121"/>
      <c r="B44" s="1122"/>
      <c r="C44" s="1122"/>
      <c r="D44" s="1122"/>
      <c r="E44" s="1123"/>
      <c r="F44" s="1124"/>
      <c r="G44" s="1124"/>
      <c r="H44" s="1124"/>
      <c r="I44" s="1124"/>
      <c r="J44" s="1125"/>
      <c r="K44" s="1126"/>
      <c r="L44" s="1126"/>
      <c r="M44" s="1126"/>
      <c r="N44" s="1127"/>
      <c r="O44" s="58"/>
      <c r="P44" s="1128">
        <f t="shared" si="0"/>
        <v>0</v>
      </c>
      <c r="Q44" s="1128"/>
      <c r="R44" s="1128"/>
      <c r="S44" s="1129"/>
      <c r="T44" s="60"/>
      <c r="U44" s="1128">
        <f t="shared" si="1"/>
        <v>0</v>
      </c>
      <c r="V44" s="1128"/>
      <c r="W44" s="1128"/>
      <c r="X44" s="1129"/>
    </row>
    <row r="45" spans="1:35" x14ac:dyDescent="0.25">
      <c r="A45" s="1130" t="s">
        <v>210</v>
      </c>
      <c r="B45" s="1131"/>
      <c r="C45" s="1131"/>
      <c r="D45" s="1132"/>
      <c r="E45" s="1130" t="s">
        <v>211</v>
      </c>
      <c r="F45" s="1131"/>
      <c r="G45" s="1131"/>
      <c r="H45" s="1131"/>
      <c r="I45" s="1132"/>
      <c r="J45" s="1134" t="s">
        <v>212</v>
      </c>
      <c r="K45" s="1134"/>
      <c r="L45" s="1134"/>
      <c r="M45" s="1134"/>
      <c r="N45" s="1134"/>
      <c r="O45" s="1134" t="s">
        <v>213</v>
      </c>
      <c r="P45" s="1134"/>
      <c r="Q45" s="1134"/>
      <c r="R45" s="1134"/>
      <c r="S45" s="1134"/>
      <c r="T45" s="1134"/>
      <c r="U45" s="1134"/>
      <c r="V45" s="1134"/>
      <c r="W45" s="1134"/>
      <c r="X45" s="1134"/>
    </row>
    <row r="46" spans="1:35" x14ac:dyDescent="0.25">
      <c r="A46" s="1133"/>
      <c r="B46" s="621"/>
      <c r="C46" s="621"/>
      <c r="D46" s="623"/>
      <c r="E46" s="1135" t="str">
        <f>IF(E9="","",SUM(E38:I44))</f>
        <v/>
      </c>
      <c r="F46" s="1135"/>
      <c r="G46" s="1135"/>
      <c r="H46" s="1135"/>
      <c r="I46" s="1135"/>
      <c r="J46" s="1119" t="str">
        <f>IF(J38="","",ROUND(O46/E46,3))</f>
        <v/>
      </c>
      <c r="K46" s="1119"/>
      <c r="L46" s="1119"/>
      <c r="M46" s="1119"/>
      <c r="N46" s="1119"/>
      <c r="O46" s="1120" t="str">
        <f>IF(L32=0,"",O38+SUM(P39:S44)-SUM(U39:X44))</f>
        <v/>
      </c>
      <c r="P46" s="1120"/>
      <c r="Q46" s="1120"/>
      <c r="R46" s="1120"/>
      <c r="S46" s="1120"/>
      <c r="T46" s="1120"/>
      <c r="U46" s="1120"/>
      <c r="V46" s="1120"/>
      <c r="W46" s="1120"/>
      <c r="X46" s="1120"/>
      <c r="Y46" s="18"/>
      <c r="Z46" s="18"/>
      <c r="AA46" s="18"/>
      <c r="AB46" s="18"/>
      <c r="AC46" s="18"/>
      <c r="AD46" s="18"/>
      <c r="AE46" s="18"/>
      <c r="AF46" s="18"/>
      <c r="AG46" s="18"/>
      <c r="AH46" s="18"/>
      <c r="AI46" s="18"/>
    </row>
    <row r="47" spans="1:35" x14ac:dyDescent="0.25">
      <c r="A47" s="7"/>
      <c r="B47" s="2"/>
      <c r="C47" s="2"/>
      <c r="D47" s="2"/>
      <c r="E47" s="2"/>
      <c r="F47" s="2"/>
      <c r="G47" s="2"/>
      <c r="H47" s="2"/>
      <c r="I47" s="2"/>
      <c r="J47" s="2"/>
      <c r="K47" s="2"/>
      <c r="L47" s="2"/>
      <c r="M47" s="2"/>
      <c r="N47" s="2"/>
      <c r="O47" s="2"/>
      <c r="P47" s="2"/>
      <c r="Q47" s="2"/>
      <c r="R47" s="2"/>
      <c r="S47" s="2"/>
      <c r="T47" s="2"/>
      <c r="U47" s="2"/>
      <c r="V47" s="2"/>
      <c r="W47" s="2"/>
      <c r="X47" s="8"/>
      <c r="Y47" s="18"/>
      <c r="Z47" s="18"/>
      <c r="AA47" s="18"/>
      <c r="AB47" s="18"/>
      <c r="AC47" s="18"/>
      <c r="AD47" s="18"/>
      <c r="AE47" s="18"/>
      <c r="AF47" s="18"/>
      <c r="AG47" s="18"/>
      <c r="AH47" s="18"/>
      <c r="AI47" s="18"/>
    </row>
    <row r="48" spans="1:35" x14ac:dyDescent="0.25">
      <c r="A48" s="980">
        <v>3</v>
      </c>
      <c r="B48" s="1051" t="s">
        <v>214</v>
      </c>
      <c r="C48" s="1051"/>
      <c r="D48" s="1051"/>
      <c r="E48" s="1051"/>
      <c r="F48" s="1051"/>
      <c r="G48" s="1051"/>
      <c r="H48" s="1051"/>
      <c r="I48" s="1051"/>
      <c r="J48" s="1051"/>
      <c r="K48" s="1051"/>
      <c r="L48" s="1051"/>
      <c r="M48" s="1051"/>
      <c r="N48" s="1051"/>
      <c r="O48" s="1051"/>
      <c r="P48" s="1051"/>
      <c r="Q48" s="1051"/>
      <c r="R48" s="1051"/>
      <c r="S48" s="1051"/>
      <c r="T48" s="1051"/>
      <c r="U48" s="1051"/>
      <c r="V48" s="1051"/>
      <c r="W48" s="1051"/>
      <c r="X48" s="1052"/>
      <c r="Y48" s="18"/>
      <c r="Z48" s="18"/>
      <c r="AA48" s="18"/>
      <c r="AB48" s="18"/>
      <c r="AC48" s="18"/>
      <c r="AD48" s="18"/>
      <c r="AE48" s="18"/>
      <c r="AF48" s="18"/>
      <c r="AG48" s="18"/>
      <c r="AH48" s="18"/>
      <c r="AI48" s="18"/>
    </row>
    <row r="49" spans="1:35" x14ac:dyDescent="0.25">
      <c r="A49" s="1050"/>
      <c r="B49" s="1053"/>
      <c r="C49" s="1053"/>
      <c r="D49" s="1053"/>
      <c r="E49" s="1053"/>
      <c r="F49" s="1053"/>
      <c r="G49" s="1053"/>
      <c r="H49" s="1053"/>
      <c r="I49" s="1053"/>
      <c r="J49" s="1053"/>
      <c r="K49" s="1053"/>
      <c r="L49" s="1053"/>
      <c r="M49" s="1053"/>
      <c r="N49" s="1053"/>
      <c r="O49" s="1053"/>
      <c r="P49" s="1053"/>
      <c r="Q49" s="1053"/>
      <c r="R49" s="1053"/>
      <c r="S49" s="1053"/>
      <c r="T49" s="1053"/>
      <c r="U49" s="1053"/>
      <c r="V49" s="1053"/>
      <c r="W49" s="1053"/>
      <c r="X49" s="1054"/>
      <c r="Y49" s="18"/>
      <c r="Z49" s="18"/>
      <c r="AA49" s="18"/>
      <c r="AB49" s="18"/>
      <c r="AC49" s="18"/>
      <c r="AD49" s="18"/>
      <c r="AE49" s="18"/>
      <c r="AF49" s="18"/>
      <c r="AG49" s="18"/>
      <c r="AH49" s="18"/>
      <c r="AI49" s="18"/>
    </row>
    <row r="50" spans="1:35" x14ac:dyDescent="0.25">
      <c r="A50" s="61"/>
      <c r="B50" s="2"/>
      <c r="C50" s="2"/>
      <c r="D50" s="2"/>
      <c r="E50" s="2"/>
      <c r="F50" s="2"/>
      <c r="G50" s="2"/>
      <c r="H50" s="2"/>
      <c r="I50" s="2"/>
      <c r="J50" s="2"/>
      <c r="K50" s="2"/>
      <c r="L50" s="2"/>
      <c r="M50" s="2"/>
      <c r="N50" s="2"/>
      <c r="O50" s="2"/>
      <c r="P50" s="2"/>
      <c r="Q50" s="2"/>
      <c r="R50" s="2"/>
      <c r="S50" s="2"/>
      <c r="T50" s="2"/>
      <c r="U50" s="2"/>
      <c r="V50" s="2"/>
      <c r="W50" s="2"/>
      <c r="X50" s="8"/>
      <c r="Y50" s="18"/>
      <c r="Z50" s="18"/>
      <c r="AA50" s="18"/>
      <c r="AB50" s="18"/>
      <c r="AC50" s="18"/>
      <c r="AD50" s="18"/>
      <c r="AE50" s="18"/>
      <c r="AF50" s="18"/>
      <c r="AG50" s="18"/>
      <c r="AH50" s="18"/>
      <c r="AI50" s="18"/>
    </row>
    <row r="51" spans="1:35" x14ac:dyDescent="0.25">
      <c r="A51" s="62"/>
      <c r="B51" s="199"/>
      <c r="C51" s="199"/>
      <c r="D51" s="199"/>
      <c r="E51" s="199"/>
      <c r="F51" s="199"/>
      <c r="G51" s="199"/>
      <c r="H51" s="199"/>
      <c r="I51" s="199"/>
      <c r="J51" s="199"/>
      <c r="K51" s="199"/>
      <c r="L51" s="199"/>
      <c r="M51" s="1102" t="s">
        <v>215</v>
      </c>
      <c r="N51" s="1103"/>
      <c r="O51" s="1103"/>
      <c r="P51" s="1103"/>
      <c r="Q51" s="1103"/>
      <c r="R51" s="1103"/>
      <c r="S51" s="1103"/>
      <c r="T51" s="1103"/>
      <c r="U51" s="1103"/>
      <c r="V51" s="1103"/>
      <c r="W51" s="1103"/>
      <c r="X51" s="1104"/>
      <c r="Y51" s="18"/>
      <c r="Z51" s="18"/>
      <c r="AA51" s="1071"/>
      <c r="AB51" s="1071"/>
      <c r="AC51" s="1071"/>
      <c r="AD51" s="1071"/>
      <c r="AE51" s="18"/>
      <c r="AF51" s="18"/>
      <c r="AG51" s="18"/>
      <c r="AH51" s="18"/>
      <c r="AI51" s="18"/>
    </row>
    <row r="52" spans="1:35" x14ac:dyDescent="0.25">
      <c r="A52" s="62"/>
      <c r="B52" s="198"/>
      <c r="C52" s="198"/>
      <c r="D52" s="198"/>
      <c r="E52" s="198"/>
      <c r="F52" s="198"/>
      <c r="G52" s="198"/>
      <c r="H52" s="198"/>
      <c r="I52" s="198"/>
      <c r="J52" s="198"/>
      <c r="K52" s="198"/>
      <c r="L52" s="198"/>
      <c r="M52" s="196"/>
      <c r="N52" s="197"/>
      <c r="O52" s="197"/>
      <c r="P52" s="1102" t="s">
        <v>12</v>
      </c>
      <c r="Q52" s="1103"/>
      <c r="R52" s="1103" t="s">
        <v>4</v>
      </c>
      <c r="S52" s="1103"/>
      <c r="T52" s="1103"/>
      <c r="U52" s="1103" t="s">
        <v>13</v>
      </c>
      <c r="V52" s="1103"/>
      <c r="W52" s="1103"/>
      <c r="X52" s="1104"/>
      <c r="Y52" s="18"/>
      <c r="Z52" s="18"/>
      <c r="AA52" s="18"/>
      <c r="AB52" s="18"/>
      <c r="AC52" s="18"/>
      <c r="AD52" s="18"/>
      <c r="AE52" s="18"/>
      <c r="AF52" s="18"/>
      <c r="AG52" s="18"/>
      <c r="AH52" s="18"/>
      <c r="AI52" s="18"/>
    </row>
    <row r="53" spans="1:35" x14ac:dyDescent="0.25">
      <c r="A53" s="62">
        <f>AA55</f>
        <v>0</v>
      </c>
      <c r="B53" s="198"/>
      <c r="C53" s="198"/>
      <c r="D53" s="198"/>
      <c r="E53" s="198"/>
      <c r="F53" s="198"/>
      <c r="G53" s="198"/>
      <c r="H53" s="198"/>
      <c r="I53" s="198"/>
      <c r="J53" s="198"/>
      <c r="K53" s="198"/>
      <c r="L53" s="198"/>
      <c r="M53" s="1102" t="s">
        <v>216</v>
      </c>
      <c r="N53" s="1103"/>
      <c r="O53" s="1104"/>
      <c r="P53" s="1088" t="str">
        <f>E46</f>
        <v/>
      </c>
      <c r="Q53" s="1089"/>
      <c r="R53" s="1105" t="str">
        <f>J46</f>
        <v/>
      </c>
      <c r="S53" s="1105"/>
      <c r="T53" s="1105"/>
      <c r="U53" s="1093" t="str">
        <f>O46</f>
        <v/>
      </c>
      <c r="V53" s="1093"/>
      <c r="W53" s="1093"/>
      <c r="X53" s="1094"/>
      <c r="Y53" s="18"/>
      <c r="Z53" s="18"/>
      <c r="AA53" s="18"/>
      <c r="AB53" s="18"/>
      <c r="AC53" s="18"/>
      <c r="AD53" s="18"/>
      <c r="AE53" s="18"/>
      <c r="AF53" s="18"/>
      <c r="AG53" s="18"/>
      <c r="AH53" s="18"/>
      <c r="AI53" s="18"/>
    </row>
    <row r="54" spans="1:35" x14ac:dyDescent="0.25">
      <c r="A54" s="62"/>
      <c r="B54" s="198"/>
      <c r="C54" s="198"/>
      <c r="D54" s="198"/>
      <c r="E54" s="198"/>
      <c r="F54" s="198"/>
      <c r="G54" s="198"/>
      <c r="H54" s="198"/>
      <c r="I54" s="198"/>
      <c r="J54" s="198"/>
      <c r="K54" s="198"/>
      <c r="L54" s="198"/>
      <c r="M54" s="1102" t="s">
        <v>217</v>
      </c>
      <c r="N54" s="1103"/>
      <c r="O54" s="1104"/>
      <c r="P54" s="1088"/>
      <c r="Q54" s="1089"/>
      <c r="R54" s="1105" t="str">
        <f>IF(Récap!J51="","",Récap!J51)</f>
        <v/>
      </c>
      <c r="S54" s="1105"/>
      <c r="T54" s="1105"/>
      <c r="U54" s="1093" t="str">
        <f>IF(P54="","",ROUND(P54*R54,3))</f>
        <v/>
      </c>
      <c r="V54" s="1093"/>
      <c r="W54" s="1093"/>
      <c r="X54" s="1094"/>
      <c r="Y54" s="18"/>
      <c r="Z54" s="18"/>
      <c r="AA54" s="18"/>
      <c r="AB54" s="18"/>
      <c r="AC54" s="18"/>
      <c r="AD54" s="18"/>
      <c r="AE54" s="18"/>
      <c r="AF54" s="18"/>
      <c r="AG54" s="18"/>
      <c r="AH54" s="18"/>
      <c r="AI54" s="18"/>
    </row>
    <row r="55" spans="1:35" x14ac:dyDescent="0.25">
      <c r="A55" s="62">
        <f>AA53</f>
        <v>0</v>
      </c>
      <c r="B55" s="198"/>
      <c r="C55" s="198"/>
      <c r="D55" s="198"/>
      <c r="E55" s="198"/>
      <c r="F55" s="198"/>
      <c r="G55" s="198"/>
      <c r="H55" s="198"/>
      <c r="I55" s="198"/>
      <c r="J55" s="198"/>
      <c r="K55" s="198"/>
      <c r="L55" s="198"/>
      <c r="M55" s="967" t="s">
        <v>218</v>
      </c>
      <c r="N55" s="1106"/>
      <c r="O55" s="194" t="s">
        <v>219</v>
      </c>
      <c r="P55" s="1074"/>
      <c r="Q55" s="1075"/>
      <c r="R55" s="1076" t="str">
        <f>IF(Récap!J52="","",Récap!J52)</f>
        <v/>
      </c>
      <c r="S55" s="1077"/>
      <c r="T55" s="1078"/>
      <c r="U55" s="1079" t="str">
        <f>IF(P55="","",ROUND(P55*R55,3))</f>
        <v/>
      </c>
      <c r="V55" s="1079"/>
      <c r="W55" s="1079"/>
      <c r="X55" s="1080"/>
      <c r="Y55" s="18"/>
      <c r="Z55" s="18"/>
      <c r="AA55" s="18"/>
      <c r="AB55" s="18"/>
      <c r="AC55" s="18"/>
      <c r="AD55" s="18"/>
      <c r="AE55" s="18"/>
      <c r="AF55" s="18"/>
      <c r="AG55" s="18"/>
      <c r="AH55" s="18"/>
      <c r="AI55" s="18"/>
    </row>
    <row r="56" spans="1:35" x14ac:dyDescent="0.25">
      <c r="A56" s="62"/>
      <c r="B56" s="198"/>
      <c r="C56" s="198"/>
      <c r="D56" s="198"/>
      <c r="E56" s="198"/>
      <c r="F56" s="198"/>
      <c r="G56" s="198"/>
      <c r="H56" s="198"/>
      <c r="I56" s="198"/>
      <c r="J56" s="198"/>
      <c r="K56" s="198"/>
      <c r="L56" s="198"/>
      <c r="M56" s="1107"/>
      <c r="N56" s="1108"/>
      <c r="O56" s="1110" t="s">
        <v>220</v>
      </c>
      <c r="P56" s="1112"/>
      <c r="Q56" s="1113"/>
      <c r="R56" s="1114" t="str">
        <f>IF(Récap!J53="","",Récap!J53)</f>
        <v/>
      </c>
      <c r="S56" s="1115"/>
      <c r="T56" s="1116"/>
      <c r="U56" s="1117" t="str">
        <f>IF(P56="","",ROUND(P56*R56,3))</f>
        <v/>
      </c>
      <c r="V56" s="1117"/>
      <c r="W56" s="1117"/>
      <c r="X56" s="1118"/>
      <c r="Y56" s="18"/>
      <c r="Z56" s="18"/>
      <c r="AA56" s="18"/>
      <c r="AB56" s="18"/>
      <c r="AC56" s="18"/>
      <c r="AD56" s="18"/>
      <c r="AE56" s="18"/>
      <c r="AF56" s="18"/>
      <c r="AG56" s="18"/>
      <c r="AH56" s="18"/>
      <c r="AI56" s="18"/>
    </row>
    <row r="57" spans="1:35" x14ac:dyDescent="0.25">
      <c r="A57" s="62"/>
      <c r="B57" s="198"/>
      <c r="C57" s="198"/>
      <c r="D57" s="198"/>
      <c r="E57" s="198"/>
      <c r="F57" s="198"/>
      <c r="G57" s="198"/>
      <c r="H57" s="198"/>
      <c r="I57" s="198"/>
      <c r="J57" s="198"/>
      <c r="K57" s="198"/>
      <c r="L57" s="198"/>
      <c r="M57" s="970"/>
      <c r="N57" s="1109"/>
      <c r="O57" s="1111"/>
      <c r="P57" s="1081"/>
      <c r="Q57" s="1082"/>
      <c r="R57" s="1083" t="str">
        <f>IF(Récap!J54="","",Récap!J54)</f>
        <v/>
      </c>
      <c r="S57" s="1084"/>
      <c r="T57" s="1085"/>
      <c r="U57" s="1086" t="str">
        <f>IF(P57="","",ROUND(P57*R57,3))</f>
        <v/>
      </c>
      <c r="V57" s="1086"/>
      <c r="W57" s="1086"/>
      <c r="X57" s="1087"/>
      <c r="Y57" s="18"/>
      <c r="Z57" s="18"/>
      <c r="AA57" s="18"/>
      <c r="AB57" s="18"/>
      <c r="AC57" s="18"/>
      <c r="AD57" s="18"/>
      <c r="AE57" s="18"/>
      <c r="AF57" s="18"/>
      <c r="AG57" s="18"/>
      <c r="AH57" s="18"/>
      <c r="AI57" s="18"/>
    </row>
    <row r="58" spans="1:35" x14ac:dyDescent="0.25">
      <c r="A58" s="62"/>
      <c r="B58" s="198"/>
      <c r="C58" s="198"/>
      <c r="D58" s="198"/>
      <c r="E58" s="198"/>
      <c r="F58" s="198"/>
      <c r="G58" s="198"/>
      <c r="H58" s="198"/>
      <c r="I58" s="198"/>
      <c r="J58" s="198"/>
      <c r="K58" s="198"/>
      <c r="L58" s="198"/>
      <c r="M58" s="585" t="s">
        <v>221</v>
      </c>
      <c r="N58" s="587"/>
      <c r="O58" s="584"/>
      <c r="P58" s="1088"/>
      <c r="Q58" s="1089"/>
      <c r="R58" s="1090" t="str">
        <f>IF(Récap!J55="","",Récap!J55)</f>
        <v/>
      </c>
      <c r="S58" s="1091"/>
      <c r="T58" s="1092"/>
      <c r="U58" s="1093" t="str">
        <f>IF(P58="","",ROUND(P58*R58,3))</f>
        <v/>
      </c>
      <c r="V58" s="1093"/>
      <c r="W58" s="1093"/>
      <c r="X58" s="1094"/>
      <c r="Y58" s="18"/>
      <c r="Z58" s="18"/>
      <c r="AA58" s="18"/>
      <c r="AB58" s="18"/>
      <c r="AC58" s="1071"/>
      <c r="AD58" s="1071"/>
      <c r="AE58" s="18"/>
      <c r="AF58" s="18"/>
      <c r="AG58" s="18"/>
      <c r="AH58" s="18"/>
      <c r="AI58" s="18"/>
    </row>
    <row r="59" spans="1:35" x14ac:dyDescent="0.25">
      <c r="A59" s="62"/>
      <c r="B59" s="198"/>
      <c r="C59" s="198"/>
      <c r="D59" s="198"/>
      <c r="E59" s="198"/>
      <c r="F59" s="198"/>
      <c r="G59" s="198"/>
      <c r="H59" s="198"/>
      <c r="I59" s="198"/>
      <c r="J59" s="198"/>
      <c r="K59" s="198"/>
      <c r="L59" s="198"/>
      <c r="M59" s="1072" t="s">
        <v>222</v>
      </c>
      <c r="N59" s="1073"/>
      <c r="O59" s="194" t="str">
        <f>IF(Récap!I56="","",Récap!I56)</f>
        <v/>
      </c>
      <c r="P59" s="1074"/>
      <c r="Q59" s="1075"/>
      <c r="R59" s="1076" t="str">
        <f>IF(Récap!J56="","",Récap!J56)</f>
        <v/>
      </c>
      <c r="S59" s="1077"/>
      <c r="T59" s="1078"/>
      <c r="U59" s="1079" t="str">
        <f>IF(R59="XXXX","XXXX",IF(P59="","",ROUND(P59*R59,3)))</f>
        <v/>
      </c>
      <c r="V59" s="1079"/>
      <c r="W59" s="1079"/>
      <c r="X59" s="1080"/>
      <c r="Y59" s="18"/>
      <c r="Z59" s="18"/>
      <c r="AA59" s="1071"/>
      <c r="AB59" s="1071"/>
      <c r="AC59" s="294"/>
      <c r="AD59" s="295"/>
      <c r="AE59" s="18"/>
      <c r="AF59" s="18"/>
      <c r="AG59" s="18"/>
      <c r="AH59" s="18"/>
      <c r="AI59" s="18"/>
    </row>
    <row r="60" spans="1:35" x14ac:dyDescent="0.25">
      <c r="A60" s="62"/>
      <c r="B60" s="198"/>
      <c r="C60" s="198"/>
      <c r="D60" s="198"/>
      <c r="E60" s="198"/>
      <c r="F60" s="198"/>
      <c r="G60" s="198"/>
      <c r="H60" s="198"/>
      <c r="I60" s="198"/>
      <c r="J60" s="198"/>
      <c r="K60" s="198"/>
      <c r="L60" s="198"/>
      <c r="M60" s="694"/>
      <c r="N60" s="695"/>
      <c r="O60" s="195" t="str">
        <f>IF(Récap!I57="","",Récap!I57)</f>
        <v/>
      </c>
      <c r="P60" s="1081"/>
      <c r="Q60" s="1082"/>
      <c r="R60" s="1083" t="str">
        <f>IF(Récap!J57="","",Récap!J57)</f>
        <v/>
      </c>
      <c r="S60" s="1084"/>
      <c r="T60" s="1085"/>
      <c r="U60" s="1086" t="str">
        <f>IF(R60="XXXX","XXXX",IF(P60="","",ROUND(P60*R60,3)))</f>
        <v/>
      </c>
      <c r="V60" s="1086"/>
      <c r="W60" s="1086"/>
      <c r="X60" s="1087"/>
      <c r="Y60" s="18"/>
      <c r="Z60" s="18"/>
      <c r="AA60" s="1071"/>
      <c r="AB60" s="1071"/>
      <c r="AC60" s="294"/>
      <c r="AD60" s="162"/>
      <c r="AE60" s="18"/>
      <c r="AF60" s="18"/>
      <c r="AG60" s="18"/>
      <c r="AH60" s="18"/>
      <c r="AI60" s="18"/>
    </row>
    <row r="61" spans="1:35" x14ac:dyDescent="0.25">
      <c r="A61" s="63"/>
      <c r="B61" s="198"/>
      <c r="C61" s="198"/>
      <c r="D61" s="198"/>
      <c r="E61" s="198"/>
      <c r="F61" s="198"/>
      <c r="G61" s="198"/>
      <c r="H61" s="198"/>
      <c r="I61" s="198"/>
      <c r="J61" s="198"/>
      <c r="K61" s="198"/>
      <c r="L61" s="198"/>
      <c r="M61" s="585" t="s">
        <v>223</v>
      </c>
      <c r="N61" s="587"/>
      <c r="O61" s="584"/>
      <c r="P61" s="1095">
        <f>SUM(P53:Q60)</f>
        <v>0</v>
      </c>
      <c r="Q61" s="1096"/>
      <c r="R61" s="1097" t="str">
        <f>IF(U61=0,"",ROUND(U61/P61,3))</f>
        <v/>
      </c>
      <c r="S61" s="1097"/>
      <c r="T61" s="1097"/>
      <c r="U61" s="1093">
        <f>SUM(U53:X60)</f>
        <v>0</v>
      </c>
      <c r="V61" s="1093"/>
      <c r="W61" s="1093"/>
      <c r="X61" s="1094"/>
      <c r="Y61" s="18"/>
      <c r="Z61" s="18"/>
      <c r="AA61" s="18"/>
      <c r="AB61" s="18"/>
      <c r="AC61" s="18"/>
      <c r="AD61" s="18"/>
      <c r="AE61" s="18"/>
      <c r="AF61" s="18"/>
      <c r="AG61" s="18"/>
      <c r="AH61" s="18"/>
      <c r="AI61" s="18"/>
    </row>
    <row r="62" spans="1:35" x14ac:dyDescent="0.25">
      <c r="A62" s="63"/>
      <c r="B62" s="198"/>
      <c r="C62" s="198"/>
      <c r="D62" s="198"/>
      <c r="E62" s="198"/>
      <c r="F62" s="198"/>
      <c r="G62" s="198"/>
      <c r="H62" s="198"/>
      <c r="I62" s="198"/>
      <c r="J62" s="198"/>
      <c r="K62" s="198"/>
      <c r="L62" s="198"/>
      <c r="M62" s="297"/>
      <c r="N62" s="1098">
        <f>Récap!L51</f>
        <v>0</v>
      </c>
      <c r="O62" s="1099"/>
      <c r="P62" s="441" t="s">
        <v>224</v>
      </c>
      <c r="Q62" s="442"/>
      <c r="R62" s="443"/>
      <c r="S62" s="974" t="s">
        <v>225</v>
      </c>
      <c r="T62" s="974"/>
      <c r="U62" s="974"/>
      <c r="V62" s="1100"/>
      <c r="W62" s="1100"/>
      <c r="X62" s="1101"/>
      <c r="Y62" s="18"/>
      <c r="Z62" s="18"/>
      <c r="AA62" s="18"/>
      <c r="AB62" s="18"/>
      <c r="AC62" s="18"/>
      <c r="AD62" s="18"/>
      <c r="AE62" s="18"/>
      <c r="AF62" s="18"/>
      <c r="AG62" s="18"/>
      <c r="AH62" s="18"/>
      <c r="AI62" s="18"/>
    </row>
    <row r="63" spans="1:35" x14ac:dyDescent="0.25">
      <c r="A63" s="64"/>
      <c r="B63" s="65"/>
      <c r="C63" s="66">
        <f>AB52</f>
        <v>0</v>
      </c>
      <c r="D63" s="67"/>
      <c r="E63" s="67"/>
      <c r="F63" s="66">
        <f>AB54</f>
        <v>0</v>
      </c>
      <c r="G63" s="66"/>
      <c r="H63" s="66"/>
      <c r="I63" s="66"/>
      <c r="J63" s="66"/>
      <c r="K63" s="1065">
        <f>AB55</f>
        <v>0</v>
      </c>
      <c r="L63" s="1065"/>
      <c r="M63" s="298"/>
      <c r="N63" s="1066">
        <f>Récap!L62</f>
        <v>0</v>
      </c>
      <c r="O63" s="1067"/>
      <c r="P63" s="453"/>
      <c r="Q63" s="454"/>
      <c r="R63" s="455"/>
      <c r="S63" s="1068" t="s">
        <v>34</v>
      </c>
      <c r="T63" s="1068"/>
      <c r="U63" s="1069"/>
      <c r="V63" s="1069"/>
      <c r="W63" s="1069"/>
      <c r="X63" s="1070"/>
      <c r="Y63" s="18"/>
      <c r="Z63" s="18"/>
      <c r="AA63" s="18"/>
      <c r="AB63" s="18"/>
      <c r="AC63" s="18"/>
      <c r="AD63" s="18"/>
      <c r="AE63" s="18"/>
      <c r="AF63" s="18"/>
      <c r="AG63" s="18"/>
      <c r="AH63" s="18"/>
      <c r="AI63" s="18"/>
    </row>
    <row r="64" spans="1:35" x14ac:dyDescent="0.25">
      <c r="A64" s="993" t="s">
        <v>226</v>
      </c>
      <c r="B64" s="994"/>
      <c r="C64" s="994"/>
      <c r="D64" s="994"/>
      <c r="E64" s="994"/>
      <c r="F64" s="994"/>
      <c r="G64" s="994"/>
      <c r="H64" s="994"/>
      <c r="I64" s="994"/>
      <c r="J64" s="994"/>
      <c r="K64" s="994"/>
      <c r="L64" s="994"/>
      <c r="M64" s="994"/>
      <c r="N64" s="795" t="str">
        <f>CONCATENATE("Annexe 3 au dossier de travaux ",CR!R1," - Page 1 / 2")</f>
        <v>Annexe 3 au dossier de travaux  - Page 1 / 2</v>
      </c>
      <c r="O64" s="795"/>
      <c r="P64" s="795"/>
      <c r="Q64" s="795"/>
      <c r="R64" s="795"/>
      <c r="S64" s="795"/>
      <c r="T64" s="795"/>
      <c r="U64" s="795"/>
      <c r="V64" s="795"/>
      <c r="W64" s="795"/>
      <c r="X64" s="796"/>
    </row>
    <row r="65" spans="1:24" x14ac:dyDescent="0.25">
      <c r="A65" s="980">
        <v>4</v>
      </c>
      <c r="B65" s="1051" t="s">
        <v>227</v>
      </c>
      <c r="C65" s="1051"/>
      <c r="D65" s="1051"/>
      <c r="E65" s="1051"/>
      <c r="F65" s="1051"/>
      <c r="G65" s="1051"/>
      <c r="H65" s="1051"/>
      <c r="I65" s="1051"/>
      <c r="J65" s="1051"/>
      <c r="K65" s="1051"/>
      <c r="L65" s="1051"/>
      <c r="M65" s="1051"/>
      <c r="N65" s="1051"/>
      <c r="O65" s="1051"/>
      <c r="P65" s="1051"/>
      <c r="Q65" s="1051"/>
      <c r="R65" s="1051"/>
      <c r="S65" s="1051"/>
      <c r="T65" s="1051"/>
      <c r="U65" s="1051"/>
      <c r="V65" s="1051"/>
      <c r="W65" s="1051"/>
      <c r="X65" s="1052"/>
    </row>
    <row r="66" spans="1:24" x14ac:dyDescent="0.25">
      <c r="A66" s="1050"/>
      <c r="B66" s="1053"/>
      <c r="C66" s="1053"/>
      <c r="D66" s="1053"/>
      <c r="E66" s="1053"/>
      <c r="F66" s="1053"/>
      <c r="G66" s="1053"/>
      <c r="H66" s="1053"/>
      <c r="I66" s="1053"/>
      <c r="J66" s="1053"/>
      <c r="K66" s="1053"/>
      <c r="L66" s="1053"/>
      <c r="M66" s="1053"/>
      <c r="N66" s="1053"/>
      <c r="O66" s="1053"/>
      <c r="P66" s="1053"/>
      <c r="Q66" s="1053"/>
      <c r="R66" s="1053"/>
      <c r="S66" s="1053"/>
      <c r="T66" s="1053"/>
      <c r="U66" s="1053"/>
      <c r="V66" s="1053"/>
      <c r="W66" s="1053"/>
      <c r="X66" s="1054"/>
    </row>
    <row r="67" spans="1:24" x14ac:dyDescent="0.25">
      <c r="A67" s="61"/>
      <c r="B67" s="213"/>
      <c r="C67" s="213"/>
      <c r="D67" s="213"/>
      <c r="E67" s="213"/>
      <c r="F67" s="213"/>
      <c r="G67" s="213"/>
      <c r="H67" s="213"/>
      <c r="I67" s="213"/>
      <c r="J67" s="213"/>
      <c r="K67" s="213"/>
      <c r="L67" s="213"/>
      <c r="M67" s="213"/>
      <c r="N67" s="213"/>
      <c r="O67" s="213"/>
      <c r="P67" s="213"/>
      <c r="Q67" s="213"/>
      <c r="R67" s="213"/>
      <c r="S67" s="213"/>
      <c r="T67" s="213"/>
      <c r="U67" s="213"/>
      <c r="V67" s="213"/>
      <c r="W67" s="213"/>
      <c r="X67" s="214"/>
    </row>
    <row r="68" spans="1:24" x14ac:dyDescent="0.25">
      <c r="A68" s="1055" t="s">
        <v>16</v>
      </c>
      <c r="B68" s="1056"/>
      <c r="C68" s="1056"/>
      <c r="D68" s="1056"/>
      <c r="E68" s="1057" t="str">
        <f>IF(E8="","",E8)</f>
        <v/>
      </c>
      <c r="F68" s="1057"/>
      <c r="G68" s="1057"/>
      <c r="H68" s="1058"/>
      <c r="I68" s="1055" t="s">
        <v>18</v>
      </c>
      <c r="J68" s="1056"/>
      <c r="K68" s="1056"/>
      <c r="L68" s="1056"/>
      <c r="M68" s="1057" t="str">
        <f>IF(E9="","",E9)</f>
        <v/>
      </c>
      <c r="N68" s="1057"/>
      <c r="O68" s="1057"/>
      <c r="P68" s="1058"/>
      <c r="Q68" s="1059" t="s">
        <v>28</v>
      </c>
      <c r="R68" s="1060"/>
      <c r="S68" s="1061"/>
      <c r="T68" s="1062" t="str">
        <f>IF(K8="","",K8)</f>
        <v/>
      </c>
      <c r="U68" s="1063"/>
      <c r="V68" s="1063"/>
      <c r="W68" s="1063"/>
      <c r="X68" s="1064"/>
    </row>
    <row r="69" spans="1:24" x14ac:dyDescent="0.25">
      <c r="A69" s="1039"/>
      <c r="B69" s="1040"/>
      <c r="C69" s="1040"/>
      <c r="D69" s="1040"/>
      <c r="E69" s="1040"/>
      <c r="F69" s="1040"/>
      <c r="G69" s="1040"/>
      <c r="H69" s="1040"/>
      <c r="I69" s="1040"/>
      <c r="J69" s="1040"/>
      <c r="K69" s="1040"/>
      <c r="L69" s="1040"/>
      <c r="M69" s="1040"/>
      <c r="N69" s="1040"/>
      <c r="O69" s="1040"/>
      <c r="P69" s="1040"/>
      <c r="Q69" s="1040"/>
      <c r="R69" s="1040"/>
      <c r="S69" s="1040"/>
      <c r="T69" s="1040"/>
      <c r="U69" s="1040"/>
      <c r="V69" s="1040"/>
      <c r="W69" s="1040"/>
      <c r="X69" s="1041"/>
    </row>
    <row r="70" spans="1:24" x14ac:dyDescent="0.25">
      <c r="A70" s="1042" t="s">
        <v>2</v>
      </c>
      <c r="B70" s="1043"/>
      <c r="C70" s="1043"/>
      <c r="D70" s="1043"/>
      <c r="E70" s="1043"/>
      <c r="F70" s="1043"/>
      <c r="G70" s="1043"/>
      <c r="H70" s="1043"/>
      <c r="I70" s="1043"/>
      <c r="J70" s="1043"/>
      <c r="K70" s="1043"/>
      <c r="L70" s="1043"/>
      <c r="M70" s="1043"/>
      <c r="N70" s="1043"/>
      <c r="O70" s="1043"/>
      <c r="P70" s="1044"/>
      <c r="Q70" s="1042" t="s">
        <v>5</v>
      </c>
      <c r="R70" s="1043"/>
      <c r="S70" s="1043"/>
      <c r="T70" s="1043"/>
      <c r="U70" s="1043"/>
      <c r="V70" s="1043"/>
      <c r="W70" s="1043"/>
      <c r="X70" s="1045"/>
    </row>
    <row r="71" spans="1:24" x14ac:dyDescent="0.25">
      <c r="A71" s="1046" t="s">
        <v>8</v>
      </c>
      <c r="B71" s="1047"/>
      <c r="C71" s="1047" t="s">
        <v>9</v>
      </c>
      <c r="D71" s="1047"/>
      <c r="E71" s="1047"/>
      <c r="F71" s="1047"/>
      <c r="G71" s="1047"/>
      <c r="H71" s="1047"/>
      <c r="I71" s="1047"/>
      <c r="J71" s="1047" t="s">
        <v>10</v>
      </c>
      <c r="K71" s="1047"/>
      <c r="L71" s="1047"/>
      <c r="M71" s="1047"/>
      <c r="N71" s="1047"/>
      <c r="O71" s="1047" t="s">
        <v>11</v>
      </c>
      <c r="P71" s="1048"/>
      <c r="Q71" s="1046" t="s">
        <v>12</v>
      </c>
      <c r="R71" s="1047"/>
      <c r="S71" s="1047"/>
      <c r="T71" s="1047" t="s">
        <v>13</v>
      </c>
      <c r="U71" s="1047"/>
      <c r="V71" s="1047"/>
      <c r="W71" s="1047"/>
      <c r="X71" s="1049"/>
    </row>
    <row r="72" spans="1:24" x14ac:dyDescent="0.25">
      <c r="A72" s="348"/>
      <c r="B72" s="349"/>
      <c r="C72" s="350"/>
      <c r="D72" s="350"/>
      <c r="E72" s="350"/>
      <c r="F72" s="350"/>
      <c r="G72" s="350"/>
      <c r="H72" s="350"/>
      <c r="I72" s="350"/>
      <c r="J72" s="350"/>
      <c r="K72" s="350"/>
      <c r="L72" s="350"/>
      <c r="M72" s="350"/>
      <c r="N72" s="350"/>
      <c r="O72" s="349"/>
      <c r="P72" s="349"/>
      <c r="Q72" s="1036"/>
      <c r="R72" s="1036"/>
      <c r="S72" s="1036"/>
      <c r="T72" s="1037"/>
      <c r="U72" s="1037"/>
      <c r="V72" s="1037"/>
      <c r="W72" s="1037"/>
      <c r="X72" s="1038"/>
    </row>
    <row r="73" spans="1:24" x14ac:dyDescent="0.25">
      <c r="A73" s="322"/>
      <c r="B73" s="323"/>
      <c r="C73" s="339"/>
      <c r="D73" s="339"/>
      <c r="E73" s="339"/>
      <c r="F73" s="339"/>
      <c r="G73" s="339"/>
      <c r="H73" s="339"/>
      <c r="I73" s="339"/>
      <c r="J73" s="339"/>
      <c r="K73" s="339"/>
      <c r="L73" s="339"/>
      <c r="M73" s="339"/>
      <c r="N73" s="339"/>
      <c r="O73" s="323"/>
      <c r="P73" s="323"/>
      <c r="Q73" s="1033"/>
      <c r="R73" s="1033"/>
      <c r="S73" s="1033"/>
      <c r="T73" s="1034"/>
      <c r="U73" s="1034"/>
      <c r="V73" s="1034"/>
      <c r="W73" s="1034"/>
      <c r="X73" s="1035"/>
    </row>
    <row r="74" spans="1:24" x14ac:dyDescent="0.25">
      <c r="A74" s="322"/>
      <c r="B74" s="323"/>
      <c r="C74" s="339"/>
      <c r="D74" s="339"/>
      <c r="E74" s="339"/>
      <c r="F74" s="339"/>
      <c r="G74" s="339"/>
      <c r="H74" s="339"/>
      <c r="I74" s="339"/>
      <c r="J74" s="339"/>
      <c r="K74" s="339"/>
      <c r="L74" s="339"/>
      <c r="M74" s="339"/>
      <c r="N74" s="339"/>
      <c r="O74" s="323"/>
      <c r="P74" s="323"/>
      <c r="Q74" s="1033"/>
      <c r="R74" s="1033"/>
      <c r="S74" s="1033"/>
      <c r="T74" s="1034"/>
      <c r="U74" s="1034"/>
      <c r="V74" s="1034"/>
      <c r="W74" s="1034"/>
      <c r="X74" s="1035"/>
    </row>
    <row r="75" spans="1:24" x14ac:dyDescent="0.25">
      <c r="A75" s="322"/>
      <c r="B75" s="323"/>
      <c r="C75" s="339"/>
      <c r="D75" s="339"/>
      <c r="E75" s="339"/>
      <c r="F75" s="339"/>
      <c r="G75" s="339"/>
      <c r="H75" s="339"/>
      <c r="I75" s="339"/>
      <c r="J75" s="339"/>
      <c r="K75" s="339"/>
      <c r="L75" s="339"/>
      <c r="M75" s="339"/>
      <c r="N75" s="339"/>
      <c r="O75" s="323"/>
      <c r="P75" s="323"/>
      <c r="Q75" s="1033"/>
      <c r="R75" s="1033"/>
      <c r="S75" s="1033"/>
      <c r="T75" s="1034"/>
      <c r="U75" s="1034"/>
      <c r="V75" s="1034"/>
      <c r="W75" s="1034"/>
      <c r="X75" s="1035"/>
    </row>
    <row r="76" spans="1:24" x14ac:dyDescent="0.25">
      <c r="A76" s="322"/>
      <c r="B76" s="323"/>
      <c r="C76" s="339"/>
      <c r="D76" s="339"/>
      <c r="E76" s="339"/>
      <c r="F76" s="339"/>
      <c r="G76" s="339"/>
      <c r="H76" s="339"/>
      <c r="I76" s="339"/>
      <c r="J76" s="339"/>
      <c r="K76" s="339"/>
      <c r="L76" s="339"/>
      <c r="M76" s="339"/>
      <c r="N76" s="339"/>
      <c r="O76" s="323"/>
      <c r="P76" s="323"/>
      <c r="Q76" s="1033"/>
      <c r="R76" s="1033"/>
      <c r="S76" s="1033"/>
      <c r="T76" s="1034"/>
      <c r="U76" s="1034"/>
      <c r="V76" s="1034"/>
      <c r="W76" s="1034"/>
      <c r="X76" s="1035"/>
    </row>
    <row r="77" spans="1:24" x14ac:dyDescent="0.25">
      <c r="A77" s="322"/>
      <c r="B77" s="323"/>
      <c r="C77" s="339"/>
      <c r="D77" s="339"/>
      <c r="E77" s="339"/>
      <c r="F77" s="339"/>
      <c r="G77" s="339"/>
      <c r="H77" s="339"/>
      <c r="I77" s="339"/>
      <c r="J77" s="339"/>
      <c r="K77" s="339"/>
      <c r="L77" s="339"/>
      <c r="M77" s="339"/>
      <c r="N77" s="339"/>
      <c r="O77" s="323"/>
      <c r="P77" s="323"/>
      <c r="Q77" s="1033"/>
      <c r="R77" s="1033"/>
      <c r="S77" s="1033"/>
      <c r="T77" s="1034"/>
      <c r="U77" s="1034"/>
      <c r="V77" s="1034"/>
      <c r="W77" s="1034"/>
      <c r="X77" s="1035"/>
    </row>
    <row r="78" spans="1:24" x14ac:dyDescent="0.25">
      <c r="A78" s="322"/>
      <c r="B78" s="323"/>
      <c r="C78" s="339"/>
      <c r="D78" s="339"/>
      <c r="E78" s="339"/>
      <c r="F78" s="339"/>
      <c r="G78" s="339"/>
      <c r="H78" s="339"/>
      <c r="I78" s="339"/>
      <c r="J78" s="339"/>
      <c r="K78" s="339"/>
      <c r="L78" s="339"/>
      <c r="M78" s="339"/>
      <c r="N78" s="339"/>
      <c r="O78" s="323"/>
      <c r="P78" s="323"/>
      <c r="Q78" s="1033"/>
      <c r="R78" s="1033"/>
      <c r="S78" s="1033"/>
      <c r="T78" s="1034"/>
      <c r="U78" s="1034"/>
      <c r="V78" s="1034"/>
      <c r="W78" s="1034"/>
      <c r="X78" s="1035"/>
    </row>
    <row r="79" spans="1:24" x14ac:dyDescent="0.25">
      <c r="A79" s="322"/>
      <c r="B79" s="323"/>
      <c r="C79" s="339"/>
      <c r="D79" s="339"/>
      <c r="E79" s="339"/>
      <c r="F79" s="339"/>
      <c r="G79" s="339"/>
      <c r="H79" s="339"/>
      <c r="I79" s="339"/>
      <c r="J79" s="339"/>
      <c r="K79" s="339"/>
      <c r="L79" s="339"/>
      <c r="M79" s="339"/>
      <c r="N79" s="339"/>
      <c r="O79" s="323"/>
      <c r="P79" s="323"/>
      <c r="Q79" s="1033"/>
      <c r="R79" s="1033"/>
      <c r="S79" s="1033"/>
      <c r="T79" s="1034"/>
      <c r="U79" s="1034"/>
      <c r="V79" s="1034"/>
      <c r="W79" s="1034"/>
      <c r="X79" s="1035"/>
    </row>
    <row r="80" spans="1:24" x14ac:dyDescent="0.25">
      <c r="A80" s="322"/>
      <c r="B80" s="323"/>
      <c r="C80" s="339"/>
      <c r="D80" s="339"/>
      <c r="E80" s="339"/>
      <c r="F80" s="339"/>
      <c r="G80" s="339"/>
      <c r="H80" s="339"/>
      <c r="I80" s="339"/>
      <c r="J80" s="339"/>
      <c r="K80" s="339"/>
      <c r="L80" s="339"/>
      <c r="M80" s="339"/>
      <c r="N80" s="339"/>
      <c r="O80" s="323"/>
      <c r="P80" s="323"/>
      <c r="Q80" s="1033"/>
      <c r="R80" s="1033"/>
      <c r="S80" s="1033"/>
      <c r="T80" s="1034"/>
      <c r="U80" s="1034"/>
      <c r="V80" s="1034"/>
      <c r="W80" s="1034"/>
      <c r="X80" s="1035"/>
    </row>
    <row r="81" spans="1:24" x14ac:dyDescent="0.25">
      <c r="A81" s="322"/>
      <c r="B81" s="323"/>
      <c r="C81" s="339"/>
      <c r="D81" s="339"/>
      <c r="E81" s="339"/>
      <c r="F81" s="339"/>
      <c r="G81" s="339"/>
      <c r="H81" s="339"/>
      <c r="I81" s="339"/>
      <c r="J81" s="339"/>
      <c r="K81" s="339"/>
      <c r="L81" s="339"/>
      <c r="M81" s="339"/>
      <c r="N81" s="339"/>
      <c r="O81" s="323"/>
      <c r="P81" s="323"/>
      <c r="Q81" s="1033"/>
      <c r="R81" s="1033"/>
      <c r="S81" s="1033"/>
      <c r="T81" s="1034"/>
      <c r="U81" s="1034"/>
      <c r="V81" s="1034"/>
      <c r="W81" s="1034"/>
      <c r="X81" s="1035"/>
    </row>
    <row r="82" spans="1:24" x14ac:dyDescent="0.25">
      <c r="A82" s="322"/>
      <c r="B82" s="323"/>
      <c r="C82" s="339"/>
      <c r="D82" s="339"/>
      <c r="E82" s="339"/>
      <c r="F82" s="339"/>
      <c r="G82" s="339"/>
      <c r="H82" s="339"/>
      <c r="I82" s="339"/>
      <c r="J82" s="339"/>
      <c r="K82" s="339"/>
      <c r="L82" s="339"/>
      <c r="M82" s="339"/>
      <c r="N82" s="339"/>
      <c r="O82" s="323"/>
      <c r="P82" s="323"/>
      <c r="Q82" s="1033"/>
      <c r="R82" s="1033"/>
      <c r="S82" s="1033"/>
      <c r="T82" s="1034"/>
      <c r="U82" s="1034"/>
      <c r="V82" s="1034"/>
      <c r="W82" s="1034"/>
      <c r="X82" s="1035"/>
    </row>
    <row r="83" spans="1:24" x14ac:dyDescent="0.25">
      <c r="A83" s="322"/>
      <c r="B83" s="323"/>
      <c r="C83" s="339"/>
      <c r="D83" s="339"/>
      <c r="E83" s="339"/>
      <c r="F83" s="339"/>
      <c r="G83" s="339"/>
      <c r="H83" s="339"/>
      <c r="I83" s="339"/>
      <c r="J83" s="339"/>
      <c r="K83" s="339"/>
      <c r="L83" s="339"/>
      <c r="M83" s="339"/>
      <c r="N83" s="339"/>
      <c r="O83" s="323"/>
      <c r="P83" s="323"/>
      <c r="Q83" s="1033"/>
      <c r="R83" s="1033"/>
      <c r="S83" s="1033"/>
      <c r="T83" s="1034"/>
      <c r="U83" s="1034"/>
      <c r="V83" s="1034"/>
      <c r="W83" s="1034"/>
      <c r="X83" s="1035"/>
    </row>
    <row r="84" spans="1:24" x14ac:dyDescent="0.25">
      <c r="A84" s="322"/>
      <c r="B84" s="323"/>
      <c r="C84" s="339"/>
      <c r="D84" s="339"/>
      <c r="E84" s="339"/>
      <c r="F84" s="339"/>
      <c r="G84" s="339"/>
      <c r="H84" s="339"/>
      <c r="I84" s="339"/>
      <c r="J84" s="339"/>
      <c r="K84" s="339"/>
      <c r="L84" s="339"/>
      <c r="M84" s="339"/>
      <c r="N84" s="339"/>
      <c r="O84" s="323"/>
      <c r="P84" s="323"/>
      <c r="Q84" s="1033"/>
      <c r="R84" s="1033"/>
      <c r="S84" s="1033"/>
      <c r="T84" s="1034"/>
      <c r="U84" s="1034"/>
      <c r="V84" s="1034"/>
      <c r="W84" s="1034"/>
      <c r="X84" s="1035"/>
    </row>
    <row r="85" spans="1:24" x14ac:dyDescent="0.25">
      <c r="A85" s="322"/>
      <c r="B85" s="323"/>
      <c r="C85" s="339"/>
      <c r="D85" s="339"/>
      <c r="E85" s="339"/>
      <c r="F85" s="339"/>
      <c r="G85" s="339"/>
      <c r="H85" s="339"/>
      <c r="I85" s="339"/>
      <c r="J85" s="339"/>
      <c r="K85" s="339"/>
      <c r="L85" s="339"/>
      <c r="M85" s="339"/>
      <c r="N85" s="339"/>
      <c r="O85" s="323"/>
      <c r="P85" s="323"/>
      <c r="Q85" s="1033"/>
      <c r="R85" s="1033"/>
      <c r="S85" s="1033"/>
      <c r="T85" s="1034"/>
      <c r="U85" s="1034"/>
      <c r="V85" s="1034"/>
      <c r="W85" s="1034"/>
      <c r="X85" s="1035"/>
    </row>
    <row r="86" spans="1:24" x14ac:dyDescent="0.25">
      <c r="A86" s="322"/>
      <c r="B86" s="323"/>
      <c r="C86" s="339"/>
      <c r="D86" s="339"/>
      <c r="E86" s="339"/>
      <c r="F86" s="339"/>
      <c r="G86" s="339"/>
      <c r="H86" s="339"/>
      <c r="I86" s="339"/>
      <c r="J86" s="339"/>
      <c r="K86" s="339"/>
      <c r="L86" s="339"/>
      <c r="M86" s="339"/>
      <c r="N86" s="339"/>
      <c r="O86" s="323"/>
      <c r="P86" s="323"/>
      <c r="Q86" s="1033"/>
      <c r="R86" s="1033"/>
      <c r="S86" s="1033"/>
      <c r="T86" s="1034"/>
      <c r="U86" s="1034"/>
      <c r="V86" s="1034"/>
      <c r="W86" s="1034"/>
      <c r="X86" s="1035"/>
    </row>
    <row r="87" spans="1:24" x14ac:dyDescent="0.25">
      <c r="A87" s="322"/>
      <c r="B87" s="323"/>
      <c r="C87" s="339"/>
      <c r="D87" s="339"/>
      <c r="E87" s="339"/>
      <c r="F87" s="339"/>
      <c r="G87" s="339"/>
      <c r="H87" s="339"/>
      <c r="I87" s="339"/>
      <c r="J87" s="339"/>
      <c r="K87" s="339"/>
      <c r="L87" s="339"/>
      <c r="M87" s="339"/>
      <c r="N87" s="339"/>
      <c r="O87" s="323"/>
      <c r="P87" s="323"/>
      <c r="Q87" s="1033"/>
      <c r="R87" s="1033"/>
      <c r="S87" s="1033"/>
      <c r="T87" s="1034"/>
      <c r="U87" s="1034"/>
      <c r="V87" s="1034"/>
      <c r="W87" s="1034"/>
      <c r="X87" s="1035"/>
    </row>
    <row r="88" spans="1:24" x14ac:dyDescent="0.25">
      <c r="A88" s="322"/>
      <c r="B88" s="323"/>
      <c r="C88" s="339"/>
      <c r="D88" s="339"/>
      <c r="E88" s="339"/>
      <c r="F88" s="339"/>
      <c r="G88" s="339"/>
      <c r="H88" s="339"/>
      <c r="I88" s="339"/>
      <c r="J88" s="339"/>
      <c r="K88" s="339"/>
      <c r="L88" s="339"/>
      <c r="M88" s="339"/>
      <c r="N88" s="339"/>
      <c r="O88" s="323"/>
      <c r="P88" s="323"/>
      <c r="Q88" s="1033"/>
      <c r="R88" s="1033"/>
      <c r="S88" s="1033"/>
      <c r="T88" s="1034"/>
      <c r="U88" s="1034"/>
      <c r="V88" s="1034"/>
      <c r="W88" s="1034"/>
      <c r="X88" s="1035"/>
    </row>
    <row r="89" spans="1:24" x14ac:dyDescent="0.25">
      <c r="A89" s="322"/>
      <c r="B89" s="323"/>
      <c r="C89" s="339"/>
      <c r="D89" s="339"/>
      <c r="E89" s="339"/>
      <c r="F89" s="339"/>
      <c r="G89" s="339"/>
      <c r="H89" s="339"/>
      <c r="I89" s="339"/>
      <c r="J89" s="339"/>
      <c r="K89" s="339"/>
      <c r="L89" s="339"/>
      <c r="M89" s="339"/>
      <c r="N89" s="339"/>
      <c r="O89" s="323"/>
      <c r="P89" s="323"/>
      <c r="Q89" s="1033"/>
      <c r="R89" s="1033"/>
      <c r="S89" s="1033"/>
      <c r="T89" s="1034"/>
      <c r="U89" s="1034"/>
      <c r="V89" s="1034"/>
      <c r="W89" s="1034"/>
      <c r="X89" s="1035"/>
    </row>
    <row r="90" spans="1:24" x14ac:dyDescent="0.25">
      <c r="A90" s="322"/>
      <c r="B90" s="323"/>
      <c r="C90" s="339"/>
      <c r="D90" s="339"/>
      <c r="E90" s="339"/>
      <c r="F90" s="339"/>
      <c r="G90" s="339"/>
      <c r="H90" s="339"/>
      <c r="I90" s="339"/>
      <c r="J90" s="339"/>
      <c r="K90" s="339"/>
      <c r="L90" s="339"/>
      <c r="M90" s="339"/>
      <c r="N90" s="339"/>
      <c r="O90" s="323"/>
      <c r="P90" s="323"/>
      <c r="Q90" s="1033"/>
      <c r="R90" s="1033"/>
      <c r="S90" s="1033"/>
      <c r="T90" s="1034"/>
      <c r="U90" s="1034"/>
      <c r="V90" s="1034"/>
      <c r="W90" s="1034"/>
      <c r="X90" s="1035"/>
    </row>
    <row r="91" spans="1:24" x14ac:dyDescent="0.25">
      <c r="A91" s="322"/>
      <c r="B91" s="323"/>
      <c r="C91" s="339"/>
      <c r="D91" s="339"/>
      <c r="E91" s="339"/>
      <c r="F91" s="339"/>
      <c r="G91" s="339"/>
      <c r="H91" s="339"/>
      <c r="I91" s="339"/>
      <c r="J91" s="339"/>
      <c r="K91" s="339"/>
      <c r="L91" s="339"/>
      <c r="M91" s="339"/>
      <c r="N91" s="339"/>
      <c r="O91" s="323"/>
      <c r="P91" s="323"/>
      <c r="Q91" s="1033"/>
      <c r="R91" s="1033"/>
      <c r="S91" s="1033"/>
      <c r="T91" s="1034"/>
      <c r="U91" s="1034"/>
      <c r="V91" s="1034"/>
      <c r="W91" s="1034"/>
      <c r="X91" s="1035"/>
    </row>
    <row r="92" spans="1:24" x14ac:dyDescent="0.25">
      <c r="A92" s="322"/>
      <c r="B92" s="323"/>
      <c r="C92" s="339"/>
      <c r="D92" s="339"/>
      <c r="E92" s="339"/>
      <c r="F92" s="339"/>
      <c r="G92" s="339"/>
      <c r="H92" s="339"/>
      <c r="I92" s="339"/>
      <c r="J92" s="339"/>
      <c r="K92" s="339"/>
      <c r="L92" s="339"/>
      <c r="M92" s="339"/>
      <c r="N92" s="339"/>
      <c r="O92" s="323"/>
      <c r="P92" s="323"/>
      <c r="Q92" s="1033"/>
      <c r="R92" s="1033"/>
      <c r="S92" s="1033"/>
      <c r="T92" s="1034"/>
      <c r="U92" s="1034"/>
      <c r="V92" s="1034"/>
      <c r="W92" s="1034"/>
      <c r="X92" s="1035"/>
    </row>
    <row r="93" spans="1:24" x14ac:dyDescent="0.25">
      <c r="A93" s="322"/>
      <c r="B93" s="323"/>
      <c r="C93" s="339"/>
      <c r="D93" s="339"/>
      <c r="E93" s="339"/>
      <c r="F93" s="339"/>
      <c r="G93" s="339"/>
      <c r="H93" s="339"/>
      <c r="I93" s="339"/>
      <c r="J93" s="339"/>
      <c r="K93" s="339"/>
      <c r="L93" s="339"/>
      <c r="M93" s="339"/>
      <c r="N93" s="339"/>
      <c r="O93" s="323"/>
      <c r="P93" s="323"/>
      <c r="Q93" s="1033"/>
      <c r="R93" s="1033"/>
      <c r="S93" s="1033"/>
      <c r="T93" s="1034"/>
      <c r="U93" s="1034"/>
      <c r="V93" s="1034"/>
      <c r="W93" s="1034"/>
      <c r="X93" s="1035"/>
    </row>
    <row r="94" spans="1:24" x14ac:dyDescent="0.25">
      <c r="A94" s="322"/>
      <c r="B94" s="323"/>
      <c r="C94" s="339"/>
      <c r="D94" s="339"/>
      <c r="E94" s="339"/>
      <c r="F94" s="339"/>
      <c r="G94" s="339"/>
      <c r="H94" s="339"/>
      <c r="I94" s="339"/>
      <c r="J94" s="339"/>
      <c r="K94" s="339"/>
      <c r="L94" s="339"/>
      <c r="M94" s="339"/>
      <c r="N94" s="339"/>
      <c r="O94" s="323"/>
      <c r="P94" s="323"/>
      <c r="Q94" s="1033"/>
      <c r="R94" s="1033"/>
      <c r="S94" s="1033"/>
      <c r="T94" s="1034"/>
      <c r="U94" s="1034"/>
      <c r="V94" s="1034"/>
      <c r="W94" s="1034"/>
      <c r="X94" s="1035"/>
    </row>
    <row r="95" spans="1:24" x14ac:dyDescent="0.25">
      <c r="A95" s="322"/>
      <c r="B95" s="323"/>
      <c r="C95" s="339"/>
      <c r="D95" s="339"/>
      <c r="E95" s="339"/>
      <c r="F95" s="339"/>
      <c r="G95" s="339"/>
      <c r="H95" s="339"/>
      <c r="I95" s="339"/>
      <c r="J95" s="339"/>
      <c r="K95" s="339"/>
      <c r="L95" s="339"/>
      <c r="M95" s="339"/>
      <c r="N95" s="339"/>
      <c r="O95" s="323"/>
      <c r="P95" s="323"/>
      <c r="Q95" s="1033"/>
      <c r="R95" s="1033"/>
      <c r="S95" s="1033"/>
      <c r="T95" s="1034"/>
      <c r="U95" s="1034"/>
      <c r="V95" s="1034"/>
      <c r="W95" s="1034"/>
      <c r="X95" s="1035"/>
    </row>
    <row r="96" spans="1:24" x14ac:dyDescent="0.25">
      <c r="A96" s="322"/>
      <c r="B96" s="323"/>
      <c r="C96" s="339"/>
      <c r="D96" s="339"/>
      <c r="E96" s="339"/>
      <c r="F96" s="339"/>
      <c r="G96" s="339"/>
      <c r="H96" s="339"/>
      <c r="I96" s="339"/>
      <c r="J96" s="339"/>
      <c r="K96" s="339"/>
      <c r="L96" s="339"/>
      <c r="M96" s="339"/>
      <c r="N96" s="339"/>
      <c r="O96" s="323"/>
      <c r="P96" s="323"/>
      <c r="Q96" s="1033"/>
      <c r="R96" s="1033"/>
      <c r="S96" s="1033"/>
      <c r="T96" s="1034"/>
      <c r="U96" s="1034"/>
      <c r="V96" s="1034"/>
      <c r="W96" s="1034"/>
      <c r="X96" s="1035"/>
    </row>
    <row r="97" spans="1:24" x14ac:dyDescent="0.25">
      <c r="A97" s="322"/>
      <c r="B97" s="323"/>
      <c r="C97" s="339"/>
      <c r="D97" s="339"/>
      <c r="E97" s="339"/>
      <c r="F97" s="339"/>
      <c r="G97" s="339"/>
      <c r="H97" s="339"/>
      <c r="I97" s="339"/>
      <c r="J97" s="339"/>
      <c r="K97" s="339"/>
      <c r="L97" s="339"/>
      <c r="M97" s="339"/>
      <c r="N97" s="339"/>
      <c r="O97" s="323"/>
      <c r="P97" s="323"/>
      <c r="Q97" s="1033"/>
      <c r="R97" s="1033"/>
      <c r="S97" s="1033"/>
      <c r="T97" s="1034"/>
      <c r="U97" s="1034"/>
      <c r="V97" s="1034"/>
      <c r="W97" s="1034"/>
      <c r="X97" s="1035"/>
    </row>
    <row r="98" spans="1:24" x14ac:dyDescent="0.25">
      <c r="A98" s="322"/>
      <c r="B98" s="323"/>
      <c r="C98" s="339"/>
      <c r="D98" s="339"/>
      <c r="E98" s="339"/>
      <c r="F98" s="339"/>
      <c r="G98" s="339"/>
      <c r="H98" s="339"/>
      <c r="I98" s="339"/>
      <c r="J98" s="339"/>
      <c r="K98" s="339"/>
      <c r="L98" s="339"/>
      <c r="M98" s="339"/>
      <c r="N98" s="339"/>
      <c r="O98" s="323"/>
      <c r="P98" s="323"/>
      <c r="Q98" s="1033"/>
      <c r="R98" s="1033"/>
      <c r="S98" s="1033"/>
      <c r="T98" s="1034"/>
      <c r="U98" s="1034"/>
      <c r="V98" s="1034"/>
      <c r="W98" s="1034"/>
      <c r="X98" s="1035"/>
    </row>
    <row r="99" spans="1:24" x14ac:dyDescent="0.25">
      <c r="A99" s="322"/>
      <c r="B99" s="323"/>
      <c r="C99" s="339"/>
      <c r="D99" s="339"/>
      <c r="E99" s="339"/>
      <c r="F99" s="339"/>
      <c r="G99" s="339"/>
      <c r="H99" s="339"/>
      <c r="I99" s="339"/>
      <c r="J99" s="339"/>
      <c r="K99" s="339"/>
      <c r="L99" s="339"/>
      <c r="M99" s="339"/>
      <c r="N99" s="339"/>
      <c r="O99" s="323"/>
      <c r="P99" s="323"/>
      <c r="Q99" s="1033"/>
      <c r="R99" s="1033"/>
      <c r="S99" s="1033"/>
      <c r="T99" s="1034"/>
      <c r="U99" s="1034"/>
      <c r="V99" s="1034"/>
      <c r="W99" s="1034"/>
      <c r="X99" s="1035"/>
    </row>
    <row r="100" spans="1:24" x14ac:dyDescent="0.25">
      <c r="A100" s="322"/>
      <c r="B100" s="323"/>
      <c r="C100" s="339"/>
      <c r="D100" s="339"/>
      <c r="E100" s="339"/>
      <c r="F100" s="339"/>
      <c r="G100" s="339"/>
      <c r="H100" s="339"/>
      <c r="I100" s="339"/>
      <c r="J100" s="339"/>
      <c r="K100" s="339"/>
      <c r="L100" s="339"/>
      <c r="M100" s="339"/>
      <c r="N100" s="339"/>
      <c r="O100" s="323"/>
      <c r="P100" s="323"/>
      <c r="Q100" s="1033"/>
      <c r="R100" s="1033"/>
      <c r="S100" s="1033"/>
      <c r="T100" s="1034"/>
      <c r="U100" s="1034"/>
      <c r="V100" s="1034"/>
      <c r="W100" s="1034"/>
      <c r="X100" s="1035"/>
    </row>
    <row r="101" spans="1:24" x14ac:dyDescent="0.25">
      <c r="A101" s="322"/>
      <c r="B101" s="323"/>
      <c r="C101" s="339"/>
      <c r="D101" s="339"/>
      <c r="E101" s="339"/>
      <c r="F101" s="339"/>
      <c r="G101" s="339"/>
      <c r="H101" s="339"/>
      <c r="I101" s="339"/>
      <c r="J101" s="339"/>
      <c r="K101" s="339"/>
      <c r="L101" s="339"/>
      <c r="M101" s="339"/>
      <c r="N101" s="339"/>
      <c r="O101" s="323"/>
      <c r="P101" s="323"/>
      <c r="Q101" s="1033"/>
      <c r="R101" s="1033"/>
      <c r="S101" s="1033"/>
      <c r="T101" s="1034"/>
      <c r="U101" s="1034"/>
      <c r="V101" s="1034"/>
      <c r="W101" s="1034"/>
      <c r="X101" s="1035"/>
    </row>
    <row r="102" spans="1:24" x14ac:dyDescent="0.25">
      <c r="A102" s="322"/>
      <c r="B102" s="323"/>
      <c r="C102" s="339"/>
      <c r="D102" s="339"/>
      <c r="E102" s="339"/>
      <c r="F102" s="339"/>
      <c r="G102" s="339"/>
      <c r="H102" s="339"/>
      <c r="I102" s="339"/>
      <c r="J102" s="339"/>
      <c r="K102" s="339"/>
      <c r="L102" s="339"/>
      <c r="M102" s="339"/>
      <c r="N102" s="339"/>
      <c r="O102" s="323"/>
      <c r="P102" s="323"/>
      <c r="Q102" s="1033"/>
      <c r="R102" s="1033"/>
      <c r="S102" s="1033"/>
      <c r="T102" s="1034"/>
      <c r="U102" s="1034"/>
      <c r="V102" s="1034"/>
      <c r="W102" s="1034"/>
      <c r="X102" s="1035"/>
    </row>
    <row r="103" spans="1:24" x14ac:dyDescent="0.25">
      <c r="A103" s="322"/>
      <c r="B103" s="323"/>
      <c r="C103" s="339"/>
      <c r="D103" s="339"/>
      <c r="E103" s="339"/>
      <c r="F103" s="339"/>
      <c r="G103" s="339"/>
      <c r="H103" s="339"/>
      <c r="I103" s="339"/>
      <c r="J103" s="339"/>
      <c r="K103" s="339"/>
      <c r="L103" s="339"/>
      <c r="M103" s="339"/>
      <c r="N103" s="339"/>
      <c r="O103" s="323"/>
      <c r="P103" s="323"/>
      <c r="Q103" s="1033"/>
      <c r="R103" s="1033"/>
      <c r="S103" s="1033"/>
      <c r="T103" s="1034"/>
      <c r="U103" s="1034"/>
      <c r="V103" s="1034"/>
      <c r="W103" s="1034"/>
      <c r="X103" s="1035"/>
    </row>
    <row r="104" spans="1:24" x14ac:dyDescent="0.25">
      <c r="A104" s="322"/>
      <c r="B104" s="323"/>
      <c r="C104" s="339"/>
      <c r="D104" s="339"/>
      <c r="E104" s="339"/>
      <c r="F104" s="339"/>
      <c r="G104" s="339"/>
      <c r="H104" s="339"/>
      <c r="I104" s="339"/>
      <c r="J104" s="339"/>
      <c r="K104" s="339"/>
      <c r="L104" s="339"/>
      <c r="M104" s="339"/>
      <c r="N104" s="339"/>
      <c r="O104" s="323"/>
      <c r="P104" s="323"/>
      <c r="Q104" s="1033"/>
      <c r="R104" s="1033"/>
      <c r="S104" s="1033"/>
      <c r="T104" s="1034"/>
      <c r="U104" s="1034"/>
      <c r="V104" s="1034"/>
      <c r="W104" s="1034"/>
      <c r="X104" s="1035"/>
    </row>
    <row r="105" spans="1:24" x14ac:dyDescent="0.25">
      <c r="A105" s="322"/>
      <c r="B105" s="323"/>
      <c r="C105" s="339"/>
      <c r="D105" s="339"/>
      <c r="E105" s="339"/>
      <c r="F105" s="339"/>
      <c r="G105" s="339"/>
      <c r="H105" s="339"/>
      <c r="I105" s="339"/>
      <c r="J105" s="339"/>
      <c r="K105" s="339"/>
      <c r="L105" s="339"/>
      <c r="M105" s="339"/>
      <c r="N105" s="339"/>
      <c r="O105" s="323"/>
      <c r="P105" s="323"/>
      <c r="Q105" s="1033"/>
      <c r="R105" s="1033"/>
      <c r="S105" s="1033"/>
      <c r="T105" s="1034"/>
      <c r="U105" s="1034"/>
      <c r="V105" s="1034"/>
      <c r="W105" s="1034"/>
      <c r="X105" s="1035"/>
    </row>
    <row r="106" spans="1:24" x14ac:dyDescent="0.25">
      <c r="A106" s="322"/>
      <c r="B106" s="323"/>
      <c r="C106" s="339"/>
      <c r="D106" s="339"/>
      <c r="E106" s="339"/>
      <c r="F106" s="339"/>
      <c r="G106" s="339"/>
      <c r="H106" s="339"/>
      <c r="I106" s="339"/>
      <c r="J106" s="339"/>
      <c r="K106" s="339"/>
      <c r="L106" s="339"/>
      <c r="M106" s="339"/>
      <c r="N106" s="339"/>
      <c r="O106" s="323"/>
      <c r="P106" s="323"/>
      <c r="Q106" s="1033"/>
      <c r="R106" s="1033"/>
      <c r="S106" s="1033"/>
      <c r="T106" s="1034"/>
      <c r="U106" s="1034"/>
      <c r="V106" s="1034"/>
      <c r="W106" s="1034"/>
      <c r="X106" s="1035"/>
    </row>
    <row r="107" spans="1:24" x14ac:dyDescent="0.25">
      <c r="A107" s="322"/>
      <c r="B107" s="323"/>
      <c r="C107" s="339"/>
      <c r="D107" s="339"/>
      <c r="E107" s="339"/>
      <c r="F107" s="339"/>
      <c r="G107" s="339"/>
      <c r="H107" s="339"/>
      <c r="I107" s="339"/>
      <c r="J107" s="339"/>
      <c r="K107" s="339"/>
      <c r="L107" s="339"/>
      <c r="M107" s="339"/>
      <c r="N107" s="339"/>
      <c r="O107" s="323"/>
      <c r="P107" s="323"/>
      <c r="Q107" s="1033"/>
      <c r="R107" s="1033"/>
      <c r="S107" s="1033"/>
      <c r="T107" s="1034"/>
      <c r="U107" s="1034"/>
      <c r="V107" s="1034"/>
      <c r="W107" s="1034"/>
      <c r="X107" s="1035"/>
    </row>
    <row r="108" spans="1:24" x14ac:dyDescent="0.25">
      <c r="A108" s="322"/>
      <c r="B108" s="323"/>
      <c r="C108" s="339"/>
      <c r="D108" s="339"/>
      <c r="E108" s="339"/>
      <c r="F108" s="339"/>
      <c r="G108" s="339"/>
      <c r="H108" s="339"/>
      <c r="I108" s="339"/>
      <c r="J108" s="339"/>
      <c r="K108" s="339"/>
      <c r="L108" s="339"/>
      <c r="M108" s="339"/>
      <c r="N108" s="339"/>
      <c r="O108" s="323"/>
      <c r="P108" s="323"/>
      <c r="Q108" s="1033"/>
      <c r="R108" s="1033"/>
      <c r="S108" s="1033"/>
      <c r="T108" s="1034"/>
      <c r="U108" s="1034"/>
      <c r="V108" s="1034"/>
      <c r="W108" s="1034"/>
      <c r="X108" s="1035"/>
    </row>
    <row r="109" spans="1:24" x14ac:dyDescent="0.25">
      <c r="A109" s="322"/>
      <c r="B109" s="323"/>
      <c r="C109" s="339"/>
      <c r="D109" s="339"/>
      <c r="E109" s="339"/>
      <c r="F109" s="339"/>
      <c r="G109" s="339"/>
      <c r="H109" s="339"/>
      <c r="I109" s="339"/>
      <c r="J109" s="339"/>
      <c r="K109" s="339"/>
      <c r="L109" s="339"/>
      <c r="M109" s="339"/>
      <c r="N109" s="339"/>
      <c r="O109" s="323"/>
      <c r="P109" s="323"/>
      <c r="Q109" s="1033"/>
      <c r="R109" s="1033"/>
      <c r="S109" s="1033"/>
      <c r="T109" s="1034"/>
      <c r="U109" s="1034"/>
      <c r="V109" s="1034"/>
      <c r="W109" s="1034"/>
      <c r="X109" s="1035"/>
    </row>
    <row r="110" spans="1:24" x14ac:dyDescent="0.25">
      <c r="A110" s="322"/>
      <c r="B110" s="323"/>
      <c r="C110" s="339"/>
      <c r="D110" s="339"/>
      <c r="E110" s="339"/>
      <c r="F110" s="339"/>
      <c r="G110" s="339"/>
      <c r="H110" s="339"/>
      <c r="I110" s="339"/>
      <c r="J110" s="339"/>
      <c r="K110" s="339"/>
      <c r="L110" s="339"/>
      <c r="M110" s="339"/>
      <c r="N110" s="339"/>
      <c r="O110" s="323"/>
      <c r="P110" s="323"/>
      <c r="Q110" s="1033"/>
      <c r="R110" s="1033"/>
      <c r="S110" s="1033"/>
      <c r="T110" s="1034"/>
      <c r="U110" s="1034"/>
      <c r="V110" s="1034"/>
      <c r="W110" s="1034"/>
      <c r="X110" s="1035"/>
    </row>
    <row r="111" spans="1:24" x14ac:dyDescent="0.25">
      <c r="A111" s="322"/>
      <c r="B111" s="323"/>
      <c r="C111" s="339"/>
      <c r="D111" s="339"/>
      <c r="E111" s="339"/>
      <c r="F111" s="339"/>
      <c r="G111" s="339"/>
      <c r="H111" s="339"/>
      <c r="I111" s="339"/>
      <c r="J111" s="339"/>
      <c r="K111" s="339"/>
      <c r="L111" s="339"/>
      <c r="M111" s="339"/>
      <c r="N111" s="339"/>
      <c r="O111" s="323"/>
      <c r="P111" s="323"/>
      <c r="Q111" s="1033"/>
      <c r="R111" s="1033"/>
      <c r="S111" s="1033"/>
      <c r="T111" s="1034"/>
      <c r="U111" s="1034"/>
      <c r="V111" s="1034"/>
      <c r="W111" s="1034"/>
      <c r="X111" s="1035"/>
    </row>
    <row r="112" spans="1:24" x14ac:dyDescent="0.25">
      <c r="A112" s="322"/>
      <c r="B112" s="323"/>
      <c r="C112" s="339"/>
      <c r="D112" s="339"/>
      <c r="E112" s="339"/>
      <c r="F112" s="339"/>
      <c r="G112" s="339"/>
      <c r="H112" s="339"/>
      <c r="I112" s="339"/>
      <c r="J112" s="339"/>
      <c r="K112" s="339"/>
      <c r="L112" s="339"/>
      <c r="M112" s="339"/>
      <c r="N112" s="339"/>
      <c r="O112" s="323"/>
      <c r="P112" s="323"/>
      <c r="Q112" s="1033"/>
      <c r="R112" s="1033"/>
      <c r="S112" s="1033"/>
      <c r="T112" s="1034"/>
      <c r="U112" s="1034"/>
      <c r="V112" s="1034"/>
      <c r="W112" s="1034"/>
      <c r="X112" s="1035"/>
    </row>
    <row r="113" spans="1:24" x14ac:dyDescent="0.25">
      <c r="A113" s="322"/>
      <c r="B113" s="323"/>
      <c r="C113" s="339"/>
      <c r="D113" s="339"/>
      <c r="E113" s="339"/>
      <c r="F113" s="339"/>
      <c r="G113" s="339"/>
      <c r="H113" s="339"/>
      <c r="I113" s="339"/>
      <c r="J113" s="339"/>
      <c r="K113" s="339"/>
      <c r="L113" s="339"/>
      <c r="M113" s="339"/>
      <c r="N113" s="339"/>
      <c r="O113" s="323"/>
      <c r="P113" s="323"/>
      <c r="Q113" s="1033"/>
      <c r="R113" s="1033"/>
      <c r="S113" s="1033"/>
      <c r="T113" s="1034"/>
      <c r="U113" s="1034"/>
      <c r="V113" s="1034"/>
      <c r="W113" s="1034"/>
      <c r="X113" s="1035"/>
    </row>
    <row r="114" spans="1:24" x14ac:dyDescent="0.25">
      <c r="A114" s="322"/>
      <c r="B114" s="323"/>
      <c r="C114" s="339"/>
      <c r="D114" s="339"/>
      <c r="E114" s="339"/>
      <c r="F114" s="339"/>
      <c r="G114" s="339"/>
      <c r="H114" s="339"/>
      <c r="I114" s="339"/>
      <c r="J114" s="339"/>
      <c r="K114" s="339"/>
      <c r="L114" s="339"/>
      <c r="M114" s="339"/>
      <c r="N114" s="339"/>
      <c r="O114" s="323"/>
      <c r="P114" s="323"/>
      <c r="Q114" s="1033"/>
      <c r="R114" s="1033"/>
      <c r="S114" s="1033"/>
      <c r="T114" s="1034"/>
      <c r="U114" s="1034"/>
      <c r="V114" s="1034"/>
      <c r="W114" s="1034"/>
      <c r="X114" s="1035"/>
    </row>
    <row r="115" spans="1:24" x14ac:dyDescent="0.25">
      <c r="A115" s="322"/>
      <c r="B115" s="323"/>
      <c r="C115" s="339"/>
      <c r="D115" s="339"/>
      <c r="E115" s="339"/>
      <c r="F115" s="339"/>
      <c r="G115" s="339"/>
      <c r="H115" s="339"/>
      <c r="I115" s="339"/>
      <c r="J115" s="339"/>
      <c r="K115" s="339"/>
      <c r="L115" s="339"/>
      <c r="M115" s="339"/>
      <c r="N115" s="339"/>
      <c r="O115" s="323"/>
      <c r="P115" s="323"/>
      <c r="Q115" s="1033"/>
      <c r="R115" s="1033"/>
      <c r="S115" s="1033"/>
      <c r="T115" s="1034"/>
      <c r="U115" s="1034"/>
      <c r="V115" s="1034"/>
      <c r="W115" s="1034"/>
      <c r="X115" s="1035"/>
    </row>
    <row r="116" spans="1:24" x14ac:dyDescent="0.25">
      <c r="A116" s="322"/>
      <c r="B116" s="323"/>
      <c r="C116" s="339"/>
      <c r="D116" s="339"/>
      <c r="E116" s="339"/>
      <c r="F116" s="339"/>
      <c r="G116" s="339"/>
      <c r="H116" s="339"/>
      <c r="I116" s="339"/>
      <c r="J116" s="339"/>
      <c r="K116" s="339"/>
      <c r="L116" s="339"/>
      <c r="M116" s="339"/>
      <c r="N116" s="339"/>
      <c r="O116" s="323"/>
      <c r="P116" s="323"/>
      <c r="Q116" s="1033"/>
      <c r="R116" s="1033"/>
      <c r="S116" s="1033"/>
      <c r="T116" s="1034"/>
      <c r="U116" s="1034"/>
      <c r="V116" s="1034"/>
      <c r="W116" s="1034"/>
      <c r="X116" s="1035"/>
    </row>
    <row r="117" spans="1:24" x14ac:dyDescent="0.25">
      <c r="A117" s="322"/>
      <c r="B117" s="323"/>
      <c r="C117" s="339"/>
      <c r="D117" s="339"/>
      <c r="E117" s="339"/>
      <c r="F117" s="339"/>
      <c r="G117" s="339"/>
      <c r="H117" s="339"/>
      <c r="I117" s="339"/>
      <c r="J117" s="339"/>
      <c r="K117" s="339"/>
      <c r="L117" s="339"/>
      <c r="M117" s="339"/>
      <c r="N117" s="339"/>
      <c r="O117" s="323"/>
      <c r="P117" s="323"/>
      <c r="Q117" s="1033"/>
      <c r="R117" s="1033"/>
      <c r="S117" s="1033"/>
      <c r="T117" s="1034"/>
      <c r="U117" s="1034"/>
      <c r="V117" s="1034"/>
      <c r="W117" s="1034"/>
      <c r="X117" s="1035"/>
    </row>
    <row r="118" spans="1:24" x14ac:dyDescent="0.25">
      <c r="A118" s="322"/>
      <c r="B118" s="323"/>
      <c r="C118" s="339"/>
      <c r="D118" s="339"/>
      <c r="E118" s="339"/>
      <c r="F118" s="339"/>
      <c r="G118" s="339"/>
      <c r="H118" s="339"/>
      <c r="I118" s="339"/>
      <c r="J118" s="339"/>
      <c r="K118" s="339"/>
      <c r="L118" s="339"/>
      <c r="M118" s="339"/>
      <c r="N118" s="339"/>
      <c r="O118" s="323"/>
      <c r="P118" s="323"/>
      <c r="Q118" s="1033"/>
      <c r="R118" s="1033"/>
      <c r="S118" s="1033"/>
      <c r="T118" s="1034"/>
      <c r="U118" s="1034"/>
      <c r="V118" s="1034"/>
      <c r="W118" s="1034"/>
      <c r="X118" s="1035"/>
    </row>
    <row r="119" spans="1:24" x14ac:dyDescent="0.25">
      <c r="A119" s="322"/>
      <c r="B119" s="323"/>
      <c r="C119" s="339"/>
      <c r="D119" s="339"/>
      <c r="E119" s="339"/>
      <c r="F119" s="339"/>
      <c r="G119" s="339"/>
      <c r="H119" s="339"/>
      <c r="I119" s="339"/>
      <c r="J119" s="339"/>
      <c r="K119" s="339"/>
      <c r="L119" s="339"/>
      <c r="M119" s="339"/>
      <c r="N119" s="339"/>
      <c r="O119" s="323"/>
      <c r="P119" s="323"/>
      <c r="Q119" s="1033"/>
      <c r="R119" s="1033"/>
      <c r="S119" s="1033"/>
      <c r="T119" s="1034"/>
      <c r="U119" s="1034"/>
      <c r="V119" s="1034"/>
      <c r="W119" s="1034"/>
      <c r="X119" s="1035"/>
    </row>
    <row r="120" spans="1:24" x14ac:dyDescent="0.25">
      <c r="A120" s="322"/>
      <c r="B120" s="323"/>
      <c r="C120" s="339"/>
      <c r="D120" s="339"/>
      <c r="E120" s="339"/>
      <c r="F120" s="339"/>
      <c r="G120" s="339"/>
      <c r="H120" s="339"/>
      <c r="I120" s="339"/>
      <c r="J120" s="339"/>
      <c r="K120" s="339"/>
      <c r="L120" s="339"/>
      <c r="M120" s="339"/>
      <c r="N120" s="339"/>
      <c r="O120" s="323"/>
      <c r="P120" s="323"/>
      <c r="Q120" s="1033"/>
      <c r="R120" s="1033"/>
      <c r="S120" s="1033"/>
      <c r="T120" s="1034"/>
      <c r="U120" s="1034"/>
      <c r="V120" s="1034"/>
      <c r="W120" s="1034"/>
      <c r="X120" s="1035"/>
    </row>
    <row r="121" spans="1:24" x14ac:dyDescent="0.25">
      <c r="A121" s="322"/>
      <c r="B121" s="323"/>
      <c r="C121" s="339"/>
      <c r="D121" s="339"/>
      <c r="E121" s="339"/>
      <c r="F121" s="339"/>
      <c r="G121" s="339"/>
      <c r="H121" s="339"/>
      <c r="I121" s="339"/>
      <c r="J121" s="339"/>
      <c r="K121" s="339"/>
      <c r="L121" s="339"/>
      <c r="M121" s="339"/>
      <c r="N121" s="339"/>
      <c r="O121" s="323"/>
      <c r="P121" s="323"/>
      <c r="Q121" s="1033"/>
      <c r="R121" s="1033"/>
      <c r="S121" s="1033"/>
      <c r="T121" s="1034"/>
      <c r="U121" s="1034"/>
      <c r="V121" s="1034"/>
      <c r="W121" s="1034"/>
      <c r="X121" s="1035"/>
    </row>
    <row r="122" spans="1:24" x14ac:dyDescent="0.25">
      <c r="A122" s="322"/>
      <c r="B122" s="323"/>
      <c r="C122" s="339"/>
      <c r="D122" s="339"/>
      <c r="E122" s="339"/>
      <c r="F122" s="339"/>
      <c r="G122" s="339"/>
      <c r="H122" s="339"/>
      <c r="I122" s="339"/>
      <c r="J122" s="339"/>
      <c r="K122" s="339"/>
      <c r="L122" s="339"/>
      <c r="M122" s="339"/>
      <c r="N122" s="339"/>
      <c r="O122" s="323"/>
      <c r="P122" s="323"/>
      <c r="Q122" s="1033"/>
      <c r="R122" s="1033"/>
      <c r="S122" s="1033"/>
      <c r="T122" s="1034"/>
      <c r="U122" s="1034"/>
      <c r="V122" s="1034"/>
      <c r="W122" s="1034"/>
      <c r="X122" s="1035"/>
    </row>
    <row r="123" spans="1:24" x14ac:dyDescent="0.25">
      <c r="A123" s="321"/>
      <c r="B123" s="319"/>
      <c r="C123" s="334"/>
      <c r="D123" s="334"/>
      <c r="E123" s="334"/>
      <c r="F123" s="334"/>
      <c r="G123" s="334"/>
      <c r="H123" s="334"/>
      <c r="I123" s="334"/>
      <c r="J123" s="334"/>
      <c r="K123" s="334"/>
      <c r="L123" s="334"/>
      <c r="M123" s="334"/>
      <c r="N123" s="334"/>
      <c r="O123" s="319"/>
      <c r="P123" s="319"/>
      <c r="Q123" s="1030"/>
      <c r="R123" s="1030"/>
      <c r="S123" s="1030"/>
      <c r="T123" s="1031"/>
      <c r="U123" s="1031"/>
      <c r="V123" s="1031"/>
      <c r="W123" s="1031"/>
      <c r="X123" s="1032"/>
    </row>
    <row r="124" spans="1:24" x14ac:dyDescent="0.25">
      <c r="A124" s="35"/>
      <c r="B124" s="33"/>
      <c r="C124" s="53" t="s">
        <v>228</v>
      </c>
      <c r="D124" s="1028" t="s">
        <v>229</v>
      </c>
      <c r="E124" s="1028"/>
      <c r="F124" s="1028"/>
      <c r="G124" s="1028"/>
      <c r="H124" s="1028"/>
      <c r="I124" s="1028"/>
      <c r="J124" s="1028"/>
      <c r="K124" s="1028"/>
      <c r="L124" s="1028"/>
      <c r="M124" s="1028"/>
      <c r="N124" s="1028"/>
      <c r="O124" s="1028"/>
      <c r="P124" s="1028"/>
      <c r="Q124" s="1028"/>
      <c r="R124" s="1028"/>
      <c r="S124" s="1028"/>
      <c r="T124" s="1028"/>
      <c r="U124" s="1028"/>
      <c r="V124" s="1028"/>
      <c r="W124" s="1028"/>
      <c r="X124" s="1029"/>
    </row>
    <row r="125" spans="1:24" x14ac:dyDescent="0.25">
      <c r="A125" s="35"/>
      <c r="B125" s="33"/>
      <c r="C125" s="53" t="s">
        <v>230</v>
      </c>
      <c r="D125" s="1028" t="s">
        <v>231</v>
      </c>
      <c r="E125" s="1028"/>
      <c r="F125" s="1028"/>
      <c r="G125" s="1028"/>
      <c r="H125" s="1028"/>
      <c r="I125" s="1028"/>
      <c r="J125" s="1028"/>
      <c r="K125" s="1028"/>
      <c r="L125" s="1028"/>
      <c r="M125" s="1028"/>
      <c r="N125" s="1028"/>
      <c r="O125" s="1028"/>
      <c r="P125" s="1028"/>
      <c r="Q125" s="1028"/>
      <c r="R125" s="1028"/>
      <c r="S125" s="1028"/>
      <c r="T125" s="1028"/>
      <c r="U125" s="1028"/>
      <c r="V125" s="1028"/>
      <c r="W125" s="1028"/>
      <c r="X125" s="1029"/>
    </row>
    <row r="126" spans="1:24" x14ac:dyDescent="0.25">
      <c r="A126" s="35"/>
      <c r="B126" s="33"/>
      <c r="C126" s="68" t="s">
        <v>232</v>
      </c>
      <c r="D126" s="1028" t="s">
        <v>233</v>
      </c>
      <c r="E126" s="1028"/>
      <c r="F126" s="1028"/>
      <c r="G126" s="1028"/>
      <c r="H126" s="1028"/>
      <c r="I126" s="1028"/>
      <c r="J126" s="1028"/>
      <c r="K126" s="1028"/>
      <c r="L126" s="1028"/>
      <c r="M126" s="1028"/>
      <c r="N126" s="1028"/>
      <c r="O126" s="1028"/>
      <c r="P126" s="1028"/>
      <c r="Q126" s="1028"/>
      <c r="R126" s="1028"/>
      <c r="S126" s="1028"/>
      <c r="T126" s="1028"/>
      <c r="U126" s="1028"/>
      <c r="V126" s="1028"/>
      <c r="W126" s="1028"/>
      <c r="X126" s="1029"/>
    </row>
    <row r="127" spans="1:24" x14ac:dyDescent="0.25">
      <c r="A127" s="993" t="str">
        <f>A64</f>
        <v>Formulaire du 30 septembre 2009</v>
      </c>
      <c r="B127" s="994"/>
      <c r="C127" s="994"/>
      <c r="D127" s="994"/>
      <c r="E127" s="994"/>
      <c r="F127" s="994"/>
      <c r="G127" s="994"/>
      <c r="H127" s="994"/>
      <c r="I127" s="994"/>
      <c r="J127" s="994"/>
      <c r="K127" s="994"/>
      <c r="L127" s="994"/>
      <c r="M127" s="994"/>
      <c r="N127" s="795" t="str">
        <f>CONCATENATE("Annexe 3 au dossier de travaux ",CR!R1," - Page 2 / 2")</f>
        <v>Annexe 3 au dossier de travaux  - Page 2 / 2</v>
      </c>
      <c r="O127" s="795"/>
      <c r="P127" s="795"/>
      <c r="Q127" s="795"/>
      <c r="R127" s="795"/>
      <c r="S127" s="795"/>
      <c r="T127" s="795"/>
      <c r="U127" s="795"/>
      <c r="V127" s="795"/>
      <c r="W127" s="795"/>
      <c r="X127" s="796"/>
    </row>
  </sheetData>
  <mergeCells count="491">
    <mergeCell ref="I1:P1"/>
    <mergeCell ref="R1:X2"/>
    <mergeCell ref="I2:P3"/>
    <mergeCell ref="R3:X4"/>
    <mergeCell ref="I4:P5"/>
    <mergeCell ref="C6:X6"/>
    <mergeCell ref="C7:X7"/>
    <mergeCell ref="A8:D8"/>
    <mergeCell ref="E8:H8"/>
    <mergeCell ref="I8:J8"/>
    <mergeCell ref="K8:O8"/>
    <mergeCell ref="P8:X9"/>
    <mergeCell ref="A9:D9"/>
    <mergeCell ref="E9:H9"/>
    <mergeCell ref="I9:J9"/>
    <mergeCell ref="K9:O9"/>
    <mergeCell ref="A27:O27"/>
    <mergeCell ref="P27:X27"/>
    <mergeCell ref="A28:C28"/>
    <mergeCell ref="D28:G28"/>
    <mergeCell ref="H28:K28"/>
    <mergeCell ref="L28:O28"/>
    <mergeCell ref="A11:A12"/>
    <mergeCell ref="B11:X12"/>
    <mergeCell ref="I14:X25"/>
    <mergeCell ref="A18:H18"/>
    <mergeCell ref="A19:H21"/>
    <mergeCell ref="A22:H22"/>
    <mergeCell ref="A23:H25"/>
    <mergeCell ref="B16:H17"/>
    <mergeCell ref="B14:H15"/>
    <mergeCell ref="A16:A17"/>
    <mergeCell ref="A14:A15"/>
    <mergeCell ref="A31:C31"/>
    <mergeCell ref="D31:G31"/>
    <mergeCell ref="H31:K31"/>
    <mergeCell ref="L31:O31"/>
    <mergeCell ref="A32:K32"/>
    <mergeCell ref="L32:O32"/>
    <mergeCell ref="S29:T29"/>
    <mergeCell ref="U29:U30"/>
    <mergeCell ref="V29:X30"/>
    <mergeCell ref="A30:C30"/>
    <mergeCell ref="D30:G30"/>
    <mergeCell ref="H30:K30"/>
    <mergeCell ref="L30:O30"/>
    <mergeCell ref="S30:T30"/>
    <mergeCell ref="A29:C29"/>
    <mergeCell ref="D29:G29"/>
    <mergeCell ref="H29:K29"/>
    <mergeCell ref="L29:O29"/>
    <mergeCell ref="Q29:Q30"/>
    <mergeCell ref="R29:R30"/>
    <mergeCell ref="O38:S38"/>
    <mergeCell ref="T38:X38"/>
    <mergeCell ref="A39:D39"/>
    <mergeCell ref="E39:I39"/>
    <mergeCell ref="J39:N39"/>
    <mergeCell ref="P39:S39"/>
    <mergeCell ref="U39:X39"/>
    <mergeCell ref="S32:T32"/>
    <mergeCell ref="V32:X32"/>
    <mergeCell ref="A34:A35"/>
    <mergeCell ref="B34:X35"/>
    <mergeCell ref="A37:D38"/>
    <mergeCell ref="E37:I37"/>
    <mergeCell ref="J37:N37"/>
    <mergeCell ref="O37:X37"/>
    <mergeCell ref="E38:I38"/>
    <mergeCell ref="J38:N38"/>
    <mergeCell ref="A40:D40"/>
    <mergeCell ref="E40:I40"/>
    <mergeCell ref="J40:N40"/>
    <mergeCell ref="P40:S40"/>
    <mergeCell ref="U40:X40"/>
    <mergeCell ref="A41:D41"/>
    <mergeCell ref="E41:I41"/>
    <mergeCell ref="J41:N41"/>
    <mergeCell ref="P41:S41"/>
    <mergeCell ref="U41:X41"/>
    <mergeCell ref="A42:D42"/>
    <mergeCell ref="E42:I42"/>
    <mergeCell ref="J42:N42"/>
    <mergeCell ref="P42:S42"/>
    <mergeCell ref="U42:X42"/>
    <mergeCell ref="A43:D43"/>
    <mergeCell ref="E43:I43"/>
    <mergeCell ref="J43:N43"/>
    <mergeCell ref="P43:S43"/>
    <mergeCell ref="U43:X43"/>
    <mergeCell ref="A48:A49"/>
    <mergeCell ref="B48:X49"/>
    <mergeCell ref="M51:X51"/>
    <mergeCell ref="AA51:AB51"/>
    <mergeCell ref="A44:D44"/>
    <mergeCell ref="E44:I44"/>
    <mergeCell ref="J44:N44"/>
    <mergeCell ref="P44:S44"/>
    <mergeCell ref="U44:X44"/>
    <mergeCell ref="A45:D46"/>
    <mergeCell ref="E45:I45"/>
    <mergeCell ref="J45:N45"/>
    <mergeCell ref="O45:X45"/>
    <mergeCell ref="E46:I46"/>
    <mergeCell ref="AC51:AD51"/>
    <mergeCell ref="P52:Q52"/>
    <mergeCell ref="R52:T52"/>
    <mergeCell ref="U52:X52"/>
    <mergeCell ref="M53:O53"/>
    <mergeCell ref="P53:Q53"/>
    <mergeCell ref="R53:T53"/>
    <mergeCell ref="U53:X53"/>
    <mergeCell ref="J46:N46"/>
    <mergeCell ref="O46:X46"/>
    <mergeCell ref="M61:O61"/>
    <mergeCell ref="P61:Q61"/>
    <mergeCell ref="R61:T61"/>
    <mergeCell ref="U61:X61"/>
    <mergeCell ref="N62:O62"/>
    <mergeCell ref="P62:R63"/>
    <mergeCell ref="S62:U62"/>
    <mergeCell ref="V62:X62"/>
    <mergeCell ref="M54:O54"/>
    <mergeCell ref="P54:Q54"/>
    <mergeCell ref="R54:T54"/>
    <mergeCell ref="U54:X54"/>
    <mergeCell ref="M55:N57"/>
    <mergeCell ref="P55:Q55"/>
    <mergeCell ref="R55:T55"/>
    <mergeCell ref="U55:X55"/>
    <mergeCell ref="O56:O57"/>
    <mergeCell ref="P56:Q56"/>
    <mergeCell ref="R56:T56"/>
    <mergeCell ref="U56:X56"/>
    <mergeCell ref="P57:Q57"/>
    <mergeCell ref="R57:T57"/>
    <mergeCell ref="U57:X57"/>
    <mergeCell ref="AC58:AD58"/>
    <mergeCell ref="M59:N60"/>
    <mergeCell ref="P59:Q59"/>
    <mergeCell ref="R59:T59"/>
    <mergeCell ref="U59:X59"/>
    <mergeCell ref="AA59:AB59"/>
    <mergeCell ref="P60:Q60"/>
    <mergeCell ref="R60:T60"/>
    <mergeCell ref="U60:X60"/>
    <mergeCell ref="AA60:AB60"/>
    <mergeCell ref="M58:O58"/>
    <mergeCell ref="P58:Q58"/>
    <mergeCell ref="R58:T58"/>
    <mergeCell ref="U58:X58"/>
    <mergeCell ref="A65:A66"/>
    <mergeCell ref="B65:X66"/>
    <mergeCell ref="A68:D68"/>
    <mergeCell ref="E68:H68"/>
    <mergeCell ref="I68:L68"/>
    <mergeCell ref="M68:P68"/>
    <mergeCell ref="Q68:S68"/>
    <mergeCell ref="T68:X68"/>
    <mergeCell ref="K63:L63"/>
    <mergeCell ref="N63:O63"/>
    <mergeCell ref="S63:T63"/>
    <mergeCell ref="U63:X63"/>
    <mergeCell ref="A64:M64"/>
    <mergeCell ref="N64:X64"/>
    <mergeCell ref="A72:B72"/>
    <mergeCell ref="C72:I72"/>
    <mergeCell ref="J72:N72"/>
    <mergeCell ref="O72:P72"/>
    <mergeCell ref="Q72:S72"/>
    <mergeCell ref="T72:X72"/>
    <mergeCell ref="A69:X69"/>
    <mergeCell ref="A70:P70"/>
    <mergeCell ref="Q70:X70"/>
    <mergeCell ref="A71:B71"/>
    <mergeCell ref="C71:I71"/>
    <mergeCell ref="J71:N71"/>
    <mergeCell ref="O71:P71"/>
    <mergeCell ref="Q71:S71"/>
    <mergeCell ref="T71:X71"/>
    <mergeCell ref="A74:B74"/>
    <mergeCell ref="C74:I74"/>
    <mergeCell ref="J74:N74"/>
    <mergeCell ref="O74:P74"/>
    <mergeCell ref="Q74:S74"/>
    <mergeCell ref="T74:X74"/>
    <mergeCell ref="A73:B73"/>
    <mergeCell ref="C73:I73"/>
    <mergeCell ref="J73:N73"/>
    <mergeCell ref="O73:P73"/>
    <mergeCell ref="Q73:S73"/>
    <mergeCell ref="T73:X73"/>
    <mergeCell ref="A76:B76"/>
    <mergeCell ref="C76:I76"/>
    <mergeCell ref="J76:N76"/>
    <mergeCell ref="O76:P76"/>
    <mergeCell ref="Q76:S76"/>
    <mergeCell ref="T76:X76"/>
    <mergeCell ref="A75:B75"/>
    <mergeCell ref="C75:I75"/>
    <mergeCell ref="J75:N75"/>
    <mergeCell ref="O75:P75"/>
    <mergeCell ref="Q75:S75"/>
    <mergeCell ref="T75:X75"/>
    <mergeCell ref="A78:B78"/>
    <mergeCell ref="C78:I78"/>
    <mergeCell ref="J78:N78"/>
    <mergeCell ref="O78:P78"/>
    <mergeCell ref="Q78:S78"/>
    <mergeCell ref="T78:X78"/>
    <mergeCell ref="A77:B77"/>
    <mergeCell ref="C77:I77"/>
    <mergeCell ref="J77:N77"/>
    <mergeCell ref="O77:P77"/>
    <mergeCell ref="Q77:S77"/>
    <mergeCell ref="T77:X77"/>
    <mergeCell ref="A80:B80"/>
    <mergeCell ref="C80:I80"/>
    <mergeCell ref="J80:N80"/>
    <mergeCell ref="O80:P80"/>
    <mergeCell ref="Q80:S80"/>
    <mergeCell ref="T80:X80"/>
    <mergeCell ref="A79:B79"/>
    <mergeCell ref="C79:I79"/>
    <mergeCell ref="J79:N79"/>
    <mergeCell ref="O79:P79"/>
    <mergeCell ref="Q79:S79"/>
    <mergeCell ref="T79:X79"/>
    <mergeCell ref="A82:B82"/>
    <mergeCell ref="C82:I82"/>
    <mergeCell ref="J82:N82"/>
    <mergeCell ref="O82:P82"/>
    <mergeCell ref="Q82:S82"/>
    <mergeCell ref="T82:X82"/>
    <mergeCell ref="A81:B81"/>
    <mergeCell ref="C81:I81"/>
    <mergeCell ref="J81:N81"/>
    <mergeCell ref="O81:P81"/>
    <mergeCell ref="Q81:S81"/>
    <mergeCell ref="T81:X81"/>
    <mergeCell ref="A84:B84"/>
    <mergeCell ref="C84:I84"/>
    <mergeCell ref="J84:N84"/>
    <mergeCell ref="O84:P84"/>
    <mergeCell ref="Q84:S84"/>
    <mergeCell ref="T84:X84"/>
    <mergeCell ref="A83:B83"/>
    <mergeCell ref="C83:I83"/>
    <mergeCell ref="J83:N83"/>
    <mergeCell ref="O83:P83"/>
    <mergeCell ref="Q83:S83"/>
    <mergeCell ref="T83:X83"/>
    <mergeCell ref="A86:B86"/>
    <mergeCell ref="C86:I86"/>
    <mergeCell ref="J86:N86"/>
    <mergeCell ref="O86:P86"/>
    <mergeCell ref="Q86:S86"/>
    <mergeCell ref="T86:X86"/>
    <mergeCell ref="A85:B85"/>
    <mergeCell ref="C85:I85"/>
    <mergeCell ref="J85:N85"/>
    <mergeCell ref="O85:P85"/>
    <mergeCell ref="Q85:S85"/>
    <mergeCell ref="T85:X85"/>
    <mergeCell ref="A88:B88"/>
    <mergeCell ref="C88:I88"/>
    <mergeCell ref="J88:N88"/>
    <mergeCell ref="O88:P88"/>
    <mergeCell ref="Q88:S88"/>
    <mergeCell ref="T88:X88"/>
    <mergeCell ref="A87:B87"/>
    <mergeCell ref="C87:I87"/>
    <mergeCell ref="J87:N87"/>
    <mergeCell ref="O87:P87"/>
    <mergeCell ref="Q87:S87"/>
    <mergeCell ref="T87:X87"/>
    <mergeCell ref="A90:B90"/>
    <mergeCell ref="C90:I90"/>
    <mergeCell ref="J90:N90"/>
    <mergeCell ref="O90:P90"/>
    <mergeCell ref="Q90:S90"/>
    <mergeCell ref="T90:X90"/>
    <mergeCell ref="A89:B89"/>
    <mergeCell ref="C89:I89"/>
    <mergeCell ref="J89:N89"/>
    <mergeCell ref="O89:P89"/>
    <mergeCell ref="Q89:S89"/>
    <mergeCell ref="T89:X89"/>
    <mergeCell ref="A92:B92"/>
    <mergeCell ref="C92:I92"/>
    <mergeCell ref="J92:N92"/>
    <mergeCell ref="O92:P92"/>
    <mergeCell ref="Q92:S92"/>
    <mergeCell ref="T92:X92"/>
    <mergeCell ref="A91:B91"/>
    <mergeCell ref="C91:I91"/>
    <mergeCell ref="J91:N91"/>
    <mergeCell ref="O91:P91"/>
    <mergeCell ref="Q91:S91"/>
    <mergeCell ref="T91:X91"/>
    <mergeCell ref="A94:B94"/>
    <mergeCell ref="C94:I94"/>
    <mergeCell ref="J94:N94"/>
    <mergeCell ref="O94:P94"/>
    <mergeCell ref="Q94:S94"/>
    <mergeCell ref="T94:X94"/>
    <mergeCell ref="A93:B93"/>
    <mergeCell ref="C93:I93"/>
    <mergeCell ref="J93:N93"/>
    <mergeCell ref="O93:P93"/>
    <mergeCell ref="Q93:S93"/>
    <mergeCell ref="T93:X93"/>
    <mergeCell ref="A96:B96"/>
    <mergeCell ref="C96:I96"/>
    <mergeCell ref="J96:N96"/>
    <mergeCell ref="O96:P96"/>
    <mergeCell ref="Q96:S96"/>
    <mergeCell ref="T96:X96"/>
    <mergeCell ref="A95:B95"/>
    <mergeCell ref="C95:I95"/>
    <mergeCell ref="J95:N95"/>
    <mergeCell ref="O95:P95"/>
    <mergeCell ref="Q95:S95"/>
    <mergeCell ref="T95:X95"/>
    <mergeCell ref="A98:B98"/>
    <mergeCell ref="C98:I98"/>
    <mergeCell ref="J98:N98"/>
    <mergeCell ref="O98:P98"/>
    <mergeCell ref="Q98:S98"/>
    <mergeCell ref="T98:X98"/>
    <mergeCell ref="A97:B97"/>
    <mergeCell ref="C97:I97"/>
    <mergeCell ref="J97:N97"/>
    <mergeCell ref="O97:P97"/>
    <mergeCell ref="Q97:S97"/>
    <mergeCell ref="T97:X97"/>
    <mergeCell ref="A100:B100"/>
    <mergeCell ref="C100:I100"/>
    <mergeCell ref="J100:N100"/>
    <mergeCell ref="O100:P100"/>
    <mergeCell ref="Q100:S100"/>
    <mergeCell ref="T100:X100"/>
    <mergeCell ref="A99:B99"/>
    <mergeCell ref="C99:I99"/>
    <mergeCell ref="J99:N99"/>
    <mergeCell ref="O99:P99"/>
    <mergeCell ref="Q99:S99"/>
    <mergeCell ref="T99:X99"/>
    <mergeCell ref="A102:B102"/>
    <mergeCell ref="C102:I102"/>
    <mergeCell ref="J102:N102"/>
    <mergeCell ref="O102:P102"/>
    <mergeCell ref="Q102:S102"/>
    <mergeCell ref="T102:X102"/>
    <mergeCell ref="A101:B101"/>
    <mergeCell ref="C101:I101"/>
    <mergeCell ref="J101:N101"/>
    <mergeCell ref="O101:P101"/>
    <mergeCell ref="Q101:S101"/>
    <mergeCell ref="T101:X101"/>
    <mergeCell ref="A104:B104"/>
    <mergeCell ref="C104:I104"/>
    <mergeCell ref="J104:N104"/>
    <mergeCell ref="O104:P104"/>
    <mergeCell ref="Q104:S104"/>
    <mergeCell ref="T104:X104"/>
    <mergeCell ref="A103:B103"/>
    <mergeCell ref="C103:I103"/>
    <mergeCell ref="J103:N103"/>
    <mergeCell ref="O103:P103"/>
    <mergeCell ref="Q103:S103"/>
    <mergeCell ref="T103:X103"/>
    <mergeCell ref="A106:B106"/>
    <mergeCell ref="C106:I106"/>
    <mergeCell ref="J106:N106"/>
    <mergeCell ref="O106:P106"/>
    <mergeCell ref="Q106:S106"/>
    <mergeCell ref="T106:X106"/>
    <mergeCell ref="A105:B105"/>
    <mergeCell ref="C105:I105"/>
    <mergeCell ref="J105:N105"/>
    <mergeCell ref="O105:P105"/>
    <mergeCell ref="Q105:S105"/>
    <mergeCell ref="T105:X105"/>
    <mergeCell ref="A108:B108"/>
    <mergeCell ref="C108:I108"/>
    <mergeCell ref="J108:N108"/>
    <mergeCell ref="O108:P108"/>
    <mergeCell ref="Q108:S108"/>
    <mergeCell ref="T108:X108"/>
    <mergeCell ref="A107:B107"/>
    <mergeCell ref="C107:I107"/>
    <mergeCell ref="J107:N107"/>
    <mergeCell ref="O107:P107"/>
    <mergeCell ref="Q107:S107"/>
    <mergeCell ref="T107:X107"/>
    <mergeCell ref="A110:B110"/>
    <mergeCell ref="C110:I110"/>
    <mergeCell ref="J110:N110"/>
    <mergeCell ref="O110:P110"/>
    <mergeCell ref="Q110:S110"/>
    <mergeCell ref="T110:X110"/>
    <mergeCell ref="A109:B109"/>
    <mergeCell ref="C109:I109"/>
    <mergeCell ref="J109:N109"/>
    <mergeCell ref="O109:P109"/>
    <mergeCell ref="Q109:S109"/>
    <mergeCell ref="T109:X109"/>
    <mergeCell ref="A112:B112"/>
    <mergeCell ref="C112:I112"/>
    <mergeCell ref="J112:N112"/>
    <mergeCell ref="O112:P112"/>
    <mergeCell ref="Q112:S112"/>
    <mergeCell ref="T112:X112"/>
    <mergeCell ref="A111:B111"/>
    <mergeCell ref="C111:I111"/>
    <mergeCell ref="J111:N111"/>
    <mergeCell ref="O111:P111"/>
    <mergeCell ref="Q111:S111"/>
    <mergeCell ref="T111:X111"/>
    <mergeCell ref="A114:B114"/>
    <mergeCell ref="C114:I114"/>
    <mergeCell ref="J114:N114"/>
    <mergeCell ref="O114:P114"/>
    <mergeCell ref="Q114:S114"/>
    <mergeCell ref="T114:X114"/>
    <mergeCell ref="A113:B113"/>
    <mergeCell ref="C113:I113"/>
    <mergeCell ref="J113:N113"/>
    <mergeCell ref="O113:P113"/>
    <mergeCell ref="Q113:S113"/>
    <mergeCell ref="T113:X113"/>
    <mergeCell ref="A116:B116"/>
    <mergeCell ref="C116:I116"/>
    <mergeCell ref="J116:N116"/>
    <mergeCell ref="O116:P116"/>
    <mergeCell ref="Q116:S116"/>
    <mergeCell ref="T116:X116"/>
    <mergeCell ref="A115:B115"/>
    <mergeCell ref="C115:I115"/>
    <mergeCell ref="J115:N115"/>
    <mergeCell ref="O115:P115"/>
    <mergeCell ref="Q115:S115"/>
    <mergeCell ref="T115:X115"/>
    <mergeCell ref="A118:B118"/>
    <mergeCell ref="C118:I118"/>
    <mergeCell ref="J118:N118"/>
    <mergeCell ref="O118:P118"/>
    <mergeCell ref="Q118:S118"/>
    <mergeCell ref="T118:X118"/>
    <mergeCell ref="A117:B117"/>
    <mergeCell ref="C117:I117"/>
    <mergeCell ref="J117:N117"/>
    <mergeCell ref="O117:P117"/>
    <mergeCell ref="Q117:S117"/>
    <mergeCell ref="T117:X117"/>
    <mergeCell ref="A120:B120"/>
    <mergeCell ref="C120:I120"/>
    <mergeCell ref="J120:N120"/>
    <mergeCell ref="O120:P120"/>
    <mergeCell ref="Q120:S120"/>
    <mergeCell ref="T120:X120"/>
    <mergeCell ref="A119:B119"/>
    <mergeCell ref="C119:I119"/>
    <mergeCell ref="J119:N119"/>
    <mergeCell ref="O119:P119"/>
    <mergeCell ref="Q119:S119"/>
    <mergeCell ref="T119:X119"/>
    <mergeCell ref="A122:B122"/>
    <mergeCell ref="C122:I122"/>
    <mergeCell ref="J122:N122"/>
    <mergeCell ref="O122:P122"/>
    <mergeCell ref="Q122:S122"/>
    <mergeCell ref="T122:X122"/>
    <mergeCell ref="A121:B121"/>
    <mergeCell ref="C121:I121"/>
    <mergeCell ref="J121:N121"/>
    <mergeCell ref="O121:P121"/>
    <mergeCell ref="Q121:S121"/>
    <mergeCell ref="T121:X121"/>
    <mergeCell ref="D124:X124"/>
    <mergeCell ref="D125:X125"/>
    <mergeCell ref="D126:X126"/>
    <mergeCell ref="A127:M127"/>
    <mergeCell ref="N127:X127"/>
    <mergeCell ref="A123:B123"/>
    <mergeCell ref="C123:I123"/>
    <mergeCell ref="J123:N123"/>
    <mergeCell ref="O123:P123"/>
    <mergeCell ref="Q123:S123"/>
    <mergeCell ref="T123:X123"/>
  </mergeCells>
  <conditionalFormatting sqref="R31:X31 V29 U29:U30 R29:R30">
    <cfRule type="cellIs" dxfId="25" priority="7" stopIfTrue="1" operator="equal">
      <formula>0</formula>
    </cfRule>
  </conditionalFormatting>
  <conditionalFormatting sqref="E39:E40 J39:J40 J44 E44">
    <cfRule type="cellIs" dxfId="24" priority="6" stopIfTrue="1" operator="equal">
      <formula>0</formula>
    </cfRule>
  </conditionalFormatting>
  <conditionalFormatting sqref="T39:U40 O39:P40 O44:P44 T44:U44">
    <cfRule type="cellIs" dxfId="23" priority="5" stopIfTrue="1" operator="equal">
      <formula>0</formula>
    </cfRule>
  </conditionalFormatting>
  <conditionalFormatting sqref="R53:R61 P61">
    <cfRule type="cellIs" dxfId="22" priority="4" stopIfTrue="1" operator="equal">
      <formula>0</formula>
    </cfRule>
  </conditionalFormatting>
  <conditionalFormatting sqref="E41:E43 J41:J43">
    <cfRule type="cellIs" dxfId="21" priority="2" stopIfTrue="1" operator="equal">
      <formula>0</formula>
    </cfRule>
  </conditionalFormatting>
  <conditionalFormatting sqref="T41:U43 O41:P43">
    <cfRule type="cellIs" dxfId="20" priority="1" stopIfTrue="1" operator="equal">
      <formula>0</formula>
    </cfRule>
  </conditionalFormatting>
  <printOptions horizontalCentered="1"/>
  <pageMargins left="0.39370078740157483" right="0.39370078740157483" top="0.39370078740157483" bottom="0.39370078740157483" header="0.31496062992125984" footer="0.31496062992125984"/>
  <pageSetup paperSize="9" fitToHeight="0"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X120"/>
  <sheetViews>
    <sheetView showGridLines="0" zoomScale="116" zoomScaleNormal="116" workbookViewId="0">
      <pane ySplit="6" topLeftCell="A93" activePane="bottomLeft" state="frozen"/>
      <selection activeCell="A16" sqref="A16:BA25"/>
      <selection pane="bottomLeft" activeCell="D4" sqref="D4:X5"/>
    </sheetView>
  </sheetViews>
  <sheetFormatPr baseColWidth="10" defaultColWidth="3.85546875" defaultRowHeight="12.75" x14ac:dyDescent="0.2"/>
  <cols>
    <col min="1" max="24" width="3.85546875" style="88"/>
    <col min="25" max="16384" width="3.85546875" style="182"/>
  </cols>
  <sheetData>
    <row r="1" spans="1:24" ht="13.9" customHeight="1" x14ac:dyDescent="0.2">
      <c r="A1" s="69"/>
      <c r="B1" s="70"/>
      <c r="C1" s="70"/>
      <c r="D1" s="424" t="s">
        <v>234</v>
      </c>
      <c r="E1" s="424"/>
      <c r="F1" s="424"/>
      <c r="G1" s="424"/>
      <c r="H1" s="424"/>
      <c r="I1" s="424"/>
      <c r="J1" s="424"/>
      <c r="K1" s="424"/>
      <c r="L1" s="424"/>
      <c r="M1" s="424"/>
      <c r="N1" s="424"/>
      <c r="O1" s="424"/>
      <c r="P1" s="424"/>
      <c r="Q1" s="424"/>
      <c r="R1" s="424"/>
      <c r="S1" s="424"/>
      <c r="T1" s="424"/>
      <c r="U1" s="424"/>
      <c r="V1" s="424"/>
      <c r="W1" s="424"/>
      <c r="X1" s="425"/>
    </row>
    <row r="2" spans="1:24" ht="13.9" customHeight="1" x14ac:dyDescent="0.2">
      <c r="A2" s="71"/>
      <c r="B2" s="72"/>
      <c r="C2" s="72"/>
      <c r="D2" s="430"/>
      <c r="E2" s="430"/>
      <c r="F2" s="430"/>
      <c r="G2" s="430"/>
      <c r="H2" s="430"/>
      <c r="I2" s="430"/>
      <c r="J2" s="430"/>
      <c r="K2" s="430"/>
      <c r="L2" s="430"/>
      <c r="M2" s="430"/>
      <c r="N2" s="430"/>
      <c r="O2" s="430"/>
      <c r="P2" s="430"/>
      <c r="Q2" s="430"/>
      <c r="R2" s="430"/>
      <c r="S2" s="430"/>
      <c r="T2" s="430"/>
      <c r="U2" s="430"/>
      <c r="V2" s="430"/>
      <c r="W2" s="430"/>
      <c r="X2" s="431"/>
    </row>
    <row r="3" spans="1:24" ht="13.9" customHeight="1" x14ac:dyDescent="0.2">
      <c r="A3" s="73"/>
      <c r="B3" s="74"/>
      <c r="C3" s="74"/>
      <c r="D3" s="74"/>
      <c r="E3" s="74"/>
      <c r="F3" s="74"/>
      <c r="G3" s="74"/>
      <c r="H3" s="74"/>
      <c r="I3" s="74"/>
      <c r="J3" s="74"/>
      <c r="K3" s="74"/>
      <c r="L3" s="74"/>
      <c r="M3" s="74"/>
      <c r="N3" s="74"/>
      <c r="O3" s="74"/>
      <c r="P3" s="74"/>
      <c r="Q3" s="74"/>
      <c r="R3" s="74"/>
      <c r="S3" s="74"/>
      <c r="T3" s="74"/>
      <c r="U3" s="74"/>
      <c r="V3" s="74"/>
      <c r="W3" s="74"/>
      <c r="X3" s="75"/>
    </row>
    <row r="4" spans="1:24" ht="13.9" customHeight="1" x14ac:dyDescent="0.2">
      <c r="A4" s="69"/>
      <c r="B4" s="70"/>
      <c r="C4" s="70"/>
      <c r="D4" s="529"/>
      <c r="E4" s="530"/>
      <c r="F4" s="530"/>
      <c r="G4" s="530"/>
      <c r="H4" s="530"/>
      <c r="I4" s="530"/>
      <c r="J4" s="530"/>
      <c r="K4" s="530"/>
      <c r="L4" s="530"/>
      <c r="M4" s="530"/>
      <c r="N4" s="530"/>
      <c r="O4" s="530"/>
      <c r="P4" s="530"/>
      <c r="Q4" s="530"/>
      <c r="R4" s="530"/>
      <c r="S4" s="530"/>
      <c r="T4" s="530"/>
      <c r="U4" s="530"/>
      <c r="V4" s="530"/>
      <c r="W4" s="530"/>
      <c r="X4" s="531"/>
    </row>
    <row r="5" spans="1:24" ht="13.9" customHeight="1" x14ac:dyDescent="0.2">
      <c r="A5" s="209"/>
      <c r="B5" s="210"/>
      <c r="C5" s="210"/>
      <c r="D5" s="532"/>
      <c r="E5" s="533"/>
      <c r="F5" s="533"/>
      <c r="G5" s="533"/>
      <c r="H5" s="533"/>
      <c r="I5" s="533"/>
      <c r="J5" s="533"/>
      <c r="K5" s="533"/>
      <c r="L5" s="533"/>
      <c r="M5" s="533"/>
      <c r="N5" s="533"/>
      <c r="O5" s="533"/>
      <c r="P5" s="533"/>
      <c r="Q5" s="533"/>
      <c r="R5" s="533"/>
      <c r="S5" s="533"/>
      <c r="T5" s="533"/>
      <c r="U5" s="533"/>
      <c r="V5" s="533"/>
      <c r="W5" s="533"/>
      <c r="X5" s="534"/>
    </row>
    <row r="6" spans="1:24" ht="12.6" customHeight="1" x14ac:dyDescent="0.2">
      <c r="A6" s="76"/>
      <c r="B6" s="77"/>
      <c r="C6" s="77"/>
      <c r="D6" s="77"/>
      <c r="E6" s="77"/>
      <c r="F6" s="77"/>
      <c r="G6" s="77"/>
      <c r="H6" s="77"/>
      <c r="I6" s="77"/>
      <c r="J6" s="77"/>
      <c r="K6" s="77"/>
      <c r="L6" s="77"/>
      <c r="M6" s="77"/>
      <c r="N6" s="77"/>
      <c r="O6" s="77"/>
      <c r="P6" s="77"/>
      <c r="Q6" s="77"/>
      <c r="R6" s="77"/>
      <c r="S6" s="77"/>
      <c r="T6" s="77"/>
      <c r="U6" s="77"/>
      <c r="V6" s="77"/>
      <c r="W6" s="77"/>
      <c r="X6" s="78"/>
    </row>
    <row r="7" spans="1:24" x14ac:dyDescent="0.2">
      <c r="A7" s="1236" t="s">
        <v>235</v>
      </c>
      <c r="B7" s="1237"/>
      <c r="C7" s="1237"/>
      <c r="D7" s="1237"/>
      <c r="E7" s="1237"/>
      <c r="F7" s="1237"/>
      <c r="G7" s="1237"/>
      <c r="H7" s="1237"/>
      <c r="I7" s="1237"/>
      <c r="J7" s="1237"/>
      <c r="K7" s="1237"/>
      <c r="L7" s="1237"/>
      <c r="M7" s="1237"/>
      <c r="N7" s="1237"/>
      <c r="O7" s="1237"/>
      <c r="P7" s="1237"/>
      <c r="Q7" s="1237"/>
      <c r="R7" s="1237"/>
      <c r="S7" s="1237"/>
      <c r="T7" s="1237"/>
      <c r="U7" s="1237"/>
      <c r="V7" s="1237"/>
      <c r="W7" s="1237"/>
      <c r="X7" s="1238"/>
    </row>
    <row r="8" spans="1:24" x14ac:dyDescent="0.2">
      <c r="A8" s="79"/>
      <c r="B8" s="80"/>
      <c r="C8" s="80"/>
      <c r="D8" s="80"/>
      <c r="E8" s="80"/>
      <c r="F8" s="80"/>
      <c r="G8" s="80"/>
      <c r="H8" s="80"/>
      <c r="I8" s="80"/>
      <c r="J8" s="80"/>
      <c r="K8" s="80"/>
      <c r="L8" s="80"/>
      <c r="M8" s="80"/>
      <c r="N8" s="80"/>
      <c r="O8" s="80"/>
      <c r="P8" s="80"/>
      <c r="Q8" s="80"/>
      <c r="R8" s="80"/>
      <c r="S8" s="80"/>
      <c r="T8" s="80"/>
      <c r="U8" s="80"/>
      <c r="V8" s="80"/>
      <c r="W8" s="80"/>
      <c r="X8" s="81"/>
    </row>
    <row r="9" spans="1:24" x14ac:dyDescent="0.2">
      <c r="A9" s="1102" t="s">
        <v>16</v>
      </c>
      <c r="B9" s="1103"/>
      <c r="C9" s="1103"/>
      <c r="D9" s="1372" t="str">
        <f>CR!H11</f>
        <v/>
      </c>
      <c r="E9" s="1372"/>
      <c r="F9" s="1372"/>
      <c r="G9" s="1373"/>
      <c r="H9" s="1102" t="s">
        <v>17</v>
      </c>
      <c r="I9" s="1103"/>
      <c r="J9" s="1103"/>
      <c r="K9" s="1372" t="str">
        <f>CR!M11</f>
        <v/>
      </c>
      <c r="L9" s="1373"/>
      <c r="M9" s="1102" t="s">
        <v>236</v>
      </c>
      <c r="N9" s="1103"/>
      <c r="O9" s="1372" t="str">
        <f>BL!$U$8</f>
        <v/>
      </c>
      <c r="P9" s="1372"/>
      <c r="Q9" s="1372"/>
      <c r="R9" s="1373"/>
      <c r="S9" s="1102" t="s">
        <v>28</v>
      </c>
      <c r="T9" s="1103"/>
      <c r="U9" s="1374"/>
      <c r="V9" s="1374"/>
      <c r="W9" s="1374"/>
      <c r="X9" s="1375"/>
    </row>
    <row r="10" spans="1:24" x14ac:dyDescent="0.2">
      <c r="A10" s="585" t="s">
        <v>217</v>
      </c>
      <c r="B10" s="587"/>
      <c r="C10" s="587"/>
      <c r="D10" s="1369"/>
      <c r="E10" s="1370"/>
      <c r="F10" s="1371"/>
      <c r="G10" s="1102" t="s">
        <v>237</v>
      </c>
      <c r="H10" s="1103"/>
      <c r="I10" s="1362"/>
      <c r="J10" s="1362"/>
      <c r="K10" s="1362"/>
      <c r="L10" s="1363"/>
      <c r="M10" s="1102" t="s">
        <v>12</v>
      </c>
      <c r="N10" s="1103"/>
      <c r="O10" s="1089"/>
      <c r="P10" s="1362"/>
      <c r="Q10" s="1362"/>
      <c r="R10" s="1363"/>
      <c r="S10" s="1102" t="s">
        <v>238</v>
      </c>
      <c r="T10" s="1103"/>
      <c r="U10" s="1364"/>
      <c r="V10" s="1364"/>
      <c r="W10" s="1364"/>
      <c r="X10" s="1365"/>
    </row>
    <row r="11" spans="1:24" x14ac:dyDescent="0.2">
      <c r="A11" s="1102" t="s">
        <v>239</v>
      </c>
      <c r="B11" s="1103"/>
      <c r="C11" s="1103"/>
      <c r="D11" s="1360"/>
      <c r="E11" s="1360"/>
      <c r="F11" s="1361"/>
      <c r="G11" s="1102" t="s">
        <v>240</v>
      </c>
      <c r="H11" s="1103"/>
      <c r="I11" s="1362"/>
      <c r="J11" s="1362"/>
      <c r="K11" s="1363"/>
      <c r="L11" s="1102" t="s">
        <v>241</v>
      </c>
      <c r="M11" s="1103"/>
      <c r="N11" s="1103"/>
      <c r="O11" s="1366"/>
      <c r="P11" s="1367"/>
      <c r="Q11" s="1367"/>
      <c r="R11" s="1367"/>
      <c r="S11" s="1367"/>
      <c r="T11" s="1367"/>
      <c r="U11" s="1367"/>
      <c r="V11" s="1367"/>
      <c r="W11" s="1367"/>
      <c r="X11" s="1368"/>
    </row>
    <row r="12" spans="1:24" x14ac:dyDescent="0.2">
      <c r="A12" s="79"/>
      <c r="B12" s="80"/>
      <c r="C12" s="80"/>
      <c r="D12" s="80"/>
      <c r="E12" s="80"/>
      <c r="F12" s="80"/>
      <c r="G12" s="80"/>
      <c r="H12" s="80"/>
      <c r="I12" s="80"/>
      <c r="J12" s="80"/>
      <c r="K12" s="80"/>
      <c r="L12" s="80"/>
      <c r="M12" s="80"/>
      <c r="N12" s="80"/>
      <c r="O12" s="80"/>
      <c r="P12" s="80"/>
      <c r="Q12" s="80"/>
      <c r="R12" s="80"/>
      <c r="S12" s="80"/>
      <c r="T12" s="80"/>
      <c r="U12" s="80"/>
      <c r="V12" s="80"/>
      <c r="W12" s="80"/>
      <c r="X12" s="81"/>
    </row>
    <row r="13" spans="1:24" x14ac:dyDescent="0.2">
      <c r="A13" s="1236" t="s">
        <v>242</v>
      </c>
      <c r="B13" s="1237"/>
      <c r="C13" s="1237"/>
      <c r="D13" s="1237"/>
      <c r="E13" s="1237"/>
      <c r="F13" s="1237"/>
      <c r="G13" s="1237"/>
      <c r="H13" s="1237"/>
      <c r="I13" s="1237"/>
      <c r="J13" s="1237"/>
      <c r="K13" s="1237"/>
      <c r="L13" s="1237"/>
      <c r="M13" s="1237"/>
      <c r="N13" s="1237"/>
      <c r="O13" s="1237"/>
      <c r="P13" s="1237"/>
      <c r="Q13" s="1237"/>
      <c r="R13" s="1237"/>
      <c r="S13" s="1237"/>
      <c r="T13" s="1237"/>
      <c r="U13" s="1237"/>
      <c r="V13" s="1237"/>
      <c r="W13" s="1237"/>
      <c r="X13" s="1238"/>
    </row>
    <row r="14" spans="1:24" x14ac:dyDescent="0.2">
      <c r="A14" s="392" t="s">
        <v>14</v>
      </c>
      <c r="B14" s="393"/>
      <c r="C14" s="393"/>
      <c r="D14" s="393"/>
      <c r="E14" s="393"/>
      <c r="F14" s="393"/>
      <c r="G14" s="393"/>
      <c r="H14" s="393"/>
      <c r="I14" s="393"/>
      <c r="J14" s="393"/>
      <c r="K14" s="393"/>
      <c r="L14" s="393"/>
      <c r="M14" s="393"/>
      <c r="N14" s="393"/>
      <c r="O14" s="393"/>
      <c r="P14" s="393"/>
      <c r="Q14" s="393"/>
      <c r="R14" s="393"/>
      <c r="S14" s="393"/>
      <c r="T14" s="393"/>
      <c r="U14" s="393"/>
      <c r="V14" s="393"/>
      <c r="W14" s="393"/>
      <c r="X14" s="394"/>
    </row>
    <row r="15" spans="1:24" x14ac:dyDescent="0.2">
      <c r="A15" s="1357" t="s">
        <v>14</v>
      </c>
      <c r="B15" s="1358"/>
      <c r="C15" s="1358"/>
      <c r="D15" s="1358"/>
      <c r="E15" s="1358"/>
      <c r="F15" s="1358"/>
      <c r="G15" s="1358"/>
      <c r="H15" s="1358"/>
      <c r="I15" s="1358"/>
      <c r="J15" s="1358"/>
      <c r="K15" s="1358"/>
      <c r="L15" s="1358"/>
      <c r="M15" s="1358"/>
      <c r="N15" s="1358"/>
      <c r="O15" s="1358"/>
      <c r="P15" s="1358"/>
      <c r="Q15" s="1358"/>
      <c r="R15" s="1358"/>
      <c r="S15" s="1358"/>
      <c r="T15" s="1358"/>
      <c r="U15" s="1358"/>
      <c r="V15" s="1358"/>
      <c r="W15" s="1358"/>
      <c r="X15" s="1359"/>
    </row>
    <row r="16" spans="1:24" x14ac:dyDescent="0.2">
      <c r="A16" s="392" t="s">
        <v>14</v>
      </c>
      <c r="B16" s="393"/>
      <c r="C16" s="393"/>
      <c r="D16" s="393"/>
      <c r="E16" s="393"/>
      <c r="F16" s="393"/>
      <c r="G16" s="393"/>
      <c r="H16" s="393"/>
      <c r="I16" s="393"/>
      <c r="J16" s="393"/>
      <c r="K16" s="393"/>
      <c r="L16" s="393"/>
      <c r="M16" s="393"/>
      <c r="N16" s="393"/>
      <c r="O16" s="393"/>
      <c r="P16" s="393"/>
      <c r="Q16" s="393"/>
      <c r="R16" s="393"/>
      <c r="S16" s="393"/>
      <c r="T16" s="393"/>
      <c r="U16" s="393"/>
      <c r="V16" s="393"/>
      <c r="W16" s="393"/>
      <c r="X16" s="394"/>
    </row>
    <row r="17" spans="1:24" x14ac:dyDescent="0.2">
      <c r="A17" s="392" t="s">
        <v>14</v>
      </c>
      <c r="B17" s="393"/>
      <c r="C17" s="393"/>
      <c r="D17" s="393"/>
      <c r="E17" s="393"/>
      <c r="F17" s="393"/>
      <c r="G17" s="393"/>
      <c r="H17" s="393"/>
      <c r="I17" s="393"/>
      <c r="J17" s="393"/>
      <c r="K17" s="393"/>
      <c r="L17" s="393"/>
      <c r="M17" s="393"/>
      <c r="N17" s="393"/>
      <c r="O17" s="393"/>
      <c r="P17" s="393"/>
      <c r="Q17" s="393"/>
      <c r="R17" s="393"/>
      <c r="S17" s="393"/>
      <c r="T17" s="393"/>
      <c r="U17" s="393"/>
      <c r="V17" s="393"/>
      <c r="W17" s="393"/>
      <c r="X17" s="394"/>
    </row>
    <row r="18" spans="1:24" x14ac:dyDescent="0.2">
      <c r="A18" s="1236" t="s">
        <v>243</v>
      </c>
      <c r="B18" s="1237"/>
      <c r="C18" s="1237"/>
      <c r="D18" s="1237"/>
      <c r="E18" s="1237"/>
      <c r="F18" s="1237"/>
      <c r="G18" s="1237"/>
      <c r="H18" s="1237"/>
      <c r="I18" s="1237"/>
      <c r="J18" s="1237"/>
      <c r="K18" s="1237"/>
      <c r="L18" s="1237"/>
      <c r="M18" s="1237"/>
      <c r="N18" s="1237"/>
      <c r="O18" s="1237"/>
      <c r="P18" s="1237"/>
      <c r="Q18" s="1237"/>
      <c r="R18" s="1237"/>
      <c r="S18" s="1237"/>
      <c r="T18" s="1237"/>
      <c r="U18" s="1237"/>
      <c r="V18" s="1237"/>
      <c r="W18" s="1237"/>
      <c r="X18" s="1238"/>
    </row>
    <row r="19" spans="1:24" x14ac:dyDescent="0.2">
      <c r="A19" s="392" t="s">
        <v>14</v>
      </c>
      <c r="B19" s="393"/>
      <c r="C19" s="393"/>
      <c r="D19" s="393"/>
      <c r="E19" s="393"/>
      <c r="F19" s="393"/>
      <c r="G19" s="393"/>
      <c r="H19" s="393"/>
      <c r="I19" s="393"/>
      <c r="J19" s="393"/>
      <c r="K19" s="393"/>
      <c r="L19" s="393"/>
      <c r="M19" s="393"/>
      <c r="N19" s="393"/>
      <c r="O19" s="393"/>
      <c r="P19" s="393"/>
      <c r="Q19" s="393"/>
      <c r="R19" s="393"/>
      <c r="S19" s="393"/>
      <c r="T19" s="393"/>
      <c r="U19" s="393"/>
      <c r="V19" s="393"/>
      <c r="W19" s="393"/>
      <c r="X19" s="394"/>
    </row>
    <row r="20" spans="1:24" x14ac:dyDescent="0.2">
      <c r="A20" s="392" t="s">
        <v>14</v>
      </c>
      <c r="B20" s="393"/>
      <c r="C20" s="393"/>
      <c r="D20" s="393"/>
      <c r="E20" s="393"/>
      <c r="F20" s="393"/>
      <c r="G20" s="393"/>
      <c r="H20" s="393"/>
      <c r="I20" s="393"/>
      <c r="J20" s="393"/>
      <c r="K20" s="393"/>
      <c r="L20" s="393"/>
      <c r="M20" s="393"/>
      <c r="N20" s="393"/>
      <c r="O20" s="393"/>
      <c r="P20" s="393"/>
      <c r="Q20" s="393"/>
      <c r="R20" s="393"/>
      <c r="S20" s="393"/>
      <c r="T20" s="393"/>
      <c r="U20" s="393"/>
      <c r="V20" s="393"/>
      <c r="W20" s="393"/>
      <c r="X20" s="394"/>
    </row>
    <row r="21" spans="1:24" x14ac:dyDescent="0.2">
      <c r="A21" s="392" t="s">
        <v>14</v>
      </c>
      <c r="B21" s="393"/>
      <c r="C21" s="393"/>
      <c r="D21" s="393"/>
      <c r="E21" s="393"/>
      <c r="F21" s="393"/>
      <c r="G21" s="393"/>
      <c r="H21" s="393"/>
      <c r="I21" s="393"/>
      <c r="J21" s="393"/>
      <c r="K21" s="393"/>
      <c r="L21" s="393"/>
      <c r="M21" s="393"/>
      <c r="N21" s="393"/>
      <c r="O21" s="393"/>
      <c r="P21" s="393"/>
      <c r="Q21" s="393"/>
      <c r="R21" s="393"/>
      <c r="S21" s="393"/>
      <c r="T21" s="393"/>
      <c r="U21" s="393"/>
      <c r="V21" s="393"/>
      <c r="W21" s="393"/>
      <c r="X21" s="394"/>
    </row>
    <row r="22" spans="1:24" x14ac:dyDescent="0.2">
      <c r="A22" s="392" t="s">
        <v>14</v>
      </c>
      <c r="B22" s="393"/>
      <c r="C22" s="393"/>
      <c r="D22" s="393"/>
      <c r="E22" s="393"/>
      <c r="F22" s="393"/>
      <c r="G22" s="393"/>
      <c r="H22" s="393"/>
      <c r="I22" s="393"/>
      <c r="J22" s="393"/>
      <c r="K22" s="393"/>
      <c r="L22" s="393"/>
      <c r="M22" s="393"/>
      <c r="N22" s="393"/>
      <c r="O22" s="393"/>
      <c r="P22" s="393"/>
      <c r="Q22" s="393"/>
      <c r="R22" s="393"/>
      <c r="S22" s="393"/>
      <c r="T22" s="393"/>
      <c r="U22" s="393"/>
      <c r="V22" s="393"/>
      <c r="W22" s="393"/>
      <c r="X22" s="394"/>
    </row>
    <row r="23" spans="1:24" x14ac:dyDescent="0.2">
      <c r="A23" s="1236" t="s">
        <v>244</v>
      </c>
      <c r="B23" s="1237"/>
      <c r="C23" s="1237"/>
      <c r="D23" s="1237"/>
      <c r="E23" s="1237"/>
      <c r="F23" s="1237"/>
      <c r="G23" s="1237"/>
      <c r="H23" s="1237"/>
      <c r="I23" s="1237"/>
      <c r="J23" s="1237"/>
      <c r="K23" s="1237"/>
      <c r="L23" s="1237"/>
      <c r="M23" s="1237"/>
      <c r="N23" s="1237"/>
      <c r="O23" s="1237"/>
      <c r="P23" s="1237"/>
      <c r="Q23" s="1237"/>
      <c r="R23" s="1237"/>
      <c r="S23" s="1237"/>
      <c r="T23" s="1237"/>
      <c r="U23" s="1237"/>
      <c r="V23" s="1237"/>
      <c r="W23" s="1237"/>
      <c r="X23" s="1238"/>
    </row>
    <row r="24" spans="1:24" x14ac:dyDescent="0.2">
      <c r="A24" s="79"/>
      <c r="B24" s="80"/>
      <c r="C24" s="80"/>
      <c r="D24" s="80"/>
      <c r="E24" s="80"/>
      <c r="F24" s="80"/>
      <c r="G24" s="80"/>
      <c r="H24" s="80"/>
      <c r="I24" s="80"/>
      <c r="J24" s="80"/>
      <c r="K24" s="80"/>
      <c r="L24" s="80"/>
      <c r="M24" s="80"/>
      <c r="N24" s="80"/>
      <c r="O24" s="80"/>
      <c r="P24" s="80"/>
      <c r="Q24" s="80"/>
      <c r="R24" s="80"/>
      <c r="S24" s="80"/>
      <c r="T24" s="80"/>
      <c r="U24" s="80"/>
      <c r="V24" s="80"/>
      <c r="W24" s="80"/>
      <c r="X24" s="81"/>
    </row>
    <row r="25" spans="1:24" x14ac:dyDescent="0.2">
      <c r="A25" s="1250" t="s">
        <v>245</v>
      </c>
      <c r="B25" s="1250"/>
      <c r="C25" s="1250"/>
      <c r="D25" s="1250"/>
      <c r="E25" s="1250"/>
      <c r="F25" s="1250"/>
      <c r="G25" s="1250" t="s">
        <v>246</v>
      </c>
      <c r="H25" s="1250"/>
      <c r="I25" s="1250"/>
      <c r="J25" s="1250"/>
      <c r="K25" s="1250"/>
      <c r="L25" s="1250"/>
      <c r="M25" s="1250" t="s">
        <v>247</v>
      </c>
      <c r="N25" s="1250"/>
      <c r="O25" s="1250"/>
      <c r="P25" s="1250"/>
      <c r="Q25" s="1250"/>
      <c r="R25" s="1250"/>
      <c r="S25" s="1250" t="s">
        <v>248</v>
      </c>
      <c r="T25" s="1250"/>
      <c r="U25" s="1250"/>
      <c r="V25" s="1250"/>
      <c r="W25" s="1250"/>
      <c r="X25" s="1250"/>
    </row>
    <row r="26" spans="1:24" x14ac:dyDescent="0.2">
      <c r="A26" s="1251"/>
      <c r="B26" s="1251"/>
      <c r="C26" s="1251"/>
      <c r="D26" s="1251"/>
      <c r="E26" s="1251"/>
      <c r="F26" s="1251"/>
      <c r="G26" s="1295"/>
      <c r="H26" s="1295"/>
      <c r="I26" s="1295"/>
      <c r="J26" s="1295"/>
      <c r="K26" s="1295"/>
      <c r="L26" s="1295"/>
      <c r="M26" s="1356"/>
      <c r="N26" s="1356"/>
      <c r="O26" s="1356"/>
      <c r="P26" s="1356"/>
      <c r="Q26" s="1356"/>
      <c r="R26" s="1356"/>
      <c r="S26" s="1268"/>
      <c r="T26" s="1268"/>
      <c r="U26" s="1268"/>
      <c r="V26" s="1268"/>
      <c r="W26" s="1268"/>
      <c r="X26" s="1268"/>
    </row>
    <row r="27" spans="1:24" x14ac:dyDescent="0.2">
      <c r="A27" s="1250" t="s">
        <v>249</v>
      </c>
      <c r="B27" s="1250"/>
      <c r="C27" s="1250"/>
      <c r="D27" s="1250"/>
      <c r="E27" s="1250"/>
      <c r="F27" s="1250"/>
      <c r="G27" s="1250" t="s">
        <v>250</v>
      </c>
      <c r="H27" s="1250"/>
      <c r="I27" s="1250"/>
      <c r="J27" s="1250"/>
      <c r="K27" s="1250"/>
      <c r="L27" s="1250"/>
      <c r="M27" s="1250" t="s">
        <v>251</v>
      </c>
      <c r="N27" s="1250"/>
      <c r="O27" s="1250"/>
      <c r="P27" s="1250"/>
      <c r="Q27" s="1250"/>
      <c r="R27" s="1250"/>
      <c r="S27" s="1250" t="s">
        <v>252</v>
      </c>
      <c r="T27" s="1250"/>
      <c r="U27" s="1250"/>
      <c r="V27" s="1250"/>
      <c r="W27" s="1250"/>
      <c r="X27" s="1250"/>
    </row>
    <row r="28" spans="1:24" x14ac:dyDescent="0.2">
      <c r="A28" s="1348"/>
      <c r="B28" s="1348"/>
      <c r="C28" s="1348"/>
      <c r="D28" s="1348"/>
      <c r="E28" s="1348"/>
      <c r="F28" s="1348"/>
      <c r="G28" s="1353"/>
      <c r="H28" s="1353"/>
      <c r="I28" s="1353"/>
      <c r="J28" s="1353"/>
      <c r="K28" s="1353"/>
      <c r="L28" s="1353"/>
      <c r="M28" s="1354"/>
      <c r="N28" s="1354"/>
      <c r="O28" s="1354"/>
      <c r="P28" s="1354"/>
      <c r="Q28" s="1354"/>
      <c r="R28" s="1354"/>
      <c r="S28" s="1355"/>
      <c r="T28" s="1355"/>
      <c r="U28" s="1355"/>
      <c r="V28" s="1355"/>
      <c r="W28" s="1355"/>
      <c r="X28" s="1355"/>
    </row>
    <row r="29" spans="1:24" x14ac:dyDescent="0.2">
      <c r="A29" s="79"/>
      <c r="B29" s="80"/>
      <c r="C29" s="80"/>
      <c r="D29" s="80"/>
      <c r="E29" s="80"/>
      <c r="F29" s="80"/>
      <c r="G29" s="80"/>
      <c r="H29" s="80"/>
      <c r="I29" s="80"/>
      <c r="J29" s="80"/>
      <c r="K29" s="80"/>
      <c r="L29" s="80"/>
      <c r="M29" s="80"/>
      <c r="N29" s="80"/>
      <c r="O29" s="80"/>
      <c r="P29" s="80"/>
      <c r="Q29" s="80"/>
      <c r="R29" s="80"/>
      <c r="S29" s="80"/>
      <c r="T29" s="80"/>
      <c r="U29" s="80"/>
      <c r="V29" s="80"/>
      <c r="W29" s="80"/>
      <c r="X29" s="81"/>
    </row>
    <row r="30" spans="1:24" x14ac:dyDescent="0.2">
      <c r="A30" s="1236" t="s">
        <v>253</v>
      </c>
      <c r="B30" s="1237"/>
      <c r="C30" s="1237"/>
      <c r="D30" s="1237"/>
      <c r="E30" s="1237"/>
      <c r="F30" s="1237"/>
      <c r="G30" s="1237"/>
      <c r="H30" s="1237"/>
      <c r="I30" s="1237"/>
      <c r="J30" s="1237"/>
      <c r="K30" s="1237"/>
      <c r="L30" s="1237"/>
      <c r="M30" s="1237"/>
      <c r="N30" s="1237"/>
      <c r="O30" s="1237"/>
      <c r="P30" s="1237"/>
      <c r="Q30" s="1237"/>
      <c r="R30" s="1237"/>
      <c r="S30" s="1237"/>
      <c r="T30" s="1237"/>
      <c r="U30" s="1237"/>
      <c r="V30" s="1237"/>
      <c r="W30" s="1237"/>
      <c r="X30" s="1238"/>
    </row>
    <row r="31" spans="1:24" x14ac:dyDescent="0.2">
      <c r="A31" s="79"/>
      <c r="B31" s="80"/>
      <c r="C31" s="80"/>
      <c r="D31" s="80"/>
      <c r="E31" s="80"/>
      <c r="F31" s="80"/>
      <c r="G31" s="80"/>
      <c r="H31" s="80"/>
      <c r="I31" s="80"/>
      <c r="J31" s="80"/>
      <c r="K31" s="80"/>
      <c r="L31" s="80"/>
      <c r="M31" s="80"/>
      <c r="N31" s="80"/>
      <c r="O31" s="80"/>
      <c r="P31" s="80"/>
      <c r="Q31" s="80"/>
      <c r="R31" s="80"/>
      <c r="S31" s="80"/>
      <c r="T31" s="80"/>
      <c r="U31" s="80"/>
      <c r="V31" s="80"/>
      <c r="W31" s="80"/>
      <c r="X31" s="81"/>
    </row>
    <row r="32" spans="1:24" x14ac:dyDescent="0.2">
      <c r="A32" s="1250" t="s">
        <v>254</v>
      </c>
      <c r="B32" s="1250"/>
      <c r="C32" s="1250"/>
      <c r="D32" s="1250"/>
      <c r="E32" s="1250"/>
      <c r="F32" s="1250"/>
      <c r="G32" s="1250" t="s">
        <v>255</v>
      </c>
      <c r="H32" s="1250"/>
      <c r="I32" s="1250"/>
      <c r="J32" s="1250"/>
      <c r="K32" s="1250"/>
      <c r="L32" s="1250"/>
      <c r="M32" s="1250" t="s">
        <v>256</v>
      </c>
      <c r="N32" s="1250"/>
      <c r="O32" s="1250"/>
      <c r="P32" s="1250"/>
      <c r="Q32" s="1250"/>
      <c r="R32" s="1250"/>
      <c r="S32" s="1250" t="s">
        <v>257</v>
      </c>
      <c r="T32" s="1250"/>
      <c r="U32" s="1250"/>
      <c r="V32" s="1250"/>
      <c r="W32" s="1250"/>
      <c r="X32" s="1250"/>
    </row>
    <row r="33" spans="1:24" x14ac:dyDescent="0.2">
      <c r="A33" s="1251"/>
      <c r="B33" s="1251"/>
      <c r="C33" s="1251"/>
      <c r="D33" s="1251"/>
      <c r="E33" s="1251"/>
      <c r="F33" s="1251"/>
      <c r="G33" s="1351"/>
      <c r="H33" s="1351"/>
      <c r="I33" s="1351"/>
      <c r="J33" s="1351"/>
      <c r="K33" s="1351"/>
      <c r="L33" s="1351"/>
      <c r="M33" s="1352"/>
      <c r="N33" s="1352"/>
      <c r="O33" s="1352"/>
      <c r="P33" s="1352"/>
      <c r="Q33" s="1352"/>
      <c r="R33" s="1352"/>
      <c r="S33" s="1251"/>
      <c r="T33" s="1251"/>
      <c r="U33" s="1251"/>
      <c r="V33" s="1251"/>
      <c r="W33" s="1251"/>
      <c r="X33" s="1251"/>
    </row>
    <row r="34" spans="1:24" x14ac:dyDescent="0.2">
      <c r="A34" s="1250" t="s">
        <v>258</v>
      </c>
      <c r="B34" s="1250"/>
      <c r="C34" s="1250"/>
      <c r="D34" s="1250"/>
      <c r="E34" s="1250"/>
      <c r="F34" s="1250"/>
      <c r="G34" s="1250" t="s">
        <v>259</v>
      </c>
      <c r="H34" s="1250"/>
      <c r="I34" s="1250"/>
      <c r="J34" s="1250"/>
      <c r="K34" s="1250"/>
      <c r="L34" s="1250"/>
      <c r="M34" s="1250" t="s">
        <v>260</v>
      </c>
      <c r="N34" s="1250"/>
      <c r="O34" s="1250"/>
      <c r="P34" s="1250"/>
      <c r="Q34" s="1250"/>
      <c r="R34" s="1250"/>
      <c r="S34" s="1250" t="s">
        <v>261</v>
      </c>
      <c r="T34" s="1250"/>
      <c r="U34" s="1250"/>
      <c r="V34" s="1250"/>
      <c r="W34" s="1250"/>
      <c r="X34" s="1250"/>
    </row>
    <row r="35" spans="1:24" x14ac:dyDescent="0.2">
      <c r="A35" s="1348"/>
      <c r="B35" s="1348"/>
      <c r="C35" s="1348"/>
      <c r="D35" s="1348"/>
      <c r="E35" s="1348"/>
      <c r="F35" s="1348"/>
      <c r="G35" s="1349"/>
      <c r="H35" s="1349"/>
      <c r="I35" s="1349"/>
      <c r="J35" s="1349"/>
      <c r="K35" s="1349"/>
      <c r="L35" s="1349"/>
      <c r="M35" s="1350"/>
      <c r="N35" s="1350"/>
      <c r="O35" s="1350"/>
      <c r="P35" s="1350"/>
      <c r="Q35" s="1350"/>
      <c r="R35" s="1350"/>
      <c r="S35" s="1348"/>
      <c r="T35" s="1348"/>
      <c r="U35" s="1348"/>
      <c r="V35" s="1348"/>
      <c r="W35" s="1348"/>
      <c r="X35" s="1348"/>
    </row>
    <row r="36" spans="1:24" x14ac:dyDescent="0.2">
      <c r="A36" s="79"/>
      <c r="B36" s="80"/>
      <c r="C36" s="80"/>
      <c r="D36" s="80"/>
      <c r="E36" s="80"/>
      <c r="F36" s="80"/>
      <c r="G36" s="80"/>
      <c r="H36" s="80"/>
      <c r="I36" s="80"/>
      <c r="J36" s="80"/>
      <c r="K36" s="80"/>
      <c r="L36" s="80"/>
      <c r="M36" s="80"/>
      <c r="N36" s="80"/>
      <c r="O36" s="80"/>
      <c r="P36" s="80"/>
      <c r="Q36" s="80"/>
      <c r="R36" s="80"/>
      <c r="S36" s="80"/>
      <c r="T36" s="80"/>
      <c r="U36" s="80"/>
      <c r="V36" s="80"/>
      <c r="W36" s="80"/>
      <c r="X36" s="81"/>
    </row>
    <row r="37" spans="1:24" x14ac:dyDescent="0.2">
      <c r="A37" s="1236" t="s">
        <v>262</v>
      </c>
      <c r="B37" s="1237"/>
      <c r="C37" s="1237"/>
      <c r="D37" s="1237"/>
      <c r="E37" s="1237"/>
      <c r="F37" s="1237"/>
      <c r="G37" s="1237"/>
      <c r="H37" s="1237"/>
      <c r="I37" s="1237"/>
      <c r="J37" s="1237"/>
      <c r="K37" s="1237"/>
      <c r="L37" s="1237"/>
      <c r="M37" s="1237"/>
      <c r="N37" s="1237"/>
      <c r="O37" s="1237"/>
      <c r="P37" s="1237"/>
      <c r="Q37" s="1237"/>
      <c r="R37" s="1237"/>
      <c r="S37" s="1237"/>
      <c r="T37" s="1237"/>
      <c r="U37" s="1237"/>
      <c r="V37" s="1237"/>
      <c r="W37" s="1237"/>
      <c r="X37" s="1238"/>
    </row>
    <row r="38" spans="1:24" x14ac:dyDescent="0.2">
      <c r="A38" s="79"/>
      <c r="B38" s="80"/>
      <c r="C38" s="80"/>
      <c r="D38" s="80"/>
      <c r="E38" s="80"/>
      <c r="F38" s="80"/>
      <c r="G38" s="80"/>
      <c r="H38" s="80"/>
      <c r="I38" s="80"/>
      <c r="J38" s="80"/>
      <c r="K38" s="80"/>
      <c r="L38" s="80"/>
      <c r="M38" s="80"/>
      <c r="N38" s="80"/>
      <c r="O38" s="80"/>
      <c r="P38" s="80"/>
      <c r="Q38" s="80"/>
      <c r="R38" s="80"/>
      <c r="S38" s="80"/>
      <c r="T38" s="80"/>
      <c r="U38" s="80"/>
      <c r="V38" s="80"/>
      <c r="W38" s="80"/>
      <c r="X38" s="81"/>
    </row>
    <row r="39" spans="1:24" x14ac:dyDescent="0.2">
      <c r="A39" s="1250" t="s">
        <v>263</v>
      </c>
      <c r="B39" s="1250"/>
      <c r="C39" s="1250"/>
      <c r="D39" s="1250"/>
      <c r="E39" s="1250"/>
      <c r="F39" s="1250"/>
      <c r="G39" s="1250" t="s">
        <v>264</v>
      </c>
      <c r="H39" s="1250"/>
      <c r="I39" s="1250"/>
      <c r="J39" s="1250"/>
      <c r="K39" s="1250"/>
      <c r="L39" s="1250"/>
      <c r="M39" s="1250" t="s">
        <v>265</v>
      </c>
      <c r="N39" s="1250"/>
      <c r="O39" s="1250"/>
      <c r="P39" s="1250"/>
      <c r="Q39" s="1250"/>
      <c r="R39" s="1250"/>
      <c r="S39" s="1250" t="s">
        <v>266</v>
      </c>
      <c r="T39" s="1250"/>
      <c r="U39" s="1250"/>
      <c r="V39" s="1250"/>
      <c r="W39" s="1250"/>
      <c r="X39" s="1250"/>
    </row>
    <row r="40" spans="1:24" x14ac:dyDescent="0.2">
      <c r="A40" s="1251"/>
      <c r="B40" s="1251"/>
      <c r="C40" s="1251"/>
      <c r="D40" s="1251"/>
      <c r="E40" s="1251"/>
      <c r="F40" s="1251"/>
      <c r="G40" s="1251"/>
      <c r="H40" s="1251"/>
      <c r="I40" s="1251"/>
      <c r="J40" s="1251"/>
      <c r="K40" s="1251"/>
      <c r="L40" s="1251"/>
      <c r="M40" s="1251"/>
      <c r="N40" s="1251"/>
      <c r="O40" s="1251"/>
      <c r="P40" s="1251"/>
      <c r="Q40" s="1251"/>
      <c r="R40" s="1251"/>
      <c r="S40" s="1249"/>
      <c r="T40" s="1249"/>
      <c r="U40" s="1249"/>
      <c r="V40" s="1249"/>
      <c r="W40" s="1249"/>
      <c r="X40" s="1249"/>
    </row>
    <row r="41" spans="1:24" x14ac:dyDescent="0.2">
      <c r="A41" s="79"/>
      <c r="B41" s="80"/>
      <c r="C41" s="80"/>
      <c r="D41" s="80"/>
      <c r="E41" s="80"/>
      <c r="F41" s="80"/>
      <c r="G41" s="80"/>
      <c r="H41" s="80"/>
      <c r="I41" s="80"/>
      <c r="J41" s="80"/>
      <c r="K41" s="80"/>
      <c r="L41" s="80"/>
      <c r="M41" s="80"/>
      <c r="N41" s="80"/>
      <c r="O41" s="80"/>
      <c r="P41" s="80"/>
      <c r="Q41" s="80"/>
      <c r="R41" s="80"/>
      <c r="S41" s="80"/>
      <c r="T41" s="80"/>
      <c r="U41" s="80"/>
      <c r="V41" s="80"/>
      <c r="W41" s="80"/>
      <c r="X41" s="81"/>
    </row>
    <row r="42" spans="1:24" x14ac:dyDescent="0.2">
      <c r="A42" s="1236" t="s">
        <v>267</v>
      </c>
      <c r="B42" s="1237"/>
      <c r="C42" s="1237"/>
      <c r="D42" s="1237"/>
      <c r="E42" s="1237"/>
      <c r="F42" s="1237"/>
      <c r="G42" s="1237"/>
      <c r="H42" s="1237"/>
      <c r="I42" s="1237"/>
      <c r="J42" s="1237"/>
      <c r="K42" s="1237"/>
      <c r="L42" s="1237"/>
      <c r="M42" s="1237"/>
      <c r="N42" s="1237"/>
      <c r="O42" s="1237"/>
      <c r="P42" s="1237"/>
      <c r="Q42" s="1237"/>
      <c r="R42" s="1237"/>
      <c r="S42" s="1237"/>
      <c r="T42" s="1237"/>
      <c r="U42" s="1237"/>
      <c r="V42" s="1237"/>
      <c r="W42" s="1237"/>
      <c r="X42" s="1238"/>
    </row>
    <row r="43" spans="1:24" x14ac:dyDescent="0.2">
      <c r="A43" s="79"/>
      <c r="B43" s="80"/>
      <c r="C43" s="80"/>
      <c r="D43" s="80"/>
      <c r="E43" s="80"/>
      <c r="F43" s="80"/>
      <c r="G43" s="80"/>
      <c r="H43" s="80"/>
      <c r="I43" s="80"/>
      <c r="J43" s="80"/>
      <c r="K43" s="80"/>
      <c r="L43" s="80"/>
      <c r="M43" s="80"/>
      <c r="N43" s="80"/>
      <c r="O43" s="80"/>
      <c r="P43" s="80"/>
      <c r="Q43" s="80"/>
      <c r="R43" s="80"/>
      <c r="S43" s="80"/>
      <c r="T43" s="80"/>
      <c r="U43" s="80"/>
      <c r="V43" s="80"/>
      <c r="W43" s="80"/>
      <c r="X43" s="81"/>
    </row>
    <row r="44" spans="1:24" x14ac:dyDescent="0.2">
      <c r="A44" s="1250" t="s">
        <v>268</v>
      </c>
      <c r="B44" s="1250"/>
      <c r="C44" s="1250"/>
      <c r="D44" s="1250"/>
      <c r="E44" s="1250"/>
      <c r="F44" s="1250"/>
      <c r="G44" s="1250" t="s">
        <v>269</v>
      </c>
      <c r="H44" s="1250"/>
      <c r="I44" s="1250"/>
      <c r="J44" s="1250"/>
      <c r="K44" s="1250"/>
      <c r="L44" s="1250"/>
      <c r="M44" s="1250" t="s">
        <v>270</v>
      </c>
      <c r="N44" s="1250"/>
      <c r="O44" s="1250"/>
      <c r="P44" s="1250"/>
      <c r="Q44" s="1250"/>
      <c r="R44" s="1250"/>
      <c r="S44" s="1250" t="s">
        <v>271</v>
      </c>
      <c r="T44" s="1250"/>
      <c r="U44" s="1250"/>
      <c r="V44" s="1250"/>
      <c r="W44" s="1250"/>
      <c r="X44" s="1250"/>
    </row>
    <row r="45" spans="1:24" x14ac:dyDescent="0.2">
      <c r="A45" s="1343"/>
      <c r="B45" s="1343"/>
      <c r="C45" s="1343"/>
      <c r="D45" s="1343"/>
      <c r="E45" s="1343"/>
      <c r="F45" s="1343"/>
      <c r="G45" s="1343"/>
      <c r="H45" s="1343"/>
      <c r="I45" s="1343"/>
      <c r="J45" s="1343"/>
      <c r="K45" s="1343"/>
      <c r="L45" s="1343"/>
      <c r="M45" s="1343"/>
      <c r="N45" s="1343"/>
      <c r="O45" s="1343"/>
      <c r="P45" s="1343"/>
      <c r="Q45" s="1343"/>
      <c r="R45" s="1343"/>
      <c r="S45" s="1343"/>
      <c r="T45" s="1343"/>
      <c r="U45" s="1343"/>
      <c r="V45" s="1343"/>
      <c r="W45" s="1343"/>
      <c r="X45" s="1343"/>
    </row>
    <row r="46" spans="1:24" x14ac:dyDescent="0.2">
      <c r="A46" s="1250" t="s">
        <v>272</v>
      </c>
      <c r="B46" s="1250"/>
      <c r="C46" s="1250"/>
      <c r="D46" s="1250"/>
      <c r="E46" s="1250"/>
      <c r="F46" s="1250"/>
      <c r="G46" s="1250" t="s">
        <v>273</v>
      </c>
      <c r="H46" s="1250"/>
      <c r="I46" s="1250"/>
      <c r="J46" s="1250"/>
      <c r="K46" s="1250"/>
      <c r="L46" s="1250"/>
      <c r="M46" s="1250" t="s">
        <v>254</v>
      </c>
      <c r="N46" s="1250"/>
      <c r="O46" s="1250"/>
      <c r="P46" s="1250"/>
      <c r="Q46" s="1250"/>
      <c r="R46" s="1250"/>
      <c r="S46" s="1250" t="s">
        <v>274</v>
      </c>
      <c r="T46" s="1250"/>
      <c r="U46" s="1250"/>
      <c r="V46" s="1250"/>
      <c r="W46" s="1250"/>
      <c r="X46" s="1250"/>
    </row>
    <row r="47" spans="1:24" x14ac:dyDescent="0.2">
      <c r="A47" s="1251"/>
      <c r="B47" s="1251"/>
      <c r="C47" s="1251"/>
      <c r="D47" s="1251"/>
      <c r="E47" s="1251"/>
      <c r="F47" s="1251"/>
      <c r="G47" s="1268"/>
      <c r="H47" s="1268"/>
      <c r="I47" s="1268"/>
      <c r="J47" s="1268"/>
      <c r="K47" s="1268"/>
      <c r="L47" s="1268"/>
      <c r="M47" s="1344"/>
      <c r="N47" s="1344"/>
      <c r="O47" s="1344"/>
      <c r="P47" s="1344"/>
      <c r="Q47" s="1344"/>
      <c r="R47" s="1344"/>
      <c r="S47" s="1268"/>
      <c r="T47" s="1268"/>
      <c r="U47" s="1268"/>
      <c r="V47" s="1268"/>
      <c r="W47" s="1268"/>
      <c r="X47" s="1268"/>
    </row>
    <row r="48" spans="1:24" x14ac:dyDescent="0.2">
      <c r="A48" s="561"/>
      <c r="B48" s="562"/>
      <c r="C48" s="562"/>
      <c r="D48" s="562"/>
      <c r="E48" s="562"/>
      <c r="F48" s="562"/>
      <c r="G48" s="562"/>
      <c r="H48" s="562"/>
      <c r="I48" s="562"/>
      <c r="J48" s="562"/>
      <c r="K48" s="562"/>
      <c r="L48" s="562"/>
      <c r="M48" s="562"/>
      <c r="N48" s="562"/>
      <c r="O48" s="562"/>
      <c r="P48" s="562"/>
      <c r="Q48" s="562"/>
      <c r="R48" s="562"/>
      <c r="S48" s="562"/>
      <c r="T48" s="562"/>
      <c r="U48" s="562"/>
      <c r="V48" s="562"/>
      <c r="W48" s="562"/>
      <c r="X48" s="563"/>
    </row>
    <row r="49" spans="1:24" x14ac:dyDescent="0.2">
      <c r="A49" s="1015" t="s">
        <v>275</v>
      </c>
      <c r="B49" s="1068"/>
      <c r="C49" s="1068"/>
      <c r="D49" s="1068"/>
      <c r="E49" s="1068"/>
      <c r="F49" s="1346" t="s">
        <v>482</v>
      </c>
      <c r="G49" s="1346"/>
      <c r="H49" s="1346"/>
      <c r="I49" s="1346"/>
      <c r="J49" s="1346"/>
      <c r="K49" s="1346"/>
      <c r="L49" s="1346"/>
      <c r="M49" s="1346"/>
      <c r="N49" s="1346"/>
      <c r="O49" s="1346"/>
      <c r="P49" s="1346"/>
      <c r="Q49" s="1346"/>
      <c r="R49" s="1346"/>
      <c r="S49" s="1346"/>
      <c r="T49" s="1346"/>
      <c r="U49" s="1346"/>
      <c r="V49" s="1346"/>
      <c r="W49" s="1346"/>
      <c r="X49" s="1347"/>
    </row>
    <row r="50" spans="1:24" x14ac:dyDescent="0.2">
      <c r="A50" s="1250" t="s">
        <v>276</v>
      </c>
      <c r="B50" s="1250"/>
      <c r="C50" s="1250"/>
      <c r="D50" s="1250"/>
      <c r="E50" s="1250"/>
      <c r="F50" s="1250"/>
      <c r="G50" s="1250" t="s">
        <v>277</v>
      </c>
      <c r="H50" s="1250"/>
      <c r="I50" s="1250"/>
      <c r="J50" s="1250"/>
      <c r="K50" s="1250"/>
      <c r="L50" s="1250"/>
      <c r="M50" s="1250" t="s">
        <v>254</v>
      </c>
      <c r="N50" s="1250"/>
      <c r="O50" s="1250"/>
      <c r="P50" s="1250"/>
      <c r="Q50" s="1250"/>
      <c r="R50" s="1250"/>
      <c r="S50" s="1250" t="s">
        <v>274</v>
      </c>
      <c r="T50" s="1250"/>
      <c r="U50" s="1250"/>
      <c r="V50" s="1250"/>
      <c r="W50" s="1250"/>
      <c r="X50" s="1250"/>
    </row>
    <row r="51" spans="1:24" x14ac:dyDescent="0.2">
      <c r="A51" s="1340"/>
      <c r="B51" s="1340"/>
      <c r="C51" s="1340"/>
      <c r="D51" s="1340"/>
      <c r="E51" s="1340"/>
      <c r="F51" s="1340"/>
      <c r="G51" s="1251"/>
      <c r="H51" s="1251"/>
      <c r="I51" s="1251"/>
      <c r="J51" s="1251"/>
      <c r="K51" s="1251"/>
      <c r="L51" s="1251"/>
      <c r="M51" s="1344"/>
      <c r="N51" s="1344"/>
      <c r="O51" s="1344"/>
      <c r="P51" s="1344"/>
      <c r="Q51" s="1344"/>
      <c r="R51" s="1344"/>
      <c r="S51" s="1268"/>
      <c r="T51" s="1268"/>
      <c r="U51" s="1268"/>
      <c r="V51" s="1268"/>
      <c r="W51" s="1268"/>
      <c r="X51" s="1268"/>
    </row>
    <row r="52" spans="1:24" x14ac:dyDescent="0.2">
      <c r="A52" s="1345"/>
      <c r="B52" s="1345"/>
      <c r="C52" s="1345"/>
      <c r="D52" s="1345"/>
      <c r="E52" s="1345"/>
      <c r="F52" s="1345"/>
      <c r="G52" s="1345"/>
      <c r="H52" s="1345"/>
      <c r="I52" s="1345"/>
      <c r="J52" s="1345"/>
      <c r="K52" s="1345"/>
      <c r="L52" s="1345"/>
      <c r="M52" s="1345"/>
      <c r="N52" s="1345"/>
      <c r="O52" s="1345"/>
      <c r="P52" s="1345"/>
      <c r="Q52" s="1345"/>
      <c r="R52" s="1345"/>
      <c r="S52" s="1345"/>
      <c r="T52" s="1345"/>
      <c r="U52" s="1345"/>
      <c r="V52" s="1345"/>
      <c r="W52" s="1345"/>
      <c r="X52" s="1345"/>
    </row>
    <row r="53" spans="1:24" x14ac:dyDescent="0.2">
      <c r="A53" s="1015" t="s">
        <v>278</v>
      </c>
      <c r="B53" s="1068"/>
      <c r="C53" s="1068"/>
      <c r="D53" s="1068"/>
      <c r="E53" s="1068"/>
      <c r="F53" s="1346" t="s">
        <v>482</v>
      </c>
      <c r="G53" s="1346"/>
      <c r="H53" s="1346"/>
      <c r="I53" s="1346"/>
      <c r="J53" s="1346"/>
      <c r="K53" s="1346"/>
      <c r="L53" s="1346"/>
      <c r="M53" s="1346"/>
      <c r="N53" s="1346"/>
      <c r="O53" s="1346"/>
      <c r="P53" s="1346"/>
      <c r="Q53" s="1346"/>
      <c r="R53" s="1346"/>
      <c r="S53" s="1346"/>
      <c r="T53" s="1346"/>
      <c r="U53" s="1346"/>
      <c r="V53" s="1346"/>
      <c r="W53" s="1346"/>
      <c r="X53" s="1347"/>
    </row>
    <row r="54" spans="1:24" x14ac:dyDescent="0.2">
      <c r="A54" s="1250" t="s">
        <v>254</v>
      </c>
      <c r="B54" s="1250"/>
      <c r="C54" s="1250"/>
      <c r="D54" s="1250"/>
      <c r="E54" s="1250"/>
      <c r="F54" s="1250"/>
      <c r="G54" s="1250" t="s">
        <v>279</v>
      </c>
      <c r="H54" s="1250"/>
      <c r="I54" s="1250"/>
      <c r="J54" s="1250"/>
      <c r="K54" s="1250"/>
      <c r="L54" s="1250"/>
      <c r="M54" s="1245"/>
      <c r="N54" s="1245"/>
      <c r="O54" s="1245"/>
      <c r="P54" s="1245"/>
      <c r="Q54" s="1245"/>
      <c r="R54" s="1245"/>
      <c r="S54" s="1245"/>
      <c r="T54" s="1245"/>
      <c r="U54" s="1245"/>
      <c r="V54" s="1245"/>
      <c r="W54" s="1245"/>
      <c r="X54" s="1245"/>
    </row>
    <row r="55" spans="1:24" x14ac:dyDescent="0.2">
      <c r="A55" s="1344"/>
      <c r="B55" s="1344"/>
      <c r="C55" s="1344"/>
      <c r="D55" s="1344"/>
      <c r="E55" s="1344"/>
      <c r="F55" s="1344"/>
      <c r="G55" s="1251"/>
      <c r="H55" s="1251"/>
      <c r="I55" s="1251"/>
      <c r="J55" s="1251"/>
      <c r="K55" s="1251"/>
      <c r="L55" s="1251"/>
      <c r="M55" s="1249"/>
      <c r="N55" s="1249"/>
      <c r="O55" s="1249"/>
      <c r="P55" s="1249"/>
      <c r="Q55" s="1249"/>
      <c r="R55" s="1249"/>
      <c r="S55" s="1249"/>
      <c r="T55" s="1249"/>
      <c r="U55" s="1249"/>
      <c r="V55" s="1249"/>
      <c r="W55" s="1249"/>
      <c r="X55" s="1249"/>
    </row>
    <row r="56" spans="1:24" x14ac:dyDescent="0.2">
      <c r="A56" s="79"/>
      <c r="B56" s="80"/>
      <c r="C56" s="80"/>
      <c r="D56" s="80"/>
      <c r="E56" s="80"/>
      <c r="F56" s="80"/>
      <c r="G56" s="80"/>
      <c r="H56" s="80"/>
      <c r="I56" s="80"/>
      <c r="J56" s="80"/>
      <c r="K56" s="80"/>
      <c r="L56" s="80"/>
      <c r="M56" s="80"/>
      <c r="N56" s="80"/>
      <c r="O56" s="80"/>
      <c r="P56" s="80"/>
      <c r="Q56" s="80"/>
      <c r="R56" s="80"/>
      <c r="S56" s="80"/>
      <c r="T56" s="80"/>
      <c r="U56" s="80"/>
      <c r="V56" s="80"/>
      <c r="W56" s="80"/>
      <c r="X56" s="81"/>
    </row>
    <row r="57" spans="1:24" x14ac:dyDescent="0.2">
      <c r="A57" s="1236" t="s">
        <v>280</v>
      </c>
      <c r="B57" s="1237"/>
      <c r="C57" s="1237"/>
      <c r="D57" s="1237"/>
      <c r="E57" s="1237"/>
      <c r="F57" s="1237"/>
      <c r="G57" s="1237"/>
      <c r="H57" s="1237"/>
      <c r="I57" s="1237"/>
      <c r="J57" s="1237"/>
      <c r="K57" s="1237"/>
      <c r="L57" s="1237"/>
      <c r="M57" s="1237"/>
      <c r="N57" s="1237"/>
      <c r="O57" s="1237"/>
      <c r="P57" s="1237"/>
      <c r="Q57" s="1237"/>
      <c r="R57" s="1237"/>
      <c r="S57" s="1237"/>
      <c r="T57" s="1237"/>
      <c r="U57" s="1237"/>
      <c r="V57" s="1237"/>
      <c r="W57" s="1237"/>
      <c r="X57" s="1238"/>
    </row>
    <row r="58" spans="1:24" x14ac:dyDescent="0.2">
      <c r="A58" s="79"/>
      <c r="B58" s="80"/>
      <c r="C58" s="80"/>
      <c r="D58" s="80"/>
      <c r="E58" s="80"/>
      <c r="F58" s="80"/>
      <c r="G58" s="80"/>
      <c r="H58" s="80"/>
      <c r="I58" s="80"/>
      <c r="J58" s="80"/>
      <c r="K58" s="80"/>
      <c r="L58" s="80"/>
      <c r="M58" s="80"/>
      <c r="N58" s="80"/>
      <c r="O58" s="80"/>
      <c r="P58" s="80"/>
      <c r="Q58" s="80"/>
      <c r="R58" s="80"/>
      <c r="S58" s="80"/>
      <c r="T58" s="80"/>
      <c r="U58" s="80"/>
      <c r="V58" s="80"/>
      <c r="W58" s="80"/>
      <c r="X58" s="81"/>
    </row>
    <row r="59" spans="1:24" x14ac:dyDescent="0.2">
      <c r="A59" s="1250" t="s">
        <v>281</v>
      </c>
      <c r="B59" s="1250"/>
      <c r="C59" s="1250"/>
      <c r="D59" s="1250"/>
      <c r="E59" s="1250"/>
      <c r="F59" s="1250"/>
      <c r="G59" s="1250" t="s">
        <v>282</v>
      </c>
      <c r="H59" s="1250"/>
      <c r="I59" s="1250"/>
      <c r="J59" s="1250"/>
      <c r="K59" s="1250"/>
      <c r="L59" s="1250"/>
      <c r="M59" s="1250" t="s">
        <v>283</v>
      </c>
      <c r="N59" s="1250"/>
      <c r="O59" s="1250"/>
      <c r="P59" s="1250"/>
      <c r="Q59" s="1250"/>
      <c r="R59" s="1250"/>
      <c r="S59" s="1250" t="s">
        <v>268</v>
      </c>
      <c r="T59" s="1250"/>
      <c r="U59" s="1250"/>
      <c r="V59" s="1250"/>
      <c r="W59" s="1250"/>
      <c r="X59" s="1250"/>
    </row>
    <row r="60" spans="1:24" x14ac:dyDescent="0.2">
      <c r="A60" s="1251"/>
      <c r="B60" s="1251"/>
      <c r="C60" s="1251"/>
      <c r="D60" s="1251"/>
      <c r="E60" s="1251"/>
      <c r="F60" s="1251"/>
      <c r="G60" s="1341"/>
      <c r="H60" s="1341"/>
      <c r="I60" s="1341"/>
      <c r="J60" s="1341"/>
      <c r="K60" s="1341"/>
      <c r="L60" s="1341"/>
      <c r="M60" s="1342"/>
      <c r="N60" s="1342"/>
      <c r="O60" s="1342"/>
      <c r="P60" s="1342"/>
      <c r="Q60" s="1342"/>
      <c r="R60" s="1342"/>
      <c r="S60" s="1343"/>
      <c r="T60" s="1343"/>
      <c r="U60" s="1343"/>
      <c r="V60" s="1343"/>
      <c r="W60" s="1343"/>
      <c r="X60" s="1343"/>
    </row>
    <row r="61" spans="1:24" x14ac:dyDescent="0.2">
      <c r="A61" s="1250" t="s">
        <v>276</v>
      </c>
      <c r="B61" s="1250"/>
      <c r="C61" s="1250"/>
      <c r="D61" s="1250"/>
      <c r="E61" s="1250"/>
      <c r="F61" s="1250"/>
      <c r="G61" s="1250" t="s">
        <v>277</v>
      </c>
      <c r="H61" s="1250"/>
      <c r="I61" s="1250"/>
      <c r="J61" s="1250"/>
      <c r="K61" s="1250"/>
      <c r="L61" s="1250"/>
      <c r="M61" s="1245"/>
      <c r="N61" s="1245"/>
      <c r="O61" s="1245"/>
      <c r="P61" s="1245"/>
      <c r="Q61" s="1245"/>
      <c r="R61" s="1245"/>
      <c r="S61" s="1245"/>
      <c r="T61" s="1245"/>
      <c r="U61" s="1245"/>
      <c r="V61" s="1245"/>
      <c r="W61" s="1245"/>
      <c r="X61" s="1245"/>
    </row>
    <row r="62" spans="1:24" x14ac:dyDescent="0.2">
      <c r="A62" s="1340"/>
      <c r="B62" s="1340"/>
      <c r="C62" s="1340"/>
      <c r="D62" s="1340"/>
      <c r="E62" s="1340"/>
      <c r="F62" s="1340"/>
      <c r="G62" s="1251"/>
      <c r="H62" s="1251"/>
      <c r="I62" s="1251"/>
      <c r="J62" s="1251"/>
      <c r="K62" s="1251"/>
      <c r="L62" s="1251"/>
      <c r="M62" s="1249"/>
      <c r="N62" s="1249"/>
      <c r="O62" s="1249"/>
      <c r="P62" s="1249"/>
      <c r="Q62" s="1249"/>
      <c r="R62" s="1249"/>
      <c r="S62" s="1249"/>
      <c r="T62" s="1249"/>
      <c r="U62" s="1249"/>
      <c r="V62" s="1249"/>
      <c r="W62" s="1249"/>
      <c r="X62" s="1249"/>
    </row>
    <row r="63" spans="1:24" x14ac:dyDescent="0.2">
      <c r="A63" s="993" t="s">
        <v>139</v>
      </c>
      <c r="B63" s="994"/>
      <c r="C63" s="994"/>
      <c r="D63" s="994"/>
      <c r="E63" s="994"/>
      <c r="F63" s="994"/>
      <c r="G63" s="994"/>
      <c r="H63" s="994"/>
      <c r="I63" s="994"/>
      <c r="J63" s="994"/>
      <c r="K63" s="994"/>
      <c r="L63" s="994"/>
      <c r="M63" s="994"/>
      <c r="N63" s="795" t="str">
        <f>CONCATENATE("Annexe 4 au dossier de travaux ",CR!R1," - Page 1 / 2")</f>
        <v>Annexe 4 au dossier de travaux  - Page 1 / 2</v>
      </c>
      <c r="O63" s="795"/>
      <c r="P63" s="795"/>
      <c r="Q63" s="795"/>
      <c r="R63" s="795"/>
      <c r="S63" s="795"/>
      <c r="T63" s="795"/>
      <c r="U63" s="795"/>
      <c r="V63" s="795"/>
      <c r="W63" s="795"/>
      <c r="X63" s="796"/>
    </row>
    <row r="64" spans="1:24" x14ac:dyDescent="0.2">
      <c r="A64" s="1236" t="s">
        <v>284</v>
      </c>
      <c r="B64" s="1237"/>
      <c r="C64" s="1237"/>
      <c r="D64" s="1237"/>
      <c r="E64" s="1237"/>
      <c r="F64" s="1237"/>
      <c r="G64" s="1237"/>
      <c r="H64" s="1237"/>
      <c r="I64" s="1237"/>
      <c r="J64" s="1237"/>
      <c r="K64" s="1237"/>
      <c r="L64" s="1237"/>
      <c r="M64" s="1237"/>
      <c r="N64" s="1237"/>
      <c r="O64" s="1237"/>
      <c r="P64" s="1237"/>
      <c r="Q64" s="1237"/>
      <c r="R64" s="1237"/>
      <c r="S64" s="1237"/>
      <c r="T64" s="1237"/>
      <c r="U64" s="1237"/>
      <c r="V64" s="1237"/>
      <c r="W64" s="1237"/>
      <c r="X64" s="1238"/>
    </row>
    <row r="65" spans="1:24" x14ac:dyDescent="0.2">
      <c r="A65" s="82"/>
      <c r="B65" s="83"/>
      <c r="C65" s="83"/>
      <c r="D65" s="83"/>
      <c r="E65" s="83"/>
      <c r="F65" s="83"/>
      <c r="G65" s="83"/>
      <c r="H65" s="83"/>
      <c r="I65" s="83"/>
      <c r="J65" s="83"/>
      <c r="K65" s="83"/>
      <c r="L65" s="83"/>
      <c r="M65" s="83"/>
      <c r="N65" s="83"/>
      <c r="O65" s="83"/>
      <c r="P65" s="83"/>
      <c r="Q65" s="83"/>
      <c r="R65" s="83"/>
      <c r="S65" s="83"/>
      <c r="T65" s="83"/>
      <c r="U65" s="83"/>
      <c r="V65" s="83"/>
      <c r="W65" s="83"/>
      <c r="X65" s="84"/>
    </row>
    <row r="66" spans="1:24" x14ac:dyDescent="0.2">
      <c r="A66" s="211"/>
      <c r="B66" s="212"/>
      <c r="C66" s="212"/>
      <c r="D66" s="585" t="s">
        <v>285</v>
      </c>
      <c r="E66" s="587"/>
      <c r="F66" s="584"/>
      <c r="G66" s="585" t="s">
        <v>286</v>
      </c>
      <c r="H66" s="587"/>
      <c r="I66" s="584"/>
      <c r="J66" s="585" t="s">
        <v>287</v>
      </c>
      <c r="K66" s="587"/>
      <c r="L66" s="584"/>
      <c r="M66" s="1321" t="s">
        <v>288</v>
      </c>
      <c r="N66" s="1322"/>
      <c r="O66" s="1323"/>
      <c r="P66" s="585" t="s">
        <v>289</v>
      </c>
      <c r="Q66" s="587"/>
      <c r="R66" s="584"/>
      <c r="S66" s="585" t="s">
        <v>290</v>
      </c>
      <c r="T66" s="587"/>
      <c r="U66" s="584"/>
      <c r="V66" s="585" t="s">
        <v>291</v>
      </c>
      <c r="W66" s="587"/>
      <c r="X66" s="584"/>
    </row>
    <row r="67" spans="1:24" x14ac:dyDescent="0.2">
      <c r="A67" s="1311" t="s">
        <v>292</v>
      </c>
      <c r="B67" s="1312"/>
      <c r="C67" s="1313"/>
      <c r="D67" s="1332"/>
      <c r="E67" s="1285"/>
      <c r="F67" s="1286"/>
      <c r="G67" s="1315"/>
      <c r="H67" s="1316"/>
      <c r="I67" s="1317"/>
      <c r="J67" s="1333"/>
      <c r="K67" s="1334"/>
      <c r="L67" s="1335"/>
      <c r="M67" s="1336"/>
      <c r="N67" s="1337"/>
      <c r="O67" s="1338"/>
      <c r="P67" s="1339"/>
      <c r="Q67" s="1293"/>
      <c r="R67" s="1294"/>
      <c r="S67" s="1315"/>
      <c r="T67" s="1316"/>
      <c r="U67" s="1317"/>
      <c r="V67" s="1315"/>
      <c r="W67" s="1316"/>
      <c r="X67" s="1317"/>
    </row>
    <row r="68" spans="1:24" x14ac:dyDescent="0.2">
      <c r="A68" s="1301" t="s">
        <v>293</v>
      </c>
      <c r="B68" s="1302"/>
      <c r="C68" s="1303"/>
      <c r="D68" s="1324"/>
      <c r="E68" s="1275"/>
      <c r="F68" s="1276"/>
      <c r="G68" s="1305"/>
      <c r="H68" s="1306"/>
      <c r="I68" s="1307"/>
      <c r="J68" s="1325"/>
      <c r="K68" s="1326"/>
      <c r="L68" s="1327"/>
      <c r="M68" s="1328"/>
      <c r="N68" s="1329"/>
      <c r="O68" s="1330"/>
      <c r="P68" s="1331"/>
      <c r="Q68" s="1289"/>
      <c r="R68" s="1290"/>
      <c r="S68" s="1305"/>
      <c r="T68" s="1306"/>
      <c r="U68" s="1307"/>
      <c r="V68" s="1305"/>
      <c r="W68" s="1306"/>
      <c r="X68" s="1307"/>
    </row>
    <row r="69" spans="1:24" x14ac:dyDescent="0.2">
      <c r="A69" s="211"/>
      <c r="B69" s="212"/>
      <c r="C69" s="212"/>
      <c r="D69" s="585" t="s">
        <v>294</v>
      </c>
      <c r="E69" s="587"/>
      <c r="F69" s="584"/>
      <c r="G69" s="585" t="s">
        <v>295</v>
      </c>
      <c r="H69" s="587"/>
      <c r="I69" s="584"/>
      <c r="J69" s="585" t="s">
        <v>296</v>
      </c>
      <c r="K69" s="587"/>
      <c r="L69" s="584"/>
      <c r="M69" s="1321" t="s">
        <v>297</v>
      </c>
      <c r="N69" s="1322"/>
      <c r="O69" s="1323"/>
      <c r="P69" s="1308"/>
      <c r="Q69" s="1309"/>
      <c r="R69" s="1310"/>
      <c r="S69" s="1308"/>
      <c r="T69" s="1309"/>
      <c r="U69" s="1310"/>
      <c r="V69" s="1308"/>
      <c r="W69" s="1309"/>
      <c r="X69" s="1310"/>
    </row>
    <row r="70" spans="1:24" x14ac:dyDescent="0.2">
      <c r="A70" s="1311" t="s">
        <v>292</v>
      </c>
      <c r="B70" s="1312"/>
      <c r="C70" s="1313"/>
      <c r="D70" s="1314"/>
      <c r="E70" s="1283"/>
      <c r="F70" s="1284"/>
      <c r="G70" s="1314"/>
      <c r="H70" s="1283"/>
      <c r="I70" s="1284"/>
      <c r="J70" s="1315"/>
      <c r="K70" s="1316"/>
      <c r="L70" s="1317"/>
      <c r="M70" s="1315"/>
      <c r="N70" s="1316"/>
      <c r="O70" s="1317"/>
      <c r="P70" s="1318"/>
      <c r="Q70" s="1319"/>
      <c r="R70" s="1320"/>
      <c r="S70" s="1318"/>
      <c r="T70" s="1319"/>
      <c r="U70" s="1320"/>
      <c r="V70" s="1318"/>
      <c r="W70" s="1319"/>
      <c r="X70" s="1320"/>
    </row>
    <row r="71" spans="1:24" x14ac:dyDescent="0.2">
      <c r="A71" s="1301" t="s">
        <v>293</v>
      </c>
      <c r="B71" s="1302"/>
      <c r="C71" s="1303"/>
      <c r="D71" s="1304"/>
      <c r="E71" s="1273"/>
      <c r="F71" s="1274"/>
      <c r="G71" s="1304"/>
      <c r="H71" s="1273"/>
      <c r="I71" s="1274"/>
      <c r="J71" s="1305"/>
      <c r="K71" s="1306"/>
      <c r="L71" s="1307"/>
      <c r="M71" s="1305"/>
      <c r="N71" s="1306"/>
      <c r="O71" s="1307"/>
      <c r="P71" s="1297"/>
      <c r="Q71" s="1298"/>
      <c r="R71" s="1299"/>
      <c r="S71" s="1297"/>
      <c r="T71" s="1298"/>
      <c r="U71" s="1299"/>
      <c r="V71" s="1297"/>
      <c r="W71" s="1298"/>
      <c r="X71" s="1299"/>
    </row>
    <row r="72" spans="1:24" x14ac:dyDescent="0.2">
      <c r="A72" s="85"/>
      <c r="B72" s="86"/>
      <c r="C72" s="86"/>
      <c r="D72" s="86"/>
      <c r="E72" s="86"/>
      <c r="F72" s="86"/>
      <c r="G72" s="86"/>
      <c r="H72" s="86"/>
      <c r="I72" s="86"/>
      <c r="J72" s="86"/>
      <c r="K72" s="86"/>
      <c r="L72" s="86"/>
      <c r="M72" s="86"/>
      <c r="N72" s="86"/>
      <c r="O72" s="86"/>
      <c r="P72" s="86"/>
      <c r="Q72" s="86"/>
      <c r="R72" s="86"/>
      <c r="S72" s="86"/>
      <c r="T72" s="86"/>
      <c r="U72" s="86"/>
      <c r="V72" s="86"/>
      <c r="W72" s="86"/>
      <c r="X72" s="87"/>
    </row>
    <row r="73" spans="1:24" x14ac:dyDescent="0.2">
      <c r="A73" s="1236" t="s">
        <v>298</v>
      </c>
      <c r="B73" s="1237"/>
      <c r="C73" s="1237"/>
      <c r="D73" s="1237"/>
      <c r="E73" s="1237"/>
      <c r="F73" s="1237"/>
      <c r="G73" s="1237"/>
      <c r="H73" s="1237"/>
      <c r="I73" s="1237"/>
      <c r="J73" s="1237"/>
      <c r="K73" s="1237"/>
      <c r="L73" s="1237"/>
      <c r="M73" s="1237"/>
      <c r="N73" s="1237"/>
      <c r="O73" s="1237"/>
      <c r="P73" s="1237"/>
      <c r="Q73" s="1237"/>
      <c r="R73" s="1237"/>
      <c r="S73" s="1237"/>
      <c r="T73" s="1237"/>
      <c r="U73" s="1237"/>
      <c r="V73" s="1237"/>
      <c r="W73" s="1237"/>
      <c r="X73" s="1238"/>
    </row>
    <row r="74" spans="1:24" x14ac:dyDescent="0.2">
      <c r="A74" s="79"/>
      <c r="B74" s="80"/>
      <c r="C74" s="80"/>
      <c r="D74" s="80"/>
      <c r="E74" s="80"/>
      <c r="F74" s="80"/>
      <c r="G74" s="80"/>
      <c r="H74" s="80"/>
      <c r="I74" s="80"/>
      <c r="J74" s="80"/>
      <c r="K74" s="80"/>
      <c r="L74" s="80"/>
      <c r="M74" s="80"/>
      <c r="N74" s="80"/>
      <c r="O74" s="80"/>
      <c r="P74" s="80"/>
      <c r="Q74" s="80"/>
      <c r="R74" s="80"/>
      <c r="S74" s="80"/>
      <c r="T74" s="80"/>
      <c r="U74" s="80"/>
      <c r="V74" s="80"/>
      <c r="W74" s="80"/>
      <c r="X74" s="81"/>
    </row>
    <row r="75" spans="1:24" x14ac:dyDescent="0.2">
      <c r="A75" s="1250" t="s">
        <v>299</v>
      </c>
      <c r="B75" s="1250"/>
      <c r="C75" s="1250"/>
      <c r="D75" s="1250"/>
      <c r="E75" s="1250"/>
      <c r="F75" s="1250"/>
      <c r="G75" s="1250" t="s">
        <v>300</v>
      </c>
      <c r="H75" s="1250"/>
      <c r="I75" s="1250"/>
      <c r="J75" s="1250"/>
      <c r="K75" s="1250"/>
      <c r="L75" s="1250"/>
      <c r="M75" s="1250" t="s">
        <v>301</v>
      </c>
      <c r="N75" s="1250"/>
      <c r="O75" s="1250"/>
      <c r="P75" s="1250"/>
      <c r="Q75" s="1250"/>
      <c r="R75" s="1250"/>
      <c r="S75" s="1300"/>
      <c r="T75" s="1300"/>
      <c r="U75" s="1300"/>
      <c r="V75" s="1300"/>
      <c r="W75" s="1300"/>
      <c r="X75" s="1300"/>
    </row>
    <row r="76" spans="1:24" x14ac:dyDescent="0.2">
      <c r="A76" s="1295"/>
      <c r="B76" s="1295"/>
      <c r="C76" s="1295"/>
      <c r="D76" s="1295"/>
      <c r="E76" s="1295"/>
      <c r="F76" s="1295"/>
      <c r="G76" s="1268"/>
      <c r="H76" s="1268"/>
      <c r="I76" s="1268"/>
      <c r="J76" s="1268"/>
      <c r="K76" s="1268"/>
      <c r="L76" s="1268"/>
      <c r="M76" s="1296"/>
      <c r="N76" s="1296"/>
      <c r="O76" s="1296"/>
      <c r="P76" s="1296"/>
      <c r="Q76" s="1296"/>
      <c r="R76" s="1296"/>
      <c r="S76" s="1296"/>
      <c r="T76" s="1296"/>
      <c r="U76" s="1296"/>
      <c r="V76" s="1296"/>
      <c r="W76" s="1296"/>
      <c r="X76" s="1296"/>
    </row>
    <row r="77" spans="1:24" x14ac:dyDescent="0.2">
      <c r="A77" s="1102" t="s">
        <v>268</v>
      </c>
      <c r="B77" s="1103"/>
      <c r="C77" s="1103"/>
      <c r="D77" s="1103"/>
      <c r="E77" s="1103"/>
      <c r="F77" s="1104"/>
      <c r="G77" s="1250" t="s">
        <v>302</v>
      </c>
      <c r="H77" s="1250"/>
      <c r="I77" s="1250"/>
      <c r="J77" s="1250"/>
      <c r="K77" s="1250"/>
      <c r="L77" s="1250"/>
      <c r="M77" s="1250" t="s">
        <v>276</v>
      </c>
      <c r="N77" s="1250"/>
      <c r="O77" s="1250"/>
      <c r="P77" s="1250"/>
      <c r="Q77" s="1250"/>
      <c r="R77" s="1250"/>
      <c r="S77" s="1250" t="s">
        <v>277</v>
      </c>
      <c r="T77" s="1250"/>
      <c r="U77" s="1250"/>
      <c r="V77" s="1250"/>
      <c r="W77" s="1250"/>
      <c r="X77" s="1250"/>
    </row>
    <row r="78" spans="1:24" x14ac:dyDescent="0.2">
      <c r="A78" s="690" t="s">
        <v>303</v>
      </c>
      <c r="B78" s="691"/>
      <c r="C78" s="1291"/>
      <c r="D78" s="1291"/>
      <c r="E78" s="1291"/>
      <c r="F78" s="1292"/>
      <c r="G78" s="690" t="s">
        <v>303</v>
      </c>
      <c r="H78" s="691"/>
      <c r="I78" s="1283"/>
      <c r="J78" s="1283"/>
      <c r="K78" s="1283"/>
      <c r="L78" s="1284"/>
      <c r="M78" s="690" t="s">
        <v>303</v>
      </c>
      <c r="N78" s="691"/>
      <c r="O78" s="1293"/>
      <c r="P78" s="1293"/>
      <c r="Q78" s="1293"/>
      <c r="R78" s="1294"/>
      <c r="S78" s="690" t="s">
        <v>303</v>
      </c>
      <c r="T78" s="691"/>
      <c r="U78" s="668"/>
      <c r="V78" s="668"/>
      <c r="W78" s="668"/>
      <c r="X78" s="669"/>
    </row>
    <row r="79" spans="1:24" x14ac:dyDescent="0.2">
      <c r="A79" s="1269">
        <v>0.75</v>
      </c>
      <c r="B79" s="1270"/>
      <c r="C79" s="1287"/>
      <c r="D79" s="1287"/>
      <c r="E79" s="1287"/>
      <c r="F79" s="1288"/>
      <c r="G79" s="1269">
        <v>0.75</v>
      </c>
      <c r="H79" s="1270"/>
      <c r="I79" s="1273"/>
      <c r="J79" s="1273"/>
      <c r="K79" s="1273"/>
      <c r="L79" s="1274"/>
      <c r="M79" s="1269">
        <v>0.75</v>
      </c>
      <c r="N79" s="1270"/>
      <c r="O79" s="1289"/>
      <c r="P79" s="1289"/>
      <c r="Q79" s="1289"/>
      <c r="R79" s="1290"/>
      <c r="S79" s="1269">
        <v>0.75</v>
      </c>
      <c r="T79" s="1270"/>
      <c r="U79" s="675"/>
      <c r="V79" s="675"/>
      <c r="W79" s="675"/>
      <c r="X79" s="676"/>
    </row>
    <row r="80" spans="1:24" x14ac:dyDescent="0.2">
      <c r="A80" s="1280" t="s">
        <v>254</v>
      </c>
      <c r="B80" s="1280"/>
      <c r="C80" s="1280"/>
      <c r="D80" s="1280"/>
      <c r="E80" s="1280"/>
      <c r="F80" s="1280"/>
      <c r="G80" s="1250" t="s">
        <v>274</v>
      </c>
      <c r="H80" s="1250"/>
      <c r="I80" s="1250"/>
      <c r="J80" s="1250"/>
      <c r="K80" s="1250"/>
      <c r="L80" s="1250"/>
      <c r="M80" s="1250" t="s">
        <v>304</v>
      </c>
      <c r="N80" s="1250"/>
      <c r="O80" s="1250"/>
      <c r="P80" s="1250"/>
      <c r="Q80" s="1250"/>
      <c r="R80" s="1250"/>
      <c r="S80" s="1250" t="s">
        <v>305</v>
      </c>
      <c r="T80" s="1250"/>
      <c r="U80" s="1250"/>
      <c r="V80" s="1250"/>
      <c r="W80" s="1250"/>
      <c r="X80" s="1250"/>
    </row>
    <row r="81" spans="1:24" x14ac:dyDescent="0.2">
      <c r="A81" s="690" t="s">
        <v>303</v>
      </c>
      <c r="B81" s="691"/>
      <c r="C81" s="1281"/>
      <c r="D81" s="1281"/>
      <c r="E81" s="1281"/>
      <c r="F81" s="1282"/>
      <c r="G81" s="690" t="s">
        <v>303</v>
      </c>
      <c r="H81" s="691"/>
      <c r="I81" s="1283"/>
      <c r="J81" s="1283"/>
      <c r="K81" s="1283"/>
      <c r="L81" s="1284"/>
      <c r="M81" s="690" t="s">
        <v>303</v>
      </c>
      <c r="N81" s="691"/>
      <c r="O81" s="1285"/>
      <c r="P81" s="1285"/>
      <c r="Q81" s="1285"/>
      <c r="R81" s="1286"/>
      <c r="S81" s="690" t="s">
        <v>303</v>
      </c>
      <c r="T81" s="691"/>
      <c r="U81" s="668"/>
      <c r="V81" s="668"/>
      <c r="W81" s="668"/>
      <c r="X81" s="669"/>
    </row>
    <row r="82" spans="1:24" x14ac:dyDescent="0.2">
      <c r="A82" s="1269">
        <v>0.75</v>
      </c>
      <c r="B82" s="1270"/>
      <c r="C82" s="1271"/>
      <c r="D82" s="1271"/>
      <c r="E82" s="1271"/>
      <c r="F82" s="1272"/>
      <c r="G82" s="1269">
        <v>0.75</v>
      </c>
      <c r="H82" s="1270"/>
      <c r="I82" s="1273"/>
      <c r="J82" s="1273"/>
      <c r="K82" s="1273"/>
      <c r="L82" s="1274"/>
      <c r="M82" s="1269">
        <v>0.75</v>
      </c>
      <c r="N82" s="1270"/>
      <c r="O82" s="1275"/>
      <c r="P82" s="1275"/>
      <c r="Q82" s="1275"/>
      <c r="R82" s="1276"/>
      <c r="S82" s="1269">
        <v>0.75</v>
      </c>
      <c r="T82" s="1270"/>
      <c r="U82" s="675"/>
      <c r="V82" s="675"/>
      <c r="W82" s="675"/>
      <c r="X82" s="676"/>
    </row>
    <row r="83" spans="1:24" x14ac:dyDescent="0.2">
      <c r="A83" s="79"/>
      <c r="B83" s="80"/>
      <c r="C83" s="80"/>
      <c r="D83" s="80"/>
      <c r="E83" s="80"/>
      <c r="F83" s="80"/>
      <c r="G83" s="80"/>
      <c r="H83" s="80"/>
      <c r="I83" s="80"/>
      <c r="J83" s="80"/>
      <c r="K83" s="80"/>
      <c r="L83" s="80"/>
      <c r="M83" s="80"/>
      <c r="N83" s="80"/>
      <c r="O83" s="80"/>
      <c r="P83" s="80"/>
      <c r="Q83" s="80"/>
      <c r="R83" s="80"/>
      <c r="S83" s="80"/>
      <c r="T83" s="80"/>
      <c r="U83" s="80"/>
      <c r="V83" s="80"/>
      <c r="W83" s="80"/>
      <c r="X83" s="81"/>
    </row>
    <row r="84" spans="1:24" x14ac:dyDescent="0.2">
      <c r="A84" s="1277" t="s">
        <v>306</v>
      </c>
      <c r="B84" s="1278"/>
      <c r="C84" s="1278"/>
      <c r="D84" s="1278"/>
      <c r="E84" s="1278"/>
      <c r="F84" s="1278"/>
      <c r="G84" s="1278"/>
      <c r="H84" s="1278"/>
      <c r="I84" s="1278"/>
      <c r="J84" s="1278"/>
      <c r="K84" s="1278"/>
      <c r="L84" s="1278"/>
      <c r="M84" s="1278"/>
      <c r="N84" s="1278"/>
      <c r="O84" s="1278"/>
      <c r="P84" s="1278"/>
      <c r="Q84" s="1278"/>
      <c r="R84" s="1278"/>
      <c r="S84" s="1278"/>
      <c r="T84" s="1278"/>
      <c r="U84" s="1278"/>
      <c r="V84" s="1278"/>
      <c r="W84" s="1278"/>
      <c r="X84" s="1279"/>
    </row>
    <row r="85" spans="1:24" x14ac:dyDescent="0.2">
      <c r="A85" s="1250" t="s">
        <v>307</v>
      </c>
      <c r="B85" s="1250"/>
      <c r="C85" s="1250"/>
      <c r="D85" s="1250"/>
      <c r="E85" s="1250"/>
      <c r="F85" s="1250"/>
      <c r="G85" s="1250" t="s">
        <v>308</v>
      </c>
      <c r="H85" s="1250"/>
      <c r="I85" s="1250"/>
      <c r="J85" s="1250"/>
      <c r="K85" s="1250"/>
      <c r="L85" s="1250"/>
      <c r="M85" s="1245"/>
      <c r="N85" s="1245"/>
      <c r="O85" s="1245"/>
      <c r="P85" s="1245"/>
      <c r="Q85" s="1245"/>
      <c r="R85" s="1245"/>
      <c r="S85" s="1245"/>
      <c r="T85" s="1245"/>
      <c r="U85" s="1245"/>
      <c r="V85" s="1245"/>
      <c r="W85" s="1245"/>
      <c r="X85" s="1245"/>
    </row>
    <row r="86" spans="1:24" x14ac:dyDescent="0.2">
      <c r="A86" s="1268"/>
      <c r="B86" s="1268"/>
      <c r="C86" s="1268"/>
      <c r="D86" s="1268"/>
      <c r="E86" s="1268"/>
      <c r="F86" s="1268"/>
      <c r="G86" s="1251"/>
      <c r="H86" s="1251"/>
      <c r="I86" s="1251"/>
      <c r="J86" s="1251"/>
      <c r="K86" s="1251"/>
      <c r="L86" s="1251"/>
      <c r="M86" s="1249"/>
      <c r="N86" s="1249"/>
      <c r="O86" s="1249"/>
      <c r="P86" s="1249"/>
      <c r="Q86" s="1249"/>
      <c r="R86" s="1249"/>
      <c r="S86" s="1249"/>
      <c r="T86" s="1249"/>
      <c r="U86" s="1249"/>
      <c r="V86" s="1249"/>
      <c r="W86" s="1249"/>
      <c r="X86" s="1249"/>
    </row>
    <row r="87" spans="1:24" x14ac:dyDescent="0.2">
      <c r="A87" s="79"/>
      <c r="B87" s="80"/>
      <c r="C87" s="80"/>
      <c r="D87" s="80"/>
      <c r="E87" s="80"/>
      <c r="F87" s="80"/>
      <c r="G87" s="80"/>
      <c r="H87" s="80"/>
      <c r="I87" s="80"/>
      <c r="J87" s="80"/>
      <c r="K87" s="80"/>
      <c r="L87" s="80"/>
      <c r="M87" s="80"/>
      <c r="N87" s="80"/>
      <c r="O87" s="80"/>
      <c r="P87" s="80"/>
      <c r="Q87" s="80"/>
      <c r="R87" s="80"/>
      <c r="S87" s="80"/>
      <c r="T87" s="80"/>
      <c r="U87" s="80"/>
      <c r="V87" s="80"/>
      <c r="W87" s="80"/>
      <c r="X87" s="81"/>
    </row>
    <row r="88" spans="1:24" x14ac:dyDescent="0.2">
      <c r="A88" s="1236" t="s">
        <v>309</v>
      </c>
      <c r="B88" s="1237"/>
      <c r="C88" s="1237"/>
      <c r="D88" s="1237"/>
      <c r="E88" s="1237"/>
      <c r="F88" s="1237"/>
      <c r="G88" s="1237"/>
      <c r="H88" s="1237"/>
      <c r="I88" s="1237"/>
      <c r="J88" s="1237"/>
      <c r="K88" s="1237"/>
      <c r="L88" s="1237"/>
      <c r="M88" s="1237"/>
      <c r="N88" s="1237"/>
      <c r="O88" s="1237"/>
      <c r="P88" s="1237"/>
      <c r="Q88" s="1237"/>
      <c r="R88" s="1237"/>
      <c r="S88" s="1237"/>
      <c r="T88" s="1237"/>
      <c r="U88" s="1237"/>
      <c r="V88" s="1237"/>
      <c r="W88" s="1237"/>
      <c r="X88" s="1238"/>
    </row>
    <row r="89" spans="1:24" x14ac:dyDescent="0.2">
      <c r="A89" s="79"/>
      <c r="B89" s="80"/>
      <c r="C89" s="80"/>
      <c r="D89" s="80"/>
      <c r="E89" s="80"/>
      <c r="F89" s="80"/>
      <c r="G89" s="80"/>
      <c r="H89" s="80"/>
      <c r="I89" s="80"/>
      <c r="J89" s="80"/>
      <c r="K89" s="80"/>
      <c r="L89" s="80"/>
      <c r="M89" s="80"/>
      <c r="N89" s="80"/>
      <c r="O89" s="80"/>
      <c r="P89" s="80"/>
      <c r="Q89" s="80"/>
      <c r="R89" s="80"/>
      <c r="S89" s="80"/>
      <c r="T89" s="80"/>
      <c r="U89" s="80"/>
      <c r="V89" s="80"/>
      <c r="W89" s="80"/>
      <c r="X89" s="81"/>
    </row>
    <row r="90" spans="1:24" x14ac:dyDescent="0.2">
      <c r="A90" s="1242" t="s">
        <v>310</v>
      </c>
      <c r="B90" s="1243"/>
      <c r="C90" s="1243"/>
      <c r="D90" s="1243"/>
      <c r="E90" s="1243"/>
      <c r="F90" s="1244"/>
      <c r="G90" s="1242" t="s">
        <v>311</v>
      </c>
      <c r="H90" s="1243"/>
      <c r="I90" s="1243"/>
      <c r="J90" s="1243"/>
      <c r="K90" s="1243"/>
      <c r="L90" s="1244"/>
      <c r="M90" s="1242" t="s">
        <v>312</v>
      </c>
      <c r="N90" s="1243"/>
      <c r="O90" s="1243"/>
      <c r="P90" s="1243"/>
      <c r="Q90" s="1243"/>
      <c r="R90" s="1244"/>
      <c r="S90" s="1242" t="s">
        <v>305</v>
      </c>
      <c r="T90" s="1243"/>
      <c r="U90" s="1243"/>
      <c r="V90" s="1243"/>
      <c r="W90" s="1243"/>
      <c r="X90" s="1244"/>
    </row>
    <row r="91" spans="1:24" x14ac:dyDescent="0.2">
      <c r="A91" s="647"/>
      <c r="B91" s="671"/>
      <c r="C91" s="671"/>
      <c r="D91" s="671"/>
      <c r="E91" s="671"/>
      <c r="F91" s="648"/>
      <c r="G91" s="647"/>
      <c r="H91" s="671"/>
      <c r="I91" s="671"/>
      <c r="J91" s="671"/>
      <c r="K91" s="671"/>
      <c r="L91" s="648"/>
      <c r="M91" s="647"/>
      <c r="N91" s="671"/>
      <c r="O91" s="671"/>
      <c r="P91" s="671"/>
      <c r="Q91" s="671"/>
      <c r="R91" s="648"/>
      <c r="S91" s="647"/>
      <c r="T91" s="671"/>
      <c r="U91" s="671"/>
      <c r="V91" s="671"/>
      <c r="W91" s="671"/>
      <c r="X91" s="648"/>
    </row>
    <row r="92" spans="1:24" x14ac:dyDescent="0.2">
      <c r="A92" s="79"/>
      <c r="B92" s="80"/>
      <c r="C92" s="80"/>
      <c r="D92" s="80"/>
      <c r="E92" s="80"/>
      <c r="F92" s="80"/>
      <c r="G92" s="80"/>
      <c r="H92" s="80"/>
      <c r="I92" s="80"/>
      <c r="J92" s="80"/>
      <c r="K92" s="80"/>
      <c r="L92" s="80"/>
      <c r="M92" s="80"/>
      <c r="N92" s="80"/>
      <c r="O92" s="80"/>
      <c r="P92" s="80"/>
      <c r="Q92" s="80"/>
      <c r="R92" s="80"/>
      <c r="S92" s="80"/>
      <c r="T92" s="80"/>
      <c r="U92" s="80"/>
      <c r="V92" s="80"/>
      <c r="W92" s="80"/>
      <c r="X92" s="81"/>
    </row>
    <row r="93" spans="1:24" x14ac:dyDescent="0.2">
      <c r="A93" s="1236" t="s">
        <v>313</v>
      </c>
      <c r="B93" s="1237"/>
      <c r="C93" s="1237"/>
      <c r="D93" s="1237"/>
      <c r="E93" s="1237"/>
      <c r="F93" s="1237"/>
      <c r="G93" s="1237"/>
      <c r="H93" s="1237"/>
      <c r="I93" s="1237"/>
      <c r="J93" s="1237"/>
      <c r="K93" s="1237"/>
      <c r="L93" s="1237"/>
      <c r="M93" s="1237"/>
      <c r="N93" s="1237"/>
      <c r="O93" s="1237"/>
      <c r="P93" s="1237"/>
      <c r="Q93" s="1237"/>
      <c r="R93" s="1237"/>
      <c r="S93" s="1237"/>
      <c r="T93" s="1237"/>
      <c r="U93" s="1237"/>
      <c r="V93" s="1237"/>
      <c r="W93" s="1237"/>
      <c r="X93" s="1238"/>
    </row>
    <row r="94" spans="1:24" x14ac:dyDescent="0.2">
      <c r="A94" s="79"/>
      <c r="B94" s="80"/>
      <c r="C94" s="80"/>
      <c r="D94" s="80"/>
      <c r="E94" s="80"/>
      <c r="F94" s="80"/>
      <c r="G94" s="80"/>
      <c r="H94" s="80"/>
      <c r="I94" s="80"/>
      <c r="J94" s="80"/>
      <c r="K94" s="80"/>
      <c r="L94" s="80"/>
      <c r="M94" s="80"/>
      <c r="N94" s="80"/>
      <c r="O94" s="80"/>
      <c r="P94" s="80"/>
      <c r="Q94" s="80"/>
      <c r="R94" s="80"/>
      <c r="S94" s="80"/>
      <c r="T94" s="80"/>
      <c r="U94" s="80"/>
      <c r="V94" s="80"/>
      <c r="W94" s="80"/>
      <c r="X94" s="81"/>
    </row>
    <row r="95" spans="1:24" x14ac:dyDescent="0.2">
      <c r="A95" s="79"/>
      <c r="B95" s="80"/>
      <c r="C95" s="80"/>
      <c r="D95" s="80"/>
      <c r="E95" s="80"/>
      <c r="F95" s="80"/>
      <c r="G95" s="80"/>
      <c r="H95" s="80"/>
      <c r="I95" s="585" t="s">
        <v>314</v>
      </c>
      <c r="J95" s="587"/>
      <c r="K95" s="587"/>
      <c r="L95" s="587"/>
      <c r="M95" s="587"/>
      <c r="N95" s="587"/>
      <c r="O95" s="587"/>
      <c r="P95" s="584"/>
      <c r="Q95" s="585" t="s">
        <v>315</v>
      </c>
      <c r="R95" s="587"/>
      <c r="S95" s="587"/>
      <c r="T95" s="587"/>
      <c r="U95" s="587"/>
      <c r="V95" s="587"/>
      <c r="W95" s="587"/>
      <c r="X95" s="584"/>
    </row>
    <row r="96" spans="1:24" x14ac:dyDescent="0.2">
      <c r="A96" s="1256" t="s">
        <v>316</v>
      </c>
      <c r="B96" s="1257"/>
      <c r="C96" s="1257"/>
      <c r="D96" s="1257"/>
      <c r="E96" s="1257"/>
      <c r="F96" s="1257"/>
      <c r="G96" s="1257"/>
      <c r="H96" s="1258"/>
      <c r="I96" s="1259"/>
      <c r="J96" s="1260"/>
      <c r="K96" s="1260"/>
      <c r="L96" s="1260"/>
      <c r="M96" s="1260"/>
      <c r="N96" s="1260"/>
      <c r="O96" s="1260"/>
      <c r="P96" s="1261"/>
      <c r="Q96" s="1259"/>
      <c r="R96" s="1260"/>
      <c r="S96" s="1260"/>
      <c r="T96" s="1260"/>
      <c r="U96" s="1260"/>
      <c r="V96" s="1260"/>
      <c r="W96" s="1260"/>
      <c r="X96" s="1261"/>
    </row>
    <row r="97" spans="1:24" x14ac:dyDescent="0.2">
      <c r="A97" s="1262" t="s">
        <v>317</v>
      </c>
      <c r="B97" s="1263"/>
      <c r="C97" s="1263"/>
      <c r="D97" s="1263"/>
      <c r="E97" s="1263"/>
      <c r="F97" s="1263"/>
      <c r="G97" s="1263"/>
      <c r="H97" s="1264"/>
      <c r="I97" s="1265"/>
      <c r="J97" s="1266"/>
      <c r="K97" s="1266"/>
      <c r="L97" s="1266"/>
      <c r="M97" s="1266"/>
      <c r="N97" s="1266"/>
      <c r="O97" s="1266"/>
      <c r="P97" s="1267"/>
      <c r="Q97" s="1265"/>
      <c r="R97" s="1266"/>
      <c r="S97" s="1266"/>
      <c r="T97" s="1266"/>
      <c r="U97" s="1266"/>
      <c r="V97" s="1266"/>
      <c r="W97" s="1266"/>
      <c r="X97" s="1267"/>
    </row>
    <row r="98" spans="1:24" x14ac:dyDescent="0.2">
      <c r="A98" s="632" t="s">
        <v>318</v>
      </c>
      <c r="B98" s="620"/>
      <c r="C98" s="620"/>
      <c r="D98" s="620"/>
      <c r="E98" s="620"/>
      <c r="F98" s="620"/>
      <c r="G98" s="620"/>
      <c r="H98" s="1255"/>
      <c r="I98" s="1252"/>
      <c r="J98" s="1253"/>
      <c r="K98" s="1253"/>
      <c r="L98" s="1253"/>
      <c r="M98" s="1253"/>
      <c r="N98" s="1253"/>
      <c r="O98" s="1253"/>
      <c r="P98" s="1254"/>
      <c r="Q98" s="1252"/>
      <c r="R98" s="1253"/>
      <c r="S98" s="1253"/>
      <c r="T98" s="1253"/>
      <c r="U98" s="1253"/>
      <c r="V98" s="1253"/>
      <c r="W98" s="1253"/>
      <c r="X98" s="1254"/>
    </row>
    <row r="99" spans="1:24" x14ac:dyDescent="0.2">
      <c r="A99" s="79"/>
      <c r="B99" s="80"/>
      <c r="C99" s="80"/>
      <c r="D99" s="80"/>
      <c r="E99" s="80"/>
      <c r="F99" s="80"/>
      <c r="G99" s="80"/>
      <c r="H99" s="80"/>
      <c r="I99" s="80"/>
      <c r="J99" s="80"/>
      <c r="K99" s="80"/>
      <c r="L99" s="80"/>
      <c r="M99" s="80"/>
      <c r="N99" s="80"/>
      <c r="O99" s="80"/>
      <c r="P99" s="80"/>
      <c r="Q99" s="80"/>
      <c r="R99" s="80"/>
      <c r="S99" s="80"/>
      <c r="T99" s="80"/>
      <c r="U99" s="80"/>
      <c r="V99" s="80"/>
      <c r="W99" s="80"/>
      <c r="X99" s="81"/>
    </row>
    <row r="100" spans="1:24" x14ac:dyDescent="0.2">
      <c r="A100" s="1236" t="s">
        <v>319</v>
      </c>
      <c r="B100" s="1237"/>
      <c r="C100" s="1237"/>
      <c r="D100" s="1237"/>
      <c r="E100" s="1237"/>
      <c r="F100" s="1237"/>
      <c r="G100" s="1237"/>
      <c r="H100" s="1237"/>
      <c r="I100" s="1237"/>
      <c r="J100" s="1237"/>
      <c r="K100" s="1237"/>
      <c r="L100" s="1237"/>
      <c r="M100" s="1237"/>
      <c r="N100" s="1237"/>
      <c r="O100" s="1237"/>
      <c r="P100" s="1237"/>
      <c r="Q100" s="1237"/>
      <c r="R100" s="1237"/>
      <c r="S100" s="1237"/>
      <c r="T100" s="1237"/>
      <c r="U100" s="1237"/>
      <c r="V100" s="1237"/>
      <c r="W100" s="1237"/>
      <c r="X100" s="1238"/>
    </row>
    <row r="101" spans="1:24" x14ac:dyDescent="0.2">
      <c r="A101" s="79"/>
      <c r="B101" s="80"/>
      <c r="C101" s="80"/>
      <c r="D101" s="80"/>
      <c r="E101" s="80"/>
      <c r="F101" s="80"/>
      <c r="G101" s="80"/>
      <c r="H101" s="80"/>
      <c r="I101" s="80"/>
      <c r="J101" s="80"/>
      <c r="K101" s="80"/>
      <c r="L101" s="80"/>
      <c r="M101" s="80"/>
      <c r="N101" s="80"/>
      <c r="O101" s="80"/>
      <c r="P101" s="80"/>
      <c r="Q101" s="80"/>
      <c r="R101" s="80"/>
      <c r="S101" s="80"/>
      <c r="T101" s="80"/>
      <c r="U101" s="80"/>
      <c r="V101" s="80"/>
      <c r="W101" s="80"/>
      <c r="X101" s="81"/>
    </row>
    <row r="102" spans="1:24" x14ac:dyDescent="0.2">
      <c r="A102" s="1242" t="s">
        <v>320</v>
      </c>
      <c r="B102" s="1243"/>
      <c r="C102" s="1243"/>
      <c r="D102" s="1243"/>
      <c r="E102" s="1243"/>
      <c r="F102" s="1244"/>
      <c r="G102" s="1242" t="s">
        <v>268</v>
      </c>
      <c r="H102" s="1243"/>
      <c r="I102" s="1243"/>
      <c r="J102" s="1243"/>
      <c r="K102" s="1243"/>
      <c r="L102" s="1244"/>
      <c r="M102" s="1242" t="s">
        <v>321</v>
      </c>
      <c r="N102" s="1243"/>
      <c r="O102" s="1243"/>
      <c r="P102" s="1243"/>
      <c r="Q102" s="1243"/>
      <c r="R102" s="1244"/>
      <c r="S102" s="1245"/>
      <c r="T102" s="1245"/>
      <c r="U102" s="1245"/>
      <c r="V102" s="1245"/>
      <c r="W102" s="1245"/>
      <c r="X102" s="1245"/>
    </row>
    <row r="103" spans="1:24" x14ac:dyDescent="0.2">
      <c r="A103" s="1252"/>
      <c r="B103" s="1253"/>
      <c r="C103" s="1253"/>
      <c r="D103" s="1253"/>
      <c r="E103" s="1253"/>
      <c r="F103" s="1254"/>
      <c r="G103" s="1246"/>
      <c r="H103" s="1247"/>
      <c r="I103" s="1247"/>
      <c r="J103" s="1247"/>
      <c r="K103" s="1247"/>
      <c r="L103" s="1248"/>
      <c r="M103" s="647"/>
      <c r="N103" s="671"/>
      <c r="O103" s="671"/>
      <c r="P103" s="671"/>
      <c r="Q103" s="671"/>
      <c r="R103" s="648"/>
      <c r="S103" s="1249"/>
      <c r="T103" s="1249"/>
      <c r="U103" s="1249"/>
      <c r="V103" s="1249"/>
      <c r="W103" s="1249"/>
      <c r="X103" s="1249"/>
    </row>
    <row r="104" spans="1:24" x14ac:dyDescent="0.2">
      <c r="A104" s="1242" t="s">
        <v>322</v>
      </c>
      <c r="B104" s="1243"/>
      <c r="C104" s="1243"/>
      <c r="D104" s="1243"/>
      <c r="E104" s="1243"/>
      <c r="F104" s="1244"/>
      <c r="G104" s="1242" t="s">
        <v>323</v>
      </c>
      <c r="H104" s="1243"/>
      <c r="I104" s="1243"/>
      <c r="J104" s="1243"/>
      <c r="K104" s="1243"/>
      <c r="L104" s="1244"/>
      <c r="M104" s="1242" t="s">
        <v>324</v>
      </c>
      <c r="N104" s="1243"/>
      <c r="O104" s="1243"/>
      <c r="P104" s="1243"/>
      <c r="Q104" s="1243"/>
      <c r="R104" s="1244"/>
      <c r="S104" s="1250" t="s">
        <v>325</v>
      </c>
      <c r="T104" s="1250"/>
      <c r="U104" s="1250"/>
      <c r="V104" s="1250"/>
      <c r="W104" s="1250"/>
      <c r="X104" s="1250"/>
    </row>
    <row r="105" spans="1:24" x14ac:dyDescent="0.2">
      <c r="A105" s="647"/>
      <c r="B105" s="671"/>
      <c r="C105" s="671"/>
      <c r="D105" s="671"/>
      <c r="E105" s="671"/>
      <c r="F105" s="648"/>
      <c r="G105" s="647"/>
      <c r="H105" s="671"/>
      <c r="I105" s="671"/>
      <c r="J105" s="671"/>
      <c r="K105" s="671"/>
      <c r="L105" s="648"/>
      <c r="M105" s="647"/>
      <c r="N105" s="671"/>
      <c r="O105" s="671"/>
      <c r="P105" s="671"/>
      <c r="Q105" s="671"/>
      <c r="R105" s="648"/>
      <c r="S105" s="1251"/>
      <c r="T105" s="1251"/>
      <c r="U105" s="1251"/>
      <c r="V105" s="1251"/>
      <c r="W105" s="1251"/>
      <c r="X105" s="1251"/>
    </row>
    <row r="106" spans="1:24" x14ac:dyDescent="0.2">
      <c r="A106" s="79"/>
      <c r="B106" s="80"/>
      <c r="C106" s="80"/>
      <c r="D106" s="80"/>
      <c r="E106" s="80"/>
      <c r="F106" s="80"/>
      <c r="G106" s="80"/>
      <c r="H106" s="80"/>
      <c r="I106" s="80"/>
      <c r="J106" s="80"/>
      <c r="K106" s="80"/>
      <c r="L106" s="80"/>
      <c r="M106" s="80"/>
      <c r="N106" s="80"/>
      <c r="O106" s="80"/>
      <c r="P106" s="80"/>
      <c r="Q106" s="80"/>
      <c r="R106" s="80"/>
      <c r="S106" s="80"/>
      <c r="T106" s="80"/>
      <c r="U106" s="80"/>
      <c r="V106" s="80"/>
      <c r="W106" s="80"/>
      <c r="X106" s="81"/>
    </row>
    <row r="107" spans="1:24" x14ac:dyDescent="0.2">
      <c r="A107" s="1236" t="s">
        <v>326</v>
      </c>
      <c r="B107" s="1237"/>
      <c r="C107" s="1237"/>
      <c r="D107" s="1237"/>
      <c r="E107" s="1237"/>
      <c r="F107" s="1237"/>
      <c r="G107" s="1237"/>
      <c r="H107" s="1237"/>
      <c r="I107" s="1237"/>
      <c r="J107" s="1237"/>
      <c r="K107" s="1237"/>
      <c r="L107" s="1237"/>
      <c r="M107" s="1237"/>
      <c r="N107" s="1237"/>
      <c r="O107" s="1237"/>
      <c r="P107" s="1237"/>
      <c r="Q107" s="1237"/>
      <c r="R107" s="1237"/>
      <c r="S107" s="1237"/>
      <c r="T107" s="1237"/>
      <c r="U107" s="1237"/>
      <c r="V107" s="1237"/>
      <c r="W107" s="1237"/>
      <c r="X107" s="1238"/>
    </row>
    <row r="108" spans="1:24" x14ac:dyDescent="0.2">
      <c r="A108" s="79"/>
      <c r="B108" s="80"/>
      <c r="C108" s="80"/>
      <c r="D108" s="80"/>
      <c r="E108" s="80"/>
      <c r="F108" s="80"/>
      <c r="G108" s="80"/>
      <c r="H108" s="80"/>
      <c r="I108" s="80"/>
      <c r="J108" s="80"/>
      <c r="K108" s="80"/>
      <c r="L108" s="80"/>
      <c r="M108" s="80"/>
      <c r="N108" s="80"/>
      <c r="O108" s="80"/>
      <c r="P108" s="80"/>
      <c r="Q108" s="80"/>
      <c r="R108" s="80"/>
      <c r="S108" s="80"/>
      <c r="T108" s="80"/>
      <c r="U108" s="80"/>
      <c r="V108" s="80"/>
      <c r="W108" s="80"/>
      <c r="X108" s="81"/>
    </row>
    <row r="109" spans="1:24" x14ac:dyDescent="0.2">
      <c r="A109" s="1242" t="s">
        <v>327</v>
      </c>
      <c r="B109" s="1243"/>
      <c r="C109" s="1243"/>
      <c r="D109" s="1243"/>
      <c r="E109" s="1243"/>
      <c r="F109" s="1244"/>
      <c r="G109" s="1242" t="s">
        <v>328</v>
      </c>
      <c r="H109" s="1243"/>
      <c r="I109" s="1243"/>
      <c r="J109" s="1243"/>
      <c r="K109" s="1243"/>
      <c r="L109" s="1244"/>
      <c r="M109" s="1245"/>
      <c r="N109" s="1245"/>
      <c r="O109" s="1245"/>
      <c r="P109" s="1245"/>
      <c r="Q109" s="1245"/>
      <c r="R109" s="1245"/>
      <c r="S109" s="1245"/>
      <c r="T109" s="1245"/>
      <c r="U109" s="1245"/>
      <c r="V109" s="1245"/>
      <c r="W109" s="1245"/>
      <c r="X109" s="1245"/>
    </row>
    <row r="110" spans="1:24" x14ac:dyDescent="0.2">
      <c r="A110" s="1246"/>
      <c r="B110" s="1247"/>
      <c r="C110" s="1247"/>
      <c r="D110" s="1247"/>
      <c r="E110" s="1247"/>
      <c r="F110" s="1248"/>
      <c r="G110" s="647"/>
      <c r="H110" s="671"/>
      <c r="I110" s="671"/>
      <c r="J110" s="671"/>
      <c r="K110" s="671"/>
      <c r="L110" s="648"/>
      <c r="M110" s="1249"/>
      <c r="N110" s="1249"/>
      <c r="O110" s="1249"/>
      <c r="P110" s="1249"/>
      <c r="Q110" s="1249"/>
      <c r="R110" s="1249"/>
      <c r="S110" s="1249"/>
      <c r="T110" s="1249"/>
      <c r="U110" s="1249"/>
      <c r="V110" s="1249"/>
      <c r="W110" s="1249"/>
      <c r="X110" s="1249"/>
    </row>
    <row r="111" spans="1:24" x14ac:dyDescent="0.2">
      <c r="A111" s="207"/>
      <c r="B111" s="208"/>
      <c r="C111" s="208"/>
      <c r="D111" s="208"/>
      <c r="E111" s="208"/>
      <c r="F111" s="208"/>
      <c r="G111" s="208"/>
      <c r="H111" s="208"/>
      <c r="I111" s="208"/>
      <c r="J111" s="208"/>
      <c r="K111" s="208"/>
      <c r="L111" s="208"/>
      <c r="M111" s="208"/>
      <c r="N111" s="208"/>
      <c r="O111" s="208"/>
      <c r="P111" s="208"/>
      <c r="Q111" s="208"/>
      <c r="R111" s="208"/>
      <c r="S111" s="208"/>
      <c r="T111" s="208"/>
      <c r="U111" s="208"/>
      <c r="V111" s="208"/>
      <c r="W111" s="208"/>
      <c r="X111" s="206"/>
    </row>
    <row r="112" spans="1:24" x14ac:dyDescent="0.2">
      <c r="A112" s="1236" t="s">
        <v>329</v>
      </c>
      <c r="B112" s="1237"/>
      <c r="C112" s="1237"/>
      <c r="D112" s="1237"/>
      <c r="E112" s="1237"/>
      <c r="F112" s="1237"/>
      <c r="G112" s="1237"/>
      <c r="H112" s="1237"/>
      <c r="I112" s="1237"/>
      <c r="J112" s="1237"/>
      <c r="K112" s="1237"/>
      <c r="L112" s="1237"/>
      <c r="M112" s="1237"/>
      <c r="N112" s="1237"/>
      <c r="O112" s="1237"/>
      <c r="P112" s="1237"/>
      <c r="Q112" s="1237"/>
      <c r="R112" s="1237"/>
      <c r="S112" s="1237"/>
      <c r="T112" s="1237"/>
      <c r="U112" s="1237"/>
      <c r="V112" s="1237"/>
      <c r="W112" s="1237"/>
      <c r="X112" s="1238"/>
    </row>
    <row r="113" spans="1:24" x14ac:dyDescent="0.2">
      <c r="A113" s="1239"/>
      <c r="B113" s="1240"/>
      <c r="C113" s="1240"/>
      <c r="D113" s="1240"/>
      <c r="E113" s="1240"/>
      <c r="F113" s="1240"/>
      <c r="G113" s="1240"/>
      <c r="H113" s="1240"/>
      <c r="I113" s="1240"/>
      <c r="J113" s="1240"/>
      <c r="K113" s="1240"/>
      <c r="L113" s="1240"/>
      <c r="M113" s="1240"/>
      <c r="N113" s="1240"/>
      <c r="O113" s="1240"/>
      <c r="P113" s="1240"/>
      <c r="Q113" s="1240"/>
      <c r="R113" s="1240"/>
      <c r="S113" s="1240"/>
      <c r="T113" s="1240"/>
      <c r="U113" s="1240"/>
      <c r="V113" s="1240"/>
      <c r="W113" s="1240"/>
      <c r="X113" s="1241"/>
    </row>
    <row r="114" spans="1:24" x14ac:dyDescent="0.2">
      <c r="A114" s="1230"/>
      <c r="B114" s="1231"/>
      <c r="C114" s="1231"/>
      <c r="D114" s="1231"/>
      <c r="E114" s="1231"/>
      <c r="F114" s="1231"/>
      <c r="G114" s="1231"/>
      <c r="H114" s="1231"/>
      <c r="I114" s="1231"/>
      <c r="J114" s="1231"/>
      <c r="K114" s="1231"/>
      <c r="L114" s="1231"/>
      <c r="M114" s="1231"/>
      <c r="N114" s="1231"/>
      <c r="O114" s="1231"/>
      <c r="P114" s="1231"/>
      <c r="Q114" s="1231"/>
      <c r="R114" s="1231"/>
      <c r="S114" s="1231"/>
      <c r="T114" s="1231"/>
      <c r="U114" s="1231"/>
      <c r="V114" s="1231"/>
      <c r="W114" s="1231"/>
      <c r="X114" s="1232"/>
    </row>
    <row r="115" spans="1:24" x14ac:dyDescent="0.2">
      <c r="A115" s="1230"/>
      <c r="B115" s="1231"/>
      <c r="C115" s="1231"/>
      <c r="D115" s="1231"/>
      <c r="E115" s="1231"/>
      <c r="F115" s="1231"/>
      <c r="G115" s="1231"/>
      <c r="H115" s="1231"/>
      <c r="I115" s="1231"/>
      <c r="J115" s="1231"/>
      <c r="K115" s="1231"/>
      <c r="L115" s="1231"/>
      <c r="M115" s="1231"/>
      <c r="N115" s="1231"/>
      <c r="O115" s="1231"/>
      <c r="P115" s="1231"/>
      <c r="Q115" s="1231"/>
      <c r="R115" s="1231"/>
      <c r="S115" s="1231"/>
      <c r="T115" s="1231"/>
      <c r="U115" s="1231"/>
      <c r="V115" s="1231"/>
      <c r="W115" s="1231"/>
      <c r="X115" s="1232"/>
    </row>
    <row r="116" spans="1:24" x14ac:dyDescent="0.2">
      <c r="A116" s="1230"/>
      <c r="B116" s="1231"/>
      <c r="C116" s="1231"/>
      <c r="D116" s="1231"/>
      <c r="E116" s="1231"/>
      <c r="F116" s="1231"/>
      <c r="G116" s="1231"/>
      <c r="H116" s="1231"/>
      <c r="I116" s="1231"/>
      <c r="J116" s="1231"/>
      <c r="K116" s="1231"/>
      <c r="L116" s="1231"/>
      <c r="M116" s="1231"/>
      <c r="N116" s="1231"/>
      <c r="O116" s="1231"/>
      <c r="P116" s="1231"/>
      <c r="Q116" s="1231"/>
      <c r="R116" s="1231"/>
      <c r="S116" s="1231"/>
      <c r="T116" s="1231"/>
      <c r="U116" s="1231"/>
      <c r="V116" s="1231"/>
      <c r="W116" s="1231"/>
      <c r="X116" s="1232"/>
    </row>
    <row r="117" spans="1:24" x14ac:dyDescent="0.2">
      <c r="A117" s="1230"/>
      <c r="B117" s="1231"/>
      <c r="C117" s="1231"/>
      <c r="D117" s="1231"/>
      <c r="E117" s="1231"/>
      <c r="F117" s="1231"/>
      <c r="G117" s="1231"/>
      <c r="H117" s="1231"/>
      <c r="I117" s="1231"/>
      <c r="J117" s="1231"/>
      <c r="K117" s="1231"/>
      <c r="L117" s="1231"/>
      <c r="M117" s="1231"/>
      <c r="N117" s="1231"/>
      <c r="O117" s="1231"/>
      <c r="P117" s="1231"/>
      <c r="Q117" s="1231"/>
      <c r="R117" s="1231"/>
      <c r="S117" s="1231"/>
      <c r="T117" s="1231"/>
      <c r="U117" s="1231"/>
      <c r="V117" s="1231"/>
      <c r="W117" s="1231"/>
      <c r="X117" s="1232"/>
    </row>
    <row r="118" spans="1:24" x14ac:dyDescent="0.2">
      <c r="A118" s="1230"/>
      <c r="B118" s="1231"/>
      <c r="C118" s="1231"/>
      <c r="D118" s="1231"/>
      <c r="E118" s="1231"/>
      <c r="F118" s="1231"/>
      <c r="G118" s="1231"/>
      <c r="H118" s="1231"/>
      <c r="I118" s="1231"/>
      <c r="J118" s="1231"/>
      <c r="K118" s="1231"/>
      <c r="L118" s="1231"/>
      <c r="M118" s="1231"/>
      <c r="N118" s="1231"/>
      <c r="O118" s="1231"/>
      <c r="P118" s="1231"/>
      <c r="Q118" s="1231"/>
      <c r="R118" s="1231"/>
      <c r="S118" s="1231"/>
      <c r="T118" s="1231"/>
      <c r="U118" s="1231"/>
      <c r="V118" s="1231"/>
      <c r="W118" s="1231"/>
      <c r="X118" s="1232"/>
    </row>
    <row r="119" spans="1:24" x14ac:dyDescent="0.2">
      <c r="A119" s="1233"/>
      <c r="B119" s="1234"/>
      <c r="C119" s="1234"/>
      <c r="D119" s="1234"/>
      <c r="E119" s="1234"/>
      <c r="F119" s="1234"/>
      <c r="G119" s="1234"/>
      <c r="H119" s="1234"/>
      <c r="I119" s="1234"/>
      <c r="J119" s="1234"/>
      <c r="K119" s="1234"/>
      <c r="L119" s="1234"/>
      <c r="M119" s="1234"/>
      <c r="N119" s="1234"/>
      <c r="O119" s="1234"/>
      <c r="P119" s="1234"/>
      <c r="Q119" s="1234"/>
      <c r="R119" s="1234"/>
      <c r="S119" s="1234"/>
      <c r="T119" s="1234"/>
      <c r="U119" s="1234"/>
      <c r="V119" s="1234"/>
      <c r="W119" s="1234"/>
      <c r="X119" s="1235"/>
    </row>
    <row r="120" spans="1:24" x14ac:dyDescent="0.2">
      <c r="A120" s="436" t="str">
        <f>A63</f>
        <v>Formulaire du 15 juillet 2011</v>
      </c>
      <c r="B120" s="437"/>
      <c r="C120" s="437"/>
      <c r="D120" s="437"/>
      <c r="E120" s="437"/>
      <c r="F120" s="437"/>
      <c r="G120" s="437"/>
      <c r="H120" s="437"/>
      <c r="I120" s="437"/>
      <c r="J120" s="437"/>
      <c r="K120" s="437"/>
      <c r="L120" s="437"/>
      <c r="M120" s="437"/>
      <c r="N120" s="795" t="str">
        <f>CONCATENATE("Annexe 4 au dossier de travaux ",CR!R1," - Page 2 / 2")</f>
        <v>Annexe 4 au dossier de travaux  - Page 2 / 2</v>
      </c>
      <c r="O120" s="795"/>
      <c r="P120" s="795"/>
      <c r="Q120" s="795"/>
      <c r="R120" s="795"/>
      <c r="S120" s="795"/>
      <c r="T120" s="795"/>
      <c r="U120" s="795"/>
      <c r="V120" s="795"/>
      <c r="W120" s="795"/>
      <c r="X120" s="796"/>
    </row>
  </sheetData>
  <mergeCells count="298">
    <mergeCell ref="D1:X2"/>
    <mergeCell ref="D4:X5"/>
    <mergeCell ref="A7:X7"/>
    <mergeCell ref="A9:C9"/>
    <mergeCell ref="D9:G9"/>
    <mergeCell ref="H9:J9"/>
    <mergeCell ref="K9:L9"/>
    <mergeCell ref="M9:N9"/>
    <mergeCell ref="U9:X9"/>
    <mergeCell ref="S9:T9"/>
    <mergeCell ref="O9:R9"/>
    <mergeCell ref="A11:C11"/>
    <mergeCell ref="D11:F11"/>
    <mergeCell ref="G11:H11"/>
    <mergeCell ref="M10:N10"/>
    <mergeCell ref="O10:R10"/>
    <mergeCell ref="S10:T10"/>
    <mergeCell ref="U10:X10"/>
    <mergeCell ref="G10:H10"/>
    <mergeCell ref="I10:L10"/>
    <mergeCell ref="L11:N11"/>
    <mergeCell ref="I11:K11"/>
    <mergeCell ref="O11:X11"/>
    <mergeCell ref="A10:C10"/>
    <mergeCell ref="D10:F10"/>
    <mergeCell ref="A18:X18"/>
    <mergeCell ref="A19:X19"/>
    <mergeCell ref="A20:X20"/>
    <mergeCell ref="A21:X21"/>
    <mergeCell ref="A22:X22"/>
    <mergeCell ref="A23:X23"/>
    <mergeCell ref="A13:X13"/>
    <mergeCell ref="A14:X14"/>
    <mergeCell ref="A15:X15"/>
    <mergeCell ref="A16:X16"/>
    <mergeCell ref="A17:X17"/>
    <mergeCell ref="A27:F27"/>
    <mergeCell ref="G27:L27"/>
    <mergeCell ref="M27:R27"/>
    <mergeCell ref="S27:X27"/>
    <mergeCell ref="A28:F28"/>
    <mergeCell ref="G28:L28"/>
    <mergeCell ref="M28:R28"/>
    <mergeCell ref="S28:X28"/>
    <mergeCell ref="A25:F25"/>
    <mergeCell ref="G25:L25"/>
    <mergeCell ref="M25:R25"/>
    <mergeCell ref="S25:X25"/>
    <mergeCell ref="A26:F26"/>
    <mergeCell ref="G26:L26"/>
    <mergeCell ref="M26:R26"/>
    <mergeCell ref="S26:X26"/>
    <mergeCell ref="A34:F34"/>
    <mergeCell ref="G34:L34"/>
    <mergeCell ref="M34:R34"/>
    <mergeCell ref="S34:X34"/>
    <mergeCell ref="A35:F35"/>
    <mergeCell ref="G35:L35"/>
    <mergeCell ref="M35:R35"/>
    <mergeCell ref="S35:X35"/>
    <mergeCell ref="A30:X30"/>
    <mergeCell ref="A32:F32"/>
    <mergeCell ref="G32:L32"/>
    <mergeCell ref="M32:R32"/>
    <mergeCell ref="S32:X32"/>
    <mergeCell ref="A33:F33"/>
    <mergeCell ref="G33:L33"/>
    <mergeCell ref="M33:R33"/>
    <mergeCell ref="S33:X33"/>
    <mergeCell ref="A37:X37"/>
    <mergeCell ref="A39:F39"/>
    <mergeCell ref="G39:L39"/>
    <mergeCell ref="M39:R39"/>
    <mergeCell ref="S39:X39"/>
    <mergeCell ref="A40:F40"/>
    <mergeCell ref="G40:L40"/>
    <mergeCell ref="M40:R40"/>
    <mergeCell ref="S40:X40"/>
    <mergeCell ref="A42:X42"/>
    <mergeCell ref="A44:F44"/>
    <mergeCell ref="G44:L44"/>
    <mergeCell ref="M44:R44"/>
    <mergeCell ref="S44:X44"/>
    <mergeCell ref="A45:F45"/>
    <mergeCell ref="G45:L45"/>
    <mergeCell ref="M45:R45"/>
    <mergeCell ref="S45:X45"/>
    <mergeCell ref="A48:X48"/>
    <mergeCell ref="A49:E49"/>
    <mergeCell ref="F49:X49"/>
    <mergeCell ref="A50:F50"/>
    <mergeCell ref="G50:L50"/>
    <mergeCell ref="M50:R50"/>
    <mergeCell ref="S50:X50"/>
    <mergeCell ref="A46:F46"/>
    <mergeCell ref="G46:L46"/>
    <mergeCell ref="M46:R46"/>
    <mergeCell ref="S46:X46"/>
    <mergeCell ref="A47:F47"/>
    <mergeCell ref="G47:L47"/>
    <mergeCell ref="M47:R47"/>
    <mergeCell ref="S47:X47"/>
    <mergeCell ref="A54:F54"/>
    <mergeCell ref="G54:L54"/>
    <mergeCell ref="M54:R54"/>
    <mergeCell ref="S54:X54"/>
    <mergeCell ref="A55:F55"/>
    <mergeCell ref="G55:L55"/>
    <mergeCell ref="M55:R55"/>
    <mergeCell ref="S55:X55"/>
    <mergeCell ref="A51:F51"/>
    <mergeCell ref="G51:L51"/>
    <mergeCell ref="M51:R51"/>
    <mergeCell ref="S51:X51"/>
    <mergeCell ref="A52:X52"/>
    <mergeCell ref="A53:E53"/>
    <mergeCell ref="F53:X53"/>
    <mergeCell ref="A61:F61"/>
    <mergeCell ref="G61:L61"/>
    <mergeCell ref="M61:R61"/>
    <mergeCell ref="S61:X61"/>
    <mergeCell ref="A62:F62"/>
    <mergeCell ref="G62:L62"/>
    <mergeCell ref="M62:R62"/>
    <mergeCell ref="S62:X62"/>
    <mergeCell ref="A57:X57"/>
    <mergeCell ref="A59:F59"/>
    <mergeCell ref="G59:L59"/>
    <mergeCell ref="M59:R59"/>
    <mergeCell ref="S59:X59"/>
    <mergeCell ref="A60:F60"/>
    <mergeCell ref="G60:L60"/>
    <mergeCell ref="M60:R60"/>
    <mergeCell ref="S60:X60"/>
    <mergeCell ref="A63:M63"/>
    <mergeCell ref="N63:X63"/>
    <mergeCell ref="A64:X64"/>
    <mergeCell ref="D66:F66"/>
    <mergeCell ref="G66:I66"/>
    <mergeCell ref="J66:L66"/>
    <mergeCell ref="M66:O66"/>
    <mergeCell ref="P66:R66"/>
    <mergeCell ref="S66:U66"/>
    <mergeCell ref="V66:X66"/>
    <mergeCell ref="S67:U67"/>
    <mergeCell ref="V67:X67"/>
    <mergeCell ref="A68:C68"/>
    <mergeCell ref="D68:F68"/>
    <mergeCell ref="G68:I68"/>
    <mergeCell ref="J68:L68"/>
    <mergeCell ref="M68:O68"/>
    <mergeCell ref="P68:R68"/>
    <mergeCell ref="S68:U68"/>
    <mergeCell ref="V68:X68"/>
    <mergeCell ref="A67:C67"/>
    <mergeCell ref="D67:F67"/>
    <mergeCell ref="G67:I67"/>
    <mergeCell ref="J67:L67"/>
    <mergeCell ref="M67:O67"/>
    <mergeCell ref="P67:R67"/>
    <mergeCell ref="V69:X69"/>
    <mergeCell ref="A70:C70"/>
    <mergeCell ref="D70:F70"/>
    <mergeCell ref="G70:I70"/>
    <mergeCell ref="J70:L70"/>
    <mergeCell ref="M70:O70"/>
    <mergeCell ref="P70:R70"/>
    <mergeCell ref="S70:U70"/>
    <mergeCell ref="V70:X70"/>
    <mergeCell ref="D69:F69"/>
    <mergeCell ref="G69:I69"/>
    <mergeCell ref="J69:L69"/>
    <mergeCell ref="M69:O69"/>
    <mergeCell ref="P69:R69"/>
    <mergeCell ref="S69:U69"/>
    <mergeCell ref="A76:F76"/>
    <mergeCell ref="G76:L76"/>
    <mergeCell ref="M76:R76"/>
    <mergeCell ref="S76:X76"/>
    <mergeCell ref="A77:F77"/>
    <mergeCell ref="G77:L77"/>
    <mergeCell ref="M77:R77"/>
    <mergeCell ref="S77:X77"/>
    <mergeCell ref="S71:U71"/>
    <mergeCell ref="V71:X71"/>
    <mergeCell ref="A73:X73"/>
    <mergeCell ref="A75:F75"/>
    <mergeCell ref="G75:L75"/>
    <mergeCell ref="M75:R75"/>
    <mergeCell ref="S75:X75"/>
    <mergeCell ref="A71:C71"/>
    <mergeCell ref="D71:F71"/>
    <mergeCell ref="G71:I71"/>
    <mergeCell ref="J71:L71"/>
    <mergeCell ref="M71:O71"/>
    <mergeCell ref="P71:R71"/>
    <mergeCell ref="S78:T78"/>
    <mergeCell ref="U78:X78"/>
    <mergeCell ref="A79:B79"/>
    <mergeCell ref="C79:F79"/>
    <mergeCell ref="G79:H79"/>
    <mergeCell ref="I79:L79"/>
    <mergeCell ref="M79:N79"/>
    <mergeCell ref="O79:R79"/>
    <mergeCell ref="S79:T79"/>
    <mergeCell ref="U79:X79"/>
    <mergeCell ref="A78:B78"/>
    <mergeCell ref="C78:F78"/>
    <mergeCell ref="G78:H78"/>
    <mergeCell ref="I78:L78"/>
    <mergeCell ref="M78:N78"/>
    <mergeCell ref="O78:R78"/>
    <mergeCell ref="A80:F80"/>
    <mergeCell ref="G80:L80"/>
    <mergeCell ref="M80:R80"/>
    <mergeCell ref="S80:X80"/>
    <mergeCell ref="A81:B81"/>
    <mergeCell ref="C81:F81"/>
    <mergeCell ref="G81:H81"/>
    <mergeCell ref="I81:L81"/>
    <mergeCell ref="M81:N81"/>
    <mergeCell ref="O81:R81"/>
    <mergeCell ref="S81:T81"/>
    <mergeCell ref="U81:X81"/>
    <mergeCell ref="A82:B82"/>
    <mergeCell ref="C82:F82"/>
    <mergeCell ref="G82:H82"/>
    <mergeCell ref="I82:L82"/>
    <mergeCell ref="M82:N82"/>
    <mergeCell ref="O82:R82"/>
    <mergeCell ref="S82:T82"/>
    <mergeCell ref="U82:X82"/>
    <mergeCell ref="A84:X84"/>
    <mergeCell ref="A85:F85"/>
    <mergeCell ref="G85:L85"/>
    <mergeCell ref="M85:R85"/>
    <mergeCell ref="S85:X85"/>
    <mergeCell ref="A86:F86"/>
    <mergeCell ref="G86:L86"/>
    <mergeCell ref="M86:R86"/>
    <mergeCell ref="S86:X86"/>
    <mergeCell ref="A88:X88"/>
    <mergeCell ref="A90:F90"/>
    <mergeCell ref="G90:L90"/>
    <mergeCell ref="M90:R90"/>
    <mergeCell ref="S90:X90"/>
    <mergeCell ref="A91:F91"/>
    <mergeCell ref="G91:L91"/>
    <mergeCell ref="M91:R91"/>
    <mergeCell ref="S91:X91"/>
    <mergeCell ref="A97:H97"/>
    <mergeCell ref="I97:P97"/>
    <mergeCell ref="Q97:X97"/>
    <mergeCell ref="A98:H98"/>
    <mergeCell ref="I98:P98"/>
    <mergeCell ref="Q98:X98"/>
    <mergeCell ref="A93:X93"/>
    <mergeCell ref="I95:P95"/>
    <mergeCell ref="Q95:X95"/>
    <mergeCell ref="A96:H96"/>
    <mergeCell ref="I96:P96"/>
    <mergeCell ref="Q96:X96"/>
    <mergeCell ref="A104:F104"/>
    <mergeCell ref="G104:L104"/>
    <mergeCell ref="M104:R104"/>
    <mergeCell ref="S104:X104"/>
    <mergeCell ref="A105:F105"/>
    <mergeCell ref="G105:L105"/>
    <mergeCell ref="M105:R105"/>
    <mergeCell ref="S105:X105"/>
    <mergeCell ref="A100:X100"/>
    <mergeCell ref="A102:F102"/>
    <mergeCell ref="G102:L102"/>
    <mergeCell ref="M102:R102"/>
    <mergeCell ref="S102:X102"/>
    <mergeCell ref="A103:F103"/>
    <mergeCell ref="G103:L103"/>
    <mergeCell ref="M103:R103"/>
    <mergeCell ref="S103:X103"/>
    <mergeCell ref="A107:X107"/>
    <mergeCell ref="A109:F109"/>
    <mergeCell ref="G109:L109"/>
    <mergeCell ref="M109:R109"/>
    <mergeCell ref="S109:X109"/>
    <mergeCell ref="A110:F110"/>
    <mergeCell ref="G110:L110"/>
    <mergeCell ref="M110:R110"/>
    <mergeCell ref="S110:X110"/>
    <mergeCell ref="A118:X118"/>
    <mergeCell ref="A119:X119"/>
    <mergeCell ref="A120:M120"/>
    <mergeCell ref="N120:X120"/>
    <mergeCell ref="A112:X112"/>
    <mergeCell ref="A113:X113"/>
    <mergeCell ref="A114:X114"/>
    <mergeCell ref="A115:X115"/>
    <mergeCell ref="A116:X116"/>
    <mergeCell ref="A117:X117"/>
  </mergeCells>
  <conditionalFormatting sqref="O10:R10 U10:X10 D11:F11 A26:X26 A28:R28 A33:F33 A35:X35 M33:X33 A40:R40 G45:X45 A47:X47 A51:X51 A60:X60 A62:L62 D67:X68 D70:O71 A76:L76 C78:F79 I78:L79 O78:R79 U78:X79 U81:X82 O81:R82 I81:L82 C81:F82 A86:L86 A91:X91 I96:X98 A103:R103 A105:X105 A110:L110 A17:X17 A19:X22 U9 I10:I11 O11 D10 A55:L55">
    <cfRule type="expression" dxfId="19" priority="4" stopIfTrue="1">
      <formula>AND($Y$1=TRUE,A9="")</formula>
    </cfRule>
  </conditionalFormatting>
  <conditionalFormatting sqref="A14:X14">
    <cfRule type="expression" dxfId="18" priority="3" stopIfTrue="1">
      <formula>AND($Y$1=TRUE,A14="")</formula>
    </cfRule>
  </conditionalFormatting>
  <conditionalFormatting sqref="A15:X15">
    <cfRule type="expression" dxfId="17" priority="2" stopIfTrue="1">
      <formula>AND($Y$1=TRUE,A15="")</formula>
    </cfRule>
  </conditionalFormatting>
  <conditionalFormatting sqref="A16:X16">
    <cfRule type="expression" dxfId="16" priority="1" stopIfTrue="1">
      <formula>AND($Y$1=TRUE,A16="")</formula>
    </cfRule>
  </conditionalFormatting>
  <dataValidations count="1">
    <dataValidation type="list" allowBlank="1" showInputMessage="1" showErrorMessage="1" sqref="A91:R91 A983133:R983133 A917597:R917597 A852061:R852061 A786525:R786525 A720989:R720989 A655453:R655453 A589917:R589917 A524381:R524381 A458845:R458845 A393309:R393309 A327773:R327773 A262237:R262237 A196701:R196701 A131165:R131165 A65629:R65629">
      <formula1>$Z$89:$Z$91</formula1>
    </dataValidation>
  </dataValidations>
  <printOptions horizontalCentered="1"/>
  <pageMargins left="0.39370078740157483" right="0.39370078740157483" top="0.39370078740157483" bottom="0.39370078740157483" header="0.31496062992125984" footer="0.31496062992125984"/>
  <pageSetup paperSize="9" fitToHeight="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Y63"/>
  <sheetViews>
    <sheetView showGridLines="0" zoomScale="116" zoomScaleNormal="116" workbookViewId="0">
      <pane ySplit="6" topLeftCell="A7" activePane="bottomLeft" state="frozen"/>
      <selection activeCell="A16" sqref="A16:BA25"/>
      <selection pane="bottomLeft" activeCell="D4" sqref="D4:X5"/>
    </sheetView>
  </sheetViews>
  <sheetFormatPr baseColWidth="10" defaultColWidth="3.85546875" defaultRowHeight="12.75" x14ac:dyDescent="0.2"/>
  <cols>
    <col min="1" max="24" width="3.85546875" style="182" customWidth="1"/>
    <col min="25" max="16384" width="3.85546875" style="182"/>
  </cols>
  <sheetData>
    <row r="1" spans="1:25" ht="13.9" customHeight="1" x14ac:dyDescent="0.2">
      <c r="A1" s="180"/>
      <c r="B1" s="181"/>
      <c r="C1" s="181"/>
      <c r="D1" s="535" t="s">
        <v>73</v>
      </c>
      <c r="E1" s="536"/>
      <c r="F1" s="536"/>
      <c r="G1" s="536"/>
      <c r="H1" s="536"/>
      <c r="I1" s="536"/>
      <c r="J1" s="536"/>
      <c r="K1" s="536"/>
      <c r="L1" s="536"/>
      <c r="M1" s="536"/>
      <c r="N1" s="536"/>
      <c r="O1" s="536"/>
      <c r="P1" s="536"/>
      <c r="Q1" s="706" t="str">
        <f>IF(BL!R1="","",BL!R1)</f>
        <v/>
      </c>
      <c r="R1" s="706"/>
      <c r="S1" s="706"/>
      <c r="T1" s="706"/>
      <c r="U1" s="706"/>
      <c r="V1" s="706"/>
      <c r="W1" s="706"/>
      <c r="X1" s="707"/>
    </row>
    <row r="2" spans="1:25" ht="13.9" customHeight="1" x14ac:dyDescent="0.2">
      <c r="A2" s="183"/>
      <c r="B2" s="184"/>
      <c r="C2" s="184"/>
      <c r="D2" s="537"/>
      <c r="E2" s="538"/>
      <c r="F2" s="538"/>
      <c r="G2" s="538"/>
      <c r="H2" s="538"/>
      <c r="I2" s="538"/>
      <c r="J2" s="538"/>
      <c r="K2" s="538"/>
      <c r="L2" s="538"/>
      <c r="M2" s="538"/>
      <c r="N2" s="538"/>
      <c r="O2" s="538"/>
      <c r="P2" s="538"/>
      <c r="Q2" s="708"/>
      <c r="R2" s="708"/>
      <c r="S2" s="708"/>
      <c r="T2" s="708"/>
      <c r="U2" s="708"/>
      <c r="V2" s="708"/>
      <c r="W2" s="708"/>
      <c r="X2" s="709"/>
    </row>
    <row r="3" spans="1:25" ht="13.9" customHeight="1" x14ac:dyDescent="0.2">
      <c r="A3" s="183"/>
      <c r="B3" s="184"/>
      <c r="C3" s="184"/>
      <c r="D3" s="228"/>
      <c r="E3" s="228"/>
      <c r="F3" s="228"/>
      <c r="G3" s="228"/>
      <c r="H3" s="228"/>
      <c r="I3" s="228"/>
      <c r="J3" s="228"/>
      <c r="K3" s="228"/>
      <c r="L3" s="228"/>
      <c r="M3" s="228"/>
      <c r="N3" s="228"/>
      <c r="O3" s="228"/>
      <c r="P3" s="228"/>
      <c r="Q3" s="228"/>
      <c r="R3" s="228"/>
      <c r="S3" s="228"/>
      <c r="T3" s="228"/>
      <c r="U3" s="228"/>
      <c r="V3" s="228"/>
      <c r="W3" s="228"/>
      <c r="X3" s="229"/>
    </row>
    <row r="4" spans="1:25" ht="13.9" customHeight="1" x14ac:dyDescent="0.2">
      <c r="A4" s="183"/>
      <c r="B4" s="184"/>
      <c r="C4" s="184"/>
      <c r="D4" s="529"/>
      <c r="E4" s="530"/>
      <c r="F4" s="530"/>
      <c r="G4" s="530"/>
      <c r="H4" s="530"/>
      <c r="I4" s="530"/>
      <c r="J4" s="530"/>
      <c r="K4" s="530"/>
      <c r="L4" s="530"/>
      <c r="M4" s="530"/>
      <c r="N4" s="530"/>
      <c r="O4" s="530"/>
      <c r="P4" s="530"/>
      <c r="Q4" s="530"/>
      <c r="R4" s="530"/>
      <c r="S4" s="530"/>
      <c r="T4" s="530"/>
      <c r="U4" s="530"/>
      <c r="V4" s="530"/>
      <c r="W4" s="530"/>
      <c r="X4" s="531"/>
    </row>
    <row r="5" spans="1:25" ht="13.9" customHeight="1" x14ac:dyDescent="0.2">
      <c r="A5" s="183"/>
      <c r="B5" s="184"/>
      <c r="C5" s="184"/>
      <c r="D5" s="532"/>
      <c r="E5" s="533"/>
      <c r="F5" s="533"/>
      <c r="G5" s="533"/>
      <c r="H5" s="533"/>
      <c r="I5" s="533"/>
      <c r="J5" s="533"/>
      <c r="K5" s="533"/>
      <c r="L5" s="533"/>
      <c r="M5" s="533"/>
      <c r="N5" s="533"/>
      <c r="O5" s="533"/>
      <c r="P5" s="533"/>
      <c r="Q5" s="533"/>
      <c r="R5" s="533"/>
      <c r="S5" s="533"/>
      <c r="T5" s="533"/>
      <c r="U5" s="533"/>
      <c r="V5" s="533"/>
      <c r="W5" s="533"/>
      <c r="X5" s="534"/>
    </row>
    <row r="6" spans="1:25" ht="12.6" customHeight="1" x14ac:dyDescent="0.2">
      <c r="A6" s="183"/>
      <c r="B6" s="184"/>
      <c r="C6" s="184"/>
      <c r="D6" s="228"/>
      <c r="E6" s="228"/>
      <c r="F6" s="228"/>
      <c r="G6" s="228"/>
      <c r="H6" s="228"/>
      <c r="I6" s="228"/>
      <c r="J6" s="228"/>
      <c r="K6" s="228"/>
      <c r="L6" s="228"/>
      <c r="M6" s="228"/>
      <c r="N6" s="228"/>
      <c r="O6" s="228"/>
      <c r="P6" s="228"/>
      <c r="Q6" s="228"/>
      <c r="R6" s="228"/>
      <c r="S6" s="228"/>
      <c r="T6" s="228"/>
      <c r="U6" s="228"/>
      <c r="V6" s="228"/>
      <c r="W6" s="228"/>
      <c r="X6" s="229"/>
    </row>
    <row r="7" spans="1:25" x14ac:dyDescent="0.2">
      <c r="A7" s="558" t="s">
        <v>452</v>
      </c>
      <c r="B7" s="559"/>
      <c r="C7" s="559"/>
      <c r="D7" s="559"/>
      <c r="E7" s="559"/>
      <c r="F7" s="559"/>
      <c r="G7" s="559"/>
      <c r="H7" s="559"/>
      <c r="I7" s="559"/>
      <c r="J7" s="559"/>
      <c r="K7" s="559"/>
      <c r="L7" s="559"/>
      <c r="M7" s="559"/>
      <c r="N7" s="559"/>
      <c r="O7" s="559"/>
      <c r="P7" s="559"/>
      <c r="Q7" s="559"/>
      <c r="R7" s="559"/>
      <c r="S7" s="559"/>
      <c r="T7" s="559"/>
      <c r="U7" s="559"/>
      <c r="V7" s="559"/>
      <c r="W7" s="559"/>
      <c r="X7" s="560"/>
    </row>
    <row r="8" spans="1:25" x14ac:dyDescent="0.2">
      <c r="A8" s="222"/>
      <c r="B8" s="216"/>
      <c r="C8" s="216"/>
      <c r="D8" s="216"/>
      <c r="E8" s="216"/>
      <c r="F8" s="216"/>
      <c r="G8" s="216"/>
      <c r="H8" s="216"/>
      <c r="I8" s="216"/>
      <c r="J8" s="216"/>
      <c r="K8" s="216"/>
      <c r="L8" s="216"/>
      <c r="M8" s="216"/>
      <c r="N8" s="216"/>
      <c r="O8" s="216"/>
      <c r="P8" s="216"/>
      <c r="Q8" s="216"/>
      <c r="R8" s="216"/>
      <c r="S8" s="216"/>
      <c r="T8" s="216"/>
      <c r="U8" s="216"/>
      <c r="V8" s="216"/>
      <c r="W8" s="216"/>
      <c r="X8" s="217"/>
    </row>
    <row r="9" spans="1:25" ht="12.75" customHeight="1" x14ac:dyDescent="0.2">
      <c r="A9" s="221"/>
      <c r="B9" s="215"/>
      <c r="C9" s="215"/>
      <c r="D9" s="215"/>
      <c r="E9" s="215"/>
      <c r="G9" s="451" t="s">
        <v>480</v>
      </c>
      <c r="H9" s="451"/>
      <c r="I9" s="458"/>
      <c r="J9" s="458"/>
      <c r="K9" s="458"/>
      <c r="L9" s="458"/>
      <c r="M9" s="458"/>
      <c r="N9" s="1394" t="s">
        <v>481</v>
      </c>
      <c r="O9" s="1394"/>
      <c r="P9" s="1395"/>
      <c r="Q9" s="1395"/>
      <c r="R9" s="1395"/>
      <c r="S9" s="216"/>
      <c r="T9" s="216"/>
      <c r="U9" s="216"/>
      <c r="V9" s="216"/>
      <c r="W9" s="216"/>
      <c r="X9" s="217"/>
    </row>
    <row r="10" spans="1:25" x14ac:dyDescent="0.2">
      <c r="A10" s="223"/>
      <c r="B10" s="224"/>
      <c r="C10" s="224"/>
      <c r="D10" s="224"/>
      <c r="E10" s="224"/>
      <c r="S10" s="187"/>
      <c r="T10" s="187"/>
      <c r="U10" s="187"/>
      <c r="V10" s="187"/>
      <c r="W10" s="187"/>
      <c r="X10" s="188"/>
    </row>
    <row r="11" spans="1:25" x14ac:dyDescent="0.2">
      <c r="A11" s="558" t="s">
        <v>128</v>
      </c>
      <c r="B11" s="559"/>
      <c r="C11" s="559"/>
      <c r="D11" s="559"/>
      <c r="E11" s="559"/>
      <c r="F11" s="559"/>
      <c r="G11" s="559"/>
      <c r="H11" s="559"/>
      <c r="I11" s="559"/>
      <c r="J11" s="559"/>
      <c r="K11" s="559"/>
      <c r="L11" s="559"/>
      <c r="M11" s="559"/>
      <c r="N11" s="559"/>
      <c r="O11" s="559"/>
      <c r="P11" s="559"/>
      <c r="Q11" s="559"/>
      <c r="R11" s="559"/>
      <c r="S11" s="559"/>
      <c r="T11" s="559"/>
      <c r="U11" s="559"/>
      <c r="V11" s="559"/>
      <c r="W11" s="559"/>
      <c r="X11" s="560"/>
      <c r="Y11" s="90"/>
    </row>
    <row r="12" spans="1:25" x14ac:dyDescent="0.2">
      <c r="A12" s="189"/>
      <c r="B12" s="190"/>
      <c r="C12" s="190"/>
      <c r="D12" s="190"/>
      <c r="E12" s="190"/>
      <c r="F12" s="190"/>
      <c r="G12" s="190"/>
      <c r="H12" s="190"/>
      <c r="I12" s="190"/>
      <c r="J12" s="190"/>
      <c r="K12" s="190"/>
      <c r="L12" s="190"/>
      <c r="M12" s="190"/>
      <c r="N12" s="190"/>
      <c r="O12" s="190"/>
      <c r="P12" s="190"/>
      <c r="Q12" s="190"/>
      <c r="R12" s="190"/>
      <c r="S12" s="190"/>
      <c r="T12" s="190"/>
      <c r="U12" s="190"/>
      <c r="V12" s="190"/>
      <c r="W12" s="190"/>
      <c r="X12" s="191"/>
    </row>
    <row r="13" spans="1:25" ht="12.75" customHeight="1" x14ac:dyDescent="0.2">
      <c r="A13" s="987"/>
      <c r="B13" s="988"/>
      <c r="C13" s="988"/>
      <c r="D13" s="988"/>
      <c r="E13" s="988"/>
      <c r="F13" s="989"/>
      <c r="G13" s="473" t="s">
        <v>454</v>
      </c>
      <c r="H13" s="474"/>
      <c r="I13" s="474"/>
      <c r="J13" s="474"/>
      <c r="K13" s="474"/>
      <c r="L13" s="474"/>
      <c r="M13" s="474"/>
      <c r="N13" s="474"/>
      <c r="O13" s="475"/>
      <c r="P13" s="473" t="s">
        <v>453</v>
      </c>
      <c r="Q13" s="474"/>
      <c r="R13" s="474"/>
      <c r="S13" s="474"/>
      <c r="T13" s="474"/>
      <c r="U13" s="474"/>
      <c r="V13" s="474"/>
      <c r="W13" s="474"/>
      <c r="X13" s="475"/>
    </row>
    <row r="14" spans="1:25" ht="12.75" customHeight="1" x14ac:dyDescent="0.2">
      <c r="A14" s="1391"/>
      <c r="B14" s="1392"/>
      <c r="C14" s="1392"/>
      <c r="D14" s="1392"/>
      <c r="E14" s="1392"/>
      <c r="F14" s="1393"/>
      <c r="G14" s="476"/>
      <c r="H14" s="477"/>
      <c r="I14" s="477"/>
      <c r="J14" s="477"/>
      <c r="K14" s="477"/>
      <c r="L14" s="477"/>
      <c r="M14" s="477"/>
      <c r="N14" s="477"/>
      <c r="O14" s="478"/>
      <c r="P14" s="476"/>
      <c r="Q14" s="477"/>
      <c r="R14" s="477"/>
      <c r="S14" s="477"/>
      <c r="T14" s="477"/>
      <c r="U14" s="477"/>
      <c r="V14" s="477"/>
      <c r="W14" s="477"/>
      <c r="X14" s="478"/>
    </row>
    <row r="15" spans="1:25" ht="12.75" customHeight="1" x14ac:dyDescent="0.2">
      <c r="A15" s="473" t="s">
        <v>484</v>
      </c>
      <c r="B15" s="474"/>
      <c r="C15" s="474"/>
      <c r="D15" s="474"/>
      <c r="E15" s="474"/>
      <c r="F15" s="475"/>
      <c r="G15" s="1376"/>
      <c r="H15" s="1377"/>
      <c r="I15" s="1377"/>
      <c r="J15" s="1377"/>
      <c r="K15" s="1377"/>
      <c r="L15" s="1377"/>
      <c r="M15" s="1377"/>
      <c r="N15" s="1377"/>
      <c r="O15" s="1378"/>
      <c r="P15" s="1376"/>
      <c r="Q15" s="1377"/>
      <c r="R15" s="1377"/>
      <c r="S15" s="1377"/>
      <c r="T15" s="1377"/>
      <c r="U15" s="1377"/>
      <c r="V15" s="1377"/>
      <c r="W15" s="1377"/>
      <c r="X15" s="1378"/>
    </row>
    <row r="16" spans="1:25" ht="12.75" customHeight="1" x14ac:dyDescent="0.2">
      <c r="A16" s="1388"/>
      <c r="B16" s="1389"/>
      <c r="C16" s="1389"/>
      <c r="D16" s="1389"/>
      <c r="E16" s="1389"/>
      <c r="F16" s="1390"/>
      <c r="G16" s="1379"/>
      <c r="H16" s="1380"/>
      <c r="I16" s="1380"/>
      <c r="J16" s="1380"/>
      <c r="K16" s="1380"/>
      <c r="L16" s="1380"/>
      <c r="M16" s="1380"/>
      <c r="N16" s="1380"/>
      <c r="O16" s="1381"/>
      <c r="P16" s="1379"/>
      <c r="Q16" s="1380"/>
      <c r="R16" s="1380"/>
      <c r="S16" s="1380"/>
      <c r="T16" s="1380"/>
      <c r="U16" s="1380"/>
      <c r="V16" s="1380"/>
      <c r="W16" s="1380"/>
      <c r="X16" s="1381"/>
    </row>
    <row r="17" spans="1:24" ht="12.75" customHeight="1" x14ac:dyDescent="0.2">
      <c r="A17" s="1388"/>
      <c r="B17" s="1389"/>
      <c r="C17" s="1389"/>
      <c r="D17" s="1389"/>
      <c r="E17" s="1389"/>
      <c r="F17" s="1390"/>
      <c r="G17" s="1379"/>
      <c r="H17" s="1380"/>
      <c r="I17" s="1380"/>
      <c r="J17" s="1380"/>
      <c r="K17" s="1380"/>
      <c r="L17" s="1380"/>
      <c r="M17" s="1380"/>
      <c r="N17" s="1380"/>
      <c r="O17" s="1381"/>
      <c r="P17" s="1379"/>
      <c r="Q17" s="1380"/>
      <c r="R17" s="1380"/>
      <c r="S17" s="1380"/>
      <c r="T17" s="1380"/>
      <c r="U17" s="1380"/>
      <c r="V17" s="1380"/>
      <c r="W17" s="1380"/>
      <c r="X17" s="1381"/>
    </row>
    <row r="18" spans="1:24" ht="12.75" customHeight="1" x14ac:dyDescent="0.2">
      <c r="A18" s="476"/>
      <c r="B18" s="477"/>
      <c r="C18" s="477"/>
      <c r="D18" s="477"/>
      <c r="E18" s="477"/>
      <c r="F18" s="478"/>
      <c r="G18" s="1382"/>
      <c r="H18" s="1383"/>
      <c r="I18" s="1383"/>
      <c r="J18" s="1383"/>
      <c r="K18" s="1383"/>
      <c r="L18" s="1383"/>
      <c r="M18" s="1383"/>
      <c r="N18" s="1383"/>
      <c r="O18" s="1384"/>
      <c r="P18" s="1382"/>
      <c r="Q18" s="1383"/>
      <c r="R18" s="1383"/>
      <c r="S18" s="1383"/>
      <c r="T18" s="1383"/>
      <c r="U18" s="1383"/>
      <c r="V18" s="1383"/>
      <c r="W18" s="1383"/>
      <c r="X18" s="1384"/>
    </row>
    <row r="19" spans="1:24" ht="12.75" customHeight="1" x14ac:dyDescent="0.2">
      <c r="A19" s="473" t="s">
        <v>485</v>
      </c>
      <c r="B19" s="474"/>
      <c r="C19" s="474"/>
      <c r="D19" s="474"/>
      <c r="E19" s="474"/>
      <c r="F19" s="475"/>
      <c r="G19" s="1376"/>
      <c r="H19" s="1377"/>
      <c r="I19" s="1377"/>
      <c r="J19" s="1377"/>
      <c r="K19" s="1377"/>
      <c r="L19" s="1377"/>
      <c r="M19" s="1377"/>
      <c r="N19" s="1377"/>
      <c r="O19" s="1378"/>
      <c r="P19" s="1376"/>
      <c r="Q19" s="1377"/>
      <c r="R19" s="1377"/>
      <c r="S19" s="1377"/>
      <c r="T19" s="1377"/>
      <c r="U19" s="1377"/>
      <c r="V19" s="1377"/>
      <c r="W19" s="1377"/>
      <c r="X19" s="1378"/>
    </row>
    <row r="20" spans="1:24" ht="12.75" customHeight="1" x14ac:dyDescent="0.2">
      <c r="A20" s="1388"/>
      <c r="B20" s="1389"/>
      <c r="C20" s="1389"/>
      <c r="D20" s="1389"/>
      <c r="E20" s="1389"/>
      <c r="F20" s="1390"/>
      <c r="G20" s="1379"/>
      <c r="H20" s="1380"/>
      <c r="I20" s="1380"/>
      <c r="J20" s="1380"/>
      <c r="K20" s="1380"/>
      <c r="L20" s="1380"/>
      <c r="M20" s="1380"/>
      <c r="N20" s="1380"/>
      <c r="O20" s="1381"/>
      <c r="P20" s="1379"/>
      <c r="Q20" s="1380"/>
      <c r="R20" s="1380"/>
      <c r="S20" s="1380"/>
      <c r="T20" s="1380"/>
      <c r="U20" s="1380"/>
      <c r="V20" s="1380"/>
      <c r="W20" s="1380"/>
      <c r="X20" s="1381"/>
    </row>
    <row r="21" spans="1:24" ht="12.75" customHeight="1" x14ac:dyDescent="0.2">
      <c r="A21" s="1388"/>
      <c r="B21" s="1389"/>
      <c r="C21" s="1389"/>
      <c r="D21" s="1389"/>
      <c r="E21" s="1389"/>
      <c r="F21" s="1390"/>
      <c r="G21" s="1379"/>
      <c r="H21" s="1380"/>
      <c r="I21" s="1380"/>
      <c r="J21" s="1380"/>
      <c r="K21" s="1380"/>
      <c r="L21" s="1380"/>
      <c r="M21" s="1380"/>
      <c r="N21" s="1380"/>
      <c r="O21" s="1381"/>
      <c r="P21" s="1379"/>
      <c r="Q21" s="1380"/>
      <c r="R21" s="1380"/>
      <c r="S21" s="1380"/>
      <c r="T21" s="1380"/>
      <c r="U21" s="1380"/>
      <c r="V21" s="1380"/>
      <c r="W21" s="1380"/>
      <c r="X21" s="1381"/>
    </row>
    <row r="22" spans="1:24" ht="12.75" customHeight="1" x14ac:dyDescent="0.2">
      <c r="A22" s="476"/>
      <c r="B22" s="477"/>
      <c r="C22" s="477"/>
      <c r="D22" s="477"/>
      <c r="E22" s="477"/>
      <c r="F22" s="478"/>
      <c r="G22" s="1382"/>
      <c r="H22" s="1383"/>
      <c r="I22" s="1383"/>
      <c r="J22" s="1383"/>
      <c r="K22" s="1383"/>
      <c r="L22" s="1383"/>
      <c r="M22" s="1383"/>
      <c r="N22" s="1383"/>
      <c r="O22" s="1384"/>
      <c r="P22" s="1382"/>
      <c r="Q22" s="1383"/>
      <c r="R22" s="1383"/>
      <c r="S22" s="1383"/>
      <c r="T22" s="1383"/>
      <c r="U22" s="1383"/>
      <c r="V22" s="1383"/>
      <c r="W22" s="1383"/>
      <c r="X22" s="1384"/>
    </row>
    <row r="23" spans="1:24" ht="12.75" customHeight="1" x14ac:dyDescent="0.2">
      <c r="A23" s="473" t="s">
        <v>486</v>
      </c>
      <c r="B23" s="474"/>
      <c r="C23" s="474"/>
      <c r="D23" s="474"/>
      <c r="E23" s="474"/>
      <c r="F23" s="475"/>
      <c r="G23" s="1376"/>
      <c r="H23" s="1377"/>
      <c r="I23" s="1377"/>
      <c r="J23" s="1377"/>
      <c r="K23" s="1377"/>
      <c r="L23" s="1377"/>
      <c r="M23" s="1377"/>
      <c r="N23" s="1377"/>
      <c r="O23" s="1378"/>
      <c r="P23" s="1376"/>
      <c r="Q23" s="1377"/>
      <c r="R23" s="1377"/>
      <c r="S23" s="1377"/>
      <c r="T23" s="1377"/>
      <c r="U23" s="1377"/>
      <c r="V23" s="1377"/>
      <c r="W23" s="1377"/>
      <c r="X23" s="1378"/>
    </row>
    <row r="24" spans="1:24" ht="12.75" customHeight="1" x14ac:dyDescent="0.2">
      <c r="A24" s="1388"/>
      <c r="B24" s="1389"/>
      <c r="C24" s="1389"/>
      <c r="D24" s="1389"/>
      <c r="E24" s="1389"/>
      <c r="F24" s="1390"/>
      <c r="G24" s="1379"/>
      <c r="H24" s="1380"/>
      <c r="I24" s="1380"/>
      <c r="J24" s="1380"/>
      <c r="K24" s="1380"/>
      <c r="L24" s="1380"/>
      <c r="M24" s="1380"/>
      <c r="N24" s="1380"/>
      <c r="O24" s="1381"/>
      <c r="P24" s="1379"/>
      <c r="Q24" s="1380"/>
      <c r="R24" s="1380"/>
      <c r="S24" s="1380"/>
      <c r="T24" s="1380"/>
      <c r="U24" s="1380"/>
      <c r="V24" s="1380"/>
      <c r="W24" s="1380"/>
      <c r="X24" s="1381"/>
    </row>
    <row r="25" spans="1:24" ht="12.75" customHeight="1" x14ac:dyDescent="0.2">
      <c r="A25" s="1388"/>
      <c r="B25" s="1389"/>
      <c r="C25" s="1389"/>
      <c r="D25" s="1389"/>
      <c r="E25" s="1389"/>
      <c r="F25" s="1390"/>
      <c r="G25" s="1379"/>
      <c r="H25" s="1380"/>
      <c r="I25" s="1380"/>
      <c r="J25" s="1380"/>
      <c r="K25" s="1380"/>
      <c r="L25" s="1380"/>
      <c r="M25" s="1380"/>
      <c r="N25" s="1380"/>
      <c r="O25" s="1381"/>
      <c r="P25" s="1379"/>
      <c r="Q25" s="1380"/>
      <c r="R25" s="1380"/>
      <c r="S25" s="1380"/>
      <c r="T25" s="1380"/>
      <c r="U25" s="1380"/>
      <c r="V25" s="1380"/>
      <c r="W25" s="1380"/>
      <c r="X25" s="1381"/>
    </row>
    <row r="26" spans="1:24" ht="12.75" customHeight="1" x14ac:dyDescent="0.2">
      <c r="A26" s="476"/>
      <c r="B26" s="477"/>
      <c r="C26" s="477"/>
      <c r="D26" s="477"/>
      <c r="E26" s="477"/>
      <c r="F26" s="478"/>
      <c r="G26" s="1382"/>
      <c r="H26" s="1383"/>
      <c r="I26" s="1383"/>
      <c r="J26" s="1383"/>
      <c r="K26" s="1383"/>
      <c r="L26" s="1383"/>
      <c r="M26" s="1383"/>
      <c r="N26" s="1383"/>
      <c r="O26" s="1384"/>
      <c r="P26" s="1382"/>
      <c r="Q26" s="1383"/>
      <c r="R26" s="1383"/>
      <c r="S26" s="1383"/>
      <c r="T26" s="1383"/>
      <c r="U26" s="1383"/>
      <c r="V26" s="1383"/>
      <c r="W26" s="1383"/>
      <c r="X26" s="1384"/>
    </row>
    <row r="27" spans="1:24" ht="12.75" customHeight="1" x14ac:dyDescent="0.2">
      <c r="A27" s="473" t="s">
        <v>487</v>
      </c>
      <c r="B27" s="474"/>
      <c r="C27" s="474"/>
      <c r="D27" s="474"/>
      <c r="E27" s="474"/>
      <c r="F27" s="475"/>
      <c r="G27" s="1376"/>
      <c r="H27" s="1377"/>
      <c r="I27" s="1377"/>
      <c r="J27" s="1377"/>
      <c r="K27" s="1377"/>
      <c r="L27" s="1377"/>
      <c r="M27" s="1377"/>
      <c r="N27" s="1377"/>
      <c r="O27" s="1378"/>
      <c r="P27" s="1376"/>
      <c r="Q27" s="1377"/>
      <c r="R27" s="1377"/>
      <c r="S27" s="1377"/>
      <c r="T27" s="1377"/>
      <c r="U27" s="1377"/>
      <c r="V27" s="1377"/>
      <c r="W27" s="1377"/>
      <c r="X27" s="1378"/>
    </row>
    <row r="28" spans="1:24" ht="12.75" customHeight="1" x14ac:dyDescent="0.2">
      <c r="A28" s="1388"/>
      <c r="B28" s="1389"/>
      <c r="C28" s="1389"/>
      <c r="D28" s="1389"/>
      <c r="E28" s="1389"/>
      <c r="F28" s="1390"/>
      <c r="G28" s="1379"/>
      <c r="H28" s="1380"/>
      <c r="I28" s="1380"/>
      <c r="J28" s="1380"/>
      <c r="K28" s="1380"/>
      <c r="L28" s="1380"/>
      <c r="M28" s="1380"/>
      <c r="N28" s="1380"/>
      <c r="O28" s="1381"/>
      <c r="P28" s="1379"/>
      <c r="Q28" s="1380"/>
      <c r="R28" s="1380"/>
      <c r="S28" s="1380"/>
      <c r="T28" s="1380"/>
      <c r="U28" s="1380"/>
      <c r="V28" s="1380"/>
      <c r="W28" s="1380"/>
      <c r="X28" s="1381"/>
    </row>
    <row r="29" spans="1:24" ht="12.75" customHeight="1" x14ac:dyDescent="0.2">
      <c r="A29" s="1388"/>
      <c r="B29" s="1389"/>
      <c r="C29" s="1389"/>
      <c r="D29" s="1389"/>
      <c r="E29" s="1389"/>
      <c r="F29" s="1390"/>
      <c r="G29" s="1379"/>
      <c r="H29" s="1380"/>
      <c r="I29" s="1380"/>
      <c r="J29" s="1380"/>
      <c r="K29" s="1380"/>
      <c r="L29" s="1380"/>
      <c r="M29" s="1380"/>
      <c r="N29" s="1380"/>
      <c r="O29" s="1381"/>
      <c r="P29" s="1379"/>
      <c r="Q29" s="1380"/>
      <c r="R29" s="1380"/>
      <c r="S29" s="1380"/>
      <c r="T29" s="1380"/>
      <c r="U29" s="1380"/>
      <c r="V29" s="1380"/>
      <c r="W29" s="1380"/>
      <c r="X29" s="1381"/>
    </row>
    <row r="30" spans="1:24" ht="12.75" customHeight="1" x14ac:dyDescent="0.2">
      <c r="A30" s="476"/>
      <c r="B30" s="477"/>
      <c r="C30" s="477"/>
      <c r="D30" s="477"/>
      <c r="E30" s="477"/>
      <c r="F30" s="478"/>
      <c r="G30" s="1382"/>
      <c r="H30" s="1383"/>
      <c r="I30" s="1383"/>
      <c r="J30" s="1383"/>
      <c r="K30" s="1383"/>
      <c r="L30" s="1383"/>
      <c r="M30" s="1383"/>
      <c r="N30" s="1383"/>
      <c r="O30" s="1384"/>
      <c r="P30" s="1382"/>
      <c r="Q30" s="1383"/>
      <c r="R30" s="1383"/>
      <c r="S30" s="1383"/>
      <c r="T30" s="1383"/>
      <c r="U30" s="1383"/>
      <c r="V30" s="1383"/>
      <c r="W30" s="1383"/>
      <c r="X30" s="1384"/>
    </row>
    <row r="31" spans="1:24" x14ac:dyDescent="0.2">
      <c r="A31" s="189"/>
      <c r="B31" s="190"/>
      <c r="C31" s="190"/>
      <c r="D31" s="190"/>
      <c r="E31" s="190"/>
      <c r="F31" s="190"/>
      <c r="G31" s="200"/>
      <c r="H31" s="200"/>
      <c r="I31" s="200"/>
      <c r="J31" s="200"/>
      <c r="K31" s="200"/>
      <c r="L31" s="200"/>
      <c r="M31" s="200"/>
      <c r="N31" s="200"/>
      <c r="O31" s="200"/>
      <c r="P31" s="201"/>
      <c r="Q31" s="201"/>
      <c r="R31" s="201"/>
      <c r="S31" s="201"/>
      <c r="T31" s="201"/>
      <c r="U31" s="201"/>
      <c r="V31" s="201"/>
      <c r="W31" s="201"/>
      <c r="X31" s="202"/>
    </row>
    <row r="32" spans="1:24" x14ac:dyDescent="0.2">
      <c r="A32" s="1385" t="s">
        <v>455</v>
      </c>
      <c r="B32" s="1386"/>
      <c r="C32" s="1386"/>
      <c r="D32" s="1386"/>
      <c r="E32" s="1386"/>
      <c r="F32" s="1386"/>
      <c r="G32" s="1386"/>
      <c r="H32" s="1386"/>
      <c r="I32" s="1386"/>
      <c r="J32" s="1386"/>
      <c r="K32" s="1386"/>
      <c r="L32" s="1386"/>
      <c r="M32" s="1386"/>
      <c r="N32" s="1386"/>
      <c r="O32" s="1386"/>
      <c r="P32" s="1386"/>
      <c r="Q32" s="1386"/>
      <c r="R32" s="1386"/>
      <c r="S32" s="1386"/>
      <c r="T32" s="1386"/>
      <c r="U32" s="1386"/>
      <c r="V32" s="1386"/>
      <c r="W32" s="1386"/>
      <c r="X32" s="1387"/>
    </row>
    <row r="33" spans="1:24" x14ac:dyDescent="0.2">
      <c r="A33" s="203"/>
      <c r="B33" s="204"/>
      <c r="C33" s="204"/>
      <c r="D33" s="204"/>
      <c r="E33" s="204"/>
      <c r="F33" s="204"/>
      <c r="G33" s="204"/>
      <c r="H33" s="204"/>
      <c r="I33" s="204"/>
      <c r="J33" s="204"/>
      <c r="K33" s="204"/>
      <c r="L33" s="204"/>
      <c r="M33" s="204"/>
      <c r="N33" s="204"/>
      <c r="O33" s="204"/>
      <c r="P33" s="204"/>
      <c r="Q33" s="204"/>
      <c r="R33" s="204"/>
      <c r="S33" s="204"/>
      <c r="T33" s="204"/>
      <c r="U33" s="204"/>
      <c r="V33" s="204"/>
      <c r="W33" s="204"/>
      <c r="X33" s="205"/>
    </row>
    <row r="34" spans="1:24" x14ac:dyDescent="0.2">
      <c r="A34" s="558" t="s">
        <v>138</v>
      </c>
      <c r="B34" s="559"/>
      <c r="C34" s="559"/>
      <c r="D34" s="559"/>
      <c r="E34" s="559"/>
      <c r="F34" s="559"/>
      <c r="G34" s="559"/>
      <c r="H34" s="559"/>
      <c r="I34" s="559"/>
      <c r="J34" s="559"/>
      <c r="K34" s="559"/>
      <c r="L34" s="559"/>
      <c r="M34" s="559"/>
      <c r="N34" s="559"/>
      <c r="O34" s="559"/>
      <c r="P34" s="559"/>
      <c r="Q34" s="559"/>
      <c r="R34" s="559"/>
      <c r="S34" s="559"/>
      <c r="T34" s="559"/>
      <c r="U34" s="559"/>
      <c r="V34" s="559"/>
      <c r="W34" s="559"/>
      <c r="X34" s="560"/>
    </row>
    <row r="35" spans="1:24" x14ac:dyDescent="0.2">
      <c r="A35" s="395"/>
      <c r="B35" s="396"/>
      <c r="C35" s="396"/>
      <c r="D35" s="396"/>
      <c r="E35" s="396"/>
      <c r="F35" s="396"/>
      <c r="G35" s="396"/>
      <c r="H35" s="396"/>
      <c r="I35" s="396"/>
      <c r="J35" s="396"/>
      <c r="K35" s="396"/>
      <c r="L35" s="396"/>
      <c r="M35" s="396"/>
      <c r="N35" s="396"/>
      <c r="O35" s="396"/>
      <c r="P35" s="396"/>
      <c r="Q35" s="396"/>
      <c r="R35" s="396"/>
      <c r="S35" s="396"/>
      <c r="T35" s="396"/>
      <c r="U35" s="396"/>
      <c r="V35" s="396"/>
      <c r="W35" s="396"/>
      <c r="X35" s="397"/>
    </row>
    <row r="36" spans="1:24" x14ac:dyDescent="0.2">
      <c r="A36" s="381"/>
      <c r="B36" s="382"/>
      <c r="C36" s="382"/>
      <c r="D36" s="382"/>
      <c r="E36" s="382"/>
      <c r="F36" s="382"/>
      <c r="G36" s="382"/>
      <c r="H36" s="382"/>
      <c r="I36" s="382"/>
      <c r="J36" s="382"/>
      <c r="K36" s="382"/>
      <c r="L36" s="382"/>
      <c r="M36" s="382"/>
      <c r="N36" s="382"/>
      <c r="O36" s="382"/>
      <c r="P36" s="382"/>
      <c r="Q36" s="382"/>
      <c r="R36" s="382"/>
      <c r="S36" s="382"/>
      <c r="T36" s="382"/>
      <c r="U36" s="382"/>
      <c r="V36" s="382"/>
      <c r="W36" s="382"/>
      <c r="X36" s="383"/>
    </row>
    <row r="37" spans="1:24" x14ac:dyDescent="0.2">
      <c r="A37" s="381"/>
      <c r="B37" s="382"/>
      <c r="C37" s="382"/>
      <c r="D37" s="382"/>
      <c r="E37" s="382"/>
      <c r="F37" s="382"/>
      <c r="G37" s="382"/>
      <c r="H37" s="382"/>
      <c r="I37" s="382"/>
      <c r="J37" s="382"/>
      <c r="K37" s="382"/>
      <c r="L37" s="382"/>
      <c r="M37" s="382"/>
      <c r="N37" s="382"/>
      <c r="O37" s="382"/>
      <c r="P37" s="382"/>
      <c r="Q37" s="382"/>
      <c r="R37" s="382"/>
      <c r="S37" s="382"/>
      <c r="T37" s="382"/>
      <c r="U37" s="382"/>
      <c r="V37" s="382"/>
      <c r="W37" s="382"/>
      <c r="X37" s="383"/>
    </row>
    <row r="38" spans="1:24" x14ac:dyDescent="0.2">
      <c r="A38" s="381"/>
      <c r="B38" s="382"/>
      <c r="C38" s="382"/>
      <c r="D38" s="382"/>
      <c r="E38" s="382"/>
      <c r="F38" s="382"/>
      <c r="G38" s="382"/>
      <c r="H38" s="382"/>
      <c r="I38" s="382"/>
      <c r="J38" s="382"/>
      <c r="K38" s="382"/>
      <c r="L38" s="382"/>
      <c r="M38" s="382"/>
      <c r="N38" s="382"/>
      <c r="O38" s="382"/>
      <c r="P38" s="382"/>
      <c r="Q38" s="382"/>
      <c r="R38" s="382"/>
      <c r="S38" s="382"/>
      <c r="T38" s="382"/>
      <c r="U38" s="382"/>
      <c r="V38" s="382"/>
      <c r="W38" s="382"/>
      <c r="X38" s="383"/>
    </row>
    <row r="39" spans="1:24" x14ac:dyDescent="0.2">
      <c r="A39" s="381"/>
      <c r="B39" s="382"/>
      <c r="C39" s="382"/>
      <c r="D39" s="382"/>
      <c r="E39" s="382"/>
      <c r="F39" s="382"/>
      <c r="G39" s="382"/>
      <c r="H39" s="382"/>
      <c r="I39" s="382"/>
      <c r="J39" s="382"/>
      <c r="K39" s="382"/>
      <c r="L39" s="382"/>
      <c r="M39" s="382"/>
      <c r="N39" s="382"/>
      <c r="O39" s="382"/>
      <c r="P39" s="382"/>
      <c r="Q39" s="382"/>
      <c r="R39" s="382"/>
      <c r="S39" s="382"/>
      <c r="T39" s="382"/>
      <c r="U39" s="382"/>
      <c r="V39" s="382"/>
      <c r="W39" s="382"/>
      <c r="X39" s="383"/>
    </row>
    <row r="40" spans="1:24" x14ac:dyDescent="0.2">
      <c r="A40" s="381"/>
      <c r="B40" s="382"/>
      <c r="C40" s="382"/>
      <c r="D40" s="382"/>
      <c r="E40" s="382"/>
      <c r="F40" s="382"/>
      <c r="G40" s="382"/>
      <c r="H40" s="382"/>
      <c r="I40" s="382"/>
      <c r="J40" s="382"/>
      <c r="K40" s="382"/>
      <c r="L40" s="382"/>
      <c r="M40" s="382"/>
      <c r="N40" s="382"/>
      <c r="O40" s="382"/>
      <c r="P40" s="382"/>
      <c r="Q40" s="382"/>
      <c r="R40" s="382"/>
      <c r="S40" s="382"/>
      <c r="T40" s="382"/>
      <c r="U40" s="382"/>
      <c r="V40" s="382"/>
      <c r="W40" s="382"/>
      <c r="X40" s="383"/>
    </row>
    <row r="41" spans="1:24" x14ac:dyDescent="0.2">
      <c r="A41" s="381"/>
      <c r="B41" s="382"/>
      <c r="C41" s="382"/>
      <c r="D41" s="382"/>
      <c r="E41" s="382"/>
      <c r="F41" s="382"/>
      <c r="G41" s="382"/>
      <c r="H41" s="382"/>
      <c r="I41" s="382"/>
      <c r="J41" s="382"/>
      <c r="K41" s="382"/>
      <c r="L41" s="382"/>
      <c r="M41" s="382"/>
      <c r="N41" s="382"/>
      <c r="O41" s="382"/>
      <c r="P41" s="382"/>
      <c r="Q41" s="382"/>
      <c r="R41" s="382"/>
      <c r="S41" s="382"/>
      <c r="T41" s="382"/>
      <c r="U41" s="382"/>
      <c r="V41" s="382"/>
      <c r="W41" s="382"/>
      <c r="X41" s="383"/>
    </row>
    <row r="42" spans="1:24" x14ac:dyDescent="0.2">
      <c r="A42" s="381"/>
      <c r="B42" s="382"/>
      <c r="C42" s="382"/>
      <c r="D42" s="382"/>
      <c r="E42" s="382"/>
      <c r="F42" s="382"/>
      <c r="G42" s="382"/>
      <c r="H42" s="382"/>
      <c r="I42" s="382"/>
      <c r="J42" s="382"/>
      <c r="K42" s="382"/>
      <c r="L42" s="382"/>
      <c r="M42" s="382"/>
      <c r="N42" s="382"/>
      <c r="O42" s="382"/>
      <c r="P42" s="382"/>
      <c r="Q42" s="382"/>
      <c r="R42" s="382"/>
      <c r="S42" s="382"/>
      <c r="T42" s="382"/>
      <c r="U42" s="382"/>
      <c r="V42" s="382"/>
      <c r="W42" s="382"/>
      <c r="X42" s="383"/>
    </row>
    <row r="43" spans="1:24" x14ac:dyDescent="0.2">
      <c r="A43" s="381"/>
      <c r="B43" s="382"/>
      <c r="C43" s="382"/>
      <c r="D43" s="382"/>
      <c r="E43" s="382"/>
      <c r="F43" s="382"/>
      <c r="G43" s="382"/>
      <c r="H43" s="382"/>
      <c r="I43" s="382"/>
      <c r="J43" s="382"/>
      <c r="K43" s="382"/>
      <c r="L43" s="382"/>
      <c r="M43" s="382"/>
      <c r="N43" s="382"/>
      <c r="O43" s="382"/>
      <c r="P43" s="382"/>
      <c r="Q43" s="382"/>
      <c r="R43" s="382"/>
      <c r="S43" s="382"/>
      <c r="T43" s="382"/>
      <c r="U43" s="382"/>
      <c r="V43" s="382"/>
      <c r="W43" s="382"/>
      <c r="X43" s="383"/>
    </row>
    <row r="44" spans="1:24" x14ac:dyDescent="0.2">
      <c r="A44" s="381"/>
      <c r="B44" s="382"/>
      <c r="C44" s="382"/>
      <c r="D44" s="382"/>
      <c r="E44" s="382"/>
      <c r="F44" s="382"/>
      <c r="G44" s="382"/>
      <c r="H44" s="382"/>
      <c r="I44" s="382"/>
      <c r="J44" s="382"/>
      <c r="K44" s="382"/>
      <c r="L44" s="382"/>
      <c r="M44" s="382"/>
      <c r="N44" s="382"/>
      <c r="O44" s="382"/>
      <c r="P44" s="382"/>
      <c r="Q44" s="382"/>
      <c r="R44" s="382"/>
      <c r="S44" s="382"/>
      <c r="T44" s="382"/>
      <c r="U44" s="382"/>
      <c r="V44" s="382"/>
      <c r="W44" s="382"/>
      <c r="X44" s="383"/>
    </row>
    <row r="45" spans="1:24" x14ac:dyDescent="0.2">
      <c r="A45" s="381"/>
      <c r="B45" s="382"/>
      <c r="C45" s="382"/>
      <c r="D45" s="382"/>
      <c r="E45" s="382"/>
      <c r="F45" s="382"/>
      <c r="G45" s="382"/>
      <c r="H45" s="382"/>
      <c r="I45" s="382"/>
      <c r="J45" s="382"/>
      <c r="K45" s="382"/>
      <c r="L45" s="382"/>
      <c r="M45" s="382"/>
      <c r="N45" s="382"/>
      <c r="O45" s="382"/>
      <c r="P45" s="382"/>
      <c r="Q45" s="382"/>
      <c r="R45" s="382"/>
      <c r="S45" s="382"/>
      <c r="T45" s="382"/>
      <c r="U45" s="382"/>
      <c r="V45" s="382"/>
      <c r="W45" s="382"/>
      <c r="X45" s="383"/>
    </row>
    <row r="46" spans="1:24" x14ac:dyDescent="0.2">
      <c r="A46" s="381"/>
      <c r="B46" s="382"/>
      <c r="C46" s="382"/>
      <c r="D46" s="382"/>
      <c r="E46" s="382"/>
      <c r="F46" s="382"/>
      <c r="G46" s="382"/>
      <c r="H46" s="382"/>
      <c r="I46" s="382"/>
      <c r="J46" s="382"/>
      <c r="K46" s="382"/>
      <c r="L46" s="382"/>
      <c r="M46" s="382"/>
      <c r="N46" s="382"/>
      <c r="O46" s="382"/>
      <c r="P46" s="382"/>
      <c r="Q46" s="382"/>
      <c r="R46" s="382"/>
      <c r="S46" s="382"/>
      <c r="T46" s="382"/>
      <c r="U46" s="382"/>
      <c r="V46" s="382"/>
      <c r="W46" s="382"/>
      <c r="X46" s="383"/>
    </row>
    <row r="47" spans="1:24" x14ac:dyDescent="0.2">
      <c r="A47" s="381"/>
      <c r="B47" s="382"/>
      <c r="C47" s="382"/>
      <c r="D47" s="382"/>
      <c r="E47" s="382"/>
      <c r="F47" s="382"/>
      <c r="G47" s="382"/>
      <c r="H47" s="382"/>
      <c r="I47" s="382"/>
      <c r="J47" s="382"/>
      <c r="K47" s="382"/>
      <c r="L47" s="382"/>
      <c r="M47" s="382"/>
      <c r="N47" s="382"/>
      <c r="O47" s="382"/>
      <c r="P47" s="382"/>
      <c r="Q47" s="382"/>
      <c r="R47" s="382"/>
      <c r="S47" s="382"/>
      <c r="T47" s="382"/>
      <c r="U47" s="382"/>
      <c r="V47" s="382"/>
      <c r="W47" s="382"/>
      <c r="X47" s="383"/>
    </row>
    <row r="48" spans="1:24" x14ac:dyDescent="0.2">
      <c r="A48" s="381"/>
      <c r="B48" s="382"/>
      <c r="C48" s="382"/>
      <c r="D48" s="382"/>
      <c r="E48" s="382"/>
      <c r="F48" s="382"/>
      <c r="G48" s="382"/>
      <c r="H48" s="382"/>
      <c r="I48" s="382"/>
      <c r="J48" s="382"/>
      <c r="K48" s="382"/>
      <c r="L48" s="382"/>
      <c r="M48" s="382"/>
      <c r="N48" s="382"/>
      <c r="O48" s="382"/>
      <c r="P48" s="382"/>
      <c r="Q48" s="382"/>
      <c r="R48" s="382"/>
      <c r="S48" s="382"/>
      <c r="T48" s="382"/>
      <c r="U48" s="382"/>
      <c r="V48" s="382"/>
      <c r="W48" s="382"/>
      <c r="X48" s="383"/>
    </row>
    <row r="49" spans="1:24" x14ac:dyDescent="0.2">
      <c r="A49" s="381"/>
      <c r="B49" s="382"/>
      <c r="C49" s="382"/>
      <c r="D49" s="382"/>
      <c r="E49" s="382"/>
      <c r="F49" s="382"/>
      <c r="G49" s="382"/>
      <c r="H49" s="382"/>
      <c r="I49" s="382"/>
      <c r="J49" s="382"/>
      <c r="K49" s="382"/>
      <c r="L49" s="382"/>
      <c r="M49" s="382"/>
      <c r="N49" s="382"/>
      <c r="O49" s="382"/>
      <c r="P49" s="382"/>
      <c r="Q49" s="382"/>
      <c r="R49" s="382"/>
      <c r="S49" s="382"/>
      <c r="T49" s="382"/>
      <c r="U49" s="382"/>
      <c r="V49" s="382"/>
      <c r="W49" s="382"/>
      <c r="X49" s="383"/>
    </row>
    <row r="50" spans="1:24" x14ac:dyDescent="0.2">
      <c r="A50" s="381"/>
      <c r="B50" s="382"/>
      <c r="C50" s="382"/>
      <c r="D50" s="382"/>
      <c r="E50" s="382"/>
      <c r="F50" s="382"/>
      <c r="G50" s="382"/>
      <c r="H50" s="382"/>
      <c r="I50" s="382"/>
      <c r="J50" s="382"/>
      <c r="K50" s="382"/>
      <c r="L50" s="382"/>
      <c r="M50" s="382"/>
      <c r="N50" s="382"/>
      <c r="O50" s="382"/>
      <c r="P50" s="382"/>
      <c r="Q50" s="382"/>
      <c r="R50" s="382"/>
      <c r="S50" s="382"/>
      <c r="T50" s="382"/>
      <c r="U50" s="382"/>
      <c r="V50" s="382"/>
      <c r="W50" s="382"/>
      <c r="X50" s="383"/>
    </row>
    <row r="51" spans="1:24" x14ac:dyDescent="0.2">
      <c r="A51" s="381"/>
      <c r="B51" s="382"/>
      <c r="C51" s="382"/>
      <c r="D51" s="382"/>
      <c r="E51" s="382"/>
      <c r="F51" s="382"/>
      <c r="G51" s="382"/>
      <c r="H51" s="382"/>
      <c r="I51" s="382"/>
      <c r="J51" s="382"/>
      <c r="K51" s="382"/>
      <c r="L51" s="382"/>
      <c r="M51" s="382"/>
      <c r="N51" s="382"/>
      <c r="O51" s="382"/>
      <c r="P51" s="382"/>
      <c r="Q51" s="382"/>
      <c r="R51" s="382"/>
      <c r="S51" s="382"/>
      <c r="T51" s="382"/>
      <c r="U51" s="382"/>
      <c r="V51" s="382"/>
      <c r="W51" s="382"/>
      <c r="X51" s="383"/>
    </row>
    <row r="52" spans="1:24" x14ac:dyDescent="0.2">
      <c r="A52" s="381"/>
      <c r="B52" s="382"/>
      <c r="C52" s="382"/>
      <c r="D52" s="382"/>
      <c r="E52" s="382"/>
      <c r="F52" s="382"/>
      <c r="G52" s="382"/>
      <c r="H52" s="382"/>
      <c r="I52" s="382"/>
      <c r="J52" s="382"/>
      <c r="K52" s="382"/>
      <c r="L52" s="382"/>
      <c r="M52" s="382"/>
      <c r="N52" s="382"/>
      <c r="O52" s="382"/>
      <c r="P52" s="382"/>
      <c r="Q52" s="382"/>
      <c r="R52" s="382"/>
      <c r="S52" s="382"/>
      <c r="T52" s="382"/>
      <c r="U52" s="382"/>
      <c r="V52" s="382"/>
      <c r="W52" s="382"/>
      <c r="X52" s="383"/>
    </row>
    <row r="53" spans="1:24" x14ac:dyDescent="0.2">
      <c r="A53" s="381"/>
      <c r="B53" s="382"/>
      <c r="C53" s="382"/>
      <c r="D53" s="382"/>
      <c r="E53" s="382"/>
      <c r="F53" s="382"/>
      <c r="G53" s="382"/>
      <c r="H53" s="382"/>
      <c r="I53" s="382"/>
      <c r="J53" s="382"/>
      <c r="K53" s="382"/>
      <c r="L53" s="382"/>
      <c r="M53" s="382"/>
      <c r="N53" s="382"/>
      <c r="O53" s="382"/>
      <c r="P53" s="382"/>
      <c r="Q53" s="382"/>
      <c r="R53" s="382"/>
      <c r="S53" s="382"/>
      <c r="T53" s="382"/>
      <c r="U53" s="382"/>
      <c r="V53" s="382"/>
      <c r="W53" s="382"/>
      <c r="X53" s="383"/>
    </row>
    <row r="54" spans="1:24" x14ac:dyDescent="0.2">
      <c r="A54" s="381"/>
      <c r="B54" s="382"/>
      <c r="C54" s="382"/>
      <c r="D54" s="382"/>
      <c r="E54" s="382"/>
      <c r="F54" s="382"/>
      <c r="G54" s="382"/>
      <c r="H54" s="382"/>
      <c r="I54" s="382"/>
      <c r="J54" s="382"/>
      <c r="K54" s="382"/>
      <c r="L54" s="382"/>
      <c r="M54" s="382"/>
      <c r="N54" s="382"/>
      <c r="O54" s="382"/>
      <c r="P54" s="382"/>
      <c r="Q54" s="382"/>
      <c r="R54" s="382"/>
      <c r="S54" s="382"/>
      <c r="T54" s="382"/>
      <c r="U54" s="382"/>
      <c r="V54" s="382"/>
      <c r="W54" s="382"/>
      <c r="X54" s="383"/>
    </row>
    <row r="55" spans="1:24" x14ac:dyDescent="0.2">
      <c r="A55" s="381"/>
      <c r="B55" s="382"/>
      <c r="C55" s="382"/>
      <c r="D55" s="382"/>
      <c r="E55" s="382"/>
      <c r="F55" s="382"/>
      <c r="G55" s="382"/>
      <c r="H55" s="382"/>
      <c r="I55" s="382"/>
      <c r="J55" s="382"/>
      <c r="K55" s="382"/>
      <c r="L55" s="382"/>
      <c r="M55" s="382"/>
      <c r="N55" s="382"/>
      <c r="O55" s="382"/>
      <c r="P55" s="382"/>
      <c r="Q55" s="382"/>
      <c r="R55" s="382"/>
      <c r="S55" s="382"/>
      <c r="T55" s="382"/>
      <c r="U55" s="382"/>
      <c r="V55" s="382"/>
      <c r="W55" s="382"/>
      <c r="X55" s="383"/>
    </row>
    <row r="56" spans="1:24" x14ac:dyDescent="0.2">
      <c r="A56" s="381"/>
      <c r="B56" s="382"/>
      <c r="C56" s="382"/>
      <c r="D56" s="382"/>
      <c r="E56" s="382"/>
      <c r="F56" s="382"/>
      <c r="G56" s="382"/>
      <c r="H56" s="382"/>
      <c r="I56" s="382"/>
      <c r="J56" s="382"/>
      <c r="K56" s="382"/>
      <c r="L56" s="382"/>
      <c r="M56" s="382"/>
      <c r="N56" s="382"/>
      <c r="O56" s="382"/>
      <c r="P56" s="382"/>
      <c r="Q56" s="382"/>
      <c r="R56" s="382"/>
      <c r="S56" s="382"/>
      <c r="T56" s="382"/>
      <c r="U56" s="382"/>
      <c r="V56" s="382"/>
      <c r="W56" s="382"/>
      <c r="X56" s="383"/>
    </row>
    <row r="57" spans="1:24" x14ac:dyDescent="0.2">
      <c r="A57" s="218"/>
      <c r="B57" s="219"/>
      <c r="C57" s="219"/>
      <c r="D57" s="219"/>
      <c r="E57" s="219"/>
      <c r="F57" s="219"/>
      <c r="G57" s="219"/>
      <c r="P57" s="395" t="s">
        <v>483</v>
      </c>
      <c r="Q57" s="396"/>
      <c r="R57" s="396"/>
      <c r="S57" s="396"/>
      <c r="T57" s="396"/>
      <c r="U57" s="396"/>
      <c r="V57" s="396"/>
      <c r="W57" s="396"/>
      <c r="X57" s="397"/>
    </row>
    <row r="58" spans="1:24" x14ac:dyDescent="0.2">
      <c r="A58" s="218"/>
      <c r="B58" s="219"/>
      <c r="C58" s="219"/>
      <c r="D58" s="219"/>
      <c r="E58" s="219"/>
      <c r="F58" s="219"/>
      <c r="G58" s="219"/>
      <c r="P58" s="218"/>
      <c r="Q58" s="219"/>
      <c r="R58" s="219"/>
      <c r="S58" s="219"/>
      <c r="T58" s="219"/>
      <c r="U58" s="219"/>
      <c r="V58" s="219"/>
      <c r="W58" s="219"/>
      <c r="X58" s="220"/>
    </row>
    <row r="59" spans="1:24" x14ac:dyDescent="0.2">
      <c r="A59" s="218"/>
      <c r="B59" s="219"/>
      <c r="C59" s="219"/>
      <c r="D59" s="219"/>
      <c r="E59" s="219"/>
      <c r="F59" s="219"/>
      <c r="G59" s="219"/>
      <c r="P59" s="218"/>
      <c r="Q59" s="219"/>
      <c r="R59" s="219"/>
      <c r="S59" s="219"/>
      <c r="T59" s="219"/>
      <c r="U59" s="219"/>
      <c r="V59" s="219"/>
      <c r="W59" s="219"/>
      <c r="X59" s="220"/>
    </row>
    <row r="60" spans="1:24" x14ac:dyDescent="0.2">
      <c r="A60" s="218"/>
      <c r="B60" s="219"/>
      <c r="C60" s="219"/>
      <c r="D60" s="219"/>
      <c r="E60" s="219"/>
      <c r="F60" s="219"/>
      <c r="G60" s="219"/>
      <c r="P60" s="218"/>
      <c r="Q60" s="219"/>
      <c r="R60" s="219"/>
      <c r="S60" s="219"/>
      <c r="T60" s="219"/>
      <c r="U60" s="219"/>
      <c r="V60" s="219"/>
      <c r="W60" s="219"/>
      <c r="X60" s="220"/>
    </row>
    <row r="61" spans="1:24" x14ac:dyDescent="0.2">
      <c r="A61" s="218"/>
      <c r="B61" s="219"/>
      <c r="C61" s="219"/>
      <c r="D61" s="219"/>
      <c r="E61" s="219"/>
      <c r="F61" s="219"/>
      <c r="G61" s="219"/>
      <c r="P61" s="218"/>
      <c r="Q61" s="219"/>
      <c r="R61" s="219"/>
      <c r="S61" s="219"/>
      <c r="T61" s="219"/>
      <c r="U61" s="219"/>
      <c r="V61" s="219"/>
      <c r="W61" s="219"/>
      <c r="X61" s="220"/>
    </row>
    <row r="62" spans="1:24" x14ac:dyDescent="0.2">
      <c r="A62" s="225"/>
      <c r="B62" s="226"/>
      <c r="C62" s="226"/>
      <c r="D62" s="226"/>
      <c r="E62" s="226"/>
      <c r="F62" s="226"/>
      <c r="G62" s="226"/>
      <c r="P62" s="225"/>
      <c r="Q62" s="226"/>
      <c r="R62" s="226"/>
      <c r="S62" s="226"/>
      <c r="T62" s="226"/>
      <c r="U62" s="226"/>
      <c r="V62" s="226"/>
      <c r="W62" s="226"/>
      <c r="X62" s="227"/>
    </row>
    <row r="63" spans="1:24" x14ac:dyDescent="0.2">
      <c r="A63" s="436" t="s">
        <v>139</v>
      </c>
      <c r="B63" s="437"/>
      <c r="C63" s="437"/>
      <c r="D63" s="437"/>
      <c r="E63" s="437"/>
      <c r="F63" s="437"/>
      <c r="G63" s="437"/>
      <c r="H63" s="437"/>
      <c r="I63" s="437"/>
      <c r="J63" s="437"/>
      <c r="K63" s="437"/>
      <c r="L63" s="437"/>
      <c r="M63" s="437"/>
      <c r="N63" s="795" t="str">
        <f>CONCATENATE("Annexe 5 au dossier de travaux ",Q1," - Page 1 / 1")</f>
        <v>Annexe 5 au dossier de travaux  - Page 1 / 1</v>
      </c>
      <c r="O63" s="795"/>
      <c r="P63" s="795"/>
      <c r="Q63" s="795"/>
      <c r="R63" s="795"/>
      <c r="S63" s="795"/>
      <c r="T63" s="795"/>
      <c r="U63" s="795"/>
      <c r="V63" s="795"/>
      <c r="W63" s="795"/>
      <c r="X63" s="796"/>
    </row>
  </sheetData>
  <mergeCells count="30">
    <mergeCell ref="G15:O18"/>
    <mergeCell ref="G19:O22"/>
    <mergeCell ref="D1:P2"/>
    <mergeCell ref="Q1:X2"/>
    <mergeCell ref="D4:X5"/>
    <mergeCell ref="A7:X7"/>
    <mergeCell ref="P13:X14"/>
    <mergeCell ref="G13:O14"/>
    <mergeCell ref="A13:F14"/>
    <mergeCell ref="I9:M9"/>
    <mergeCell ref="G9:H9"/>
    <mergeCell ref="N9:O9"/>
    <mergeCell ref="P9:R9"/>
    <mergeCell ref="A11:X11"/>
    <mergeCell ref="P19:X22"/>
    <mergeCell ref="P15:X18"/>
    <mergeCell ref="A63:M63"/>
    <mergeCell ref="N63:X63"/>
    <mergeCell ref="A32:X32"/>
    <mergeCell ref="A27:F30"/>
    <mergeCell ref="A23:F26"/>
    <mergeCell ref="G27:O30"/>
    <mergeCell ref="G23:O26"/>
    <mergeCell ref="A35:X56"/>
    <mergeCell ref="P57:X57"/>
    <mergeCell ref="P27:X30"/>
    <mergeCell ref="P23:X26"/>
    <mergeCell ref="A34:X34"/>
    <mergeCell ref="A15:F18"/>
    <mergeCell ref="A19:F22"/>
  </mergeCells>
  <printOptions horizontalCentered="1"/>
  <pageMargins left="0.39370078740157483" right="0.39370078740157483" top="0.39370078740157483" bottom="0.39370078740157483" header="0.31496062992125984" footer="0.31496062992125984"/>
  <pageSetup paperSize="9" fitToHeight="0" orientation="portrait" r:id="rId1"/>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pageSetUpPr fitToPage="1"/>
  </sheetPr>
  <dimension ref="A1:BR52"/>
  <sheetViews>
    <sheetView showGridLines="0" zoomScale="116" zoomScaleNormal="116" workbookViewId="0">
      <selection activeCell="A16" sqref="A16:BA25"/>
    </sheetView>
  </sheetViews>
  <sheetFormatPr baseColWidth="10" defaultColWidth="2.85546875" defaultRowHeight="12.75" x14ac:dyDescent="0.2"/>
  <cols>
    <col min="1" max="37" width="2.85546875" style="93"/>
    <col min="38" max="38" width="2.85546875" style="93" customWidth="1"/>
    <col min="39" max="53" width="2.85546875" style="93"/>
    <col min="54" max="54" width="2.85546875" style="90" customWidth="1"/>
    <col min="55" max="61" width="2.85546875" style="91"/>
    <col min="62" max="67" width="2.85546875" style="90"/>
    <col min="68" max="70" width="2.85546875" style="92"/>
    <col min="71" max="16384" width="2.85546875" style="93"/>
  </cols>
  <sheetData>
    <row r="1" spans="1:61" x14ac:dyDescent="0.2">
      <c r="A1" s="89" t="s">
        <v>330</v>
      </c>
      <c r="B1" s="1426" t="s">
        <v>331</v>
      </c>
      <c r="C1" s="1426"/>
      <c r="D1" s="1426"/>
      <c r="E1" s="1426"/>
      <c r="F1" s="1426"/>
      <c r="G1" s="1426"/>
      <c r="H1" s="1426"/>
      <c r="I1" s="1426"/>
      <c r="J1" s="1426"/>
      <c r="K1" s="1426"/>
      <c r="L1" s="1426"/>
      <c r="M1" s="1427"/>
      <c r="N1" s="89" t="s">
        <v>332</v>
      </c>
      <c r="O1" s="1426"/>
      <c r="P1" s="1426"/>
      <c r="Q1" s="1426"/>
      <c r="R1" s="1426"/>
      <c r="S1" s="1426"/>
      <c r="T1" s="1426"/>
      <c r="U1" s="1426"/>
      <c r="V1" s="1426"/>
      <c r="W1" s="1426"/>
      <c r="X1" s="1426"/>
      <c r="Y1" s="1426"/>
      <c r="Z1" s="1426"/>
      <c r="AA1" s="1426"/>
      <c r="AB1" s="1426"/>
      <c r="AC1" s="1426"/>
      <c r="AD1" s="1426"/>
      <c r="AE1" s="1426"/>
      <c r="AF1" s="1426"/>
      <c r="AG1" s="1426"/>
      <c r="AH1" s="1426"/>
      <c r="AI1" s="1426"/>
      <c r="AJ1" s="1426"/>
      <c r="AK1" s="1426"/>
      <c r="AL1" s="1426"/>
      <c r="AM1" s="1426"/>
      <c r="AN1" s="1427"/>
      <c r="AO1" s="89" t="s">
        <v>333</v>
      </c>
      <c r="AP1" s="1428" t="s">
        <v>334</v>
      </c>
      <c r="AQ1" s="1430"/>
      <c r="AR1" s="1430"/>
      <c r="AS1" s="1430"/>
      <c r="AT1" s="1430"/>
      <c r="AU1" s="1430"/>
      <c r="AV1" s="1430"/>
      <c r="AW1" s="1430"/>
      <c r="AX1" s="1430"/>
      <c r="AY1" s="1430"/>
      <c r="AZ1" s="1430"/>
      <c r="BA1" s="1431"/>
      <c r="BC1" s="1495"/>
      <c r="BD1" s="1495"/>
      <c r="BE1" s="1495"/>
      <c r="BG1" s="1495"/>
      <c r="BH1" s="1495"/>
      <c r="BI1" s="1495"/>
    </row>
    <row r="2" spans="1:61" x14ac:dyDescent="0.2">
      <c r="A2" s="94"/>
      <c r="B2" s="1458" t="s">
        <v>335</v>
      </c>
      <c r="C2" s="1458"/>
      <c r="D2" s="1458"/>
      <c r="E2" s="1458"/>
      <c r="F2" s="1458"/>
      <c r="G2" s="1458"/>
      <c r="H2" s="1458"/>
      <c r="I2" s="1458"/>
      <c r="J2" s="1458"/>
      <c r="K2" s="1458"/>
      <c r="L2" s="1458"/>
      <c r="M2" s="1459"/>
      <c r="N2" s="1498" t="s">
        <v>336</v>
      </c>
      <c r="O2" s="1499"/>
      <c r="P2" s="1499"/>
      <c r="Q2" s="1499"/>
      <c r="R2" s="1499"/>
      <c r="S2" s="1499"/>
      <c r="T2" s="1499"/>
      <c r="U2" s="1499"/>
      <c r="V2" s="1499"/>
      <c r="W2" s="1499"/>
      <c r="X2" s="1499"/>
      <c r="Y2" s="1499"/>
      <c r="Z2" s="1499"/>
      <c r="AA2" s="1499"/>
      <c r="AB2" s="1499"/>
      <c r="AC2" s="1499"/>
      <c r="AD2" s="1499"/>
      <c r="AE2" s="1499"/>
      <c r="AF2" s="1499"/>
      <c r="AG2" s="1499"/>
      <c r="AH2" s="1499"/>
      <c r="AI2" s="1499"/>
      <c r="AJ2" s="1499"/>
      <c r="AK2" s="1499"/>
      <c r="AL2" s="1499"/>
      <c r="AM2" s="1499"/>
      <c r="AN2" s="1500"/>
      <c r="AO2" s="94"/>
      <c r="AP2" s="1465" t="s">
        <v>337</v>
      </c>
      <c r="AQ2" s="1465"/>
      <c r="AR2" s="1465"/>
      <c r="AS2" s="1465"/>
      <c r="AT2" s="1465"/>
      <c r="AU2" s="1465"/>
      <c r="AV2" s="1465"/>
      <c r="AW2" s="1465"/>
      <c r="AX2" s="1465"/>
      <c r="AY2" s="1465"/>
      <c r="AZ2" s="1465"/>
      <c r="BA2" s="1472"/>
      <c r="BC2" s="95"/>
      <c r="BD2" s="95"/>
      <c r="BE2" s="95"/>
      <c r="BG2" s="95"/>
      <c r="BH2" s="95"/>
      <c r="BI2" s="95"/>
    </row>
    <row r="3" spans="1:61" x14ac:dyDescent="0.2">
      <c r="A3" s="1406"/>
      <c r="B3" s="1407"/>
      <c r="C3" s="1407"/>
      <c r="D3" s="1407"/>
      <c r="E3" s="1407"/>
      <c r="F3" s="1407"/>
      <c r="G3" s="1407"/>
      <c r="H3" s="1407"/>
      <c r="I3" s="1407"/>
      <c r="J3" s="1407"/>
      <c r="K3" s="1407"/>
      <c r="L3" s="1407"/>
      <c r="M3" s="1408"/>
      <c r="N3" s="1498"/>
      <c r="O3" s="1499"/>
      <c r="P3" s="1499"/>
      <c r="Q3" s="1499"/>
      <c r="R3" s="1499"/>
      <c r="S3" s="1499"/>
      <c r="T3" s="1499"/>
      <c r="U3" s="1499"/>
      <c r="V3" s="1499"/>
      <c r="W3" s="1499"/>
      <c r="X3" s="1499"/>
      <c r="Y3" s="1499"/>
      <c r="Z3" s="1499"/>
      <c r="AA3" s="1499"/>
      <c r="AB3" s="1499"/>
      <c r="AC3" s="1499"/>
      <c r="AD3" s="1499"/>
      <c r="AE3" s="1499"/>
      <c r="AF3" s="1499"/>
      <c r="AG3" s="1499"/>
      <c r="AH3" s="1499"/>
      <c r="AI3" s="1499"/>
      <c r="AJ3" s="1499"/>
      <c r="AK3" s="1499"/>
      <c r="AL3" s="1499"/>
      <c r="AM3" s="1499"/>
      <c r="AN3" s="1500"/>
      <c r="AO3" s="1501" t="str">
        <f>IF(CR!R1="","",CR!R1)</f>
        <v/>
      </c>
      <c r="AP3" s="1502"/>
      <c r="AQ3" s="1502"/>
      <c r="AR3" s="1502"/>
      <c r="AS3" s="1502"/>
      <c r="AT3" s="1502"/>
      <c r="AU3" s="1502"/>
      <c r="AV3" s="1502"/>
      <c r="AW3" s="1502"/>
      <c r="AX3" s="1502"/>
      <c r="AY3" s="1502"/>
      <c r="AZ3" s="1502"/>
      <c r="BA3" s="1503"/>
      <c r="BB3" s="96"/>
    </row>
    <row r="4" spans="1:61" x14ac:dyDescent="0.2">
      <c r="A4" s="1507" t="s">
        <v>338</v>
      </c>
      <c r="B4" s="1508"/>
      <c r="C4" s="1508"/>
      <c r="D4" s="1508"/>
      <c r="E4" s="1508"/>
      <c r="F4" s="1508"/>
      <c r="G4" s="1508"/>
      <c r="H4" s="1508"/>
      <c r="I4" s="1508"/>
      <c r="J4" s="1508"/>
      <c r="K4" s="1508"/>
      <c r="L4" s="1508"/>
      <c r="M4" s="1509"/>
      <c r="N4" s="1510" t="s">
        <v>339</v>
      </c>
      <c r="O4" s="1511"/>
      <c r="P4" s="1511"/>
      <c r="Q4" s="1511"/>
      <c r="R4" s="1511"/>
      <c r="S4" s="1511"/>
      <c r="T4" s="1511"/>
      <c r="U4" s="1511"/>
      <c r="V4" s="1511"/>
      <c r="W4" s="1511"/>
      <c r="X4" s="1511"/>
      <c r="Y4" s="1511"/>
      <c r="Z4" s="1511"/>
      <c r="AA4" s="1511"/>
      <c r="AB4" s="1511"/>
      <c r="AC4" s="1511"/>
      <c r="AD4" s="1511"/>
      <c r="AE4" s="1511"/>
      <c r="AF4" s="1511"/>
      <c r="AG4" s="1511"/>
      <c r="AH4" s="1511"/>
      <c r="AI4" s="1511"/>
      <c r="AJ4" s="1511"/>
      <c r="AK4" s="1511"/>
      <c r="AL4" s="1511"/>
      <c r="AM4" s="1511"/>
      <c r="AN4" s="1512"/>
      <c r="AO4" s="1501"/>
      <c r="AP4" s="1502"/>
      <c r="AQ4" s="1502"/>
      <c r="AR4" s="1502"/>
      <c r="AS4" s="1502"/>
      <c r="AT4" s="1502"/>
      <c r="AU4" s="1502"/>
      <c r="AV4" s="1502"/>
      <c r="AW4" s="1502"/>
      <c r="AX4" s="1502"/>
      <c r="AY4" s="1502"/>
      <c r="AZ4" s="1502"/>
      <c r="BA4" s="1503"/>
      <c r="BB4" s="96"/>
    </row>
    <row r="5" spans="1:61" x14ac:dyDescent="0.2">
      <c r="A5" s="1507" t="s">
        <v>340</v>
      </c>
      <c r="B5" s="1508"/>
      <c r="C5" s="1508"/>
      <c r="D5" s="1508"/>
      <c r="E5" s="1508"/>
      <c r="F5" s="1508"/>
      <c r="G5" s="1508"/>
      <c r="H5" s="1508"/>
      <c r="I5" s="1508"/>
      <c r="J5" s="1508"/>
      <c r="K5" s="1508"/>
      <c r="L5" s="1508"/>
      <c r="M5" s="1509"/>
      <c r="N5" s="1510"/>
      <c r="O5" s="1511"/>
      <c r="P5" s="1511"/>
      <c r="Q5" s="1511"/>
      <c r="R5" s="1511"/>
      <c r="S5" s="1511"/>
      <c r="T5" s="1511"/>
      <c r="U5" s="1511"/>
      <c r="V5" s="1511"/>
      <c r="W5" s="1511"/>
      <c r="X5" s="1511"/>
      <c r="Y5" s="1511"/>
      <c r="Z5" s="1511"/>
      <c r="AA5" s="1511"/>
      <c r="AB5" s="1511"/>
      <c r="AC5" s="1511"/>
      <c r="AD5" s="1511"/>
      <c r="AE5" s="1511"/>
      <c r="AF5" s="1511"/>
      <c r="AG5" s="1511"/>
      <c r="AH5" s="1511"/>
      <c r="AI5" s="1511"/>
      <c r="AJ5" s="1511"/>
      <c r="AK5" s="1511"/>
      <c r="AL5" s="1511"/>
      <c r="AM5" s="1511"/>
      <c r="AN5" s="1512"/>
      <c r="AO5" s="1501"/>
      <c r="AP5" s="1502"/>
      <c r="AQ5" s="1502"/>
      <c r="AR5" s="1502"/>
      <c r="AS5" s="1502"/>
      <c r="AT5" s="1502"/>
      <c r="AU5" s="1502"/>
      <c r="AV5" s="1502"/>
      <c r="AW5" s="1502"/>
      <c r="AX5" s="1502"/>
      <c r="AY5" s="1502"/>
      <c r="AZ5" s="1502"/>
      <c r="BA5" s="1503"/>
      <c r="BB5" s="96"/>
    </row>
    <row r="6" spans="1:61" x14ac:dyDescent="0.2">
      <c r="A6" s="1513" t="s">
        <v>341</v>
      </c>
      <c r="B6" s="1514"/>
      <c r="C6" s="1514"/>
      <c r="D6" s="1514"/>
      <c r="E6" s="1514"/>
      <c r="F6" s="1514"/>
      <c r="G6" s="1514"/>
      <c r="H6" s="1514"/>
      <c r="I6" s="1514"/>
      <c r="J6" s="1514"/>
      <c r="K6" s="1514"/>
      <c r="L6" s="1514"/>
      <c r="M6" s="1515"/>
      <c r="N6" s="1409"/>
      <c r="O6" s="1410"/>
      <c r="P6" s="1410"/>
      <c r="Q6" s="1410"/>
      <c r="R6" s="1410"/>
      <c r="S6" s="1410"/>
      <c r="T6" s="1410"/>
      <c r="U6" s="1410"/>
      <c r="V6" s="1410"/>
      <c r="W6" s="1410"/>
      <c r="X6" s="1410"/>
      <c r="Y6" s="1410"/>
      <c r="Z6" s="1410"/>
      <c r="AA6" s="1410"/>
      <c r="AB6" s="1410"/>
      <c r="AC6" s="1410"/>
      <c r="AD6" s="1410"/>
      <c r="AE6" s="1410"/>
      <c r="AF6" s="1410"/>
      <c r="AG6" s="1410"/>
      <c r="AH6" s="1410"/>
      <c r="AI6" s="1410"/>
      <c r="AJ6" s="1410"/>
      <c r="AK6" s="1410"/>
      <c r="AL6" s="1410"/>
      <c r="AM6" s="1410"/>
      <c r="AN6" s="1411"/>
      <c r="AO6" s="1504"/>
      <c r="AP6" s="1505"/>
      <c r="AQ6" s="1505"/>
      <c r="AR6" s="1505"/>
      <c r="AS6" s="1505"/>
      <c r="AT6" s="1505"/>
      <c r="AU6" s="1505"/>
      <c r="AV6" s="1505"/>
      <c r="AW6" s="1505"/>
      <c r="AX6" s="1505"/>
      <c r="AY6" s="1505"/>
      <c r="AZ6" s="1505"/>
      <c r="BA6" s="1506"/>
      <c r="BB6" s="97"/>
    </row>
    <row r="7" spans="1:61" x14ac:dyDescent="0.2">
      <c r="A7" s="89" t="s">
        <v>342</v>
      </c>
      <c r="B7" s="1430" t="s">
        <v>343</v>
      </c>
      <c r="C7" s="1430"/>
      <c r="D7" s="1430"/>
      <c r="E7" s="1430"/>
      <c r="F7" s="1430"/>
      <c r="G7" s="1430"/>
      <c r="H7" s="1430"/>
      <c r="I7" s="1430"/>
      <c r="J7" s="1430"/>
      <c r="K7" s="1430"/>
      <c r="L7" s="1430"/>
      <c r="M7" s="1430"/>
      <c r="N7" s="1426"/>
      <c r="O7" s="1426"/>
      <c r="P7" s="1426"/>
      <c r="Q7" s="1426"/>
      <c r="R7" s="1430"/>
      <c r="S7" s="1430"/>
      <c r="T7" s="1430"/>
      <c r="U7" s="1430"/>
      <c r="V7" s="1430"/>
      <c r="W7" s="1430"/>
      <c r="X7" s="1430"/>
      <c r="Y7" s="1430"/>
      <c r="Z7" s="1430"/>
      <c r="AA7" s="1430"/>
      <c r="AB7" s="1430"/>
      <c r="AC7" s="1430"/>
      <c r="AD7" s="1430"/>
      <c r="AE7" s="1430"/>
      <c r="AF7" s="1430"/>
      <c r="AG7" s="1430"/>
      <c r="AH7" s="1430"/>
      <c r="AI7" s="1430"/>
      <c r="AJ7" s="1430"/>
      <c r="AK7" s="1430"/>
      <c r="AL7" s="1430"/>
      <c r="AM7" s="1430"/>
      <c r="AN7" s="1431"/>
      <c r="AO7" s="89" t="s">
        <v>344</v>
      </c>
      <c r="AP7" s="1430" t="s">
        <v>345</v>
      </c>
      <c r="AQ7" s="1430"/>
      <c r="AR7" s="1430"/>
      <c r="AS7" s="1430"/>
      <c r="AT7" s="1430"/>
      <c r="AU7" s="1430"/>
      <c r="AV7" s="1430"/>
      <c r="AW7" s="1430"/>
      <c r="AX7" s="1430"/>
      <c r="AY7" s="1430"/>
      <c r="AZ7" s="1430"/>
      <c r="BA7" s="1431"/>
      <c r="BB7" s="96"/>
    </row>
    <row r="8" spans="1:61" x14ac:dyDescent="0.2">
      <c r="A8" s="94"/>
      <c r="B8" s="1465" t="s">
        <v>346</v>
      </c>
      <c r="C8" s="1465"/>
      <c r="D8" s="1465"/>
      <c r="E8" s="1465"/>
      <c r="F8" s="1465"/>
      <c r="G8" s="1465"/>
      <c r="H8" s="1465"/>
      <c r="I8" s="1465"/>
      <c r="J8" s="1465"/>
      <c r="K8" s="1465"/>
      <c r="L8" s="1465"/>
      <c r="M8" s="1465"/>
      <c r="N8" s="1407"/>
      <c r="O8" s="1407"/>
      <c r="P8" s="1407"/>
      <c r="Q8" s="1407"/>
      <c r="R8" s="1403"/>
      <c r="S8" s="1403"/>
      <c r="T8" s="1403"/>
      <c r="U8" s="1403"/>
      <c r="V8" s="1403"/>
      <c r="W8" s="1403"/>
      <c r="X8" s="1403"/>
      <c r="Y8" s="1403"/>
      <c r="Z8" s="1403"/>
      <c r="AA8" s="1403"/>
      <c r="AB8" s="1403"/>
      <c r="AC8" s="1403"/>
      <c r="AD8" s="1403"/>
      <c r="AE8" s="1403"/>
      <c r="AF8" s="1403"/>
      <c r="AG8" s="1403"/>
      <c r="AH8" s="1403"/>
      <c r="AI8" s="1403"/>
      <c r="AJ8" s="1403"/>
      <c r="AK8" s="1403"/>
      <c r="AL8" s="1403"/>
      <c r="AM8" s="1403"/>
      <c r="AN8" s="1436"/>
      <c r="AO8" s="94"/>
      <c r="AP8" s="1465" t="s">
        <v>347</v>
      </c>
      <c r="AQ8" s="1465"/>
      <c r="AR8" s="1465"/>
      <c r="AS8" s="1465"/>
      <c r="AT8" s="1465"/>
      <c r="AU8" s="1465"/>
      <c r="AV8" s="1465"/>
      <c r="AW8" s="1465"/>
      <c r="AX8" s="1465"/>
      <c r="AY8" s="1465"/>
      <c r="AZ8" s="1465"/>
      <c r="BA8" s="1472"/>
      <c r="BB8" s="98"/>
    </row>
    <row r="9" spans="1:61" x14ac:dyDescent="0.2">
      <c r="A9" s="1406"/>
      <c r="B9" s="1407"/>
      <c r="C9" s="1407"/>
      <c r="D9" s="1407"/>
      <c r="E9" s="1407"/>
      <c r="F9" s="1407"/>
      <c r="G9" s="1407"/>
      <c r="H9" s="1407"/>
      <c r="I9" s="1407"/>
      <c r="J9" s="1407"/>
      <c r="K9" s="1407"/>
      <c r="L9" s="1407"/>
      <c r="M9" s="1407"/>
      <c r="N9" s="1407"/>
      <c r="O9" s="1407"/>
      <c r="P9" s="1407"/>
      <c r="Q9" s="1407"/>
      <c r="R9" s="1403"/>
      <c r="S9" s="1403"/>
      <c r="T9" s="1403"/>
      <c r="U9" s="1403"/>
      <c r="V9" s="1403"/>
      <c r="W9" s="1403"/>
      <c r="X9" s="1403"/>
      <c r="Y9" s="1403"/>
      <c r="Z9" s="1403"/>
      <c r="AA9" s="1403"/>
      <c r="AB9" s="1403"/>
      <c r="AC9" s="1403"/>
      <c r="AD9" s="1403"/>
      <c r="AE9" s="1403"/>
      <c r="AF9" s="1403"/>
      <c r="AG9" s="1403"/>
      <c r="AH9" s="1403"/>
      <c r="AI9" s="1403"/>
      <c r="AJ9" s="1403"/>
      <c r="AK9" s="1403"/>
      <c r="AL9" s="1403"/>
      <c r="AM9" s="1403"/>
      <c r="AN9" s="1436"/>
      <c r="AO9" s="1416" t="str">
        <f>IF(BL!R1="","",BL!R1)</f>
        <v/>
      </c>
      <c r="AP9" s="1417"/>
      <c r="AQ9" s="1417"/>
      <c r="AR9" s="1417"/>
      <c r="AS9" s="1417"/>
      <c r="AT9" s="1417"/>
      <c r="AU9" s="1417"/>
      <c r="AV9" s="1417"/>
      <c r="AW9" s="1417"/>
      <c r="AX9" s="1417"/>
      <c r="AY9" s="1417"/>
      <c r="AZ9" s="1417"/>
      <c r="BA9" s="1418"/>
      <c r="BB9" s="99"/>
    </row>
    <row r="10" spans="1:61" x14ac:dyDescent="0.2">
      <c r="A10" s="1409"/>
      <c r="B10" s="1410"/>
      <c r="C10" s="1410"/>
      <c r="D10" s="1410"/>
      <c r="E10" s="1410"/>
      <c r="F10" s="1410"/>
      <c r="G10" s="1410"/>
      <c r="H10" s="1410"/>
      <c r="I10" s="1410"/>
      <c r="J10" s="1410"/>
      <c r="K10" s="1410"/>
      <c r="L10" s="1410"/>
      <c r="M10" s="1410"/>
      <c r="N10" s="1410"/>
      <c r="O10" s="1410"/>
      <c r="P10" s="1410"/>
      <c r="Q10" s="1410"/>
      <c r="R10" s="1496"/>
      <c r="S10" s="1496"/>
      <c r="T10" s="1496"/>
      <c r="U10" s="1496"/>
      <c r="V10" s="1496"/>
      <c r="W10" s="1496"/>
      <c r="X10" s="1496"/>
      <c r="Y10" s="1496"/>
      <c r="Z10" s="1496"/>
      <c r="AA10" s="1496"/>
      <c r="AB10" s="1496"/>
      <c r="AC10" s="1496"/>
      <c r="AD10" s="1496"/>
      <c r="AE10" s="1496"/>
      <c r="AF10" s="1496"/>
      <c r="AG10" s="1496"/>
      <c r="AH10" s="1496"/>
      <c r="AI10" s="1496"/>
      <c r="AJ10" s="1496"/>
      <c r="AK10" s="1496"/>
      <c r="AL10" s="1496"/>
      <c r="AM10" s="1496"/>
      <c r="AN10" s="1497"/>
      <c r="AO10" s="1440"/>
      <c r="AP10" s="1441"/>
      <c r="AQ10" s="1441"/>
      <c r="AR10" s="1441"/>
      <c r="AS10" s="1441"/>
      <c r="AT10" s="1441"/>
      <c r="AU10" s="1441"/>
      <c r="AV10" s="1441"/>
      <c r="AW10" s="1441"/>
      <c r="AX10" s="1441"/>
      <c r="AY10" s="1441"/>
      <c r="AZ10" s="1441"/>
      <c r="BA10" s="1442"/>
      <c r="BB10" s="99"/>
    </row>
    <row r="11" spans="1:61" x14ac:dyDescent="0.2">
      <c r="A11" s="89" t="s">
        <v>348</v>
      </c>
      <c r="B11" s="1430" t="s">
        <v>349</v>
      </c>
      <c r="C11" s="1430"/>
      <c r="D11" s="1430"/>
      <c r="E11" s="1431"/>
      <c r="F11" s="89" t="s">
        <v>350</v>
      </c>
      <c r="G11" s="1430" t="s">
        <v>351</v>
      </c>
      <c r="H11" s="1430"/>
      <c r="I11" s="1430"/>
      <c r="J11" s="1430"/>
      <c r="K11" s="1431"/>
      <c r="L11" s="89" t="s">
        <v>352</v>
      </c>
      <c r="M11" s="1430" t="s">
        <v>353</v>
      </c>
      <c r="N11" s="1430"/>
      <c r="O11" s="1430"/>
      <c r="P11" s="1430"/>
      <c r="Q11" s="1430"/>
      <c r="R11" s="1430"/>
      <c r="S11" s="1431"/>
      <c r="T11" s="89" t="s">
        <v>354</v>
      </c>
      <c r="U11" s="1430" t="s">
        <v>355</v>
      </c>
      <c r="V11" s="1430"/>
      <c r="W11" s="1430"/>
      <c r="X11" s="1430"/>
      <c r="Y11" s="1430"/>
      <c r="Z11" s="1430"/>
      <c r="AA11" s="1430"/>
      <c r="AB11" s="1430"/>
      <c r="AC11" s="1431"/>
      <c r="AD11" s="89" t="s">
        <v>356</v>
      </c>
      <c r="AE11" s="1428" t="s">
        <v>357</v>
      </c>
      <c r="AF11" s="1428"/>
      <c r="AG11" s="1428"/>
      <c r="AH11" s="1428"/>
      <c r="AI11" s="1428"/>
      <c r="AJ11" s="1428"/>
      <c r="AK11" s="1428"/>
      <c r="AL11" s="1428"/>
      <c r="AM11" s="1428"/>
      <c r="AN11" s="1429"/>
      <c r="AO11" s="89" t="s">
        <v>358</v>
      </c>
      <c r="AP11" s="1430" t="s">
        <v>359</v>
      </c>
      <c r="AQ11" s="1430"/>
      <c r="AR11" s="1430"/>
      <c r="AS11" s="1430"/>
      <c r="AT11" s="1430"/>
      <c r="AU11" s="1430"/>
      <c r="AV11" s="1430"/>
      <c r="AW11" s="1430"/>
      <c r="AX11" s="1430"/>
      <c r="AY11" s="1430"/>
      <c r="AZ11" s="1430"/>
      <c r="BA11" s="1431"/>
      <c r="BB11" s="96"/>
    </row>
    <row r="12" spans="1:61" x14ac:dyDescent="0.2">
      <c r="A12" s="94"/>
      <c r="B12" s="1465" t="s">
        <v>21</v>
      </c>
      <c r="C12" s="1465"/>
      <c r="D12" s="1465"/>
      <c r="E12" s="1472"/>
      <c r="F12" s="94"/>
      <c r="G12" s="1493" t="s">
        <v>18</v>
      </c>
      <c r="H12" s="1493"/>
      <c r="I12" s="1493"/>
      <c r="J12" s="1493"/>
      <c r="K12" s="1494"/>
      <c r="L12" s="94"/>
      <c r="M12" s="1465" t="s">
        <v>17</v>
      </c>
      <c r="N12" s="1465"/>
      <c r="O12" s="1465"/>
      <c r="P12" s="1465"/>
      <c r="Q12" s="1465"/>
      <c r="R12" s="1465"/>
      <c r="S12" s="1472"/>
      <c r="T12" s="94"/>
      <c r="U12" s="1493" t="s">
        <v>360</v>
      </c>
      <c r="V12" s="1465"/>
      <c r="W12" s="1465"/>
      <c r="X12" s="1465"/>
      <c r="Y12" s="1465"/>
      <c r="Z12" s="1465"/>
      <c r="AA12" s="1465"/>
      <c r="AB12" s="1465"/>
      <c r="AC12" s="1472"/>
      <c r="AD12" s="94"/>
      <c r="AE12" s="1493" t="s">
        <v>361</v>
      </c>
      <c r="AF12" s="1493"/>
      <c r="AG12" s="1493"/>
      <c r="AH12" s="1493"/>
      <c r="AI12" s="1493"/>
      <c r="AJ12" s="1493"/>
      <c r="AK12" s="1493"/>
      <c r="AL12" s="1493"/>
      <c r="AM12" s="1493"/>
      <c r="AN12" s="1494"/>
      <c r="AO12" s="94"/>
      <c r="AP12" s="1465" t="s">
        <v>362</v>
      </c>
      <c r="AQ12" s="1465"/>
      <c r="AR12" s="1465"/>
      <c r="AS12" s="1465"/>
      <c r="AT12" s="1465"/>
      <c r="AU12" s="1465"/>
      <c r="AV12" s="1465"/>
      <c r="AW12" s="1465"/>
      <c r="AX12" s="1465"/>
      <c r="AY12" s="1465"/>
      <c r="AZ12" s="1465"/>
      <c r="BA12" s="1472"/>
      <c r="BB12" s="98"/>
    </row>
    <row r="13" spans="1:61" x14ac:dyDescent="0.2">
      <c r="A13" s="1416" t="str">
        <f>IF(BL!I8="","",BL!I8)</f>
        <v/>
      </c>
      <c r="B13" s="1417"/>
      <c r="C13" s="1417"/>
      <c r="D13" s="1417"/>
      <c r="E13" s="1418"/>
      <c r="F13" s="1416" t="str">
        <f>IF(BL!U8="","",BL!U8)</f>
        <v/>
      </c>
      <c r="G13" s="1417"/>
      <c r="H13" s="1417"/>
      <c r="I13" s="1417"/>
      <c r="J13" s="1417"/>
      <c r="K13" s="1418"/>
      <c r="L13" s="1416" t="str">
        <f>IF(BL!P8="","",BL!P8)</f>
        <v/>
      </c>
      <c r="M13" s="1417"/>
      <c r="N13" s="1417"/>
      <c r="O13" s="1417"/>
      <c r="P13" s="1417"/>
      <c r="Q13" s="1417"/>
      <c r="R13" s="1417"/>
      <c r="S13" s="1418"/>
      <c r="T13" s="1486" t="str">
        <f>IF(CR!M12="","",CR!M12)</f>
        <v/>
      </c>
      <c r="U13" s="1487"/>
      <c r="V13" s="1487"/>
      <c r="W13" s="1487"/>
      <c r="X13" s="1487"/>
      <c r="Y13" s="1487"/>
      <c r="Z13" s="1487"/>
      <c r="AA13" s="1487"/>
      <c r="AB13" s="1487"/>
      <c r="AC13" s="1488"/>
      <c r="AD13" s="1486" t="str">
        <f>IF(CR!M13="","",CR!M13)</f>
        <v/>
      </c>
      <c r="AE13" s="1487"/>
      <c r="AF13" s="1487"/>
      <c r="AG13" s="1487"/>
      <c r="AH13" s="1487"/>
      <c r="AI13" s="1487"/>
      <c r="AJ13" s="1487"/>
      <c r="AK13" s="1487"/>
      <c r="AL13" s="1487"/>
      <c r="AM13" s="1487"/>
      <c r="AN13" s="1488"/>
      <c r="AO13" s="1492"/>
      <c r="AP13" s="1417"/>
      <c r="AQ13" s="1417"/>
      <c r="AR13" s="1417"/>
      <c r="AS13" s="1417"/>
      <c r="AT13" s="1417"/>
      <c r="AU13" s="1417"/>
      <c r="AV13" s="1417"/>
      <c r="AW13" s="1417"/>
      <c r="AX13" s="1417"/>
      <c r="AY13" s="1417"/>
      <c r="AZ13" s="1417"/>
      <c r="BA13" s="1418"/>
      <c r="BB13" s="99"/>
    </row>
    <row r="14" spans="1:61" x14ac:dyDescent="0.2">
      <c r="A14" s="1440"/>
      <c r="B14" s="1441"/>
      <c r="C14" s="1441"/>
      <c r="D14" s="1441"/>
      <c r="E14" s="1442"/>
      <c r="F14" s="1440"/>
      <c r="G14" s="1441"/>
      <c r="H14" s="1441"/>
      <c r="I14" s="1441"/>
      <c r="J14" s="1441"/>
      <c r="K14" s="1442"/>
      <c r="L14" s="1440"/>
      <c r="M14" s="1441"/>
      <c r="N14" s="1441"/>
      <c r="O14" s="1441"/>
      <c r="P14" s="1441"/>
      <c r="Q14" s="1441"/>
      <c r="R14" s="1441"/>
      <c r="S14" s="1442"/>
      <c r="T14" s="1489"/>
      <c r="U14" s="1490"/>
      <c r="V14" s="1490"/>
      <c r="W14" s="1490"/>
      <c r="X14" s="1490"/>
      <c r="Y14" s="1490"/>
      <c r="Z14" s="1490"/>
      <c r="AA14" s="1490"/>
      <c r="AB14" s="1490"/>
      <c r="AC14" s="1491"/>
      <c r="AD14" s="1489"/>
      <c r="AE14" s="1490"/>
      <c r="AF14" s="1490"/>
      <c r="AG14" s="1490"/>
      <c r="AH14" s="1490"/>
      <c r="AI14" s="1490"/>
      <c r="AJ14" s="1490"/>
      <c r="AK14" s="1490"/>
      <c r="AL14" s="1490"/>
      <c r="AM14" s="1490"/>
      <c r="AN14" s="1491"/>
      <c r="AO14" s="1440"/>
      <c r="AP14" s="1441"/>
      <c r="AQ14" s="1441"/>
      <c r="AR14" s="1441"/>
      <c r="AS14" s="1441"/>
      <c r="AT14" s="1441"/>
      <c r="AU14" s="1441"/>
      <c r="AV14" s="1441"/>
      <c r="AW14" s="1441"/>
      <c r="AX14" s="1441"/>
      <c r="AY14" s="1441"/>
      <c r="AZ14" s="1441"/>
      <c r="BA14" s="1442"/>
      <c r="BB14" s="99"/>
    </row>
    <row r="15" spans="1:61" x14ac:dyDescent="0.2">
      <c r="A15" s="89" t="s">
        <v>363</v>
      </c>
      <c r="B15" s="1473" t="s">
        <v>364</v>
      </c>
      <c r="C15" s="1430"/>
      <c r="D15" s="1430"/>
      <c r="E15" s="1430"/>
      <c r="F15" s="1430"/>
      <c r="G15" s="1430"/>
      <c r="H15" s="1430"/>
      <c r="I15" s="1430"/>
      <c r="J15" s="1430"/>
      <c r="K15" s="1430"/>
      <c r="L15" s="1430"/>
      <c r="M15" s="1430"/>
      <c r="N15" s="1430"/>
      <c r="O15" s="1430"/>
      <c r="P15" s="1430"/>
      <c r="Q15" s="1430"/>
      <c r="R15" s="1430"/>
      <c r="S15" s="1430"/>
      <c r="T15" s="1430"/>
      <c r="U15" s="1430"/>
      <c r="V15" s="1430"/>
      <c r="W15" s="1430"/>
      <c r="X15" s="1430"/>
      <c r="Y15" s="1430"/>
      <c r="Z15" s="1430"/>
      <c r="AA15" s="1430"/>
      <c r="AB15" s="1430"/>
      <c r="AC15" s="1430"/>
      <c r="AD15" s="1430"/>
      <c r="AE15" s="1430"/>
      <c r="AF15" s="1430"/>
      <c r="AG15" s="1430"/>
      <c r="AH15" s="1430"/>
      <c r="AI15" s="1430"/>
      <c r="AJ15" s="1430"/>
      <c r="AK15" s="1430"/>
      <c r="AL15" s="1430"/>
      <c r="AM15" s="1430"/>
      <c r="AN15" s="1430"/>
      <c r="AO15" s="1430"/>
      <c r="AP15" s="1430"/>
      <c r="AQ15" s="1430"/>
      <c r="AR15" s="1430"/>
      <c r="AS15" s="1430"/>
      <c r="AT15" s="1430"/>
      <c r="AU15" s="1430"/>
      <c r="AV15" s="1430"/>
      <c r="AW15" s="1430"/>
      <c r="AX15" s="1430"/>
      <c r="AY15" s="1430"/>
      <c r="AZ15" s="1430"/>
      <c r="BA15" s="1431"/>
      <c r="BB15" s="96"/>
    </row>
    <row r="16" spans="1:61" ht="12.75" customHeight="1" x14ac:dyDescent="0.2">
      <c r="A16" s="1480" t="str">
        <f>IF(ISERROR(VLOOKUP(MAX(BC:BC),BC:BE,3,FALSE)),"",VLOOKUP(MAX(BC:BC),BC:BE,3,FALSE)&amp;".")</f>
        <v/>
      </c>
      <c r="B16" s="1481"/>
      <c r="C16" s="1481"/>
      <c r="D16" s="1481"/>
      <c r="E16" s="1481"/>
      <c r="F16" s="1481"/>
      <c r="G16" s="1481"/>
      <c r="H16" s="1481"/>
      <c r="I16" s="1481"/>
      <c r="J16" s="1481"/>
      <c r="K16" s="1481"/>
      <c r="L16" s="1481"/>
      <c r="M16" s="1481"/>
      <c r="N16" s="1481"/>
      <c r="O16" s="1481"/>
      <c r="P16" s="1481"/>
      <c r="Q16" s="1481"/>
      <c r="R16" s="1481"/>
      <c r="S16" s="1481"/>
      <c r="T16" s="1481"/>
      <c r="U16" s="1481"/>
      <c r="V16" s="1481"/>
      <c r="W16" s="1481"/>
      <c r="X16" s="1481"/>
      <c r="Y16" s="1481"/>
      <c r="Z16" s="1481"/>
      <c r="AA16" s="1481"/>
      <c r="AB16" s="1481"/>
      <c r="AC16" s="1481"/>
      <c r="AD16" s="1481"/>
      <c r="AE16" s="1481"/>
      <c r="AF16" s="1481"/>
      <c r="AG16" s="1481"/>
      <c r="AH16" s="1481"/>
      <c r="AI16" s="1481"/>
      <c r="AJ16" s="1481"/>
      <c r="AK16" s="1481"/>
      <c r="AL16" s="1481"/>
      <c r="AM16" s="1481"/>
      <c r="AN16" s="1481"/>
      <c r="AO16" s="1481"/>
      <c r="AP16" s="1481"/>
      <c r="AQ16" s="1481"/>
      <c r="AR16" s="1481"/>
      <c r="AS16" s="1481"/>
      <c r="AT16" s="1481"/>
      <c r="AU16" s="1481"/>
      <c r="AV16" s="1481"/>
      <c r="AW16" s="1481"/>
      <c r="AX16" s="1481"/>
      <c r="AY16" s="1481"/>
      <c r="AZ16" s="1481"/>
      <c r="BA16" s="1482"/>
      <c r="BB16" s="100"/>
    </row>
    <row r="17" spans="1:54" ht="12.75" customHeight="1" x14ac:dyDescent="0.2">
      <c r="A17" s="1480"/>
      <c r="B17" s="1481"/>
      <c r="C17" s="1481"/>
      <c r="D17" s="1481"/>
      <c r="E17" s="1481"/>
      <c r="F17" s="1481"/>
      <c r="G17" s="1481"/>
      <c r="H17" s="1481"/>
      <c r="I17" s="1481"/>
      <c r="J17" s="1481"/>
      <c r="K17" s="1481"/>
      <c r="L17" s="1481"/>
      <c r="M17" s="1481"/>
      <c r="N17" s="1481"/>
      <c r="O17" s="1481"/>
      <c r="P17" s="1481"/>
      <c r="Q17" s="1481"/>
      <c r="R17" s="1481"/>
      <c r="S17" s="1481"/>
      <c r="T17" s="1481"/>
      <c r="U17" s="1481"/>
      <c r="V17" s="1481"/>
      <c r="W17" s="1481"/>
      <c r="X17" s="1481"/>
      <c r="Y17" s="1481"/>
      <c r="Z17" s="1481"/>
      <c r="AA17" s="1481"/>
      <c r="AB17" s="1481"/>
      <c r="AC17" s="1481"/>
      <c r="AD17" s="1481"/>
      <c r="AE17" s="1481"/>
      <c r="AF17" s="1481"/>
      <c r="AG17" s="1481"/>
      <c r="AH17" s="1481"/>
      <c r="AI17" s="1481"/>
      <c r="AJ17" s="1481"/>
      <c r="AK17" s="1481"/>
      <c r="AL17" s="1481"/>
      <c r="AM17" s="1481"/>
      <c r="AN17" s="1481"/>
      <c r="AO17" s="1481"/>
      <c r="AP17" s="1481"/>
      <c r="AQ17" s="1481"/>
      <c r="AR17" s="1481"/>
      <c r="AS17" s="1481"/>
      <c r="AT17" s="1481"/>
      <c r="AU17" s="1481"/>
      <c r="AV17" s="1481"/>
      <c r="AW17" s="1481"/>
      <c r="AX17" s="1481"/>
      <c r="AY17" s="1481"/>
      <c r="AZ17" s="1481"/>
      <c r="BA17" s="1482"/>
      <c r="BB17" s="100"/>
    </row>
    <row r="18" spans="1:54" ht="12.75" customHeight="1" x14ac:dyDescent="0.2">
      <c r="A18" s="1480"/>
      <c r="B18" s="1481"/>
      <c r="C18" s="1481"/>
      <c r="D18" s="1481"/>
      <c r="E18" s="1481"/>
      <c r="F18" s="1481"/>
      <c r="G18" s="1481"/>
      <c r="H18" s="1481"/>
      <c r="I18" s="1481"/>
      <c r="J18" s="1481"/>
      <c r="K18" s="1481"/>
      <c r="L18" s="1481"/>
      <c r="M18" s="1481"/>
      <c r="N18" s="1481"/>
      <c r="O18" s="1481"/>
      <c r="P18" s="1481"/>
      <c r="Q18" s="1481"/>
      <c r="R18" s="1481"/>
      <c r="S18" s="1481"/>
      <c r="T18" s="1481"/>
      <c r="U18" s="1481"/>
      <c r="V18" s="1481"/>
      <c r="W18" s="1481"/>
      <c r="X18" s="1481"/>
      <c r="Y18" s="1481"/>
      <c r="Z18" s="1481"/>
      <c r="AA18" s="1481"/>
      <c r="AB18" s="1481"/>
      <c r="AC18" s="1481"/>
      <c r="AD18" s="1481"/>
      <c r="AE18" s="1481"/>
      <c r="AF18" s="1481"/>
      <c r="AG18" s="1481"/>
      <c r="AH18" s="1481"/>
      <c r="AI18" s="1481"/>
      <c r="AJ18" s="1481"/>
      <c r="AK18" s="1481"/>
      <c r="AL18" s="1481"/>
      <c r="AM18" s="1481"/>
      <c r="AN18" s="1481"/>
      <c r="AO18" s="1481"/>
      <c r="AP18" s="1481"/>
      <c r="AQ18" s="1481"/>
      <c r="AR18" s="1481"/>
      <c r="AS18" s="1481"/>
      <c r="AT18" s="1481"/>
      <c r="AU18" s="1481"/>
      <c r="AV18" s="1481"/>
      <c r="AW18" s="1481"/>
      <c r="AX18" s="1481"/>
      <c r="AY18" s="1481"/>
      <c r="AZ18" s="1481"/>
      <c r="BA18" s="1482"/>
      <c r="BB18" s="100"/>
    </row>
    <row r="19" spans="1:54" ht="12.75" customHeight="1" x14ac:dyDescent="0.2">
      <c r="A19" s="1480"/>
      <c r="B19" s="1481"/>
      <c r="C19" s="1481"/>
      <c r="D19" s="1481"/>
      <c r="E19" s="1481"/>
      <c r="F19" s="1481"/>
      <c r="G19" s="1481"/>
      <c r="H19" s="1481"/>
      <c r="I19" s="1481"/>
      <c r="J19" s="1481"/>
      <c r="K19" s="1481"/>
      <c r="L19" s="1481"/>
      <c r="M19" s="1481"/>
      <c r="N19" s="1481"/>
      <c r="O19" s="1481"/>
      <c r="P19" s="1481"/>
      <c r="Q19" s="1481"/>
      <c r="R19" s="1481"/>
      <c r="S19" s="1481"/>
      <c r="T19" s="1481"/>
      <c r="U19" s="1481"/>
      <c r="V19" s="1481"/>
      <c r="W19" s="1481"/>
      <c r="X19" s="1481"/>
      <c r="Y19" s="1481"/>
      <c r="Z19" s="1481"/>
      <c r="AA19" s="1481"/>
      <c r="AB19" s="1481"/>
      <c r="AC19" s="1481"/>
      <c r="AD19" s="1481"/>
      <c r="AE19" s="1481"/>
      <c r="AF19" s="1481"/>
      <c r="AG19" s="1481"/>
      <c r="AH19" s="1481"/>
      <c r="AI19" s="1481"/>
      <c r="AJ19" s="1481"/>
      <c r="AK19" s="1481"/>
      <c r="AL19" s="1481"/>
      <c r="AM19" s="1481"/>
      <c r="AN19" s="1481"/>
      <c r="AO19" s="1481"/>
      <c r="AP19" s="1481"/>
      <c r="AQ19" s="1481"/>
      <c r="AR19" s="1481"/>
      <c r="AS19" s="1481"/>
      <c r="AT19" s="1481"/>
      <c r="AU19" s="1481"/>
      <c r="AV19" s="1481"/>
      <c r="AW19" s="1481"/>
      <c r="AX19" s="1481"/>
      <c r="AY19" s="1481"/>
      <c r="AZ19" s="1481"/>
      <c r="BA19" s="1482"/>
      <c r="BB19" s="100"/>
    </row>
    <row r="20" spans="1:54" ht="12.75" customHeight="1" x14ac:dyDescent="0.2">
      <c r="A20" s="1480"/>
      <c r="B20" s="1481"/>
      <c r="C20" s="1481"/>
      <c r="D20" s="1481"/>
      <c r="E20" s="1481"/>
      <c r="F20" s="1481"/>
      <c r="G20" s="1481"/>
      <c r="H20" s="1481"/>
      <c r="I20" s="1481"/>
      <c r="J20" s="1481"/>
      <c r="K20" s="1481"/>
      <c r="L20" s="1481"/>
      <c r="M20" s="1481"/>
      <c r="N20" s="1481"/>
      <c r="O20" s="1481"/>
      <c r="P20" s="1481"/>
      <c r="Q20" s="1481"/>
      <c r="R20" s="1481"/>
      <c r="S20" s="1481"/>
      <c r="T20" s="1481"/>
      <c r="U20" s="1481"/>
      <c r="V20" s="1481"/>
      <c r="W20" s="1481"/>
      <c r="X20" s="1481"/>
      <c r="Y20" s="1481"/>
      <c r="Z20" s="1481"/>
      <c r="AA20" s="1481"/>
      <c r="AB20" s="1481"/>
      <c r="AC20" s="1481"/>
      <c r="AD20" s="1481"/>
      <c r="AE20" s="1481"/>
      <c r="AF20" s="1481"/>
      <c r="AG20" s="1481"/>
      <c r="AH20" s="1481"/>
      <c r="AI20" s="1481"/>
      <c r="AJ20" s="1481"/>
      <c r="AK20" s="1481"/>
      <c r="AL20" s="1481"/>
      <c r="AM20" s="1481"/>
      <c r="AN20" s="1481"/>
      <c r="AO20" s="1481"/>
      <c r="AP20" s="1481"/>
      <c r="AQ20" s="1481"/>
      <c r="AR20" s="1481"/>
      <c r="AS20" s="1481"/>
      <c r="AT20" s="1481"/>
      <c r="AU20" s="1481"/>
      <c r="AV20" s="1481"/>
      <c r="AW20" s="1481"/>
      <c r="AX20" s="1481"/>
      <c r="AY20" s="1481"/>
      <c r="AZ20" s="1481"/>
      <c r="BA20" s="1482"/>
      <c r="BB20" s="100"/>
    </row>
    <row r="21" spans="1:54" ht="12.75" customHeight="1" x14ac:dyDescent="0.2">
      <c r="A21" s="1480"/>
      <c r="B21" s="1481"/>
      <c r="C21" s="1481"/>
      <c r="D21" s="1481"/>
      <c r="E21" s="1481"/>
      <c r="F21" s="1481"/>
      <c r="G21" s="1481"/>
      <c r="H21" s="1481"/>
      <c r="I21" s="1481"/>
      <c r="J21" s="1481"/>
      <c r="K21" s="1481"/>
      <c r="L21" s="1481"/>
      <c r="M21" s="1481"/>
      <c r="N21" s="1481"/>
      <c r="O21" s="1481"/>
      <c r="P21" s="1481"/>
      <c r="Q21" s="1481"/>
      <c r="R21" s="1481"/>
      <c r="S21" s="1481"/>
      <c r="T21" s="1481"/>
      <c r="U21" s="1481"/>
      <c r="V21" s="1481"/>
      <c r="W21" s="1481"/>
      <c r="X21" s="1481"/>
      <c r="Y21" s="1481"/>
      <c r="Z21" s="1481"/>
      <c r="AA21" s="1481"/>
      <c r="AB21" s="1481"/>
      <c r="AC21" s="1481"/>
      <c r="AD21" s="1481"/>
      <c r="AE21" s="1481"/>
      <c r="AF21" s="1481"/>
      <c r="AG21" s="1481"/>
      <c r="AH21" s="1481"/>
      <c r="AI21" s="1481"/>
      <c r="AJ21" s="1481"/>
      <c r="AK21" s="1481"/>
      <c r="AL21" s="1481"/>
      <c r="AM21" s="1481"/>
      <c r="AN21" s="1481"/>
      <c r="AO21" s="1481"/>
      <c r="AP21" s="1481"/>
      <c r="AQ21" s="1481"/>
      <c r="AR21" s="1481"/>
      <c r="AS21" s="1481"/>
      <c r="AT21" s="1481"/>
      <c r="AU21" s="1481"/>
      <c r="AV21" s="1481"/>
      <c r="AW21" s="1481"/>
      <c r="AX21" s="1481"/>
      <c r="AY21" s="1481"/>
      <c r="AZ21" s="1481"/>
      <c r="BA21" s="1482"/>
      <c r="BB21" s="100"/>
    </row>
    <row r="22" spans="1:54" ht="12.75" customHeight="1" x14ac:dyDescent="0.2">
      <c r="A22" s="1480"/>
      <c r="B22" s="1481"/>
      <c r="C22" s="1481"/>
      <c r="D22" s="1481"/>
      <c r="E22" s="1481"/>
      <c r="F22" s="1481"/>
      <c r="G22" s="1481"/>
      <c r="H22" s="1481"/>
      <c r="I22" s="1481"/>
      <c r="J22" s="1481"/>
      <c r="K22" s="1481"/>
      <c r="L22" s="1481"/>
      <c r="M22" s="1481"/>
      <c r="N22" s="1481"/>
      <c r="O22" s="1481"/>
      <c r="P22" s="1481"/>
      <c r="Q22" s="1481"/>
      <c r="R22" s="1481"/>
      <c r="S22" s="1481"/>
      <c r="T22" s="1481"/>
      <c r="U22" s="1481"/>
      <c r="V22" s="1481"/>
      <c r="W22" s="1481"/>
      <c r="X22" s="1481"/>
      <c r="Y22" s="1481"/>
      <c r="Z22" s="1481"/>
      <c r="AA22" s="1481"/>
      <c r="AB22" s="1481"/>
      <c r="AC22" s="1481"/>
      <c r="AD22" s="1481"/>
      <c r="AE22" s="1481"/>
      <c r="AF22" s="1481"/>
      <c r="AG22" s="1481"/>
      <c r="AH22" s="1481"/>
      <c r="AI22" s="1481"/>
      <c r="AJ22" s="1481"/>
      <c r="AK22" s="1481"/>
      <c r="AL22" s="1481"/>
      <c r="AM22" s="1481"/>
      <c r="AN22" s="1481"/>
      <c r="AO22" s="1481"/>
      <c r="AP22" s="1481"/>
      <c r="AQ22" s="1481"/>
      <c r="AR22" s="1481"/>
      <c r="AS22" s="1481"/>
      <c r="AT22" s="1481"/>
      <c r="AU22" s="1481"/>
      <c r="AV22" s="1481"/>
      <c r="AW22" s="1481"/>
      <c r="AX22" s="1481"/>
      <c r="AY22" s="1481"/>
      <c r="AZ22" s="1481"/>
      <c r="BA22" s="1482"/>
      <c r="BB22" s="100"/>
    </row>
    <row r="23" spans="1:54" ht="12.75" customHeight="1" x14ac:dyDescent="0.2">
      <c r="A23" s="1480"/>
      <c r="B23" s="1481"/>
      <c r="C23" s="1481"/>
      <c r="D23" s="1481"/>
      <c r="E23" s="1481"/>
      <c r="F23" s="1481"/>
      <c r="G23" s="1481"/>
      <c r="H23" s="1481"/>
      <c r="I23" s="1481"/>
      <c r="J23" s="1481"/>
      <c r="K23" s="1481"/>
      <c r="L23" s="1481"/>
      <c r="M23" s="1481"/>
      <c r="N23" s="1481"/>
      <c r="O23" s="1481"/>
      <c r="P23" s="1481"/>
      <c r="Q23" s="1481"/>
      <c r="R23" s="1481"/>
      <c r="S23" s="1481"/>
      <c r="T23" s="1481"/>
      <c r="U23" s="1481"/>
      <c r="V23" s="1481"/>
      <c r="W23" s="1481"/>
      <c r="X23" s="1481"/>
      <c r="Y23" s="1481"/>
      <c r="Z23" s="1481"/>
      <c r="AA23" s="1481"/>
      <c r="AB23" s="1481"/>
      <c r="AC23" s="1481"/>
      <c r="AD23" s="1481"/>
      <c r="AE23" s="1481"/>
      <c r="AF23" s="1481"/>
      <c r="AG23" s="1481"/>
      <c r="AH23" s="1481"/>
      <c r="AI23" s="1481"/>
      <c r="AJ23" s="1481"/>
      <c r="AK23" s="1481"/>
      <c r="AL23" s="1481"/>
      <c r="AM23" s="1481"/>
      <c r="AN23" s="1481"/>
      <c r="AO23" s="1481"/>
      <c r="AP23" s="1481"/>
      <c r="AQ23" s="1481"/>
      <c r="AR23" s="1481"/>
      <c r="AS23" s="1481"/>
      <c r="AT23" s="1481"/>
      <c r="AU23" s="1481"/>
      <c r="AV23" s="1481"/>
      <c r="AW23" s="1481"/>
      <c r="AX23" s="1481"/>
      <c r="AY23" s="1481"/>
      <c r="AZ23" s="1481"/>
      <c r="BA23" s="1482"/>
      <c r="BB23" s="96"/>
    </row>
    <row r="24" spans="1:54" x14ac:dyDescent="0.2">
      <c r="A24" s="1480"/>
      <c r="B24" s="1481"/>
      <c r="C24" s="1481"/>
      <c r="D24" s="1481"/>
      <c r="E24" s="1481"/>
      <c r="F24" s="1481"/>
      <c r="G24" s="1481"/>
      <c r="H24" s="1481"/>
      <c r="I24" s="1481"/>
      <c r="J24" s="1481"/>
      <c r="K24" s="1481"/>
      <c r="L24" s="1481"/>
      <c r="M24" s="1481"/>
      <c r="N24" s="1481"/>
      <c r="O24" s="1481"/>
      <c r="P24" s="1481"/>
      <c r="Q24" s="1481"/>
      <c r="R24" s="1481"/>
      <c r="S24" s="1481"/>
      <c r="T24" s="1481"/>
      <c r="U24" s="1481"/>
      <c r="V24" s="1481"/>
      <c r="W24" s="1481"/>
      <c r="X24" s="1481"/>
      <c r="Y24" s="1481"/>
      <c r="Z24" s="1481"/>
      <c r="AA24" s="1481"/>
      <c r="AB24" s="1481"/>
      <c r="AC24" s="1481"/>
      <c r="AD24" s="1481"/>
      <c r="AE24" s="1481"/>
      <c r="AF24" s="1481"/>
      <c r="AG24" s="1481"/>
      <c r="AH24" s="1481"/>
      <c r="AI24" s="1481"/>
      <c r="AJ24" s="1481"/>
      <c r="AK24" s="1481"/>
      <c r="AL24" s="1481"/>
      <c r="AM24" s="1481"/>
      <c r="AN24" s="1481"/>
      <c r="AO24" s="1481"/>
      <c r="AP24" s="1481"/>
      <c r="AQ24" s="1481"/>
      <c r="AR24" s="1481"/>
      <c r="AS24" s="1481"/>
      <c r="AT24" s="1481"/>
      <c r="AU24" s="1481"/>
      <c r="AV24" s="1481"/>
      <c r="AW24" s="1481"/>
      <c r="AX24" s="1481"/>
      <c r="AY24" s="1481"/>
      <c r="AZ24" s="1481"/>
      <c r="BA24" s="1482"/>
      <c r="BB24" s="100"/>
    </row>
    <row r="25" spans="1:54" ht="12.75" customHeight="1" x14ac:dyDescent="0.2">
      <c r="A25" s="1483"/>
      <c r="B25" s="1484"/>
      <c r="C25" s="1484"/>
      <c r="D25" s="1484"/>
      <c r="E25" s="1484"/>
      <c r="F25" s="1484"/>
      <c r="G25" s="1484"/>
      <c r="H25" s="1484"/>
      <c r="I25" s="1484"/>
      <c r="J25" s="1484"/>
      <c r="K25" s="1484"/>
      <c r="L25" s="1484"/>
      <c r="M25" s="1484"/>
      <c r="N25" s="1484"/>
      <c r="O25" s="1484"/>
      <c r="P25" s="1484"/>
      <c r="Q25" s="1484"/>
      <c r="R25" s="1484"/>
      <c r="S25" s="1484"/>
      <c r="T25" s="1484"/>
      <c r="U25" s="1484"/>
      <c r="V25" s="1484"/>
      <c r="W25" s="1484"/>
      <c r="X25" s="1484"/>
      <c r="Y25" s="1484"/>
      <c r="Z25" s="1484"/>
      <c r="AA25" s="1484"/>
      <c r="AB25" s="1484"/>
      <c r="AC25" s="1484"/>
      <c r="AD25" s="1484"/>
      <c r="AE25" s="1484"/>
      <c r="AF25" s="1484"/>
      <c r="AG25" s="1484"/>
      <c r="AH25" s="1484"/>
      <c r="AI25" s="1484"/>
      <c r="AJ25" s="1484"/>
      <c r="AK25" s="1484"/>
      <c r="AL25" s="1484"/>
      <c r="AM25" s="1484"/>
      <c r="AN25" s="1484"/>
      <c r="AO25" s="1484"/>
      <c r="AP25" s="1484"/>
      <c r="AQ25" s="1484"/>
      <c r="AR25" s="1484"/>
      <c r="AS25" s="1484"/>
      <c r="AT25" s="1484"/>
      <c r="AU25" s="1484"/>
      <c r="AV25" s="1484"/>
      <c r="AW25" s="1484"/>
      <c r="AX25" s="1484"/>
      <c r="AY25" s="1484"/>
      <c r="AZ25" s="1484"/>
      <c r="BA25" s="1485"/>
      <c r="BB25" s="100"/>
    </row>
    <row r="26" spans="1:54" ht="12.75" customHeight="1" x14ac:dyDescent="0.2">
      <c r="A26" s="89" t="s">
        <v>365</v>
      </c>
      <c r="B26" s="1473" t="s">
        <v>366</v>
      </c>
      <c r="C26" s="1430"/>
      <c r="D26" s="1430"/>
      <c r="E26" s="1430"/>
      <c r="F26" s="1430"/>
      <c r="G26" s="1430"/>
      <c r="H26" s="1430"/>
      <c r="I26" s="1430"/>
      <c r="J26" s="1430"/>
      <c r="K26" s="1430"/>
      <c r="L26" s="1430"/>
      <c r="M26" s="1430"/>
      <c r="N26" s="1430"/>
      <c r="O26" s="1430"/>
      <c r="P26" s="1430"/>
      <c r="Q26" s="1430"/>
      <c r="R26" s="1430"/>
      <c r="S26" s="1430"/>
      <c r="T26" s="1430"/>
      <c r="U26" s="1430"/>
      <c r="V26" s="1430"/>
      <c r="W26" s="1430"/>
      <c r="X26" s="1430"/>
      <c r="Y26" s="1430"/>
      <c r="Z26" s="1430"/>
      <c r="AA26" s="1430"/>
      <c r="AB26" s="1430"/>
      <c r="AC26" s="1430"/>
      <c r="AD26" s="1430"/>
      <c r="AE26" s="1430"/>
      <c r="AF26" s="1430"/>
      <c r="AG26" s="1430"/>
      <c r="AH26" s="1430"/>
      <c r="AI26" s="1430"/>
      <c r="AJ26" s="1430"/>
      <c r="AK26" s="1430"/>
      <c r="AL26" s="1430"/>
      <c r="AM26" s="1430"/>
      <c r="AN26" s="1430"/>
      <c r="AO26" s="1430"/>
      <c r="AP26" s="1430"/>
      <c r="AQ26" s="1430"/>
      <c r="AR26" s="1430"/>
      <c r="AS26" s="1430"/>
      <c r="AT26" s="1430"/>
      <c r="AU26" s="1430"/>
      <c r="AV26" s="1430"/>
      <c r="AW26" s="1430"/>
      <c r="AX26" s="1430"/>
      <c r="AY26" s="1430"/>
      <c r="AZ26" s="1430"/>
      <c r="BA26" s="1431"/>
      <c r="BB26" s="101"/>
    </row>
    <row r="27" spans="1:54" x14ac:dyDescent="0.2">
      <c r="A27" s="1474"/>
      <c r="B27" s="1475"/>
      <c r="C27" s="1475"/>
      <c r="D27" s="1475"/>
      <c r="E27" s="1475"/>
      <c r="F27" s="1475"/>
      <c r="G27" s="1475"/>
      <c r="H27" s="1475"/>
      <c r="I27" s="1475"/>
      <c r="J27" s="1475"/>
      <c r="K27" s="1475"/>
      <c r="L27" s="1475"/>
      <c r="M27" s="1475"/>
      <c r="N27" s="1475"/>
      <c r="O27" s="1475"/>
      <c r="P27" s="1475"/>
      <c r="Q27" s="1475"/>
      <c r="R27" s="1475"/>
      <c r="S27" s="1475"/>
      <c r="T27" s="1475"/>
      <c r="U27" s="1475"/>
      <c r="V27" s="1475"/>
      <c r="W27" s="1475"/>
      <c r="X27" s="1475"/>
      <c r="Y27" s="1475"/>
      <c r="Z27" s="1475"/>
      <c r="AA27" s="1475"/>
      <c r="AB27" s="1475"/>
      <c r="AC27" s="1475"/>
      <c r="AD27" s="1475"/>
      <c r="AE27" s="1475"/>
      <c r="AF27" s="1475"/>
      <c r="AG27" s="1475"/>
      <c r="AH27" s="1475"/>
      <c r="AI27" s="1475"/>
      <c r="AJ27" s="1475"/>
      <c r="AK27" s="1475"/>
      <c r="AL27" s="1475"/>
      <c r="AM27" s="1475"/>
      <c r="AN27" s="1475"/>
      <c r="AO27" s="1475"/>
      <c r="AP27" s="1475"/>
      <c r="AQ27" s="1475"/>
      <c r="AR27" s="1475"/>
      <c r="AS27" s="1475"/>
      <c r="AT27" s="1475"/>
      <c r="AU27" s="1475"/>
      <c r="AV27" s="1475"/>
      <c r="AW27" s="1475"/>
      <c r="AX27" s="1475"/>
      <c r="AY27" s="1475"/>
      <c r="AZ27" s="1475"/>
      <c r="BA27" s="1476"/>
      <c r="BB27" s="101"/>
    </row>
    <row r="28" spans="1:54" x14ac:dyDescent="0.2">
      <c r="A28" s="1477"/>
      <c r="B28" s="1478"/>
      <c r="C28" s="1478"/>
      <c r="D28" s="1478"/>
      <c r="E28" s="1478"/>
      <c r="F28" s="1478"/>
      <c r="G28" s="1478"/>
      <c r="H28" s="1478"/>
      <c r="I28" s="1478"/>
      <c r="J28" s="1478"/>
      <c r="K28" s="1478"/>
      <c r="L28" s="1478"/>
      <c r="M28" s="1478"/>
      <c r="N28" s="1478"/>
      <c r="O28" s="1478"/>
      <c r="P28" s="1478"/>
      <c r="Q28" s="1478"/>
      <c r="R28" s="1478"/>
      <c r="S28" s="1478"/>
      <c r="T28" s="1478"/>
      <c r="U28" s="1478"/>
      <c r="V28" s="1478"/>
      <c r="W28" s="1478"/>
      <c r="X28" s="1478"/>
      <c r="Y28" s="1478"/>
      <c r="Z28" s="1478"/>
      <c r="AA28" s="1478"/>
      <c r="AB28" s="1478"/>
      <c r="AC28" s="1478"/>
      <c r="AD28" s="1478"/>
      <c r="AE28" s="1478"/>
      <c r="AF28" s="1478"/>
      <c r="AG28" s="1478"/>
      <c r="AH28" s="1478"/>
      <c r="AI28" s="1478"/>
      <c r="AJ28" s="1478"/>
      <c r="AK28" s="1478"/>
      <c r="AL28" s="1478"/>
      <c r="AM28" s="1478"/>
      <c r="AN28" s="1478"/>
      <c r="AO28" s="1478"/>
      <c r="AP28" s="1478"/>
      <c r="AQ28" s="1478"/>
      <c r="AR28" s="1478"/>
      <c r="AS28" s="1478"/>
      <c r="AT28" s="1478"/>
      <c r="AU28" s="1478"/>
      <c r="AV28" s="1478"/>
      <c r="AW28" s="1478"/>
      <c r="AX28" s="1478"/>
      <c r="AY28" s="1478"/>
      <c r="AZ28" s="1478"/>
      <c r="BA28" s="1479"/>
      <c r="BB28" s="96"/>
    </row>
    <row r="29" spans="1:54" x14ac:dyDescent="0.2">
      <c r="A29" s="89" t="s">
        <v>367</v>
      </c>
      <c r="B29" s="1473" t="s">
        <v>368</v>
      </c>
      <c r="C29" s="1430"/>
      <c r="D29" s="1430"/>
      <c r="E29" s="1430"/>
      <c r="F29" s="1430"/>
      <c r="G29" s="1430"/>
      <c r="H29" s="1430"/>
      <c r="I29" s="1430"/>
      <c r="J29" s="1430"/>
      <c r="K29" s="1430"/>
      <c r="L29" s="1430"/>
      <c r="M29" s="1430"/>
      <c r="N29" s="1430"/>
      <c r="O29" s="1430"/>
      <c r="P29" s="1430"/>
      <c r="Q29" s="1430"/>
      <c r="R29" s="1430"/>
      <c r="S29" s="1431"/>
      <c r="T29" s="89" t="s">
        <v>369</v>
      </c>
      <c r="U29" s="1430" t="s">
        <v>370</v>
      </c>
      <c r="V29" s="1430"/>
      <c r="W29" s="1430"/>
      <c r="X29" s="1430"/>
      <c r="Y29" s="1430"/>
      <c r="Z29" s="1430"/>
      <c r="AA29" s="1430"/>
      <c r="AB29" s="1430"/>
      <c r="AC29" s="1431"/>
      <c r="AD29" s="89" t="s">
        <v>371</v>
      </c>
      <c r="AE29" s="102"/>
      <c r="AF29" s="1473" t="s">
        <v>372</v>
      </c>
      <c r="AG29" s="1430"/>
      <c r="AH29" s="1430"/>
      <c r="AI29" s="1430"/>
      <c r="AJ29" s="1430"/>
      <c r="AK29" s="1430"/>
      <c r="AL29" s="1430"/>
      <c r="AM29" s="1430"/>
      <c r="AN29" s="1430"/>
      <c r="AO29" s="1430"/>
      <c r="AP29" s="1430"/>
      <c r="AQ29" s="1430"/>
      <c r="AR29" s="89" t="s">
        <v>373</v>
      </c>
      <c r="AS29" s="1430" t="s">
        <v>374</v>
      </c>
      <c r="AT29" s="1430"/>
      <c r="AU29" s="1430"/>
      <c r="AV29" s="1430"/>
      <c r="AW29" s="1431"/>
      <c r="AX29" s="89" t="s">
        <v>375</v>
      </c>
      <c r="AY29" s="1430" t="s">
        <v>88</v>
      </c>
      <c r="AZ29" s="1430"/>
      <c r="BA29" s="1431"/>
      <c r="BB29" s="98"/>
    </row>
    <row r="30" spans="1:54" ht="12.75" customHeight="1" x14ac:dyDescent="0.2">
      <c r="A30" s="1406" t="s">
        <v>516</v>
      </c>
      <c r="B30" s="1407"/>
      <c r="C30" s="1407"/>
      <c r="D30" s="1407"/>
      <c r="E30" s="1407"/>
      <c r="F30" s="1407"/>
      <c r="G30" s="1407"/>
      <c r="H30" s="1407"/>
      <c r="I30" s="1407"/>
      <c r="J30" s="1407"/>
      <c r="K30" s="1407"/>
      <c r="L30" s="1407"/>
      <c r="M30" s="1407"/>
      <c r="N30" s="1407"/>
      <c r="O30" s="1407"/>
      <c r="P30" s="1407"/>
      <c r="Q30" s="1407"/>
      <c r="R30" s="1407"/>
      <c r="S30" s="1408"/>
      <c r="T30" s="1457" t="s">
        <v>376</v>
      </c>
      <c r="U30" s="1458"/>
      <c r="V30" s="1458"/>
      <c r="W30" s="1458"/>
      <c r="X30" s="1458"/>
      <c r="Y30" s="1458"/>
      <c r="Z30" s="1458"/>
      <c r="AA30" s="1458"/>
      <c r="AB30" s="1458"/>
      <c r="AC30" s="1459"/>
      <c r="AD30" s="1460" t="s">
        <v>377</v>
      </c>
      <c r="AE30" s="1461"/>
      <c r="AF30" s="1407"/>
      <c r="AG30" s="1407"/>
      <c r="AH30" s="1407"/>
      <c r="AI30" s="1407"/>
      <c r="AJ30" s="1407"/>
      <c r="AK30" s="1462" t="s">
        <v>378</v>
      </c>
      <c r="AL30" s="1407"/>
      <c r="AM30" s="1407"/>
      <c r="AN30" s="1407"/>
      <c r="AO30" s="1407"/>
      <c r="AP30" s="1407"/>
      <c r="AQ30" s="1408"/>
      <c r="AR30" s="94"/>
      <c r="AS30" s="1465" t="s">
        <v>20</v>
      </c>
      <c r="AT30" s="1465"/>
      <c r="AU30" s="1465"/>
      <c r="AV30" s="1465"/>
      <c r="AW30" s="1472"/>
      <c r="AX30" s="94"/>
      <c r="AY30" s="1465" t="s">
        <v>88</v>
      </c>
      <c r="AZ30" s="1465"/>
      <c r="BA30" s="1472"/>
      <c r="BB30" s="99"/>
    </row>
    <row r="31" spans="1:54" ht="12.75" customHeight="1" x14ac:dyDescent="0.2">
      <c r="A31" s="1466" t="str">
        <f>IF(BL!H11="","",BL!H11)</f>
        <v/>
      </c>
      <c r="B31" s="1467"/>
      <c r="C31" s="1467"/>
      <c r="D31" s="1467"/>
      <c r="E31" s="1467"/>
      <c r="F31" s="1467"/>
      <c r="G31" s="1467"/>
      <c r="H31" s="1467"/>
      <c r="I31" s="1467"/>
      <c r="J31" s="1467"/>
      <c r="K31" s="1467"/>
      <c r="L31" s="1467"/>
      <c r="M31" s="1467"/>
      <c r="N31" s="1467"/>
      <c r="O31" s="1467"/>
      <c r="P31" s="1467"/>
      <c r="Q31" s="1467"/>
      <c r="R31" s="1467"/>
      <c r="S31" s="1468"/>
      <c r="T31" s="1416" t="str">
        <f>IF(AO3="","",AO3)</f>
        <v/>
      </c>
      <c r="U31" s="1417"/>
      <c r="V31" s="1417"/>
      <c r="W31" s="1417"/>
      <c r="X31" s="1417"/>
      <c r="Y31" s="1417"/>
      <c r="Z31" s="1417"/>
      <c r="AA31" s="1417"/>
      <c r="AB31" s="1417"/>
      <c r="AC31" s="1418"/>
      <c r="AD31" s="1443" t="str">
        <f>IF(CR!H7="","",CR!H7)</f>
        <v/>
      </c>
      <c r="AE31" s="1444"/>
      <c r="AF31" s="1444"/>
      <c r="AG31" s="1444"/>
      <c r="AH31" s="1444"/>
      <c r="AI31" s="1444"/>
      <c r="AJ31" s="1444"/>
      <c r="AK31" s="1447" t="str">
        <f>IF(CR!Q7="","",CR!Q7)</f>
        <v/>
      </c>
      <c r="AL31" s="1444"/>
      <c r="AM31" s="1444"/>
      <c r="AN31" s="1444"/>
      <c r="AO31" s="1444"/>
      <c r="AP31" s="1444"/>
      <c r="AQ31" s="1448"/>
      <c r="AR31" s="1451" t="str">
        <f>IF(CR!P11="","",CR!P11)</f>
        <v/>
      </c>
      <c r="AS31" s="1452"/>
      <c r="AT31" s="1452"/>
      <c r="AU31" s="1452"/>
      <c r="AV31" s="1452"/>
      <c r="AW31" s="1453"/>
      <c r="AX31" s="1416" t="str">
        <f>IF(CR!W11="","",CR!W11)</f>
        <v/>
      </c>
      <c r="AY31" s="1417"/>
      <c r="AZ31" s="1417"/>
      <c r="BA31" s="1418"/>
      <c r="BB31" s="99"/>
    </row>
    <row r="32" spans="1:54" ht="12.75" customHeight="1" x14ac:dyDescent="0.2">
      <c r="A32" s="1469"/>
      <c r="B32" s="1470"/>
      <c r="C32" s="1470"/>
      <c r="D32" s="1470"/>
      <c r="E32" s="1470"/>
      <c r="F32" s="1470"/>
      <c r="G32" s="1470"/>
      <c r="H32" s="1470"/>
      <c r="I32" s="1470"/>
      <c r="J32" s="1470"/>
      <c r="K32" s="1470"/>
      <c r="L32" s="1470"/>
      <c r="M32" s="1470"/>
      <c r="N32" s="1470"/>
      <c r="O32" s="1470"/>
      <c r="P32" s="1470"/>
      <c r="Q32" s="1470"/>
      <c r="R32" s="1470"/>
      <c r="S32" s="1471"/>
      <c r="T32" s="1440"/>
      <c r="U32" s="1441"/>
      <c r="V32" s="1441"/>
      <c r="W32" s="1441"/>
      <c r="X32" s="1441"/>
      <c r="Y32" s="1441"/>
      <c r="Z32" s="1441"/>
      <c r="AA32" s="1441"/>
      <c r="AB32" s="1441"/>
      <c r="AC32" s="1442"/>
      <c r="AD32" s="1445"/>
      <c r="AE32" s="1446"/>
      <c r="AF32" s="1446"/>
      <c r="AG32" s="1446"/>
      <c r="AH32" s="1446"/>
      <c r="AI32" s="1446"/>
      <c r="AJ32" s="1446"/>
      <c r="AK32" s="1449"/>
      <c r="AL32" s="1446"/>
      <c r="AM32" s="1446"/>
      <c r="AN32" s="1446"/>
      <c r="AO32" s="1446"/>
      <c r="AP32" s="1446"/>
      <c r="AQ32" s="1450"/>
      <c r="AR32" s="1454"/>
      <c r="AS32" s="1455"/>
      <c r="AT32" s="1455"/>
      <c r="AU32" s="1455"/>
      <c r="AV32" s="1455"/>
      <c r="AW32" s="1456"/>
      <c r="AX32" s="1440"/>
      <c r="AY32" s="1441"/>
      <c r="AZ32" s="1441"/>
      <c r="BA32" s="1442"/>
      <c r="BB32" s="103"/>
    </row>
    <row r="33" spans="1:54" x14ac:dyDescent="0.2">
      <c r="A33" s="89" t="s">
        <v>379</v>
      </c>
      <c r="B33" s="1428" t="s">
        <v>380</v>
      </c>
      <c r="C33" s="1428"/>
      <c r="D33" s="1428"/>
      <c r="E33" s="1428"/>
      <c r="F33" s="1428"/>
      <c r="G33" s="1428"/>
      <c r="H33" s="1428"/>
      <c r="I33" s="1428"/>
      <c r="J33" s="1428"/>
      <c r="K33" s="1428"/>
      <c r="L33" s="1428"/>
      <c r="M33" s="1428"/>
      <c r="N33" s="1428"/>
      <c r="O33" s="1428"/>
      <c r="P33" s="1428"/>
      <c r="Q33" s="1428"/>
      <c r="R33" s="1428"/>
      <c r="S33" s="1428"/>
      <c r="T33" s="1428"/>
      <c r="U33" s="1428"/>
      <c r="V33" s="1428"/>
      <c r="W33" s="1428"/>
      <c r="X33" s="1428"/>
      <c r="Y33" s="1428"/>
      <c r="Z33" s="1428"/>
      <c r="AA33" s="1428"/>
      <c r="AB33" s="1428"/>
      <c r="AC33" s="1428"/>
      <c r="AD33" s="1428"/>
      <c r="AE33" s="1428"/>
      <c r="AF33" s="1428"/>
      <c r="AG33" s="1428"/>
      <c r="AH33" s="1428"/>
      <c r="AI33" s="1428"/>
      <c r="AJ33" s="1428"/>
      <c r="AK33" s="1428"/>
      <c r="AL33" s="1428"/>
      <c r="AM33" s="1428"/>
      <c r="AN33" s="1428"/>
      <c r="AO33" s="1428"/>
      <c r="AP33" s="1428"/>
      <c r="AQ33" s="1428"/>
      <c r="AR33" s="1428"/>
      <c r="AS33" s="1428"/>
      <c r="AT33" s="1428"/>
      <c r="AU33" s="1428"/>
      <c r="AV33" s="1428"/>
      <c r="AW33" s="1428"/>
      <c r="AX33" s="1428"/>
      <c r="AY33" s="1428"/>
      <c r="AZ33" s="1428"/>
      <c r="BA33" s="1429"/>
      <c r="BB33" s="99"/>
    </row>
    <row r="34" spans="1:54" x14ac:dyDescent="0.2">
      <c r="A34" s="1406"/>
      <c r="B34" s="1407"/>
      <c r="C34" s="1407"/>
      <c r="D34" s="1407"/>
      <c r="E34" s="1407"/>
      <c r="F34" s="1407"/>
      <c r="G34" s="1407"/>
      <c r="H34" s="1407"/>
      <c r="I34" s="1407"/>
      <c r="J34" s="1407"/>
      <c r="K34" s="1407"/>
      <c r="L34" s="1407"/>
      <c r="M34" s="1407"/>
      <c r="N34" s="1407"/>
      <c r="O34" s="1407"/>
      <c r="P34" s="1407"/>
      <c r="Q34" s="1407"/>
      <c r="R34" s="1407"/>
      <c r="S34" s="1407"/>
      <c r="T34" s="1407"/>
      <c r="U34" s="1407"/>
      <c r="V34" s="1407"/>
      <c r="W34" s="1407"/>
      <c r="X34" s="1407"/>
      <c r="Y34" s="1407"/>
      <c r="Z34" s="1407"/>
      <c r="AA34" s="1407"/>
      <c r="AB34" s="1407"/>
      <c r="AC34" s="1407"/>
      <c r="AD34" s="1407"/>
      <c r="AE34" s="1407"/>
      <c r="AF34" s="1407"/>
      <c r="AG34" s="1407"/>
      <c r="AH34" s="1407"/>
      <c r="AI34" s="1407"/>
      <c r="AJ34" s="1407"/>
      <c r="AK34" s="1407"/>
      <c r="AL34" s="1407"/>
      <c r="AM34" s="1407"/>
      <c r="AN34" s="1407"/>
      <c r="AO34" s="1407"/>
      <c r="AP34" s="1407"/>
      <c r="AQ34" s="1407"/>
      <c r="AR34" s="1407"/>
      <c r="AS34" s="1407"/>
      <c r="AT34" s="1407"/>
      <c r="AU34" s="1407"/>
      <c r="AV34" s="1407"/>
      <c r="AW34" s="1407"/>
      <c r="AX34" s="1407"/>
      <c r="AY34" s="1407"/>
      <c r="AZ34" s="1407"/>
      <c r="BA34" s="1408"/>
      <c r="BB34" s="104"/>
    </row>
    <row r="35" spans="1:54" x14ac:dyDescent="0.2">
      <c r="A35" s="94"/>
      <c r="B35" s="1432" t="s">
        <v>381</v>
      </c>
      <c r="C35" s="1432"/>
      <c r="D35" s="1432"/>
      <c r="E35" s="1432"/>
      <c r="F35" s="1432"/>
      <c r="G35" s="1432"/>
      <c r="H35" s="1432"/>
      <c r="I35" s="1432"/>
      <c r="J35" s="1432"/>
      <c r="K35" s="1432"/>
      <c r="L35" s="1432"/>
      <c r="M35" s="1432"/>
      <c r="N35" s="1432"/>
      <c r="O35" s="1432"/>
      <c r="P35" s="1432"/>
      <c r="Q35" s="1432"/>
      <c r="R35" s="1432"/>
      <c r="S35" s="1432"/>
      <c r="T35" s="1432"/>
      <c r="U35" s="1432"/>
      <c r="V35" s="1432"/>
      <c r="W35" s="1432"/>
      <c r="X35" s="1432"/>
      <c r="Y35" s="1432"/>
      <c r="Z35" s="1432"/>
      <c r="AA35" s="1432"/>
      <c r="AB35" s="1432"/>
      <c r="AC35" s="1432"/>
      <c r="AD35" s="1432"/>
      <c r="AE35" s="1432"/>
      <c r="AF35" s="1432"/>
      <c r="AG35" s="1432"/>
      <c r="AH35" s="1432"/>
      <c r="AI35" s="1432"/>
      <c r="AJ35" s="1432"/>
      <c r="AK35" s="1432"/>
      <c r="AL35" s="1432"/>
      <c r="AM35" s="1432"/>
      <c r="AN35" s="1432"/>
      <c r="AO35" s="1432"/>
      <c r="AP35" s="1432"/>
      <c r="AQ35" s="1432"/>
      <c r="AR35" s="1432"/>
      <c r="AS35" s="1432"/>
      <c r="AT35" s="1432"/>
      <c r="AU35" s="1432"/>
      <c r="AV35" s="1432"/>
      <c r="AW35" s="1432"/>
      <c r="AX35" s="1432"/>
      <c r="AY35" s="1432"/>
      <c r="AZ35" s="1432"/>
      <c r="BA35" s="1433"/>
      <c r="BB35" s="104"/>
    </row>
    <row r="36" spans="1:54" x14ac:dyDescent="0.2">
      <c r="A36" s="94"/>
      <c r="B36" s="1432"/>
      <c r="C36" s="1432"/>
      <c r="D36" s="1432"/>
      <c r="E36" s="1432"/>
      <c r="F36" s="1432"/>
      <c r="G36" s="1432"/>
      <c r="H36" s="1432"/>
      <c r="I36" s="1432"/>
      <c r="J36" s="1432"/>
      <c r="K36" s="1432"/>
      <c r="L36" s="1432"/>
      <c r="M36" s="1432"/>
      <c r="N36" s="1432"/>
      <c r="O36" s="1432"/>
      <c r="P36" s="1432"/>
      <c r="Q36" s="1432"/>
      <c r="R36" s="1432"/>
      <c r="S36" s="1432"/>
      <c r="T36" s="1432"/>
      <c r="U36" s="1432"/>
      <c r="V36" s="1432"/>
      <c r="W36" s="1432"/>
      <c r="X36" s="1432"/>
      <c r="Y36" s="1432"/>
      <c r="Z36" s="1432"/>
      <c r="AA36" s="1432"/>
      <c r="AB36" s="1432"/>
      <c r="AC36" s="1432"/>
      <c r="AD36" s="1432"/>
      <c r="AE36" s="1432"/>
      <c r="AF36" s="1432"/>
      <c r="AG36" s="1432"/>
      <c r="AH36" s="1432"/>
      <c r="AI36" s="1432"/>
      <c r="AJ36" s="1432"/>
      <c r="AK36" s="1432"/>
      <c r="AL36" s="1432"/>
      <c r="AM36" s="1432"/>
      <c r="AN36" s="1432"/>
      <c r="AO36" s="1432"/>
      <c r="AP36" s="1432"/>
      <c r="AQ36" s="1432"/>
      <c r="AR36" s="1432"/>
      <c r="AS36" s="1432"/>
      <c r="AT36" s="1432"/>
      <c r="AU36" s="1432"/>
      <c r="AV36" s="1432"/>
      <c r="AW36" s="1432"/>
      <c r="AX36" s="1432"/>
      <c r="AY36" s="1432"/>
      <c r="AZ36" s="1432"/>
      <c r="BA36" s="1433"/>
      <c r="BB36" s="105"/>
    </row>
    <row r="37" spans="1:54" x14ac:dyDescent="0.2">
      <c r="A37" s="94"/>
      <c r="B37" s="1434" t="s">
        <v>382</v>
      </c>
      <c r="C37" s="1434"/>
      <c r="D37" s="1434"/>
      <c r="E37" s="1434"/>
      <c r="F37" s="1434"/>
      <c r="G37" s="1434"/>
      <c r="H37" s="1434"/>
      <c r="I37" s="1434"/>
      <c r="J37" s="1434"/>
      <c r="K37" s="1434"/>
      <c r="L37" s="1434"/>
      <c r="M37" s="1434"/>
      <c r="N37" s="1434"/>
      <c r="O37" s="1434"/>
      <c r="P37" s="1434"/>
      <c r="Q37" s="1434"/>
      <c r="R37" s="1434"/>
      <c r="S37" s="1434"/>
      <c r="T37" s="1434"/>
      <c r="U37" s="1434"/>
      <c r="V37" s="1434"/>
      <c r="W37" s="1434"/>
      <c r="X37" s="1434"/>
      <c r="Y37" s="1434"/>
      <c r="Z37" s="1434"/>
      <c r="AA37" s="1434"/>
      <c r="AB37" s="1434"/>
      <c r="AC37" s="1434"/>
      <c r="AD37" s="1434"/>
      <c r="AE37" s="1434"/>
      <c r="AF37" s="1434"/>
      <c r="AG37" s="1434"/>
      <c r="AH37" s="1434"/>
      <c r="AI37" s="1434"/>
      <c r="AJ37" s="1434"/>
      <c r="AK37" s="1434"/>
      <c r="AL37" s="1434"/>
      <c r="AM37" s="1434"/>
      <c r="AN37" s="1434"/>
      <c r="AO37" s="1434"/>
      <c r="AP37" s="1434"/>
      <c r="AQ37" s="1434"/>
      <c r="AR37" s="1434"/>
      <c r="AS37" s="1434"/>
      <c r="AT37" s="1434"/>
      <c r="AU37" s="1434"/>
      <c r="AV37" s="1434"/>
      <c r="AW37" s="1434"/>
      <c r="AX37" s="1434"/>
      <c r="AY37" s="1434"/>
      <c r="AZ37" s="1434"/>
      <c r="BA37" s="1435"/>
      <c r="BB37" s="105"/>
    </row>
    <row r="38" spans="1:54" x14ac:dyDescent="0.2">
      <c r="A38" s="94"/>
      <c r="B38" s="1434"/>
      <c r="C38" s="1434"/>
      <c r="D38" s="1434"/>
      <c r="E38" s="1434"/>
      <c r="F38" s="1434"/>
      <c r="G38" s="1434"/>
      <c r="H38" s="1434"/>
      <c r="I38" s="1434"/>
      <c r="J38" s="1434"/>
      <c r="K38" s="1434"/>
      <c r="L38" s="1434"/>
      <c r="M38" s="1434"/>
      <c r="N38" s="1434"/>
      <c r="O38" s="1434"/>
      <c r="P38" s="1434"/>
      <c r="Q38" s="1434"/>
      <c r="R38" s="1434"/>
      <c r="S38" s="1434"/>
      <c r="T38" s="1434"/>
      <c r="U38" s="1434"/>
      <c r="V38" s="1434"/>
      <c r="W38" s="1434"/>
      <c r="X38" s="1434"/>
      <c r="Y38" s="1434"/>
      <c r="Z38" s="1434"/>
      <c r="AA38" s="1434"/>
      <c r="AB38" s="1434"/>
      <c r="AC38" s="1434"/>
      <c r="AD38" s="1434"/>
      <c r="AE38" s="1434"/>
      <c r="AF38" s="1434"/>
      <c r="AG38" s="1434"/>
      <c r="AH38" s="1434"/>
      <c r="AI38" s="1434"/>
      <c r="AJ38" s="1434"/>
      <c r="AK38" s="1434"/>
      <c r="AL38" s="1434"/>
      <c r="AM38" s="1434"/>
      <c r="AN38" s="1434"/>
      <c r="AO38" s="1434"/>
      <c r="AP38" s="1434"/>
      <c r="AQ38" s="1434"/>
      <c r="AR38" s="1434"/>
      <c r="AS38" s="1434"/>
      <c r="AT38" s="1434"/>
      <c r="AU38" s="1434"/>
      <c r="AV38" s="1434"/>
      <c r="AW38" s="1434"/>
      <c r="AX38" s="1434"/>
      <c r="AY38" s="1434"/>
      <c r="AZ38" s="1434"/>
      <c r="BA38" s="1435"/>
      <c r="BB38" s="96"/>
    </row>
    <row r="39" spans="1:54" x14ac:dyDescent="0.2">
      <c r="A39" s="1401" t="b">
        <v>0</v>
      </c>
      <c r="B39" s="1402"/>
      <c r="C39" s="1403" t="s">
        <v>383</v>
      </c>
      <c r="D39" s="1403"/>
      <c r="E39" s="1403"/>
      <c r="F39" s="1403"/>
      <c r="G39" s="1403"/>
      <c r="H39" s="1403"/>
      <c r="I39" s="1403"/>
      <c r="J39" s="1403"/>
      <c r="K39" s="1403"/>
      <c r="L39" s="1403"/>
      <c r="M39" s="1403"/>
      <c r="N39" s="1403"/>
      <c r="O39" s="1403"/>
      <c r="P39" s="1403"/>
      <c r="Q39" s="1403"/>
      <c r="R39" s="1403"/>
      <c r="S39" s="1403"/>
      <c r="T39" s="1403"/>
      <c r="U39" s="1403"/>
      <c r="V39" s="1403"/>
      <c r="W39" s="1403"/>
      <c r="X39" s="1403"/>
      <c r="Y39" s="1403"/>
      <c r="Z39" s="1403"/>
      <c r="AA39" s="1403"/>
      <c r="AB39" s="1403"/>
      <c r="AC39" s="1403"/>
      <c r="AD39" s="1403"/>
      <c r="AE39" s="1403"/>
      <c r="AF39" s="1403"/>
      <c r="AG39" s="1403"/>
      <c r="AH39" s="1403"/>
      <c r="AI39" s="1403"/>
      <c r="AJ39" s="1403"/>
      <c r="AK39" s="1403"/>
      <c r="AL39" s="1403"/>
      <c r="AM39" s="1403"/>
      <c r="AN39" s="1403"/>
      <c r="AO39" s="1403"/>
      <c r="AP39" s="1403"/>
      <c r="AQ39" s="1403"/>
      <c r="AR39" s="1403"/>
      <c r="AS39" s="1403"/>
      <c r="AT39" s="1403"/>
      <c r="AU39" s="1403"/>
      <c r="AV39" s="1403"/>
      <c r="AW39" s="1403"/>
      <c r="AX39" s="1403"/>
      <c r="AY39" s="1403"/>
      <c r="AZ39" s="1403"/>
      <c r="BA39" s="1436"/>
      <c r="BB39" s="98"/>
    </row>
    <row r="40" spans="1:54" x14ac:dyDescent="0.2">
      <c r="A40" s="1401"/>
      <c r="B40" s="1402"/>
      <c r="C40" s="1437" t="s">
        <v>384</v>
      </c>
      <c r="D40" s="1438"/>
      <c r="E40" s="1438"/>
      <c r="F40" s="1438"/>
      <c r="G40" s="1438"/>
      <c r="H40" s="1438"/>
      <c r="I40" s="1438"/>
      <c r="J40" s="1438"/>
      <c r="K40" s="1438"/>
      <c r="L40" s="1438"/>
      <c r="M40" s="1438"/>
      <c r="N40" s="1438"/>
      <c r="O40" s="1438"/>
      <c r="P40" s="1438"/>
      <c r="Q40" s="1438"/>
      <c r="R40" s="1438"/>
      <c r="S40" s="1438"/>
      <c r="T40" s="1438"/>
      <c r="U40" s="1438"/>
      <c r="V40" s="1438"/>
      <c r="W40" s="1438"/>
      <c r="X40" s="1438"/>
      <c r="Y40" s="1438"/>
      <c r="Z40" s="1438"/>
      <c r="AA40" s="1438"/>
      <c r="AB40" s="1438"/>
      <c r="AC40" s="1438"/>
      <c r="AD40" s="1438"/>
      <c r="AE40" s="1438"/>
      <c r="AF40" s="1438"/>
      <c r="AG40" s="1438"/>
      <c r="AH40" s="1438"/>
      <c r="AI40" s="1438"/>
      <c r="AJ40" s="1438"/>
      <c r="AK40" s="1438"/>
      <c r="AL40" s="1438"/>
      <c r="AM40" s="1438"/>
      <c r="AN40" s="1438"/>
      <c r="AO40" s="1438"/>
      <c r="AP40" s="1438"/>
      <c r="AQ40" s="1438"/>
      <c r="AR40" s="1438"/>
      <c r="AS40" s="1438"/>
      <c r="AT40" s="1438"/>
      <c r="AU40" s="1438"/>
      <c r="AV40" s="1438"/>
      <c r="AW40" s="1438"/>
      <c r="AX40" s="1438"/>
      <c r="AY40" s="1438"/>
      <c r="AZ40" s="1438"/>
      <c r="BA40" s="1439"/>
      <c r="BB40" s="106"/>
    </row>
    <row r="41" spans="1:54" x14ac:dyDescent="0.2">
      <c r="A41" s="1401" t="b">
        <v>0</v>
      </c>
      <c r="B41" s="1402"/>
      <c r="C41" s="1403" t="s">
        <v>385</v>
      </c>
      <c r="D41" s="1403"/>
      <c r="E41" s="1403"/>
      <c r="F41" s="1403"/>
      <c r="G41" s="1403"/>
      <c r="H41" s="1403"/>
      <c r="I41" s="1403"/>
      <c r="J41" s="1403"/>
      <c r="K41" s="1403"/>
      <c r="L41" s="1403"/>
      <c r="M41" s="1403"/>
      <c r="N41" s="1403"/>
      <c r="O41" s="1403"/>
      <c r="P41" s="1403"/>
      <c r="Q41" s="1403"/>
      <c r="R41" s="1403"/>
      <c r="S41" s="1403"/>
      <c r="T41" s="1403"/>
      <c r="U41" s="1403"/>
      <c r="V41" s="1403"/>
      <c r="W41" s="1403"/>
      <c r="X41" s="1403"/>
      <c r="Y41" s="1403"/>
      <c r="Z41" s="1403"/>
      <c r="AA41" s="1403"/>
      <c r="AB41" s="1403"/>
      <c r="AC41" s="1403"/>
      <c r="AD41" s="1403"/>
      <c r="AE41" s="1403"/>
      <c r="AF41" s="1403"/>
      <c r="AG41" s="1403"/>
      <c r="AH41" s="1403"/>
      <c r="AI41" s="1403"/>
      <c r="AJ41" s="1403"/>
      <c r="AK41" s="1403"/>
      <c r="AL41" s="1403"/>
      <c r="AM41" s="1403"/>
      <c r="AN41" s="1463"/>
      <c r="AO41" s="1463"/>
      <c r="AP41" s="1463"/>
      <c r="AQ41" s="1463"/>
      <c r="AR41" s="1463"/>
      <c r="AS41" s="1463"/>
      <c r="AT41" s="1463"/>
      <c r="AU41" s="1463"/>
      <c r="AV41" s="1463"/>
      <c r="AW41" s="1463"/>
      <c r="AX41" s="1463"/>
      <c r="AY41" s="1463"/>
      <c r="AZ41" s="1463"/>
      <c r="BA41" s="1464"/>
      <c r="BB41" s="106"/>
    </row>
    <row r="42" spans="1:54" x14ac:dyDescent="0.2">
      <c r="A42" s="1401"/>
      <c r="B42" s="1402"/>
      <c r="C42" s="1465" t="s">
        <v>386</v>
      </c>
      <c r="D42" s="1465"/>
      <c r="E42" s="1465"/>
      <c r="F42" s="1465"/>
      <c r="G42" s="1465"/>
      <c r="H42" s="1465"/>
      <c r="I42" s="1465"/>
      <c r="J42" s="1465"/>
      <c r="K42" s="1465"/>
      <c r="L42" s="1465"/>
      <c r="M42" s="1465"/>
      <c r="N42" s="1465"/>
      <c r="O42" s="1465"/>
      <c r="P42" s="1465"/>
      <c r="Q42" s="1465"/>
      <c r="R42" s="1465"/>
      <c r="S42" s="1465"/>
      <c r="T42" s="1465"/>
      <c r="U42" s="1465"/>
      <c r="V42" s="1465"/>
      <c r="W42" s="1465"/>
      <c r="X42" s="1465"/>
      <c r="Y42" s="1465"/>
      <c r="Z42" s="1465"/>
      <c r="AA42" s="1465"/>
      <c r="AB42" s="1465"/>
      <c r="AC42" s="1465"/>
      <c r="AD42" s="1465"/>
      <c r="AE42" s="1465"/>
      <c r="AF42" s="1465"/>
      <c r="AG42" s="1465"/>
      <c r="AH42" s="1465"/>
      <c r="AI42" s="1465"/>
      <c r="AJ42" s="1465"/>
      <c r="AK42" s="1465"/>
      <c r="AL42" s="1465"/>
      <c r="AM42" s="1465"/>
      <c r="AN42" s="1463"/>
      <c r="AO42" s="1463"/>
      <c r="AP42" s="1463"/>
      <c r="AQ42" s="1463"/>
      <c r="AR42" s="1463"/>
      <c r="AS42" s="1463"/>
      <c r="AT42" s="1463"/>
      <c r="AU42" s="1463"/>
      <c r="AV42" s="1463"/>
      <c r="AW42" s="1463"/>
      <c r="AX42" s="1463"/>
      <c r="AY42" s="1463"/>
      <c r="AZ42" s="1463"/>
      <c r="BA42" s="1464"/>
      <c r="BB42" s="96"/>
    </row>
    <row r="43" spans="1:54" x14ac:dyDescent="0.2">
      <c r="A43" s="94"/>
      <c r="B43" s="107"/>
      <c r="C43" s="107"/>
      <c r="D43" s="107"/>
      <c r="E43" s="107"/>
      <c r="F43" s="107"/>
      <c r="G43" s="107"/>
      <c r="H43" s="107"/>
      <c r="I43" s="107"/>
      <c r="J43" s="107"/>
      <c r="K43" s="107"/>
      <c r="L43" s="107"/>
      <c r="M43" s="107"/>
      <c r="N43" s="107"/>
      <c r="O43" s="107"/>
      <c r="P43" s="107"/>
      <c r="Q43" s="107"/>
      <c r="R43" s="107"/>
      <c r="S43" s="107"/>
      <c r="T43" s="107"/>
      <c r="U43" s="107"/>
      <c r="V43" s="107"/>
      <c r="W43" s="107"/>
      <c r="X43" s="107"/>
      <c r="Y43" s="107"/>
      <c r="Z43" s="107"/>
      <c r="AA43" s="107"/>
      <c r="AB43" s="107"/>
      <c r="AC43" s="107"/>
      <c r="AD43" s="107"/>
      <c r="AE43" s="107"/>
      <c r="AF43" s="107"/>
      <c r="AG43" s="107"/>
      <c r="AH43" s="107"/>
      <c r="AI43" s="107"/>
      <c r="AJ43" s="107"/>
      <c r="AK43" s="107"/>
      <c r="AL43" s="107"/>
      <c r="AM43" s="107"/>
      <c r="AN43" s="107"/>
      <c r="AO43" s="107"/>
      <c r="AP43" s="107"/>
      <c r="AQ43" s="107"/>
      <c r="AR43" s="107"/>
      <c r="AS43" s="107"/>
      <c r="AT43" s="107"/>
      <c r="AU43" s="107"/>
      <c r="AV43" s="107"/>
      <c r="AW43" s="107"/>
      <c r="AX43" s="107"/>
      <c r="AY43" s="107"/>
      <c r="AZ43" s="107"/>
      <c r="BA43" s="108"/>
      <c r="BB43" s="96"/>
    </row>
    <row r="44" spans="1:54" x14ac:dyDescent="0.2">
      <c r="A44" s="89" t="s">
        <v>387</v>
      </c>
      <c r="B44" s="1426" t="s">
        <v>388</v>
      </c>
      <c r="C44" s="1426"/>
      <c r="D44" s="1426"/>
      <c r="E44" s="1426"/>
      <c r="F44" s="1426"/>
      <c r="G44" s="1426"/>
      <c r="H44" s="1426"/>
      <c r="I44" s="1426"/>
      <c r="J44" s="1426"/>
      <c r="K44" s="1427"/>
      <c r="L44" s="89" t="s">
        <v>389</v>
      </c>
      <c r="M44" s="1428" t="s">
        <v>390</v>
      </c>
      <c r="N44" s="1428"/>
      <c r="O44" s="1428"/>
      <c r="P44" s="1428"/>
      <c r="Q44" s="1428"/>
      <c r="R44" s="1428"/>
      <c r="S44" s="1428"/>
      <c r="T44" s="1428"/>
      <c r="U44" s="1428"/>
      <c r="V44" s="1428"/>
      <c r="W44" s="1428"/>
      <c r="X44" s="1428"/>
      <c r="Y44" s="1428"/>
      <c r="Z44" s="1428"/>
      <c r="AA44" s="1428"/>
      <c r="AB44" s="1428"/>
      <c r="AC44" s="1428"/>
      <c r="AD44" s="1428"/>
      <c r="AE44" s="89" t="s">
        <v>391</v>
      </c>
      <c r="AF44" s="1428" t="s">
        <v>392</v>
      </c>
      <c r="AG44" s="1428"/>
      <c r="AH44" s="1428"/>
      <c r="AI44" s="1428"/>
      <c r="AJ44" s="1428"/>
      <c r="AK44" s="1429"/>
      <c r="AL44" s="89" t="s">
        <v>393</v>
      </c>
      <c r="AM44" s="109" t="s">
        <v>394</v>
      </c>
      <c r="AN44" s="109"/>
      <c r="AO44" s="109"/>
      <c r="AP44" s="109"/>
      <c r="AQ44" s="109"/>
      <c r="AR44" s="109"/>
      <c r="AS44" s="109"/>
      <c r="AT44" s="109"/>
      <c r="AU44" s="110"/>
      <c r="AV44" s="89" t="s">
        <v>395</v>
      </c>
      <c r="AW44" s="1430" t="s">
        <v>396</v>
      </c>
      <c r="AX44" s="1430"/>
      <c r="AY44" s="1430"/>
      <c r="AZ44" s="1430"/>
      <c r="BA44" s="1431"/>
      <c r="BB44" s="99"/>
    </row>
    <row r="45" spans="1:54" ht="13.5" customHeight="1" x14ac:dyDescent="0.2">
      <c r="A45" s="1406"/>
      <c r="B45" s="1407"/>
      <c r="C45" s="1407"/>
      <c r="D45" s="1407"/>
      <c r="E45" s="1407"/>
      <c r="F45" s="1407"/>
      <c r="G45" s="1407"/>
      <c r="H45" s="1407"/>
      <c r="I45" s="1407"/>
      <c r="J45" s="1407"/>
      <c r="K45" s="1408"/>
      <c r="L45" s="1412"/>
      <c r="M45" s="1413"/>
      <c r="N45" s="1413"/>
      <c r="O45" s="1413"/>
      <c r="P45" s="1413"/>
      <c r="Q45" s="1413"/>
      <c r="R45" s="1413"/>
      <c r="S45" s="1413"/>
      <c r="T45" s="1413"/>
      <c r="U45" s="1413"/>
      <c r="V45" s="1413"/>
      <c r="W45" s="1413"/>
      <c r="X45" s="1413"/>
      <c r="Y45" s="1413"/>
      <c r="Z45" s="1413"/>
      <c r="AA45" s="1413"/>
      <c r="AB45" s="1413"/>
      <c r="AC45" s="1413"/>
      <c r="AD45" s="1413"/>
      <c r="AE45" s="1416" t="str">
        <f>IF(CR!AA465="","",CR!AA465)</f>
        <v/>
      </c>
      <c r="AF45" s="1417"/>
      <c r="AG45" s="1417"/>
      <c r="AH45" s="1417"/>
      <c r="AI45" s="1417"/>
      <c r="AJ45" s="1417"/>
      <c r="AK45" s="1418"/>
      <c r="AL45" s="94"/>
      <c r="AM45" s="1419" t="s">
        <v>397</v>
      </c>
      <c r="AN45" s="1419"/>
      <c r="AO45" s="1419"/>
      <c r="AP45" s="1419"/>
      <c r="AQ45" s="1419"/>
      <c r="AR45" s="1419"/>
      <c r="AS45" s="1419"/>
      <c r="AT45" s="1419"/>
      <c r="AU45" s="1420"/>
      <c r="AV45" s="1412"/>
      <c r="AW45" s="1413"/>
      <c r="AX45" s="1413"/>
      <c r="AY45" s="1413"/>
      <c r="AZ45" s="1413"/>
      <c r="BA45" s="1421"/>
      <c r="BB45" s="99"/>
    </row>
    <row r="46" spans="1:54" x14ac:dyDescent="0.2">
      <c r="A46" s="1409"/>
      <c r="B46" s="1410"/>
      <c r="C46" s="1410"/>
      <c r="D46" s="1410"/>
      <c r="E46" s="1410"/>
      <c r="F46" s="1410"/>
      <c r="G46" s="1410"/>
      <c r="H46" s="1410"/>
      <c r="I46" s="1410"/>
      <c r="J46" s="1410"/>
      <c r="K46" s="1411"/>
      <c r="L46" s="1414"/>
      <c r="M46" s="1415"/>
      <c r="N46" s="1415"/>
      <c r="O46" s="1415"/>
      <c r="P46" s="1415"/>
      <c r="Q46" s="1415"/>
      <c r="R46" s="1415"/>
      <c r="S46" s="1415"/>
      <c r="T46" s="1415"/>
      <c r="U46" s="1415"/>
      <c r="V46" s="1415"/>
      <c r="W46" s="1415"/>
      <c r="X46" s="1415"/>
      <c r="Y46" s="1415"/>
      <c r="Z46" s="1415"/>
      <c r="AA46" s="1415"/>
      <c r="AB46" s="1415"/>
      <c r="AC46" s="1415"/>
      <c r="AD46" s="1415"/>
      <c r="AE46" s="1409" t="str">
        <f>IF(AE45="","",VLOOKUP(AE45,Gen!Q12:T16,3,FALSE))</f>
        <v/>
      </c>
      <c r="AF46" s="1410"/>
      <c r="AG46" s="1410"/>
      <c r="AH46" s="1410"/>
      <c r="AI46" s="1410"/>
      <c r="AJ46" s="1410"/>
      <c r="AK46" s="1411"/>
      <c r="AL46" s="1423" t="str">
        <f>IF(CR!Q7="","",TEXT(CR!Q7,"jj mmmm aaaa")&amp;" - "&amp;TEXT(CR!X7,"hh:mm"))</f>
        <v/>
      </c>
      <c r="AM46" s="1424"/>
      <c r="AN46" s="1424"/>
      <c r="AO46" s="1424"/>
      <c r="AP46" s="1424"/>
      <c r="AQ46" s="1424"/>
      <c r="AR46" s="1424"/>
      <c r="AS46" s="1424"/>
      <c r="AT46" s="1424"/>
      <c r="AU46" s="1425"/>
      <c r="AV46" s="1414"/>
      <c r="AW46" s="1415"/>
      <c r="AX46" s="1415"/>
      <c r="AY46" s="1415"/>
      <c r="AZ46" s="1415"/>
      <c r="BA46" s="1422"/>
    </row>
    <row r="47" spans="1:54" x14ac:dyDescent="0.2">
      <c r="A47" s="1399" t="s">
        <v>226</v>
      </c>
      <c r="B47" s="1400"/>
      <c r="C47" s="1400"/>
      <c r="D47" s="1400"/>
      <c r="E47" s="1400"/>
      <c r="F47" s="1400"/>
      <c r="G47" s="1400"/>
      <c r="H47" s="1400"/>
      <c r="I47" s="1400"/>
      <c r="J47" s="1400"/>
      <c r="K47" s="1400"/>
      <c r="L47" s="1400"/>
      <c r="M47" s="1400"/>
      <c r="N47" s="1400"/>
      <c r="O47" s="1400"/>
      <c r="P47" s="1400"/>
      <c r="Q47" s="1400"/>
      <c r="R47" s="1400"/>
      <c r="S47" s="1400"/>
      <c r="T47" s="1400"/>
      <c r="U47" s="1400"/>
      <c r="V47" s="1400"/>
      <c r="W47" s="1400"/>
      <c r="X47" s="1400"/>
      <c r="Y47" s="1400"/>
      <c r="Z47" s="1400"/>
      <c r="AA47" s="1400"/>
      <c r="AB47" s="1400"/>
      <c r="AC47" s="1400"/>
      <c r="AD47" s="1400"/>
      <c r="AE47" s="1404" t="str">
        <f>CONCATENATE("Annexe 6.1 au dossier de travaux ",CR!R1," - Page 1 / 1")</f>
        <v>Annexe 6.1 au dossier de travaux  - Page 1 / 1</v>
      </c>
      <c r="AF47" s="1404"/>
      <c r="AG47" s="1404"/>
      <c r="AH47" s="1404"/>
      <c r="AI47" s="1404"/>
      <c r="AJ47" s="1404"/>
      <c r="AK47" s="1404"/>
      <c r="AL47" s="1404"/>
      <c r="AM47" s="1404"/>
      <c r="AN47" s="1404"/>
      <c r="AO47" s="1404"/>
      <c r="AP47" s="1404"/>
      <c r="AQ47" s="1404"/>
      <c r="AR47" s="1404"/>
      <c r="AS47" s="1404"/>
      <c r="AT47" s="1404"/>
      <c r="AU47" s="1404"/>
      <c r="AV47" s="1404"/>
      <c r="AW47" s="1404"/>
      <c r="AX47" s="1404"/>
      <c r="AY47" s="1404"/>
      <c r="AZ47" s="1404"/>
      <c r="BA47" s="1405"/>
    </row>
    <row r="48" spans="1:54" x14ac:dyDescent="0.2">
      <c r="A48" s="1397"/>
      <c r="B48" s="1397"/>
      <c r="C48" s="1397"/>
      <c r="D48" s="1397"/>
      <c r="E48" s="1397"/>
      <c r="F48" s="1397"/>
      <c r="G48" s="1397"/>
      <c r="H48" s="1397"/>
      <c r="I48" s="1397"/>
      <c r="J48" s="1397"/>
      <c r="K48" s="1397"/>
      <c r="L48" s="1397"/>
      <c r="M48" s="1397"/>
      <c r="N48" s="1397"/>
      <c r="O48" s="1397"/>
      <c r="P48" s="1397"/>
      <c r="Q48" s="1397"/>
      <c r="R48" s="1397"/>
      <c r="S48" s="1397"/>
      <c r="T48" s="1397"/>
      <c r="U48" s="1397"/>
      <c r="V48" s="1397"/>
      <c r="W48" s="1397"/>
      <c r="X48" s="1397"/>
      <c r="Y48" s="1397"/>
      <c r="Z48" s="1397"/>
    </row>
    <row r="49" spans="1:38" x14ac:dyDescent="0.2">
      <c r="A49" s="1396"/>
      <c r="B49" s="1396"/>
      <c r="C49" s="1396"/>
      <c r="D49" s="1396"/>
      <c r="E49" s="1396"/>
      <c r="F49" s="1396"/>
      <c r="G49" s="1396"/>
      <c r="H49" s="1396"/>
      <c r="I49" s="1396"/>
      <c r="J49" s="1396"/>
      <c r="K49" s="1396"/>
      <c r="L49" s="1397"/>
      <c r="M49" s="1397"/>
      <c r="N49" s="1397"/>
      <c r="O49" s="1397"/>
      <c r="P49" s="1397"/>
      <c r="Q49" s="1397"/>
      <c r="R49" s="1397"/>
      <c r="S49" s="1397"/>
      <c r="T49" s="1397"/>
      <c r="U49" s="1397"/>
      <c r="V49" s="1397"/>
      <c r="W49" s="1397"/>
      <c r="X49" s="1397"/>
      <c r="Y49" s="1397"/>
      <c r="Z49" s="1397"/>
      <c r="AL49" s="311"/>
    </row>
    <row r="50" spans="1:38" x14ac:dyDescent="0.2">
      <c r="A50" s="1396"/>
      <c r="B50" s="1396"/>
      <c r="C50" s="1396"/>
      <c r="D50" s="1396"/>
      <c r="E50" s="1396"/>
      <c r="F50" s="1396"/>
      <c r="G50" s="1396"/>
      <c r="H50" s="1396"/>
      <c r="I50" s="1396"/>
      <c r="J50" s="1396"/>
      <c r="K50" s="1396"/>
      <c r="L50" s="1396"/>
      <c r="M50" s="1396"/>
      <c r="N50" s="1396"/>
      <c r="O50" s="1396"/>
      <c r="P50" s="1396"/>
      <c r="Q50" s="1396"/>
      <c r="R50" s="1396"/>
      <c r="S50" s="1397"/>
      <c r="T50" s="1397"/>
      <c r="U50" s="1397"/>
      <c r="V50" s="1397"/>
      <c r="W50" s="1398"/>
      <c r="X50" s="1398"/>
      <c r="Y50" s="1398"/>
      <c r="Z50" s="1398"/>
      <c r="AL50" s="312"/>
    </row>
    <row r="51" spans="1:38" x14ac:dyDescent="0.2">
      <c r="A51" s="1396"/>
      <c r="B51" s="1396"/>
      <c r="C51" s="1396"/>
      <c r="D51" s="1396"/>
      <c r="E51" s="1396"/>
      <c r="F51" s="1396"/>
      <c r="G51" s="1396"/>
      <c r="H51" s="1396"/>
      <c r="I51" s="1396"/>
      <c r="J51" s="1396"/>
      <c r="K51" s="1396"/>
      <c r="L51" s="111"/>
      <c r="M51" s="111"/>
      <c r="N51" s="111"/>
      <c r="O51" s="111"/>
      <c r="P51" s="111"/>
      <c r="Q51" s="111"/>
      <c r="R51" s="111"/>
      <c r="S51" s="111"/>
      <c r="T51" s="111"/>
      <c r="U51" s="111"/>
      <c r="V51" s="111"/>
      <c r="W51" s="111"/>
      <c r="X51" s="111"/>
      <c r="Y51" s="111"/>
      <c r="Z51" s="111"/>
    </row>
    <row r="52" spans="1:38" x14ac:dyDescent="0.2">
      <c r="A52" s="1396"/>
      <c r="B52" s="1396"/>
      <c r="C52" s="1396"/>
      <c r="D52" s="1396"/>
      <c r="E52" s="1396"/>
      <c r="F52" s="1396"/>
      <c r="G52" s="1396"/>
      <c r="H52" s="1396"/>
      <c r="I52" s="1396"/>
      <c r="J52" s="1396"/>
      <c r="K52" s="1396"/>
      <c r="L52" s="111"/>
      <c r="M52" s="111"/>
      <c r="N52" s="111"/>
      <c r="O52" s="111"/>
      <c r="P52" s="111"/>
      <c r="Q52" s="111"/>
      <c r="R52" s="111"/>
      <c r="S52" s="111"/>
      <c r="T52" s="111"/>
      <c r="U52" s="111"/>
      <c r="V52" s="111"/>
      <c r="W52" s="111"/>
      <c r="X52" s="111"/>
      <c r="Y52" s="111"/>
      <c r="Z52" s="111"/>
    </row>
  </sheetData>
  <mergeCells count="103">
    <mergeCell ref="BG1:BI1"/>
    <mergeCell ref="B2:M2"/>
    <mergeCell ref="N2:AN3"/>
    <mergeCell ref="AP2:BA2"/>
    <mergeCell ref="A3:M3"/>
    <mergeCell ref="AO3:BA6"/>
    <mergeCell ref="A4:M4"/>
    <mergeCell ref="N4:AN5"/>
    <mergeCell ref="A5:M5"/>
    <mergeCell ref="A6:M6"/>
    <mergeCell ref="N6:AN6"/>
    <mergeCell ref="B1:M1"/>
    <mergeCell ref="O1:AN1"/>
    <mergeCell ref="B11:E11"/>
    <mergeCell ref="G11:K11"/>
    <mergeCell ref="M11:S11"/>
    <mergeCell ref="U11:AC11"/>
    <mergeCell ref="AE11:AN11"/>
    <mergeCell ref="AP1:BA1"/>
    <mergeCell ref="BC1:BE1"/>
    <mergeCell ref="AP11:BA11"/>
    <mergeCell ref="AP7:BA7"/>
    <mergeCell ref="B8:M8"/>
    <mergeCell ref="R8:AN8"/>
    <mergeCell ref="AP8:BA8"/>
    <mergeCell ref="A9:M10"/>
    <mergeCell ref="R9:AN9"/>
    <mergeCell ref="AO9:BA10"/>
    <mergeCell ref="R10:AN10"/>
    <mergeCell ref="B7:M7"/>
    <mergeCell ref="N7:Q10"/>
    <mergeCell ref="R7:AN7"/>
    <mergeCell ref="A13:E14"/>
    <mergeCell ref="F13:K14"/>
    <mergeCell ref="L13:S14"/>
    <mergeCell ref="T13:AC14"/>
    <mergeCell ref="AD13:AN14"/>
    <mergeCell ref="AO13:BA14"/>
    <mergeCell ref="B12:E12"/>
    <mergeCell ref="G12:K12"/>
    <mergeCell ref="M12:S12"/>
    <mergeCell ref="U12:AC12"/>
    <mergeCell ref="AE12:AN12"/>
    <mergeCell ref="AP12:BA12"/>
    <mergeCell ref="B15:BA15"/>
    <mergeCell ref="B26:BA26"/>
    <mergeCell ref="A27:BA28"/>
    <mergeCell ref="B29:S29"/>
    <mergeCell ref="U29:AC29"/>
    <mergeCell ref="AF29:AQ29"/>
    <mergeCell ref="AS29:AW29"/>
    <mergeCell ref="AY29:BA29"/>
    <mergeCell ref="A16:BA25"/>
    <mergeCell ref="T31:AC32"/>
    <mergeCell ref="AD31:AJ32"/>
    <mergeCell ref="AK31:AQ32"/>
    <mergeCell ref="AR31:AW32"/>
    <mergeCell ref="AX31:BA32"/>
    <mergeCell ref="T30:AC30"/>
    <mergeCell ref="AD30:AJ30"/>
    <mergeCell ref="AK30:AQ30"/>
    <mergeCell ref="AN41:BA42"/>
    <mergeCell ref="C42:AM42"/>
    <mergeCell ref="A31:S32"/>
    <mergeCell ref="A30:S30"/>
    <mergeCell ref="AS30:AW30"/>
    <mergeCell ref="AY30:BA30"/>
    <mergeCell ref="AE46:AK46"/>
    <mergeCell ref="B44:K44"/>
    <mergeCell ref="M44:AD44"/>
    <mergeCell ref="AF44:AK44"/>
    <mergeCell ref="AW44:BA44"/>
    <mergeCell ref="B33:BA33"/>
    <mergeCell ref="A34:BA34"/>
    <mergeCell ref="B35:BA36"/>
    <mergeCell ref="B37:BA38"/>
    <mergeCell ref="A39:B40"/>
    <mergeCell ref="C39:BA39"/>
    <mergeCell ref="C40:BA40"/>
    <mergeCell ref="A52:K52"/>
    <mergeCell ref="A50:K50"/>
    <mergeCell ref="L50:R50"/>
    <mergeCell ref="S50:T50"/>
    <mergeCell ref="U50:V50"/>
    <mergeCell ref="W50:Z50"/>
    <mergeCell ref="A51:K51"/>
    <mergeCell ref="A47:AD47"/>
    <mergeCell ref="A41:B42"/>
    <mergeCell ref="C41:AM41"/>
    <mergeCell ref="AE47:BA47"/>
    <mergeCell ref="A48:K48"/>
    <mergeCell ref="L48:Z48"/>
    <mergeCell ref="A49:K49"/>
    <mergeCell ref="L49:R49"/>
    <mergeCell ref="S49:T49"/>
    <mergeCell ref="U49:V49"/>
    <mergeCell ref="W49:Z49"/>
    <mergeCell ref="A45:K46"/>
    <mergeCell ref="L45:AD46"/>
    <mergeCell ref="AE45:AK45"/>
    <mergeCell ref="AM45:AU45"/>
    <mergeCell ref="AV45:BA46"/>
    <mergeCell ref="AL46:AU46"/>
  </mergeCells>
  <conditionalFormatting sqref="C41:AM41 C39:BB39">
    <cfRule type="expression" dxfId="15" priority="3" stopIfTrue="1">
      <formula>A39=FALSE</formula>
    </cfRule>
  </conditionalFormatting>
  <conditionalFormatting sqref="C42:AM42 C40:BA40">
    <cfRule type="expression" dxfId="14" priority="2" stopIfTrue="1">
      <formula>A39=FALSE</formula>
    </cfRule>
  </conditionalFormatting>
  <conditionalFormatting sqref="BB38">
    <cfRule type="expression" dxfId="13" priority="1" stopIfTrue="1">
      <formula>AZ39=FALSE</formula>
    </cfRule>
  </conditionalFormatting>
  <printOptions horizontalCentered="1" verticalCentered="1"/>
  <pageMargins left="0.39370078740157483" right="0.39370078740157483" top="0.39370078740157483" bottom="0.39370078740157483" header="0.31496062992125984" footer="0.31496062992125984"/>
  <pageSetup paperSize="9" scale="92"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Check Box 1">
              <controlPr locked="0" defaultSize="0" print="0" autoFill="0" autoLine="0" autoPict="0">
                <anchor moveWithCells="1">
                  <from>
                    <xdr:col>0</xdr:col>
                    <xdr:colOff>180975</xdr:colOff>
                    <xdr:row>38</xdr:row>
                    <xdr:rowOff>38100</xdr:rowOff>
                  </from>
                  <to>
                    <xdr:col>1</xdr:col>
                    <xdr:colOff>0</xdr:colOff>
                    <xdr:row>39</xdr:row>
                    <xdr:rowOff>66675</xdr:rowOff>
                  </to>
                </anchor>
              </controlPr>
            </control>
          </mc:Choice>
        </mc:AlternateContent>
        <mc:AlternateContent xmlns:mc="http://schemas.openxmlformats.org/markup-compatibility/2006">
          <mc:Choice Requires="x14">
            <control shapeId="10242" r:id="rId5" name="Check Box 2">
              <controlPr locked="0" defaultSize="0" print="0" autoFill="0" autoLine="0" autoPict="0">
                <anchor moveWithCells="1">
                  <from>
                    <xdr:col>0</xdr:col>
                    <xdr:colOff>180975</xdr:colOff>
                    <xdr:row>40</xdr:row>
                    <xdr:rowOff>38100</xdr:rowOff>
                  </from>
                  <to>
                    <xdr:col>1</xdr:col>
                    <xdr:colOff>0</xdr:colOff>
                    <xdr:row>41</xdr:row>
                    <xdr:rowOff>66675</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BA144"/>
  <sheetViews>
    <sheetView showGridLines="0" topLeftCell="A126" zoomScale="116" zoomScaleNormal="116" workbookViewId="0">
      <selection activeCell="A138" sqref="A138:B139"/>
    </sheetView>
  </sheetViews>
  <sheetFormatPr baseColWidth="10" defaultColWidth="2.85546875" defaultRowHeight="13.5" customHeight="1" x14ac:dyDescent="0.2"/>
  <cols>
    <col min="1" max="16384" width="2.85546875" style="24"/>
  </cols>
  <sheetData>
    <row r="1" spans="1:53" ht="13.5" customHeight="1" x14ac:dyDescent="0.2">
      <c r="A1" s="112" t="s">
        <v>330</v>
      </c>
      <c r="B1" s="1557" t="s">
        <v>331</v>
      </c>
      <c r="C1" s="1557"/>
      <c r="D1" s="1557"/>
      <c r="E1" s="1557"/>
      <c r="F1" s="1557"/>
      <c r="G1" s="1557"/>
      <c r="H1" s="1557"/>
      <c r="I1" s="1557"/>
      <c r="J1" s="1557"/>
      <c r="K1" s="1557"/>
      <c r="L1" s="1557"/>
      <c r="M1" s="1558"/>
      <c r="N1" s="112" t="s">
        <v>332</v>
      </c>
      <c r="O1" s="1557"/>
      <c r="P1" s="1557"/>
      <c r="Q1" s="1557"/>
      <c r="R1" s="1557"/>
      <c r="S1" s="1557"/>
      <c r="T1" s="1557"/>
      <c r="U1" s="1557"/>
      <c r="V1" s="1557"/>
      <c r="W1" s="1557"/>
      <c r="X1" s="1557"/>
      <c r="Y1" s="1557"/>
      <c r="Z1" s="1557"/>
      <c r="AA1" s="1557"/>
      <c r="AB1" s="1557"/>
      <c r="AC1" s="1557"/>
      <c r="AD1" s="1557"/>
      <c r="AE1" s="1557"/>
      <c r="AF1" s="1557"/>
      <c r="AG1" s="1557"/>
      <c r="AH1" s="1557"/>
      <c r="AI1" s="1557"/>
      <c r="AJ1" s="1557"/>
      <c r="AK1" s="1557"/>
      <c r="AL1" s="1557"/>
      <c r="AM1" s="1557"/>
      <c r="AN1" s="1558"/>
      <c r="AO1" s="112" t="s">
        <v>333</v>
      </c>
      <c r="AP1" s="1559" t="s">
        <v>334</v>
      </c>
      <c r="AQ1" s="1532"/>
      <c r="AR1" s="1532"/>
      <c r="AS1" s="1532"/>
      <c r="AT1" s="1532"/>
      <c r="AU1" s="1532"/>
      <c r="AV1" s="1532"/>
      <c r="AW1" s="1532"/>
      <c r="AX1" s="1532"/>
      <c r="AY1" s="1532"/>
      <c r="AZ1" s="1532"/>
      <c r="BA1" s="1533"/>
    </row>
    <row r="2" spans="1:53" ht="13.5" customHeight="1" x14ac:dyDescent="0.2">
      <c r="A2" s="113"/>
      <c r="B2" s="1526" t="s">
        <v>335</v>
      </c>
      <c r="C2" s="1526"/>
      <c r="D2" s="1526"/>
      <c r="E2" s="1526"/>
      <c r="F2" s="1526"/>
      <c r="G2" s="1526"/>
      <c r="H2" s="1526"/>
      <c r="I2" s="1526"/>
      <c r="J2" s="1526"/>
      <c r="K2" s="1526"/>
      <c r="L2" s="1526"/>
      <c r="M2" s="1527"/>
      <c r="N2" s="1582" t="s">
        <v>336</v>
      </c>
      <c r="O2" s="1583"/>
      <c r="P2" s="1583"/>
      <c r="Q2" s="1583"/>
      <c r="R2" s="1583"/>
      <c r="S2" s="1583"/>
      <c r="T2" s="1583"/>
      <c r="U2" s="1583"/>
      <c r="V2" s="1583"/>
      <c r="W2" s="1583"/>
      <c r="X2" s="1583"/>
      <c r="Y2" s="1583"/>
      <c r="Z2" s="1583"/>
      <c r="AA2" s="1583"/>
      <c r="AB2" s="1583"/>
      <c r="AC2" s="1583"/>
      <c r="AD2" s="1583"/>
      <c r="AE2" s="1583"/>
      <c r="AF2" s="1583"/>
      <c r="AG2" s="1583"/>
      <c r="AH2" s="1583"/>
      <c r="AI2" s="1583"/>
      <c r="AJ2" s="1583"/>
      <c r="AK2" s="1583"/>
      <c r="AL2" s="1583"/>
      <c r="AM2" s="1583"/>
      <c r="AN2" s="1584"/>
      <c r="AO2" s="113"/>
      <c r="AP2" s="1523" t="s">
        <v>337</v>
      </c>
      <c r="AQ2" s="1523"/>
      <c r="AR2" s="1523"/>
      <c r="AS2" s="1523"/>
      <c r="AT2" s="1523"/>
      <c r="AU2" s="1523"/>
      <c r="AV2" s="1523"/>
      <c r="AW2" s="1523"/>
      <c r="AX2" s="1523"/>
      <c r="AY2" s="1523"/>
      <c r="AZ2" s="1523"/>
      <c r="BA2" s="1524"/>
    </row>
    <row r="3" spans="1:53" ht="13.5" customHeight="1" x14ac:dyDescent="0.2">
      <c r="A3" s="1516"/>
      <c r="B3" s="1517"/>
      <c r="C3" s="1517"/>
      <c r="D3" s="1517"/>
      <c r="E3" s="1517"/>
      <c r="F3" s="1517"/>
      <c r="G3" s="1517"/>
      <c r="H3" s="1517"/>
      <c r="I3" s="1517"/>
      <c r="J3" s="1517"/>
      <c r="K3" s="1517"/>
      <c r="L3" s="1517"/>
      <c r="M3" s="1518"/>
      <c r="N3" s="1582"/>
      <c r="O3" s="1583"/>
      <c r="P3" s="1583"/>
      <c r="Q3" s="1583"/>
      <c r="R3" s="1583"/>
      <c r="S3" s="1583"/>
      <c r="T3" s="1583"/>
      <c r="U3" s="1583"/>
      <c r="V3" s="1583"/>
      <c r="W3" s="1583"/>
      <c r="X3" s="1583"/>
      <c r="Y3" s="1583"/>
      <c r="Z3" s="1583"/>
      <c r="AA3" s="1583"/>
      <c r="AB3" s="1583"/>
      <c r="AC3" s="1583"/>
      <c r="AD3" s="1583"/>
      <c r="AE3" s="1583"/>
      <c r="AF3" s="1583"/>
      <c r="AG3" s="1583"/>
      <c r="AH3" s="1583"/>
      <c r="AI3" s="1583"/>
      <c r="AJ3" s="1583"/>
      <c r="AK3" s="1583"/>
      <c r="AL3" s="1583"/>
      <c r="AM3" s="1583"/>
      <c r="AN3" s="1584"/>
      <c r="AO3" s="1501" t="str">
        <f>APRS!$AO$3</f>
        <v/>
      </c>
      <c r="AP3" s="1502"/>
      <c r="AQ3" s="1502"/>
      <c r="AR3" s="1502"/>
      <c r="AS3" s="1502"/>
      <c r="AT3" s="1502"/>
      <c r="AU3" s="1502"/>
      <c r="AV3" s="1502"/>
      <c r="AW3" s="1502"/>
      <c r="AX3" s="1502"/>
      <c r="AY3" s="1502"/>
      <c r="AZ3" s="1502"/>
      <c r="BA3" s="1503"/>
    </row>
    <row r="4" spans="1:53" ht="13.5" customHeight="1" x14ac:dyDescent="0.2">
      <c r="A4" s="1575" t="s">
        <v>338</v>
      </c>
      <c r="B4" s="1576"/>
      <c r="C4" s="1576"/>
      <c r="D4" s="1576"/>
      <c r="E4" s="1576"/>
      <c r="F4" s="1576"/>
      <c r="G4" s="1576"/>
      <c r="H4" s="1576"/>
      <c r="I4" s="1576"/>
      <c r="J4" s="1576"/>
      <c r="K4" s="1576"/>
      <c r="L4" s="1576"/>
      <c r="M4" s="1577"/>
      <c r="N4" s="1585" t="s">
        <v>339</v>
      </c>
      <c r="O4" s="1586"/>
      <c r="P4" s="1586"/>
      <c r="Q4" s="1586"/>
      <c r="R4" s="1586"/>
      <c r="S4" s="1586"/>
      <c r="T4" s="1586"/>
      <c r="U4" s="1586"/>
      <c r="V4" s="1586"/>
      <c r="W4" s="1586"/>
      <c r="X4" s="1586"/>
      <c r="Y4" s="1586"/>
      <c r="Z4" s="1586"/>
      <c r="AA4" s="1586"/>
      <c r="AB4" s="1586"/>
      <c r="AC4" s="1586"/>
      <c r="AD4" s="1586"/>
      <c r="AE4" s="1586"/>
      <c r="AF4" s="1586"/>
      <c r="AG4" s="1586"/>
      <c r="AH4" s="1586"/>
      <c r="AI4" s="1586"/>
      <c r="AJ4" s="1586"/>
      <c r="AK4" s="1586"/>
      <c r="AL4" s="1586"/>
      <c r="AM4" s="1586"/>
      <c r="AN4" s="1587"/>
      <c r="AO4" s="1501"/>
      <c r="AP4" s="1502"/>
      <c r="AQ4" s="1502"/>
      <c r="AR4" s="1502"/>
      <c r="AS4" s="1502"/>
      <c r="AT4" s="1502"/>
      <c r="AU4" s="1502"/>
      <c r="AV4" s="1502"/>
      <c r="AW4" s="1502"/>
      <c r="AX4" s="1502"/>
      <c r="AY4" s="1502"/>
      <c r="AZ4" s="1502"/>
      <c r="BA4" s="1503"/>
    </row>
    <row r="5" spans="1:53" ht="13.5" customHeight="1" x14ac:dyDescent="0.2">
      <c r="A5" s="1575" t="s">
        <v>340</v>
      </c>
      <c r="B5" s="1576"/>
      <c r="C5" s="1576"/>
      <c r="D5" s="1576"/>
      <c r="E5" s="1576"/>
      <c r="F5" s="1576"/>
      <c r="G5" s="1576"/>
      <c r="H5" s="1576"/>
      <c r="I5" s="1576"/>
      <c r="J5" s="1576"/>
      <c r="K5" s="1576"/>
      <c r="L5" s="1576"/>
      <c r="M5" s="1577"/>
      <c r="N5" s="1585"/>
      <c r="O5" s="1586"/>
      <c r="P5" s="1586"/>
      <c r="Q5" s="1586"/>
      <c r="R5" s="1586"/>
      <c r="S5" s="1586"/>
      <c r="T5" s="1586"/>
      <c r="U5" s="1586"/>
      <c r="V5" s="1586"/>
      <c r="W5" s="1586"/>
      <c r="X5" s="1586"/>
      <c r="Y5" s="1586"/>
      <c r="Z5" s="1586"/>
      <c r="AA5" s="1586"/>
      <c r="AB5" s="1586"/>
      <c r="AC5" s="1586"/>
      <c r="AD5" s="1586"/>
      <c r="AE5" s="1586"/>
      <c r="AF5" s="1586"/>
      <c r="AG5" s="1586"/>
      <c r="AH5" s="1586"/>
      <c r="AI5" s="1586"/>
      <c r="AJ5" s="1586"/>
      <c r="AK5" s="1586"/>
      <c r="AL5" s="1586"/>
      <c r="AM5" s="1586"/>
      <c r="AN5" s="1587"/>
      <c r="AO5" s="1501"/>
      <c r="AP5" s="1502"/>
      <c r="AQ5" s="1502"/>
      <c r="AR5" s="1502"/>
      <c r="AS5" s="1502"/>
      <c r="AT5" s="1502"/>
      <c r="AU5" s="1502"/>
      <c r="AV5" s="1502"/>
      <c r="AW5" s="1502"/>
      <c r="AX5" s="1502"/>
      <c r="AY5" s="1502"/>
      <c r="AZ5" s="1502"/>
      <c r="BA5" s="1503"/>
    </row>
    <row r="6" spans="1:53" ht="13.5" customHeight="1" x14ac:dyDescent="0.2">
      <c r="A6" s="1578" t="s">
        <v>341</v>
      </c>
      <c r="B6" s="1579"/>
      <c r="C6" s="1579"/>
      <c r="D6" s="1579"/>
      <c r="E6" s="1579"/>
      <c r="F6" s="1579"/>
      <c r="G6" s="1579"/>
      <c r="H6" s="1579"/>
      <c r="I6" s="1579"/>
      <c r="J6" s="1579"/>
      <c r="K6" s="1579"/>
      <c r="L6" s="1579"/>
      <c r="M6" s="1580"/>
      <c r="N6" s="1571"/>
      <c r="O6" s="1572"/>
      <c r="P6" s="1572"/>
      <c r="Q6" s="1572"/>
      <c r="R6" s="1572"/>
      <c r="S6" s="1572"/>
      <c r="T6" s="1572"/>
      <c r="U6" s="1572"/>
      <c r="V6" s="1572"/>
      <c r="W6" s="1572"/>
      <c r="X6" s="1572"/>
      <c r="Y6" s="1572"/>
      <c r="Z6" s="1572"/>
      <c r="AA6" s="1572"/>
      <c r="AB6" s="1572"/>
      <c r="AC6" s="1572"/>
      <c r="AD6" s="1572"/>
      <c r="AE6" s="1572"/>
      <c r="AF6" s="1572"/>
      <c r="AG6" s="1572"/>
      <c r="AH6" s="1572"/>
      <c r="AI6" s="1572"/>
      <c r="AJ6" s="1572"/>
      <c r="AK6" s="1572"/>
      <c r="AL6" s="1572"/>
      <c r="AM6" s="1572"/>
      <c r="AN6" s="1581"/>
      <c r="AO6" s="1504"/>
      <c r="AP6" s="1505"/>
      <c r="AQ6" s="1505"/>
      <c r="AR6" s="1505"/>
      <c r="AS6" s="1505"/>
      <c r="AT6" s="1505"/>
      <c r="AU6" s="1505"/>
      <c r="AV6" s="1505"/>
      <c r="AW6" s="1505"/>
      <c r="AX6" s="1505"/>
      <c r="AY6" s="1505"/>
      <c r="AZ6" s="1505"/>
      <c r="BA6" s="1506"/>
    </row>
    <row r="7" spans="1:53" ht="13.5" customHeight="1" x14ac:dyDescent="0.2">
      <c r="A7" s="112" t="s">
        <v>342</v>
      </c>
      <c r="B7" s="1532" t="s">
        <v>343</v>
      </c>
      <c r="C7" s="1532"/>
      <c r="D7" s="1532"/>
      <c r="E7" s="1532"/>
      <c r="F7" s="1532"/>
      <c r="G7" s="1532"/>
      <c r="H7" s="1532"/>
      <c r="I7" s="1532"/>
      <c r="J7" s="1532"/>
      <c r="K7" s="1532"/>
      <c r="L7" s="1532"/>
      <c r="M7" s="1532"/>
      <c r="N7" s="1557"/>
      <c r="O7" s="1557"/>
      <c r="P7" s="1557"/>
      <c r="Q7" s="1557"/>
      <c r="R7" s="1532"/>
      <c r="S7" s="1532"/>
      <c r="T7" s="1532"/>
      <c r="U7" s="1532"/>
      <c r="V7" s="1532"/>
      <c r="W7" s="1532"/>
      <c r="X7" s="1532"/>
      <c r="Y7" s="1532"/>
      <c r="Z7" s="1532"/>
      <c r="AA7" s="1532"/>
      <c r="AB7" s="1532"/>
      <c r="AC7" s="1532"/>
      <c r="AD7" s="1532"/>
      <c r="AE7" s="1532"/>
      <c r="AF7" s="1532"/>
      <c r="AG7" s="1532"/>
      <c r="AH7" s="1532"/>
      <c r="AI7" s="1532"/>
      <c r="AJ7" s="1532"/>
      <c r="AK7" s="1532"/>
      <c r="AL7" s="1532"/>
      <c r="AM7" s="1532"/>
      <c r="AN7" s="1533"/>
      <c r="AO7" s="112" t="s">
        <v>344</v>
      </c>
      <c r="AP7" s="1532" t="s">
        <v>345</v>
      </c>
      <c r="AQ7" s="1532"/>
      <c r="AR7" s="1532"/>
      <c r="AS7" s="1532"/>
      <c r="AT7" s="1532"/>
      <c r="AU7" s="1532"/>
      <c r="AV7" s="1532"/>
      <c r="AW7" s="1532"/>
      <c r="AX7" s="1532"/>
      <c r="AY7" s="1532"/>
      <c r="AZ7" s="1532"/>
      <c r="BA7" s="1533"/>
    </row>
    <row r="8" spans="1:53" ht="13.5" customHeight="1" x14ac:dyDescent="0.2">
      <c r="A8" s="113"/>
      <c r="B8" s="1523" t="s">
        <v>346</v>
      </c>
      <c r="C8" s="1523"/>
      <c r="D8" s="1523"/>
      <c r="E8" s="1523"/>
      <c r="F8" s="1523"/>
      <c r="G8" s="1523"/>
      <c r="H8" s="1523"/>
      <c r="I8" s="1523"/>
      <c r="J8" s="1523"/>
      <c r="K8" s="1523"/>
      <c r="L8" s="1523"/>
      <c r="M8" s="1523"/>
      <c r="N8" s="1517"/>
      <c r="O8" s="1517"/>
      <c r="P8" s="1517"/>
      <c r="Q8" s="1517"/>
      <c r="R8" s="1554"/>
      <c r="S8" s="1554"/>
      <c r="T8" s="1554"/>
      <c r="U8" s="1554"/>
      <c r="V8" s="1554"/>
      <c r="W8" s="1554"/>
      <c r="X8" s="1554"/>
      <c r="Y8" s="1554"/>
      <c r="Z8" s="1554"/>
      <c r="AA8" s="1554"/>
      <c r="AB8" s="1554"/>
      <c r="AC8" s="1554"/>
      <c r="AD8" s="1554"/>
      <c r="AE8" s="1554"/>
      <c r="AF8" s="1554"/>
      <c r="AG8" s="1554"/>
      <c r="AH8" s="1554"/>
      <c r="AI8" s="1554"/>
      <c r="AJ8" s="1554"/>
      <c r="AK8" s="1554"/>
      <c r="AL8" s="1554"/>
      <c r="AM8" s="1554"/>
      <c r="AN8" s="1565"/>
      <c r="AO8" s="113"/>
      <c r="AP8" s="1523" t="s">
        <v>347</v>
      </c>
      <c r="AQ8" s="1523"/>
      <c r="AR8" s="1523"/>
      <c r="AS8" s="1523"/>
      <c r="AT8" s="1523"/>
      <c r="AU8" s="1523"/>
      <c r="AV8" s="1523"/>
      <c r="AW8" s="1523"/>
      <c r="AX8" s="1523"/>
      <c r="AY8" s="1523"/>
      <c r="AZ8" s="1523"/>
      <c r="BA8" s="1524"/>
    </row>
    <row r="9" spans="1:53" ht="13.5" customHeight="1" x14ac:dyDescent="0.2">
      <c r="A9" s="1516"/>
      <c r="B9" s="1517"/>
      <c r="C9" s="1517"/>
      <c r="D9" s="1517"/>
      <c r="E9" s="1517"/>
      <c r="F9" s="1517"/>
      <c r="G9" s="1517"/>
      <c r="H9" s="1517"/>
      <c r="I9" s="1517"/>
      <c r="J9" s="1517"/>
      <c r="K9" s="1517"/>
      <c r="L9" s="1517"/>
      <c r="M9" s="1517"/>
      <c r="N9" s="1517"/>
      <c r="O9" s="1517"/>
      <c r="P9" s="1517"/>
      <c r="Q9" s="1517"/>
      <c r="R9" s="1554"/>
      <c r="S9" s="1554"/>
      <c r="T9" s="1554"/>
      <c r="U9" s="1554"/>
      <c r="V9" s="1554"/>
      <c r="W9" s="1554"/>
      <c r="X9" s="1554"/>
      <c r="Y9" s="1554"/>
      <c r="Z9" s="1554"/>
      <c r="AA9" s="1554"/>
      <c r="AB9" s="1554"/>
      <c r="AC9" s="1554"/>
      <c r="AD9" s="1554"/>
      <c r="AE9" s="1554"/>
      <c r="AF9" s="1554"/>
      <c r="AG9" s="1554"/>
      <c r="AH9" s="1554"/>
      <c r="AI9" s="1554"/>
      <c r="AJ9" s="1554"/>
      <c r="AK9" s="1554"/>
      <c r="AL9" s="1554"/>
      <c r="AM9" s="1554"/>
      <c r="AN9" s="1565"/>
      <c r="AO9" s="1416" t="str">
        <f>APRS!$AO$9</f>
        <v/>
      </c>
      <c r="AP9" s="1417"/>
      <c r="AQ9" s="1417"/>
      <c r="AR9" s="1417"/>
      <c r="AS9" s="1417"/>
      <c r="AT9" s="1417"/>
      <c r="AU9" s="1417"/>
      <c r="AV9" s="1417"/>
      <c r="AW9" s="1417"/>
      <c r="AX9" s="1417"/>
      <c r="AY9" s="1417"/>
      <c r="AZ9" s="1417"/>
      <c r="BA9" s="1418"/>
    </row>
    <row r="10" spans="1:53" ht="13.5" customHeight="1" x14ac:dyDescent="0.2">
      <c r="A10" s="1571"/>
      <c r="B10" s="1572"/>
      <c r="C10" s="1572"/>
      <c r="D10" s="1572"/>
      <c r="E10" s="1572"/>
      <c r="F10" s="1572"/>
      <c r="G10" s="1572"/>
      <c r="H10" s="1572"/>
      <c r="I10" s="1572"/>
      <c r="J10" s="1572"/>
      <c r="K10" s="1572"/>
      <c r="L10" s="1572"/>
      <c r="M10" s="1572"/>
      <c r="N10" s="1572"/>
      <c r="O10" s="1572"/>
      <c r="P10" s="1572"/>
      <c r="Q10" s="1572"/>
      <c r="R10" s="1573"/>
      <c r="S10" s="1573"/>
      <c r="T10" s="1573"/>
      <c r="U10" s="1573"/>
      <c r="V10" s="1573"/>
      <c r="W10" s="1573"/>
      <c r="X10" s="1573"/>
      <c r="Y10" s="1573"/>
      <c r="Z10" s="1573"/>
      <c r="AA10" s="1573"/>
      <c r="AB10" s="1573"/>
      <c r="AC10" s="1573"/>
      <c r="AD10" s="1573"/>
      <c r="AE10" s="1573"/>
      <c r="AF10" s="1573"/>
      <c r="AG10" s="1573"/>
      <c r="AH10" s="1573"/>
      <c r="AI10" s="1573"/>
      <c r="AJ10" s="1573"/>
      <c r="AK10" s="1573"/>
      <c r="AL10" s="1573"/>
      <c r="AM10" s="1573"/>
      <c r="AN10" s="1574"/>
      <c r="AO10" s="1440"/>
      <c r="AP10" s="1441"/>
      <c r="AQ10" s="1441"/>
      <c r="AR10" s="1441"/>
      <c r="AS10" s="1441"/>
      <c r="AT10" s="1441"/>
      <c r="AU10" s="1441"/>
      <c r="AV10" s="1441"/>
      <c r="AW10" s="1441"/>
      <c r="AX10" s="1441"/>
      <c r="AY10" s="1441"/>
      <c r="AZ10" s="1441"/>
      <c r="BA10" s="1442"/>
    </row>
    <row r="11" spans="1:53" ht="13.5" customHeight="1" x14ac:dyDescent="0.2">
      <c r="A11" s="112" t="s">
        <v>348</v>
      </c>
      <c r="B11" s="1532" t="s">
        <v>349</v>
      </c>
      <c r="C11" s="1532"/>
      <c r="D11" s="1532"/>
      <c r="E11" s="1533"/>
      <c r="F11" s="112" t="s">
        <v>350</v>
      </c>
      <c r="G11" s="1532" t="s">
        <v>351</v>
      </c>
      <c r="H11" s="1532"/>
      <c r="I11" s="1532"/>
      <c r="J11" s="1532"/>
      <c r="K11" s="1533"/>
      <c r="L11" s="112" t="s">
        <v>352</v>
      </c>
      <c r="M11" s="1532" t="s">
        <v>353</v>
      </c>
      <c r="N11" s="1532"/>
      <c r="O11" s="1532"/>
      <c r="P11" s="1532"/>
      <c r="Q11" s="1532"/>
      <c r="R11" s="1532"/>
      <c r="S11" s="1533"/>
      <c r="T11" s="112" t="s">
        <v>354</v>
      </c>
      <c r="U11" s="1532" t="s">
        <v>355</v>
      </c>
      <c r="V11" s="1532"/>
      <c r="W11" s="1532"/>
      <c r="X11" s="1532"/>
      <c r="Y11" s="1532"/>
      <c r="Z11" s="1532"/>
      <c r="AA11" s="1532"/>
      <c r="AB11" s="1532"/>
      <c r="AC11" s="1533"/>
      <c r="AD11" s="112" t="s">
        <v>356</v>
      </c>
      <c r="AE11" s="1559" t="s">
        <v>357</v>
      </c>
      <c r="AF11" s="1559"/>
      <c r="AG11" s="1559"/>
      <c r="AH11" s="1559"/>
      <c r="AI11" s="1559"/>
      <c r="AJ11" s="1559"/>
      <c r="AK11" s="1559"/>
      <c r="AL11" s="1559"/>
      <c r="AM11" s="1559"/>
      <c r="AN11" s="1560"/>
      <c r="AO11" s="112" t="s">
        <v>358</v>
      </c>
      <c r="AP11" s="1532" t="s">
        <v>359</v>
      </c>
      <c r="AQ11" s="1532"/>
      <c r="AR11" s="1532"/>
      <c r="AS11" s="1532"/>
      <c r="AT11" s="1532"/>
      <c r="AU11" s="1532"/>
      <c r="AV11" s="1532"/>
      <c r="AW11" s="1532"/>
      <c r="AX11" s="1532"/>
      <c r="AY11" s="1532"/>
      <c r="AZ11" s="1532"/>
      <c r="BA11" s="1533"/>
    </row>
    <row r="12" spans="1:53" ht="13.5" customHeight="1" x14ac:dyDescent="0.2">
      <c r="A12" s="113"/>
      <c r="B12" s="1523" t="s">
        <v>21</v>
      </c>
      <c r="C12" s="1523"/>
      <c r="D12" s="1523"/>
      <c r="E12" s="1524"/>
      <c r="F12" s="113"/>
      <c r="G12" s="1569" t="s">
        <v>18</v>
      </c>
      <c r="H12" s="1569"/>
      <c r="I12" s="1569"/>
      <c r="J12" s="1569"/>
      <c r="K12" s="1570"/>
      <c r="L12" s="113"/>
      <c r="M12" s="1523" t="s">
        <v>17</v>
      </c>
      <c r="N12" s="1523"/>
      <c r="O12" s="1523"/>
      <c r="P12" s="1523"/>
      <c r="Q12" s="1523"/>
      <c r="R12" s="1523"/>
      <c r="S12" s="1524"/>
      <c r="T12" s="113"/>
      <c r="U12" s="1569" t="s">
        <v>360</v>
      </c>
      <c r="V12" s="1523"/>
      <c r="W12" s="1523"/>
      <c r="X12" s="1523"/>
      <c r="Y12" s="1523"/>
      <c r="Z12" s="1523"/>
      <c r="AA12" s="1523"/>
      <c r="AB12" s="1523"/>
      <c r="AC12" s="1524"/>
      <c r="AD12" s="113"/>
      <c r="AE12" s="1569" t="s">
        <v>361</v>
      </c>
      <c r="AF12" s="1569"/>
      <c r="AG12" s="1569"/>
      <c r="AH12" s="1569"/>
      <c r="AI12" s="1569"/>
      <c r="AJ12" s="1569"/>
      <c r="AK12" s="1569"/>
      <c r="AL12" s="1569"/>
      <c r="AM12" s="1569"/>
      <c r="AN12" s="1570"/>
      <c r="AO12" s="113"/>
      <c r="AP12" s="1523" t="s">
        <v>362</v>
      </c>
      <c r="AQ12" s="1523"/>
      <c r="AR12" s="1523"/>
      <c r="AS12" s="1523"/>
      <c r="AT12" s="1523"/>
      <c r="AU12" s="1523"/>
      <c r="AV12" s="1523"/>
      <c r="AW12" s="1523"/>
      <c r="AX12" s="1523"/>
      <c r="AY12" s="1523"/>
      <c r="AZ12" s="1523"/>
      <c r="BA12" s="1524"/>
    </row>
    <row r="13" spans="1:53" ht="13.5" customHeight="1" x14ac:dyDescent="0.2">
      <c r="A13" s="1416" t="str">
        <f>APRS!$A$13</f>
        <v/>
      </c>
      <c r="B13" s="1417"/>
      <c r="C13" s="1417"/>
      <c r="D13" s="1417"/>
      <c r="E13" s="1418"/>
      <c r="F13" s="1416" t="str">
        <f>APRS!$F$13</f>
        <v/>
      </c>
      <c r="G13" s="1417"/>
      <c r="H13" s="1417"/>
      <c r="I13" s="1417"/>
      <c r="J13" s="1417"/>
      <c r="K13" s="1418"/>
      <c r="L13" s="1416" t="str">
        <f>APRS!$L$13</f>
        <v/>
      </c>
      <c r="M13" s="1417"/>
      <c r="N13" s="1417"/>
      <c r="O13" s="1417"/>
      <c r="P13" s="1417"/>
      <c r="Q13" s="1417"/>
      <c r="R13" s="1417"/>
      <c r="S13" s="1418"/>
      <c r="T13" s="1486" t="str">
        <f>APRS!$T$13</f>
        <v/>
      </c>
      <c r="U13" s="1487"/>
      <c r="V13" s="1487"/>
      <c r="W13" s="1487"/>
      <c r="X13" s="1487"/>
      <c r="Y13" s="1487"/>
      <c r="Z13" s="1487"/>
      <c r="AA13" s="1487"/>
      <c r="AB13" s="1487"/>
      <c r="AC13" s="1488"/>
      <c r="AD13" s="1486" t="str">
        <f>APRS!$AD$13</f>
        <v/>
      </c>
      <c r="AE13" s="1487"/>
      <c r="AF13" s="1487"/>
      <c r="AG13" s="1487"/>
      <c r="AH13" s="1487"/>
      <c r="AI13" s="1487"/>
      <c r="AJ13" s="1487"/>
      <c r="AK13" s="1487"/>
      <c r="AL13" s="1487"/>
      <c r="AM13" s="1487"/>
      <c r="AN13" s="1488"/>
      <c r="AO13" s="1492">
        <f>APRS!$AO$13</f>
        <v>0</v>
      </c>
      <c r="AP13" s="1417"/>
      <c r="AQ13" s="1417"/>
      <c r="AR13" s="1417"/>
      <c r="AS13" s="1417"/>
      <c r="AT13" s="1417"/>
      <c r="AU13" s="1417"/>
      <c r="AV13" s="1417"/>
      <c r="AW13" s="1417"/>
      <c r="AX13" s="1417"/>
      <c r="AY13" s="1417"/>
      <c r="AZ13" s="1417"/>
      <c r="BA13" s="1418"/>
    </row>
    <row r="14" spans="1:53" ht="13.5" customHeight="1" x14ac:dyDescent="0.2">
      <c r="A14" s="1440"/>
      <c r="B14" s="1441"/>
      <c r="C14" s="1441"/>
      <c r="D14" s="1441"/>
      <c r="E14" s="1442"/>
      <c r="F14" s="1440"/>
      <c r="G14" s="1441"/>
      <c r="H14" s="1441"/>
      <c r="I14" s="1441"/>
      <c r="J14" s="1441"/>
      <c r="K14" s="1442"/>
      <c r="L14" s="1440"/>
      <c r="M14" s="1441"/>
      <c r="N14" s="1441"/>
      <c r="O14" s="1441"/>
      <c r="P14" s="1441"/>
      <c r="Q14" s="1441"/>
      <c r="R14" s="1441"/>
      <c r="S14" s="1442"/>
      <c r="T14" s="1489"/>
      <c r="U14" s="1490"/>
      <c r="V14" s="1490"/>
      <c r="W14" s="1490"/>
      <c r="X14" s="1490"/>
      <c r="Y14" s="1490"/>
      <c r="Z14" s="1490"/>
      <c r="AA14" s="1490"/>
      <c r="AB14" s="1490"/>
      <c r="AC14" s="1491"/>
      <c r="AD14" s="1489"/>
      <c r="AE14" s="1490"/>
      <c r="AF14" s="1490"/>
      <c r="AG14" s="1490"/>
      <c r="AH14" s="1490"/>
      <c r="AI14" s="1490"/>
      <c r="AJ14" s="1490"/>
      <c r="AK14" s="1490"/>
      <c r="AL14" s="1490"/>
      <c r="AM14" s="1490"/>
      <c r="AN14" s="1491"/>
      <c r="AO14" s="1440"/>
      <c r="AP14" s="1441"/>
      <c r="AQ14" s="1441"/>
      <c r="AR14" s="1441"/>
      <c r="AS14" s="1441"/>
      <c r="AT14" s="1441"/>
      <c r="AU14" s="1441"/>
      <c r="AV14" s="1441"/>
      <c r="AW14" s="1441"/>
      <c r="AX14" s="1441"/>
      <c r="AY14" s="1441"/>
      <c r="AZ14" s="1441"/>
      <c r="BA14" s="1442"/>
    </row>
    <row r="15" spans="1:53" ht="13.5" customHeight="1" x14ac:dyDescent="0.2">
      <c r="A15" s="112" t="s">
        <v>363</v>
      </c>
      <c r="B15" s="1531" t="s">
        <v>398</v>
      </c>
      <c r="C15" s="1532"/>
      <c r="D15" s="1532"/>
      <c r="E15" s="1532"/>
      <c r="F15" s="1532"/>
      <c r="G15" s="1532"/>
      <c r="H15" s="1532"/>
      <c r="I15" s="1532"/>
      <c r="J15" s="1532"/>
      <c r="K15" s="1532"/>
      <c r="L15" s="1532"/>
      <c r="M15" s="1532"/>
      <c r="N15" s="1532"/>
      <c r="O15" s="1532"/>
      <c r="P15" s="1532"/>
      <c r="Q15" s="1532"/>
      <c r="R15" s="1532"/>
      <c r="S15" s="1532"/>
      <c r="T15" s="1532"/>
      <c r="U15" s="1532"/>
      <c r="V15" s="1532"/>
      <c r="W15" s="1532"/>
      <c r="X15" s="1532"/>
      <c r="Y15" s="1532"/>
      <c r="Z15" s="1532"/>
      <c r="AA15" s="1532"/>
      <c r="AB15" s="1532"/>
      <c r="AC15" s="1532"/>
      <c r="AD15" s="1532"/>
      <c r="AE15" s="1532"/>
      <c r="AF15" s="1532"/>
      <c r="AG15" s="1532"/>
      <c r="AH15" s="1532"/>
      <c r="AI15" s="1532"/>
      <c r="AJ15" s="1532"/>
      <c r="AK15" s="1532"/>
      <c r="AL15" s="1532"/>
      <c r="AM15" s="1532"/>
      <c r="AN15" s="1532"/>
      <c r="AO15" s="1532"/>
      <c r="AP15" s="1532"/>
      <c r="AQ15" s="1532"/>
      <c r="AR15" s="1532"/>
      <c r="AS15" s="1532"/>
      <c r="AT15" s="1532"/>
      <c r="AU15" s="1532"/>
      <c r="AV15" s="1532"/>
      <c r="AW15" s="1532"/>
      <c r="AX15" s="1532"/>
      <c r="AY15" s="1532"/>
      <c r="AZ15" s="1532"/>
      <c r="BA15" s="1533"/>
    </row>
    <row r="16" spans="1:53" ht="13.5" customHeight="1" x14ac:dyDescent="0.2">
      <c r="A16" s="1535" t="str">
        <f>APRS!$A$16</f>
        <v/>
      </c>
      <c r="B16" s="1536"/>
      <c r="C16" s="1536"/>
      <c r="D16" s="1536"/>
      <c r="E16" s="1536"/>
      <c r="F16" s="1536"/>
      <c r="G16" s="1536"/>
      <c r="H16" s="1536"/>
      <c r="I16" s="1536"/>
      <c r="J16" s="1536"/>
      <c r="K16" s="1536"/>
      <c r="L16" s="1536"/>
      <c r="M16" s="1536"/>
      <c r="N16" s="1536"/>
      <c r="O16" s="1536"/>
      <c r="P16" s="1536"/>
      <c r="Q16" s="1536"/>
      <c r="R16" s="1536"/>
      <c r="S16" s="1536"/>
      <c r="T16" s="1536"/>
      <c r="U16" s="1536"/>
      <c r="V16" s="1536"/>
      <c r="W16" s="1536"/>
      <c r="X16" s="1536"/>
      <c r="Y16" s="1536"/>
      <c r="Z16" s="1536"/>
      <c r="AA16" s="1536"/>
      <c r="AB16" s="1536"/>
      <c r="AC16" s="1536"/>
      <c r="AD16" s="1536"/>
      <c r="AE16" s="1536"/>
      <c r="AF16" s="1536"/>
      <c r="AG16" s="1536"/>
      <c r="AH16" s="1536"/>
      <c r="AI16" s="1536"/>
      <c r="AJ16" s="1536"/>
      <c r="AK16" s="1536"/>
      <c r="AL16" s="1536"/>
      <c r="AM16" s="1536"/>
      <c r="AN16" s="1536"/>
      <c r="AO16" s="1536"/>
      <c r="AP16" s="1536"/>
      <c r="AQ16" s="1536"/>
      <c r="AR16" s="1536"/>
      <c r="AS16" s="1536"/>
      <c r="AT16" s="1536"/>
      <c r="AU16" s="1536"/>
      <c r="AV16" s="1536"/>
      <c r="AW16" s="1536"/>
      <c r="AX16" s="1536"/>
      <c r="AY16" s="1536"/>
      <c r="AZ16" s="1536"/>
      <c r="BA16" s="1537"/>
    </row>
    <row r="17" spans="1:53" ht="13.5" customHeight="1" x14ac:dyDescent="0.2">
      <c r="A17" s="1535"/>
      <c r="B17" s="1536"/>
      <c r="C17" s="1536"/>
      <c r="D17" s="1536"/>
      <c r="E17" s="1536"/>
      <c r="F17" s="1536"/>
      <c r="G17" s="1536"/>
      <c r="H17" s="1536"/>
      <c r="I17" s="1536"/>
      <c r="J17" s="1536"/>
      <c r="K17" s="1536"/>
      <c r="L17" s="1536"/>
      <c r="M17" s="1536"/>
      <c r="N17" s="1536"/>
      <c r="O17" s="1536"/>
      <c r="P17" s="1536"/>
      <c r="Q17" s="1536"/>
      <c r="R17" s="1536"/>
      <c r="S17" s="1536"/>
      <c r="T17" s="1536"/>
      <c r="U17" s="1536"/>
      <c r="V17" s="1536"/>
      <c r="W17" s="1536"/>
      <c r="X17" s="1536"/>
      <c r="Y17" s="1536"/>
      <c r="Z17" s="1536"/>
      <c r="AA17" s="1536"/>
      <c r="AB17" s="1536"/>
      <c r="AC17" s="1536"/>
      <c r="AD17" s="1536"/>
      <c r="AE17" s="1536"/>
      <c r="AF17" s="1536"/>
      <c r="AG17" s="1536"/>
      <c r="AH17" s="1536"/>
      <c r="AI17" s="1536"/>
      <c r="AJ17" s="1536"/>
      <c r="AK17" s="1536"/>
      <c r="AL17" s="1536"/>
      <c r="AM17" s="1536"/>
      <c r="AN17" s="1536"/>
      <c r="AO17" s="1536"/>
      <c r="AP17" s="1536"/>
      <c r="AQ17" s="1536"/>
      <c r="AR17" s="1536"/>
      <c r="AS17" s="1536"/>
      <c r="AT17" s="1536"/>
      <c r="AU17" s="1536"/>
      <c r="AV17" s="1536"/>
      <c r="AW17" s="1536"/>
      <c r="AX17" s="1536"/>
      <c r="AY17" s="1536"/>
      <c r="AZ17" s="1536"/>
      <c r="BA17" s="1537"/>
    </row>
    <row r="18" spans="1:53" ht="13.5" customHeight="1" x14ac:dyDescent="0.2">
      <c r="A18" s="1535"/>
      <c r="B18" s="1536"/>
      <c r="C18" s="1536"/>
      <c r="D18" s="1536"/>
      <c r="E18" s="1536"/>
      <c r="F18" s="1536"/>
      <c r="G18" s="1536"/>
      <c r="H18" s="1536"/>
      <c r="I18" s="1536"/>
      <c r="J18" s="1536"/>
      <c r="K18" s="1536"/>
      <c r="L18" s="1536"/>
      <c r="M18" s="1536"/>
      <c r="N18" s="1536"/>
      <c r="O18" s="1536"/>
      <c r="P18" s="1536"/>
      <c r="Q18" s="1536"/>
      <c r="R18" s="1536"/>
      <c r="S18" s="1536"/>
      <c r="T18" s="1536"/>
      <c r="U18" s="1536"/>
      <c r="V18" s="1536"/>
      <c r="W18" s="1536"/>
      <c r="X18" s="1536"/>
      <c r="Y18" s="1536"/>
      <c r="Z18" s="1536"/>
      <c r="AA18" s="1536"/>
      <c r="AB18" s="1536"/>
      <c r="AC18" s="1536"/>
      <c r="AD18" s="1536"/>
      <c r="AE18" s="1536"/>
      <c r="AF18" s="1536"/>
      <c r="AG18" s="1536"/>
      <c r="AH18" s="1536"/>
      <c r="AI18" s="1536"/>
      <c r="AJ18" s="1536"/>
      <c r="AK18" s="1536"/>
      <c r="AL18" s="1536"/>
      <c r="AM18" s="1536"/>
      <c r="AN18" s="1536"/>
      <c r="AO18" s="1536"/>
      <c r="AP18" s="1536"/>
      <c r="AQ18" s="1536"/>
      <c r="AR18" s="1536"/>
      <c r="AS18" s="1536"/>
      <c r="AT18" s="1536"/>
      <c r="AU18" s="1536"/>
      <c r="AV18" s="1536"/>
      <c r="AW18" s="1536"/>
      <c r="AX18" s="1536"/>
      <c r="AY18" s="1536"/>
      <c r="AZ18" s="1536"/>
      <c r="BA18" s="1537"/>
    </row>
    <row r="19" spans="1:53" ht="13.5" customHeight="1" x14ac:dyDescent="0.2">
      <c r="A19" s="1535"/>
      <c r="B19" s="1536"/>
      <c r="C19" s="1536"/>
      <c r="D19" s="1536"/>
      <c r="E19" s="1536"/>
      <c r="F19" s="1536"/>
      <c r="G19" s="1536"/>
      <c r="H19" s="1536"/>
      <c r="I19" s="1536"/>
      <c r="J19" s="1536"/>
      <c r="K19" s="1536"/>
      <c r="L19" s="1536"/>
      <c r="M19" s="1536"/>
      <c r="N19" s="1536"/>
      <c r="O19" s="1536"/>
      <c r="P19" s="1536"/>
      <c r="Q19" s="1536"/>
      <c r="R19" s="1536"/>
      <c r="S19" s="1536"/>
      <c r="T19" s="1536"/>
      <c r="U19" s="1536"/>
      <c r="V19" s="1536"/>
      <c r="W19" s="1536"/>
      <c r="X19" s="1536"/>
      <c r="Y19" s="1536"/>
      <c r="Z19" s="1536"/>
      <c r="AA19" s="1536"/>
      <c r="AB19" s="1536"/>
      <c r="AC19" s="1536"/>
      <c r="AD19" s="1536"/>
      <c r="AE19" s="1536"/>
      <c r="AF19" s="1536"/>
      <c r="AG19" s="1536"/>
      <c r="AH19" s="1536"/>
      <c r="AI19" s="1536"/>
      <c r="AJ19" s="1536"/>
      <c r="AK19" s="1536"/>
      <c r="AL19" s="1536"/>
      <c r="AM19" s="1536"/>
      <c r="AN19" s="1536"/>
      <c r="AO19" s="1536"/>
      <c r="AP19" s="1536"/>
      <c r="AQ19" s="1536"/>
      <c r="AR19" s="1536"/>
      <c r="AS19" s="1536"/>
      <c r="AT19" s="1536"/>
      <c r="AU19" s="1536"/>
      <c r="AV19" s="1536"/>
      <c r="AW19" s="1536"/>
      <c r="AX19" s="1536"/>
      <c r="AY19" s="1536"/>
      <c r="AZ19" s="1536"/>
      <c r="BA19" s="1537"/>
    </row>
    <row r="20" spans="1:53" ht="13.5" customHeight="1" x14ac:dyDescent="0.2">
      <c r="A20" s="1535"/>
      <c r="B20" s="1536"/>
      <c r="C20" s="1536"/>
      <c r="D20" s="1536"/>
      <c r="E20" s="1536"/>
      <c r="F20" s="1536"/>
      <c r="G20" s="1536"/>
      <c r="H20" s="1536"/>
      <c r="I20" s="1536"/>
      <c r="J20" s="1536"/>
      <c r="K20" s="1536"/>
      <c r="L20" s="1536"/>
      <c r="M20" s="1536"/>
      <c r="N20" s="1536"/>
      <c r="O20" s="1536"/>
      <c r="P20" s="1536"/>
      <c r="Q20" s="1536"/>
      <c r="R20" s="1536"/>
      <c r="S20" s="1536"/>
      <c r="T20" s="1536"/>
      <c r="U20" s="1536"/>
      <c r="V20" s="1536"/>
      <c r="W20" s="1536"/>
      <c r="X20" s="1536"/>
      <c r="Y20" s="1536"/>
      <c r="Z20" s="1536"/>
      <c r="AA20" s="1536"/>
      <c r="AB20" s="1536"/>
      <c r="AC20" s="1536"/>
      <c r="AD20" s="1536"/>
      <c r="AE20" s="1536"/>
      <c r="AF20" s="1536"/>
      <c r="AG20" s="1536"/>
      <c r="AH20" s="1536"/>
      <c r="AI20" s="1536"/>
      <c r="AJ20" s="1536"/>
      <c r="AK20" s="1536"/>
      <c r="AL20" s="1536"/>
      <c r="AM20" s="1536"/>
      <c r="AN20" s="1536"/>
      <c r="AO20" s="1536"/>
      <c r="AP20" s="1536"/>
      <c r="AQ20" s="1536"/>
      <c r="AR20" s="1536"/>
      <c r="AS20" s="1536"/>
      <c r="AT20" s="1536"/>
      <c r="AU20" s="1536"/>
      <c r="AV20" s="1536"/>
      <c r="AW20" s="1536"/>
      <c r="AX20" s="1536"/>
      <c r="AY20" s="1536"/>
      <c r="AZ20" s="1536"/>
      <c r="BA20" s="1537"/>
    </row>
    <row r="21" spans="1:53" ht="13.5" customHeight="1" x14ac:dyDescent="0.2">
      <c r="A21" s="1535"/>
      <c r="B21" s="1536"/>
      <c r="C21" s="1536"/>
      <c r="D21" s="1536"/>
      <c r="E21" s="1536"/>
      <c r="F21" s="1536"/>
      <c r="G21" s="1536"/>
      <c r="H21" s="1536"/>
      <c r="I21" s="1536"/>
      <c r="J21" s="1536"/>
      <c r="K21" s="1536"/>
      <c r="L21" s="1536"/>
      <c r="M21" s="1536"/>
      <c r="N21" s="1536"/>
      <c r="O21" s="1536"/>
      <c r="P21" s="1536"/>
      <c r="Q21" s="1536"/>
      <c r="R21" s="1536"/>
      <c r="S21" s="1536"/>
      <c r="T21" s="1536"/>
      <c r="U21" s="1536"/>
      <c r="V21" s="1536"/>
      <c r="W21" s="1536"/>
      <c r="X21" s="1536"/>
      <c r="Y21" s="1536"/>
      <c r="Z21" s="1536"/>
      <c r="AA21" s="1536"/>
      <c r="AB21" s="1536"/>
      <c r="AC21" s="1536"/>
      <c r="AD21" s="1536"/>
      <c r="AE21" s="1536"/>
      <c r="AF21" s="1536"/>
      <c r="AG21" s="1536"/>
      <c r="AH21" s="1536"/>
      <c r="AI21" s="1536"/>
      <c r="AJ21" s="1536"/>
      <c r="AK21" s="1536"/>
      <c r="AL21" s="1536"/>
      <c r="AM21" s="1536"/>
      <c r="AN21" s="1536"/>
      <c r="AO21" s="1536"/>
      <c r="AP21" s="1536"/>
      <c r="AQ21" s="1536"/>
      <c r="AR21" s="1536"/>
      <c r="AS21" s="1536"/>
      <c r="AT21" s="1536"/>
      <c r="AU21" s="1536"/>
      <c r="AV21" s="1536"/>
      <c r="AW21" s="1536"/>
      <c r="AX21" s="1536"/>
      <c r="AY21" s="1536"/>
      <c r="AZ21" s="1536"/>
      <c r="BA21" s="1537"/>
    </row>
    <row r="22" spans="1:53" ht="13.5" customHeight="1" x14ac:dyDescent="0.2">
      <c r="A22" s="1535"/>
      <c r="B22" s="1536"/>
      <c r="C22" s="1536"/>
      <c r="D22" s="1536"/>
      <c r="E22" s="1536"/>
      <c r="F22" s="1536"/>
      <c r="G22" s="1536"/>
      <c r="H22" s="1536"/>
      <c r="I22" s="1536"/>
      <c r="J22" s="1536"/>
      <c r="K22" s="1536"/>
      <c r="L22" s="1536"/>
      <c r="M22" s="1536"/>
      <c r="N22" s="1536"/>
      <c r="O22" s="1536"/>
      <c r="P22" s="1536"/>
      <c r="Q22" s="1536"/>
      <c r="R22" s="1536"/>
      <c r="S22" s="1536"/>
      <c r="T22" s="1536"/>
      <c r="U22" s="1536"/>
      <c r="V22" s="1536"/>
      <c r="W22" s="1536"/>
      <c r="X22" s="1536"/>
      <c r="Y22" s="1536"/>
      <c r="Z22" s="1536"/>
      <c r="AA22" s="1536"/>
      <c r="AB22" s="1536"/>
      <c r="AC22" s="1536"/>
      <c r="AD22" s="1536"/>
      <c r="AE22" s="1536"/>
      <c r="AF22" s="1536"/>
      <c r="AG22" s="1536"/>
      <c r="AH22" s="1536"/>
      <c r="AI22" s="1536"/>
      <c r="AJ22" s="1536"/>
      <c r="AK22" s="1536"/>
      <c r="AL22" s="1536"/>
      <c r="AM22" s="1536"/>
      <c r="AN22" s="1536"/>
      <c r="AO22" s="1536"/>
      <c r="AP22" s="1536"/>
      <c r="AQ22" s="1536"/>
      <c r="AR22" s="1536"/>
      <c r="AS22" s="1536"/>
      <c r="AT22" s="1536"/>
      <c r="AU22" s="1536"/>
      <c r="AV22" s="1536"/>
      <c r="AW22" s="1536"/>
      <c r="AX22" s="1536"/>
      <c r="AY22" s="1536"/>
      <c r="AZ22" s="1536"/>
      <c r="BA22" s="1537"/>
    </row>
    <row r="23" spans="1:53" ht="13.5" customHeight="1" x14ac:dyDescent="0.2">
      <c r="A23" s="1535"/>
      <c r="B23" s="1536"/>
      <c r="C23" s="1536"/>
      <c r="D23" s="1536"/>
      <c r="E23" s="1536"/>
      <c r="F23" s="1536"/>
      <c r="G23" s="1536"/>
      <c r="H23" s="1536"/>
      <c r="I23" s="1536"/>
      <c r="J23" s="1536"/>
      <c r="K23" s="1536"/>
      <c r="L23" s="1536"/>
      <c r="M23" s="1536"/>
      <c r="N23" s="1536"/>
      <c r="O23" s="1536"/>
      <c r="P23" s="1536"/>
      <c r="Q23" s="1536"/>
      <c r="R23" s="1536"/>
      <c r="S23" s="1536"/>
      <c r="T23" s="1536"/>
      <c r="U23" s="1536"/>
      <c r="V23" s="1536"/>
      <c r="W23" s="1536"/>
      <c r="X23" s="1536"/>
      <c r="Y23" s="1536"/>
      <c r="Z23" s="1536"/>
      <c r="AA23" s="1536"/>
      <c r="AB23" s="1536"/>
      <c r="AC23" s="1536"/>
      <c r="AD23" s="1536"/>
      <c r="AE23" s="1536"/>
      <c r="AF23" s="1536"/>
      <c r="AG23" s="1536"/>
      <c r="AH23" s="1536"/>
      <c r="AI23" s="1536"/>
      <c r="AJ23" s="1536"/>
      <c r="AK23" s="1536"/>
      <c r="AL23" s="1536"/>
      <c r="AM23" s="1536"/>
      <c r="AN23" s="1536"/>
      <c r="AO23" s="1536"/>
      <c r="AP23" s="1536"/>
      <c r="AQ23" s="1536"/>
      <c r="AR23" s="1536"/>
      <c r="AS23" s="1536"/>
      <c r="AT23" s="1536"/>
      <c r="AU23" s="1536"/>
      <c r="AV23" s="1536"/>
      <c r="AW23" s="1536"/>
      <c r="AX23" s="1536"/>
      <c r="AY23" s="1536"/>
      <c r="AZ23" s="1536"/>
      <c r="BA23" s="1537"/>
    </row>
    <row r="24" spans="1:53" ht="13.5" customHeight="1" x14ac:dyDescent="0.2">
      <c r="A24" s="1535"/>
      <c r="B24" s="1536"/>
      <c r="C24" s="1536"/>
      <c r="D24" s="1536"/>
      <c r="E24" s="1536"/>
      <c r="F24" s="1536"/>
      <c r="G24" s="1536"/>
      <c r="H24" s="1536"/>
      <c r="I24" s="1536"/>
      <c r="J24" s="1536"/>
      <c r="K24" s="1536"/>
      <c r="L24" s="1536"/>
      <c r="M24" s="1536"/>
      <c r="N24" s="1536"/>
      <c r="O24" s="1536"/>
      <c r="P24" s="1536"/>
      <c r="Q24" s="1536"/>
      <c r="R24" s="1536"/>
      <c r="S24" s="1536"/>
      <c r="T24" s="1536"/>
      <c r="U24" s="1536"/>
      <c r="V24" s="1536"/>
      <c r="W24" s="1536"/>
      <c r="X24" s="1536"/>
      <c r="Y24" s="1536"/>
      <c r="Z24" s="1536"/>
      <c r="AA24" s="1536"/>
      <c r="AB24" s="1536"/>
      <c r="AC24" s="1536"/>
      <c r="AD24" s="1536"/>
      <c r="AE24" s="1536"/>
      <c r="AF24" s="1536"/>
      <c r="AG24" s="1536"/>
      <c r="AH24" s="1536"/>
      <c r="AI24" s="1536"/>
      <c r="AJ24" s="1536"/>
      <c r="AK24" s="1536"/>
      <c r="AL24" s="1536"/>
      <c r="AM24" s="1536"/>
      <c r="AN24" s="1536"/>
      <c r="AO24" s="1536"/>
      <c r="AP24" s="1536"/>
      <c r="AQ24" s="1536"/>
      <c r="AR24" s="1536"/>
      <c r="AS24" s="1536"/>
      <c r="AT24" s="1536"/>
      <c r="AU24" s="1536"/>
      <c r="AV24" s="1536"/>
      <c r="AW24" s="1536"/>
      <c r="AX24" s="1536"/>
      <c r="AY24" s="1536"/>
      <c r="AZ24" s="1536"/>
      <c r="BA24" s="1537"/>
    </row>
    <row r="25" spans="1:53" ht="13.5" customHeight="1" x14ac:dyDescent="0.2">
      <c r="A25" s="1538"/>
      <c r="B25" s="1539"/>
      <c r="C25" s="1539"/>
      <c r="D25" s="1539"/>
      <c r="E25" s="1539"/>
      <c r="F25" s="1539"/>
      <c r="G25" s="1539"/>
      <c r="H25" s="1539"/>
      <c r="I25" s="1539"/>
      <c r="J25" s="1539"/>
      <c r="K25" s="1539"/>
      <c r="L25" s="1539"/>
      <c r="M25" s="1539"/>
      <c r="N25" s="1539"/>
      <c r="O25" s="1539"/>
      <c r="P25" s="1539"/>
      <c r="Q25" s="1539"/>
      <c r="R25" s="1539"/>
      <c r="S25" s="1539"/>
      <c r="T25" s="1539"/>
      <c r="U25" s="1539"/>
      <c r="V25" s="1539"/>
      <c r="W25" s="1539"/>
      <c r="X25" s="1539"/>
      <c r="Y25" s="1539"/>
      <c r="Z25" s="1539"/>
      <c r="AA25" s="1539"/>
      <c r="AB25" s="1539"/>
      <c r="AC25" s="1539"/>
      <c r="AD25" s="1539"/>
      <c r="AE25" s="1539"/>
      <c r="AF25" s="1539"/>
      <c r="AG25" s="1539"/>
      <c r="AH25" s="1539"/>
      <c r="AI25" s="1539"/>
      <c r="AJ25" s="1539"/>
      <c r="AK25" s="1539"/>
      <c r="AL25" s="1539"/>
      <c r="AM25" s="1539"/>
      <c r="AN25" s="1539"/>
      <c r="AO25" s="1539"/>
      <c r="AP25" s="1539"/>
      <c r="AQ25" s="1539"/>
      <c r="AR25" s="1539"/>
      <c r="AS25" s="1539"/>
      <c r="AT25" s="1539"/>
      <c r="AU25" s="1539"/>
      <c r="AV25" s="1539"/>
      <c r="AW25" s="1539"/>
      <c r="AX25" s="1539"/>
      <c r="AY25" s="1539"/>
      <c r="AZ25" s="1539"/>
      <c r="BA25" s="1540"/>
    </row>
    <row r="26" spans="1:53" ht="13.5" customHeight="1" x14ac:dyDescent="0.2">
      <c r="A26" s="112" t="s">
        <v>365</v>
      </c>
      <c r="B26" s="1531" t="s">
        <v>399</v>
      </c>
      <c r="C26" s="1532"/>
      <c r="D26" s="1532"/>
      <c r="E26" s="1532"/>
      <c r="F26" s="1532"/>
      <c r="G26" s="1532"/>
      <c r="H26" s="1532"/>
      <c r="I26" s="1532"/>
      <c r="J26" s="1532"/>
      <c r="K26" s="1532"/>
      <c r="L26" s="1532"/>
      <c r="M26" s="1532"/>
      <c r="N26" s="1532"/>
      <c r="O26" s="1532"/>
      <c r="P26" s="1532"/>
      <c r="Q26" s="1532"/>
      <c r="R26" s="1532"/>
      <c r="S26" s="1532"/>
      <c r="T26" s="1532"/>
      <c r="U26" s="1532"/>
      <c r="V26" s="1532"/>
      <c r="W26" s="1532"/>
      <c r="X26" s="1532"/>
      <c r="Y26" s="1532"/>
      <c r="Z26" s="1532"/>
      <c r="AA26" s="1532"/>
      <c r="AB26" s="1532"/>
      <c r="AC26" s="1532"/>
      <c r="AD26" s="1532"/>
      <c r="AE26" s="1532"/>
      <c r="AF26" s="1532"/>
      <c r="AG26" s="1532"/>
      <c r="AH26" s="1532"/>
      <c r="AI26" s="1532"/>
      <c r="AJ26" s="1532"/>
      <c r="AK26" s="1532"/>
      <c r="AL26" s="1532"/>
      <c r="AM26" s="1532"/>
      <c r="AN26" s="1532"/>
      <c r="AO26" s="1532"/>
      <c r="AP26" s="1532"/>
      <c r="AQ26" s="1532"/>
      <c r="AR26" s="1532"/>
      <c r="AS26" s="1532"/>
      <c r="AT26" s="1532"/>
      <c r="AU26" s="1532"/>
      <c r="AV26" s="1532"/>
      <c r="AW26" s="1532"/>
      <c r="AX26" s="1532"/>
      <c r="AY26" s="1532"/>
      <c r="AZ26" s="1532"/>
      <c r="BA26" s="1533"/>
    </row>
    <row r="27" spans="1:53" ht="13.5" customHeight="1" x14ac:dyDescent="0.2">
      <c r="A27" s="1474" t="str">
        <f>IF(APRS!$A$27="","",APRS!$A$27)</f>
        <v/>
      </c>
      <c r="B27" s="1534"/>
      <c r="C27" s="1534"/>
      <c r="D27" s="1534"/>
      <c r="E27" s="1534"/>
      <c r="F27" s="1534"/>
      <c r="G27" s="1534"/>
      <c r="H27" s="1534"/>
      <c r="I27" s="1534"/>
      <c r="J27" s="1534"/>
      <c r="K27" s="1534"/>
      <c r="L27" s="1534"/>
      <c r="M27" s="1534"/>
      <c r="N27" s="1534"/>
      <c r="O27" s="1534"/>
      <c r="P27" s="1534"/>
      <c r="Q27" s="1534"/>
      <c r="R27" s="1534"/>
      <c r="S27" s="1534"/>
      <c r="T27" s="1534"/>
      <c r="U27" s="1534"/>
      <c r="V27" s="1534"/>
      <c r="W27" s="1534"/>
      <c r="X27" s="1534"/>
      <c r="Y27" s="1534"/>
      <c r="Z27" s="1534"/>
      <c r="AA27" s="1534"/>
      <c r="AB27" s="1534"/>
      <c r="AC27" s="1534"/>
      <c r="AD27" s="1534"/>
      <c r="AE27" s="1534"/>
      <c r="AF27" s="1534"/>
      <c r="AG27" s="1534"/>
      <c r="AH27" s="1534"/>
      <c r="AI27" s="1534"/>
      <c r="AJ27" s="1534"/>
      <c r="AK27" s="1534"/>
      <c r="AL27" s="1534"/>
      <c r="AM27" s="1534"/>
      <c r="AN27" s="1534"/>
      <c r="AO27" s="1534"/>
      <c r="AP27" s="1534"/>
      <c r="AQ27" s="1534"/>
      <c r="AR27" s="1534"/>
      <c r="AS27" s="1534"/>
      <c r="AT27" s="1534"/>
      <c r="AU27" s="1534"/>
      <c r="AV27" s="1534"/>
      <c r="AW27" s="1534"/>
      <c r="AX27" s="1534"/>
      <c r="AY27" s="1534"/>
      <c r="AZ27" s="1534"/>
      <c r="BA27" s="1476"/>
    </row>
    <row r="28" spans="1:53" ht="13.5" customHeight="1" x14ac:dyDescent="0.2">
      <c r="A28" s="1477"/>
      <c r="B28" s="1478"/>
      <c r="C28" s="1478"/>
      <c r="D28" s="1478"/>
      <c r="E28" s="1478"/>
      <c r="F28" s="1478"/>
      <c r="G28" s="1478"/>
      <c r="H28" s="1478"/>
      <c r="I28" s="1478"/>
      <c r="J28" s="1478"/>
      <c r="K28" s="1478"/>
      <c r="L28" s="1478"/>
      <c r="M28" s="1478"/>
      <c r="N28" s="1478"/>
      <c r="O28" s="1478"/>
      <c r="P28" s="1478"/>
      <c r="Q28" s="1478"/>
      <c r="R28" s="1478"/>
      <c r="S28" s="1478"/>
      <c r="T28" s="1478"/>
      <c r="U28" s="1478"/>
      <c r="V28" s="1478"/>
      <c r="W28" s="1478"/>
      <c r="X28" s="1478"/>
      <c r="Y28" s="1478"/>
      <c r="Z28" s="1478"/>
      <c r="AA28" s="1478"/>
      <c r="AB28" s="1478"/>
      <c r="AC28" s="1478"/>
      <c r="AD28" s="1478"/>
      <c r="AE28" s="1478"/>
      <c r="AF28" s="1478"/>
      <c r="AG28" s="1478"/>
      <c r="AH28" s="1478"/>
      <c r="AI28" s="1478"/>
      <c r="AJ28" s="1478"/>
      <c r="AK28" s="1478"/>
      <c r="AL28" s="1478"/>
      <c r="AM28" s="1478"/>
      <c r="AN28" s="1478"/>
      <c r="AO28" s="1478"/>
      <c r="AP28" s="1478"/>
      <c r="AQ28" s="1478"/>
      <c r="AR28" s="1478"/>
      <c r="AS28" s="1478"/>
      <c r="AT28" s="1478"/>
      <c r="AU28" s="1478"/>
      <c r="AV28" s="1478"/>
      <c r="AW28" s="1478"/>
      <c r="AX28" s="1478"/>
      <c r="AY28" s="1478"/>
      <c r="AZ28" s="1478"/>
      <c r="BA28" s="1479"/>
    </row>
    <row r="29" spans="1:53" ht="13.5" customHeight="1" x14ac:dyDescent="0.2">
      <c r="A29" s="112" t="s">
        <v>367</v>
      </c>
      <c r="B29" s="1531" t="s">
        <v>400</v>
      </c>
      <c r="C29" s="1532"/>
      <c r="D29" s="1532"/>
      <c r="E29" s="1532"/>
      <c r="F29" s="1532"/>
      <c r="G29" s="1532"/>
      <c r="H29" s="1532"/>
      <c r="I29" s="1532"/>
      <c r="J29" s="1532"/>
      <c r="K29" s="1532"/>
      <c r="L29" s="1532"/>
      <c r="M29" s="1532"/>
      <c r="N29" s="1532"/>
      <c r="O29" s="1532"/>
      <c r="P29" s="1532"/>
      <c r="Q29" s="1532"/>
      <c r="R29" s="1532"/>
      <c r="S29" s="1533"/>
      <c r="T29" s="112" t="s">
        <v>369</v>
      </c>
      <c r="U29" s="1532" t="s">
        <v>370</v>
      </c>
      <c r="V29" s="1532"/>
      <c r="W29" s="1532"/>
      <c r="X29" s="1532"/>
      <c r="Y29" s="1532"/>
      <c r="Z29" s="1532"/>
      <c r="AA29" s="1532"/>
      <c r="AB29" s="1532"/>
      <c r="AC29" s="1533"/>
      <c r="AD29" s="112" t="s">
        <v>371</v>
      </c>
      <c r="AE29" s="114"/>
      <c r="AF29" s="1531" t="s">
        <v>401</v>
      </c>
      <c r="AG29" s="1532"/>
      <c r="AH29" s="1532"/>
      <c r="AI29" s="1532"/>
      <c r="AJ29" s="1532"/>
      <c r="AK29" s="1532"/>
      <c r="AL29" s="1532"/>
      <c r="AM29" s="1532"/>
      <c r="AN29" s="1532"/>
      <c r="AO29" s="1532"/>
      <c r="AP29" s="1532"/>
      <c r="AQ29" s="1532"/>
      <c r="AR29" s="112" t="s">
        <v>373</v>
      </c>
      <c r="AS29" s="1532" t="s">
        <v>374</v>
      </c>
      <c r="AT29" s="1532"/>
      <c r="AU29" s="1532"/>
      <c r="AV29" s="1532"/>
      <c r="AW29" s="1533"/>
      <c r="AX29" s="112" t="s">
        <v>375</v>
      </c>
      <c r="AY29" s="1532" t="s">
        <v>88</v>
      </c>
      <c r="AZ29" s="1532"/>
      <c r="BA29" s="1533"/>
    </row>
    <row r="30" spans="1:53" ht="13.5" customHeight="1" x14ac:dyDescent="0.2">
      <c r="A30" s="1516" t="s">
        <v>517</v>
      </c>
      <c r="B30" s="1517"/>
      <c r="C30" s="1517"/>
      <c r="D30" s="1517"/>
      <c r="E30" s="1517"/>
      <c r="F30" s="1517"/>
      <c r="G30" s="1517"/>
      <c r="H30" s="1517"/>
      <c r="I30" s="1517"/>
      <c r="J30" s="1517"/>
      <c r="K30" s="1517"/>
      <c r="L30" s="1517"/>
      <c r="M30" s="1517"/>
      <c r="N30" s="1517"/>
      <c r="O30" s="1517"/>
      <c r="P30" s="1517"/>
      <c r="Q30" s="1517"/>
      <c r="R30" s="1517"/>
      <c r="S30" s="1518"/>
      <c r="T30" s="1525" t="s">
        <v>376</v>
      </c>
      <c r="U30" s="1526"/>
      <c r="V30" s="1526"/>
      <c r="W30" s="1526"/>
      <c r="X30" s="1526"/>
      <c r="Y30" s="1526"/>
      <c r="Z30" s="1526"/>
      <c r="AA30" s="1526"/>
      <c r="AB30" s="1526"/>
      <c r="AC30" s="1527"/>
      <c r="AD30" s="1528" t="s">
        <v>402</v>
      </c>
      <c r="AE30" s="1529"/>
      <c r="AF30" s="1517"/>
      <c r="AG30" s="1517"/>
      <c r="AH30" s="1517"/>
      <c r="AI30" s="1517"/>
      <c r="AJ30" s="1517"/>
      <c r="AK30" s="1530" t="s">
        <v>403</v>
      </c>
      <c r="AL30" s="1517"/>
      <c r="AM30" s="1517"/>
      <c r="AN30" s="1517"/>
      <c r="AO30" s="1517"/>
      <c r="AP30" s="1517"/>
      <c r="AQ30" s="1518"/>
      <c r="AR30" s="113"/>
      <c r="AS30" s="1523" t="s">
        <v>20</v>
      </c>
      <c r="AT30" s="1523"/>
      <c r="AU30" s="1523"/>
      <c r="AV30" s="1523"/>
      <c r="AW30" s="1524"/>
      <c r="AX30" s="113"/>
      <c r="AY30" s="1523" t="s">
        <v>88</v>
      </c>
      <c r="AZ30" s="1523"/>
      <c r="BA30" s="1524"/>
    </row>
    <row r="31" spans="1:53" ht="13.5" customHeight="1" x14ac:dyDescent="0.2">
      <c r="A31" s="1416" t="str">
        <f>IF(BL!H11="","",BL!H11)</f>
        <v/>
      </c>
      <c r="B31" s="1417"/>
      <c r="C31" s="1417"/>
      <c r="D31" s="1417"/>
      <c r="E31" s="1417"/>
      <c r="F31" s="1417"/>
      <c r="G31" s="1417"/>
      <c r="H31" s="1417"/>
      <c r="I31" s="1417"/>
      <c r="J31" s="1417"/>
      <c r="K31" s="1417"/>
      <c r="L31" s="1417"/>
      <c r="M31" s="1417"/>
      <c r="N31" s="1417"/>
      <c r="O31" s="1417"/>
      <c r="P31" s="1417"/>
      <c r="Q31" s="1417"/>
      <c r="R31" s="1417"/>
      <c r="S31" s="1418"/>
      <c r="T31" s="1416" t="str">
        <f>APRS!$T$31</f>
        <v/>
      </c>
      <c r="U31" s="1417"/>
      <c r="V31" s="1417"/>
      <c r="W31" s="1417"/>
      <c r="X31" s="1417"/>
      <c r="Y31" s="1417"/>
      <c r="Z31" s="1417"/>
      <c r="AA31" s="1417"/>
      <c r="AB31" s="1417"/>
      <c r="AC31" s="1418"/>
      <c r="AD31" s="1443" t="str">
        <f>APRS!$AD$31</f>
        <v/>
      </c>
      <c r="AE31" s="1444"/>
      <c r="AF31" s="1444"/>
      <c r="AG31" s="1444"/>
      <c r="AH31" s="1444"/>
      <c r="AI31" s="1444"/>
      <c r="AJ31" s="1444"/>
      <c r="AK31" s="1447" t="str">
        <f>APRS!$AK$31</f>
        <v/>
      </c>
      <c r="AL31" s="1444"/>
      <c r="AM31" s="1444"/>
      <c r="AN31" s="1444"/>
      <c r="AO31" s="1444"/>
      <c r="AP31" s="1444"/>
      <c r="AQ31" s="1448"/>
      <c r="AR31" s="1451" t="str">
        <f>APRS!$AR$31</f>
        <v/>
      </c>
      <c r="AS31" s="1452"/>
      <c r="AT31" s="1452"/>
      <c r="AU31" s="1452"/>
      <c r="AV31" s="1452"/>
      <c r="AW31" s="1453"/>
      <c r="AX31" s="1416" t="str">
        <f>APRS!$AX$31</f>
        <v/>
      </c>
      <c r="AY31" s="1417"/>
      <c r="AZ31" s="1417"/>
      <c r="BA31" s="1418"/>
    </row>
    <row r="32" spans="1:53" ht="13.5" customHeight="1" x14ac:dyDescent="0.2">
      <c r="A32" s="1440"/>
      <c r="B32" s="1441"/>
      <c r="C32" s="1441"/>
      <c r="D32" s="1441"/>
      <c r="E32" s="1441"/>
      <c r="F32" s="1441"/>
      <c r="G32" s="1441"/>
      <c r="H32" s="1441"/>
      <c r="I32" s="1441"/>
      <c r="J32" s="1441"/>
      <c r="K32" s="1441"/>
      <c r="L32" s="1441"/>
      <c r="M32" s="1441"/>
      <c r="N32" s="1441"/>
      <c r="O32" s="1441"/>
      <c r="P32" s="1441"/>
      <c r="Q32" s="1441"/>
      <c r="R32" s="1441"/>
      <c r="S32" s="1442"/>
      <c r="T32" s="1440"/>
      <c r="U32" s="1441"/>
      <c r="V32" s="1441"/>
      <c r="W32" s="1441"/>
      <c r="X32" s="1441"/>
      <c r="Y32" s="1441"/>
      <c r="Z32" s="1441"/>
      <c r="AA32" s="1441"/>
      <c r="AB32" s="1441"/>
      <c r="AC32" s="1442"/>
      <c r="AD32" s="1445"/>
      <c r="AE32" s="1446"/>
      <c r="AF32" s="1446"/>
      <c r="AG32" s="1446"/>
      <c r="AH32" s="1446"/>
      <c r="AI32" s="1446"/>
      <c r="AJ32" s="1446"/>
      <c r="AK32" s="1449"/>
      <c r="AL32" s="1446"/>
      <c r="AM32" s="1446"/>
      <c r="AN32" s="1446"/>
      <c r="AO32" s="1446"/>
      <c r="AP32" s="1446"/>
      <c r="AQ32" s="1450"/>
      <c r="AR32" s="1454"/>
      <c r="AS32" s="1455"/>
      <c r="AT32" s="1455"/>
      <c r="AU32" s="1455"/>
      <c r="AV32" s="1455"/>
      <c r="AW32" s="1456"/>
      <c r="AX32" s="1440"/>
      <c r="AY32" s="1441"/>
      <c r="AZ32" s="1441"/>
      <c r="BA32" s="1442"/>
    </row>
    <row r="33" spans="1:53" ht="13.5" customHeight="1" x14ac:dyDescent="0.2">
      <c r="A33" s="112" t="s">
        <v>379</v>
      </c>
      <c r="B33" s="1559" t="s">
        <v>404</v>
      </c>
      <c r="C33" s="1559"/>
      <c r="D33" s="1559"/>
      <c r="E33" s="1559"/>
      <c r="F33" s="1559"/>
      <c r="G33" s="1559"/>
      <c r="H33" s="1559"/>
      <c r="I33" s="1559"/>
      <c r="J33" s="1559"/>
      <c r="K33" s="1559"/>
      <c r="L33" s="1559"/>
      <c r="M33" s="1559"/>
      <c r="N33" s="1559"/>
      <c r="O33" s="1559"/>
      <c r="P33" s="1559"/>
      <c r="Q33" s="1559"/>
      <c r="R33" s="1559"/>
      <c r="S33" s="1559"/>
      <c r="T33" s="1559"/>
      <c r="U33" s="1559"/>
      <c r="V33" s="1559"/>
      <c r="W33" s="1559"/>
      <c r="X33" s="1559"/>
      <c r="Y33" s="1559"/>
      <c r="Z33" s="1559"/>
      <c r="AA33" s="1559"/>
      <c r="AB33" s="1559"/>
      <c r="AC33" s="1559"/>
      <c r="AD33" s="1559"/>
      <c r="AE33" s="1559"/>
      <c r="AF33" s="1559"/>
      <c r="AG33" s="1559"/>
      <c r="AH33" s="1559"/>
      <c r="AI33" s="1559"/>
      <c r="AJ33" s="1559"/>
      <c r="AK33" s="1559"/>
      <c r="AL33" s="1559"/>
      <c r="AM33" s="1559"/>
      <c r="AN33" s="1559"/>
      <c r="AO33" s="1559"/>
      <c r="AP33" s="1559"/>
      <c r="AQ33" s="1559"/>
      <c r="AR33" s="1559"/>
      <c r="AS33" s="1559"/>
      <c r="AT33" s="1559"/>
      <c r="AU33" s="1559"/>
      <c r="AV33" s="1559"/>
      <c r="AW33" s="1559"/>
      <c r="AX33" s="1559"/>
      <c r="AY33" s="1559"/>
      <c r="AZ33" s="1559"/>
      <c r="BA33" s="1560"/>
    </row>
    <row r="34" spans="1:53" ht="13.5" customHeight="1" x14ac:dyDescent="0.2">
      <c r="A34" s="1516"/>
      <c r="B34" s="1517"/>
      <c r="C34" s="1517"/>
      <c r="D34" s="1517"/>
      <c r="E34" s="1517"/>
      <c r="F34" s="1517"/>
      <c r="G34" s="1517"/>
      <c r="H34" s="1517"/>
      <c r="I34" s="1517"/>
      <c r="J34" s="1517"/>
      <c r="K34" s="1517"/>
      <c r="L34" s="1517"/>
      <c r="M34" s="1517"/>
      <c r="N34" s="1517"/>
      <c r="O34" s="1517"/>
      <c r="P34" s="1517"/>
      <c r="Q34" s="1517"/>
      <c r="R34" s="1517"/>
      <c r="S34" s="1517"/>
      <c r="T34" s="1517"/>
      <c r="U34" s="1517"/>
      <c r="V34" s="1517"/>
      <c r="W34" s="1517"/>
      <c r="X34" s="1517"/>
      <c r="Y34" s="1517"/>
      <c r="Z34" s="1517"/>
      <c r="AA34" s="1517"/>
      <c r="AB34" s="1517"/>
      <c r="AC34" s="1517"/>
      <c r="AD34" s="1517"/>
      <c r="AE34" s="1517"/>
      <c r="AF34" s="1517"/>
      <c r="AG34" s="1517"/>
      <c r="AH34" s="1517"/>
      <c r="AI34" s="1517"/>
      <c r="AJ34" s="1517"/>
      <c r="AK34" s="1517"/>
      <c r="AL34" s="1517"/>
      <c r="AM34" s="1517"/>
      <c r="AN34" s="1517"/>
      <c r="AO34" s="1517"/>
      <c r="AP34" s="1517"/>
      <c r="AQ34" s="1517"/>
      <c r="AR34" s="1517"/>
      <c r="AS34" s="1517"/>
      <c r="AT34" s="1517"/>
      <c r="AU34" s="1517"/>
      <c r="AV34" s="1517"/>
      <c r="AW34" s="1517"/>
      <c r="AX34" s="1517"/>
      <c r="AY34" s="1517"/>
      <c r="AZ34" s="1517"/>
      <c r="BA34" s="1518"/>
    </row>
    <row r="35" spans="1:53" ht="13.5" customHeight="1" x14ac:dyDescent="0.2">
      <c r="A35" s="113"/>
      <c r="B35" s="1561" t="s">
        <v>381</v>
      </c>
      <c r="C35" s="1561"/>
      <c r="D35" s="1561"/>
      <c r="E35" s="1561"/>
      <c r="F35" s="1561"/>
      <c r="G35" s="1561"/>
      <c r="H35" s="1561"/>
      <c r="I35" s="1561"/>
      <c r="J35" s="1561"/>
      <c r="K35" s="1561"/>
      <c r="L35" s="1561"/>
      <c r="M35" s="1561"/>
      <c r="N35" s="1561"/>
      <c r="O35" s="1561"/>
      <c r="P35" s="1561"/>
      <c r="Q35" s="1561"/>
      <c r="R35" s="1561"/>
      <c r="S35" s="1561"/>
      <c r="T35" s="1561"/>
      <c r="U35" s="1561"/>
      <c r="V35" s="1561"/>
      <c r="W35" s="1561"/>
      <c r="X35" s="1561"/>
      <c r="Y35" s="1561"/>
      <c r="Z35" s="1561"/>
      <c r="AA35" s="1561"/>
      <c r="AB35" s="1561"/>
      <c r="AC35" s="1561"/>
      <c r="AD35" s="1561"/>
      <c r="AE35" s="1561"/>
      <c r="AF35" s="1561"/>
      <c r="AG35" s="1561"/>
      <c r="AH35" s="1561"/>
      <c r="AI35" s="1561"/>
      <c r="AJ35" s="1561"/>
      <c r="AK35" s="1561"/>
      <c r="AL35" s="1561"/>
      <c r="AM35" s="1561"/>
      <c r="AN35" s="1561"/>
      <c r="AO35" s="1561"/>
      <c r="AP35" s="1561"/>
      <c r="AQ35" s="1561"/>
      <c r="AR35" s="1561"/>
      <c r="AS35" s="1561"/>
      <c r="AT35" s="1561"/>
      <c r="AU35" s="1561"/>
      <c r="AV35" s="1561"/>
      <c r="AW35" s="1561"/>
      <c r="AX35" s="1561"/>
      <c r="AY35" s="1561"/>
      <c r="AZ35" s="1561"/>
      <c r="BA35" s="1562"/>
    </row>
    <row r="36" spans="1:53" ht="13.5" customHeight="1" x14ac:dyDescent="0.2">
      <c r="A36" s="113"/>
      <c r="B36" s="1561"/>
      <c r="C36" s="1561"/>
      <c r="D36" s="1561"/>
      <c r="E36" s="1561"/>
      <c r="F36" s="1561"/>
      <c r="G36" s="1561"/>
      <c r="H36" s="1561"/>
      <c r="I36" s="1561"/>
      <c r="J36" s="1561"/>
      <c r="K36" s="1561"/>
      <c r="L36" s="1561"/>
      <c r="M36" s="1561"/>
      <c r="N36" s="1561"/>
      <c r="O36" s="1561"/>
      <c r="P36" s="1561"/>
      <c r="Q36" s="1561"/>
      <c r="R36" s="1561"/>
      <c r="S36" s="1561"/>
      <c r="T36" s="1561"/>
      <c r="U36" s="1561"/>
      <c r="V36" s="1561"/>
      <c r="W36" s="1561"/>
      <c r="X36" s="1561"/>
      <c r="Y36" s="1561"/>
      <c r="Z36" s="1561"/>
      <c r="AA36" s="1561"/>
      <c r="AB36" s="1561"/>
      <c r="AC36" s="1561"/>
      <c r="AD36" s="1561"/>
      <c r="AE36" s="1561"/>
      <c r="AF36" s="1561"/>
      <c r="AG36" s="1561"/>
      <c r="AH36" s="1561"/>
      <c r="AI36" s="1561"/>
      <c r="AJ36" s="1561"/>
      <c r="AK36" s="1561"/>
      <c r="AL36" s="1561"/>
      <c r="AM36" s="1561"/>
      <c r="AN36" s="1561"/>
      <c r="AO36" s="1561"/>
      <c r="AP36" s="1561"/>
      <c r="AQ36" s="1561"/>
      <c r="AR36" s="1561"/>
      <c r="AS36" s="1561"/>
      <c r="AT36" s="1561"/>
      <c r="AU36" s="1561"/>
      <c r="AV36" s="1561"/>
      <c r="AW36" s="1561"/>
      <c r="AX36" s="1561"/>
      <c r="AY36" s="1561"/>
      <c r="AZ36" s="1561"/>
      <c r="BA36" s="1562"/>
    </row>
    <row r="37" spans="1:53" ht="13.5" customHeight="1" x14ac:dyDescent="0.2">
      <c r="A37" s="113"/>
      <c r="B37" s="1563" t="s">
        <v>382</v>
      </c>
      <c r="C37" s="1563"/>
      <c r="D37" s="1563"/>
      <c r="E37" s="1563"/>
      <c r="F37" s="1563"/>
      <c r="G37" s="1563"/>
      <c r="H37" s="1563"/>
      <c r="I37" s="1563"/>
      <c r="J37" s="1563"/>
      <c r="K37" s="1563"/>
      <c r="L37" s="1563"/>
      <c r="M37" s="1563"/>
      <c r="N37" s="1563"/>
      <c r="O37" s="1563"/>
      <c r="P37" s="1563"/>
      <c r="Q37" s="1563"/>
      <c r="R37" s="1563"/>
      <c r="S37" s="1563"/>
      <c r="T37" s="1563"/>
      <c r="U37" s="1563"/>
      <c r="V37" s="1563"/>
      <c r="W37" s="1563"/>
      <c r="X37" s="1563"/>
      <c r="Y37" s="1563"/>
      <c r="Z37" s="1563"/>
      <c r="AA37" s="1563"/>
      <c r="AB37" s="1563"/>
      <c r="AC37" s="1563"/>
      <c r="AD37" s="1563"/>
      <c r="AE37" s="1563"/>
      <c r="AF37" s="1563"/>
      <c r="AG37" s="1563"/>
      <c r="AH37" s="1563"/>
      <c r="AI37" s="1563"/>
      <c r="AJ37" s="1563"/>
      <c r="AK37" s="1563"/>
      <c r="AL37" s="1563"/>
      <c r="AM37" s="1563"/>
      <c r="AN37" s="1563"/>
      <c r="AO37" s="1563"/>
      <c r="AP37" s="1563"/>
      <c r="AQ37" s="1563"/>
      <c r="AR37" s="1563"/>
      <c r="AS37" s="1563"/>
      <c r="AT37" s="1563"/>
      <c r="AU37" s="1563"/>
      <c r="AV37" s="1563"/>
      <c r="AW37" s="1563"/>
      <c r="AX37" s="1563"/>
      <c r="AY37" s="1563"/>
      <c r="AZ37" s="1563"/>
      <c r="BA37" s="1564"/>
    </row>
    <row r="38" spans="1:53" ht="13.5" customHeight="1" x14ac:dyDescent="0.2">
      <c r="A38" s="113"/>
      <c r="B38" s="1563"/>
      <c r="C38" s="1563"/>
      <c r="D38" s="1563"/>
      <c r="E38" s="1563"/>
      <c r="F38" s="1563"/>
      <c r="G38" s="1563"/>
      <c r="H38" s="1563"/>
      <c r="I38" s="1563"/>
      <c r="J38" s="1563"/>
      <c r="K38" s="1563"/>
      <c r="L38" s="1563"/>
      <c r="M38" s="1563"/>
      <c r="N38" s="1563"/>
      <c r="O38" s="1563"/>
      <c r="P38" s="1563"/>
      <c r="Q38" s="1563"/>
      <c r="R38" s="1563"/>
      <c r="S38" s="1563"/>
      <c r="T38" s="1563"/>
      <c r="U38" s="1563"/>
      <c r="V38" s="1563"/>
      <c r="W38" s="1563"/>
      <c r="X38" s="1563"/>
      <c r="Y38" s="1563"/>
      <c r="Z38" s="1563"/>
      <c r="AA38" s="1563"/>
      <c r="AB38" s="1563"/>
      <c r="AC38" s="1563"/>
      <c r="AD38" s="1563"/>
      <c r="AE38" s="1563"/>
      <c r="AF38" s="1563"/>
      <c r="AG38" s="1563"/>
      <c r="AH38" s="1563"/>
      <c r="AI38" s="1563"/>
      <c r="AJ38" s="1563"/>
      <c r="AK38" s="1563"/>
      <c r="AL38" s="1563"/>
      <c r="AM38" s="1563"/>
      <c r="AN38" s="1563"/>
      <c r="AO38" s="1563"/>
      <c r="AP38" s="1563"/>
      <c r="AQ38" s="1563"/>
      <c r="AR38" s="1563"/>
      <c r="AS38" s="1563"/>
      <c r="AT38" s="1563"/>
      <c r="AU38" s="1563"/>
      <c r="AV38" s="1563"/>
      <c r="AW38" s="1563"/>
      <c r="AX38" s="1563"/>
      <c r="AY38" s="1563"/>
      <c r="AZ38" s="1563"/>
      <c r="BA38" s="1564"/>
    </row>
    <row r="39" spans="1:53" ht="13.5" customHeight="1" x14ac:dyDescent="0.2">
      <c r="A39" s="1552" t="b">
        <f>APRS!$A$39</f>
        <v>0</v>
      </c>
      <c r="B39" s="1553"/>
      <c r="C39" s="1554" t="s">
        <v>383</v>
      </c>
      <c r="D39" s="1554"/>
      <c r="E39" s="1554"/>
      <c r="F39" s="1554"/>
      <c r="G39" s="1554"/>
      <c r="H39" s="1554"/>
      <c r="I39" s="1554"/>
      <c r="J39" s="1554"/>
      <c r="K39" s="1554"/>
      <c r="L39" s="1554"/>
      <c r="M39" s="1554"/>
      <c r="N39" s="1554"/>
      <c r="O39" s="1554"/>
      <c r="P39" s="1554"/>
      <c r="Q39" s="1554"/>
      <c r="R39" s="1554"/>
      <c r="S39" s="1554"/>
      <c r="T39" s="1554"/>
      <c r="U39" s="1554"/>
      <c r="V39" s="1554"/>
      <c r="W39" s="1554"/>
      <c r="X39" s="1554"/>
      <c r="Y39" s="1554"/>
      <c r="Z39" s="1554"/>
      <c r="AA39" s="1554"/>
      <c r="AB39" s="1554"/>
      <c r="AC39" s="1554"/>
      <c r="AD39" s="1554"/>
      <c r="AE39" s="1554"/>
      <c r="AF39" s="1554"/>
      <c r="AG39" s="1554"/>
      <c r="AH39" s="1554"/>
      <c r="AI39" s="1554"/>
      <c r="AJ39" s="1554"/>
      <c r="AK39" s="1554"/>
      <c r="AL39" s="1554"/>
      <c r="AM39" s="1554"/>
      <c r="AN39" s="1554"/>
      <c r="AO39" s="1554"/>
      <c r="AP39" s="1554"/>
      <c r="AQ39" s="1554"/>
      <c r="AR39" s="1554"/>
      <c r="AS39" s="1554"/>
      <c r="AT39" s="1554"/>
      <c r="AU39" s="1554"/>
      <c r="AV39" s="1554"/>
      <c r="AW39" s="1554"/>
      <c r="AX39" s="1554"/>
      <c r="AY39" s="1554"/>
      <c r="AZ39" s="1554"/>
      <c r="BA39" s="1565"/>
    </row>
    <row r="40" spans="1:53" ht="13.5" customHeight="1" x14ac:dyDescent="0.2">
      <c r="A40" s="1552"/>
      <c r="B40" s="1553"/>
      <c r="C40" s="1566" t="s">
        <v>384</v>
      </c>
      <c r="D40" s="1567"/>
      <c r="E40" s="1567"/>
      <c r="F40" s="1567"/>
      <c r="G40" s="1567"/>
      <c r="H40" s="1567"/>
      <c r="I40" s="1567"/>
      <c r="J40" s="1567"/>
      <c r="K40" s="1567"/>
      <c r="L40" s="1567"/>
      <c r="M40" s="1567"/>
      <c r="N40" s="1567"/>
      <c r="O40" s="1567"/>
      <c r="P40" s="1567"/>
      <c r="Q40" s="1567"/>
      <c r="R40" s="1567"/>
      <c r="S40" s="1567"/>
      <c r="T40" s="1567"/>
      <c r="U40" s="1567"/>
      <c r="V40" s="1567"/>
      <c r="W40" s="1567"/>
      <c r="X40" s="1567"/>
      <c r="Y40" s="1567"/>
      <c r="Z40" s="1567"/>
      <c r="AA40" s="1567"/>
      <c r="AB40" s="1567"/>
      <c r="AC40" s="1567"/>
      <c r="AD40" s="1567"/>
      <c r="AE40" s="1567"/>
      <c r="AF40" s="1567"/>
      <c r="AG40" s="1567"/>
      <c r="AH40" s="1567"/>
      <c r="AI40" s="1567"/>
      <c r="AJ40" s="1567"/>
      <c r="AK40" s="1567"/>
      <c r="AL40" s="1567"/>
      <c r="AM40" s="1567"/>
      <c r="AN40" s="1567"/>
      <c r="AO40" s="1567"/>
      <c r="AP40" s="1567"/>
      <c r="AQ40" s="1567"/>
      <c r="AR40" s="1567"/>
      <c r="AS40" s="1567"/>
      <c r="AT40" s="1567"/>
      <c r="AU40" s="1567"/>
      <c r="AV40" s="1567"/>
      <c r="AW40" s="1567"/>
      <c r="AX40" s="1567"/>
      <c r="AY40" s="1567"/>
      <c r="AZ40" s="1567"/>
      <c r="BA40" s="1568"/>
    </row>
    <row r="41" spans="1:53" ht="13.5" customHeight="1" x14ac:dyDescent="0.2">
      <c r="A41" s="1552" t="b">
        <f>APRS!$A$41</f>
        <v>0</v>
      </c>
      <c r="B41" s="1553"/>
      <c r="C41" s="1554" t="s">
        <v>385</v>
      </c>
      <c r="D41" s="1554"/>
      <c r="E41" s="1554"/>
      <c r="F41" s="1554"/>
      <c r="G41" s="1554"/>
      <c r="H41" s="1554"/>
      <c r="I41" s="1554"/>
      <c r="J41" s="1554"/>
      <c r="K41" s="1554"/>
      <c r="L41" s="1554"/>
      <c r="M41" s="1554"/>
      <c r="N41" s="1554"/>
      <c r="O41" s="1554"/>
      <c r="P41" s="1554"/>
      <c r="Q41" s="1554"/>
      <c r="R41" s="1554"/>
      <c r="S41" s="1554"/>
      <c r="T41" s="1554"/>
      <c r="U41" s="1554"/>
      <c r="V41" s="1554"/>
      <c r="W41" s="1554"/>
      <c r="X41" s="1554"/>
      <c r="Y41" s="1554"/>
      <c r="Z41" s="1554"/>
      <c r="AA41" s="1554"/>
      <c r="AB41" s="1554"/>
      <c r="AC41" s="1554"/>
      <c r="AD41" s="1554"/>
      <c r="AE41" s="1554"/>
      <c r="AF41" s="1554"/>
      <c r="AG41" s="1554"/>
      <c r="AH41" s="1554"/>
      <c r="AI41" s="1554"/>
      <c r="AJ41" s="1554"/>
      <c r="AK41" s="1554"/>
      <c r="AL41" s="1554"/>
      <c r="AM41" s="1554"/>
      <c r="AN41" s="1555"/>
      <c r="AO41" s="1555"/>
      <c r="AP41" s="1555"/>
      <c r="AQ41" s="1555"/>
      <c r="AR41" s="1555"/>
      <c r="AS41" s="1555"/>
      <c r="AT41" s="1555"/>
      <c r="AU41" s="1555"/>
      <c r="AV41" s="1555"/>
      <c r="AW41" s="1555"/>
      <c r="AX41" s="1555"/>
      <c r="AY41" s="1555"/>
      <c r="AZ41" s="1555"/>
      <c r="BA41" s="1556"/>
    </row>
    <row r="42" spans="1:53" ht="13.5" customHeight="1" x14ac:dyDescent="0.2">
      <c r="A42" s="1552"/>
      <c r="B42" s="1553"/>
      <c r="C42" s="1523" t="s">
        <v>386</v>
      </c>
      <c r="D42" s="1523"/>
      <c r="E42" s="1523"/>
      <c r="F42" s="1523"/>
      <c r="G42" s="1523"/>
      <c r="H42" s="1523"/>
      <c r="I42" s="1523"/>
      <c r="J42" s="1523"/>
      <c r="K42" s="1523"/>
      <c r="L42" s="1523"/>
      <c r="M42" s="1523"/>
      <c r="N42" s="1523"/>
      <c r="O42" s="1523"/>
      <c r="P42" s="1523"/>
      <c r="Q42" s="1523"/>
      <c r="R42" s="1523"/>
      <c r="S42" s="1523"/>
      <c r="T42" s="1523"/>
      <c r="U42" s="1523"/>
      <c r="V42" s="1523"/>
      <c r="W42" s="1523"/>
      <c r="X42" s="1523"/>
      <c r="Y42" s="1523"/>
      <c r="Z42" s="1523"/>
      <c r="AA42" s="1523"/>
      <c r="AB42" s="1523"/>
      <c r="AC42" s="1523"/>
      <c r="AD42" s="1523"/>
      <c r="AE42" s="1523"/>
      <c r="AF42" s="1523"/>
      <c r="AG42" s="1523"/>
      <c r="AH42" s="1523"/>
      <c r="AI42" s="1523"/>
      <c r="AJ42" s="1523"/>
      <c r="AK42" s="1523"/>
      <c r="AL42" s="1523"/>
      <c r="AM42" s="1523"/>
      <c r="AN42" s="1555"/>
      <c r="AO42" s="1555"/>
      <c r="AP42" s="1555"/>
      <c r="AQ42" s="1555"/>
      <c r="AR42" s="1555"/>
      <c r="AS42" s="1555"/>
      <c r="AT42" s="1555"/>
      <c r="AU42" s="1555"/>
      <c r="AV42" s="1555"/>
      <c r="AW42" s="1555"/>
      <c r="AX42" s="1555"/>
      <c r="AY42" s="1555"/>
      <c r="AZ42" s="1555"/>
      <c r="BA42" s="1556"/>
    </row>
    <row r="43" spans="1:53" ht="13.5" customHeight="1" x14ac:dyDescent="0.2">
      <c r="A43" s="113"/>
      <c r="B43" s="115"/>
      <c r="C43" s="115"/>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115"/>
      <c r="AJ43" s="115"/>
      <c r="AK43" s="115"/>
      <c r="AL43" s="115"/>
      <c r="AM43" s="115"/>
      <c r="AN43" s="115"/>
      <c r="AO43" s="115"/>
      <c r="AP43" s="115"/>
      <c r="AQ43" s="115"/>
      <c r="AR43" s="115"/>
      <c r="AS43" s="115"/>
      <c r="AT43" s="115"/>
      <c r="AU43" s="115"/>
      <c r="AV43" s="115"/>
      <c r="AW43" s="115"/>
      <c r="AX43" s="115"/>
      <c r="AY43" s="115"/>
      <c r="AZ43" s="115"/>
      <c r="BA43" s="116"/>
    </row>
    <row r="44" spans="1:53" s="26" customFormat="1" ht="13.5" customHeight="1" x14ac:dyDescent="0.2">
      <c r="A44" s="113"/>
      <c r="B44" s="115"/>
      <c r="C44" s="115"/>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115"/>
      <c r="AJ44" s="115"/>
      <c r="AK44" s="115"/>
      <c r="AL44" s="115"/>
      <c r="AM44" s="115"/>
      <c r="AN44" s="115"/>
      <c r="AO44" s="115"/>
      <c r="AP44" s="115"/>
      <c r="AQ44" s="115"/>
      <c r="AR44" s="115"/>
      <c r="AS44" s="115"/>
      <c r="AT44" s="115"/>
      <c r="AU44" s="115"/>
      <c r="AV44" s="115"/>
      <c r="AW44" s="115"/>
      <c r="AX44" s="115"/>
      <c r="AY44" s="115"/>
      <c r="AZ44" s="115"/>
      <c r="BA44" s="116"/>
    </row>
    <row r="45" spans="1:53" ht="13.5" customHeight="1" x14ac:dyDescent="0.2">
      <c r="A45" s="112" t="s">
        <v>387</v>
      </c>
      <c r="B45" s="1557" t="s">
        <v>405</v>
      </c>
      <c r="C45" s="1557"/>
      <c r="D45" s="1557"/>
      <c r="E45" s="1557"/>
      <c r="F45" s="1557"/>
      <c r="G45" s="1557"/>
      <c r="H45" s="1557"/>
      <c r="I45" s="1557"/>
      <c r="J45" s="1557"/>
      <c r="K45" s="1558"/>
      <c r="L45" s="112" t="s">
        <v>389</v>
      </c>
      <c r="M45" s="1559" t="s">
        <v>406</v>
      </c>
      <c r="N45" s="1559"/>
      <c r="O45" s="1559"/>
      <c r="P45" s="1559"/>
      <c r="Q45" s="1559"/>
      <c r="R45" s="1559"/>
      <c r="S45" s="1559"/>
      <c r="T45" s="1559"/>
      <c r="U45" s="1559"/>
      <c r="V45" s="1559"/>
      <c r="W45" s="1559"/>
      <c r="X45" s="1559"/>
      <c r="Y45" s="1559"/>
      <c r="Z45" s="1559"/>
      <c r="AA45" s="1559"/>
      <c r="AB45" s="1559"/>
      <c r="AC45" s="1559"/>
      <c r="AD45" s="1559"/>
      <c r="AE45" s="112" t="s">
        <v>391</v>
      </c>
      <c r="AF45" s="1559" t="s">
        <v>407</v>
      </c>
      <c r="AG45" s="1559"/>
      <c r="AH45" s="1559"/>
      <c r="AI45" s="1559"/>
      <c r="AJ45" s="1559"/>
      <c r="AK45" s="1560"/>
      <c r="AL45" s="112" t="s">
        <v>393</v>
      </c>
      <c r="AM45" s="117" t="s">
        <v>394</v>
      </c>
      <c r="AN45" s="117"/>
      <c r="AO45" s="117"/>
      <c r="AP45" s="117"/>
      <c r="AQ45" s="117"/>
      <c r="AR45" s="117"/>
      <c r="AS45" s="117"/>
      <c r="AT45" s="117"/>
      <c r="AU45" s="118"/>
      <c r="AV45" s="112" t="s">
        <v>395</v>
      </c>
      <c r="AW45" s="1532" t="s">
        <v>408</v>
      </c>
      <c r="AX45" s="1532"/>
      <c r="AY45" s="1532"/>
      <c r="AZ45" s="1532"/>
      <c r="BA45" s="1533"/>
    </row>
    <row r="46" spans="1:53" ht="13.5" customHeight="1" x14ac:dyDescent="0.2">
      <c r="A46" s="1541"/>
      <c r="B46" s="1542"/>
      <c r="C46" s="1542"/>
      <c r="D46" s="1542"/>
      <c r="E46" s="1542"/>
      <c r="F46" s="1542"/>
      <c r="G46" s="1542"/>
      <c r="H46" s="1542"/>
      <c r="I46" s="1542"/>
      <c r="J46" s="1542"/>
      <c r="K46" s="1543"/>
      <c r="L46" s="1416">
        <f>APRS!$L$45</f>
        <v>0</v>
      </c>
      <c r="M46" s="1417"/>
      <c r="N46" s="1417"/>
      <c r="O46" s="1417"/>
      <c r="P46" s="1417"/>
      <c r="Q46" s="1417"/>
      <c r="R46" s="1417"/>
      <c r="S46" s="1417"/>
      <c r="T46" s="1417"/>
      <c r="U46" s="1417"/>
      <c r="V46" s="1417"/>
      <c r="W46" s="1417"/>
      <c r="X46" s="1417"/>
      <c r="Y46" s="1417"/>
      <c r="Z46" s="1417"/>
      <c r="AA46" s="1417"/>
      <c r="AB46" s="1417"/>
      <c r="AC46" s="1417"/>
      <c r="AD46" s="1417"/>
      <c r="AE46" s="1416" t="str">
        <f>APRS!$AE$45</f>
        <v/>
      </c>
      <c r="AF46" s="1417"/>
      <c r="AG46" s="1417"/>
      <c r="AH46" s="1417"/>
      <c r="AI46" s="1417"/>
      <c r="AJ46" s="1417"/>
      <c r="AK46" s="1418"/>
      <c r="AL46" s="113"/>
      <c r="AM46" s="1547" t="s">
        <v>397</v>
      </c>
      <c r="AN46" s="1547"/>
      <c r="AO46" s="1547"/>
      <c r="AP46" s="1547"/>
      <c r="AQ46" s="1547"/>
      <c r="AR46" s="1547"/>
      <c r="AS46" s="1547"/>
      <c r="AT46" s="1547"/>
      <c r="AU46" s="1548"/>
      <c r="AV46" s="1416">
        <f>APRS!$AV$45</f>
        <v>0</v>
      </c>
      <c r="AW46" s="1417"/>
      <c r="AX46" s="1417"/>
      <c r="AY46" s="1417"/>
      <c r="AZ46" s="1417"/>
      <c r="BA46" s="1418"/>
    </row>
    <row r="47" spans="1:53" ht="13.5" customHeight="1" x14ac:dyDescent="0.2">
      <c r="A47" s="1544"/>
      <c r="B47" s="1545"/>
      <c r="C47" s="1545"/>
      <c r="D47" s="1545"/>
      <c r="E47" s="1545"/>
      <c r="F47" s="1545"/>
      <c r="G47" s="1545"/>
      <c r="H47" s="1545"/>
      <c r="I47" s="1545"/>
      <c r="J47" s="1545"/>
      <c r="K47" s="1546"/>
      <c r="L47" s="1440"/>
      <c r="M47" s="1441"/>
      <c r="N47" s="1441"/>
      <c r="O47" s="1441"/>
      <c r="P47" s="1441"/>
      <c r="Q47" s="1441"/>
      <c r="R47" s="1441"/>
      <c r="S47" s="1441"/>
      <c r="T47" s="1441"/>
      <c r="U47" s="1441"/>
      <c r="V47" s="1441"/>
      <c r="W47" s="1441"/>
      <c r="X47" s="1441"/>
      <c r="Y47" s="1441"/>
      <c r="Z47" s="1441"/>
      <c r="AA47" s="1441"/>
      <c r="AB47" s="1441"/>
      <c r="AC47" s="1441"/>
      <c r="AD47" s="1441"/>
      <c r="AE47" s="1440" t="str">
        <f>IF($AE46="","",VLOOKUP($AE46,Gen!$Q$12:$T$16,3,FALSE))</f>
        <v/>
      </c>
      <c r="AF47" s="1441"/>
      <c r="AG47" s="1441"/>
      <c r="AH47" s="1441"/>
      <c r="AI47" s="1441"/>
      <c r="AJ47" s="1441"/>
      <c r="AK47" s="1442"/>
      <c r="AL47" s="1549" t="str">
        <f>IF(CR!Q7="","",TEXT(CR!Q7,"jj mmmm aaaa")&amp;" - "&amp;TEXT(CR!X7,"hh:mm"))</f>
        <v/>
      </c>
      <c r="AM47" s="1550"/>
      <c r="AN47" s="1550"/>
      <c r="AO47" s="1550"/>
      <c r="AP47" s="1550"/>
      <c r="AQ47" s="1550"/>
      <c r="AR47" s="1550"/>
      <c r="AS47" s="1550"/>
      <c r="AT47" s="1550"/>
      <c r="AU47" s="1551"/>
      <c r="AV47" s="1440"/>
      <c r="AW47" s="1441"/>
      <c r="AX47" s="1441"/>
      <c r="AY47" s="1441"/>
      <c r="AZ47" s="1441"/>
      <c r="BA47" s="1442"/>
    </row>
    <row r="48" spans="1:53" ht="13.5" customHeight="1" x14ac:dyDescent="0.2">
      <c r="A48" s="1519" t="s">
        <v>226</v>
      </c>
      <c r="B48" s="1520"/>
      <c r="C48" s="1520"/>
      <c r="D48" s="1520"/>
      <c r="E48" s="1520"/>
      <c r="F48" s="1520"/>
      <c r="G48" s="1520"/>
      <c r="H48" s="1520"/>
      <c r="I48" s="1520"/>
      <c r="J48" s="1520"/>
      <c r="K48" s="1520"/>
      <c r="L48" s="1520"/>
      <c r="M48" s="1520"/>
      <c r="N48" s="1520"/>
      <c r="O48" s="1520"/>
      <c r="P48" s="1520"/>
      <c r="Q48" s="1520"/>
      <c r="R48" s="1520"/>
      <c r="S48" s="1520"/>
      <c r="T48" s="1520"/>
      <c r="U48" s="1520"/>
      <c r="V48" s="1520"/>
      <c r="W48" s="1520"/>
      <c r="X48" s="1520"/>
      <c r="Y48" s="1520"/>
      <c r="Z48" s="1520"/>
      <c r="AA48" s="1520"/>
      <c r="AB48" s="1520"/>
      <c r="AC48" s="1520"/>
      <c r="AD48" s="1520"/>
      <c r="AE48" s="1521" t="str">
        <f>CONCATENATE("Annexe 6.2 au dossier de travaux ",CR!R$1," - Page 1 / 1")</f>
        <v>Annexe 6.2 au dossier de travaux  - Page 1 / 1</v>
      </c>
      <c r="AF48" s="1521"/>
      <c r="AG48" s="1521"/>
      <c r="AH48" s="1521"/>
      <c r="AI48" s="1521"/>
      <c r="AJ48" s="1521"/>
      <c r="AK48" s="1521"/>
      <c r="AL48" s="1521"/>
      <c r="AM48" s="1521"/>
      <c r="AN48" s="1521"/>
      <c r="AO48" s="1521"/>
      <c r="AP48" s="1521"/>
      <c r="AQ48" s="1521"/>
      <c r="AR48" s="1521"/>
      <c r="AS48" s="1521"/>
      <c r="AT48" s="1521"/>
      <c r="AU48" s="1521"/>
      <c r="AV48" s="1521"/>
      <c r="AW48" s="1521"/>
      <c r="AX48" s="1521"/>
      <c r="AY48" s="1521"/>
      <c r="AZ48" s="1521"/>
      <c r="BA48" s="1522"/>
    </row>
    <row r="49" spans="1:53" s="26" customFormat="1" ht="13.5" customHeight="1" x14ac:dyDescent="0.2">
      <c r="A49" s="119"/>
      <c r="B49" s="119"/>
      <c r="C49" s="119"/>
      <c r="D49" s="119"/>
      <c r="E49" s="119"/>
      <c r="F49" s="119"/>
      <c r="G49" s="119"/>
      <c r="H49" s="119"/>
      <c r="I49" s="119"/>
      <c r="J49" s="119"/>
      <c r="K49" s="119"/>
      <c r="L49" s="120"/>
      <c r="M49" s="120"/>
      <c r="N49" s="120"/>
      <c r="O49" s="120"/>
      <c r="P49" s="120"/>
      <c r="Q49" s="120"/>
      <c r="R49" s="120"/>
      <c r="S49" s="120"/>
      <c r="T49" s="120"/>
      <c r="U49" s="120"/>
      <c r="V49" s="120"/>
      <c r="W49" s="120"/>
      <c r="X49" s="120"/>
      <c r="Y49" s="120"/>
      <c r="Z49" s="120"/>
      <c r="AA49" s="120"/>
      <c r="AB49" s="120"/>
      <c r="AC49" s="120"/>
      <c r="AD49" s="120"/>
      <c r="AE49" s="120"/>
      <c r="AF49" s="120"/>
      <c r="AG49" s="120"/>
      <c r="AH49" s="120"/>
      <c r="AI49" s="120"/>
      <c r="AJ49" s="120"/>
      <c r="AK49" s="120"/>
      <c r="AL49" s="121"/>
      <c r="AM49" s="121"/>
      <c r="AN49" s="121"/>
      <c r="AO49" s="121"/>
      <c r="AP49" s="121"/>
      <c r="AQ49" s="121"/>
      <c r="AR49" s="121"/>
      <c r="AS49" s="121"/>
      <c r="AT49" s="121"/>
      <c r="AU49" s="121"/>
      <c r="AV49" s="120"/>
      <c r="AW49" s="120"/>
      <c r="AX49" s="120"/>
      <c r="AY49" s="120"/>
      <c r="AZ49" s="120"/>
      <c r="BA49" s="120"/>
    </row>
    <row r="50" spans="1:53" ht="13.5" customHeight="1" x14ac:dyDescent="0.2">
      <c r="A50" s="112" t="s">
        <v>330</v>
      </c>
      <c r="B50" s="1557" t="s">
        <v>331</v>
      </c>
      <c r="C50" s="1557"/>
      <c r="D50" s="1557"/>
      <c r="E50" s="1557"/>
      <c r="F50" s="1557"/>
      <c r="G50" s="1557"/>
      <c r="H50" s="1557"/>
      <c r="I50" s="1557"/>
      <c r="J50" s="1557"/>
      <c r="K50" s="1557"/>
      <c r="L50" s="1557"/>
      <c r="M50" s="1558"/>
      <c r="N50" s="112" t="s">
        <v>332</v>
      </c>
      <c r="O50" s="1557"/>
      <c r="P50" s="1557"/>
      <c r="Q50" s="1557"/>
      <c r="R50" s="1557"/>
      <c r="S50" s="1557"/>
      <c r="T50" s="1557"/>
      <c r="U50" s="1557"/>
      <c r="V50" s="1557"/>
      <c r="W50" s="1557"/>
      <c r="X50" s="1557"/>
      <c r="Y50" s="1557"/>
      <c r="Z50" s="1557"/>
      <c r="AA50" s="1557"/>
      <c r="AB50" s="1557"/>
      <c r="AC50" s="1557"/>
      <c r="AD50" s="1557"/>
      <c r="AE50" s="1557"/>
      <c r="AF50" s="1557"/>
      <c r="AG50" s="1557"/>
      <c r="AH50" s="1557"/>
      <c r="AI50" s="1557"/>
      <c r="AJ50" s="1557"/>
      <c r="AK50" s="1557"/>
      <c r="AL50" s="1557"/>
      <c r="AM50" s="1557"/>
      <c r="AN50" s="1558"/>
      <c r="AO50" s="112" t="s">
        <v>333</v>
      </c>
      <c r="AP50" s="1559" t="s">
        <v>334</v>
      </c>
      <c r="AQ50" s="1532"/>
      <c r="AR50" s="1532"/>
      <c r="AS50" s="1532"/>
      <c r="AT50" s="1532"/>
      <c r="AU50" s="1532"/>
      <c r="AV50" s="1532"/>
      <c r="AW50" s="1532"/>
      <c r="AX50" s="1532"/>
      <c r="AY50" s="1532"/>
      <c r="AZ50" s="1532"/>
      <c r="BA50" s="1533"/>
    </row>
    <row r="51" spans="1:53" ht="13.5" customHeight="1" x14ac:dyDescent="0.2">
      <c r="A51" s="113"/>
      <c r="B51" s="1526" t="s">
        <v>335</v>
      </c>
      <c r="C51" s="1526"/>
      <c r="D51" s="1526"/>
      <c r="E51" s="1526"/>
      <c r="F51" s="1526"/>
      <c r="G51" s="1526"/>
      <c r="H51" s="1526"/>
      <c r="I51" s="1526"/>
      <c r="J51" s="1526"/>
      <c r="K51" s="1526"/>
      <c r="L51" s="1526"/>
      <c r="M51" s="1527"/>
      <c r="N51" s="1582" t="s">
        <v>336</v>
      </c>
      <c r="O51" s="1583"/>
      <c r="P51" s="1583"/>
      <c r="Q51" s="1583"/>
      <c r="R51" s="1583"/>
      <c r="S51" s="1583"/>
      <c r="T51" s="1583"/>
      <c r="U51" s="1583"/>
      <c r="V51" s="1583"/>
      <c r="W51" s="1583"/>
      <c r="X51" s="1583"/>
      <c r="Y51" s="1583"/>
      <c r="Z51" s="1583"/>
      <c r="AA51" s="1583"/>
      <c r="AB51" s="1583"/>
      <c r="AC51" s="1583"/>
      <c r="AD51" s="1583"/>
      <c r="AE51" s="1583"/>
      <c r="AF51" s="1583"/>
      <c r="AG51" s="1583"/>
      <c r="AH51" s="1583"/>
      <c r="AI51" s="1583"/>
      <c r="AJ51" s="1583"/>
      <c r="AK51" s="1583"/>
      <c r="AL51" s="1583"/>
      <c r="AM51" s="1583"/>
      <c r="AN51" s="1584"/>
      <c r="AO51" s="113"/>
      <c r="AP51" s="1523" t="s">
        <v>337</v>
      </c>
      <c r="AQ51" s="1523"/>
      <c r="AR51" s="1523"/>
      <c r="AS51" s="1523"/>
      <c r="AT51" s="1523"/>
      <c r="AU51" s="1523"/>
      <c r="AV51" s="1523"/>
      <c r="AW51" s="1523"/>
      <c r="AX51" s="1523"/>
      <c r="AY51" s="1523"/>
      <c r="AZ51" s="1523"/>
      <c r="BA51" s="1524"/>
    </row>
    <row r="52" spans="1:53" ht="13.5" customHeight="1" x14ac:dyDescent="0.2">
      <c r="A52" s="1516"/>
      <c r="B52" s="1517"/>
      <c r="C52" s="1517"/>
      <c r="D52" s="1517"/>
      <c r="E52" s="1517"/>
      <c r="F52" s="1517"/>
      <c r="G52" s="1517"/>
      <c r="H52" s="1517"/>
      <c r="I52" s="1517"/>
      <c r="J52" s="1517"/>
      <c r="K52" s="1517"/>
      <c r="L52" s="1517"/>
      <c r="M52" s="1518"/>
      <c r="N52" s="1582"/>
      <c r="O52" s="1583"/>
      <c r="P52" s="1583"/>
      <c r="Q52" s="1583"/>
      <c r="R52" s="1583"/>
      <c r="S52" s="1583"/>
      <c r="T52" s="1583"/>
      <c r="U52" s="1583"/>
      <c r="V52" s="1583"/>
      <c r="W52" s="1583"/>
      <c r="X52" s="1583"/>
      <c r="Y52" s="1583"/>
      <c r="Z52" s="1583"/>
      <c r="AA52" s="1583"/>
      <c r="AB52" s="1583"/>
      <c r="AC52" s="1583"/>
      <c r="AD52" s="1583"/>
      <c r="AE52" s="1583"/>
      <c r="AF52" s="1583"/>
      <c r="AG52" s="1583"/>
      <c r="AH52" s="1583"/>
      <c r="AI52" s="1583"/>
      <c r="AJ52" s="1583"/>
      <c r="AK52" s="1583"/>
      <c r="AL52" s="1583"/>
      <c r="AM52" s="1583"/>
      <c r="AN52" s="1584"/>
      <c r="AO52" s="1501" t="str">
        <f>APRS!$AO$3</f>
        <v/>
      </c>
      <c r="AP52" s="1502"/>
      <c r="AQ52" s="1502"/>
      <c r="AR52" s="1502"/>
      <c r="AS52" s="1502"/>
      <c r="AT52" s="1502"/>
      <c r="AU52" s="1502"/>
      <c r="AV52" s="1502"/>
      <c r="AW52" s="1502"/>
      <c r="AX52" s="1502"/>
      <c r="AY52" s="1502"/>
      <c r="AZ52" s="1502"/>
      <c r="BA52" s="1503"/>
    </row>
    <row r="53" spans="1:53" ht="13.5" customHeight="1" x14ac:dyDescent="0.2">
      <c r="A53" s="1575" t="s">
        <v>338</v>
      </c>
      <c r="B53" s="1576"/>
      <c r="C53" s="1576"/>
      <c r="D53" s="1576"/>
      <c r="E53" s="1576"/>
      <c r="F53" s="1576"/>
      <c r="G53" s="1576"/>
      <c r="H53" s="1576"/>
      <c r="I53" s="1576"/>
      <c r="J53" s="1576"/>
      <c r="K53" s="1576"/>
      <c r="L53" s="1576"/>
      <c r="M53" s="1577"/>
      <c r="N53" s="1585" t="s">
        <v>339</v>
      </c>
      <c r="O53" s="1586"/>
      <c r="P53" s="1586"/>
      <c r="Q53" s="1586"/>
      <c r="R53" s="1586"/>
      <c r="S53" s="1586"/>
      <c r="T53" s="1586"/>
      <c r="U53" s="1586"/>
      <c r="V53" s="1586"/>
      <c r="W53" s="1586"/>
      <c r="X53" s="1586"/>
      <c r="Y53" s="1586"/>
      <c r="Z53" s="1586"/>
      <c r="AA53" s="1586"/>
      <c r="AB53" s="1586"/>
      <c r="AC53" s="1586"/>
      <c r="AD53" s="1586"/>
      <c r="AE53" s="1586"/>
      <c r="AF53" s="1586"/>
      <c r="AG53" s="1586"/>
      <c r="AH53" s="1586"/>
      <c r="AI53" s="1586"/>
      <c r="AJ53" s="1586"/>
      <c r="AK53" s="1586"/>
      <c r="AL53" s="1586"/>
      <c r="AM53" s="1586"/>
      <c r="AN53" s="1587"/>
      <c r="AO53" s="1501"/>
      <c r="AP53" s="1502"/>
      <c r="AQ53" s="1502"/>
      <c r="AR53" s="1502"/>
      <c r="AS53" s="1502"/>
      <c r="AT53" s="1502"/>
      <c r="AU53" s="1502"/>
      <c r="AV53" s="1502"/>
      <c r="AW53" s="1502"/>
      <c r="AX53" s="1502"/>
      <c r="AY53" s="1502"/>
      <c r="AZ53" s="1502"/>
      <c r="BA53" s="1503"/>
    </row>
    <row r="54" spans="1:53" ht="13.5" customHeight="1" x14ac:dyDescent="0.2">
      <c r="A54" s="1575" t="s">
        <v>340</v>
      </c>
      <c r="B54" s="1576"/>
      <c r="C54" s="1576"/>
      <c r="D54" s="1576"/>
      <c r="E54" s="1576"/>
      <c r="F54" s="1576"/>
      <c r="G54" s="1576"/>
      <c r="H54" s="1576"/>
      <c r="I54" s="1576"/>
      <c r="J54" s="1576"/>
      <c r="K54" s="1576"/>
      <c r="L54" s="1576"/>
      <c r="M54" s="1577"/>
      <c r="N54" s="1585"/>
      <c r="O54" s="1586"/>
      <c r="P54" s="1586"/>
      <c r="Q54" s="1586"/>
      <c r="R54" s="1586"/>
      <c r="S54" s="1586"/>
      <c r="T54" s="1586"/>
      <c r="U54" s="1586"/>
      <c r="V54" s="1586"/>
      <c r="W54" s="1586"/>
      <c r="X54" s="1586"/>
      <c r="Y54" s="1586"/>
      <c r="Z54" s="1586"/>
      <c r="AA54" s="1586"/>
      <c r="AB54" s="1586"/>
      <c r="AC54" s="1586"/>
      <c r="AD54" s="1586"/>
      <c r="AE54" s="1586"/>
      <c r="AF54" s="1586"/>
      <c r="AG54" s="1586"/>
      <c r="AH54" s="1586"/>
      <c r="AI54" s="1586"/>
      <c r="AJ54" s="1586"/>
      <c r="AK54" s="1586"/>
      <c r="AL54" s="1586"/>
      <c r="AM54" s="1586"/>
      <c r="AN54" s="1587"/>
      <c r="AO54" s="1501"/>
      <c r="AP54" s="1502"/>
      <c r="AQ54" s="1502"/>
      <c r="AR54" s="1502"/>
      <c r="AS54" s="1502"/>
      <c r="AT54" s="1502"/>
      <c r="AU54" s="1502"/>
      <c r="AV54" s="1502"/>
      <c r="AW54" s="1502"/>
      <c r="AX54" s="1502"/>
      <c r="AY54" s="1502"/>
      <c r="AZ54" s="1502"/>
      <c r="BA54" s="1503"/>
    </row>
    <row r="55" spans="1:53" ht="13.5" customHeight="1" x14ac:dyDescent="0.2">
      <c r="A55" s="1578" t="s">
        <v>341</v>
      </c>
      <c r="B55" s="1579"/>
      <c r="C55" s="1579"/>
      <c r="D55" s="1579"/>
      <c r="E55" s="1579"/>
      <c r="F55" s="1579"/>
      <c r="G55" s="1579"/>
      <c r="H55" s="1579"/>
      <c r="I55" s="1579"/>
      <c r="J55" s="1579"/>
      <c r="K55" s="1579"/>
      <c r="L55" s="1579"/>
      <c r="M55" s="1580"/>
      <c r="N55" s="1571"/>
      <c r="O55" s="1572"/>
      <c r="P55" s="1572"/>
      <c r="Q55" s="1572"/>
      <c r="R55" s="1572"/>
      <c r="S55" s="1572"/>
      <c r="T55" s="1572"/>
      <c r="U55" s="1572"/>
      <c r="V55" s="1572"/>
      <c r="W55" s="1572"/>
      <c r="X55" s="1572"/>
      <c r="Y55" s="1572"/>
      <c r="Z55" s="1572"/>
      <c r="AA55" s="1572"/>
      <c r="AB55" s="1572"/>
      <c r="AC55" s="1572"/>
      <c r="AD55" s="1572"/>
      <c r="AE55" s="1572"/>
      <c r="AF55" s="1572"/>
      <c r="AG55" s="1572"/>
      <c r="AH55" s="1572"/>
      <c r="AI55" s="1572"/>
      <c r="AJ55" s="1572"/>
      <c r="AK55" s="1572"/>
      <c r="AL55" s="1572"/>
      <c r="AM55" s="1572"/>
      <c r="AN55" s="1581"/>
      <c r="AO55" s="1504"/>
      <c r="AP55" s="1505"/>
      <c r="AQ55" s="1505"/>
      <c r="AR55" s="1505"/>
      <c r="AS55" s="1505"/>
      <c r="AT55" s="1505"/>
      <c r="AU55" s="1505"/>
      <c r="AV55" s="1505"/>
      <c r="AW55" s="1505"/>
      <c r="AX55" s="1505"/>
      <c r="AY55" s="1505"/>
      <c r="AZ55" s="1505"/>
      <c r="BA55" s="1506"/>
    </row>
    <row r="56" spans="1:53" ht="13.5" customHeight="1" x14ac:dyDescent="0.2">
      <c r="A56" s="112" t="s">
        <v>342</v>
      </c>
      <c r="B56" s="1532" t="s">
        <v>343</v>
      </c>
      <c r="C56" s="1532"/>
      <c r="D56" s="1532"/>
      <c r="E56" s="1532"/>
      <c r="F56" s="1532"/>
      <c r="G56" s="1532"/>
      <c r="H56" s="1532"/>
      <c r="I56" s="1532"/>
      <c r="J56" s="1532"/>
      <c r="K56" s="1532"/>
      <c r="L56" s="1532"/>
      <c r="M56" s="1532"/>
      <c r="N56" s="1557"/>
      <c r="O56" s="1557"/>
      <c r="P56" s="1557"/>
      <c r="Q56" s="1557"/>
      <c r="R56" s="1532"/>
      <c r="S56" s="1532"/>
      <c r="T56" s="1532"/>
      <c r="U56" s="1532"/>
      <c r="V56" s="1532"/>
      <c r="W56" s="1532"/>
      <c r="X56" s="1532"/>
      <c r="Y56" s="1532"/>
      <c r="Z56" s="1532"/>
      <c r="AA56" s="1532"/>
      <c r="AB56" s="1532"/>
      <c r="AC56" s="1532"/>
      <c r="AD56" s="1532"/>
      <c r="AE56" s="1532"/>
      <c r="AF56" s="1532"/>
      <c r="AG56" s="1532"/>
      <c r="AH56" s="1532"/>
      <c r="AI56" s="1532"/>
      <c r="AJ56" s="1532"/>
      <c r="AK56" s="1532"/>
      <c r="AL56" s="1532"/>
      <c r="AM56" s="1532"/>
      <c r="AN56" s="1533"/>
      <c r="AO56" s="112" t="s">
        <v>344</v>
      </c>
      <c r="AP56" s="1532" t="s">
        <v>345</v>
      </c>
      <c r="AQ56" s="1532"/>
      <c r="AR56" s="1532"/>
      <c r="AS56" s="1532"/>
      <c r="AT56" s="1532"/>
      <c r="AU56" s="1532"/>
      <c r="AV56" s="1532"/>
      <c r="AW56" s="1532"/>
      <c r="AX56" s="1532"/>
      <c r="AY56" s="1532"/>
      <c r="AZ56" s="1532"/>
      <c r="BA56" s="1533"/>
    </row>
    <row r="57" spans="1:53" ht="13.5" customHeight="1" x14ac:dyDescent="0.2">
      <c r="A57" s="113"/>
      <c r="B57" s="1523" t="s">
        <v>346</v>
      </c>
      <c r="C57" s="1523"/>
      <c r="D57" s="1523"/>
      <c r="E57" s="1523"/>
      <c r="F57" s="1523"/>
      <c r="G57" s="1523"/>
      <c r="H57" s="1523"/>
      <c r="I57" s="1523"/>
      <c r="J57" s="1523"/>
      <c r="K57" s="1523"/>
      <c r="L57" s="1523"/>
      <c r="M57" s="1523"/>
      <c r="N57" s="1517"/>
      <c r="O57" s="1517"/>
      <c r="P57" s="1517"/>
      <c r="Q57" s="1517"/>
      <c r="R57" s="1554"/>
      <c r="S57" s="1554"/>
      <c r="T57" s="1554"/>
      <c r="U57" s="1554"/>
      <c r="V57" s="1554"/>
      <c r="W57" s="1554"/>
      <c r="X57" s="1554"/>
      <c r="Y57" s="1554"/>
      <c r="Z57" s="1554"/>
      <c r="AA57" s="1554"/>
      <c r="AB57" s="1554"/>
      <c r="AC57" s="1554"/>
      <c r="AD57" s="1554"/>
      <c r="AE57" s="1554"/>
      <c r="AF57" s="1554"/>
      <c r="AG57" s="1554"/>
      <c r="AH57" s="1554"/>
      <c r="AI57" s="1554"/>
      <c r="AJ57" s="1554"/>
      <c r="AK57" s="1554"/>
      <c r="AL57" s="1554"/>
      <c r="AM57" s="1554"/>
      <c r="AN57" s="1565"/>
      <c r="AO57" s="113"/>
      <c r="AP57" s="1523" t="s">
        <v>347</v>
      </c>
      <c r="AQ57" s="1523"/>
      <c r="AR57" s="1523"/>
      <c r="AS57" s="1523"/>
      <c r="AT57" s="1523"/>
      <c r="AU57" s="1523"/>
      <c r="AV57" s="1523"/>
      <c r="AW57" s="1523"/>
      <c r="AX57" s="1523"/>
      <c r="AY57" s="1523"/>
      <c r="AZ57" s="1523"/>
      <c r="BA57" s="1524"/>
    </row>
    <row r="58" spans="1:53" ht="13.5" customHeight="1" x14ac:dyDescent="0.2">
      <c r="A58" s="1516"/>
      <c r="B58" s="1517"/>
      <c r="C58" s="1517"/>
      <c r="D58" s="1517"/>
      <c r="E58" s="1517"/>
      <c r="F58" s="1517"/>
      <c r="G58" s="1517"/>
      <c r="H58" s="1517"/>
      <c r="I58" s="1517"/>
      <c r="J58" s="1517"/>
      <c r="K58" s="1517"/>
      <c r="L58" s="1517"/>
      <c r="M58" s="1517"/>
      <c r="N58" s="1517"/>
      <c r="O58" s="1517"/>
      <c r="P58" s="1517"/>
      <c r="Q58" s="1517"/>
      <c r="R58" s="1554"/>
      <c r="S58" s="1554"/>
      <c r="T58" s="1554"/>
      <c r="U58" s="1554"/>
      <c r="V58" s="1554"/>
      <c r="W58" s="1554"/>
      <c r="X58" s="1554"/>
      <c r="Y58" s="1554"/>
      <c r="Z58" s="1554"/>
      <c r="AA58" s="1554"/>
      <c r="AB58" s="1554"/>
      <c r="AC58" s="1554"/>
      <c r="AD58" s="1554"/>
      <c r="AE58" s="1554"/>
      <c r="AF58" s="1554"/>
      <c r="AG58" s="1554"/>
      <c r="AH58" s="1554"/>
      <c r="AI58" s="1554"/>
      <c r="AJ58" s="1554"/>
      <c r="AK58" s="1554"/>
      <c r="AL58" s="1554"/>
      <c r="AM58" s="1554"/>
      <c r="AN58" s="1565"/>
      <c r="AO58" s="1416" t="str">
        <f>APRS!$AO$9</f>
        <v/>
      </c>
      <c r="AP58" s="1417"/>
      <c r="AQ58" s="1417"/>
      <c r="AR58" s="1417"/>
      <c r="AS58" s="1417"/>
      <c r="AT58" s="1417"/>
      <c r="AU58" s="1417"/>
      <c r="AV58" s="1417"/>
      <c r="AW58" s="1417"/>
      <c r="AX58" s="1417"/>
      <c r="AY58" s="1417"/>
      <c r="AZ58" s="1417"/>
      <c r="BA58" s="1418"/>
    </row>
    <row r="59" spans="1:53" ht="13.5" customHeight="1" x14ac:dyDescent="0.2">
      <c r="A59" s="1571"/>
      <c r="B59" s="1572"/>
      <c r="C59" s="1572"/>
      <c r="D59" s="1572"/>
      <c r="E59" s="1572"/>
      <c r="F59" s="1572"/>
      <c r="G59" s="1572"/>
      <c r="H59" s="1572"/>
      <c r="I59" s="1572"/>
      <c r="J59" s="1572"/>
      <c r="K59" s="1572"/>
      <c r="L59" s="1572"/>
      <c r="M59" s="1572"/>
      <c r="N59" s="1572"/>
      <c r="O59" s="1572"/>
      <c r="P59" s="1572"/>
      <c r="Q59" s="1572"/>
      <c r="R59" s="1573"/>
      <c r="S59" s="1573"/>
      <c r="T59" s="1573"/>
      <c r="U59" s="1573"/>
      <c r="V59" s="1573"/>
      <c r="W59" s="1573"/>
      <c r="X59" s="1573"/>
      <c r="Y59" s="1573"/>
      <c r="Z59" s="1573"/>
      <c r="AA59" s="1573"/>
      <c r="AB59" s="1573"/>
      <c r="AC59" s="1573"/>
      <c r="AD59" s="1573"/>
      <c r="AE59" s="1573"/>
      <c r="AF59" s="1573"/>
      <c r="AG59" s="1573"/>
      <c r="AH59" s="1573"/>
      <c r="AI59" s="1573"/>
      <c r="AJ59" s="1573"/>
      <c r="AK59" s="1573"/>
      <c r="AL59" s="1573"/>
      <c r="AM59" s="1573"/>
      <c r="AN59" s="1574"/>
      <c r="AO59" s="1440"/>
      <c r="AP59" s="1441"/>
      <c r="AQ59" s="1441"/>
      <c r="AR59" s="1441"/>
      <c r="AS59" s="1441"/>
      <c r="AT59" s="1441"/>
      <c r="AU59" s="1441"/>
      <c r="AV59" s="1441"/>
      <c r="AW59" s="1441"/>
      <c r="AX59" s="1441"/>
      <c r="AY59" s="1441"/>
      <c r="AZ59" s="1441"/>
      <c r="BA59" s="1442"/>
    </row>
    <row r="60" spans="1:53" ht="13.5" customHeight="1" x14ac:dyDescent="0.2">
      <c r="A60" s="112" t="s">
        <v>348</v>
      </c>
      <c r="B60" s="1532" t="s">
        <v>349</v>
      </c>
      <c r="C60" s="1532"/>
      <c r="D60" s="1532"/>
      <c r="E60" s="1533"/>
      <c r="F60" s="112" t="s">
        <v>350</v>
      </c>
      <c r="G60" s="1532" t="s">
        <v>351</v>
      </c>
      <c r="H60" s="1532"/>
      <c r="I60" s="1532"/>
      <c r="J60" s="1532"/>
      <c r="K60" s="1533"/>
      <c r="L60" s="112" t="s">
        <v>352</v>
      </c>
      <c r="M60" s="1532" t="s">
        <v>353</v>
      </c>
      <c r="N60" s="1532"/>
      <c r="O60" s="1532"/>
      <c r="P60" s="1532"/>
      <c r="Q60" s="1532"/>
      <c r="R60" s="1532"/>
      <c r="S60" s="1533"/>
      <c r="T60" s="112" t="s">
        <v>354</v>
      </c>
      <c r="U60" s="1532" t="s">
        <v>355</v>
      </c>
      <c r="V60" s="1532"/>
      <c r="W60" s="1532"/>
      <c r="X60" s="1532"/>
      <c r="Y60" s="1532"/>
      <c r="Z60" s="1532"/>
      <c r="AA60" s="1532"/>
      <c r="AB60" s="1532"/>
      <c r="AC60" s="1533"/>
      <c r="AD60" s="112" t="s">
        <v>356</v>
      </c>
      <c r="AE60" s="1559" t="s">
        <v>357</v>
      </c>
      <c r="AF60" s="1559"/>
      <c r="AG60" s="1559"/>
      <c r="AH60" s="1559"/>
      <c r="AI60" s="1559"/>
      <c r="AJ60" s="1559"/>
      <c r="AK60" s="1559"/>
      <c r="AL60" s="1559"/>
      <c r="AM60" s="1559"/>
      <c r="AN60" s="1560"/>
      <c r="AO60" s="112" t="s">
        <v>358</v>
      </c>
      <c r="AP60" s="1532" t="s">
        <v>359</v>
      </c>
      <c r="AQ60" s="1532"/>
      <c r="AR60" s="1532"/>
      <c r="AS60" s="1532"/>
      <c r="AT60" s="1532"/>
      <c r="AU60" s="1532"/>
      <c r="AV60" s="1532"/>
      <c r="AW60" s="1532"/>
      <c r="AX60" s="1532"/>
      <c r="AY60" s="1532"/>
      <c r="AZ60" s="1532"/>
      <c r="BA60" s="1533"/>
    </row>
    <row r="61" spans="1:53" ht="13.5" customHeight="1" x14ac:dyDescent="0.2">
      <c r="A61" s="113"/>
      <c r="B61" s="1523" t="s">
        <v>21</v>
      </c>
      <c r="C61" s="1523"/>
      <c r="D61" s="1523"/>
      <c r="E61" s="1524"/>
      <c r="F61" s="113"/>
      <c r="G61" s="1569" t="s">
        <v>18</v>
      </c>
      <c r="H61" s="1569"/>
      <c r="I61" s="1569"/>
      <c r="J61" s="1569"/>
      <c r="K61" s="1570"/>
      <c r="L61" s="113"/>
      <c r="M61" s="1523" t="s">
        <v>17</v>
      </c>
      <c r="N61" s="1523"/>
      <c r="O61" s="1523"/>
      <c r="P61" s="1523"/>
      <c r="Q61" s="1523"/>
      <c r="R61" s="1523"/>
      <c r="S61" s="1524"/>
      <c r="T61" s="113"/>
      <c r="U61" s="1569" t="s">
        <v>360</v>
      </c>
      <c r="V61" s="1523"/>
      <c r="W61" s="1523"/>
      <c r="X61" s="1523"/>
      <c r="Y61" s="1523"/>
      <c r="Z61" s="1523"/>
      <c r="AA61" s="1523"/>
      <c r="AB61" s="1523"/>
      <c r="AC61" s="1524"/>
      <c r="AD61" s="113"/>
      <c r="AE61" s="1569" t="s">
        <v>361</v>
      </c>
      <c r="AF61" s="1569"/>
      <c r="AG61" s="1569"/>
      <c r="AH61" s="1569"/>
      <c r="AI61" s="1569"/>
      <c r="AJ61" s="1569"/>
      <c r="AK61" s="1569"/>
      <c r="AL61" s="1569"/>
      <c r="AM61" s="1569"/>
      <c r="AN61" s="1570"/>
      <c r="AO61" s="113"/>
      <c r="AP61" s="1523" t="s">
        <v>362</v>
      </c>
      <c r="AQ61" s="1523"/>
      <c r="AR61" s="1523"/>
      <c r="AS61" s="1523"/>
      <c r="AT61" s="1523"/>
      <c r="AU61" s="1523"/>
      <c r="AV61" s="1523"/>
      <c r="AW61" s="1523"/>
      <c r="AX61" s="1523"/>
      <c r="AY61" s="1523"/>
      <c r="AZ61" s="1523"/>
      <c r="BA61" s="1524"/>
    </row>
    <row r="62" spans="1:53" ht="13.5" customHeight="1" x14ac:dyDescent="0.2">
      <c r="A62" s="1416" t="str">
        <f>APRS!$A$13</f>
        <v/>
      </c>
      <c r="B62" s="1417"/>
      <c r="C62" s="1417"/>
      <c r="D62" s="1417"/>
      <c r="E62" s="1418"/>
      <c r="F62" s="1416" t="str">
        <f>APRS!$F$13</f>
        <v/>
      </c>
      <c r="G62" s="1417"/>
      <c r="H62" s="1417"/>
      <c r="I62" s="1417"/>
      <c r="J62" s="1417"/>
      <c r="K62" s="1418"/>
      <c r="L62" s="1416" t="str">
        <f>APRS!$L$13</f>
        <v/>
      </c>
      <c r="M62" s="1417"/>
      <c r="N62" s="1417"/>
      <c r="O62" s="1417"/>
      <c r="P62" s="1417"/>
      <c r="Q62" s="1417"/>
      <c r="R62" s="1417"/>
      <c r="S62" s="1418"/>
      <c r="T62" s="1486" t="str">
        <f>APRS!$T$13</f>
        <v/>
      </c>
      <c r="U62" s="1487"/>
      <c r="V62" s="1487"/>
      <c r="W62" s="1487"/>
      <c r="X62" s="1487"/>
      <c r="Y62" s="1487"/>
      <c r="Z62" s="1487"/>
      <c r="AA62" s="1487"/>
      <c r="AB62" s="1487"/>
      <c r="AC62" s="1488"/>
      <c r="AD62" s="1486" t="str">
        <f>APRS!$AD$13</f>
        <v/>
      </c>
      <c r="AE62" s="1487"/>
      <c r="AF62" s="1487"/>
      <c r="AG62" s="1487"/>
      <c r="AH62" s="1487"/>
      <c r="AI62" s="1487"/>
      <c r="AJ62" s="1487"/>
      <c r="AK62" s="1487"/>
      <c r="AL62" s="1487"/>
      <c r="AM62" s="1487"/>
      <c r="AN62" s="1488"/>
      <c r="AO62" s="1492">
        <f>APRS!$AO$13</f>
        <v>0</v>
      </c>
      <c r="AP62" s="1417"/>
      <c r="AQ62" s="1417"/>
      <c r="AR62" s="1417"/>
      <c r="AS62" s="1417"/>
      <c r="AT62" s="1417"/>
      <c r="AU62" s="1417"/>
      <c r="AV62" s="1417"/>
      <c r="AW62" s="1417"/>
      <c r="AX62" s="1417"/>
      <c r="AY62" s="1417"/>
      <c r="AZ62" s="1417"/>
      <c r="BA62" s="1418"/>
    </row>
    <row r="63" spans="1:53" ht="13.5" customHeight="1" x14ac:dyDescent="0.2">
      <c r="A63" s="1440"/>
      <c r="B63" s="1441"/>
      <c r="C63" s="1441"/>
      <c r="D63" s="1441"/>
      <c r="E63" s="1442"/>
      <c r="F63" s="1440"/>
      <c r="G63" s="1441"/>
      <c r="H63" s="1441"/>
      <c r="I63" s="1441"/>
      <c r="J63" s="1441"/>
      <c r="K63" s="1442"/>
      <c r="L63" s="1440"/>
      <c r="M63" s="1441"/>
      <c r="N63" s="1441"/>
      <c r="O63" s="1441"/>
      <c r="P63" s="1441"/>
      <c r="Q63" s="1441"/>
      <c r="R63" s="1441"/>
      <c r="S63" s="1442"/>
      <c r="T63" s="1489"/>
      <c r="U63" s="1490"/>
      <c r="V63" s="1490"/>
      <c r="W63" s="1490"/>
      <c r="X63" s="1490"/>
      <c r="Y63" s="1490"/>
      <c r="Z63" s="1490"/>
      <c r="AA63" s="1490"/>
      <c r="AB63" s="1490"/>
      <c r="AC63" s="1491"/>
      <c r="AD63" s="1489"/>
      <c r="AE63" s="1490"/>
      <c r="AF63" s="1490"/>
      <c r="AG63" s="1490"/>
      <c r="AH63" s="1490"/>
      <c r="AI63" s="1490"/>
      <c r="AJ63" s="1490"/>
      <c r="AK63" s="1490"/>
      <c r="AL63" s="1490"/>
      <c r="AM63" s="1490"/>
      <c r="AN63" s="1491"/>
      <c r="AO63" s="1440"/>
      <c r="AP63" s="1441"/>
      <c r="AQ63" s="1441"/>
      <c r="AR63" s="1441"/>
      <c r="AS63" s="1441"/>
      <c r="AT63" s="1441"/>
      <c r="AU63" s="1441"/>
      <c r="AV63" s="1441"/>
      <c r="AW63" s="1441"/>
      <c r="AX63" s="1441"/>
      <c r="AY63" s="1441"/>
      <c r="AZ63" s="1441"/>
      <c r="BA63" s="1442"/>
    </row>
    <row r="64" spans="1:53" ht="13.5" customHeight="1" x14ac:dyDescent="0.2">
      <c r="A64" s="112" t="s">
        <v>363</v>
      </c>
      <c r="B64" s="1531" t="s">
        <v>398</v>
      </c>
      <c r="C64" s="1532"/>
      <c r="D64" s="1532"/>
      <c r="E64" s="1532"/>
      <c r="F64" s="1532"/>
      <c r="G64" s="1532"/>
      <c r="H64" s="1532"/>
      <c r="I64" s="1532"/>
      <c r="J64" s="1532"/>
      <c r="K64" s="1532"/>
      <c r="L64" s="1532"/>
      <c r="M64" s="1532"/>
      <c r="N64" s="1532"/>
      <c r="O64" s="1532"/>
      <c r="P64" s="1532"/>
      <c r="Q64" s="1532"/>
      <c r="R64" s="1532"/>
      <c r="S64" s="1532"/>
      <c r="T64" s="1532"/>
      <c r="U64" s="1532"/>
      <c r="V64" s="1532"/>
      <c r="W64" s="1532"/>
      <c r="X64" s="1532"/>
      <c r="Y64" s="1532"/>
      <c r="Z64" s="1532"/>
      <c r="AA64" s="1532"/>
      <c r="AB64" s="1532"/>
      <c r="AC64" s="1532"/>
      <c r="AD64" s="1532"/>
      <c r="AE64" s="1532"/>
      <c r="AF64" s="1532"/>
      <c r="AG64" s="1532"/>
      <c r="AH64" s="1532"/>
      <c r="AI64" s="1532"/>
      <c r="AJ64" s="1532"/>
      <c r="AK64" s="1532"/>
      <c r="AL64" s="1532"/>
      <c r="AM64" s="1532"/>
      <c r="AN64" s="1532"/>
      <c r="AO64" s="1532"/>
      <c r="AP64" s="1532"/>
      <c r="AQ64" s="1532"/>
      <c r="AR64" s="1532"/>
      <c r="AS64" s="1532"/>
      <c r="AT64" s="1532"/>
      <c r="AU64" s="1532"/>
      <c r="AV64" s="1532"/>
      <c r="AW64" s="1532"/>
      <c r="AX64" s="1532"/>
      <c r="AY64" s="1532"/>
      <c r="AZ64" s="1532"/>
      <c r="BA64" s="1533"/>
    </row>
    <row r="65" spans="1:53" ht="13.5" customHeight="1" x14ac:dyDescent="0.2">
      <c r="A65" s="1535" t="str">
        <f>APRS!$A$16</f>
        <v/>
      </c>
      <c r="B65" s="1536"/>
      <c r="C65" s="1536"/>
      <c r="D65" s="1536"/>
      <c r="E65" s="1536"/>
      <c r="F65" s="1536"/>
      <c r="G65" s="1536"/>
      <c r="H65" s="1536"/>
      <c r="I65" s="1536"/>
      <c r="J65" s="1536"/>
      <c r="K65" s="1536"/>
      <c r="L65" s="1536"/>
      <c r="M65" s="1536"/>
      <c r="N65" s="1536"/>
      <c r="O65" s="1536"/>
      <c r="P65" s="1536"/>
      <c r="Q65" s="1536"/>
      <c r="R65" s="1536"/>
      <c r="S65" s="1536"/>
      <c r="T65" s="1536"/>
      <c r="U65" s="1536"/>
      <c r="V65" s="1536"/>
      <c r="W65" s="1536"/>
      <c r="X65" s="1536"/>
      <c r="Y65" s="1536"/>
      <c r="Z65" s="1536"/>
      <c r="AA65" s="1536"/>
      <c r="AB65" s="1536"/>
      <c r="AC65" s="1536"/>
      <c r="AD65" s="1536"/>
      <c r="AE65" s="1536"/>
      <c r="AF65" s="1536"/>
      <c r="AG65" s="1536"/>
      <c r="AH65" s="1536"/>
      <c r="AI65" s="1536"/>
      <c r="AJ65" s="1536"/>
      <c r="AK65" s="1536"/>
      <c r="AL65" s="1536"/>
      <c r="AM65" s="1536"/>
      <c r="AN65" s="1536"/>
      <c r="AO65" s="1536"/>
      <c r="AP65" s="1536"/>
      <c r="AQ65" s="1536"/>
      <c r="AR65" s="1536"/>
      <c r="AS65" s="1536"/>
      <c r="AT65" s="1536"/>
      <c r="AU65" s="1536"/>
      <c r="AV65" s="1536"/>
      <c r="AW65" s="1536"/>
      <c r="AX65" s="1536"/>
      <c r="AY65" s="1536"/>
      <c r="AZ65" s="1536"/>
      <c r="BA65" s="1537"/>
    </row>
    <row r="66" spans="1:53" ht="13.5" customHeight="1" x14ac:dyDescent="0.2">
      <c r="A66" s="1535"/>
      <c r="B66" s="1536"/>
      <c r="C66" s="1536"/>
      <c r="D66" s="1536"/>
      <c r="E66" s="1536"/>
      <c r="F66" s="1536"/>
      <c r="G66" s="1536"/>
      <c r="H66" s="1536"/>
      <c r="I66" s="1536"/>
      <c r="J66" s="1536"/>
      <c r="K66" s="1536"/>
      <c r="L66" s="1536"/>
      <c r="M66" s="1536"/>
      <c r="N66" s="1536"/>
      <c r="O66" s="1536"/>
      <c r="P66" s="1536"/>
      <c r="Q66" s="1536"/>
      <c r="R66" s="1536"/>
      <c r="S66" s="1536"/>
      <c r="T66" s="1536"/>
      <c r="U66" s="1536"/>
      <c r="V66" s="1536"/>
      <c r="W66" s="1536"/>
      <c r="X66" s="1536"/>
      <c r="Y66" s="1536"/>
      <c r="Z66" s="1536"/>
      <c r="AA66" s="1536"/>
      <c r="AB66" s="1536"/>
      <c r="AC66" s="1536"/>
      <c r="AD66" s="1536"/>
      <c r="AE66" s="1536"/>
      <c r="AF66" s="1536"/>
      <c r="AG66" s="1536"/>
      <c r="AH66" s="1536"/>
      <c r="AI66" s="1536"/>
      <c r="AJ66" s="1536"/>
      <c r="AK66" s="1536"/>
      <c r="AL66" s="1536"/>
      <c r="AM66" s="1536"/>
      <c r="AN66" s="1536"/>
      <c r="AO66" s="1536"/>
      <c r="AP66" s="1536"/>
      <c r="AQ66" s="1536"/>
      <c r="AR66" s="1536"/>
      <c r="AS66" s="1536"/>
      <c r="AT66" s="1536"/>
      <c r="AU66" s="1536"/>
      <c r="AV66" s="1536"/>
      <c r="AW66" s="1536"/>
      <c r="AX66" s="1536"/>
      <c r="AY66" s="1536"/>
      <c r="AZ66" s="1536"/>
      <c r="BA66" s="1537"/>
    </row>
    <row r="67" spans="1:53" ht="13.5" customHeight="1" x14ac:dyDescent="0.2">
      <c r="A67" s="1535"/>
      <c r="B67" s="1536"/>
      <c r="C67" s="1536"/>
      <c r="D67" s="1536"/>
      <c r="E67" s="1536"/>
      <c r="F67" s="1536"/>
      <c r="G67" s="1536"/>
      <c r="H67" s="1536"/>
      <c r="I67" s="1536"/>
      <c r="J67" s="1536"/>
      <c r="K67" s="1536"/>
      <c r="L67" s="1536"/>
      <c r="M67" s="1536"/>
      <c r="N67" s="1536"/>
      <c r="O67" s="1536"/>
      <c r="P67" s="1536"/>
      <c r="Q67" s="1536"/>
      <c r="R67" s="1536"/>
      <c r="S67" s="1536"/>
      <c r="T67" s="1536"/>
      <c r="U67" s="1536"/>
      <c r="V67" s="1536"/>
      <c r="W67" s="1536"/>
      <c r="X67" s="1536"/>
      <c r="Y67" s="1536"/>
      <c r="Z67" s="1536"/>
      <c r="AA67" s="1536"/>
      <c r="AB67" s="1536"/>
      <c r="AC67" s="1536"/>
      <c r="AD67" s="1536"/>
      <c r="AE67" s="1536"/>
      <c r="AF67" s="1536"/>
      <c r="AG67" s="1536"/>
      <c r="AH67" s="1536"/>
      <c r="AI67" s="1536"/>
      <c r="AJ67" s="1536"/>
      <c r="AK67" s="1536"/>
      <c r="AL67" s="1536"/>
      <c r="AM67" s="1536"/>
      <c r="AN67" s="1536"/>
      <c r="AO67" s="1536"/>
      <c r="AP67" s="1536"/>
      <c r="AQ67" s="1536"/>
      <c r="AR67" s="1536"/>
      <c r="AS67" s="1536"/>
      <c r="AT67" s="1536"/>
      <c r="AU67" s="1536"/>
      <c r="AV67" s="1536"/>
      <c r="AW67" s="1536"/>
      <c r="AX67" s="1536"/>
      <c r="AY67" s="1536"/>
      <c r="AZ67" s="1536"/>
      <c r="BA67" s="1537"/>
    </row>
    <row r="68" spans="1:53" ht="13.5" customHeight="1" x14ac:dyDescent="0.2">
      <c r="A68" s="1535"/>
      <c r="B68" s="1536"/>
      <c r="C68" s="1536"/>
      <c r="D68" s="1536"/>
      <c r="E68" s="1536"/>
      <c r="F68" s="1536"/>
      <c r="G68" s="1536"/>
      <c r="H68" s="1536"/>
      <c r="I68" s="1536"/>
      <c r="J68" s="1536"/>
      <c r="K68" s="1536"/>
      <c r="L68" s="1536"/>
      <c r="M68" s="1536"/>
      <c r="N68" s="1536"/>
      <c r="O68" s="1536"/>
      <c r="P68" s="1536"/>
      <c r="Q68" s="1536"/>
      <c r="R68" s="1536"/>
      <c r="S68" s="1536"/>
      <c r="T68" s="1536"/>
      <c r="U68" s="1536"/>
      <c r="V68" s="1536"/>
      <c r="W68" s="1536"/>
      <c r="X68" s="1536"/>
      <c r="Y68" s="1536"/>
      <c r="Z68" s="1536"/>
      <c r="AA68" s="1536"/>
      <c r="AB68" s="1536"/>
      <c r="AC68" s="1536"/>
      <c r="AD68" s="1536"/>
      <c r="AE68" s="1536"/>
      <c r="AF68" s="1536"/>
      <c r="AG68" s="1536"/>
      <c r="AH68" s="1536"/>
      <c r="AI68" s="1536"/>
      <c r="AJ68" s="1536"/>
      <c r="AK68" s="1536"/>
      <c r="AL68" s="1536"/>
      <c r="AM68" s="1536"/>
      <c r="AN68" s="1536"/>
      <c r="AO68" s="1536"/>
      <c r="AP68" s="1536"/>
      <c r="AQ68" s="1536"/>
      <c r="AR68" s="1536"/>
      <c r="AS68" s="1536"/>
      <c r="AT68" s="1536"/>
      <c r="AU68" s="1536"/>
      <c r="AV68" s="1536"/>
      <c r="AW68" s="1536"/>
      <c r="AX68" s="1536"/>
      <c r="AY68" s="1536"/>
      <c r="AZ68" s="1536"/>
      <c r="BA68" s="1537"/>
    </row>
    <row r="69" spans="1:53" ht="13.5" customHeight="1" x14ac:dyDescent="0.2">
      <c r="A69" s="1535"/>
      <c r="B69" s="1536"/>
      <c r="C69" s="1536"/>
      <c r="D69" s="1536"/>
      <c r="E69" s="1536"/>
      <c r="F69" s="1536"/>
      <c r="G69" s="1536"/>
      <c r="H69" s="1536"/>
      <c r="I69" s="1536"/>
      <c r="J69" s="1536"/>
      <c r="K69" s="1536"/>
      <c r="L69" s="1536"/>
      <c r="M69" s="1536"/>
      <c r="N69" s="1536"/>
      <c r="O69" s="1536"/>
      <c r="P69" s="1536"/>
      <c r="Q69" s="1536"/>
      <c r="R69" s="1536"/>
      <c r="S69" s="1536"/>
      <c r="T69" s="1536"/>
      <c r="U69" s="1536"/>
      <c r="V69" s="1536"/>
      <c r="W69" s="1536"/>
      <c r="X69" s="1536"/>
      <c r="Y69" s="1536"/>
      <c r="Z69" s="1536"/>
      <c r="AA69" s="1536"/>
      <c r="AB69" s="1536"/>
      <c r="AC69" s="1536"/>
      <c r="AD69" s="1536"/>
      <c r="AE69" s="1536"/>
      <c r="AF69" s="1536"/>
      <c r="AG69" s="1536"/>
      <c r="AH69" s="1536"/>
      <c r="AI69" s="1536"/>
      <c r="AJ69" s="1536"/>
      <c r="AK69" s="1536"/>
      <c r="AL69" s="1536"/>
      <c r="AM69" s="1536"/>
      <c r="AN69" s="1536"/>
      <c r="AO69" s="1536"/>
      <c r="AP69" s="1536"/>
      <c r="AQ69" s="1536"/>
      <c r="AR69" s="1536"/>
      <c r="AS69" s="1536"/>
      <c r="AT69" s="1536"/>
      <c r="AU69" s="1536"/>
      <c r="AV69" s="1536"/>
      <c r="AW69" s="1536"/>
      <c r="AX69" s="1536"/>
      <c r="AY69" s="1536"/>
      <c r="AZ69" s="1536"/>
      <c r="BA69" s="1537"/>
    </row>
    <row r="70" spans="1:53" ht="13.5" customHeight="1" x14ac:dyDescent="0.2">
      <c r="A70" s="1535"/>
      <c r="B70" s="1536"/>
      <c r="C70" s="1536"/>
      <c r="D70" s="1536"/>
      <c r="E70" s="1536"/>
      <c r="F70" s="1536"/>
      <c r="G70" s="1536"/>
      <c r="H70" s="1536"/>
      <c r="I70" s="1536"/>
      <c r="J70" s="1536"/>
      <c r="K70" s="1536"/>
      <c r="L70" s="1536"/>
      <c r="M70" s="1536"/>
      <c r="N70" s="1536"/>
      <c r="O70" s="1536"/>
      <c r="P70" s="1536"/>
      <c r="Q70" s="1536"/>
      <c r="R70" s="1536"/>
      <c r="S70" s="1536"/>
      <c r="T70" s="1536"/>
      <c r="U70" s="1536"/>
      <c r="V70" s="1536"/>
      <c r="W70" s="1536"/>
      <c r="X70" s="1536"/>
      <c r="Y70" s="1536"/>
      <c r="Z70" s="1536"/>
      <c r="AA70" s="1536"/>
      <c r="AB70" s="1536"/>
      <c r="AC70" s="1536"/>
      <c r="AD70" s="1536"/>
      <c r="AE70" s="1536"/>
      <c r="AF70" s="1536"/>
      <c r="AG70" s="1536"/>
      <c r="AH70" s="1536"/>
      <c r="AI70" s="1536"/>
      <c r="AJ70" s="1536"/>
      <c r="AK70" s="1536"/>
      <c r="AL70" s="1536"/>
      <c r="AM70" s="1536"/>
      <c r="AN70" s="1536"/>
      <c r="AO70" s="1536"/>
      <c r="AP70" s="1536"/>
      <c r="AQ70" s="1536"/>
      <c r="AR70" s="1536"/>
      <c r="AS70" s="1536"/>
      <c r="AT70" s="1536"/>
      <c r="AU70" s="1536"/>
      <c r="AV70" s="1536"/>
      <c r="AW70" s="1536"/>
      <c r="AX70" s="1536"/>
      <c r="AY70" s="1536"/>
      <c r="AZ70" s="1536"/>
      <c r="BA70" s="1537"/>
    </row>
    <row r="71" spans="1:53" ht="13.5" customHeight="1" x14ac:dyDescent="0.2">
      <c r="A71" s="1535"/>
      <c r="B71" s="1536"/>
      <c r="C71" s="1536"/>
      <c r="D71" s="1536"/>
      <c r="E71" s="1536"/>
      <c r="F71" s="1536"/>
      <c r="G71" s="1536"/>
      <c r="H71" s="1536"/>
      <c r="I71" s="1536"/>
      <c r="J71" s="1536"/>
      <c r="K71" s="1536"/>
      <c r="L71" s="1536"/>
      <c r="M71" s="1536"/>
      <c r="N71" s="1536"/>
      <c r="O71" s="1536"/>
      <c r="P71" s="1536"/>
      <c r="Q71" s="1536"/>
      <c r="R71" s="1536"/>
      <c r="S71" s="1536"/>
      <c r="T71" s="1536"/>
      <c r="U71" s="1536"/>
      <c r="V71" s="1536"/>
      <c r="W71" s="1536"/>
      <c r="X71" s="1536"/>
      <c r="Y71" s="1536"/>
      <c r="Z71" s="1536"/>
      <c r="AA71" s="1536"/>
      <c r="AB71" s="1536"/>
      <c r="AC71" s="1536"/>
      <c r="AD71" s="1536"/>
      <c r="AE71" s="1536"/>
      <c r="AF71" s="1536"/>
      <c r="AG71" s="1536"/>
      <c r="AH71" s="1536"/>
      <c r="AI71" s="1536"/>
      <c r="AJ71" s="1536"/>
      <c r="AK71" s="1536"/>
      <c r="AL71" s="1536"/>
      <c r="AM71" s="1536"/>
      <c r="AN71" s="1536"/>
      <c r="AO71" s="1536"/>
      <c r="AP71" s="1536"/>
      <c r="AQ71" s="1536"/>
      <c r="AR71" s="1536"/>
      <c r="AS71" s="1536"/>
      <c r="AT71" s="1536"/>
      <c r="AU71" s="1536"/>
      <c r="AV71" s="1536"/>
      <c r="AW71" s="1536"/>
      <c r="AX71" s="1536"/>
      <c r="AY71" s="1536"/>
      <c r="AZ71" s="1536"/>
      <c r="BA71" s="1537"/>
    </row>
    <row r="72" spans="1:53" ht="13.5" customHeight="1" x14ac:dyDescent="0.2">
      <c r="A72" s="1535"/>
      <c r="B72" s="1536"/>
      <c r="C72" s="1536"/>
      <c r="D72" s="1536"/>
      <c r="E72" s="1536"/>
      <c r="F72" s="1536"/>
      <c r="G72" s="1536"/>
      <c r="H72" s="1536"/>
      <c r="I72" s="1536"/>
      <c r="J72" s="1536"/>
      <c r="K72" s="1536"/>
      <c r="L72" s="1536"/>
      <c r="M72" s="1536"/>
      <c r="N72" s="1536"/>
      <c r="O72" s="1536"/>
      <c r="P72" s="1536"/>
      <c r="Q72" s="1536"/>
      <c r="R72" s="1536"/>
      <c r="S72" s="1536"/>
      <c r="T72" s="1536"/>
      <c r="U72" s="1536"/>
      <c r="V72" s="1536"/>
      <c r="W72" s="1536"/>
      <c r="X72" s="1536"/>
      <c r="Y72" s="1536"/>
      <c r="Z72" s="1536"/>
      <c r="AA72" s="1536"/>
      <c r="AB72" s="1536"/>
      <c r="AC72" s="1536"/>
      <c r="AD72" s="1536"/>
      <c r="AE72" s="1536"/>
      <c r="AF72" s="1536"/>
      <c r="AG72" s="1536"/>
      <c r="AH72" s="1536"/>
      <c r="AI72" s="1536"/>
      <c r="AJ72" s="1536"/>
      <c r="AK72" s="1536"/>
      <c r="AL72" s="1536"/>
      <c r="AM72" s="1536"/>
      <c r="AN72" s="1536"/>
      <c r="AO72" s="1536"/>
      <c r="AP72" s="1536"/>
      <c r="AQ72" s="1536"/>
      <c r="AR72" s="1536"/>
      <c r="AS72" s="1536"/>
      <c r="AT72" s="1536"/>
      <c r="AU72" s="1536"/>
      <c r="AV72" s="1536"/>
      <c r="AW72" s="1536"/>
      <c r="AX72" s="1536"/>
      <c r="AY72" s="1536"/>
      <c r="AZ72" s="1536"/>
      <c r="BA72" s="1537"/>
    </row>
    <row r="73" spans="1:53" ht="13.5" customHeight="1" x14ac:dyDescent="0.2">
      <c r="A73" s="1535"/>
      <c r="B73" s="1536"/>
      <c r="C73" s="1536"/>
      <c r="D73" s="1536"/>
      <c r="E73" s="1536"/>
      <c r="F73" s="1536"/>
      <c r="G73" s="1536"/>
      <c r="H73" s="1536"/>
      <c r="I73" s="1536"/>
      <c r="J73" s="1536"/>
      <c r="K73" s="1536"/>
      <c r="L73" s="1536"/>
      <c r="M73" s="1536"/>
      <c r="N73" s="1536"/>
      <c r="O73" s="1536"/>
      <c r="P73" s="1536"/>
      <c r="Q73" s="1536"/>
      <c r="R73" s="1536"/>
      <c r="S73" s="1536"/>
      <c r="T73" s="1536"/>
      <c r="U73" s="1536"/>
      <c r="V73" s="1536"/>
      <c r="W73" s="1536"/>
      <c r="X73" s="1536"/>
      <c r="Y73" s="1536"/>
      <c r="Z73" s="1536"/>
      <c r="AA73" s="1536"/>
      <c r="AB73" s="1536"/>
      <c r="AC73" s="1536"/>
      <c r="AD73" s="1536"/>
      <c r="AE73" s="1536"/>
      <c r="AF73" s="1536"/>
      <c r="AG73" s="1536"/>
      <c r="AH73" s="1536"/>
      <c r="AI73" s="1536"/>
      <c r="AJ73" s="1536"/>
      <c r="AK73" s="1536"/>
      <c r="AL73" s="1536"/>
      <c r="AM73" s="1536"/>
      <c r="AN73" s="1536"/>
      <c r="AO73" s="1536"/>
      <c r="AP73" s="1536"/>
      <c r="AQ73" s="1536"/>
      <c r="AR73" s="1536"/>
      <c r="AS73" s="1536"/>
      <c r="AT73" s="1536"/>
      <c r="AU73" s="1536"/>
      <c r="AV73" s="1536"/>
      <c r="AW73" s="1536"/>
      <c r="AX73" s="1536"/>
      <c r="AY73" s="1536"/>
      <c r="AZ73" s="1536"/>
      <c r="BA73" s="1537"/>
    </row>
    <row r="74" spans="1:53" ht="13.5" customHeight="1" x14ac:dyDescent="0.2">
      <c r="A74" s="1538"/>
      <c r="B74" s="1539"/>
      <c r="C74" s="1539"/>
      <c r="D74" s="1539"/>
      <c r="E74" s="1539"/>
      <c r="F74" s="1539"/>
      <c r="G74" s="1539"/>
      <c r="H74" s="1539"/>
      <c r="I74" s="1539"/>
      <c r="J74" s="1539"/>
      <c r="K74" s="1539"/>
      <c r="L74" s="1539"/>
      <c r="M74" s="1539"/>
      <c r="N74" s="1539"/>
      <c r="O74" s="1539"/>
      <c r="P74" s="1539"/>
      <c r="Q74" s="1539"/>
      <c r="R74" s="1539"/>
      <c r="S74" s="1539"/>
      <c r="T74" s="1539"/>
      <c r="U74" s="1539"/>
      <c r="V74" s="1539"/>
      <c r="W74" s="1539"/>
      <c r="X74" s="1539"/>
      <c r="Y74" s="1539"/>
      <c r="Z74" s="1539"/>
      <c r="AA74" s="1539"/>
      <c r="AB74" s="1539"/>
      <c r="AC74" s="1539"/>
      <c r="AD74" s="1539"/>
      <c r="AE74" s="1539"/>
      <c r="AF74" s="1539"/>
      <c r="AG74" s="1539"/>
      <c r="AH74" s="1539"/>
      <c r="AI74" s="1539"/>
      <c r="AJ74" s="1539"/>
      <c r="AK74" s="1539"/>
      <c r="AL74" s="1539"/>
      <c r="AM74" s="1539"/>
      <c r="AN74" s="1539"/>
      <c r="AO74" s="1539"/>
      <c r="AP74" s="1539"/>
      <c r="AQ74" s="1539"/>
      <c r="AR74" s="1539"/>
      <c r="AS74" s="1539"/>
      <c r="AT74" s="1539"/>
      <c r="AU74" s="1539"/>
      <c r="AV74" s="1539"/>
      <c r="AW74" s="1539"/>
      <c r="AX74" s="1539"/>
      <c r="AY74" s="1539"/>
      <c r="AZ74" s="1539"/>
      <c r="BA74" s="1540"/>
    </row>
    <row r="75" spans="1:53" ht="13.5" customHeight="1" x14ac:dyDescent="0.2">
      <c r="A75" s="112" t="s">
        <v>365</v>
      </c>
      <c r="B75" s="1531" t="s">
        <v>399</v>
      </c>
      <c r="C75" s="1532"/>
      <c r="D75" s="1532"/>
      <c r="E75" s="1532"/>
      <c r="F75" s="1532"/>
      <c r="G75" s="1532"/>
      <c r="H75" s="1532"/>
      <c r="I75" s="1532"/>
      <c r="J75" s="1532"/>
      <c r="K75" s="1532"/>
      <c r="L75" s="1532"/>
      <c r="M75" s="1532"/>
      <c r="N75" s="1532"/>
      <c r="O75" s="1532"/>
      <c r="P75" s="1532"/>
      <c r="Q75" s="1532"/>
      <c r="R75" s="1532"/>
      <c r="S75" s="1532"/>
      <c r="T75" s="1532"/>
      <c r="U75" s="1532"/>
      <c r="V75" s="1532"/>
      <c r="W75" s="1532"/>
      <c r="X75" s="1532"/>
      <c r="Y75" s="1532"/>
      <c r="Z75" s="1532"/>
      <c r="AA75" s="1532"/>
      <c r="AB75" s="1532"/>
      <c r="AC75" s="1532"/>
      <c r="AD75" s="1532"/>
      <c r="AE75" s="1532"/>
      <c r="AF75" s="1532"/>
      <c r="AG75" s="1532"/>
      <c r="AH75" s="1532"/>
      <c r="AI75" s="1532"/>
      <c r="AJ75" s="1532"/>
      <c r="AK75" s="1532"/>
      <c r="AL75" s="1532"/>
      <c r="AM75" s="1532"/>
      <c r="AN75" s="1532"/>
      <c r="AO75" s="1532"/>
      <c r="AP75" s="1532"/>
      <c r="AQ75" s="1532"/>
      <c r="AR75" s="1532"/>
      <c r="AS75" s="1532"/>
      <c r="AT75" s="1532"/>
      <c r="AU75" s="1532"/>
      <c r="AV75" s="1532"/>
      <c r="AW75" s="1532"/>
      <c r="AX75" s="1532"/>
      <c r="AY75" s="1532"/>
      <c r="AZ75" s="1532"/>
      <c r="BA75" s="1533"/>
    </row>
    <row r="76" spans="1:53" ht="13.5" customHeight="1" x14ac:dyDescent="0.2">
      <c r="A76" s="1474" t="str">
        <f>IF(APRS!$A$27="","",APRS!$A$27)</f>
        <v/>
      </c>
      <c r="B76" s="1534"/>
      <c r="C76" s="1534"/>
      <c r="D76" s="1534"/>
      <c r="E76" s="1534"/>
      <c r="F76" s="1534"/>
      <c r="G76" s="1534"/>
      <c r="H76" s="1534"/>
      <c r="I76" s="1534"/>
      <c r="J76" s="1534"/>
      <c r="K76" s="1534"/>
      <c r="L76" s="1534"/>
      <c r="M76" s="1534"/>
      <c r="N76" s="1534"/>
      <c r="O76" s="1534"/>
      <c r="P76" s="1534"/>
      <c r="Q76" s="1534"/>
      <c r="R76" s="1534"/>
      <c r="S76" s="1534"/>
      <c r="T76" s="1534"/>
      <c r="U76" s="1534"/>
      <c r="V76" s="1534"/>
      <c r="W76" s="1534"/>
      <c r="X76" s="1534"/>
      <c r="Y76" s="1534"/>
      <c r="Z76" s="1534"/>
      <c r="AA76" s="1534"/>
      <c r="AB76" s="1534"/>
      <c r="AC76" s="1534"/>
      <c r="AD76" s="1534"/>
      <c r="AE76" s="1534"/>
      <c r="AF76" s="1534"/>
      <c r="AG76" s="1534"/>
      <c r="AH76" s="1534"/>
      <c r="AI76" s="1534"/>
      <c r="AJ76" s="1534"/>
      <c r="AK76" s="1534"/>
      <c r="AL76" s="1534"/>
      <c r="AM76" s="1534"/>
      <c r="AN76" s="1534"/>
      <c r="AO76" s="1534"/>
      <c r="AP76" s="1534"/>
      <c r="AQ76" s="1534"/>
      <c r="AR76" s="1534"/>
      <c r="AS76" s="1534"/>
      <c r="AT76" s="1534"/>
      <c r="AU76" s="1534"/>
      <c r="AV76" s="1534"/>
      <c r="AW76" s="1534"/>
      <c r="AX76" s="1534"/>
      <c r="AY76" s="1534"/>
      <c r="AZ76" s="1534"/>
      <c r="BA76" s="1476"/>
    </row>
    <row r="77" spans="1:53" ht="13.5" customHeight="1" x14ac:dyDescent="0.2">
      <c r="A77" s="1477"/>
      <c r="B77" s="1478"/>
      <c r="C77" s="1478"/>
      <c r="D77" s="1478"/>
      <c r="E77" s="1478"/>
      <c r="F77" s="1478"/>
      <c r="G77" s="1478"/>
      <c r="H77" s="1478"/>
      <c r="I77" s="1478"/>
      <c r="J77" s="1478"/>
      <c r="K77" s="1478"/>
      <c r="L77" s="1478"/>
      <c r="M77" s="1478"/>
      <c r="N77" s="1478"/>
      <c r="O77" s="1478"/>
      <c r="P77" s="1478"/>
      <c r="Q77" s="1478"/>
      <c r="R77" s="1478"/>
      <c r="S77" s="1478"/>
      <c r="T77" s="1478"/>
      <c r="U77" s="1478"/>
      <c r="V77" s="1478"/>
      <c r="W77" s="1478"/>
      <c r="X77" s="1478"/>
      <c r="Y77" s="1478"/>
      <c r="Z77" s="1478"/>
      <c r="AA77" s="1478"/>
      <c r="AB77" s="1478"/>
      <c r="AC77" s="1478"/>
      <c r="AD77" s="1478"/>
      <c r="AE77" s="1478"/>
      <c r="AF77" s="1478"/>
      <c r="AG77" s="1478"/>
      <c r="AH77" s="1478"/>
      <c r="AI77" s="1478"/>
      <c r="AJ77" s="1478"/>
      <c r="AK77" s="1478"/>
      <c r="AL77" s="1478"/>
      <c r="AM77" s="1478"/>
      <c r="AN77" s="1478"/>
      <c r="AO77" s="1478"/>
      <c r="AP77" s="1478"/>
      <c r="AQ77" s="1478"/>
      <c r="AR77" s="1478"/>
      <c r="AS77" s="1478"/>
      <c r="AT77" s="1478"/>
      <c r="AU77" s="1478"/>
      <c r="AV77" s="1478"/>
      <c r="AW77" s="1478"/>
      <c r="AX77" s="1478"/>
      <c r="AY77" s="1478"/>
      <c r="AZ77" s="1478"/>
      <c r="BA77" s="1479"/>
    </row>
    <row r="78" spans="1:53" ht="13.5" customHeight="1" x14ac:dyDescent="0.2">
      <c r="A78" s="112" t="s">
        <v>367</v>
      </c>
      <c r="B78" s="1531" t="s">
        <v>400</v>
      </c>
      <c r="C78" s="1532"/>
      <c r="D78" s="1532"/>
      <c r="E78" s="1532"/>
      <c r="F78" s="1532"/>
      <c r="G78" s="1532"/>
      <c r="H78" s="1532"/>
      <c r="I78" s="1532"/>
      <c r="J78" s="1532"/>
      <c r="K78" s="1532"/>
      <c r="L78" s="1532"/>
      <c r="M78" s="1532"/>
      <c r="N78" s="1532"/>
      <c r="O78" s="1532"/>
      <c r="P78" s="1532"/>
      <c r="Q78" s="1532"/>
      <c r="R78" s="1532"/>
      <c r="S78" s="1533"/>
      <c r="T78" s="112" t="s">
        <v>369</v>
      </c>
      <c r="U78" s="1532" t="s">
        <v>370</v>
      </c>
      <c r="V78" s="1532"/>
      <c r="W78" s="1532"/>
      <c r="X78" s="1532"/>
      <c r="Y78" s="1532"/>
      <c r="Z78" s="1532"/>
      <c r="AA78" s="1532"/>
      <c r="AB78" s="1532"/>
      <c r="AC78" s="1533"/>
      <c r="AD78" s="112" t="s">
        <v>371</v>
      </c>
      <c r="AE78" s="114"/>
      <c r="AF78" s="1531" t="s">
        <v>401</v>
      </c>
      <c r="AG78" s="1532"/>
      <c r="AH78" s="1532"/>
      <c r="AI78" s="1532"/>
      <c r="AJ78" s="1532"/>
      <c r="AK78" s="1532"/>
      <c r="AL78" s="1532"/>
      <c r="AM78" s="1532"/>
      <c r="AN78" s="1532"/>
      <c r="AO78" s="1532"/>
      <c r="AP78" s="1532"/>
      <c r="AQ78" s="1532"/>
      <c r="AR78" s="112" t="s">
        <v>373</v>
      </c>
      <c r="AS78" s="1532" t="s">
        <v>374</v>
      </c>
      <c r="AT78" s="1532"/>
      <c r="AU78" s="1532"/>
      <c r="AV78" s="1532"/>
      <c r="AW78" s="1533"/>
      <c r="AX78" s="112" t="s">
        <v>375</v>
      </c>
      <c r="AY78" s="1532" t="s">
        <v>88</v>
      </c>
      <c r="AZ78" s="1532"/>
      <c r="BA78" s="1533"/>
    </row>
    <row r="79" spans="1:53" ht="13.5" customHeight="1" x14ac:dyDescent="0.2">
      <c r="A79" s="1516" t="s">
        <v>517</v>
      </c>
      <c r="B79" s="1517"/>
      <c r="C79" s="1517"/>
      <c r="D79" s="1517"/>
      <c r="E79" s="1517"/>
      <c r="F79" s="1517"/>
      <c r="G79" s="1517"/>
      <c r="H79" s="1517"/>
      <c r="I79" s="1517"/>
      <c r="J79" s="1517"/>
      <c r="K79" s="1517"/>
      <c r="L79" s="1517"/>
      <c r="M79" s="1517"/>
      <c r="N79" s="1517"/>
      <c r="O79" s="1517"/>
      <c r="P79" s="1517"/>
      <c r="Q79" s="1517"/>
      <c r="R79" s="1517"/>
      <c r="S79" s="1518"/>
      <c r="T79" s="1525" t="s">
        <v>376</v>
      </c>
      <c r="U79" s="1526"/>
      <c r="V79" s="1526"/>
      <c r="W79" s="1526"/>
      <c r="X79" s="1526"/>
      <c r="Y79" s="1526"/>
      <c r="Z79" s="1526"/>
      <c r="AA79" s="1526"/>
      <c r="AB79" s="1526"/>
      <c r="AC79" s="1527"/>
      <c r="AD79" s="1528" t="s">
        <v>402</v>
      </c>
      <c r="AE79" s="1529"/>
      <c r="AF79" s="1517"/>
      <c r="AG79" s="1517"/>
      <c r="AH79" s="1517"/>
      <c r="AI79" s="1517"/>
      <c r="AJ79" s="1517"/>
      <c r="AK79" s="1530" t="s">
        <v>403</v>
      </c>
      <c r="AL79" s="1517"/>
      <c r="AM79" s="1517"/>
      <c r="AN79" s="1517"/>
      <c r="AO79" s="1517"/>
      <c r="AP79" s="1517"/>
      <c r="AQ79" s="1518"/>
      <c r="AR79" s="113"/>
      <c r="AS79" s="1523" t="s">
        <v>20</v>
      </c>
      <c r="AT79" s="1523"/>
      <c r="AU79" s="1523"/>
      <c r="AV79" s="1523"/>
      <c r="AW79" s="1524"/>
      <c r="AX79" s="113"/>
      <c r="AY79" s="1523" t="s">
        <v>88</v>
      </c>
      <c r="AZ79" s="1523"/>
      <c r="BA79" s="1524"/>
    </row>
    <row r="80" spans="1:53" ht="13.5" customHeight="1" x14ac:dyDescent="0.2">
      <c r="A80" s="1416" t="str">
        <f>IF(BL!H11="","",BL!H11)</f>
        <v/>
      </c>
      <c r="B80" s="1417"/>
      <c r="C80" s="1417"/>
      <c r="D80" s="1417"/>
      <c r="E80" s="1417"/>
      <c r="F80" s="1417"/>
      <c r="G80" s="1417"/>
      <c r="H80" s="1417"/>
      <c r="I80" s="1417"/>
      <c r="J80" s="1417"/>
      <c r="K80" s="1417"/>
      <c r="L80" s="1417"/>
      <c r="M80" s="1417"/>
      <c r="N80" s="1417"/>
      <c r="O80" s="1417"/>
      <c r="P80" s="1417"/>
      <c r="Q80" s="1417"/>
      <c r="R80" s="1417"/>
      <c r="S80" s="1418"/>
      <c r="T80" s="1416" t="str">
        <f>APRS!$T$31</f>
        <v/>
      </c>
      <c r="U80" s="1417"/>
      <c r="V80" s="1417"/>
      <c r="W80" s="1417"/>
      <c r="X80" s="1417"/>
      <c r="Y80" s="1417"/>
      <c r="Z80" s="1417"/>
      <c r="AA80" s="1417"/>
      <c r="AB80" s="1417"/>
      <c r="AC80" s="1418"/>
      <c r="AD80" s="1443" t="str">
        <f>APRS!$AD$31</f>
        <v/>
      </c>
      <c r="AE80" s="1444"/>
      <c r="AF80" s="1444"/>
      <c r="AG80" s="1444"/>
      <c r="AH80" s="1444"/>
      <c r="AI80" s="1444"/>
      <c r="AJ80" s="1444"/>
      <c r="AK80" s="1447" t="str">
        <f>APRS!$AK$31</f>
        <v/>
      </c>
      <c r="AL80" s="1444"/>
      <c r="AM80" s="1444"/>
      <c r="AN80" s="1444"/>
      <c r="AO80" s="1444"/>
      <c r="AP80" s="1444"/>
      <c r="AQ80" s="1448"/>
      <c r="AR80" s="1451" t="str">
        <f>APRS!$AR$31</f>
        <v/>
      </c>
      <c r="AS80" s="1452"/>
      <c r="AT80" s="1452"/>
      <c r="AU80" s="1452"/>
      <c r="AV80" s="1452"/>
      <c r="AW80" s="1453"/>
      <c r="AX80" s="1416" t="str">
        <f>APRS!$AX$31</f>
        <v/>
      </c>
      <c r="AY80" s="1417"/>
      <c r="AZ80" s="1417"/>
      <c r="BA80" s="1418"/>
    </row>
    <row r="81" spans="1:53" ht="13.5" customHeight="1" x14ac:dyDescent="0.2">
      <c r="A81" s="1440"/>
      <c r="B81" s="1441"/>
      <c r="C81" s="1441"/>
      <c r="D81" s="1441"/>
      <c r="E81" s="1441"/>
      <c r="F81" s="1441"/>
      <c r="G81" s="1441"/>
      <c r="H81" s="1441"/>
      <c r="I81" s="1441"/>
      <c r="J81" s="1441"/>
      <c r="K81" s="1441"/>
      <c r="L81" s="1441"/>
      <c r="M81" s="1441"/>
      <c r="N81" s="1441"/>
      <c r="O81" s="1441"/>
      <c r="P81" s="1441"/>
      <c r="Q81" s="1441"/>
      <c r="R81" s="1441"/>
      <c r="S81" s="1442"/>
      <c r="T81" s="1440"/>
      <c r="U81" s="1441"/>
      <c r="V81" s="1441"/>
      <c r="W81" s="1441"/>
      <c r="X81" s="1441"/>
      <c r="Y81" s="1441"/>
      <c r="Z81" s="1441"/>
      <c r="AA81" s="1441"/>
      <c r="AB81" s="1441"/>
      <c r="AC81" s="1442"/>
      <c r="AD81" s="1445"/>
      <c r="AE81" s="1446"/>
      <c r="AF81" s="1446"/>
      <c r="AG81" s="1446"/>
      <c r="AH81" s="1446"/>
      <c r="AI81" s="1446"/>
      <c r="AJ81" s="1446"/>
      <c r="AK81" s="1449"/>
      <c r="AL81" s="1446"/>
      <c r="AM81" s="1446"/>
      <c r="AN81" s="1446"/>
      <c r="AO81" s="1446"/>
      <c r="AP81" s="1446"/>
      <c r="AQ81" s="1450"/>
      <c r="AR81" s="1454"/>
      <c r="AS81" s="1455"/>
      <c r="AT81" s="1455"/>
      <c r="AU81" s="1455"/>
      <c r="AV81" s="1455"/>
      <c r="AW81" s="1456"/>
      <c r="AX81" s="1440"/>
      <c r="AY81" s="1441"/>
      <c r="AZ81" s="1441"/>
      <c r="BA81" s="1442"/>
    </row>
    <row r="82" spans="1:53" ht="13.5" customHeight="1" x14ac:dyDescent="0.2">
      <c r="A82" s="112" t="s">
        <v>379</v>
      </c>
      <c r="B82" s="1559" t="s">
        <v>404</v>
      </c>
      <c r="C82" s="1559"/>
      <c r="D82" s="1559"/>
      <c r="E82" s="1559"/>
      <c r="F82" s="1559"/>
      <c r="G82" s="1559"/>
      <c r="H82" s="1559"/>
      <c r="I82" s="1559"/>
      <c r="J82" s="1559"/>
      <c r="K82" s="1559"/>
      <c r="L82" s="1559"/>
      <c r="M82" s="1559"/>
      <c r="N82" s="1559"/>
      <c r="O82" s="1559"/>
      <c r="P82" s="1559"/>
      <c r="Q82" s="1559"/>
      <c r="R82" s="1559"/>
      <c r="S82" s="1559"/>
      <c r="T82" s="1559"/>
      <c r="U82" s="1559"/>
      <c r="V82" s="1559"/>
      <c r="W82" s="1559"/>
      <c r="X82" s="1559"/>
      <c r="Y82" s="1559"/>
      <c r="Z82" s="1559"/>
      <c r="AA82" s="1559"/>
      <c r="AB82" s="1559"/>
      <c r="AC82" s="1559"/>
      <c r="AD82" s="1559"/>
      <c r="AE82" s="1559"/>
      <c r="AF82" s="1559"/>
      <c r="AG82" s="1559"/>
      <c r="AH82" s="1559"/>
      <c r="AI82" s="1559"/>
      <c r="AJ82" s="1559"/>
      <c r="AK82" s="1559"/>
      <c r="AL82" s="1559"/>
      <c r="AM82" s="1559"/>
      <c r="AN82" s="1559"/>
      <c r="AO82" s="1559"/>
      <c r="AP82" s="1559"/>
      <c r="AQ82" s="1559"/>
      <c r="AR82" s="1559"/>
      <c r="AS82" s="1559"/>
      <c r="AT82" s="1559"/>
      <c r="AU82" s="1559"/>
      <c r="AV82" s="1559"/>
      <c r="AW82" s="1559"/>
      <c r="AX82" s="1559"/>
      <c r="AY82" s="1559"/>
      <c r="AZ82" s="1559"/>
      <c r="BA82" s="1560"/>
    </row>
    <row r="83" spans="1:53" ht="13.5" customHeight="1" x14ac:dyDescent="0.2">
      <c r="A83" s="1516"/>
      <c r="B83" s="1517"/>
      <c r="C83" s="1517"/>
      <c r="D83" s="1517"/>
      <c r="E83" s="1517"/>
      <c r="F83" s="1517"/>
      <c r="G83" s="1517"/>
      <c r="H83" s="1517"/>
      <c r="I83" s="1517"/>
      <c r="J83" s="1517"/>
      <c r="K83" s="1517"/>
      <c r="L83" s="1517"/>
      <c r="M83" s="1517"/>
      <c r="N83" s="1517"/>
      <c r="O83" s="1517"/>
      <c r="P83" s="1517"/>
      <c r="Q83" s="1517"/>
      <c r="R83" s="1517"/>
      <c r="S83" s="1517"/>
      <c r="T83" s="1517"/>
      <c r="U83" s="1517"/>
      <c r="V83" s="1517"/>
      <c r="W83" s="1517"/>
      <c r="X83" s="1517"/>
      <c r="Y83" s="1517"/>
      <c r="Z83" s="1517"/>
      <c r="AA83" s="1517"/>
      <c r="AB83" s="1517"/>
      <c r="AC83" s="1517"/>
      <c r="AD83" s="1517"/>
      <c r="AE83" s="1517"/>
      <c r="AF83" s="1517"/>
      <c r="AG83" s="1517"/>
      <c r="AH83" s="1517"/>
      <c r="AI83" s="1517"/>
      <c r="AJ83" s="1517"/>
      <c r="AK83" s="1517"/>
      <c r="AL83" s="1517"/>
      <c r="AM83" s="1517"/>
      <c r="AN83" s="1517"/>
      <c r="AO83" s="1517"/>
      <c r="AP83" s="1517"/>
      <c r="AQ83" s="1517"/>
      <c r="AR83" s="1517"/>
      <c r="AS83" s="1517"/>
      <c r="AT83" s="1517"/>
      <c r="AU83" s="1517"/>
      <c r="AV83" s="1517"/>
      <c r="AW83" s="1517"/>
      <c r="AX83" s="1517"/>
      <c r="AY83" s="1517"/>
      <c r="AZ83" s="1517"/>
      <c r="BA83" s="1518"/>
    </row>
    <row r="84" spans="1:53" ht="13.5" customHeight="1" x14ac:dyDescent="0.2">
      <c r="A84" s="113"/>
      <c r="B84" s="1561" t="s">
        <v>381</v>
      </c>
      <c r="C84" s="1561"/>
      <c r="D84" s="1561"/>
      <c r="E84" s="1561"/>
      <c r="F84" s="1561"/>
      <c r="G84" s="1561"/>
      <c r="H84" s="1561"/>
      <c r="I84" s="1561"/>
      <c r="J84" s="1561"/>
      <c r="K84" s="1561"/>
      <c r="L84" s="1561"/>
      <c r="M84" s="1561"/>
      <c r="N84" s="1561"/>
      <c r="O84" s="1561"/>
      <c r="P84" s="1561"/>
      <c r="Q84" s="1561"/>
      <c r="R84" s="1561"/>
      <c r="S84" s="1561"/>
      <c r="T84" s="1561"/>
      <c r="U84" s="1561"/>
      <c r="V84" s="1561"/>
      <c r="W84" s="1561"/>
      <c r="X84" s="1561"/>
      <c r="Y84" s="1561"/>
      <c r="Z84" s="1561"/>
      <c r="AA84" s="1561"/>
      <c r="AB84" s="1561"/>
      <c r="AC84" s="1561"/>
      <c r="AD84" s="1561"/>
      <c r="AE84" s="1561"/>
      <c r="AF84" s="1561"/>
      <c r="AG84" s="1561"/>
      <c r="AH84" s="1561"/>
      <c r="AI84" s="1561"/>
      <c r="AJ84" s="1561"/>
      <c r="AK84" s="1561"/>
      <c r="AL84" s="1561"/>
      <c r="AM84" s="1561"/>
      <c r="AN84" s="1561"/>
      <c r="AO84" s="1561"/>
      <c r="AP84" s="1561"/>
      <c r="AQ84" s="1561"/>
      <c r="AR84" s="1561"/>
      <c r="AS84" s="1561"/>
      <c r="AT84" s="1561"/>
      <c r="AU84" s="1561"/>
      <c r="AV84" s="1561"/>
      <c r="AW84" s="1561"/>
      <c r="AX84" s="1561"/>
      <c r="AY84" s="1561"/>
      <c r="AZ84" s="1561"/>
      <c r="BA84" s="1562"/>
    </row>
    <row r="85" spans="1:53" ht="13.5" customHeight="1" x14ac:dyDescent="0.2">
      <c r="A85" s="113"/>
      <c r="B85" s="1561"/>
      <c r="C85" s="1561"/>
      <c r="D85" s="1561"/>
      <c r="E85" s="1561"/>
      <c r="F85" s="1561"/>
      <c r="G85" s="1561"/>
      <c r="H85" s="1561"/>
      <c r="I85" s="1561"/>
      <c r="J85" s="1561"/>
      <c r="K85" s="1561"/>
      <c r="L85" s="1561"/>
      <c r="M85" s="1561"/>
      <c r="N85" s="1561"/>
      <c r="O85" s="1561"/>
      <c r="P85" s="1561"/>
      <c r="Q85" s="1561"/>
      <c r="R85" s="1561"/>
      <c r="S85" s="1561"/>
      <c r="T85" s="1561"/>
      <c r="U85" s="1561"/>
      <c r="V85" s="1561"/>
      <c r="W85" s="1561"/>
      <c r="X85" s="1561"/>
      <c r="Y85" s="1561"/>
      <c r="Z85" s="1561"/>
      <c r="AA85" s="1561"/>
      <c r="AB85" s="1561"/>
      <c r="AC85" s="1561"/>
      <c r="AD85" s="1561"/>
      <c r="AE85" s="1561"/>
      <c r="AF85" s="1561"/>
      <c r="AG85" s="1561"/>
      <c r="AH85" s="1561"/>
      <c r="AI85" s="1561"/>
      <c r="AJ85" s="1561"/>
      <c r="AK85" s="1561"/>
      <c r="AL85" s="1561"/>
      <c r="AM85" s="1561"/>
      <c r="AN85" s="1561"/>
      <c r="AO85" s="1561"/>
      <c r="AP85" s="1561"/>
      <c r="AQ85" s="1561"/>
      <c r="AR85" s="1561"/>
      <c r="AS85" s="1561"/>
      <c r="AT85" s="1561"/>
      <c r="AU85" s="1561"/>
      <c r="AV85" s="1561"/>
      <c r="AW85" s="1561"/>
      <c r="AX85" s="1561"/>
      <c r="AY85" s="1561"/>
      <c r="AZ85" s="1561"/>
      <c r="BA85" s="1562"/>
    </row>
    <row r="86" spans="1:53" ht="13.5" customHeight="1" x14ac:dyDescent="0.2">
      <c r="A86" s="113"/>
      <c r="B86" s="1563" t="s">
        <v>382</v>
      </c>
      <c r="C86" s="1563"/>
      <c r="D86" s="1563"/>
      <c r="E86" s="1563"/>
      <c r="F86" s="1563"/>
      <c r="G86" s="1563"/>
      <c r="H86" s="1563"/>
      <c r="I86" s="1563"/>
      <c r="J86" s="1563"/>
      <c r="K86" s="1563"/>
      <c r="L86" s="1563"/>
      <c r="M86" s="1563"/>
      <c r="N86" s="1563"/>
      <c r="O86" s="1563"/>
      <c r="P86" s="1563"/>
      <c r="Q86" s="1563"/>
      <c r="R86" s="1563"/>
      <c r="S86" s="1563"/>
      <c r="T86" s="1563"/>
      <c r="U86" s="1563"/>
      <c r="V86" s="1563"/>
      <c r="W86" s="1563"/>
      <c r="X86" s="1563"/>
      <c r="Y86" s="1563"/>
      <c r="Z86" s="1563"/>
      <c r="AA86" s="1563"/>
      <c r="AB86" s="1563"/>
      <c r="AC86" s="1563"/>
      <c r="AD86" s="1563"/>
      <c r="AE86" s="1563"/>
      <c r="AF86" s="1563"/>
      <c r="AG86" s="1563"/>
      <c r="AH86" s="1563"/>
      <c r="AI86" s="1563"/>
      <c r="AJ86" s="1563"/>
      <c r="AK86" s="1563"/>
      <c r="AL86" s="1563"/>
      <c r="AM86" s="1563"/>
      <c r="AN86" s="1563"/>
      <c r="AO86" s="1563"/>
      <c r="AP86" s="1563"/>
      <c r="AQ86" s="1563"/>
      <c r="AR86" s="1563"/>
      <c r="AS86" s="1563"/>
      <c r="AT86" s="1563"/>
      <c r="AU86" s="1563"/>
      <c r="AV86" s="1563"/>
      <c r="AW86" s="1563"/>
      <c r="AX86" s="1563"/>
      <c r="AY86" s="1563"/>
      <c r="AZ86" s="1563"/>
      <c r="BA86" s="1564"/>
    </row>
    <row r="87" spans="1:53" ht="13.5" customHeight="1" x14ac:dyDescent="0.2">
      <c r="A87" s="113"/>
      <c r="B87" s="1563"/>
      <c r="C87" s="1563"/>
      <c r="D87" s="1563"/>
      <c r="E87" s="1563"/>
      <c r="F87" s="1563"/>
      <c r="G87" s="1563"/>
      <c r="H87" s="1563"/>
      <c r="I87" s="1563"/>
      <c r="J87" s="1563"/>
      <c r="K87" s="1563"/>
      <c r="L87" s="1563"/>
      <c r="M87" s="1563"/>
      <c r="N87" s="1563"/>
      <c r="O87" s="1563"/>
      <c r="P87" s="1563"/>
      <c r="Q87" s="1563"/>
      <c r="R87" s="1563"/>
      <c r="S87" s="1563"/>
      <c r="T87" s="1563"/>
      <c r="U87" s="1563"/>
      <c r="V87" s="1563"/>
      <c r="W87" s="1563"/>
      <c r="X87" s="1563"/>
      <c r="Y87" s="1563"/>
      <c r="Z87" s="1563"/>
      <c r="AA87" s="1563"/>
      <c r="AB87" s="1563"/>
      <c r="AC87" s="1563"/>
      <c r="AD87" s="1563"/>
      <c r="AE87" s="1563"/>
      <c r="AF87" s="1563"/>
      <c r="AG87" s="1563"/>
      <c r="AH87" s="1563"/>
      <c r="AI87" s="1563"/>
      <c r="AJ87" s="1563"/>
      <c r="AK87" s="1563"/>
      <c r="AL87" s="1563"/>
      <c r="AM87" s="1563"/>
      <c r="AN87" s="1563"/>
      <c r="AO87" s="1563"/>
      <c r="AP87" s="1563"/>
      <c r="AQ87" s="1563"/>
      <c r="AR87" s="1563"/>
      <c r="AS87" s="1563"/>
      <c r="AT87" s="1563"/>
      <c r="AU87" s="1563"/>
      <c r="AV87" s="1563"/>
      <c r="AW87" s="1563"/>
      <c r="AX87" s="1563"/>
      <c r="AY87" s="1563"/>
      <c r="AZ87" s="1563"/>
      <c r="BA87" s="1564"/>
    </row>
    <row r="88" spans="1:53" ht="13.5" customHeight="1" x14ac:dyDescent="0.2">
      <c r="A88" s="1552" t="b">
        <f>APRS!$A$39</f>
        <v>0</v>
      </c>
      <c r="B88" s="1553"/>
      <c r="C88" s="1554" t="s">
        <v>383</v>
      </c>
      <c r="D88" s="1554"/>
      <c r="E88" s="1554"/>
      <c r="F88" s="1554"/>
      <c r="G88" s="1554"/>
      <c r="H88" s="1554"/>
      <c r="I88" s="1554"/>
      <c r="J88" s="1554"/>
      <c r="K88" s="1554"/>
      <c r="L88" s="1554"/>
      <c r="M88" s="1554"/>
      <c r="N88" s="1554"/>
      <c r="O88" s="1554"/>
      <c r="P88" s="1554"/>
      <c r="Q88" s="1554"/>
      <c r="R88" s="1554"/>
      <c r="S88" s="1554"/>
      <c r="T88" s="1554"/>
      <c r="U88" s="1554"/>
      <c r="V88" s="1554"/>
      <c r="W88" s="1554"/>
      <c r="X88" s="1554"/>
      <c r="Y88" s="1554"/>
      <c r="Z88" s="1554"/>
      <c r="AA88" s="1554"/>
      <c r="AB88" s="1554"/>
      <c r="AC88" s="1554"/>
      <c r="AD88" s="1554"/>
      <c r="AE88" s="1554"/>
      <c r="AF88" s="1554"/>
      <c r="AG88" s="1554"/>
      <c r="AH88" s="1554"/>
      <c r="AI88" s="1554"/>
      <c r="AJ88" s="1554"/>
      <c r="AK88" s="1554"/>
      <c r="AL88" s="1554"/>
      <c r="AM88" s="1554"/>
      <c r="AN88" s="1554"/>
      <c r="AO88" s="1554"/>
      <c r="AP88" s="1554"/>
      <c r="AQ88" s="1554"/>
      <c r="AR88" s="1554"/>
      <c r="AS88" s="1554"/>
      <c r="AT88" s="1554"/>
      <c r="AU88" s="1554"/>
      <c r="AV88" s="1554"/>
      <c r="AW88" s="1554"/>
      <c r="AX88" s="1554"/>
      <c r="AY88" s="1554"/>
      <c r="AZ88" s="1554"/>
      <c r="BA88" s="1565"/>
    </row>
    <row r="89" spans="1:53" ht="13.5" customHeight="1" x14ac:dyDescent="0.2">
      <c r="A89" s="1552"/>
      <c r="B89" s="1553"/>
      <c r="C89" s="1566" t="s">
        <v>384</v>
      </c>
      <c r="D89" s="1567"/>
      <c r="E89" s="1567"/>
      <c r="F89" s="1567"/>
      <c r="G89" s="1567"/>
      <c r="H89" s="1567"/>
      <c r="I89" s="1567"/>
      <c r="J89" s="1567"/>
      <c r="K89" s="1567"/>
      <c r="L89" s="1567"/>
      <c r="M89" s="1567"/>
      <c r="N89" s="1567"/>
      <c r="O89" s="1567"/>
      <c r="P89" s="1567"/>
      <c r="Q89" s="1567"/>
      <c r="R89" s="1567"/>
      <c r="S89" s="1567"/>
      <c r="T89" s="1567"/>
      <c r="U89" s="1567"/>
      <c r="V89" s="1567"/>
      <c r="W89" s="1567"/>
      <c r="X89" s="1567"/>
      <c r="Y89" s="1567"/>
      <c r="Z89" s="1567"/>
      <c r="AA89" s="1567"/>
      <c r="AB89" s="1567"/>
      <c r="AC89" s="1567"/>
      <c r="AD89" s="1567"/>
      <c r="AE89" s="1567"/>
      <c r="AF89" s="1567"/>
      <c r="AG89" s="1567"/>
      <c r="AH89" s="1567"/>
      <c r="AI89" s="1567"/>
      <c r="AJ89" s="1567"/>
      <c r="AK89" s="1567"/>
      <c r="AL89" s="1567"/>
      <c r="AM89" s="1567"/>
      <c r="AN89" s="1567"/>
      <c r="AO89" s="1567"/>
      <c r="AP89" s="1567"/>
      <c r="AQ89" s="1567"/>
      <c r="AR89" s="1567"/>
      <c r="AS89" s="1567"/>
      <c r="AT89" s="1567"/>
      <c r="AU89" s="1567"/>
      <c r="AV89" s="1567"/>
      <c r="AW89" s="1567"/>
      <c r="AX89" s="1567"/>
      <c r="AY89" s="1567"/>
      <c r="AZ89" s="1567"/>
      <c r="BA89" s="1568"/>
    </row>
    <row r="90" spans="1:53" ht="13.5" customHeight="1" x14ac:dyDescent="0.2">
      <c r="A90" s="1552" t="b">
        <f>APRS!$A$41</f>
        <v>0</v>
      </c>
      <c r="B90" s="1553"/>
      <c r="C90" s="1554" t="s">
        <v>385</v>
      </c>
      <c r="D90" s="1554"/>
      <c r="E90" s="1554"/>
      <c r="F90" s="1554"/>
      <c r="G90" s="1554"/>
      <c r="H90" s="1554"/>
      <c r="I90" s="1554"/>
      <c r="J90" s="1554"/>
      <c r="K90" s="1554"/>
      <c r="L90" s="1554"/>
      <c r="M90" s="1554"/>
      <c r="N90" s="1554"/>
      <c r="O90" s="1554"/>
      <c r="P90" s="1554"/>
      <c r="Q90" s="1554"/>
      <c r="R90" s="1554"/>
      <c r="S90" s="1554"/>
      <c r="T90" s="1554"/>
      <c r="U90" s="1554"/>
      <c r="V90" s="1554"/>
      <c r="W90" s="1554"/>
      <c r="X90" s="1554"/>
      <c r="Y90" s="1554"/>
      <c r="Z90" s="1554"/>
      <c r="AA90" s="1554"/>
      <c r="AB90" s="1554"/>
      <c r="AC90" s="1554"/>
      <c r="AD90" s="1554"/>
      <c r="AE90" s="1554"/>
      <c r="AF90" s="1554"/>
      <c r="AG90" s="1554"/>
      <c r="AH90" s="1554"/>
      <c r="AI90" s="1554"/>
      <c r="AJ90" s="1554"/>
      <c r="AK90" s="1554"/>
      <c r="AL90" s="1554"/>
      <c r="AM90" s="1554"/>
      <c r="AN90" s="1555"/>
      <c r="AO90" s="1555"/>
      <c r="AP90" s="1555"/>
      <c r="AQ90" s="1555"/>
      <c r="AR90" s="1555"/>
      <c r="AS90" s="1555"/>
      <c r="AT90" s="1555"/>
      <c r="AU90" s="1555"/>
      <c r="AV90" s="1555"/>
      <c r="AW90" s="1555"/>
      <c r="AX90" s="1555"/>
      <c r="AY90" s="1555"/>
      <c r="AZ90" s="1555"/>
      <c r="BA90" s="1556"/>
    </row>
    <row r="91" spans="1:53" ht="13.5" customHeight="1" x14ac:dyDescent="0.2">
      <c r="A91" s="1552"/>
      <c r="B91" s="1553"/>
      <c r="C91" s="1523" t="s">
        <v>386</v>
      </c>
      <c r="D91" s="1523"/>
      <c r="E91" s="1523"/>
      <c r="F91" s="1523"/>
      <c r="G91" s="1523"/>
      <c r="H91" s="1523"/>
      <c r="I91" s="1523"/>
      <c r="J91" s="1523"/>
      <c r="K91" s="1523"/>
      <c r="L91" s="1523"/>
      <c r="M91" s="1523"/>
      <c r="N91" s="1523"/>
      <c r="O91" s="1523"/>
      <c r="P91" s="1523"/>
      <c r="Q91" s="1523"/>
      <c r="R91" s="1523"/>
      <c r="S91" s="1523"/>
      <c r="T91" s="1523"/>
      <c r="U91" s="1523"/>
      <c r="V91" s="1523"/>
      <c r="W91" s="1523"/>
      <c r="X91" s="1523"/>
      <c r="Y91" s="1523"/>
      <c r="Z91" s="1523"/>
      <c r="AA91" s="1523"/>
      <c r="AB91" s="1523"/>
      <c r="AC91" s="1523"/>
      <c r="AD91" s="1523"/>
      <c r="AE91" s="1523"/>
      <c r="AF91" s="1523"/>
      <c r="AG91" s="1523"/>
      <c r="AH91" s="1523"/>
      <c r="AI91" s="1523"/>
      <c r="AJ91" s="1523"/>
      <c r="AK91" s="1523"/>
      <c r="AL91" s="1523"/>
      <c r="AM91" s="1523"/>
      <c r="AN91" s="1555"/>
      <c r="AO91" s="1555"/>
      <c r="AP91" s="1555"/>
      <c r="AQ91" s="1555"/>
      <c r="AR91" s="1555"/>
      <c r="AS91" s="1555"/>
      <c r="AT91" s="1555"/>
      <c r="AU91" s="1555"/>
      <c r="AV91" s="1555"/>
      <c r="AW91" s="1555"/>
      <c r="AX91" s="1555"/>
      <c r="AY91" s="1555"/>
      <c r="AZ91" s="1555"/>
      <c r="BA91" s="1556"/>
    </row>
    <row r="92" spans="1:53" ht="13.5" customHeight="1" x14ac:dyDescent="0.2">
      <c r="A92" s="113"/>
      <c r="B92" s="115"/>
      <c r="C92" s="115"/>
      <c r="D92" s="115"/>
      <c r="E92" s="115"/>
      <c r="F92" s="115"/>
      <c r="G92" s="115"/>
      <c r="H92" s="115"/>
      <c r="I92" s="115"/>
      <c r="J92" s="115"/>
      <c r="K92" s="115"/>
      <c r="L92" s="115"/>
      <c r="M92" s="115"/>
      <c r="N92" s="115"/>
      <c r="O92" s="115"/>
      <c r="P92" s="115"/>
      <c r="Q92" s="115"/>
      <c r="R92" s="115"/>
      <c r="S92" s="115"/>
      <c r="T92" s="115"/>
      <c r="U92" s="115"/>
      <c r="V92" s="115"/>
      <c r="W92" s="115"/>
      <c r="X92" s="115"/>
      <c r="Y92" s="115"/>
      <c r="Z92" s="115"/>
      <c r="AA92" s="115"/>
      <c r="AB92" s="115"/>
      <c r="AC92" s="115"/>
      <c r="AD92" s="115"/>
      <c r="AE92" s="115"/>
      <c r="AF92" s="115"/>
      <c r="AG92" s="115"/>
      <c r="AH92" s="115"/>
      <c r="AI92" s="115"/>
      <c r="AJ92" s="115"/>
      <c r="AK92" s="115"/>
      <c r="AL92" s="115"/>
      <c r="AM92" s="115"/>
      <c r="AN92" s="115"/>
      <c r="AO92" s="115"/>
      <c r="AP92" s="115"/>
      <c r="AQ92" s="115"/>
      <c r="AR92" s="115"/>
      <c r="AS92" s="115"/>
      <c r="AT92" s="115"/>
      <c r="AU92" s="115"/>
      <c r="AV92" s="115"/>
      <c r="AW92" s="115"/>
      <c r="AX92" s="115"/>
      <c r="AY92" s="115"/>
      <c r="AZ92" s="115"/>
      <c r="BA92" s="116"/>
    </row>
    <row r="93" spans="1:53" ht="13.5" customHeight="1" x14ac:dyDescent="0.2">
      <c r="A93" s="112" t="s">
        <v>387</v>
      </c>
      <c r="B93" s="1557" t="s">
        <v>405</v>
      </c>
      <c r="C93" s="1557"/>
      <c r="D93" s="1557"/>
      <c r="E93" s="1557"/>
      <c r="F93" s="1557"/>
      <c r="G93" s="1557"/>
      <c r="H93" s="1557"/>
      <c r="I93" s="1557"/>
      <c r="J93" s="1557"/>
      <c r="K93" s="1558"/>
      <c r="L93" s="112" t="s">
        <v>389</v>
      </c>
      <c r="M93" s="1559" t="s">
        <v>406</v>
      </c>
      <c r="N93" s="1559"/>
      <c r="O93" s="1559"/>
      <c r="P93" s="1559"/>
      <c r="Q93" s="1559"/>
      <c r="R93" s="1559"/>
      <c r="S93" s="1559"/>
      <c r="T93" s="1559"/>
      <c r="U93" s="1559"/>
      <c r="V93" s="1559"/>
      <c r="W93" s="1559"/>
      <c r="X93" s="1559"/>
      <c r="Y93" s="1559"/>
      <c r="Z93" s="1559"/>
      <c r="AA93" s="1559"/>
      <c r="AB93" s="1559"/>
      <c r="AC93" s="1559"/>
      <c r="AD93" s="1559"/>
      <c r="AE93" s="112" t="s">
        <v>391</v>
      </c>
      <c r="AF93" s="1559" t="s">
        <v>407</v>
      </c>
      <c r="AG93" s="1559"/>
      <c r="AH93" s="1559"/>
      <c r="AI93" s="1559"/>
      <c r="AJ93" s="1559"/>
      <c r="AK93" s="1560"/>
      <c r="AL93" s="112" t="s">
        <v>393</v>
      </c>
      <c r="AM93" s="117" t="s">
        <v>394</v>
      </c>
      <c r="AN93" s="117"/>
      <c r="AO93" s="117"/>
      <c r="AP93" s="117"/>
      <c r="AQ93" s="117"/>
      <c r="AR93" s="117"/>
      <c r="AS93" s="117"/>
      <c r="AT93" s="117"/>
      <c r="AU93" s="118"/>
      <c r="AV93" s="112" t="s">
        <v>395</v>
      </c>
      <c r="AW93" s="1532" t="s">
        <v>408</v>
      </c>
      <c r="AX93" s="1532"/>
      <c r="AY93" s="1532"/>
      <c r="AZ93" s="1532"/>
      <c r="BA93" s="1533"/>
    </row>
    <row r="94" spans="1:53" ht="13.5" customHeight="1" x14ac:dyDescent="0.2">
      <c r="A94" s="1541"/>
      <c r="B94" s="1542"/>
      <c r="C94" s="1542"/>
      <c r="D94" s="1542"/>
      <c r="E94" s="1542"/>
      <c r="F94" s="1542"/>
      <c r="G94" s="1542"/>
      <c r="H94" s="1542"/>
      <c r="I94" s="1542"/>
      <c r="J94" s="1542"/>
      <c r="K94" s="1543"/>
      <c r="L94" s="1416">
        <f>APRS!$L$45</f>
        <v>0</v>
      </c>
      <c r="M94" s="1417"/>
      <c r="N94" s="1417"/>
      <c r="O94" s="1417"/>
      <c r="P94" s="1417"/>
      <c r="Q94" s="1417"/>
      <c r="R94" s="1417"/>
      <c r="S94" s="1417"/>
      <c r="T94" s="1417"/>
      <c r="U94" s="1417"/>
      <c r="V94" s="1417"/>
      <c r="W94" s="1417"/>
      <c r="X94" s="1417"/>
      <c r="Y94" s="1417"/>
      <c r="Z94" s="1417"/>
      <c r="AA94" s="1417"/>
      <c r="AB94" s="1417"/>
      <c r="AC94" s="1417"/>
      <c r="AD94" s="1417"/>
      <c r="AE94" s="1416" t="str">
        <f>APRS!$AE$45</f>
        <v/>
      </c>
      <c r="AF94" s="1417"/>
      <c r="AG94" s="1417"/>
      <c r="AH94" s="1417"/>
      <c r="AI94" s="1417"/>
      <c r="AJ94" s="1417"/>
      <c r="AK94" s="1418"/>
      <c r="AL94" s="113"/>
      <c r="AM94" s="1547" t="s">
        <v>397</v>
      </c>
      <c r="AN94" s="1547"/>
      <c r="AO94" s="1547"/>
      <c r="AP94" s="1547"/>
      <c r="AQ94" s="1547"/>
      <c r="AR94" s="1547"/>
      <c r="AS94" s="1547"/>
      <c r="AT94" s="1547"/>
      <c r="AU94" s="1548"/>
      <c r="AV94" s="1416">
        <f>APRS!$AV$45</f>
        <v>0</v>
      </c>
      <c r="AW94" s="1417"/>
      <c r="AX94" s="1417"/>
      <c r="AY94" s="1417"/>
      <c r="AZ94" s="1417"/>
      <c r="BA94" s="1418"/>
    </row>
    <row r="95" spans="1:53" ht="13.5" customHeight="1" x14ac:dyDescent="0.2">
      <c r="A95" s="1544"/>
      <c r="B95" s="1545"/>
      <c r="C95" s="1545"/>
      <c r="D95" s="1545"/>
      <c r="E95" s="1545"/>
      <c r="F95" s="1545"/>
      <c r="G95" s="1545"/>
      <c r="H95" s="1545"/>
      <c r="I95" s="1545"/>
      <c r="J95" s="1545"/>
      <c r="K95" s="1546"/>
      <c r="L95" s="1440"/>
      <c r="M95" s="1441"/>
      <c r="N95" s="1441"/>
      <c r="O95" s="1441"/>
      <c r="P95" s="1441"/>
      <c r="Q95" s="1441"/>
      <c r="R95" s="1441"/>
      <c r="S95" s="1441"/>
      <c r="T95" s="1441"/>
      <c r="U95" s="1441"/>
      <c r="V95" s="1441"/>
      <c r="W95" s="1441"/>
      <c r="X95" s="1441"/>
      <c r="Y95" s="1441"/>
      <c r="Z95" s="1441"/>
      <c r="AA95" s="1441"/>
      <c r="AB95" s="1441"/>
      <c r="AC95" s="1441"/>
      <c r="AD95" s="1441"/>
      <c r="AE95" s="1440" t="str">
        <f>IF($AE94="","",VLOOKUP($AE94,Gen!$Q$12:$T$16,3,FALSE))</f>
        <v/>
      </c>
      <c r="AF95" s="1441"/>
      <c r="AG95" s="1441"/>
      <c r="AH95" s="1441"/>
      <c r="AI95" s="1441"/>
      <c r="AJ95" s="1441"/>
      <c r="AK95" s="1442"/>
      <c r="AL95" s="1549" t="str">
        <f>IF(CR!Q7="","",TEXT(CR!Q7,"jj mmmm aaaa")&amp;" - "&amp;TEXT(CR!X7,"hh:mm"))</f>
        <v/>
      </c>
      <c r="AM95" s="1550"/>
      <c r="AN95" s="1550"/>
      <c r="AO95" s="1550"/>
      <c r="AP95" s="1550"/>
      <c r="AQ95" s="1550"/>
      <c r="AR95" s="1550"/>
      <c r="AS95" s="1550"/>
      <c r="AT95" s="1550"/>
      <c r="AU95" s="1551"/>
      <c r="AV95" s="1440"/>
      <c r="AW95" s="1441"/>
      <c r="AX95" s="1441"/>
      <c r="AY95" s="1441"/>
      <c r="AZ95" s="1441"/>
      <c r="BA95" s="1442"/>
    </row>
    <row r="96" spans="1:53" ht="13.5" customHeight="1" x14ac:dyDescent="0.2">
      <c r="A96" s="1519" t="s">
        <v>226</v>
      </c>
      <c r="B96" s="1520"/>
      <c r="C96" s="1520"/>
      <c r="D96" s="1520"/>
      <c r="E96" s="1520"/>
      <c r="F96" s="1520"/>
      <c r="G96" s="1520"/>
      <c r="H96" s="1520"/>
      <c r="I96" s="1520"/>
      <c r="J96" s="1520"/>
      <c r="K96" s="1520"/>
      <c r="L96" s="1520"/>
      <c r="M96" s="1520"/>
      <c r="N96" s="1520"/>
      <c r="O96" s="1520"/>
      <c r="P96" s="1520"/>
      <c r="Q96" s="1520"/>
      <c r="R96" s="1520"/>
      <c r="S96" s="1520"/>
      <c r="T96" s="1520"/>
      <c r="U96" s="1520"/>
      <c r="V96" s="1520"/>
      <c r="W96" s="1520"/>
      <c r="X96" s="1520"/>
      <c r="Y96" s="1520"/>
      <c r="Z96" s="1520"/>
      <c r="AA96" s="1520"/>
      <c r="AB96" s="1520"/>
      <c r="AC96" s="1520"/>
      <c r="AD96" s="1520"/>
      <c r="AE96" s="1521" t="str">
        <f>CONCATENATE("Annexe 6.2 au dossier de travaux ",CR!R$1," - Page 1 / 1")</f>
        <v>Annexe 6.2 au dossier de travaux  - Page 1 / 1</v>
      </c>
      <c r="AF96" s="1521"/>
      <c r="AG96" s="1521"/>
      <c r="AH96" s="1521"/>
      <c r="AI96" s="1521"/>
      <c r="AJ96" s="1521"/>
      <c r="AK96" s="1521"/>
      <c r="AL96" s="1521"/>
      <c r="AM96" s="1521"/>
      <c r="AN96" s="1521"/>
      <c r="AO96" s="1521"/>
      <c r="AP96" s="1521"/>
      <c r="AQ96" s="1521"/>
      <c r="AR96" s="1521"/>
      <c r="AS96" s="1521"/>
      <c r="AT96" s="1521"/>
      <c r="AU96" s="1521"/>
      <c r="AV96" s="1521"/>
      <c r="AW96" s="1521"/>
      <c r="AX96" s="1521"/>
      <c r="AY96" s="1521"/>
      <c r="AZ96" s="1521"/>
      <c r="BA96" s="1522"/>
    </row>
    <row r="97" spans="1:53" s="26" customFormat="1" ht="13.5" customHeight="1" x14ac:dyDescent="0.2">
      <c r="A97" s="119"/>
      <c r="B97" s="119"/>
      <c r="C97" s="119"/>
      <c r="D97" s="119"/>
      <c r="E97" s="119"/>
      <c r="F97" s="119"/>
      <c r="G97" s="119"/>
      <c r="H97" s="119"/>
      <c r="I97" s="119"/>
      <c r="J97" s="119"/>
      <c r="K97" s="119"/>
      <c r="L97" s="120"/>
      <c r="M97" s="120"/>
      <c r="N97" s="120"/>
      <c r="O97" s="120"/>
      <c r="P97" s="120"/>
      <c r="Q97" s="120"/>
      <c r="R97" s="120"/>
      <c r="S97" s="120"/>
      <c r="T97" s="120"/>
      <c r="U97" s="120"/>
      <c r="V97" s="120"/>
      <c r="W97" s="120"/>
      <c r="X97" s="120"/>
      <c r="Y97" s="120"/>
      <c r="Z97" s="120"/>
      <c r="AA97" s="120"/>
      <c r="AB97" s="120"/>
      <c r="AC97" s="120"/>
      <c r="AD97" s="120"/>
      <c r="AE97" s="120"/>
      <c r="AF97" s="120"/>
      <c r="AG97" s="120"/>
      <c r="AH97" s="120"/>
      <c r="AI97" s="120"/>
      <c r="AJ97" s="120"/>
      <c r="AK97" s="120"/>
      <c r="AL97" s="121"/>
      <c r="AM97" s="121"/>
      <c r="AN97" s="121"/>
      <c r="AO97" s="121"/>
      <c r="AP97" s="121"/>
      <c r="AQ97" s="121"/>
      <c r="AR97" s="121"/>
      <c r="AS97" s="121"/>
      <c r="AT97" s="121"/>
      <c r="AU97" s="121"/>
      <c r="AV97" s="120"/>
      <c r="AW97" s="120"/>
      <c r="AX97" s="120"/>
      <c r="AY97" s="120"/>
      <c r="AZ97" s="120"/>
      <c r="BA97" s="120"/>
    </row>
    <row r="98" spans="1:53" ht="13.5" customHeight="1" x14ac:dyDescent="0.2">
      <c r="A98" s="112" t="s">
        <v>330</v>
      </c>
      <c r="B98" s="1557" t="s">
        <v>331</v>
      </c>
      <c r="C98" s="1557"/>
      <c r="D98" s="1557"/>
      <c r="E98" s="1557"/>
      <c r="F98" s="1557"/>
      <c r="G98" s="1557"/>
      <c r="H98" s="1557"/>
      <c r="I98" s="1557"/>
      <c r="J98" s="1557"/>
      <c r="K98" s="1557"/>
      <c r="L98" s="1557"/>
      <c r="M98" s="1558"/>
      <c r="N98" s="112" t="s">
        <v>332</v>
      </c>
      <c r="O98" s="1557"/>
      <c r="P98" s="1557"/>
      <c r="Q98" s="1557"/>
      <c r="R98" s="1557"/>
      <c r="S98" s="1557"/>
      <c r="T98" s="1557"/>
      <c r="U98" s="1557"/>
      <c r="V98" s="1557"/>
      <c r="W98" s="1557"/>
      <c r="X98" s="1557"/>
      <c r="Y98" s="1557"/>
      <c r="Z98" s="1557"/>
      <c r="AA98" s="1557"/>
      <c r="AB98" s="1557"/>
      <c r="AC98" s="1557"/>
      <c r="AD98" s="1557"/>
      <c r="AE98" s="1557"/>
      <c r="AF98" s="1557"/>
      <c r="AG98" s="1557"/>
      <c r="AH98" s="1557"/>
      <c r="AI98" s="1557"/>
      <c r="AJ98" s="1557"/>
      <c r="AK98" s="1557"/>
      <c r="AL98" s="1557"/>
      <c r="AM98" s="1557"/>
      <c r="AN98" s="1558"/>
      <c r="AO98" s="112" t="s">
        <v>333</v>
      </c>
      <c r="AP98" s="1559" t="s">
        <v>334</v>
      </c>
      <c r="AQ98" s="1532"/>
      <c r="AR98" s="1532"/>
      <c r="AS98" s="1532"/>
      <c r="AT98" s="1532"/>
      <c r="AU98" s="1532"/>
      <c r="AV98" s="1532"/>
      <c r="AW98" s="1532"/>
      <c r="AX98" s="1532"/>
      <c r="AY98" s="1532"/>
      <c r="AZ98" s="1532"/>
      <c r="BA98" s="1533"/>
    </row>
    <row r="99" spans="1:53" ht="13.5" customHeight="1" x14ac:dyDescent="0.2">
      <c r="A99" s="113"/>
      <c r="B99" s="1526" t="s">
        <v>335</v>
      </c>
      <c r="C99" s="1526"/>
      <c r="D99" s="1526"/>
      <c r="E99" s="1526"/>
      <c r="F99" s="1526"/>
      <c r="G99" s="1526"/>
      <c r="H99" s="1526"/>
      <c r="I99" s="1526"/>
      <c r="J99" s="1526"/>
      <c r="K99" s="1526"/>
      <c r="L99" s="1526"/>
      <c r="M99" s="1527"/>
      <c r="N99" s="1582" t="s">
        <v>336</v>
      </c>
      <c r="O99" s="1583"/>
      <c r="P99" s="1583"/>
      <c r="Q99" s="1583"/>
      <c r="R99" s="1583"/>
      <c r="S99" s="1583"/>
      <c r="T99" s="1583"/>
      <c r="U99" s="1583"/>
      <c r="V99" s="1583"/>
      <c r="W99" s="1583"/>
      <c r="X99" s="1583"/>
      <c r="Y99" s="1583"/>
      <c r="Z99" s="1583"/>
      <c r="AA99" s="1583"/>
      <c r="AB99" s="1583"/>
      <c r="AC99" s="1583"/>
      <c r="AD99" s="1583"/>
      <c r="AE99" s="1583"/>
      <c r="AF99" s="1583"/>
      <c r="AG99" s="1583"/>
      <c r="AH99" s="1583"/>
      <c r="AI99" s="1583"/>
      <c r="AJ99" s="1583"/>
      <c r="AK99" s="1583"/>
      <c r="AL99" s="1583"/>
      <c r="AM99" s="1583"/>
      <c r="AN99" s="1584"/>
      <c r="AO99" s="113"/>
      <c r="AP99" s="1523" t="s">
        <v>337</v>
      </c>
      <c r="AQ99" s="1523"/>
      <c r="AR99" s="1523"/>
      <c r="AS99" s="1523"/>
      <c r="AT99" s="1523"/>
      <c r="AU99" s="1523"/>
      <c r="AV99" s="1523"/>
      <c r="AW99" s="1523"/>
      <c r="AX99" s="1523"/>
      <c r="AY99" s="1523"/>
      <c r="AZ99" s="1523"/>
      <c r="BA99" s="1524"/>
    </row>
    <row r="100" spans="1:53" ht="13.5" customHeight="1" x14ac:dyDescent="0.2">
      <c r="A100" s="1516"/>
      <c r="B100" s="1517"/>
      <c r="C100" s="1517"/>
      <c r="D100" s="1517"/>
      <c r="E100" s="1517"/>
      <c r="F100" s="1517"/>
      <c r="G100" s="1517"/>
      <c r="H100" s="1517"/>
      <c r="I100" s="1517"/>
      <c r="J100" s="1517"/>
      <c r="K100" s="1517"/>
      <c r="L100" s="1517"/>
      <c r="M100" s="1518"/>
      <c r="N100" s="1582"/>
      <c r="O100" s="1583"/>
      <c r="P100" s="1583"/>
      <c r="Q100" s="1583"/>
      <c r="R100" s="1583"/>
      <c r="S100" s="1583"/>
      <c r="T100" s="1583"/>
      <c r="U100" s="1583"/>
      <c r="V100" s="1583"/>
      <c r="W100" s="1583"/>
      <c r="X100" s="1583"/>
      <c r="Y100" s="1583"/>
      <c r="Z100" s="1583"/>
      <c r="AA100" s="1583"/>
      <c r="AB100" s="1583"/>
      <c r="AC100" s="1583"/>
      <c r="AD100" s="1583"/>
      <c r="AE100" s="1583"/>
      <c r="AF100" s="1583"/>
      <c r="AG100" s="1583"/>
      <c r="AH100" s="1583"/>
      <c r="AI100" s="1583"/>
      <c r="AJ100" s="1583"/>
      <c r="AK100" s="1583"/>
      <c r="AL100" s="1583"/>
      <c r="AM100" s="1583"/>
      <c r="AN100" s="1584"/>
      <c r="AO100" s="1501" t="str">
        <f>APRS!$AO$3</f>
        <v/>
      </c>
      <c r="AP100" s="1502"/>
      <c r="AQ100" s="1502"/>
      <c r="AR100" s="1502"/>
      <c r="AS100" s="1502"/>
      <c r="AT100" s="1502"/>
      <c r="AU100" s="1502"/>
      <c r="AV100" s="1502"/>
      <c r="AW100" s="1502"/>
      <c r="AX100" s="1502"/>
      <c r="AY100" s="1502"/>
      <c r="AZ100" s="1502"/>
      <c r="BA100" s="1503"/>
    </row>
    <row r="101" spans="1:53" ht="13.5" customHeight="1" x14ac:dyDescent="0.2">
      <c r="A101" s="1575" t="s">
        <v>338</v>
      </c>
      <c r="B101" s="1576"/>
      <c r="C101" s="1576"/>
      <c r="D101" s="1576"/>
      <c r="E101" s="1576"/>
      <c r="F101" s="1576"/>
      <c r="G101" s="1576"/>
      <c r="H101" s="1576"/>
      <c r="I101" s="1576"/>
      <c r="J101" s="1576"/>
      <c r="K101" s="1576"/>
      <c r="L101" s="1576"/>
      <c r="M101" s="1577"/>
      <c r="N101" s="1585" t="s">
        <v>339</v>
      </c>
      <c r="O101" s="1586"/>
      <c r="P101" s="1586"/>
      <c r="Q101" s="1586"/>
      <c r="R101" s="1586"/>
      <c r="S101" s="1586"/>
      <c r="T101" s="1586"/>
      <c r="U101" s="1586"/>
      <c r="V101" s="1586"/>
      <c r="W101" s="1586"/>
      <c r="X101" s="1586"/>
      <c r="Y101" s="1586"/>
      <c r="Z101" s="1586"/>
      <c r="AA101" s="1586"/>
      <c r="AB101" s="1586"/>
      <c r="AC101" s="1586"/>
      <c r="AD101" s="1586"/>
      <c r="AE101" s="1586"/>
      <c r="AF101" s="1586"/>
      <c r="AG101" s="1586"/>
      <c r="AH101" s="1586"/>
      <c r="AI101" s="1586"/>
      <c r="AJ101" s="1586"/>
      <c r="AK101" s="1586"/>
      <c r="AL101" s="1586"/>
      <c r="AM101" s="1586"/>
      <c r="AN101" s="1587"/>
      <c r="AO101" s="1501"/>
      <c r="AP101" s="1502"/>
      <c r="AQ101" s="1502"/>
      <c r="AR101" s="1502"/>
      <c r="AS101" s="1502"/>
      <c r="AT101" s="1502"/>
      <c r="AU101" s="1502"/>
      <c r="AV101" s="1502"/>
      <c r="AW101" s="1502"/>
      <c r="AX101" s="1502"/>
      <c r="AY101" s="1502"/>
      <c r="AZ101" s="1502"/>
      <c r="BA101" s="1503"/>
    </row>
    <row r="102" spans="1:53" ht="13.5" customHeight="1" x14ac:dyDescent="0.2">
      <c r="A102" s="1575" t="s">
        <v>340</v>
      </c>
      <c r="B102" s="1576"/>
      <c r="C102" s="1576"/>
      <c r="D102" s="1576"/>
      <c r="E102" s="1576"/>
      <c r="F102" s="1576"/>
      <c r="G102" s="1576"/>
      <c r="H102" s="1576"/>
      <c r="I102" s="1576"/>
      <c r="J102" s="1576"/>
      <c r="K102" s="1576"/>
      <c r="L102" s="1576"/>
      <c r="M102" s="1577"/>
      <c r="N102" s="1585"/>
      <c r="O102" s="1586"/>
      <c r="P102" s="1586"/>
      <c r="Q102" s="1586"/>
      <c r="R102" s="1586"/>
      <c r="S102" s="1586"/>
      <c r="T102" s="1586"/>
      <c r="U102" s="1586"/>
      <c r="V102" s="1586"/>
      <c r="W102" s="1586"/>
      <c r="X102" s="1586"/>
      <c r="Y102" s="1586"/>
      <c r="Z102" s="1586"/>
      <c r="AA102" s="1586"/>
      <c r="AB102" s="1586"/>
      <c r="AC102" s="1586"/>
      <c r="AD102" s="1586"/>
      <c r="AE102" s="1586"/>
      <c r="AF102" s="1586"/>
      <c r="AG102" s="1586"/>
      <c r="AH102" s="1586"/>
      <c r="AI102" s="1586"/>
      <c r="AJ102" s="1586"/>
      <c r="AK102" s="1586"/>
      <c r="AL102" s="1586"/>
      <c r="AM102" s="1586"/>
      <c r="AN102" s="1587"/>
      <c r="AO102" s="1501"/>
      <c r="AP102" s="1502"/>
      <c r="AQ102" s="1502"/>
      <c r="AR102" s="1502"/>
      <c r="AS102" s="1502"/>
      <c r="AT102" s="1502"/>
      <c r="AU102" s="1502"/>
      <c r="AV102" s="1502"/>
      <c r="AW102" s="1502"/>
      <c r="AX102" s="1502"/>
      <c r="AY102" s="1502"/>
      <c r="AZ102" s="1502"/>
      <c r="BA102" s="1503"/>
    </row>
    <row r="103" spans="1:53" ht="13.5" customHeight="1" x14ac:dyDescent="0.2">
      <c r="A103" s="1578" t="s">
        <v>341</v>
      </c>
      <c r="B103" s="1579"/>
      <c r="C103" s="1579"/>
      <c r="D103" s="1579"/>
      <c r="E103" s="1579"/>
      <c r="F103" s="1579"/>
      <c r="G103" s="1579"/>
      <c r="H103" s="1579"/>
      <c r="I103" s="1579"/>
      <c r="J103" s="1579"/>
      <c r="K103" s="1579"/>
      <c r="L103" s="1579"/>
      <c r="M103" s="1580"/>
      <c r="N103" s="1571"/>
      <c r="O103" s="1572"/>
      <c r="P103" s="1572"/>
      <c r="Q103" s="1572"/>
      <c r="R103" s="1572"/>
      <c r="S103" s="1572"/>
      <c r="T103" s="1572"/>
      <c r="U103" s="1572"/>
      <c r="V103" s="1572"/>
      <c r="W103" s="1572"/>
      <c r="X103" s="1572"/>
      <c r="Y103" s="1572"/>
      <c r="Z103" s="1572"/>
      <c r="AA103" s="1572"/>
      <c r="AB103" s="1572"/>
      <c r="AC103" s="1572"/>
      <c r="AD103" s="1572"/>
      <c r="AE103" s="1572"/>
      <c r="AF103" s="1572"/>
      <c r="AG103" s="1572"/>
      <c r="AH103" s="1572"/>
      <c r="AI103" s="1572"/>
      <c r="AJ103" s="1572"/>
      <c r="AK103" s="1572"/>
      <c r="AL103" s="1572"/>
      <c r="AM103" s="1572"/>
      <c r="AN103" s="1581"/>
      <c r="AO103" s="1504"/>
      <c r="AP103" s="1505"/>
      <c r="AQ103" s="1505"/>
      <c r="AR103" s="1505"/>
      <c r="AS103" s="1505"/>
      <c r="AT103" s="1505"/>
      <c r="AU103" s="1505"/>
      <c r="AV103" s="1505"/>
      <c r="AW103" s="1505"/>
      <c r="AX103" s="1505"/>
      <c r="AY103" s="1505"/>
      <c r="AZ103" s="1505"/>
      <c r="BA103" s="1506"/>
    </row>
    <row r="104" spans="1:53" ht="13.5" customHeight="1" x14ac:dyDescent="0.2">
      <c r="A104" s="112" t="s">
        <v>342</v>
      </c>
      <c r="B104" s="1532" t="s">
        <v>343</v>
      </c>
      <c r="C104" s="1532"/>
      <c r="D104" s="1532"/>
      <c r="E104" s="1532"/>
      <c r="F104" s="1532"/>
      <c r="G104" s="1532"/>
      <c r="H104" s="1532"/>
      <c r="I104" s="1532"/>
      <c r="J104" s="1532"/>
      <c r="K104" s="1532"/>
      <c r="L104" s="1532"/>
      <c r="M104" s="1532"/>
      <c r="N104" s="1557"/>
      <c r="O104" s="1557"/>
      <c r="P104" s="1557"/>
      <c r="Q104" s="1557"/>
      <c r="R104" s="1532"/>
      <c r="S104" s="1532"/>
      <c r="T104" s="1532"/>
      <c r="U104" s="1532"/>
      <c r="V104" s="1532"/>
      <c r="W104" s="1532"/>
      <c r="X104" s="1532"/>
      <c r="Y104" s="1532"/>
      <c r="Z104" s="1532"/>
      <c r="AA104" s="1532"/>
      <c r="AB104" s="1532"/>
      <c r="AC104" s="1532"/>
      <c r="AD104" s="1532"/>
      <c r="AE104" s="1532"/>
      <c r="AF104" s="1532"/>
      <c r="AG104" s="1532"/>
      <c r="AH104" s="1532"/>
      <c r="AI104" s="1532"/>
      <c r="AJ104" s="1532"/>
      <c r="AK104" s="1532"/>
      <c r="AL104" s="1532"/>
      <c r="AM104" s="1532"/>
      <c r="AN104" s="1533"/>
      <c r="AO104" s="112" t="s">
        <v>344</v>
      </c>
      <c r="AP104" s="1532" t="s">
        <v>345</v>
      </c>
      <c r="AQ104" s="1532"/>
      <c r="AR104" s="1532"/>
      <c r="AS104" s="1532"/>
      <c r="AT104" s="1532"/>
      <c r="AU104" s="1532"/>
      <c r="AV104" s="1532"/>
      <c r="AW104" s="1532"/>
      <c r="AX104" s="1532"/>
      <c r="AY104" s="1532"/>
      <c r="AZ104" s="1532"/>
      <c r="BA104" s="1533"/>
    </row>
    <row r="105" spans="1:53" ht="13.5" customHeight="1" x14ac:dyDescent="0.2">
      <c r="A105" s="113"/>
      <c r="B105" s="1523" t="s">
        <v>346</v>
      </c>
      <c r="C105" s="1523"/>
      <c r="D105" s="1523"/>
      <c r="E105" s="1523"/>
      <c r="F105" s="1523"/>
      <c r="G105" s="1523"/>
      <c r="H105" s="1523"/>
      <c r="I105" s="1523"/>
      <c r="J105" s="1523"/>
      <c r="K105" s="1523"/>
      <c r="L105" s="1523"/>
      <c r="M105" s="1523"/>
      <c r="N105" s="1517"/>
      <c r="O105" s="1517"/>
      <c r="P105" s="1517"/>
      <c r="Q105" s="1517"/>
      <c r="R105" s="1554"/>
      <c r="S105" s="1554"/>
      <c r="T105" s="1554"/>
      <c r="U105" s="1554"/>
      <c r="V105" s="1554"/>
      <c r="W105" s="1554"/>
      <c r="X105" s="1554"/>
      <c r="Y105" s="1554"/>
      <c r="Z105" s="1554"/>
      <c r="AA105" s="1554"/>
      <c r="AB105" s="1554"/>
      <c r="AC105" s="1554"/>
      <c r="AD105" s="1554"/>
      <c r="AE105" s="1554"/>
      <c r="AF105" s="1554"/>
      <c r="AG105" s="1554"/>
      <c r="AH105" s="1554"/>
      <c r="AI105" s="1554"/>
      <c r="AJ105" s="1554"/>
      <c r="AK105" s="1554"/>
      <c r="AL105" s="1554"/>
      <c r="AM105" s="1554"/>
      <c r="AN105" s="1565"/>
      <c r="AO105" s="113"/>
      <c r="AP105" s="1523" t="s">
        <v>347</v>
      </c>
      <c r="AQ105" s="1523"/>
      <c r="AR105" s="1523"/>
      <c r="AS105" s="1523"/>
      <c r="AT105" s="1523"/>
      <c r="AU105" s="1523"/>
      <c r="AV105" s="1523"/>
      <c r="AW105" s="1523"/>
      <c r="AX105" s="1523"/>
      <c r="AY105" s="1523"/>
      <c r="AZ105" s="1523"/>
      <c r="BA105" s="1524"/>
    </row>
    <row r="106" spans="1:53" ht="13.5" customHeight="1" x14ac:dyDescent="0.2">
      <c r="A106" s="1516"/>
      <c r="B106" s="1517"/>
      <c r="C106" s="1517"/>
      <c r="D106" s="1517"/>
      <c r="E106" s="1517"/>
      <c r="F106" s="1517"/>
      <c r="G106" s="1517"/>
      <c r="H106" s="1517"/>
      <c r="I106" s="1517"/>
      <c r="J106" s="1517"/>
      <c r="K106" s="1517"/>
      <c r="L106" s="1517"/>
      <c r="M106" s="1517"/>
      <c r="N106" s="1517"/>
      <c r="O106" s="1517"/>
      <c r="P106" s="1517"/>
      <c r="Q106" s="1517"/>
      <c r="R106" s="1554"/>
      <c r="S106" s="1554"/>
      <c r="T106" s="1554"/>
      <c r="U106" s="1554"/>
      <c r="V106" s="1554"/>
      <c r="W106" s="1554"/>
      <c r="X106" s="1554"/>
      <c r="Y106" s="1554"/>
      <c r="Z106" s="1554"/>
      <c r="AA106" s="1554"/>
      <c r="AB106" s="1554"/>
      <c r="AC106" s="1554"/>
      <c r="AD106" s="1554"/>
      <c r="AE106" s="1554"/>
      <c r="AF106" s="1554"/>
      <c r="AG106" s="1554"/>
      <c r="AH106" s="1554"/>
      <c r="AI106" s="1554"/>
      <c r="AJ106" s="1554"/>
      <c r="AK106" s="1554"/>
      <c r="AL106" s="1554"/>
      <c r="AM106" s="1554"/>
      <c r="AN106" s="1565"/>
      <c r="AO106" s="1416" t="str">
        <f>APRS!$AO$9</f>
        <v/>
      </c>
      <c r="AP106" s="1417"/>
      <c r="AQ106" s="1417"/>
      <c r="AR106" s="1417"/>
      <c r="AS106" s="1417"/>
      <c r="AT106" s="1417"/>
      <c r="AU106" s="1417"/>
      <c r="AV106" s="1417"/>
      <c r="AW106" s="1417"/>
      <c r="AX106" s="1417"/>
      <c r="AY106" s="1417"/>
      <c r="AZ106" s="1417"/>
      <c r="BA106" s="1418"/>
    </row>
    <row r="107" spans="1:53" ht="13.5" customHeight="1" x14ac:dyDescent="0.2">
      <c r="A107" s="1571"/>
      <c r="B107" s="1572"/>
      <c r="C107" s="1572"/>
      <c r="D107" s="1572"/>
      <c r="E107" s="1572"/>
      <c r="F107" s="1572"/>
      <c r="G107" s="1572"/>
      <c r="H107" s="1572"/>
      <c r="I107" s="1572"/>
      <c r="J107" s="1572"/>
      <c r="K107" s="1572"/>
      <c r="L107" s="1572"/>
      <c r="M107" s="1572"/>
      <c r="N107" s="1572"/>
      <c r="O107" s="1572"/>
      <c r="P107" s="1572"/>
      <c r="Q107" s="1572"/>
      <c r="R107" s="1573"/>
      <c r="S107" s="1573"/>
      <c r="T107" s="1573"/>
      <c r="U107" s="1573"/>
      <c r="V107" s="1573"/>
      <c r="W107" s="1573"/>
      <c r="X107" s="1573"/>
      <c r="Y107" s="1573"/>
      <c r="Z107" s="1573"/>
      <c r="AA107" s="1573"/>
      <c r="AB107" s="1573"/>
      <c r="AC107" s="1573"/>
      <c r="AD107" s="1573"/>
      <c r="AE107" s="1573"/>
      <c r="AF107" s="1573"/>
      <c r="AG107" s="1573"/>
      <c r="AH107" s="1573"/>
      <c r="AI107" s="1573"/>
      <c r="AJ107" s="1573"/>
      <c r="AK107" s="1573"/>
      <c r="AL107" s="1573"/>
      <c r="AM107" s="1573"/>
      <c r="AN107" s="1574"/>
      <c r="AO107" s="1440"/>
      <c r="AP107" s="1441"/>
      <c r="AQ107" s="1441"/>
      <c r="AR107" s="1441"/>
      <c r="AS107" s="1441"/>
      <c r="AT107" s="1441"/>
      <c r="AU107" s="1441"/>
      <c r="AV107" s="1441"/>
      <c r="AW107" s="1441"/>
      <c r="AX107" s="1441"/>
      <c r="AY107" s="1441"/>
      <c r="AZ107" s="1441"/>
      <c r="BA107" s="1442"/>
    </row>
    <row r="108" spans="1:53" ht="13.5" customHeight="1" x14ac:dyDescent="0.2">
      <c r="A108" s="112" t="s">
        <v>348</v>
      </c>
      <c r="B108" s="1532" t="s">
        <v>349</v>
      </c>
      <c r="C108" s="1532"/>
      <c r="D108" s="1532"/>
      <c r="E108" s="1533"/>
      <c r="F108" s="112" t="s">
        <v>350</v>
      </c>
      <c r="G108" s="1532" t="s">
        <v>351</v>
      </c>
      <c r="H108" s="1532"/>
      <c r="I108" s="1532"/>
      <c r="J108" s="1532"/>
      <c r="K108" s="1533"/>
      <c r="L108" s="112" t="s">
        <v>352</v>
      </c>
      <c r="M108" s="1532" t="s">
        <v>353</v>
      </c>
      <c r="N108" s="1532"/>
      <c r="O108" s="1532"/>
      <c r="P108" s="1532"/>
      <c r="Q108" s="1532"/>
      <c r="R108" s="1532"/>
      <c r="S108" s="1533"/>
      <c r="T108" s="112" t="s">
        <v>354</v>
      </c>
      <c r="U108" s="1532" t="s">
        <v>355</v>
      </c>
      <c r="V108" s="1532"/>
      <c r="W108" s="1532"/>
      <c r="X108" s="1532"/>
      <c r="Y108" s="1532"/>
      <c r="Z108" s="1532"/>
      <c r="AA108" s="1532"/>
      <c r="AB108" s="1532"/>
      <c r="AC108" s="1533"/>
      <c r="AD108" s="112" t="s">
        <v>356</v>
      </c>
      <c r="AE108" s="1559" t="s">
        <v>357</v>
      </c>
      <c r="AF108" s="1559"/>
      <c r="AG108" s="1559"/>
      <c r="AH108" s="1559"/>
      <c r="AI108" s="1559"/>
      <c r="AJ108" s="1559"/>
      <c r="AK108" s="1559"/>
      <c r="AL108" s="1559"/>
      <c r="AM108" s="1559"/>
      <c r="AN108" s="1560"/>
      <c r="AO108" s="112" t="s">
        <v>358</v>
      </c>
      <c r="AP108" s="1532" t="s">
        <v>359</v>
      </c>
      <c r="AQ108" s="1532"/>
      <c r="AR108" s="1532"/>
      <c r="AS108" s="1532"/>
      <c r="AT108" s="1532"/>
      <c r="AU108" s="1532"/>
      <c r="AV108" s="1532"/>
      <c r="AW108" s="1532"/>
      <c r="AX108" s="1532"/>
      <c r="AY108" s="1532"/>
      <c r="AZ108" s="1532"/>
      <c r="BA108" s="1533"/>
    </row>
    <row r="109" spans="1:53" ht="13.5" customHeight="1" x14ac:dyDescent="0.2">
      <c r="A109" s="113"/>
      <c r="B109" s="1523" t="s">
        <v>21</v>
      </c>
      <c r="C109" s="1523"/>
      <c r="D109" s="1523"/>
      <c r="E109" s="1524"/>
      <c r="F109" s="113"/>
      <c r="G109" s="1569" t="s">
        <v>18</v>
      </c>
      <c r="H109" s="1569"/>
      <c r="I109" s="1569"/>
      <c r="J109" s="1569"/>
      <c r="K109" s="1570"/>
      <c r="L109" s="113"/>
      <c r="M109" s="1523" t="s">
        <v>17</v>
      </c>
      <c r="N109" s="1523"/>
      <c r="O109" s="1523"/>
      <c r="P109" s="1523"/>
      <c r="Q109" s="1523"/>
      <c r="R109" s="1523"/>
      <c r="S109" s="1524"/>
      <c r="T109" s="113"/>
      <c r="U109" s="1569" t="s">
        <v>360</v>
      </c>
      <c r="V109" s="1523"/>
      <c r="W109" s="1523"/>
      <c r="X109" s="1523"/>
      <c r="Y109" s="1523"/>
      <c r="Z109" s="1523"/>
      <c r="AA109" s="1523"/>
      <c r="AB109" s="1523"/>
      <c r="AC109" s="1524"/>
      <c r="AD109" s="113"/>
      <c r="AE109" s="1569" t="s">
        <v>361</v>
      </c>
      <c r="AF109" s="1569"/>
      <c r="AG109" s="1569"/>
      <c r="AH109" s="1569"/>
      <c r="AI109" s="1569"/>
      <c r="AJ109" s="1569"/>
      <c r="AK109" s="1569"/>
      <c r="AL109" s="1569"/>
      <c r="AM109" s="1569"/>
      <c r="AN109" s="1570"/>
      <c r="AO109" s="113"/>
      <c r="AP109" s="1523" t="s">
        <v>362</v>
      </c>
      <c r="AQ109" s="1523"/>
      <c r="AR109" s="1523"/>
      <c r="AS109" s="1523"/>
      <c r="AT109" s="1523"/>
      <c r="AU109" s="1523"/>
      <c r="AV109" s="1523"/>
      <c r="AW109" s="1523"/>
      <c r="AX109" s="1523"/>
      <c r="AY109" s="1523"/>
      <c r="AZ109" s="1523"/>
      <c r="BA109" s="1524"/>
    </row>
    <row r="110" spans="1:53" ht="13.5" customHeight="1" x14ac:dyDescent="0.2">
      <c r="A110" s="1416" t="str">
        <f>APRS!$A$13</f>
        <v/>
      </c>
      <c r="B110" s="1417"/>
      <c r="C110" s="1417"/>
      <c r="D110" s="1417"/>
      <c r="E110" s="1418"/>
      <c r="F110" s="1416" t="str">
        <f>APRS!$F$13</f>
        <v/>
      </c>
      <c r="G110" s="1417"/>
      <c r="H110" s="1417"/>
      <c r="I110" s="1417"/>
      <c r="J110" s="1417"/>
      <c r="K110" s="1418"/>
      <c r="L110" s="1416" t="str">
        <f>APRS!$L$13</f>
        <v/>
      </c>
      <c r="M110" s="1417"/>
      <c r="N110" s="1417"/>
      <c r="O110" s="1417"/>
      <c r="P110" s="1417"/>
      <c r="Q110" s="1417"/>
      <c r="R110" s="1417"/>
      <c r="S110" s="1418"/>
      <c r="T110" s="1486" t="str">
        <f>APRS!$T$13</f>
        <v/>
      </c>
      <c r="U110" s="1487"/>
      <c r="V110" s="1487"/>
      <c r="W110" s="1487"/>
      <c r="X110" s="1487"/>
      <c r="Y110" s="1487"/>
      <c r="Z110" s="1487"/>
      <c r="AA110" s="1487"/>
      <c r="AB110" s="1487"/>
      <c r="AC110" s="1488"/>
      <c r="AD110" s="1486" t="str">
        <f>APRS!$AD$13</f>
        <v/>
      </c>
      <c r="AE110" s="1487"/>
      <c r="AF110" s="1487"/>
      <c r="AG110" s="1487"/>
      <c r="AH110" s="1487"/>
      <c r="AI110" s="1487"/>
      <c r="AJ110" s="1487"/>
      <c r="AK110" s="1487"/>
      <c r="AL110" s="1487"/>
      <c r="AM110" s="1487"/>
      <c r="AN110" s="1488"/>
      <c r="AO110" s="1492">
        <f>APRS!$AO$13</f>
        <v>0</v>
      </c>
      <c r="AP110" s="1417"/>
      <c r="AQ110" s="1417"/>
      <c r="AR110" s="1417"/>
      <c r="AS110" s="1417"/>
      <c r="AT110" s="1417"/>
      <c r="AU110" s="1417"/>
      <c r="AV110" s="1417"/>
      <c r="AW110" s="1417"/>
      <c r="AX110" s="1417"/>
      <c r="AY110" s="1417"/>
      <c r="AZ110" s="1417"/>
      <c r="BA110" s="1418"/>
    </row>
    <row r="111" spans="1:53" ht="13.5" customHeight="1" x14ac:dyDescent="0.2">
      <c r="A111" s="1440"/>
      <c r="B111" s="1441"/>
      <c r="C111" s="1441"/>
      <c r="D111" s="1441"/>
      <c r="E111" s="1442"/>
      <c r="F111" s="1440"/>
      <c r="G111" s="1441"/>
      <c r="H111" s="1441"/>
      <c r="I111" s="1441"/>
      <c r="J111" s="1441"/>
      <c r="K111" s="1442"/>
      <c r="L111" s="1440"/>
      <c r="M111" s="1441"/>
      <c r="N111" s="1441"/>
      <c r="O111" s="1441"/>
      <c r="P111" s="1441"/>
      <c r="Q111" s="1441"/>
      <c r="R111" s="1441"/>
      <c r="S111" s="1442"/>
      <c r="T111" s="1489"/>
      <c r="U111" s="1490"/>
      <c r="V111" s="1490"/>
      <c r="W111" s="1490"/>
      <c r="X111" s="1490"/>
      <c r="Y111" s="1490"/>
      <c r="Z111" s="1490"/>
      <c r="AA111" s="1490"/>
      <c r="AB111" s="1490"/>
      <c r="AC111" s="1491"/>
      <c r="AD111" s="1489"/>
      <c r="AE111" s="1490"/>
      <c r="AF111" s="1490"/>
      <c r="AG111" s="1490"/>
      <c r="AH111" s="1490"/>
      <c r="AI111" s="1490"/>
      <c r="AJ111" s="1490"/>
      <c r="AK111" s="1490"/>
      <c r="AL111" s="1490"/>
      <c r="AM111" s="1490"/>
      <c r="AN111" s="1491"/>
      <c r="AO111" s="1440"/>
      <c r="AP111" s="1441"/>
      <c r="AQ111" s="1441"/>
      <c r="AR111" s="1441"/>
      <c r="AS111" s="1441"/>
      <c r="AT111" s="1441"/>
      <c r="AU111" s="1441"/>
      <c r="AV111" s="1441"/>
      <c r="AW111" s="1441"/>
      <c r="AX111" s="1441"/>
      <c r="AY111" s="1441"/>
      <c r="AZ111" s="1441"/>
      <c r="BA111" s="1442"/>
    </row>
    <row r="112" spans="1:53" ht="13.5" customHeight="1" x14ac:dyDescent="0.2">
      <c r="A112" s="112" t="s">
        <v>363</v>
      </c>
      <c r="B112" s="1531" t="s">
        <v>398</v>
      </c>
      <c r="C112" s="1532"/>
      <c r="D112" s="1532"/>
      <c r="E112" s="1532"/>
      <c r="F112" s="1532"/>
      <c r="G112" s="1532"/>
      <c r="H112" s="1532"/>
      <c r="I112" s="1532"/>
      <c r="J112" s="1532"/>
      <c r="K112" s="1532"/>
      <c r="L112" s="1532"/>
      <c r="M112" s="1532"/>
      <c r="N112" s="1532"/>
      <c r="O112" s="1532"/>
      <c r="P112" s="1532"/>
      <c r="Q112" s="1532"/>
      <c r="R112" s="1532"/>
      <c r="S112" s="1532"/>
      <c r="T112" s="1532"/>
      <c r="U112" s="1532"/>
      <c r="V112" s="1532"/>
      <c r="W112" s="1532"/>
      <c r="X112" s="1532"/>
      <c r="Y112" s="1532"/>
      <c r="Z112" s="1532"/>
      <c r="AA112" s="1532"/>
      <c r="AB112" s="1532"/>
      <c r="AC112" s="1532"/>
      <c r="AD112" s="1532"/>
      <c r="AE112" s="1532"/>
      <c r="AF112" s="1532"/>
      <c r="AG112" s="1532"/>
      <c r="AH112" s="1532"/>
      <c r="AI112" s="1532"/>
      <c r="AJ112" s="1532"/>
      <c r="AK112" s="1532"/>
      <c r="AL112" s="1532"/>
      <c r="AM112" s="1532"/>
      <c r="AN112" s="1532"/>
      <c r="AO112" s="1532"/>
      <c r="AP112" s="1532"/>
      <c r="AQ112" s="1532"/>
      <c r="AR112" s="1532"/>
      <c r="AS112" s="1532"/>
      <c r="AT112" s="1532"/>
      <c r="AU112" s="1532"/>
      <c r="AV112" s="1532"/>
      <c r="AW112" s="1532"/>
      <c r="AX112" s="1532"/>
      <c r="AY112" s="1532"/>
      <c r="AZ112" s="1532"/>
      <c r="BA112" s="1533"/>
    </row>
    <row r="113" spans="1:53" ht="13.5" customHeight="1" x14ac:dyDescent="0.2">
      <c r="A113" s="1535" t="str">
        <f>APRS!$A$16</f>
        <v/>
      </c>
      <c r="B113" s="1536"/>
      <c r="C113" s="1536"/>
      <c r="D113" s="1536"/>
      <c r="E113" s="1536"/>
      <c r="F113" s="1536"/>
      <c r="G113" s="1536"/>
      <c r="H113" s="1536"/>
      <c r="I113" s="1536"/>
      <c r="J113" s="1536"/>
      <c r="K113" s="1536"/>
      <c r="L113" s="1536"/>
      <c r="M113" s="1536"/>
      <c r="N113" s="1536"/>
      <c r="O113" s="1536"/>
      <c r="P113" s="1536"/>
      <c r="Q113" s="1536"/>
      <c r="R113" s="1536"/>
      <c r="S113" s="1536"/>
      <c r="T113" s="1536"/>
      <c r="U113" s="1536"/>
      <c r="V113" s="1536"/>
      <c r="W113" s="1536"/>
      <c r="X113" s="1536"/>
      <c r="Y113" s="1536"/>
      <c r="Z113" s="1536"/>
      <c r="AA113" s="1536"/>
      <c r="AB113" s="1536"/>
      <c r="AC113" s="1536"/>
      <c r="AD113" s="1536"/>
      <c r="AE113" s="1536"/>
      <c r="AF113" s="1536"/>
      <c r="AG113" s="1536"/>
      <c r="AH113" s="1536"/>
      <c r="AI113" s="1536"/>
      <c r="AJ113" s="1536"/>
      <c r="AK113" s="1536"/>
      <c r="AL113" s="1536"/>
      <c r="AM113" s="1536"/>
      <c r="AN113" s="1536"/>
      <c r="AO113" s="1536"/>
      <c r="AP113" s="1536"/>
      <c r="AQ113" s="1536"/>
      <c r="AR113" s="1536"/>
      <c r="AS113" s="1536"/>
      <c r="AT113" s="1536"/>
      <c r="AU113" s="1536"/>
      <c r="AV113" s="1536"/>
      <c r="AW113" s="1536"/>
      <c r="AX113" s="1536"/>
      <c r="AY113" s="1536"/>
      <c r="AZ113" s="1536"/>
      <c r="BA113" s="1537"/>
    </row>
    <row r="114" spans="1:53" ht="13.5" customHeight="1" x14ac:dyDescent="0.2">
      <c r="A114" s="1535"/>
      <c r="B114" s="1536"/>
      <c r="C114" s="1536"/>
      <c r="D114" s="1536"/>
      <c r="E114" s="1536"/>
      <c r="F114" s="1536"/>
      <c r="G114" s="1536"/>
      <c r="H114" s="1536"/>
      <c r="I114" s="1536"/>
      <c r="J114" s="1536"/>
      <c r="K114" s="1536"/>
      <c r="L114" s="1536"/>
      <c r="M114" s="1536"/>
      <c r="N114" s="1536"/>
      <c r="O114" s="1536"/>
      <c r="P114" s="1536"/>
      <c r="Q114" s="1536"/>
      <c r="R114" s="1536"/>
      <c r="S114" s="1536"/>
      <c r="T114" s="1536"/>
      <c r="U114" s="1536"/>
      <c r="V114" s="1536"/>
      <c r="W114" s="1536"/>
      <c r="X114" s="1536"/>
      <c r="Y114" s="1536"/>
      <c r="Z114" s="1536"/>
      <c r="AA114" s="1536"/>
      <c r="AB114" s="1536"/>
      <c r="AC114" s="1536"/>
      <c r="AD114" s="1536"/>
      <c r="AE114" s="1536"/>
      <c r="AF114" s="1536"/>
      <c r="AG114" s="1536"/>
      <c r="AH114" s="1536"/>
      <c r="AI114" s="1536"/>
      <c r="AJ114" s="1536"/>
      <c r="AK114" s="1536"/>
      <c r="AL114" s="1536"/>
      <c r="AM114" s="1536"/>
      <c r="AN114" s="1536"/>
      <c r="AO114" s="1536"/>
      <c r="AP114" s="1536"/>
      <c r="AQ114" s="1536"/>
      <c r="AR114" s="1536"/>
      <c r="AS114" s="1536"/>
      <c r="AT114" s="1536"/>
      <c r="AU114" s="1536"/>
      <c r="AV114" s="1536"/>
      <c r="AW114" s="1536"/>
      <c r="AX114" s="1536"/>
      <c r="AY114" s="1536"/>
      <c r="AZ114" s="1536"/>
      <c r="BA114" s="1537"/>
    </row>
    <row r="115" spans="1:53" ht="13.5" customHeight="1" x14ac:dyDescent="0.2">
      <c r="A115" s="1535"/>
      <c r="B115" s="1536"/>
      <c r="C115" s="1536"/>
      <c r="D115" s="1536"/>
      <c r="E115" s="1536"/>
      <c r="F115" s="1536"/>
      <c r="G115" s="1536"/>
      <c r="H115" s="1536"/>
      <c r="I115" s="1536"/>
      <c r="J115" s="1536"/>
      <c r="K115" s="1536"/>
      <c r="L115" s="1536"/>
      <c r="M115" s="1536"/>
      <c r="N115" s="1536"/>
      <c r="O115" s="1536"/>
      <c r="P115" s="1536"/>
      <c r="Q115" s="1536"/>
      <c r="R115" s="1536"/>
      <c r="S115" s="1536"/>
      <c r="T115" s="1536"/>
      <c r="U115" s="1536"/>
      <c r="V115" s="1536"/>
      <c r="W115" s="1536"/>
      <c r="X115" s="1536"/>
      <c r="Y115" s="1536"/>
      <c r="Z115" s="1536"/>
      <c r="AA115" s="1536"/>
      <c r="AB115" s="1536"/>
      <c r="AC115" s="1536"/>
      <c r="AD115" s="1536"/>
      <c r="AE115" s="1536"/>
      <c r="AF115" s="1536"/>
      <c r="AG115" s="1536"/>
      <c r="AH115" s="1536"/>
      <c r="AI115" s="1536"/>
      <c r="AJ115" s="1536"/>
      <c r="AK115" s="1536"/>
      <c r="AL115" s="1536"/>
      <c r="AM115" s="1536"/>
      <c r="AN115" s="1536"/>
      <c r="AO115" s="1536"/>
      <c r="AP115" s="1536"/>
      <c r="AQ115" s="1536"/>
      <c r="AR115" s="1536"/>
      <c r="AS115" s="1536"/>
      <c r="AT115" s="1536"/>
      <c r="AU115" s="1536"/>
      <c r="AV115" s="1536"/>
      <c r="AW115" s="1536"/>
      <c r="AX115" s="1536"/>
      <c r="AY115" s="1536"/>
      <c r="AZ115" s="1536"/>
      <c r="BA115" s="1537"/>
    </row>
    <row r="116" spans="1:53" ht="13.5" customHeight="1" x14ac:dyDescent="0.2">
      <c r="A116" s="1535"/>
      <c r="B116" s="1536"/>
      <c r="C116" s="1536"/>
      <c r="D116" s="1536"/>
      <c r="E116" s="1536"/>
      <c r="F116" s="1536"/>
      <c r="G116" s="1536"/>
      <c r="H116" s="1536"/>
      <c r="I116" s="1536"/>
      <c r="J116" s="1536"/>
      <c r="K116" s="1536"/>
      <c r="L116" s="1536"/>
      <c r="M116" s="1536"/>
      <c r="N116" s="1536"/>
      <c r="O116" s="1536"/>
      <c r="P116" s="1536"/>
      <c r="Q116" s="1536"/>
      <c r="R116" s="1536"/>
      <c r="S116" s="1536"/>
      <c r="T116" s="1536"/>
      <c r="U116" s="1536"/>
      <c r="V116" s="1536"/>
      <c r="W116" s="1536"/>
      <c r="X116" s="1536"/>
      <c r="Y116" s="1536"/>
      <c r="Z116" s="1536"/>
      <c r="AA116" s="1536"/>
      <c r="AB116" s="1536"/>
      <c r="AC116" s="1536"/>
      <c r="AD116" s="1536"/>
      <c r="AE116" s="1536"/>
      <c r="AF116" s="1536"/>
      <c r="AG116" s="1536"/>
      <c r="AH116" s="1536"/>
      <c r="AI116" s="1536"/>
      <c r="AJ116" s="1536"/>
      <c r="AK116" s="1536"/>
      <c r="AL116" s="1536"/>
      <c r="AM116" s="1536"/>
      <c r="AN116" s="1536"/>
      <c r="AO116" s="1536"/>
      <c r="AP116" s="1536"/>
      <c r="AQ116" s="1536"/>
      <c r="AR116" s="1536"/>
      <c r="AS116" s="1536"/>
      <c r="AT116" s="1536"/>
      <c r="AU116" s="1536"/>
      <c r="AV116" s="1536"/>
      <c r="AW116" s="1536"/>
      <c r="AX116" s="1536"/>
      <c r="AY116" s="1536"/>
      <c r="AZ116" s="1536"/>
      <c r="BA116" s="1537"/>
    </row>
    <row r="117" spans="1:53" ht="13.5" customHeight="1" x14ac:dyDescent="0.2">
      <c r="A117" s="1535"/>
      <c r="B117" s="1536"/>
      <c r="C117" s="1536"/>
      <c r="D117" s="1536"/>
      <c r="E117" s="1536"/>
      <c r="F117" s="1536"/>
      <c r="G117" s="1536"/>
      <c r="H117" s="1536"/>
      <c r="I117" s="1536"/>
      <c r="J117" s="1536"/>
      <c r="K117" s="1536"/>
      <c r="L117" s="1536"/>
      <c r="M117" s="1536"/>
      <c r="N117" s="1536"/>
      <c r="O117" s="1536"/>
      <c r="P117" s="1536"/>
      <c r="Q117" s="1536"/>
      <c r="R117" s="1536"/>
      <c r="S117" s="1536"/>
      <c r="T117" s="1536"/>
      <c r="U117" s="1536"/>
      <c r="V117" s="1536"/>
      <c r="W117" s="1536"/>
      <c r="X117" s="1536"/>
      <c r="Y117" s="1536"/>
      <c r="Z117" s="1536"/>
      <c r="AA117" s="1536"/>
      <c r="AB117" s="1536"/>
      <c r="AC117" s="1536"/>
      <c r="AD117" s="1536"/>
      <c r="AE117" s="1536"/>
      <c r="AF117" s="1536"/>
      <c r="AG117" s="1536"/>
      <c r="AH117" s="1536"/>
      <c r="AI117" s="1536"/>
      <c r="AJ117" s="1536"/>
      <c r="AK117" s="1536"/>
      <c r="AL117" s="1536"/>
      <c r="AM117" s="1536"/>
      <c r="AN117" s="1536"/>
      <c r="AO117" s="1536"/>
      <c r="AP117" s="1536"/>
      <c r="AQ117" s="1536"/>
      <c r="AR117" s="1536"/>
      <c r="AS117" s="1536"/>
      <c r="AT117" s="1536"/>
      <c r="AU117" s="1536"/>
      <c r="AV117" s="1536"/>
      <c r="AW117" s="1536"/>
      <c r="AX117" s="1536"/>
      <c r="AY117" s="1536"/>
      <c r="AZ117" s="1536"/>
      <c r="BA117" s="1537"/>
    </row>
    <row r="118" spans="1:53" ht="13.5" customHeight="1" x14ac:dyDescent="0.2">
      <c r="A118" s="1535"/>
      <c r="B118" s="1536"/>
      <c r="C118" s="1536"/>
      <c r="D118" s="1536"/>
      <c r="E118" s="1536"/>
      <c r="F118" s="1536"/>
      <c r="G118" s="1536"/>
      <c r="H118" s="1536"/>
      <c r="I118" s="1536"/>
      <c r="J118" s="1536"/>
      <c r="K118" s="1536"/>
      <c r="L118" s="1536"/>
      <c r="M118" s="1536"/>
      <c r="N118" s="1536"/>
      <c r="O118" s="1536"/>
      <c r="P118" s="1536"/>
      <c r="Q118" s="1536"/>
      <c r="R118" s="1536"/>
      <c r="S118" s="1536"/>
      <c r="T118" s="1536"/>
      <c r="U118" s="1536"/>
      <c r="V118" s="1536"/>
      <c r="W118" s="1536"/>
      <c r="X118" s="1536"/>
      <c r="Y118" s="1536"/>
      <c r="Z118" s="1536"/>
      <c r="AA118" s="1536"/>
      <c r="AB118" s="1536"/>
      <c r="AC118" s="1536"/>
      <c r="AD118" s="1536"/>
      <c r="AE118" s="1536"/>
      <c r="AF118" s="1536"/>
      <c r="AG118" s="1536"/>
      <c r="AH118" s="1536"/>
      <c r="AI118" s="1536"/>
      <c r="AJ118" s="1536"/>
      <c r="AK118" s="1536"/>
      <c r="AL118" s="1536"/>
      <c r="AM118" s="1536"/>
      <c r="AN118" s="1536"/>
      <c r="AO118" s="1536"/>
      <c r="AP118" s="1536"/>
      <c r="AQ118" s="1536"/>
      <c r="AR118" s="1536"/>
      <c r="AS118" s="1536"/>
      <c r="AT118" s="1536"/>
      <c r="AU118" s="1536"/>
      <c r="AV118" s="1536"/>
      <c r="AW118" s="1536"/>
      <c r="AX118" s="1536"/>
      <c r="AY118" s="1536"/>
      <c r="AZ118" s="1536"/>
      <c r="BA118" s="1537"/>
    </row>
    <row r="119" spans="1:53" ht="13.5" customHeight="1" x14ac:dyDescent="0.2">
      <c r="A119" s="1535"/>
      <c r="B119" s="1536"/>
      <c r="C119" s="1536"/>
      <c r="D119" s="1536"/>
      <c r="E119" s="1536"/>
      <c r="F119" s="1536"/>
      <c r="G119" s="1536"/>
      <c r="H119" s="1536"/>
      <c r="I119" s="1536"/>
      <c r="J119" s="1536"/>
      <c r="K119" s="1536"/>
      <c r="L119" s="1536"/>
      <c r="M119" s="1536"/>
      <c r="N119" s="1536"/>
      <c r="O119" s="1536"/>
      <c r="P119" s="1536"/>
      <c r="Q119" s="1536"/>
      <c r="R119" s="1536"/>
      <c r="S119" s="1536"/>
      <c r="T119" s="1536"/>
      <c r="U119" s="1536"/>
      <c r="V119" s="1536"/>
      <c r="W119" s="1536"/>
      <c r="X119" s="1536"/>
      <c r="Y119" s="1536"/>
      <c r="Z119" s="1536"/>
      <c r="AA119" s="1536"/>
      <c r="AB119" s="1536"/>
      <c r="AC119" s="1536"/>
      <c r="AD119" s="1536"/>
      <c r="AE119" s="1536"/>
      <c r="AF119" s="1536"/>
      <c r="AG119" s="1536"/>
      <c r="AH119" s="1536"/>
      <c r="AI119" s="1536"/>
      <c r="AJ119" s="1536"/>
      <c r="AK119" s="1536"/>
      <c r="AL119" s="1536"/>
      <c r="AM119" s="1536"/>
      <c r="AN119" s="1536"/>
      <c r="AO119" s="1536"/>
      <c r="AP119" s="1536"/>
      <c r="AQ119" s="1536"/>
      <c r="AR119" s="1536"/>
      <c r="AS119" s="1536"/>
      <c r="AT119" s="1536"/>
      <c r="AU119" s="1536"/>
      <c r="AV119" s="1536"/>
      <c r="AW119" s="1536"/>
      <c r="AX119" s="1536"/>
      <c r="AY119" s="1536"/>
      <c r="AZ119" s="1536"/>
      <c r="BA119" s="1537"/>
    </row>
    <row r="120" spans="1:53" ht="13.5" customHeight="1" x14ac:dyDescent="0.2">
      <c r="A120" s="1535"/>
      <c r="B120" s="1536"/>
      <c r="C120" s="1536"/>
      <c r="D120" s="1536"/>
      <c r="E120" s="1536"/>
      <c r="F120" s="1536"/>
      <c r="G120" s="1536"/>
      <c r="H120" s="1536"/>
      <c r="I120" s="1536"/>
      <c r="J120" s="1536"/>
      <c r="K120" s="1536"/>
      <c r="L120" s="1536"/>
      <c r="M120" s="1536"/>
      <c r="N120" s="1536"/>
      <c r="O120" s="1536"/>
      <c r="P120" s="1536"/>
      <c r="Q120" s="1536"/>
      <c r="R120" s="1536"/>
      <c r="S120" s="1536"/>
      <c r="T120" s="1536"/>
      <c r="U120" s="1536"/>
      <c r="V120" s="1536"/>
      <c r="W120" s="1536"/>
      <c r="X120" s="1536"/>
      <c r="Y120" s="1536"/>
      <c r="Z120" s="1536"/>
      <c r="AA120" s="1536"/>
      <c r="AB120" s="1536"/>
      <c r="AC120" s="1536"/>
      <c r="AD120" s="1536"/>
      <c r="AE120" s="1536"/>
      <c r="AF120" s="1536"/>
      <c r="AG120" s="1536"/>
      <c r="AH120" s="1536"/>
      <c r="AI120" s="1536"/>
      <c r="AJ120" s="1536"/>
      <c r="AK120" s="1536"/>
      <c r="AL120" s="1536"/>
      <c r="AM120" s="1536"/>
      <c r="AN120" s="1536"/>
      <c r="AO120" s="1536"/>
      <c r="AP120" s="1536"/>
      <c r="AQ120" s="1536"/>
      <c r="AR120" s="1536"/>
      <c r="AS120" s="1536"/>
      <c r="AT120" s="1536"/>
      <c r="AU120" s="1536"/>
      <c r="AV120" s="1536"/>
      <c r="AW120" s="1536"/>
      <c r="AX120" s="1536"/>
      <c r="AY120" s="1536"/>
      <c r="AZ120" s="1536"/>
      <c r="BA120" s="1537"/>
    </row>
    <row r="121" spans="1:53" ht="13.5" customHeight="1" x14ac:dyDescent="0.2">
      <c r="A121" s="1535"/>
      <c r="B121" s="1536"/>
      <c r="C121" s="1536"/>
      <c r="D121" s="1536"/>
      <c r="E121" s="1536"/>
      <c r="F121" s="1536"/>
      <c r="G121" s="1536"/>
      <c r="H121" s="1536"/>
      <c r="I121" s="1536"/>
      <c r="J121" s="1536"/>
      <c r="K121" s="1536"/>
      <c r="L121" s="1536"/>
      <c r="M121" s="1536"/>
      <c r="N121" s="1536"/>
      <c r="O121" s="1536"/>
      <c r="P121" s="1536"/>
      <c r="Q121" s="1536"/>
      <c r="R121" s="1536"/>
      <c r="S121" s="1536"/>
      <c r="T121" s="1536"/>
      <c r="U121" s="1536"/>
      <c r="V121" s="1536"/>
      <c r="W121" s="1536"/>
      <c r="X121" s="1536"/>
      <c r="Y121" s="1536"/>
      <c r="Z121" s="1536"/>
      <c r="AA121" s="1536"/>
      <c r="AB121" s="1536"/>
      <c r="AC121" s="1536"/>
      <c r="AD121" s="1536"/>
      <c r="AE121" s="1536"/>
      <c r="AF121" s="1536"/>
      <c r="AG121" s="1536"/>
      <c r="AH121" s="1536"/>
      <c r="AI121" s="1536"/>
      <c r="AJ121" s="1536"/>
      <c r="AK121" s="1536"/>
      <c r="AL121" s="1536"/>
      <c r="AM121" s="1536"/>
      <c r="AN121" s="1536"/>
      <c r="AO121" s="1536"/>
      <c r="AP121" s="1536"/>
      <c r="AQ121" s="1536"/>
      <c r="AR121" s="1536"/>
      <c r="AS121" s="1536"/>
      <c r="AT121" s="1536"/>
      <c r="AU121" s="1536"/>
      <c r="AV121" s="1536"/>
      <c r="AW121" s="1536"/>
      <c r="AX121" s="1536"/>
      <c r="AY121" s="1536"/>
      <c r="AZ121" s="1536"/>
      <c r="BA121" s="1537"/>
    </row>
    <row r="122" spans="1:53" ht="13.5" customHeight="1" x14ac:dyDescent="0.2">
      <c r="A122" s="1538"/>
      <c r="B122" s="1539"/>
      <c r="C122" s="1539"/>
      <c r="D122" s="1539"/>
      <c r="E122" s="1539"/>
      <c r="F122" s="1539"/>
      <c r="G122" s="1539"/>
      <c r="H122" s="1539"/>
      <c r="I122" s="1539"/>
      <c r="J122" s="1539"/>
      <c r="K122" s="1539"/>
      <c r="L122" s="1539"/>
      <c r="M122" s="1539"/>
      <c r="N122" s="1539"/>
      <c r="O122" s="1539"/>
      <c r="P122" s="1539"/>
      <c r="Q122" s="1539"/>
      <c r="R122" s="1539"/>
      <c r="S122" s="1539"/>
      <c r="T122" s="1539"/>
      <c r="U122" s="1539"/>
      <c r="V122" s="1539"/>
      <c r="W122" s="1539"/>
      <c r="X122" s="1539"/>
      <c r="Y122" s="1539"/>
      <c r="Z122" s="1539"/>
      <c r="AA122" s="1539"/>
      <c r="AB122" s="1539"/>
      <c r="AC122" s="1539"/>
      <c r="AD122" s="1539"/>
      <c r="AE122" s="1539"/>
      <c r="AF122" s="1539"/>
      <c r="AG122" s="1539"/>
      <c r="AH122" s="1539"/>
      <c r="AI122" s="1539"/>
      <c r="AJ122" s="1539"/>
      <c r="AK122" s="1539"/>
      <c r="AL122" s="1539"/>
      <c r="AM122" s="1539"/>
      <c r="AN122" s="1539"/>
      <c r="AO122" s="1539"/>
      <c r="AP122" s="1539"/>
      <c r="AQ122" s="1539"/>
      <c r="AR122" s="1539"/>
      <c r="AS122" s="1539"/>
      <c r="AT122" s="1539"/>
      <c r="AU122" s="1539"/>
      <c r="AV122" s="1539"/>
      <c r="AW122" s="1539"/>
      <c r="AX122" s="1539"/>
      <c r="AY122" s="1539"/>
      <c r="AZ122" s="1539"/>
      <c r="BA122" s="1540"/>
    </row>
    <row r="123" spans="1:53" ht="13.5" customHeight="1" x14ac:dyDescent="0.2">
      <c r="A123" s="112" t="s">
        <v>365</v>
      </c>
      <c r="B123" s="1531" t="s">
        <v>399</v>
      </c>
      <c r="C123" s="1532"/>
      <c r="D123" s="1532"/>
      <c r="E123" s="1532"/>
      <c r="F123" s="1532"/>
      <c r="G123" s="1532"/>
      <c r="H123" s="1532"/>
      <c r="I123" s="1532"/>
      <c r="J123" s="1532"/>
      <c r="K123" s="1532"/>
      <c r="L123" s="1532"/>
      <c r="M123" s="1532"/>
      <c r="N123" s="1532"/>
      <c r="O123" s="1532"/>
      <c r="P123" s="1532"/>
      <c r="Q123" s="1532"/>
      <c r="R123" s="1532"/>
      <c r="S123" s="1532"/>
      <c r="T123" s="1532"/>
      <c r="U123" s="1532"/>
      <c r="V123" s="1532"/>
      <c r="W123" s="1532"/>
      <c r="X123" s="1532"/>
      <c r="Y123" s="1532"/>
      <c r="Z123" s="1532"/>
      <c r="AA123" s="1532"/>
      <c r="AB123" s="1532"/>
      <c r="AC123" s="1532"/>
      <c r="AD123" s="1532"/>
      <c r="AE123" s="1532"/>
      <c r="AF123" s="1532"/>
      <c r="AG123" s="1532"/>
      <c r="AH123" s="1532"/>
      <c r="AI123" s="1532"/>
      <c r="AJ123" s="1532"/>
      <c r="AK123" s="1532"/>
      <c r="AL123" s="1532"/>
      <c r="AM123" s="1532"/>
      <c r="AN123" s="1532"/>
      <c r="AO123" s="1532"/>
      <c r="AP123" s="1532"/>
      <c r="AQ123" s="1532"/>
      <c r="AR123" s="1532"/>
      <c r="AS123" s="1532"/>
      <c r="AT123" s="1532"/>
      <c r="AU123" s="1532"/>
      <c r="AV123" s="1532"/>
      <c r="AW123" s="1532"/>
      <c r="AX123" s="1532"/>
      <c r="AY123" s="1532"/>
      <c r="AZ123" s="1532"/>
      <c r="BA123" s="1533"/>
    </row>
    <row r="124" spans="1:53" ht="13.5" customHeight="1" x14ac:dyDescent="0.2">
      <c r="A124" s="1474" t="str">
        <f>IF(APRS!$A$27="","",APRS!$A$27)</f>
        <v/>
      </c>
      <c r="B124" s="1534"/>
      <c r="C124" s="1534"/>
      <c r="D124" s="1534"/>
      <c r="E124" s="1534"/>
      <c r="F124" s="1534"/>
      <c r="G124" s="1534"/>
      <c r="H124" s="1534"/>
      <c r="I124" s="1534"/>
      <c r="J124" s="1534"/>
      <c r="K124" s="1534"/>
      <c r="L124" s="1534"/>
      <c r="M124" s="1534"/>
      <c r="N124" s="1534"/>
      <c r="O124" s="1534"/>
      <c r="P124" s="1534"/>
      <c r="Q124" s="1534"/>
      <c r="R124" s="1534"/>
      <c r="S124" s="1534"/>
      <c r="T124" s="1534"/>
      <c r="U124" s="1534"/>
      <c r="V124" s="1534"/>
      <c r="W124" s="1534"/>
      <c r="X124" s="1534"/>
      <c r="Y124" s="1534"/>
      <c r="Z124" s="1534"/>
      <c r="AA124" s="1534"/>
      <c r="AB124" s="1534"/>
      <c r="AC124" s="1534"/>
      <c r="AD124" s="1534"/>
      <c r="AE124" s="1534"/>
      <c r="AF124" s="1534"/>
      <c r="AG124" s="1534"/>
      <c r="AH124" s="1534"/>
      <c r="AI124" s="1534"/>
      <c r="AJ124" s="1534"/>
      <c r="AK124" s="1534"/>
      <c r="AL124" s="1534"/>
      <c r="AM124" s="1534"/>
      <c r="AN124" s="1534"/>
      <c r="AO124" s="1534"/>
      <c r="AP124" s="1534"/>
      <c r="AQ124" s="1534"/>
      <c r="AR124" s="1534"/>
      <c r="AS124" s="1534"/>
      <c r="AT124" s="1534"/>
      <c r="AU124" s="1534"/>
      <c r="AV124" s="1534"/>
      <c r="AW124" s="1534"/>
      <c r="AX124" s="1534"/>
      <c r="AY124" s="1534"/>
      <c r="AZ124" s="1534"/>
      <c r="BA124" s="1476"/>
    </row>
    <row r="125" spans="1:53" ht="13.5" customHeight="1" x14ac:dyDescent="0.2">
      <c r="A125" s="1477"/>
      <c r="B125" s="1478"/>
      <c r="C125" s="1478"/>
      <c r="D125" s="1478"/>
      <c r="E125" s="1478"/>
      <c r="F125" s="1478"/>
      <c r="G125" s="1478"/>
      <c r="H125" s="1478"/>
      <c r="I125" s="1478"/>
      <c r="J125" s="1478"/>
      <c r="K125" s="1478"/>
      <c r="L125" s="1478"/>
      <c r="M125" s="1478"/>
      <c r="N125" s="1478"/>
      <c r="O125" s="1478"/>
      <c r="P125" s="1478"/>
      <c r="Q125" s="1478"/>
      <c r="R125" s="1478"/>
      <c r="S125" s="1478"/>
      <c r="T125" s="1478"/>
      <c r="U125" s="1478"/>
      <c r="V125" s="1478"/>
      <c r="W125" s="1478"/>
      <c r="X125" s="1478"/>
      <c r="Y125" s="1478"/>
      <c r="Z125" s="1478"/>
      <c r="AA125" s="1478"/>
      <c r="AB125" s="1478"/>
      <c r="AC125" s="1478"/>
      <c r="AD125" s="1478"/>
      <c r="AE125" s="1478"/>
      <c r="AF125" s="1478"/>
      <c r="AG125" s="1478"/>
      <c r="AH125" s="1478"/>
      <c r="AI125" s="1478"/>
      <c r="AJ125" s="1478"/>
      <c r="AK125" s="1478"/>
      <c r="AL125" s="1478"/>
      <c r="AM125" s="1478"/>
      <c r="AN125" s="1478"/>
      <c r="AO125" s="1478"/>
      <c r="AP125" s="1478"/>
      <c r="AQ125" s="1478"/>
      <c r="AR125" s="1478"/>
      <c r="AS125" s="1478"/>
      <c r="AT125" s="1478"/>
      <c r="AU125" s="1478"/>
      <c r="AV125" s="1478"/>
      <c r="AW125" s="1478"/>
      <c r="AX125" s="1478"/>
      <c r="AY125" s="1478"/>
      <c r="AZ125" s="1478"/>
      <c r="BA125" s="1479"/>
    </row>
    <row r="126" spans="1:53" ht="13.5" customHeight="1" x14ac:dyDescent="0.2">
      <c r="A126" s="112" t="s">
        <v>367</v>
      </c>
      <c r="B126" s="1531" t="s">
        <v>400</v>
      </c>
      <c r="C126" s="1532"/>
      <c r="D126" s="1532"/>
      <c r="E126" s="1532"/>
      <c r="F126" s="1532"/>
      <c r="G126" s="1532"/>
      <c r="H126" s="1532"/>
      <c r="I126" s="1532"/>
      <c r="J126" s="1532"/>
      <c r="K126" s="1532"/>
      <c r="L126" s="1532"/>
      <c r="M126" s="1532"/>
      <c r="N126" s="1532"/>
      <c r="O126" s="1532"/>
      <c r="P126" s="1532"/>
      <c r="Q126" s="1532"/>
      <c r="R126" s="1532"/>
      <c r="S126" s="1533"/>
      <c r="T126" s="112" t="s">
        <v>369</v>
      </c>
      <c r="U126" s="1532" t="s">
        <v>370</v>
      </c>
      <c r="V126" s="1532"/>
      <c r="W126" s="1532"/>
      <c r="X126" s="1532"/>
      <c r="Y126" s="1532"/>
      <c r="Z126" s="1532"/>
      <c r="AA126" s="1532"/>
      <c r="AB126" s="1532"/>
      <c r="AC126" s="1533"/>
      <c r="AD126" s="112" t="s">
        <v>371</v>
      </c>
      <c r="AE126" s="114"/>
      <c r="AF126" s="1531" t="s">
        <v>401</v>
      </c>
      <c r="AG126" s="1532"/>
      <c r="AH126" s="1532"/>
      <c r="AI126" s="1532"/>
      <c r="AJ126" s="1532"/>
      <c r="AK126" s="1532"/>
      <c r="AL126" s="1532"/>
      <c r="AM126" s="1532"/>
      <c r="AN126" s="1532"/>
      <c r="AO126" s="1532"/>
      <c r="AP126" s="1532"/>
      <c r="AQ126" s="1532"/>
      <c r="AR126" s="112" t="s">
        <v>373</v>
      </c>
      <c r="AS126" s="1532" t="s">
        <v>374</v>
      </c>
      <c r="AT126" s="1532"/>
      <c r="AU126" s="1532"/>
      <c r="AV126" s="1532"/>
      <c r="AW126" s="1533"/>
      <c r="AX126" s="112" t="s">
        <v>375</v>
      </c>
      <c r="AY126" s="1532" t="s">
        <v>88</v>
      </c>
      <c r="AZ126" s="1532"/>
      <c r="BA126" s="1533"/>
    </row>
    <row r="127" spans="1:53" ht="13.5" customHeight="1" x14ac:dyDescent="0.2">
      <c r="A127" s="1516" t="s">
        <v>517</v>
      </c>
      <c r="B127" s="1517"/>
      <c r="C127" s="1517"/>
      <c r="D127" s="1517"/>
      <c r="E127" s="1517"/>
      <c r="F127" s="1517"/>
      <c r="G127" s="1517"/>
      <c r="H127" s="1517"/>
      <c r="I127" s="1517"/>
      <c r="J127" s="1517"/>
      <c r="K127" s="1517"/>
      <c r="L127" s="1517"/>
      <c r="M127" s="1517"/>
      <c r="N127" s="1517"/>
      <c r="O127" s="1517"/>
      <c r="P127" s="1517"/>
      <c r="Q127" s="1517"/>
      <c r="R127" s="1517"/>
      <c r="S127" s="1518"/>
      <c r="T127" s="1525" t="s">
        <v>376</v>
      </c>
      <c r="U127" s="1526"/>
      <c r="V127" s="1526"/>
      <c r="W127" s="1526"/>
      <c r="X127" s="1526"/>
      <c r="Y127" s="1526"/>
      <c r="Z127" s="1526"/>
      <c r="AA127" s="1526"/>
      <c r="AB127" s="1526"/>
      <c r="AC127" s="1527"/>
      <c r="AD127" s="1528" t="s">
        <v>402</v>
      </c>
      <c r="AE127" s="1529"/>
      <c r="AF127" s="1517"/>
      <c r="AG127" s="1517"/>
      <c r="AH127" s="1517"/>
      <c r="AI127" s="1517"/>
      <c r="AJ127" s="1517"/>
      <c r="AK127" s="1530" t="s">
        <v>403</v>
      </c>
      <c r="AL127" s="1517"/>
      <c r="AM127" s="1517"/>
      <c r="AN127" s="1517"/>
      <c r="AO127" s="1517"/>
      <c r="AP127" s="1517"/>
      <c r="AQ127" s="1518"/>
      <c r="AR127" s="113"/>
      <c r="AS127" s="1523" t="s">
        <v>20</v>
      </c>
      <c r="AT127" s="1523"/>
      <c r="AU127" s="1523"/>
      <c r="AV127" s="1523"/>
      <c r="AW127" s="1524"/>
      <c r="AX127" s="113"/>
      <c r="AY127" s="1523" t="s">
        <v>88</v>
      </c>
      <c r="AZ127" s="1523"/>
      <c r="BA127" s="1524"/>
    </row>
    <row r="128" spans="1:53" ht="13.5" customHeight="1" x14ac:dyDescent="0.2">
      <c r="A128" s="1416" t="str">
        <f>IF(BL!H11="","",BL!H11)</f>
        <v/>
      </c>
      <c r="B128" s="1417"/>
      <c r="C128" s="1417"/>
      <c r="D128" s="1417"/>
      <c r="E128" s="1417"/>
      <c r="F128" s="1417"/>
      <c r="G128" s="1417"/>
      <c r="H128" s="1417"/>
      <c r="I128" s="1417"/>
      <c r="J128" s="1417"/>
      <c r="K128" s="1417"/>
      <c r="L128" s="1417"/>
      <c r="M128" s="1417"/>
      <c r="N128" s="1417"/>
      <c r="O128" s="1417"/>
      <c r="P128" s="1417"/>
      <c r="Q128" s="1417"/>
      <c r="R128" s="1417"/>
      <c r="S128" s="1418"/>
      <c r="T128" s="1416" t="str">
        <f>APRS!$T$31</f>
        <v/>
      </c>
      <c r="U128" s="1417"/>
      <c r="V128" s="1417"/>
      <c r="W128" s="1417"/>
      <c r="X128" s="1417"/>
      <c r="Y128" s="1417"/>
      <c r="Z128" s="1417"/>
      <c r="AA128" s="1417"/>
      <c r="AB128" s="1417"/>
      <c r="AC128" s="1418"/>
      <c r="AD128" s="1443" t="str">
        <f>APRS!$AD$31</f>
        <v/>
      </c>
      <c r="AE128" s="1444"/>
      <c r="AF128" s="1444"/>
      <c r="AG128" s="1444"/>
      <c r="AH128" s="1444"/>
      <c r="AI128" s="1444"/>
      <c r="AJ128" s="1444"/>
      <c r="AK128" s="1447" t="str">
        <f>APRS!$AK$31</f>
        <v/>
      </c>
      <c r="AL128" s="1444"/>
      <c r="AM128" s="1444"/>
      <c r="AN128" s="1444"/>
      <c r="AO128" s="1444"/>
      <c r="AP128" s="1444"/>
      <c r="AQ128" s="1448"/>
      <c r="AR128" s="1451" t="str">
        <f>APRS!$AR$31</f>
        <v/>
      </c>
      <c r="AS128" s="1452"/>
      <c r="AT128" s="1452"/>
      <c r="AU128" s="1452"/>
      <c r="AV128" s="1452"/>
      <c r="AW128" s="1453"/>
      <c r="AX128" s="1416" t="str">
        <f>APRS!$AX$31</f>
        <v/>
      </c>
      <c r="AY128" s="1417"/>
      <c r="AZ128" s="1417"/>
      <c r="BA128" s="1418"/>
    </row>
    <row r="129" spans="1:53" ht="13.5" customHeight="1" x14ac:dyDescent="0.2">
      <c r="A129" s="1440"/>
      <c r="B129" s="1441"/>
      <c r="C129" s="1441"/>
      <c r="D129" s="1441"/>
      <c r="E129" s="1441"/>
      <c r="F129" s="1441"/>
      <c r="G129" s="1441"/>
      <c r="H129" s="1441"/>
      <c r="I129" s="1441"/>
      <c r="J129" s="1441"/>
      <c r="K129" s="1441"/>
      <c r="L129" s="1441"/>
      <c r="M129" s="1441"/>
      <c r="N129" s="1441"/>
      <c r="O129" s="1441"/>
      <c r="P129" s="1441"/>
      <c r="Q129" s="1441"/>
      <c r="R129" s="1441"/>
      <c r="S129" s="1442"/>
      <c r="T129" s="1440"/>
      <c r="U129" s="1441"/>
      <c r="V129" s="1441"/>
      <c r="W129" s="1441"/>
      <c r="X129" s="1441"/>
      <c r="Y129" s="1441"/>
      <c r="Z129" s="1441"/>
      <c r="AA129" s="1441"/>
      <c r="AB129" s="1441"/>
      <c r="AC129" s="1442"/>
      <c r="AD129" s="1445"/>
      <c r="AE129" s="1446"/>
      <c r="AF129" s="1446"/>
      <c r="AG129" s="1446"/>
      <c r="AH129" s="1446"/>
      <c r="AI129" s="1446"/>
      <c r="AJ129" s="1446"/>
      <c r="AK129" s="1449"/>
      <c r="AL129" s="1446"/>
      <c r="AM129" s="1446"/>
      <c r="AN129" s="1446"/>
      <c r="AO129" s="1446"/>
      <c r="AP129" s="1446"/>
      <c r="AQ129" s="1450"/>
      <c r="AR129" s="1454"/>
      <c r="AS129" s="1455"/>
      <c r="AT129" s="1455"/>
      <c r="AU129" s="1455"/>
      <c r="AV129" s="1455"/>
      <c r="AW129" s="1456"/>
      <c r="AX129" s="1440"/>
      <c r="AY129" s="1441"/>
      <c r="AZ129" s="1441"/>
      <c r="BA129" s="1442"/>
    </row>
    <row r="130" spans="1:53" ht="13.5" customHeight="1" x14ac:dyDescent="0.2">
      <c r="A130" s="112" t="s">
        <v>379</v>
      </c>
      <c r="B130" s="1559" t="s">
        <v>404</v>
      </c>
      <c r="C130" s="1559"/>
      <c r="D130" s="1559"/>
      <c r="E130" s="1559"/>
      <c r="F130" s="1559"/>
      <c r="G130" s="1559"/>
      <c r="H130" s="1559"/>
      <c r="I130" s="1559"/>
      <c r="J130" s="1559"/>
      <c r="K130" s="1559"/>
      <c r="L130" s="1559"/>
      <c r="M130" s="1559"/>
      <c r="N130" s="1559"/>
      <c r="O130" s="1559"/>
      <c r="P130" s="1559"/>
      <c r="Q130" s="1559"/>
      <c r="R130" s="1559"/>
      <c r="S130" s="1559"/>
      <c r="T130" s="1559"/>
      <c r="U130" s="1559"/>
      <c r="V130" s="1559"/>
      <c r="W130" s="1559"/>
      <c r="X130" s="1559"/>
      <c r="Y130" s="1559"/>
      <c r="Z130" s="1559"/>
      <c r="AA130" s="1559"/>
      <c r="AB130" s="1559"/>
      <c r="AC130" s="1559"/>
      <c r="AD130" s="1559"/>
      <c r="AE130" s="1559"/>
      <c r="AF130" s="1559"/>
      <c r="AG130" s="1559"/>
      <c r="AH130" s="1559"/>
      <c r="AI130" s="1559"/>
      <c r="AJ130" s="1559"/>
      <c r="AK130" s="1559"/>
      <c r="AL130" s="1559"/>
      <c r="AM130" s="1559"/>
      <c r="AN130" s="1559"/>
      <c r="AO130" s="1559"/>
      <c r="AP130" s="1559"/>
      <c r="AQ130" s="1559"/>
      <c r="AR130" s="1559"/>
      <c r="AS130" s="1559"/>
      <c r="AT130" s="1559"/>
      <c r="AU130" s="1559"/>
      <c r="AV130" s="1559"/>
      <c r="AW130" s="1559"/>
      <c r="AX130" s="1559"/>
      <c r="AY130" s="1559"/>
      <c r="AZ130" s="1559"/>
      <c r="BA130" s="1560"/>
    </row>
    <row r="131" spans="1:53" ht="13.5" customHeight="1" x14ac:dyDescent="0.2">
      <c r="A131" s="1516"/>
      <c r="B131" s="1517"/>
      <c r="C131" s="1517"/>
      <c r="D131" s="1517"/>
      <c r="E131" s="1517"/>
      <c r="F131" s="1517"/>
      <c r="G131" s="1517"/>
      <c r="H131" s="1517"/>
      <c r="I131" s="1517"/>
      <c r="J131" s="1517"/>
      <c r="K131" s="1517"/>
      <c r="L131" s="1517"/>
      <c r="M131" s="1517"/>
      <c r="N131" s="1517"/>
      <c r="O131" s="1517"/>
      <c r="P131" s="1517"/>
      <c r="Q131" s="1517"/>
      <c r="R131" s="1517"/>
      <c r="S131" s="1517"/>
      <c r="T131" s="1517"/>
      <c r="U131" s="1517"/>
      <c r="V131" s="1517"/>
      <c r="W131" s="1517"/>
      <c r="X131" s="1517"/>
      <c r="Y131" s="1517"/>
      <c r="Z131" s="1517"/>
      <c r="AA131" s="1517"/>
      <c r="AB131" s="1517"/>
      <c r="AC131" s="1517"/>
      <c r="AD131" s="1517"/>
      <c r="AE131" s="1517"/>
      <c r="AF131" s="1517"/>
      <c r="AG131" s="1517"/>
      <c r="AH131" s="1517"/>
      <c r="AI131" s="1517"/>
      <c r="AJ131" s="1517"/>
      <c r="AK131" s="1517"/>
      <c r="AL131" s="1517"/>
      <c r="AM131" s="1517"/>
      <c r="AN131" s="1517"/>
      <c r="AO131" s="1517"/>
      <c r="AP131" s="1517"/>
      <c r="AQ131" s="1517"/>
      <c r="AR131" s="1517"/>
      <c r="AS131" s="1517"/>
      <c r="AT131" s="1517"/>
      <c r="AU131" s="1517"/>
      <c r="AV131" s="1517"/>
      <c r="AW131" s="1517"/>
      <c r="AX131" s="1517"/>
      <c r="AY131" s="1517"/>
      <c r="AZ131" s="1517"/>
      <c r="BA131" s="1518"/>
    </row>
    <row r="132" spans="1:53" ht="13.5" customHeight="1" x14ac:dyDescent="0.2">
      <c r="A132" s="113"/>
      <c r="B132" s="1561" t="s">
        <v>381</v>
      </c>
      <c r="C132" s="1561"/>
      <c r="D132" s="1561"/>
      <c r="E132" s="1561"/>
      <c r="F132" s="1561"/>
      <c r="G132" s="1561"/>
      <c r="H132" s="1561"/>
      <c r="I132" s="1561"/>
      <c r="J132" s="1561"/>
      <c r="K132" s="1561"/>
      <c r="L132" s="1561"/>
      <c r="M132" s="1561"/>
      <c r="N132" s="1561"/>
      <c r="O132" s="1561"/>
      <c r="P132" s="1561"/>
      <c r="Q132" s="1561"/>
      <c r="R132" s="1561"/>
      <c r="S132" s="1561"/>
      <c r="T132" s="1561"/>
      <c r="U132" s="1561"/>
      <c r="V132" s="1561"/>
      <c r="W132" s="1561"/>
      <c r="X132" s="1561"/>
      <c r="Y132" s="1561"/>
      <c r="Z132" s="1561"/>
      <c r="AA132" s="1561"/>
      <c r="AB132" s="1561"/>
      <c r="AC132" s="1561"/>
      <c r="AD132" s="1561"/>
      <c r="AE132" s="1561"/>
      <c r="AF132" s="1561"/>
      <c r="AG132" s="1561"/>
      <c r="AH132" s="1561"/>
      <c r="AI132" s="1561"/>
      <c r="AJ132" s="1561"/>
      <c r="AK132" s="1561"/>
      <c r="AL132" s="1561"/>
      <c r="AM132" s="1561"/>
      <c r="AN132" s="1561"/>
      <c r="AO132" s="1561"/>
      <c r="AP132" s="1561"/>
      <c r="AQ132" s="1561"/>
      <c r="AR132" s="1561"/>
      <c r="AS132" s="1561"/>
      <c r="AT132" s="1561"/>
      <c r="AU132" s="1561"/>
      <c r="AV132" s="1561"/>
      <c r="AW132" s="1561"/>
      <c r="AX132" s="1561"/>
      <c r="AY132" s="1561"/>
      <c r="AZ132" s="1561"/>
      <c r="BA132" s="1562"/>
    </row>
    <row r="133" spans="1:53" ht="13.5" customHeight="1" x14ac:dyDescent="0.2">
      <c r="A133" s="113"/>
      <c r="B133" s="1561"/>
      <c r="C133" s="1561"/>
      <c r="D133" s="1561"/>
      <c r="E133" s="1561"/>
      <c r="F133" s="1561"/>
      <c r="G133" s="1561"/>
      <c r="H133" s="1561"/>
      <c r="I133" s="1561"/>
      <c r="J133" s="1561"/>
      <c r="K133" s="1561"/>
      <c r="L133" s="1561"/>
      <c r="M133" s="1561"/>
      <c r="N133" s="1561"/>
      <c r="O133" s="1561"/>
      <c r="P133" s="1561"/>
      <c r="Q133" s="1561"/>
      <c r="R133" s="1561"/>
      <c r="S133" s="1561"/>
      <c r="T133" s="1561"/>
      <c r="U133" s="1561"/>
      <c r="V133" s="1561"/>
      <c r="W133" s="1561"/>
      <c r="X133" s="1561"/>
      <c r="Y133" s="1561"/>
      <c r="Z133" s="1561"/>
      <c r="AA133" s="1561"/>
      <c r="AB133" s="1561"/>
      <c r="AC133" s="1561"/>
      <c r="AD133" s="1561"/>
      <c r="AE133" s="1561"/>
      <c r="AF133" s="1561"/>
      <c r="AG133" s="1561"/>
      <c r="AH133" s="1561"/>
      <c r="AI133" s="1561"/>
      <c r="AJ133" s="1561"/>
      <c r="AK133" s="1561"/>
      <c r="AL133" s="1561"/>
      <c r="AM133" s="1561"/>
      <c r="AN133" s="1561"/>
      <c r="AO133" s="1561"/>
      <c r="AP133" s="1561"/>
      <c r="AQ133" s="1561"/>
      <c r="AR133" s="1561"/>
      <c r="AS133" s="1561"/>
      <c r="AT133" s="1561"/>
      <c r="AU133" s="1561"/>
      <c r="AV133" s="1561"/>
      <c r="AW133" s="1561"/>
      <c r="AX133" s="1561"/>
      <c r="AY133" s="1561"/>
      <c r="AZ133" s="1561"/>
      <c r="BA133" s="1562"/>
    </row>
    <row r="134" spans="1:53" ht="13.5" customHeight="1" x14ac:dyDescent="0.2">
      <c r="A134" s="113"/>
      <c r="B134" s="1563" t="s">
        <v>382</v>
      </c>
      <c r="C134" s="1563"/>
      <c r="D134" s="1563"/>
      <c r="E134" s="1563"/>
      <c r="F134" s="1563"/>
      <c r="G134" s="1563"/>
      <c r="H134" s="1563"/>
      <c r="I134" s="1563"/>
      <c r="J134" s="1563"/>
      <c r="K134" s="1563"/>
      <c r="L134" s="1563"/>
      <c r="M134" s="1563"/>
      <c r="N134" s="1563"/>
      <c r="O134" s="1563"/>
      <c r="P134" s="1563"/>
      <c r="Q134" s="1563"/>
      <c r="R134" s="1563"/>
      <c r="S134" s="1563"/>
      <c r="T134" s="1563"/>
      <c r="U134" s="1563"/>
      <c r="V134" s="1563"/>
      <c r="W134" s="1563"/>
      <c r="X134" s="1563"/>
      <c r="Y134" s="1563"/>
      <c r="Z134" s="1563"/>
      <c r="AA134" s="1563"/>
      <c r="AB134" s="1563"/>
      <c r="AC134" s="1563"/>
      <c r="AD134" s="1563"/>
      <c r="AE134" s="1563"/>
      <c r="AF134" s="1563"/>
      <c r="AG134" s="1563"/>
      <c r="AH134" s="1563"/>
      <c r="AI134" s="1563"/>
      <c r="AJ134" s="1563"/>
      <c r="AK134" s="1563"/>
      <c r="AL134" s="1563"/>
      <c r="AM134" s="1563"/>
      <c r="AN134" s="1563"/>
      <c r="AO134" s="1563"/>
      <c r="AP134" s="1563"/>
      <c r="AQ134" s="1563"/>
      <c r="AR134" s="1563"/>
      <c r="AS134" s="1563"/>
      <c r="AT134" s="1563"/>
      <c r="AU134" s="1563"/>
      <c r="AV134" s="1563"/>
      <c r="AW134" s="1563"/>
      <c r="AX134" s="1563"/>
      <c r="AY134" s="1563"/>
      <c r="AZ134" s="1563"/>
      <c r="BA134" s="1564"/>
    </row>
    <row r="135" spans="1:53" ht="13.5" customHeight="1" x14ac:dyDescent="0.2">
      <c r="A135" s="113"/>
      <c r="B135" s="1563"/>
      <c r="C135" s="1563"/>
      <c r="D135" s="1563"/>
      <c r="E135" s="1563"/>
      <c r="F135" s="1563"/>
      <c r="G135" s="1563"/>
      <c r="H135" s="1563"/>
      <c r="I135" s="1563"/>
      <c r="J135" s="1563"/>
      <c r="K135" s="1563"/>
      <c r="L135" s="1563"/>
      <c r="M135" s="1563"/>
      <c r="N135" s="1563"/>
      <c r="O135" s="1563"/>
      <c r="P135" s="1563"/>
      <c r="Q135" s="1563"/>
      <c r="R135" s="1563"/>
      <c r="S135" s="1563"/>
      <c r="T135" s="1563"/>
      <c r="U135" s="1563"/>
      <c r="V135" s="1563"/>
      <c r="W135" s="1563"/>
      <c r="X135" s="1563"/>
      <c r="Y135" s="1563"/>
      <c r="Z135" s="1563"/>
      <c r="AA135" s="1563"/>
      <c r="AB135" s="1563"/>
      <c r="AC135" s="1563"/>
      <c r="AD135" s="1563"/>
      <c r="AE135" s="1563"/>
      <c r="AF135" s="1563"/>
      <c r="AG135" s="1563"/>
      <c r="AH135" s="1563"/>
      <c r="AI135" s="1563"/>
      <c r="AJ135" s="1563"/>
      <c r="AK135" s="1563"/>
      <c r="AL135" s="1563"/>
      <c r="AM135" s="1563"/>
      <c r="AN135" s="1563"/>
      <c r="AO135" s="1563"/>
      <c r="AP135" s="1563"/>
      <c r="AQ135" s="1563"/>
      <c r="AR135" s="1563"/>
      <c r="AS135" s="1563"/>
      <c r="AT135" s="1563"/>
      <c r="AU135" s="1563"/>
      <c r="AV135" s="1563"/>
      <c r="AW135" s="1563"/>
      <c r="AX135" s="1563"/>
      <c r="AY135" s="1563"/>
      <c r="AZ135" s="1563"/>
      <c r="BA135" s="1564"/>
    </row>
    <row r="136" spans="1:53" ht="13.5" customHeight="1" x14ac:dyDescent="0.2">
      <c r="A136" s="1552" t="b">
        <f>APRS!$A$39</f>
        <v>0</v>
      </c>
      <c r="B136" s="1553"/>
      <c r="C136" s="1554" t="s">
        <v>383</v>
      </c>
      <c r="D136" s="1554"/>
      <c r="E136" s="1554"/>
      <c r="F136" s="1554"/>
      <c r="G136" s="1554"/>
      <c r="H136" s="1554"/>
      <c r="I136" s="1554"/>
      <c r="J136" s="1554"/>
      <c r="K136" s="1554"/>
      <c r="L136" s="1554"/>
      <c r="M136" s="1554"/>
      <c r="N136" s="1554"/>
      <c r="O136" s="1554"/>
      <c r="P136" s="1554"/>
      <c r="Q136" s="1554"/>
      <c r="R136" s="1554"/>
      <c r="S136" s="1554"/>
      <c r="T136" s="1554"/>
      <c r="U136" s="1554"/>
      <c r="V136" s="1554"/>
      <c r="W136" s="1554"/>
      <c r="X136" s="1554"/>
      <c r="Y136" s="1554"/>
      <c r="Z136" s="1554"/>
      <c r="AA136" s="1554"/>
      <c r="AB136" s="1554"/>
      <c r="AC136" s="1554"/>
      <c r="AD136" s="1554"/>
      <c r="AE136" s="1554"/>
      <c r="AF136" s="1554"/>
      <c r="AG136" s="1554"/>
      <c r="AH136" s="1554"/>
      <c r="AI136" s="1554"/>
      <c r="AJ136" s="1554"/>
      <c r="AK136" s="1554"/>
      <c r="AL136" s="1554"/>
      <c r="AM136" s="1554"/>
      <c r="AN136" s="1554"/>
      <c r="AO136" s="1554"/>
      <c r="AP136" s="1554"/>
      <c r="AQ136" s="1554"/>
      <c r="AR136" s="1554"/>
      <c r="AS136" s="1554"/>
      <c r="AT136" s="1554"/>
      <c r="AU136" s="1554"/>
      <c r="AV136" s="1554"/>
      <c r="AW136" s="1554"/>
      <c r="AX136" s="1554"/>
      <c r="AY136" s="1554"/>
      <c r="AZ136" s="1554"/>
      <c r="BA136" s="1565"/>
    </row>
    <row r="137" spans="1:53" ht="13.5" customHeight="1" x14ac:dyDescent="0.2">
      <c r="A137" s="1552"/>
      <c r="B137" s="1553"/>
      <c r="C137" s="1566" t="s">
        <v>384</v>
      </c>
      <c r="D137" s="1567"/>
      <c r="E137" s="1567"/>
      <c r="F137" s="1567"/>
      <c r="G137" s="1567"/>
      <c r="H137" s="1567"/>
      <c r="I137" s="1567"/>
      <c r="J137" s="1567"/>
      <c r="K137" s="1567"/>
      <c r="L137" s="1567"/>
      <c r="M137" s="1567"/>
      <c r="N137" s="1567"/>
      <c r="O137" s="1567"/>
      <c r="P137" s="1567"/>
      <c r="Q137" s="1567"/>
      <c r="R137" s="1567"/>
      <c r="S137" s="1567"/>
      <c r="T137" s="1567"/>
      <c r="U137" s="1567"/>
      <c r="V137" s="1567"/>
      <c r="W137" s="1567"/>
      <c r="X137" s="1567"/>
      <c r="Y137" s="1567"/>
      <c r="Z137" s="1567"/>
      <c r="AA137" s="1567"/>
      <c r="AB137" s="1567"/>
      <c r="AC137" s="1567"/>
      <c r="AD137" s="1567"/>
      <c r="AE137" s="1567"/>
      <c r="AF137" s="1567"/>
      <c r="AG137" s="1567"/>
      <c r="AH137" s="1567"/>
      <c r="AI137" s="1567"/>
      <c r="AJ137" s="1567"/>
      <c r="AK137" s="1567"/>
      <c r="AL137" s="1567"/>
      <c r="AM137" s="1567"/>
      <c r="AN137" s="1567"/>
      <c r="AO137" s="1567"/>
      <c r="AP137" s="1567"/>
      <c r="AQ137" s="1567"/>
      <c r="AR137" s="1567"/>
      <c r="AS137" s="1567"/>
      <c r="AT137" s="1567"/>
      <c r="AU137" s="1567"/>
      <c r="AV137" s="1567"/>
      <c r="AW137" s="1567"/>
      <c r="AX137" s="1567"/>
      <c r="AY137" s="1567"/>
      <c r="AZ137" s="1567"/>
      <c r="BA137" s="1568"/>
    </row>
    <row r="138" spans="1:53" ht="13.5" customHeight="1" x14ac:dyDescent="0.2">
      <c r="A138" s="1552" t="b">
        <f>APRS!$A$41</f>
        <v>0</v>
      </c>
      <c r="B138" s="1553"/>
      <c r="C138" s="1554" t="s">
        <v>385</v>
      </c>
      <c r="D138" s="1554"/>
      <c r="E138" s="1554"/>
      <c r="F138" s="1554"/>
      <c r="G138" s="1554"/>
      <c r="H138" s="1554"/>
      <c r="I138" s="1554"/>
      <c r="J138" s="1554"/>
      <c r="K138" s="1554"/>
      <c r="L138" s="1554"/>
      <c r="M138" s="1554"/>
      <c r="N138" s="1554"/>
      <c r="O138" s="1554"/>
      <c r="P138" s="1554"/>
      <c r="Q138" s="1554"/>
      <c r="R138" s="1554"/>
      <c r="S138" s="1554"/>
      <c r="T138" s="1554"/>
      <c r="U138" s="1554"/>
      <c r="V138" s="1554"/>
      <c r="W138" s="1554"/>
      <c r="X138" s="1554"/>
      <c r="Y138" s="1554"/>
      <c r="Z138" s="1554"/>
      <c r="AA138" s="1554"/>
      <c r="AB138" s="1554"/>
      <c r="AC138" s="1554"/>
      <c r="AD138" s="1554"/>
      <c r="AE138" s="1554"/>
      <c r="AF138" s="1554"/>
      <c r="AG138" s="1554"/>
      <c r="AH138" s="1554"/>
      <c r="AI138" s="1554"/>
      <c r="AJ138" s="1554"/>
      <c r="AK138" s="1554"/>
      <c r="AL138" s="1554"/>
      <c r="AM138" s="1554"/>
      <c r="AN138" s="1555"/>
      <c r="AO138" s="1555"/>
      <c r="AP138" s="1555"/>
      <c r="AQ138" s="1555"/>
      <c r="AR138" s="1555"/>
      <c r="AS138" s="1555"/>
      <c r="AT138" s="1555"/>
      <c r="AU138" s="1555"/>
      <c r="AV138" s="1555"/>
      <c r="AW138" s="1555"/>
      <c r="AX138" s="1555"/>
      <c r="AY138" s="1555"/>
      <c r="AZ138" s="1555"/>
      <c r="BA138" s="1556"/>
    </row>
    <row r="139" spans="1:53" ht="13.5" customHeight="1" x14ac:dyDescent="0.2">
      <c r="A139" s="1552"/>
      <c r="B139" s="1553"/>
      <c r="C139" s="1523" t="s">
        <v>386</v>
      </c>
      <c r="D139" s="1523"/>
      <c r="E139" s="1523"/>
      <c r="F139" s="1523"/>
      <c r="G139" s="1523"/>
      <c r="H139" s="1523"/>
      <c r="I139" s="1523"/>
      <c r="J139" s="1523"/>
      <c r="K139" s="1523"/>
      <c r="L139" s="1523"/>
      <c r="M139" s="1523"/>
      <c r="N139" s="1523"/>
      <c r="O139" s="1523"/>
      <c r="P139" s="1523"/>
      <c r="Q139" s="1523"/>
      <c r="R139" s="1523"/>
      <c r="S139" s="1523"/>
      <c r="T139" s="1523"/>
      <c r="U139" s="1523"/>
      <c r="V139" s="1523"/>
      <c r="W139" s="1523"/>
      <c r="X139" s="1523"/>
      <c r="Y139" s="1523"/>
      <c r="Z139" s="1523"/>
      <c r="AA139" s="1523"/>
      <c r="AB139" s="1523"/>
      <c r="AC139" s="1523"/>
      <c r="AD139" s="1523"/>
      <c r="AE139" s="1523"/>
      <c r="AF139" s="1523"/>
      <c r="AG139" s="1523"/>
      <c r="AH139" s="1523"/>
      <c r="AI139" s="1523"/>
      <c r="AJ139" s="1523"/>
      <c r="AK139" s="1523"/>
      <c r="AL139" s="1523"/>
      <c r="AM139" s="1523"/>
      <c r="AN139" s="1555"/>
      <c r="AO139" s="1555"/>
      <c r="AP139" s="1555"/>
      <c r="AQ139" s="1555"/>
      <c r="AR139" s="1555"/>
      <c r="AS139" s="1555"/>
      <c r="AT139" s="1555"/>
      <c r="AU139" s="1555"/>
      <c r="AV139" s="1555"/>
      <c r="AW139" s="1555"/>
      <c r="AX139" s="1555"/>
      <c r="AY139" s="1555"/>
      <c r="AZ139" s="1555"/>
      <c r="BA139" s="1556"/>
    </row>
    <row r="140" spans="1:53" ht="13.5" customHeight="1" x14ac:dyDescent="0.2">
      <c r="A140" s="113"/>
      <c r="B140" s="115"/>
      <c r="C140" s="115"/>
      <c r="D140" s="115"/>
      <c r="E140" s="115"/>
      <c r="F140" s="115"/>
      <c r="G140" s="115"/>
      <c r="H140" s="115"/>
      <c r="I140" s="115"/>
      <c r="J140" s="115"/>
      <c r="K140" s="115"/>
      <c r="L140" s="115"/>
      <c r="M140" s="115"/>
      <c r="N140" s="115"/>
      <c r="O140" s="115"/>
      <c r="P140" s="115"/>
      <c r="Q140" s="115"/>
      <c r="R140" s="115"/>
      <c r="S140" s="115"/>
      <c r="T140" s="115"/>
      <c r="U140" s="115"/>
      <c r="V140" s="115"/>
      <c r="W140" s="115"/>
      <c r="X140" s="115"/>
      <c r="Y140" s="115"/>
      <c r="Z140" s="115"/>
      <c r="AA140" s="115"/>
      <c r="AB140" s="115"/>
      <c r="AC140" s="115"/>
      <c r="AD140" s="115"/>
      <c r="AE140" s="115"/>
      <c r="AF140" s="115"/>
      <c r="AG140" s="115"/>
      <c r="AH140" s="115"/>
      <c r="AI140" s="115"/>
      <c r="AJ140" s="115"/>
      <c r="AK140" s="115"/>
      <c r="AL140" s="115"/>
      <c r="AM140" s="115"/>
      <c r="AN140" s="115"/>
      <c r="AO140" s="115"/>
      <c r="AP140" s="115"/>
      <c r="AQ140" s="115"/>
      <c r="AR140" s="115"/>
      <c r="AS140" s="115"/>
      <c r="AT140" s="115"/>
      <c r="AU140" s="115"/>
      <c r="AV140" s="115"/>
      <c r="AW140" s="115"/>
      <c r="AX140" s="115"/>
      <c r="AY140" s="115"/>
      <c r="AZ140" s="115"/>
      <c r="BA140" s="116"/>
    </row>
    <row r="141" spans="1:53" ht="13.5" customHeight="1" x14ac:dyDescent="0.2">
      <c r="A141" s="112" t="s">
        <v>387</v>
      </c>
      <c r="B141" s="1557" t="s">
        <v>405</v>
      </c>
      <c r="C141" s="1557"/>
      <c r="D141" s="1557"/>
      <c r="E141" s="1557"/>
      <c r="F141" s="1557"/>
      <c r="G141" s="1557"/>
      <c r="H141" s="1557"/>
      <c r="I141" s="1557"/>
      <c r="J141" s="1557"/>
      <c r="K141" s="1558"/>
      <c r="L141" s="112" t="s">
        <v>389</v>
      </c>
      <c r="M141" s="1559" t="s">
        <v>406</v>
      </c>
      <c r="N141" s="1559"/>
      <c r="O141" s="1559"/>
      <c r="P141" s="1559"/>
      <c r="Q141" s="1559"/>
      <c r="R141" s="1559"/>
      <c r="S141" s="1559"/>
      <c r="T141" s="1559"/>
      <c r="U141" s="1559"/>
      <c r="V141" s="1559"/>
      <c r="W141" s="1559"/>
      <c r="X141" s="1559"/>
      <c r="Y141" s="1559"/>
      <c r="Z141" s="1559"/>
      <c r="AA141" s="1559"/>
      <c r="AB141" s="1559"/>
      <c r="AC141" s="1559"/>
      <c r="AD141" s="1559"/>
      <c r="AE141" s="112" t="s">
        <v>391</v>
      </c>
      <c r="AF141" s="1559" t="s">
        <v>407</v>
      </c>
      <c r="AG141" s="1559"/>
      <c r="AH141" s="1559"/>
      <c r="AI141" s="1559"/>
      <c r="AJ141" s="1559"/>
      <c r="AK141" s="1560"/>
      <c r="AL141" s="112" t="s">
        <v>393</v>
      </c>
      <c r="AM141" s="117" t="s">
        <v>394</v>
      </c>
      <c r="AN141" s="117"/>
      <c r="AO141" s="117"/>
      <c r="AP141" s="117"/>
      <c r="AQ141" s="117"/>
      <c r="AR141" s="117"/>
      <c r="AS141" s="117"/>
      <c r="AT141" s="117"/>
      <c r="AU141" s="118"/>
      <c r="AV141" s="112" t="s">
        <v>395</v>
      </c>
      <c r="AW141" s="1532" t="s">
        <v>408</v>
      </c>
      <c r="AX141" s="1532"/>
      <c r="AY141" s="1532"/>
      <c r="AZ141" s="1532"/>
      <c r="BA141" s="1533"/>
    </row>
    <row r="142" spans="1:53" ht="13.5" customHeight="1" x14ac:dyDescent="0.2">
      <c r="A142" s="1541"/>
      <c r="B142" s="1542"/>
      <c r="C142" s="1542"/>
      <c r="D142" s="1542"/>
      <c r="E142" s="1542"/>
      <c r="F142" s="1542"/>
      <c r="G142" s="1542"/>
      <c r="H142" s="1542"/>
      <c r="I142" s="1542"/>
      <c r="J142" s="1542"/>
      <c r="K142" s="1543"/>
      <c r="L142" s="1416">
        <f>APRS!$L$45</f>
        <v>0</v>
      </c>
      <c r="M142" s="1417"/>
      <c r="N142" s="1417"/>
      <c r="O142" s="1417"/>
      <c r="P142" s="1417"/>
      <c r="Q142" s="1417"/>
      <c r="R142" s="1417"/>
      <c r="S142" s="1417"/>
      <c r="T142" s="1417"/>
      <c r="U142" s="1417"/>
      <c r="V142" s="1417"/>
      <c r="W142" s="1417"/>
      <c r="X142" s="1417"/>
      <c r="Y142" s="1417"/>
      <c r="Z142" s="1417"/>
      <c r="AA142" s="1417"/>
      <c r="AB142" s="1417"/>
      <c r="AC142" s="1417"/>
      <c r="AD142" s="1417"/>
      <c r="AE142" s="1416" t="str">
        <f>APRS!$AE$45</f>
        <v/>
      </c>
      <c r="AF142" s="1417"/>
      <c r="AG142" s="1417"/>
      <c r="AH142" s="1417"/>
      <c r="AI142" s="1417"/>
      <c r="AJ142" s="1417"/>
      <c r="AK142" s="1418"/>
      <c r="AL142" s="113"/>
      <c r="AM142" s="1547" t="s">
        <v>397</v>
      </c>
      <c r="AN142" s="1547"/>
      <c r="AO142" s="1547"/>
      <c r="AP142" s="1547"/>
      <c r="AQ142" s="1547"/>
      <c r="AR142" s="1547"/>
      <c r="AS142" s="1547"/>
      <c r="AT142" s="1547"/>
      <c r="AU142" s="1548"/>
      <c r="AV142" s="1416">
        <f>APRS!$AV$45</f>
        <v>0</v>
      </c>
      <c r="AW142" s="1417"/>
      <c r="AX142" s="1417"/>
      <c r="AY142" s="1417"/>
      <c r="AZ142" s="1417"/>
      <c r="BA142" s="1418"/>
    </row>
    <row r="143" spans="1:53" ht="13.5" customHeight="1" x14ac:dyDescent="0.2">
      <c r="A143" s="1544"/>
      <c r="B143" s="1545"/>
      <c r="C143" s="1545"/>
      <c r="D143" s="1545"/>
      <c r="E143" s="1545"/>
      <c r="F143" s="1545"/>
      <c r="G143" s="1545"/>
      <c r="H143" s="1545"/>
      <c r="I143" s="1545"/>
      <c r="J143" s="1545"/>
      <c r="K143" s="1546"/>
      <c r="L143" s="1440"/>
      <c r="M143" s="1441"/>
      <c r="N143" s="1441"/>
      <c r="O143" s="1441"/>
      <c r="P143" s="1441"/>
      <c r="Q143" s="1441"/>
      <c r="R143" s="1441"/>
      <c r="S143" s="1441"/>
      <c r="T143" s="1441"/>
      <c r="U143" s="1441"/>
      <c r="V143" s="1441"/>
      <c r="W143" s="1441"/>
      <c r="X143" s="1441"/>
      <c r="Y143" s="1441"/>
      <c r="Z143" s="1441"/>
      <c r="AA143" s="1441"/>
      <c r="AB143" s="1441"/>
      <c r="AC143" s="1441"/>
      <c r="AD143" s="1441"/>
      <c r="AE143" s="1440" t="str">
        <f>IF($AE142="","",VLOOKUP($AE142,Gen!$Q$12:$T$16,3,FALSE))</f>
        <v/>
      </c>
      <c r="AF143" s="1441"/>
      <c r="AG143" s="1441"/>
      <c r="AH143" s="1441"/>
      <c r="AI143" s="1441"/>
      <c r="AJ143" s="1441"/>
      <c r="AK143" s="1442"/>
      <c r="AL143" s="1549" t="str">
        <f>IF(CR!Q7="","",TEXT(CR!Q7,"jj mmmm aaaa")&amp;" - "&amp;TEXT(CR!X7,"hh:mm"))</f>
        <v/>
      </c>
      <c r="AM143" s="1550"/>
      <c r="AN143" s="1550"/>
      <c r="AO143" s="1550"/>
      <c r="AP143" s="1550"/>
      <c r="AQ143" s="1550"/>
      <c r="AR143" s="1550"/>
      <c r="AS143" s="1550"/>
      <c r="AT143" s="1550"/>
      <c r="AU143" s="1551"/>
      <c r="AV143" s="1440"/>
      <c r="AW143" s="1441"/>
      <c r="AX143" s="1441"/>
      <c r="AY143" s="1441"/>
      <c r="AZ143" s="1441"/>
      <c r="BA143" s="1442"/>
    </row>
    <row r="144" spans="1:53" ht="13.5" customHeight="1" x14ac:dyDescent="0.2">
      <c r="A144" s="1519" t="s">
        <v>226</v>
      </c>
      <c r="B144" s="1520"/>
      <c r="C144" s="1520"/>
      <c r="D144" s="1520"/>
      <c r="E144" s="1520"/>
      <c r="F144" s="1520"/>
      <c r="G144" s="1520"/>
      <c r="H144" s="1520"/>
      <c r="I144" s="1520"/>
      <c r="J144" s="1520"/>
      <c r="K144" s="1520"/>
      <c r="L144" s="1520"/>
      <c r="M144" s="1520"/>
      <c r="N144" s="1520"/>
      <c r="O144" s="1520"/>
      <c r="P144" s="1520"/>
      <c r="Q144" s="1520"/>
      <c r="R144" s="1520"/>
      <c r="S144" s="1520"/>
      <c r="T144" s="1520"/>
      <c r="U144" s="1520"/>
      <c r="V144" s="1520"/>
      <c r="W144" s="1520"/>
      <c r="X144" s="1520"/>
      <c r="Y144" s="1520"/>
      <c r="Z144" s="1520"/>
      <c r="AA144" s="1520"/>
      <c r="AB144" s="1520"/>
      <c r="AC144" s="1520"/>
      <c r="AD144" s="1520"/>
      <c r="AE144" s="1521" t="str">
        <f>CONCATENATE("Annexe 6.2 au dossier de travaux ",CR!R$1," - Page 1 / 1")</f>
        <v>Annexe 6.2 au dossier de travaux  - Page 1 / 1</v>
      </c>
      <c r="AF144" s="1521"/>
      <c r="AG144" s="1521"/>
      <c r="AH144" s="1521"/>
      <c r="AI144" s="1521"/>
      <c r="AJ144" s="1521"/>
      <c r="AK144" s="1521"/>
      <c r="AL144" s="1521"/>
      <c r="AM144" s="1521"/>
      <c r="AN144" s="1521"/>
      <c r="AO144" s="1521"/>
      <c r="AP144" s="1521"/>
      <c r="AQ144" s="1521"/>
      <c r="AR144" s="1521"/>
      <c r="AS144" s="1521"/>
      <c r="AT144" s="1521"/>
      <c r="AU144" s="1521"/>
      <c r="AV144" s="1521"/>
      <c r="AW144" s="1521"/>
      <c r="AX144" s="1521"/>
      <c r="AY144" s="1521"/>
      <c r="AZ144" s="1521"/>
      <c r="BA144" s="1522"/>
    </row>
  </sheetData>
  <mergeCells count="261">
    <mergeCell ref="A5:M5"/>
    <mergeCell ref="A6:M6"/>
    <mergeCell ref="N6:AN6"/>
    <mergeCell ref="B7:M7"/>
    <mergeCell ref="N7:Q10"/>
    <mergeCell ref="R7:AN7"/>
    <mergeCell ref="B1:M1"/>
    <mergeCell ref="O1:AN1"/>
    <mergeCell ref="AP1:BA1"/>
    <mergeCell ref="B2:M2"/>
    <mergeCell ref="N2:AN3"/>
    <mergeCell ref="AP2:BA2"/>
    <mergeCell ref="A3:M3"/>
    <mergeCell ref="AO3:BA6"/>
    <mergeCell ref="A4:M4"/>
    <mergeCell ref="N4:AN5"/>
    <mergeCell ref="B11:E11"/>
    <mergeCell ref="G11:K11"/>
    <mergeCell ref="M11:S11"/>
    <mergeCell ref="U11:AC11"/>
    <mergeCell ref="AE11:AN11"/>
    <mergeCell ref="AP11:BA11"/>
    <mergeCell ref="AP7:BA7"/>
    <mergeCell ref="B8:M8"/>
    <mergeCell ref="R8:AN8"/>
    <mergeCell ref="AP8:BA8"/>
    <mergeCell ref="A9:M10"/>
    <mergeCell ref="R9:AN9"/>
    <mergeCell ref="AO9:BA10"/>
    <mergeCell ref="R10:AN10"/>
    <mergeCell ref="A13:E14"/>
    <mergeCell ref="F13:K14"/>
    <mergeCell ref="L13:S14"/>
    <mergeCell ref="T13:AC14"/>
    <mergeCell ref="AD13:AN14"/>
    <mergeCell ref="AO13:BA14"/>
    <mergeCell ref="B12:E12"/>
    <mergeCell ref="G12:K12"/>
    <mergeCell ref="M12:S12"/>
    <mergeCell ref="U12:AC12"/>
    <mergeCell ref="AE12:AN12"/>
    <mergeCell ref="AP12:BA12"/>
    <mergeCell ref="B15:BA15"/>
    <mergeCell ref="B26:BA26"/>
    <mergeCell ref="A27:BA28"/>
    <mergeCell ref="B29:S29"/>
    <mergeCell ref="U29:AC29"/>
    <mergeCell ref="AF29:AQ29"/>
    <mergeCell ref="AS29:AW29"/>
    <mergeCell ref="AY29:BA29"/>
    <mergeCell ref="A16:BA25"/>
    <mergeCell ref="B33:BA33"/>
    <mergeCell ref="A34:BA34"/>
    <mergeCell ref="B35:BA36"/>
    <mergeCell ref="B37:BA38"/>
    <mergeCell ref="A39:B40"/>
    <mergeCell ref="C39:BA39"/>
    <mergeCell ref="C40:BA40"/>
    <mergeCell ref="AS30:AW30"/>
    <mergeCell ref="AY30:BA30"/>
    <mergeCell ref="T31:AC32"/>
    <mergeCell ref="AD31:AJ32"/>
    <mergeCell ref="AK31:AQ32"/>
    <mergeCell ref="AR31:AW32"/>
    <mergeCell ref="AX31:BA32"/>
    <mergeCell ref="T30:AC30"/>
    <mergeCell ref="AD30:AJ30"/>
    <mergeCell ref="AK30:AQ30"/>
    <mergeCell ref="A31:S32"/>
    <mergeCell ref="A30:S30"/>
    <mergeCell ref="A46:K47"/>
    <mergeCell ref="L46:AD47"/>
    <mergeCell ref="AE46:AK46"/>
    <mergeCell ref="AM46:AU46"/>
    <mergeCell ref="AV46:BA47"/>
    <mergeCell ref="AL47:AU47"/>
    <mergeCell ref="AE47:AK47"/>
    <mergeCell ref="A41:B42"/>
    <mergeCell ref="C41:AM41"/>
    <mergeCell ref="AN41:BA42"/>
    <mergeCell ref="C42:AM42"/>
    <mergeCell ref="B45:K45"/>
    <mergeCell ref="M45:AD45"/>
    <mergeCell ref="AF45:AK45"/>
    <mergeCell ref="AW45:BA45"/>
    <mergeCell ref="A54:M54"/>
    <mergeCell ref="A55:M55"/>
    <mergeCell ref="N55:AN55"/>
    <mergeCell ref="B56:M56"/>
    <mergeCell ref="N56:Q59"/>
    <mergeCell ref="R56:AN56"/>
    <mergeCell ref="B50:M50"/>
    <mergeCell ref="O50:AN50"/>
    <mergeCell ref="AP50:BA50"/>
    <mergeCell ref="B51:M51"/>
    <mergeCell ref="N51:AN52"/>
    <mergeCell ref="AP51:BA51"/>
    <mergeCell ref="A52:M52"/>
    <mergeCell ref="AO52:BA55"/>
    <mergeCell ref="A53:M53"/>
    <mergeCell ref="N53:AN54"/>
    <mergeCell ref="B60:E60"/>
    <mergeCell ref="G60:K60"/>
    <mergeCell ref="M60:S60"/>
    <mergeCell ref="U60:AC60"/>
    <mergeCell ref="AE60:AN60"/>
    <mergeCell ref="AP60:BA60"/>
    <mergeCell ref="AP56:BA56"/>
    <mergeCell ref="B57:M57"/>
    <mergeCell ref="R57:AN57"/>
    <mergeCell ref="AP57:BA57"/>
    <mergeCell ref="A58:M59"/>
    <mergeCell ref="R58:AN58"/>
    <mergeCell ref="AO58:BA59"/>
    <mergeCell ref="R59:AN59"/>
    <mergeCell ref="A62:E63"/>
    <mergeCell ref="F62:K63"/>
    <mergeCell ref="L62:S63"/>
    <mergeCell ref="T62:AC63"/>
    <mergeCell ref="AD62:AN63"/>
    <mergeCell ref="AO62:BA63"/>
    <mergeCell ref="B61:E61"/>
    <mergeCell ref="G61:K61"/>
    <mergeCell ref="M61:S61"/>
    <mergeCell ref="U61:AC61"/>
    <mergeCell ref="AE61:AN61"/>
    <mergeCell ref="AP61:BA61"/>
    <mergeCell ref="B64:BA64"/>
    <mergeCell ref="A76:BA77"/>
    <mergeCell ref="B78:S78"/>
    <mergeCell ref="U78:AC78"/>
    <mergeCell ref="AF78:AQ78"/>
    <mergeCell ref="AS78:AW78"/>
    <mergeCell ref="AY78:BA78"/>
    <mergeCell ref="A65:BA74"/>
    <mergeCell ref="B75:BA75"/>
    <mergeCell ref="B82:BA82"/>
    <mergeCell ref="A83:BA83"/>
    <mergeCell ref="B84:BA85"/>
    <mergeCell ref="B86:BA87"/>
    <mergeCell ref="A88:B89"/>
    <mergeCell ref="C88:BA88"/>
    <mergeCell ref="C89:BA89"/>
    <mergeCell ref="AS79:AW79"/>
    <mergeCell ref="AY79:BA79"/>
    <mergeCell ref="T80:AC81"/>
    <mergeCell ref="AD80:AJ81"/>
    <mergeCell ref="AK80:AQ81"/>
    <mergeCell ref="AR80:AW81"/>
    <mergeCell ref="AX80:BA81"/>
    <mergeCell ref="T79:AC79"/>
    <mergeCell ref="AD79:AJ79"/>
    <mergeCell ref="AK79:AQ79"/>
    <mergeCell ref="A79:S79"/>
    <mergeCell ref="A80:S81"/>
    <mergeCell ref="A94:K95"/>
    <mergeCell ref="L94:AD95"/>
    <mergeCell ref="AE94:AK94"/>
    <mergeCell ref="AM94:AU94"/>
    <mergeCell ref="AV94:BA95"/>
    <mergeCell ref="AL95:AU95"/>
    <mergeCell ref="AE95:AK95"/>
    <mergeCell ref="A90:B91"/>
    <mergeCell ref="C90:AM90"/>
    <mergeCell ref="AN90:BA91"/>
    <mergeCell ref="C91:AM91"/>
    <mergeCell ref="B93:K93"/>
    <mergeCell ref="M93:AD93"/>
    <mergeCell ref="AF93:AK93"/>
    <mergeCell ref="AW93:BA93"/>
    <mergeCell ref="A102:M102"/>
    <mergeCell ref="A103:M103"/>
    <mergeCell ref="N103:AN103"/>
    <mergeCell ref="B104:M104"/>
    <mergeCell ref="N104:Q107"/>
    <mergeCell ref="R104:AN104"/>
    <mergeCell ref="B98:M98"/>
    <mergeCell ref="O98:AN98"/>
    <mergeCell ref="AP98:BA98"/>
    <mergeCell ref="B99:M99"/>
    <mergeCell ref="N99:AN100"/>
    <mergeCell ref="AP99:BA99"/>
    <mergeCell ref="A100:M100"/>
    <mergeCell ref="AO100:BA103"/>
    <mergeCell ref="A101:M101"/>
    <mergeCell ref="N101:AN102"/>
    <mergeCell ref="B108:E108"/>
    <mergeCell ref="G108:K108"/>
    <mergeCell ref="M108:S108"/>
    <mergeCell ref="U108:AC108"/>
    <mergeCell ref="AE108:AN108"/>
    <mergeCell ref="AP108:BA108"/>
    <mergeCell ref="AP104:BA104"/>
    <mergeCell ref="B105:M105"/>
    <mergeCell ref="R105:AN105"/>
    <mergeCell ref="AP105:BA105"/>
    <mergeCell ref="A106:M107"/>
    <mergeCell ref="R106:AN106"/>
    <mergeCell ref="AO106:BA107"/>
    <mergeCell ref="R107:AN107"/>
    <mergeCell ref="B123:BA123"/>
    <mergeCell ref="A110:E111"/>
    <mergeCell ref="F110:K111"/>
    <mergeCell ref="L110:S111"/>
    <mergeCell ref="T110:AC111"/>
    <mergeCell ref="AD110:AN111"/>
    <mergeCell ref="AO110:BA111"/>
    <mergeCell ref="B109:E109"/>
    <mergeCell ref="G109:K109"/>
    <mergeCell ref="M109:S109"/>
    <mergeCell ref="U109:AC109"/>
    <mergeCell ref="AE109:AN109"/>
    <mergeCell ref="AP109:BA109"/>
    <mergeCell ref="A138:B139"/>
    <mergeCell ref="C138:AM138"/>
    <mergeCell ref="AN138:BA139"/>
    <mergeCell ref="C139:AM139"/>
    <mergeCell ref="B141:K141"/>
    <mergeCell ref="M141:AD141"/>
    <mergeCell ref="AF141:AK141"/>
    <mergeCell ref="AW141:BA141"/>
    <mergeCell ref="B130:BA130"/>
    <mergeCell ref="A131:BA131"/>
    <mergeCell ref="B132:BA133"/>
    <mergeCell ref="B134:BA135"/>
    <mergeCell ref="A136:B137"/>
    <mergeCell ref="C136:BA136"/>
    <mergeCell ref="C137:BA137"/>
    <mergeCell ref="A144:AD144"/>
    <mergeCell ref="AE144:BA144"/>
    <mergeCell ref="A142:K143"/>
    <mergeCell ref="L142:AD143"/>
    <mergeCell ref="AE142:AK142"/>
    <mergeCell ref="AM142:AU142"/>
    <mergeCell ref="AV142:BA143"/>
    <mergeCell ref="AL143:AU143"/>
    <mergeCell ref="AE143:AK143"/>
    <mergeCell ref="A127:S127"/>
    <mergeCell ref="A128:S129"/>
    <mergeCell ref="A48:AD48"/>
    <mergeCell ref="AE48:BA48"/>
    <mergeCell ref="A96:AD96"/>
    <mergeCell ref="AE96:BA96"/>
    <mergeCell ref="AS127:AW127"/>
    <mergeCell ref="AY127:BA127"/>
    <mergeCell ref="T128:AC129"/>
    <mergeCell ref="AD128:AJ129"/>
    <mergeCell ref="AK128:AQ129"/>
    <mergeCell ref="AR128:AW129"/>
    <mergeCell ref="AX128:BA129"/>
    <mergeCell ref="T127:AC127"/>
    <mergeCell ref="AD127:AJ127"/>
    <mergeCell ref="AK127:AQ127"/>
    <mergeCell ref="B112:BA112"/>
    <mergeCell ref="A124:BA125"/>
    <mergeCell ref="B126:S126"/>
    <mergeCell ref="U126:AC126"/>
    <mergeCell ref="AF126:AQ126"/>
    <mergeCell ref="AS126:AW126"/>
    <mergeCell ref="AY126:BA126"/>
    <mergeCell ref="A113:BA122"/>
  </mergeCells>
  <conditionalFormatting sqref="C41:AM41 C39:BA39">
    <cfRule type="expression" dxfId="12" priority="12" stopIfTrue="1">
      <formula>A39=FALSE</formula>
    </cfRule>
  </conditionalFormatting>
  <conditionalFormatting sqref="C42:AM42 C40:BA40">
    <cfRule type="expression" dxfId="11" priority="11" stopIfTrue="1">
      <formula>A39=FALSE</formula>
    </cfRule>
  </conditionalFormatting>
  <conditionalFormatting sqref="C41:AM41 C39:BA39">
    <cfRule type="expression" dxfId="10" priority="10" stopIfTrue="1">
      <formula>A39=FALSE</formula>
    </cfRule>
  </conditionalFormatting>
  <conditionalFormatting sqref="C42:AM42 C40:BA40">
    <cfRule type="expression" dxfId="9" priority="9" stopIfTrue="1">
      <formula>A39=FALSE</formula>
    </cfRule>
  </conditionalFormatting>
  <conditionalFormatting sqref="C90:AM90 C88:BA88">
    <cfRule type="expression" dxfId="8" priority="8" stopIfTrue="1">
      <formula>A88=FALSE</formula>
    </cfRule>
  </conditionalFormatting>
  <conditionalFormatting sqref="C91:AM91 C89:BA89">
    <cfRule type="expression" dxfId="7" priority="7" stopIfTrue="1">
      <formula>A88=FALSE</formula>
    </cfRule>
  </conditionalFormatting>
  <conditionalFormatting sqref="C90:AM90 C88:BA88">
    <cfRule type="expression" dxfId="6" priority="6" stopIfTrue="1">
      <formula>A88=FALSE</formula>
    </cfRule>
  </conditionalFormatting>
  <conditionalFormatting sqref="C91:AM91 C89:BA89">
    <cfRule type="expression" dxfId="5" priority="5" stopIfTrue="1">
      <formula>A88=FALSE</formula>
    </cfRule>
  </conditionalFormatting>
  <conditionalFormatting sqref="C138:AM138 C136:BA136">
    <cfRule type="expression" dxfId="4" priority="4" stopIfTrue="1">
      <formula>A136=FALSE</formula>
    </cfRule>
  </conditionalFormatting>
  <conditionalFormatting sqref="C139:AM139 C137:BA137">
    <cfRule type="expression" dxfId="3" priority="3" stopIfTrue="1">
      <formula>A136=FALSE</formula>
    </cfRule>
  </conditionalFormatting>
  <conditionalFormatting sqref="C138:AM138 C136:BA136">
    <cfRule type="expression" dxfId="2" priority="2" stopIfTrue="1">
      <formula>A136=FALSE</formula>
    </cfRule>
  </conditionalFormatting>
  <conditionalFormatting sqref="C139:AM139 C137:BA137">
    <cfRule type="expression" dxfId="1" priority="1" stopIfTrue="1">
      <formula>A136=FALSE</formula>
    </cfRule>
  </conditionalFormatting>
  <pageMargins left="0.39370078740157483" right="0.39370078740157483" top="0.39370078740157483" bottom="0.39370078740157483" header="0.31496062992125984" footer="0.31496062992125984"/>
  <pageSetup paperSize="9" scale="41" orientation="portrait" r:id="rId1"/>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O506"/>
  <sheetViews>
    <sheetView showGridLines="0" topLeftCell="B1" workbookViewId="0">
      <pane xSplit="10" ySplit="1" topLeftCell="L2" activePane="bottomRight" state="frozen"/>
      <selection activeCell="B1" sqref="B1"/>
      <selection pane="topRight" activeCell="L1" sqref="L1"/>
      <selection pane="bottomLeft" activeCell="B2" sqref="B2"/>
      <selection pane="bottomRight" activeCell="B1" sqref="B1"/>
    </sheetView>
  </sheetViews>
  <sheetFormatPr baseColWidth="10" defaultRowHeight="15" x14ac:dyDescent="0.25"/>
  <cols>
    <col min="1" max="1" width="4.42578125" style="122" hidden="1" customWidth="1"/>
    <col min="2" max="2" width="11.7109375" style="123" bestFit="1" customWidth="1"/>
    <col min="3" max="3" width="12.28515625" style="122" bestFit="1" customWidth="1"/>
    <col min="4" max="4" width="7.28515625" style="122" bestFit="1" customWidth="1"/>
    <col min="5" max="5" width="4.5703125" style="122" bestFit="1" customWidth="1"/>
    <col min="6" max="6" width="106.7109375" style="122" customWidth="1"/>
    <col min="7" max="7" width="10.140625" style="125" bestFit="1" customWidth="1"/>
    <col min="8" max="8" width="9.7109375" style="125" bestFit="1" customWidth="1"/>
    <col min="9" max="9" width="8.7109375" style="125" bestFit="1" customWidth="1"/>
    <col min="10" max="10" width="12.7109375" style="125" bestFit="1" customWidth="1"/>
    <col min="11" max="11" width="5.5703125" style="125" bestFit="1" customWidth="1"/>
    <col min="12" max="15" width="11.42578125" style="127"/>
    <col min="16" max="256" width="11.42578125" style="122"/>
    <col min="257" max="257" width="0" style="122" hidden="1" customWidth="1"/>
    <col min="258" max="258" width="10.7109375" style="122" bestFit="1" customWidth="1"/>
    <col min="259" max="259" width="12.28515625" style="122" bestFit="1" customWidth="1"/>
    <col min="260" max="260" width="7.28515625" style="122" bestFit="1" customWidth="1"/>
    <col min="261" max="261" width="4.5703125" style="122" bestFit="1" customWidth="1"/>
    <col min="262" max="262" width="106.7109375" style="122" customWidth="1"/>
    <col min="263" max="263" width="10.140625" style="122" bestFit="1" customWidth="1"/>
    <col min="264" max="264" width="9.7109375" style="122" bestFit="1" customWidth="1"/>
    <col min="265" max="265" width="8.7109375" style="122" bestFit="1" customWidth="1"/>
    <col min="266" max="266" width="12.7109375" style="122" bestFit="1" customWidth="1"/>
    <col min="267" max="267" width="5.5703125" style="122" bestFit="1" customWidth="1"/>
    <col min="268" max="512" width="11.42578125" style="122"/>
    <col min="513" max="513" width="0" style="122" hidden="1" customWidth="1"/>
    <col min="514" max="514" width="10.7109375" style="122" bestFit="1" customWidth="1"/>
    <col min="515" max="515" width="12.28515625" style="122" bestFit="1" customWidth="1"/>
    <col min="516" max="516" width="7.28515625" style="122" bestFit="1" customWidth="1"/>
    <col min="517" max="517" width="4.5703125" style="122" bestFit="1" customWidth="1"/>
    <col min="518" max="518" width="106.7109375" style="122" customWidth="1"/>
    <col min="519" max="519" width="10.140625" style="122" bestFit="1" customWidth="1"/>
    <col min="520" max="520" width="9.7109375" style="122" bestFit="1" customWidth="1"/>
    <col min="521" max="521" width="8.7109375" style="122" bestFit="1" customWidth="1"/>
    <col min="522" max="522" width="12.7109375" style="122" bestFit="1" customWidth="1"/>
    <col min="523" max="523" width="5.5703125" style="122" bestFit="1" customWidth="1"/>
    <col min="524" max="768" width="11.42578125" style="122"/>
    <col min="769" max="769" width="0" style="122" hidden="1" customWidth="1"/>
    <col min="770" max="770" width="10.7109375" style="122" bestFit="1" customWidth="1"/>
    <col min="771" max="771" width="12.28515625" style="122" bestFit="1" customWidth="1"/>
    <col min="772" max="772" width="7.28515625" style="122" bestFit="1" customWidth="1"/>
    <col min="773" max="773" width="4.5703125" style="122" bestFit="1" customWidth="1"/>
    <col min="774" max="774" width="106.7109375" style="122" customWidth="1"/>
    <col min="775" max="775" width="10.140625" style="122" bestFit="1" customWidth="1"/>
    <col min="776" max="776" width="9.7109375" style="122" bestFit="1" customWidth="1"/>
    <col min="777" max="777" width="8.7109375" style="122" bestFit="1" customWidth="1"/>
    <col min="778" max="778" width="12.7109375" style="122" bestFit="1" customWidth="1"/>
    <col min="779" max="779" width="5.5703125" style="122" bestFit="1" customWidth="1"/>
    <col min="780" max="1024" width="11.42578125" style="122"/>
    <col min="1025" max="1025" width="0" style="122" hidden="1" customWidth="1"/>
    <col min="1026" max="1026" width="10.7109375" style="122" bestFit="1" customWidth="1"/>
    <col min="1027" max="1027" width="12.28515625" style="122" bestFit="1" customWidth="1"/>
    <col min="1028" max="1028" width="7.28515625" style="122" bestFit="1" customWidth="1"/>
    <col min="1029" max="1029" width="4.5703125" style="122" bestFit="1" customWidth="1"/>
    <col min="1030" max="1030" width="106.7109375" style="122" customWidth="1"/>
    <col min="1031" max="1031" width="10.140625" style="122" bestFit="1" customWidth="1"/>
    <col min="1032" max="1032" width="9.7109375" style="122" bestFit="1" customWidth="1"/>
    <col min="1033" max="1033" width="8.7109375" style="122" bestFit="1" customWidth="1"/>
    <col min="1034" max="1034" width="12.7109375" style="122" bestFit="1" customWidth="1"/>
    <col min="1035" max="1035" width="5.5703125" style="122" bestFit="1" customWidth="1"/>
    <col min="1036" max="1280" width="11.42578125" style="122"/>
    <col min="1281" max="1281" width="0" style="122" hidden="1" customWidth="1"/>
    <col min="1282" max="1282" width="10.7109375" style="122" bestFit="1" customWidth="1"/>
    <col min="1283" max="1283" width="12.28515625" style="122" bestFit="1" customWidth="1"/>
    <col min="1284" max="1284" width="7.28515625" style="122" bestFit="1" customWidth="1"/>
    <col min="1285" max="1285" width="4.5703125" style="122" bestFit="1" customWidth="1"/>
    <col min="1286" max="1286" width="106.7109375" style="122" customWidth="1"/>
    <col min="1287" max="1287" width="10.140625" style="122" bestFit="1" customWidth="1"/>
    <col min="1288" max="1288" width="9.7109375" style="122" bestFit="1" customWidth="1"/>
    <col min="1289" max="1289" width="8.7109375" style="122" bestFit="1" customWidth="1"/>
    <col min="1290" max="1290" width="12.7109375" style="122" bestFit="1" customWidth="1"/>
    <col min="1291" max="1291" width="5.5703125" style="122" bestFit="1" customWidth="1"/>
    <col min="1292" max="1536" width="11.42578125" style="122"/>
    <col min="1537" max="1537" width="0" style="122" hidden="1" customWidth="1"/>
    <col min="1538" max="1538" width="10.7109375" style="122" bestFit="1" customWidth="1"/>
    <col min="1539" max="1539" width="12.28515625" style="122" bestFit="1" customWidth="1"/>
    <col min="1540" max="1540" width="7.28515625" style="122" bestFit="1" customWidth="1"/>
    <col min="1541" max="1541" width="4.5703125" style="122" bestFit="1" customWidth="1"/>
    <col min="1542" max="1542" width="106.7109375" style="122" customWidth="1"/>
    <col min="1543" max="1543" width="10.140625" style="122" bestFit="1" customWidth="1"/>
    <col min="1544" max="1544" width="9.7109375" style="122" bestFit="1" customWidth="1"/>
    <col min="1545" max="1545" width="8.7109375" style="122" bestFit="1" customWidth="1"/>
    <col min="1546" max="1546" width="12.7109375" style="122" bestFit="1" customWidth="1"/>
    <col min="1547" max="1547" width="5.5703125" style="122" bestFit="1" customWidth="1"/>
    <col min="1548" max="1792" width="11.42578125" style="122"/>
    <col min="1793" max="1793" width="0" style="122" hidden="1" customWidth="1"/>
    <col min="1794" max="1794" width="10.7109375" style="122" bestFit="1" customWidth="1"/>
    <col min="1795" max="1795" width="12.28515625" style="122" bestFit="1" customWidth="1"/>
    <col min="1796" max="1796" width="7.28515625" style="122" bestFit="1" customWidth="1"/>
    <col min="1797" max="1797" width="4.5703125" style="122" bestFit="1" customWidth="1"/>
    <col min="1798" max="1798" width="106.7109375" style="122" customWidth="1"/>
    <col min="1799" max="1799" width="10.140625" style="122" bestFit="1" customWidth="1"/>
    <col min="1800" max="1800" width="9.7109375" style="122" bestFit="1" customWidth="1"/>
    <col min="1801" max="1801" width="8.7109375" style="122" bestFit="1" customWidth="1"/>
    <col min="1802" max="1802" width="12.7109375" style="122" bestFit="1" customWidth="1"/>
    <col min="1803" max="1803" width="5.5703125" style="122" bestFit="1" customWidth="1"/>
    <col min="1804" max="2048" width="11.42578125" style="122"/>
    <col min="2049" max="2049" width="0" style="122" hidden="1" customWidth="1"/>
    <col min="2050" max="2050" width="10.7109375" style="122" bestFit="1" customWidth="1"/>
    <col min="2051" max="2051" width="12.28515625" style="122" bestFit="1" customWidth="1"/>
    <col min="2052" max="2052" width="7.28515625" style="122" bestFit="1" customWidth="1"/>
    <col min="2053" max="2053" width="4.5703125" style="122" bestFit="1" customWidth="1"/>
    <col min="2054" max="2054" width="106.7109375" style="122" customWidth="1"/>
    <col min="2055" max="2055" width="10.140625" style="122" bestFit="1" customWidth="1"/>
    <col min="2056" max="2056" width="9.7109375" style="122" bestFit="1" customWidth="1"/>
    <col min="2057" max="2057" width="8.7109375" style="122" bestFit="1" customWidth="1"/>
    <col min="2058" max="2058" width="12.7109375" style="122" bestFit="1" customWidth="1"/>
    <col min="2059" max="2059" width="5.5703125" style="122" bestFit="1" customWidth="1"/>
    <col min="2060" max="2304" width="11.42578125" style="122"/>
    <col min="2305" max="2305" width="0" style="122" hidden="1" customWidth="1"/>
    <col min="2306" max="2306" width="10.7109375" style="122" bestFit="1" customWidth="1"/>
    <col min="2307" max="2307" width="12.28515625" style="122" bestFit="1" customWidth="1"/>
    <col min="2308" max="2308" width="7.28515625" style="122" bestFit="1" customWidth="1"/>
    <col min="2309" max="2309" width="4.5703125" style="122" bestFit="1" customWidth="1"/>
    <col min="2310" max="2310" width="106.7109375" style="122" customWidth="1"/>
    <col min="2311" max="2311" width="10.140625" style="122" bestFit="1" customWidth="1"/>
    <col min="2312" max="2312" width="9.7109375" style="122" bestFit="1" customWidth="1"/>
    <col min="2313" max="2313" width="8.7109375" style="122" bestFit="1" customWidth="1"/>
    <col min="2314" max="2314" width="12.7109375" style="122" bestFit="1" customWidth="1"/>
    <col min="2315" max="2315" width="5.5703125" style="122" bestFit="1" customWidth="1"/>
    <col min="2316" max="2560" width="11.42578125" style="122"/>
    <col min="2561" max="2561" width="0" style="122" hidden="1" customWidth="1"/>
    <col min="2562" max="2562" width="10.7109375" style="122" bestFit="1" customWidth="1"/>
    <col min="2563" max="2563" width="12.28515625" style="122" bestFit="1" customWidth="1"/>
    <col min="2564" max="2564" width="7.28515625" style="122" bestFit="1" customWidth="1"/>
    <col min="2565" max="2565" width="4.5703125" style="122" bestFit="1" customWidth="1"/>
    <col min="2566" max="2566" width="106.7109375" style="122" customWidth="1"/>
    <col min="2567" max="2567" width="10.140625" style="122" bestFit="1" customWidth="1"/>
    <col min="2568" max="2568" width="9.7109375" style="122" bestFit="1" customWidth="1"/>
    <col min="2569" max="2569" width="8.7109375" style="122" bestFit="1" customWidth="1"/>
    <col min="2570" max="2570" width="12.7109375" style="122" bestFit="1" customWidth="1"/>
    <col min="2571" max="2571" width="5.5703125" style="122" bestFit="1" customWidth="1"/>
    <col min="2572" max="2816" width="11.42578125" style="122"/>
    <col min="2817" max="2817" width="0" style="122" hidden="1" customWidth="1"/>
    <col min="2818" max="2818" width="10.7109375" style="122" bestFit="1" customWidth="1"/>
    <col min="2819" max="2819" width="12.28515625" style="122" bestFit="1" customWidth="1"/>
    <col min="2820" max="2820" width="7.28515625" style="122" bestFit="1" customWidth="1"/>
    <col min="2821" max="2821" width="4.5703125" style="122" bestFit="1" customWidth="1"/>
    <col min="2822" max="2822" width="106.7109375" style="122" customWidth="1"/>
    <col min="2823" max="2823" width="10.140625" style="122" bestFit="1" customWidth="1"/>
    <col min="2824" max="2824" width="9.7109375" style="122" bestFit="1" customWidth="1"/>
    <col min="2825" max="2825" width="8.7109375" style="122" bestFit="1" customWidth="1"/>
    <col min="2826" max="2826" width="12.7109375" style="122" bestFit="1" customWidth="1"/>
    <col min="2827" max="2827" width="5.5703125" style="122" bestFit="1" customWidth="1"/>
    <col min="2828" max="3072" width="11.42578125" style="122"/>
    <col min="3073" max="3073" width="0" style="122" hidden="1" customWidth="1"/>
    <col min="3074" max="3074" width="10.7109375" style="122" bestFit="1" customWidth="1"/>
    <col min="3075" max="3075" width="12.28515625" style="122" bestFit="1" customWidth="1"/>
    <col min="3076" max="3076" width="7.28515625" style="122" bestFit="1" customWidth="1"/>
    <col min="3077" max="3077" width="4.5703125" style="122" bestFit="1" customWidth="1"/>
    <col min="3078" max="3078" width="106.7109375" style="122" customWidth="1"/>
    <col min="3079" max="3079" width="10.140625" style="122" bestFit="1" customWidth="1"/>
    <col min="3080" max="3080" width="9.7109375" style="122" bestFit="1" customWidth="1"/>
    <col min="3081" max="3081" width="8.7109375" style="122" bestFit="1" customWidth="1"/>
    <col min="3082" max="3082" width="12.7109375" style="122" bestFit="1" customWidth="1"/>
    <col min="3083" max="3083" width="5.5703125" style="122" bestFit="1" customWidth="1"/>
    <col min="3084" max="3328" width="11.42578125" style="122"/>
    <col min="3329" max="3329" width="0" style="122" hidden="1" customWidth="1"/>
    <col min="3330" max="3330" width="10.7109375" style="122" bestFit="1" customWidth="1"/>
    <col min="3331" max="3331" width="12.28515625" style="122" bestFit="1" customWidth="1"/>
    <col min="3332" max="3332" width="7.28515625" style="122" bestFit="1" customWidth="1"/>
    <col min="3333" max="3333" width="4.5703125" style="122" bestFit="1" customWidth="1"/>
    <col min="3334" max="3334" width="106.7109375" style="122" customWidth="1"/>
    <col min="3335" max="3335" width="10.140625" style="122" bestFit="1" customWidth="1"/>
    <col min="3336" max="3336" width="9.7109375" style="122" bestFit="1" customWidth="1"/>
    <col min="3337" max="3337" width="8.7109375" style="122" bestFit="1" customWidth="1"/>
    <col min="3338" max="3338" width="12.7109375" style="122" bestFit="1" customWidth="1"/>
    <col min="3339" max="3339" width="5.5703125" style="122" bestFit="1" customWidth="1"/>
    <col min="3340" max="3584" width="11.42578125" style="122"/>
    <col min="3585" max="3585" width="0" style="122" hidden="1" customWidth="1"/>
    <col min="3586" max="3586" width="10.7109375" style="122" bestFit="1" customWidth="1"/>
    <col min="3587" max="3587" width="12.28515625" style="122" bestFit="1" customWidth="1"/>
    <col min="3588" max="3588" width="7.28515625" style="122" bestFit="1" customWidth="1"/>
    <col min="3589" max="3589" width="4.5703125" style="122" bestFit="1" customWidth="1"/>
    <col min="3590" max="3590" width="106.7109375" style="122" customWidth="1"/>
    <col min="3591" max="3591" width="10.140625" style="122" bestFit="1" customWidth="1"/>
    <col min="3592" max="3592" width="9.7109375" style="122" bestFit="1" customWidth="1"/>
    <col min="3593" max="3593" width="8.7109375" style="122" bestFit="1" customWidth="1"/>
    <col min="3594" max="3594" width="12.7109375" style="122" bestFit="1" customWidth="1"/>
    <col min="3595" max="3595" width="5.5703125" style="122" bestFit="1" customWidth="1"/>
    <col min="3596" max="3840" width="11.42578125" style="122"/>
    <col min="3841" max="3841" width="0" style="122" hidden="1" customWidth="1"/>
    <col min="3842" max="3842" width="10.7109375" style="122" bestFit="1" customWidth="1"/>
    <col min="3843" max="3843" width="12.28515625" style="122" bestFit="1" customWidth="1"/>
    <col min="3844" max="3844" width="7.28515625" style="122" bestFit="1" customWidth="1"/>
    <col min="3845" max="3845" width="4.5703125" style="122" bestFit="1" customWidth="1"/>
    <col min="3846" max="3846" width="106.7109375" style="122" customWidth="1"/>
    <col min="3847" max="3847" width="10.140625" style="122" bestFit="1" customWidth="1"/>
    <col min="3848" max="3848" width="9.7109375" style="122" bestFit="1" customWidth="1"/>
    <col min="3849" max="3849" width="8.7109375" style="122" bestFit="1" customWidth="1"/>
    <col min="3850" max="3850" width="12.7109375" style="122" bestFit="1" customWidth="1"/>
    <col min="3851" max="3851" width="5.5703125" style="122" bestFit="1" customWidth="1"/>
    <col min="3852" max="4096" width="11.42578125" style="122"/>
    <col min="4097" max="4097" width="0" style="122" hidden="1" customWidth="1"/>
    <col min="4098" max="4098" width="10.7109375" style="122" bestFit="1" customWidth="1"/>
    <col min="4099" max="4099" width="12.28515625" style="122" bestFit="1" customWidth="1"/>
    <col min="4100" max="4100" width="7.28515625" style="122" bestFit="1" customWidth="1"/>
    <col min="4101" max="4101" width="4.5703125" style="122" bestFit="1" customWidth="1"/>
    <col min="4102" max="4102" width="106.7109375" style="122" customWidth="1"/>
    <col min="4103" max="4103" width="10.140625" style="122" bestFit="1" customWidth="1"/>
    <col min="4104" max="4104" width="9.7109375" style="122" bestFit="1" customWidth="1"/>
    <col min="4105" max="4105" width="8.7109375" style="122" bestFit="1" customWidth="1"/>
    <col min="4106" max="4106" width="12.7109375" style="122" bestFit="1" customWidth="1"/>
    <col min="4107" max="4107" width="5.5703125" style="122" bestFit="1" customWidth="1"/>
    <col min="4108" max="4352" width="11.42578125" style="122"/>
    <col min="4353" max="4353" width="0" style="122" hidden="1" customWidth="1"/>
    <col min="4354" max="4354" width="10.7109375" style="122" bestFit="1" customWidth="1"/>
    <col min="4355" max="4355" width="12.28515625" style="122" bestFit="1" customWidth="1"/>
    <col min="4356" max="4356" width="7.28515625" style="122" bestFit="1" customWidth="1"/>
    <col min="4357" max="4357" width="4.5703125" style="122" bestFit="1" customWidth="1"/>
    <col min="4358" max="4358" width="106.7109375" style="122" customWidth="1"/>
    <col min="4359" max="4359" width="10.140625" style="122" bestFit="1" customWidth="1"/>
    <col min="4360" max="4360" width="9.7109375" style="122" bestFit="1" customWidth="1"/>
    <col min="4361" max="4361" width="8.7109375" style="122" bestFit="1" customWidth="1"/>
    <col min="4362" max="4362" width="12.7109375" style="122" bestFit="1" customWidth="1"/>
    <col min="4363" max="4363" width="5.5703125" style="122" bestFit="1" customWidth="1"/>
    <col min="4364" max="4608" width="11.42578125" style="122"/>
    <col min="4609" max="4609" width="0" style="122" hidden="1" customWidth="1"/>
    <col min="4610" max="4610" width="10.7109375" style="122" bestFit="1" customWidth="1"/>
    <col min="4611" max="4611" width="12.28515625" style="122" bestFit="1" customWidth="1"/>
    <col min="4612" max="4612" width="7.28515625" style="122" bestFit="1" customWidth="1"/>
    <col min="4613" max="4613" width="4.5703125" style="122" bestFit="1" customWidth="1"/>
    <col min="4614" max="4614" width="106.7109375" style="122" customWidth="1"/>
    <col min="4615" max="4615" width="10.140625" style="122" bestFit="1" customWidth="1"/>
    <col min="4616" max="4616" width="9.7109375" style="122" bestFit="1" customWidth="1"/>
    <col min="4617" max="4617" width="8.7109375" style="122" bestFit="1" customWidth="1"/>
    <col min="4618" max="4618" width="12.7109375" style="122" bestFit="1" customWidth="1"/>
    <col min="4619" max="4619" width="5.5703125" style="122" bestFit="1" customWidth="1"/>
    <col min="4620" max="4864" width="11.42578125" style="122"/>
    <col min="4865" max="4865" width="0" style="122" hidden="1" customWidth="1"/>
    <col min="4866" max="4866" width="10.7109375" style="122" bestFit="1" customWidth="1"/>
    <col min="4867" max="4867" width="12.28515625" style="122" bestFit="1" customWidth="1"/>
    <col min="4868" max="4868" width="7.28515625" style="122" bestFit="1" customWidth="1"/>
    <col min="4869" max="4869" width="4.5703125" style="122" bestFit="1" customWidth="1"/>
    <col min="4870" max="4870" width="106.7109375" style="122" customWidth="1"/>
    <col min="4871" max="4871" width="10.140625" style="122" bestFit="1" customWidth="1"/>
    <col min="4872" max="4872" width="9.7109375" style="122" bestFit="1" customWidth="1"/>
    <col min="4873" max="4873" width="8.7109375" style="122" bestFit="1" customWidth="1"/>
    <col min="4874" max="4874" width="12.7109375" style="122" bestFit="1" customWidth="1"/>
    <col min="4875" max="4875" width="5.5703125" style="122" bestFit="1" customWidth="1"/>
    <col min="4876" max="5120" width="11.42578125" style="122"/>
    <col min="5121" max="5121" width="0" style="122" hidden="1" customWidth="1"/>
    <col min="5122" max="5122" width="10.7109375" style="122" bestFit="1" customWidth="1"/>
    <col min="5123" max="5123" width="12.28515625" style="122" bestFit="1" customWidth="1"/>
    <col min="5124" max="5124" width="7.28515625" style="122" bestFit="1" customWidth="1"/>
    <col min="5125" max="5125" width="4.5703125" style="122" bestFit="1" customWidth="1"/>
    <col min="5126" max="5126" width="106.7109375" style="122" customWidth="1"/>
    <col min="5127" max="5127" width="10.140625" style="122" bestFit="1" customWidth="1"/>
    <col min="5128" max="5128" width="9.7109375" style="122" bestFit="1" customWidth="1"/>
    <col min="5129" max="5129" width="8.7109375" style="122" bestFit="1" customWidth="1"/>
    <col min="5130" max="5130" width="12.7109375" style="122" bestFit="1" customWidth="1"/>
    <col min="5131" max="5131" width="5.5703125" style="122" bestFit="1" customWidth="1"/>
    <col min="5132" max="5376" width="11.42578125" style="122"/>
    <col min="5377" max="5377" width="0" style="122" hidden="1" customWidth="1"/>
    <col min="5378" max="5378" width="10.7109375" style="122" bestFit="1" customWidth="1"/>
    <col min="5379" max="5379" width="12.28515625" style="122" bestFit="1" customWidth="1"/>
    <col min="5380" max="5380" width="7.28515625" style="122" bestFit="1" customWidth="1"/>
    <col min="5381" max="5381" width="4.5703125" style="122" bestFit="1" customWidth="1"/>
    <col min="5382" max="5382" width="106.7109375" style="122" customWidth="1"/>
    <col min="5383" max="5383" width="10.140625" style="122" bestFit="1" customWidth="1"/>
    <col min="5384" max="5384" width="9.7109375" style="122" bestFit="1" customWidth="1"/>
    <col min="5385" max="5385" width="8.7109375" style="122" bestFit="1" customWidth="1"/>
    <col min="5386" max="5386" width="12.7109375" style="122" bestFit="1" customWidth="1"/>
    <col min="5387" max="5387" width="5.5703125" style="122" bestFit="1" customWidth="1"/>
    <col min="5388" max="5632" width="11.42578125" style="122"/>
    <col min="5633" max="5633" width="0" style="122" hidden="1" customWidth="1"/>
    <col min="5634" max="5634" width="10.7109375" style="122" bestFit="1" customWidth="1"/>
    <col min="5635" max="5635" width="12.28515625" style="122" bestFit="1" customWidth="1"/>
    <col min="5636" max="5636" width="7.28515625" style="122" bestFit="1" customWidth="1"/>
    <col min="5637" max="5637" width="4.5703125" style="122" bestFit="1" customWidth="1"/>
    <col min="5638" max="5638" width="106.7109375" style="122" customWidth="1"/>
    <col min="5639" max="5639" width="10.140625" style="122" bestFit="1" customWidth="1"/>
    <col min="5640" max="5640" width="9.7109375" style="122" bestFit="1" customWidth="1"/>
    <col min="5641" max="5641" width="8.7109375" style="122" bestFit="1" customWidth="1"/>
    <col min="5642" max="5642" width="12.7109375" style="122" bestFit="1" customWidth="1"/>
    <col min="5643" max="5643" width="5.5703125" style="122" bestFit="1" customWidth="1"/>
    <col min="5644" max="5888" width="11.42578125" style="122"/>
    <col min="5889" max="5889" width="0" style="122" hidden="1" customWidth="1"/>
    <col min="5890" max="5890" width="10.7109375" style="122" bestFit="1" customWidth="1"/>
    <col min="5891" max="5891" width="12.28515625" style="122" bestFit="1" customWidth="1"/>
    <col min="5892" max="5892" width="7.28515625" style="122" bestFit="1" customWidth="1"/>
    <col min="5893" max="5893" width="4.5703125" style="122" bestFit="1" customWidth="1"/>
    <col min="5894" max="5894" width="106.7109375" style="122" customWidth="1"/>
    <col min="5895" max="5895" width="10.140625" style="122" bestFit="1" customWidth="1"/>
    <col min="5896" max="5896" width="9.7109375" style="122" bestFit="1" customWidth="1"/>
    <col min="5897" max="5897" width="8.7109375" style="122" bestFit="1" customWidth="1"/>
    <col min="5898" max="5898" width="12.7109375" style="122" bestFit="1" customWidth="1"/>
    <col min="5899" max="5899" width="5.5703125" style="122" bestFit="1" customWidth="1"/>
    <col min="5900" max="6144" width="11.42578125" style="122"/>
    <col min="6145" max="6145" width="0" style="122" hidden="1" customWidth="1"/>
    <col min="6146" max="6146" width="10.7109375" style="122" bestFit="1" customWidth="1"/>
    <col min="6147" max="6147" width="12.28515625" style="122" bestFit="1" customWidth="1"/>
    <col min="6148" max="6148" width="7.28515625" style="122" bestFit="1" customWidth="1"/>
    <col min="6149" max="6149" width="4.5703125" style="122" bestFit="1" customWidth="1"/>
    <col min="6150" max="6150" width="106.7109375" style="122" customWidth="1"/>
    <col min="6151" max="6151" width="10.140625" style="122" bestFit="1" customWidth="1"/>
    <col min="6152" max="6152" width="9.7109375" style="122" bestFit="1" customWidth="1"/>
    <col min="6153" max="6153" width="8.7109375" style="122" bestFit="1" customWidth="1"/>
    <col min="6154" max="6154" width="12.7109375" style="122" bestFit="1" customWidth="1"/>
    <col min="6155" max="6155" width="5.5703125" style="122" bestFit="1" customWidth="1"/>
    <col min="6156" max="6400" width="11.42578125" style="122"/>
    <col min="6401" max="6401" width="0" style="122" hidden="1" customWidth="1"/>
    <col min="6402" max="6402" width="10.7109375" style="122" bestFit="1" customWidth="1"/>
    <col min="6403" max="6403" width="12.28515625" style="122" bestFit="1" customWidth="1"/>
    <col min="6404" max="6404" width="7.28515625" style="122" bestFit="1" customWidth="1"/>
    <col min="6405" max="6405" width="4.5703125" style="122" bestFit="1" customWidth="1"/>
    <col min="6406" max="6406" width="106.7109375" style="122" customWidth="1"/>
    <col min="6407" max="6407" width="10.140625" style="122" bestFit="1" customWidth="1"/>
    <col min="6408" max="6408" width="9.7109375" style="122" bestFit="1" customWidth="1"/>
    <col min="6409" max="6409" width="8.7109375" style="122" bestFit="1" customWidth="1"/>
    <col min="6410" max="6410" width="12.7109375" style="122" bestFit="1" customWidth="1"/>
    <col min="6411" max="6411" width="5.5703125" style="122" bestFit="1" customWidth="1"/>
    <col min="6412" max="6656" width="11.42578125" style="122"/>
    <col min="6657" max="6657" width="0" style="122" hidden="1" customWidth="1"/>
    <col min="6658" max="6658" width="10.7109375" style="122" bestFit="1" customWidth="1"/>
    <col min="6659" max="6659" width="12.28515625" style="122" bestFit="1" customWidth="1"/>
    <col min="6660" max="6660" width="7.28515625" style="122" bestFit="1" customWidth="1"/>
    <col min="6661" max="6661" width="4.5703125" style="122" bestFit="1" customWidth="1"/>
    <col min="6662" max="6662" width="106.7109375" style="122" customWidth="1"/>
    <col min="6663" max="6663" width="10.140625" style="122" bestFit="1" customWidth="1"/>
    <col min="6664" max="6664" width="9.7109375" style="122" bestFit="1" customWidth="1"/>
    <col min="6665" max="6665" width="8.7109375" style="122" bestFit="1" customWidth="1"/>
    <col min="6666" max="6666" width="12.7109375" style="122" bestFit="1" customWidth="1"/>
    <col min="6667" max="6667" width="5.5703125" style="122" bestFit="1" customWidth="1"/>
    <col min="6668" max="6912" width="11.42578125" style="122"/>
    <col min="6913" max="6913" width="0" style="122" hidden="1" customWidth="1"/>
    <col min="6914" max="6914" width="10.7109375" style="122" bestFit="1" customWidth="1"/>
    <col min="6915" max="6915" width="12.28515625" style="122" bestFit="1" customWidth="1"/>
    <col min="6916" max="6916" width="7.28515625" style="122" bestFit="1" customWidth="1"/>
    <col min="6917" max="6917" width="4.5703125" style="122" bestFit="1" customWidth="1"/>
    <col min="6918" max="6918" width="106.7109375" style="122" customWidth="1"/>
    <col min="6919" max="6919" width="10.140625" style="122" bestFit="1" customWidth="1"/>
    <col min="6920" max="6920" width="9.7109375" style="122" bestFit="1" customWidth="1"/>
    <col min="6921" max="6921" width="8.7109375" style="122" bestFit="1" customWidth="1"/>
    <col min="6922" max="6922" width="12.7109375" style="122" bestFit="1" customWidth="1"/>
    <col min="6923" max="6923" width="5.5703125" style="122" bestFit="1" customWidth="1"/>
    <col min="6924" max="7168" width="11.42578125" style="122"/>
    <col min="7169" max="7169" width="0" style="122" hidden="1" customWidth="1"/>
    <col min="7170" max="7170" width="10.7109375" style="122" bestFit="1" customWidth="1"/>
    <col min="7171" max="7171" width="12.28515625" style="122" bestFit="1" customWidth="1"/>
    <col min="7172" max="7172" width="7.28515625" style="122" bestFit="1" customWidth="1"/>
    <col min="7173" max="7173" width="4.5703125" style="122" bestFit="1" customWidth="1"/>
    <col min="7174" max="7174" width="106.7109375" style="122" customWidth="1"/>
    <col min="7175" max="7175" width="10.140625" style="122" bestFit="1" customWidth="1"/>
    <col min="7176" max="7176" width="9.7109375" style="122" bestFit="1" customWidth="1"/>
    <col min="7177" max="7177" width="8.7109375" style="122" bestFit="1" customWidth="1"/>
    <col min="7178" max="7178" width="12.7109375" style="122" bestFit="1" customWidth="1"/>
    <col min="7179" max="7179" width="5.5703125" style="122" bestFit="1" customWidth="1"/>
    <col min="7180" max="7424" width="11.42578125" style="122"/>
    <col min="7425" max="7425" width="0" style="122" hidden="1" customWidth="1"/>
    <col min="7426" max="7426" width="10.7109375" style="122" bestFit="1" customWidth="1"/>
    <col min="7427" max="7427" width="12.28515625" style="122" bestFit="1" customWidth="1"/>
    <col min="7428" max="7428" width="7.28515625" style="122" bestFit="1" customWidth="1"/>
    <col min="7429" max="7429" width="4.5703125" style="122" bestFit="1" customWidth="1"/>
    <col min="7430" max="7430" width="106.7109375" style="122" customWidth="1"/>
    <col min="7431" max="7431" width="10.140625" style="122" bestFit="1" customWidth="1"/>
    <col min="7432" max="7432" width="9.7109375" style="122" bestFit="1" customWidth="1"/>
    <col min="7433" max="7433" width="8.7109375" style="122" bestFit="1" customWidth="1"/>
    <col min="7434" max="7434" width="12.7109375" style="122" bestFit="1" customWidth="1"/>
    <col min="7435" max="7435" width="5.5703125" style="122" bestFit="1" customWidth="1"/>
    <col min="7436" max="7680" width="11.42578125" style="122"/>
    <col min="7681" max="7681" width="0" style="122" hidden="1" customWidth="1"/>
    <col min="7682" max="7682" width="10.7109375" style="122" bestFit="1" customWidth="1"/>
    <col min="7683" max="7683" width="12.28515625" style="122" bestFit="1" customWidth="1"/>
    <col min="7684" max="7684" width="7.28515625" style="122" bestFit="1" customWidth="1"/>
    <col min="7685" max="7685" width="4.5703125" style="122" bestFit="1" customWidth="1"/>
    <col min="7686" max="7686" width="106.7109375" style="122" customWidth="1"/>
    <col min="7687" max="7687" width="10.140625" style="122" bestFit="1" customWidth="1"/>
    <col min="7688" max="7688" width="9.7109375" style="122" bestFit="1" customWidth="1"/>
    <col min="7689" max="7689" width="8.7109375" style="122" bestFit="1" customWidth="1"/>
    <col min="7690" max="7690" width="12.7109375" style="122" bestFit="1" customWidth="1"/>
    <col min="7691" max="7691" width="5.5703125" style="122" bestFit="1" customWidth="1"/>
    <col min="7692" max="7936" width="11.42578125" style="122"/>
    <col min="7937" max="7937" width="0" style="122" hidden="1" customWidth="1"/>
    <col min="7938" max="7938" width="10.7109375" style="122" bestFit="1" customWidth="1"/>
    <col min="7939" max="7939" width="12.28515625" style="122" bestFit="1" customWidth="1"/>
    <col min="7940" max="7940" width="7.28515625" style="122" bestFit="1" customWidth="1"/>
    <col min="7941" max="7941" width="4.5703125" style="122" bestFit="1" customWidth="1"/>
    <col min="7942" max="7942" width="106.7109375" style="122" customWidth="1"/>
    <col min="7943" max="7943" width="10.140625" style="122" bestFit="1" customWidth="1"/>
    <col min="7944" max="7944" width="9.7109375" style="122" bestFit="1" customWidth="1"/>
    <col min="7945" max="7945" width="8.7109375" style="122" bestFit="1" customWidth="1"/>
    <col min="7946" max="7946" width="12.7109375" style="122" bestFit="1" customWidth="1"/>
    <col min="7947" max="7947" width="5.5703125" style="122" bestFit="1" customWidth="1"/>
    <col min="7948" max="8192" width="11.42578125" style="122"/>
    <col min="8193" max="8193" width="0" style="122" hidden="1" customWidth="1"/>
    <col min="8194" max="8194" width="10.7109375" style="122" bestFit="1" customWidth="1"/>
    <col min="8195" max="8195" width="12.28515625" style="122" bestFit="1" customWidth="1"/>
    <col min="8196" max="8196" width="7.28515625" style="122" bestFit="1" customWidth="1"/>
    <col min="8197" max="8197" width="4.5703125" style="122" bestFit="1" customWidth="1"/>
    <col min="8198" max="8198" width="106.7109375" style="122" customWidth="1"/>
    <col min="8199" max="8199" width="10.140625" style="122" bestFit="1" customWidth="1"/>
    <col min="8200" max="8200" width="9.7109375" style="122" bestFit="1" customWidth="1"/>
    <col min="8201" max="8201" width="8.7109375" style="122" bestFit="1" customWidth="1"/>
    <col min="8202" max="8202" width="12.7109375" style="122" bestFit="1" customWidth="1"/>
    <col min="8203" max="8203" width="5.5703125" style="122" bestFit="1" customWidth="1"/>
    <col min="8204" max="8448" width="11.42578125" style="122"/>
    <col min="8449" max="8449" width="0" style="122" hidden="1" customWidth="1"/>
    <col min="8450" max="8450" width="10.7109375" style="122" bestFit="1" customWidth="1"/>
    <col min="8451" max="8451" width="12.28515625" style="122" bestFit="1" customWidth="1"/>
    <col min="8452" max="8452" width="7.28515625" style="122" bestFit="1" customWidth="1"/>
    <col min="8453" max="8453" width="4.5703125" style="122" bestFit="1" customWidth="1"/>
    <col min="8454" max="8454" width="106.7109375" style="122" customWidth="1"/>
    <col min="8455" max="8455" width="10.140625" style="122" bestFit="1" customWidth="1"/>
    <col min="8456" max="8456" width="9.7109375" style="122" bestFit="1" customWidth="1"/>
    <col min="8457" max="8457" width="8.7109375" style="122" bestFit="1" customWidth="1"/>
    <col min="8458" max="8458" width="12.7109375" style="122" bestFit="1" customWidth="1"/>
    <col min="8459" max="8459" width="5.5703125" style="122" bestFit="1" customWidth="1"/>
    <col min="8460" max="8704" width="11.42578125" style="122"/>
    <col min="8705" max="8705" width="0" style="122" hidden="1" customWidth="1"/>
    <col min="8706" max="8706" width="10.7109375" style="122" bestFit="1" customWidth="1"/>
    <col min="8707" max="8707" width="12.28515625" style="122" bestFit="1" customWidth="1"/>
    <col min="8708" max="8708" width="7.28515625" style="122" bestFit="1" customWidth="1"/>
    <col min="8709" max="8709" width="4.5703125" style="122" bestFit="1" customWidth="1"/>
    <col min="8710" max="8710" width="106.7109375" style="122" customWidth="1"/>
    <col min="8711" max="8711" width="10.140625" style="122" bestFit="1" customWidth="1"/>
    <col min="8712" max="8712" width="9.7109375" style="122" bestFit="1" customWidth="1"/>
    <col min="8713" max="8713" width="8.7109375" style="122" bestFit="1" customWidth="1"/>
    <col min="8714" max="8714" width="12.7109375" style="122" bestFit="1" customWidth="1"/>
    <col min="8715" max="8715" width="5.5703125" style="122" bestFit="1" customWidth="1"/>
    <col min="8716" max="8960" width="11.42578125" style="122"/>
    <col min="8961" max="8961" width="0" style="122" hidden="1" customWidth="1"/>
    <col min="8962" max="8962" width="10.7109375" style="122" bestFit="1" customWidth="1"/>
    <col min="8963" max="8963" width="12.28515625" style="122" bestFit="1" customWidth="1"/>
    <col min="8964" max="8964" width="7.28515625" style="122" bestFit="1" customWidth="1"/>
    <col min="8965" max="8965" width="4.5703125" style="122" bestFit="1" customWidth="1"/>
    <col min="8966" max="8966" width="106.7109375" style="122" customWidth="1"/>
    <col min="8967" max="8967" width="10.140625" style="122" bestFit="1" customWidth="1"/>
    <col min="8968" max="8968" width="9.7109375" style="122" bestFit="1" customWidth="1"/>
    <col min="8969" max="8969" width="8.7109375" style="122" bestFit="1" customWidth="1"/>
    <col min="8970" max="8970" width="12.7109375" style="122" bestFit="1" customWidth="1"/>
    <col min="8971" max="8971" width="5.5703125" style="122" bestFit="1" customWidth="1"/>
    <col min="8972" max="9216" width="11.42578125" style="122"/>
    <col min="9217" max="9217" width="0" style="122" hidden="1" customWidth="1"/>
    <col min="9218" max="9218" width="10.7109375" style="122" bestFit="1" customWidth="1"/>
    <col min="9219" max="9219" width="12.28515625" style="122" bestFit="1" customWidth="1"/>
    <col min="9220" max="9220" width="7.28515625" style="122" bestFit="1" customWidth="1"/>
    <col min="9221" max="9221" width="4.5703125" style="122" bestFit="1" customWidth="1"/>
    <col min="9222" max="9222" width="106.7109375" style="122" customWidth="1"/>
    <col min="9223" max="9223" width="10.140625" style="122" bestFit="1" customWidth="1"/>
    <col min="9224" max="9224" width="9.7109375" style="122" bestFit="1" customWidth="1"/>
    <col min="9225" max="9225" width="8.7109375" style="122" bestFit="1" customWidth="1"/>
    <col min="9226" max="9226" width="12.7109375" style="122" bestFit="1" customWidth="1"/>
    <col min="9227" max="9227" width="5.5703125" style="122" bestFit="1" customWidth="1"/>
    <col min="9228" max="9472" width="11.42578125" style="122"/>
    <col min="9473" max="9473" width="0" style="122" hidden="1" customWidth="1"/>
    <col min="9474" max="9474" width="10.7109375" style="122" bestFit="1" customWidth="1"/>
    <col min="9475" max="9475" width="12.28515625" style="122" bestFit="1" customWidth="1"/>
    <col min="9476" max="9476" width="7.28515625" style="122" bestFit="1" customWidth="1"/>
    <col min="9477" max="9477" width="4.5703125" style="122" bestFit="1" customWidth="1"/>
    <col min="9478" max="9478" width="106.7109375" style="122" customWidth="1"/>
    <col min="9479" max="9479" width="10.140625" style="122" bestFit="1" customWidth="1"/>
    <col min="9480" max="9480" width="9.7109375" style="122" bestFit="1" customWidth="1"/>
    <col min="9481" max="9481" width="8.7109375" style="122" bestFit="1" customWidth="1"/>
    <col min="9482" max="9482" width="12.7109375" style="122" bestFit="1" customWidth="1"/>
    <col min="9483" max="9483" width="5.5703125" style="122" bestFit="1" customWidth="1"/>
    <col min="9484" max="9728" width="11.42578125" style="122"/>
    <col min="9729" max="9729" width="0" style="122" hidden="1" customWidth="1"/>
    <col min="9730" max="9730" width="10.7109375" style="122" bestFit="1" customWidth="1"/>
    <col min="9731" max="9731" width="12.28515625" style="122" bestFit="1" customWidth="1"/>
    <col min="9732" max="9732" width="7.28515625" style="122" bestFit="1" customWidth="1"/>
    <col min="9733" max="9733" width="4.5703125" style="122" bestFit="1" customWidth="1"/>
    <col min="9734" max="9734" width="106.7109375" style="122" customWidth="1"/>
    <col min="9735" max="9735" width="10.140625" style="122" bestFit="1" customWidth="1"/>
    <col min="9736" max="9736" width="9.7109375" style="122" bestFit="1" customWidth="1"/>
    <col min="9737" max="9737" width="8.7109375" style="122" bestFit="1" customWidth="1"/>
    <col min="9738" max="9738" width="12.7109375" style="122" bestFit="1" customWidth="1"/>
    <col min="9739" max="9739" width="5.5703125" style="122" bestFit="1" customWidth="1"/>
    <col min="9740" max="9984" width="11.42578125" style="122"/>
    <col min="9985" max="9985" width="0" style="122" hidden="1" customWidth="1"/>
    <col min="9986" max="9986" width="10.7109375" style="122" bestFit="1" customWidth="1"/>
    <col min="9987" max="9987" width="12.28515625" style="122" bestFit="1" customWidth="1"/>
    <col min="9988" max="9988" width="7.28515625" style="122" bestFit="1" customWidth="1"/>
    <col min="9989" max="9989" width="4.5703125" style="122" bestFit="1" customWidth="1"/>
    <col min="9990" max="9990" width="106.7109375" style="122" customWidth="1"/>
    <col min="9991" max="9991" width="10.140625" style="122" bestFit="1" customWidth="1"/>
    <col min="9992" max="9992" width="9.7109375" style="122" bestFit="1" customWidth="1"/>
    <col min="9993" max="9993" width="8.7109375" style="122" bestFit="1" customWidth="1"/>
    <col min="9994" max="9994" width="12.7109375" style="122" bestFit="1" customWidth="1"/>
    <col min="9995" max="9995" width="5.5703125" style="122" bestFit="1" customWidth="1"/>
    <col min="9996" max="10240" width="11.42578125" style="122"/>
    <col min="10241" max="10241" width="0" style="122" hidden="1" customWidth="1"/>
    <col min="10242" max="10242" width="10.7109375" style="122" bestFit="1" customWidth="1"/>
    <col min="10243" max="10243" width="12.28515625" style="122" bestFit="1" customWidth="1"/>
    <col min="10244" max="10244" width="7.28515625" style="122" bestFit="1" customWidth="1"/>
    <col min="10245" max="10245" width="4.5703125" style="122" bestFit="1" customWidth="1"/>
    <col min="10246" max="10246" width="106.7109375" style="122" customWidth="1"/>
    <col min="10247" max="10247" width="10.140625" style="122" bestFit="1" customWidth="1"/>
    <col min="10248" max="10248" width="9.7109375" style="122" bestFit="1" customWidth="1"/>
    <col min="10249" max="10249" width="8.7109375" style="122" bestFit="1" customWidth="1"/>
    <col min="10250" max="10250" width="12.7109375" style="122" bestFit="1" customWidth="1"/>
    <col min="10251" max="10251" width="5.5703125" style="122" bestFit="1" customWidth="1"/>
    <col min="10252" max="10496" width="11.42578125" style="122"/>
    <col min="10497" max="10497" width="0" style="122" hidden="1" customWidth="1"/>
    <col min="10498" max="10498" width="10.7109375" style="122" bestFit="1" customWidth="1"/>
    <col min="10499" max="10499" width="12.28515625" style="122" bestFit="1" customWidth="1"/>
    <col min="10500" max="10500" width="7.28515625" style="122" bestFit="1" customWidth="1"/>
    <col min="10501" max="10501" width="4.5703125" style="122" bestFit="1" customWidth="1"/>
    <col min="10502" max="10502" width="106.7109375" style="122" customWidth="1"/>
    <col min="10503" max="10503" width="10.140625" style="122" bestFit="1" customWidth="1"/>
    <col min="10504" max="10504" width="9.7109375" style="122" bestFit="1" customWidth="1"/>
    <col min="10505" max="10505" width="8.7109375" style="122" bestFit="1" customWidth="1"/>
    <col min="10506" max="10506" width="12.7109375" style="122" bestFit="1" customWidth="1"/>
    <col min="10507" max="10507" width="5.5703125" style="122" bestFit="1" customWidth="1"/>
    <col min="10508" max="10752" width="11.42578125" style="122"/>
    <col min="10753" max="10753" width="0" style="122" hidden="1" customWidth="1"/>
    <col min="10754" max="10754" width="10.7109375" style="122" bestFit="1" customWidth="1"/>
    <col min="10755" max="10755" width="12.28515625" style="122" bestFit="1" customWidth="1"/>
    <col min="10756" max="10756" width="7.28515625" style="122" bestFit="1" customWidth="1"/>
    <col min="10757" max="10757" width="4.5703125" style="122" bestFit="1" customWidth="1"/>
    <col min="10758" max="10758" width="106.7109375" style="122" customWidth="1"/>
    <col min="10759" max="10759" width="10.140625" style="122" bestFit="1" customWidth="1"/>
    <col min="10760" max="10760" width="9.7109375" style="122" bestFit="1" customWidth="1"/>
    <col min="10761" max="10761" width="8.7109375" style="122" bestFit="1" customWidth="1"/>
    <col min="10762" max="10762" width="12.7109375" style="122" bestFit="1" customWidth="1"/>
    <col min="10763" max="10763" width="5.5703125" style="122" bestFit="1" customWidth="1"/>
    <col min="10764" max="11008" width="11.42578125" style="122"/>
    <col min="11009" max="11009" width="0" style="122" hidden="1" customWidth="1"/>
    <col min="11010" max="11010" width="10.7109375" style="122" bestFit="1" customWidth="1"/>
    <col min="11011" max="11011" width="12.28515625" style="122" bestFit="1" customWidth="1"/>
    <col min="11012" max="11012" width="7.28515625" style="122" bestFit="1" customWidth="1"/>
    <col min="11013" max="11013" width="4.5703125" style="122" bestFit="1" customWidth="1"/>
    <col min="11014" max="11014" width="106.7109375" style="122" customWidth="1"/>
    <col min="11015" max="11015" width="10.140625" style="122" bestFit="1" customWidth="1"/>
    <col min="11016" max="11016" width="9.7109375" style="122" bestFit="1" customWidth="1"/>
    <col min="11017" max="11017" width="8.7109375" style="122" bestFit="1" customWidth="1"/>
    <col min="11018" max="11018" width="12.7109375" style="122" bestFit="1" customWidth="1"/>
    <col min="11019" max="11019" width="5.5703125" style="122" bestFit="1" customWidth="1"/>
    <col min="11020" max="11264" width="11.42578125" style="122"/>
    <col min="11265" max="11265" width="0" style="122" hidden="1" customWidth="1"/>
    <col min="11266" max="11266" width="10.7109375" style="122" bestFit="1" customWidth="1"/>
    <col min="11267" max="11267" width="12.28515625" style="122" bestFit="1" customWidth="1"/>
    <col min="11268" max="11268" width="7.28515625" style="122" bestFit="1" customWidth="1"/>
    <col min="11269" max="11269" width="4.5703125" style="122" bestFit="1" customWidth="1"/>
    <col min="11270" max="11270" width="106.7109375" style="122" customWidth="1"/>
    <col min="11271" max="11271" width="10.140625" style="122" bestFit="1" customWidth="1"/>
    <col min="11272" max="11272" width="9.7109375" style="122" bestFit="1" customWidth="1"/>
    <col min="11273" max="11273" width="8.7109375" style="122" bestFit="1" customWidth="1"/>
    <col min="11274" max="11274" width="12.7109375" style="122" bestFit="1" customWidth="1"/>
    <col min="11275" max="11275" width="5.5703125" style="122" bestFit="1" customWidth="1"/>
    <col min="11276" max="11520" width="11.42578125" style="122"/>
    <col min="11521" max="11521" width="0" style="122" hidden="1" customWidth="1"/>
    <col min="11522" max="11522" width="10.7109375" style="122" bestFit="1" customWidth="1"/>
    <col min="11523" max="11523" width="12.28515625" style="122" bestFit="1" customWidth="1"/>
    <col min="11524" max="11524" width="7.28515625" style="122" bestFit="1" customWidth="1"/>
    <col min="11525" max="11525" width="4.5703125" style="122" bestFit="1" customWidth="1"/>
    <col min="11526" max="11526" width="106.7109375" style="122" customWidth="1"/>
    <col min="11527" max="11527" width="10.140625" style="122" bestFit="1" customWidth="1"/>
    <col min="11528" max="11528" width="9.7109375" style="122" bestFit="1" customWidth="1"/>
    <col min="11529" max="11529" width="8.7109375" style="122" bestFit="1" customWidth="1"/>
    <col min="11530" max="11530" width="12.7109375" style="122" bestFit="1" customWidth="1"/>
    <col min="11531" max="11531" width="5.5703125" style="122" bestFit="1" customWidth="1"/>
    <col min="11532" max="11776" width="11.42578125" style="122"/>
    <col min="11777" max="11777" width="0" style="122" hidden="1" customWidth="1"/>
    <col min="11778" max="11778" width="10.7109375" style="122" bestFit="1" customWidth="1"/>
    <col min="11779" max="11779" width="12.28515625" style="122" bestFit="1" customWidth="1"/>
    <col min="11780" max="11780" width="7.28515625" style="122" bestFit="1" customWidth="1"/>
    <col min="11781" max="11781" width="4.5703125" style="122" bestFit="1" customWidth="1"/>
    <col min="11782" max="11782" width="106.7109375" style="122" customWidth="1"/>
    <col min="11783" max="11783" width="10.140625" style="122" bestFit="1" customWidth="1"/>
    <col min="11784" max="11784" width="9.7109375" style="122" bestFit="1" customWidth="1"/>
    <col min="11785" max="11785" width="8.7109375" style="122" bestFit="1" customWidth="1"/>
    <col min="11786" max="11786" width="12.7109375" style="122" bestFit="1" customWidth="1"/>
    <col min="11787" max="11787" width="5.5703125" style="122" bestFit="1" customWidth="1"/>
    <col min="11788" max="12032" width="11.42578125" style="122"/>
    <col min="12033" max="12033" width="0" style="122" hidden="1" customWidth="1"/>
    <col min="12034" max="12034" width="10.7109375" style="122" bestFit="1" customWidth="1"/>
    <col min="12035" max="12035" width="12.28515625" style="122" bestFit="1" customWidth="1"/>
    <col min="12036" max="12036" width="7.28515625" style="122" bestFit="1" customWidth="1"/>
    <col min="12037" max="12037" width="4.5703125" style="122" bestFit="1" customWidth="1"/>
    <col min="12038" max="12038" width="106.7109375" style="122" customWidth="1"/>
    <col min="12039" max="12039" width="10.140625" style="122" bestFit="1" customWidth="1"/>
    <col min="12040" max="12040" width="9.7109375" style="122" bestFit="1" customWidth="1"/>
    <col min="12041" max="12041" width="8.7109375" style="122" bestFit="1" customWidth="1"/>
    <col min="12042" max="12042" width="12.7109375" style="122" bestFit="1" customWidth="1"/>
    <col min="12043" max="12043" width="5.5703125" style="122" bestFit="1" customWidth="1"/>
    <col min="12044" max="12288" width="11.42578125" style="122"/>
    <col min="12289" max="12289" width="0" style="122" hidden="1" customWidth="1"/>
    <col min="12290" max="12290" width="10.7109375" style="122" bestFit="1" customWidth="1"/>
    <col min="12291" max="12291" width="12.28515625" style="122" bestFit="1" customWidth="1"/>
    <col min="12292" max="12292" width="7.28515625" style="122" bestFit="1" customWidth="1"/>
    <col min="12293" max="12293" width="4.5703125" style="122" bestFit="1" customWidth="1"/>
    <col min="12294" max="12294" width="106.7109375" style="122" customWidth="1"/>
    <col min="12295" max="12295" width="10.140625" style="122" bestFit="1" customWidth="1"/>
    <col min="12296" max="12296" width="9.7109375" style="122" bestFit="1" customWidth="1"/>
    <col min="12297" max="12297" width="8.7109375" style="122" bestFit="1" customWidth="1"/>
    <col min="12298" max="12298" width="12.7109375" style="122" bestFit="1" customWidth="1"/>
    <col min="12299" max="12299" width="5.5703125" style="122" bestFit="1" customWidth="1"/>
    <col min="12300" max="12544" width="11.42578125" style="122"/>
    <col min="12545" max="12545" width="0" style="122" hidden="1" customWidth="1"/>
    <col min="12546" max="12546" width="10.7109375" style="122" bestFit="1" customWidth="1"/>
    <col min="12547" max="12547" width="12.28515625" style="122" bestFit="1" customWidth="1"/>
    <col min="12548" max="12548" width="7.28515625" style="122" bestFit="1" customWidth="1"/>
    <col min="12549" max="12549" width="4.5703125" style="122" bestFit="1" customWidth="1"/>
    <col min="12550" max="12550" width="106.7109375" style="122" customWidth="1"/>
    <col min="12551" max="12551" width="10.140625" style="122" bestFit="1" customWidth="1"/>
    <col min="12552" max="12552" width="9.7109375" style="122" bestFit="1" customWidth="1"/>
    <col min="12553" max="12553" width="8.7109375" style="122" bestFit="1" customWidth="1"/>
    <col min="12554" max="12554" width="12.7109375" style="122" bestFit="1" customWidth="1"/>
    <col min="12555" max="12555" width="5.5703125" style="122" bestFit="1" customWidth="1"/>
    <col min="12556" max="12800" width="11.42578125" style="122"/>
    <col min="12801" max="12801" width="0" style="122" hidden="1" customWidth="1"/>
    <col min="12802" max="12802" width="10.7109375" style="122" bestFit="1" customWidth="1"/>
    <col min="12803" max="12803" width="12.28515625" style="122" bestFit="1" customWidth="1"/>
    <col min="12804" max="12804" width="7.28515625" style="122" bestFit="1" customWidth="1"/>
    <col min="12805" max="12805" width="4.5703125" style="122" bestFit="1" customWidth="1"/>
    <col min="12806" max="12806" width="106.7109375" style="122" customWidth="1"/>
    <col min="12807" max="12807" width="10.140625" style="122" bestFit="1" customWidth="1"/>
    <col min="12808" max="12808" width="9.7109375" style="122" bestFit="1" customWidth="1"/>
    <col min="12809" max="12809" width="8.7109375" style="122" bestFit="1" customWidth="1"/>
    <col min="12810" max="12810" width="12.7109375" style="122" bestFit="1" customWidth="1"/>
    <col min="12811" max="12811" width="5.5703125" style="122" bestFit="1" customWidth="1"/>
    <col min="12812" max="13056" width="11.42578125" style="122"/>
    <col min="13057" max="13057" width="0" style="122" hidden="1" customWidth="1"/>
    <col min="13058" max="13058" width="10.7109375" style="122" bestFit="1" customWidth="1"/>
    <col min="13059" max="13059" width="12.28515625" style="122" bestFit="1" customWidth="1"/>
    <col min="13060" max="13060" width="7.28515625" style="122" bestFit="1" customWidth="1"/>
    <col min="13061" max="13061" width="4.5703125" style="122" bestFit="1" customWidth="1"/>
    <col min="13062" max="13062" width="106.7109375" style="122" customWidth="1"/>
    <col min="13063" max="13063" width="10.140625" style="122" bestFit="1" customWidth="1"/>
    <col min="13064" max="13064" width="9.7109375" style="122" bestFit="1" customWidth="1"/>
    <col min="13065" max="13065" width="8.7109375" style="122" bestFit="1" customWidth="1"/>
    <col min="13066" max="13066" width="12.7109375" style="122" bestFit="1" customWidth="1"/>
    <col min="13067" max="13067" width="5.5703125" style="122" bestFit="1" customWidth="1"/>
    <col min="13068" max="13312" width="11.42578125" style="122"/>
    <col min="13313" max="13313" width="0" style="122" hidden="1" customWidth="1"/>
    <col min="13314" max="13314" width="10.7109375" style="122" bestFit="1" customWidth="1"/>
    <col min="13315" max="13315" width="12.28515625" style="122" bestFit="1" customWidth="1"/>
    <col min="13316" max="13316" width="7.28515625" style="122" bestFit="1" customWidth="1"/>
    <col min="13317" max="13317" width="4.5703125" style="122" bestFit="1" customWidth="1"/>
    <col min="13318" max="13318" width="106.7109375" style="122" customWidth="1"/>
    <col min="13319" max="13319" width="10.140625" style="122" bestFit="1" customWidth="1"/>
    <col min="13320" max="13320" width="9.7109375" style="122" bestFit="1" customWidth="1"/>
    <col min="13321" max="13321" width="8.7109375" style="122" bestFit="1" customWidth="1"/>
    <col min="13322" max="13322" width="12.7109375" style="122" bestFit="1" customWidth="1"/>
    <col min="13323" max="13323" width="5.5703125" style="122" bestFit="1" customWidth="1"/>
    <col min="13324" max="13568" width="11.42578125" style="122"/>
    <col min="13569" max="13569" width="0" style="122" hidden="1" customWidth="1"/>
    <col min="13570" max="13570" width="10.7109375" style="122" bestFit="1" customWidth="1"/>
    <col min="13571" max="13571" width="12.28515625" style="122" bestFit="1" customWidth="1"/>
    <col min="13572" max="13572" width="7.28515625" style="122" bestFit="1" customWidth="1"/>
    <col min="13573" max="13573" width="4.5703125" style="122" bestFit="1" customWidth="1"/>
    <col min="13574" max="13574" width="106.7109375" style="122" customWidth="1"/>
    <col min="13575" max="13575" width="10.140625" style="122" bestFit="1" customWidth="1"/>
    <col min="13576" max="13576" width="9.7109375" style="122" bestFit="1" customWidth="1"/>
    <col min="13577" max="13577" width="8.7109375" style="122" bestFit="1" customWidth="1"/>
    <col min="13578" max="13578" width="12.7109375" style="122" bestFit="1" customWidth="1"/>
    <col min="13579" max="13579" width="5.5703125" style="122" bestFit="1" customWidth="1"/>
    <col min="13580" max="13824" width="11.42578125" style="122"/>
    <col min="13825" max="13825" width="0" style="122" hidden="1" customWidth="1"/>
    <col min="13826" max="13826" width="10.7109375" style="122" bestFit="1" customWidth="1"/>
    <col min="13827" max="13827" width="12.28515625" style="122" bestFit="1" customWidth="1"/>
    <col min="13828" max="13828" width="7.28515625" style="122" bestFit="1" customWidth="1"/>
    <col min="13829" max="13829" width="4.5703125" style="122" bestFit="1" customWidth="1"/>
    <col min="13830" max="13830" width="106.7109375" style="122" customWidth="1"/>
    <col min="13831" max="13831" width="10.140625" style="122" bestFit="1" customWidth="1"/>
    <col min="13832" max="13832" width="9.7109375" style="122" bestFit="1" customWidth="1"/>
    <col min="13833" max="13833" width="8.7109375" style="122" bestFit="1" customWidth="1"/>
    <col min="13834" max="13834" width="12.7109375" style="122" bestFit="1" customWidth="1"/>
    <col min="13835" max="13835" width="5.5703125" style="122" bestFit="1" customWidth="1"/>
    <col min="13836" max="14080" width="11.42578125" style="122"/>
    <col min="14081" max="14081" width="0" style="122" hidden="1" customWidth="1"/>
    <col min="14082" max="14082" width="10.7109375" style="122" bestFit="1" customWidth="1"/>
    <col min="14083" max="14083" width="12.28515625" style="122" bestFit="1" customWidth="1"/>
    <col min="14084" max="14084" width="7.28515625" style="122" bestFit="1" customWidth="1"/>
    <col min="14085" max="14085" width="4.5703125" style="122" bestFit="1" customWidth="1"/>
    <col min="14086" max="14086" width="106.7109375" style="122" customWidth="1"/>
    <col min="14087" max="14087" width="10.140625" style="122" bestFit="1" customWidth="1"/>
    <col min="14088" max="14088" width="9.7109375" style="122" bestFit="1" customWidth="1"/>
    <col min="14089" max="14089" width="8.7109375" style="122" bestFit="1" customWidth="1"/>
    <col min="14090" max="14090" width="12.7109375" style="122" bestFit="1" customWidth="1"/>
    <col min="14091" max="14091" width="5.5703125" style="122" bestFit="1" customWidth="1"/>
    <col min="14092" max="14336" width="11.42578125" style="122"/>
    <col min="14337" max="14337" width="0" style="122" hidden="1" customWidth="1"/>
    <col min="14338" max="14338" width="10.7109375" style="122" bestFit="1" customWidth="1"/>
    <col min="14339" max="14339" width="12.28515625" style="122" bestFit="1" customWidth="1"/>
    <col min="14340" max="14340" width="7.28515625" style="122" bestFit="1" customWidth="1"/>
    <col min="14341" max="14341" width="4.5703125" style="122" bestFit="1" customWidth="1"/>
    <col min="14342" max="14342" width="106.7109375" style="122" customWidth="1"/>
    <col min="14343" max="14343" width="10.140625" style="122" bestFit="1" customWidth="1"/>
    <col min="14344" max="14344" width="9.7109375" style="122" bestFit="1" customWidth="1"/>
    <col min="14345" max="14345" width="8.7109375" style="122" bestFit="1" customWidth="1"/>
    <col min="14346" max="14346" width="12.7109375" style="122" bestFit="1" customWidth="1"/>
    <col min="14347" max="14347" width="5.5703125" style="122" bestFit="1" customWidth="1"/>
    <col min="14348" max="14592" width="11.42578125" style="122"/>
    <col min="14593" max="14593" width="0" style="122" hidden="1" customWidth="1"/>
    <col min="14594" max="14594" width="10.7109375" style="122" bestFit="1" customWidth="1"/>
    <col min="14595" max="14595" width="12.28515625" style="122" bestFit="1" customWidth="1"/>
    <col min="14596" max="14596" width="7.28515625" style="122" bestFit="1" customWidth="1"/>
    <col min="14597" max="14597" width="4.5703125" style="122" bestFit="1" customWidth="1"/>
    <col min="14598" max="14598" width="106.7109375" style="122" customWidth="1"/>
    <col min="14599" max="14599" width="10.140625" style="122" bestFit="1" customWidth="1"/>
    <col min="14600" max="14600" width="9.7109375" style="122" bestFit="1" customWidth="1"/>
    <col min="14601" max="14601" width="8.7109375" style="122" bestFit="1" customWidth="1"/>
    <col min="14602" max="14602" width="12.7109375" style="122" bestFit="1" customWidth="1"/>
    <col min="14603" max="14603" width="5.5703125" style="122" bestFit="1" customWidth="1"/>
    <col min="14604" max="14848" width="11.42578125" style="122"/>
    <col min="14849" max="14849" width="0" style="122" hidden="1" customWidth="1"/>
    <col min="14850" max="14850" width="10.7109375" style="122" bestFit="1" customWidth="1"/>
    <col min="14851" max="14851" width="12.28515625" style="122" bestFit="1" customWidth="1"/>
    <col min="14852" max="14852" width="7.28515625" style="122" bestFit="1" customWidth="1"/>
    <col min="14853" max="14853" width="4.5703125" style="122" bestFit="1" customWidth="1"/>
    <col min="14854" max="14854" width="106.7109375" style="122" customWidth="1"/>
    <col min="14855" max="14855" width="10.140625" style="122" bestFit="1" customWidth="1"/>
    <col min="14856" max="14856" width="9.7109375" style="122" bestFit="1" customWidth="1"/>
    <col min="14857" max="14857" width="8.7109375" style="122" bestFit="1" customWidth="1"/>
    <col min="14858" max="14858" width="12.7109375" style="122" bestFit="1" customWidth="1"/>
    <col min="14859" max="14859" width="5.5703125" style="122" bestFit="1" customWidth="1"/>
    <col min="14860" max="15104" width="11.42578125" style="122"/>
    <col min="15105" max="15105" width="0" style="122" hidden="1" customWidth="1"/>
    <col min="15106" max="15106" width="10.7109375" style="122" bestFit="1" customWidth="1"/>
    <col min="15107" max="15107" width="12.28515625" style="122" bestFit="1" customWidth="1"/>
    <col min="15108" max="15108" width="7.28515625" style="122" bestFit="1" customWidth="1"/>
    <col min="15109" max="15109" width="4.5703125" style="122" bestFit="1" customWidth="1"/>
    <col min="15110" max="15110" width="106.7109375" style="122" customWidth="1"/>
    <col min="15111" max="15111" width="10.140625" style="122" bestFit="1" customWidth="1"/>
    <col min="15112" max="15112" width="9.7109375" style="122" bestFit="1" customWidth="1"/>
    <col min="15113" max="15113" width="8.7109375" style="122" bestFit="1" customWidth="1"/>
    <col min="15114" max="15114" width="12.7109375" style="122" bestFit="1" customWidth="1"/>
    <col min="15115" max="15115" width="5.5703125" style="122" bestFit="1" customWidth="1"/>
    <col min="15116" max="15360" width="11.42578125" style="122"/>
    <col min="15361" max="15361" width="0" style="122" hidden="1" customWidth="1"/>
    <col min="15362" max="15362" width="10.7109375" style="122" bestFit="1" customWidth="1"/>
    <col min="15363" max="15363" width="12.28515625" style="122" bestFit="1" customWidth="1"/>
    <col min="15364" max="15364" width="7.28515625" style="122" bestFit="1" customWidth="1"/>
    <col min="15365" max="15365" width="4.5703125" style="122" bestFit="1" customWidth="1"/>
    <col min="15366" max="15366" width="106.7109375" style="122" customWidth="1"/>
    <col min="15367" max="15367" width="10.140625" style="122" bestFit="1" customWidth="1"/>
    <col min="15368" max="15368" width="9.7109375" style="122" bestFit="1" customWidth="1"/>
    <col min="15369" max="15369" width="8.7109375" style="122" bestFit="1" customWidth="1"/>
    <col min="15370" max="15370" width="12.7109375" style="122" bestFit="1" customWidth="1"/>
    <col min="15371" max="15371" width="5.5703125" style="122" bestFit="1" customWidth="1"/>
    <col min="15372" max="15616" width="11.42578125" style="122"/>
    <col min="15617" max="15617" width="0" style="122" hidden="1" customWidth="1"/>
    <col min="15618" max="15618" width="10.7109375" style="122" bestFit="1" customWidth="1"/>
    <col min="15619" max="15619" width="12.28515625" style="122" bestFit="1" customWidth="1"/>
    <col min="15620" max="15620" width="7.28515625" style="122" bestFit="1" customWidth="1"/>
    <col min="15621" max="15621" width="4.5703125" style="122" bestFit="1" customWidth="1"/>
    <col min="15622" max="15622" width="106.7109375" style="122" customWidth="1"/>
    <col min="15623" max="15623" width="10.140625" style="122" bestFit="1" customWidth="1"/>
    <col min="15624" max="15624" width="9.7109375" style="122" bestFit="1" customWidth="1"/>
    <col min="15625" max="15625" width="8.7109375" style="122" bestFit="1" customWidth="1"/>
    <col min="15626" max="15626" width="12.7109375" style="122" bestFit="1" customWidth="1"/>
    <col min="15627" max="15627" width="5.5703125" style="122" bestFit="1" customWidth="1"/>
    <col min="15628" max="15872" width="11.42578125" style="122"/>
    <col min="15873" max="15873" width="0" style="122" hidden="1" customWidth="1"/>
    <col min="15874" max="15874" width="10.7109375" style="122" bestFit="1" customWidth="1"/>
    <col min="15875" max="15875" width="12.28515625" style="122" bestFit="1" customWidth="1"/>
    <col min="15876" max="15876" width="7.28515625" style="122" bestFit="1" customWidth="1"/>
    <col min="15877" max="15877" width="4.5703125" style="122" bestFit="1" customWidth="1"/>
    <col min="15878" max="15878" width="106.7109375" style="122" customWidth="1"/>
    <col min="15879" max="15879" width="10.140625" style="122" bestFit="1" customWidth="1"/>
    <col min="15880" max="15880" width="9.7109375" style="122" bestFit="1" customWidth="1"/>
    <col min="15881" max="15881" width="8.7109375" style="122" bestFit="1" customWidth="1"/>
    <col min="15882" max="15882" width="12.7109375" style="122" bestFit="1" customWidth="1"/>
    <col min="15883" max="15883" width="5.5703125" style="122" bestFit="1" customWidth="1"/>
    <col min="15884" max="16128" width="11.42578125" style="122"/>
    <col min="16129" max="16129" width="0" style="122" hidden="1" customWidth="1"/>
    <col min="16130" max="16130" width="10.7109375" style="122" bestFit="1" customWidth="1"/>
    <col min="16131" max="16131" width="12.28515625" style="122" bestFit="1" customWidth="1"/>
    <col min="16132" max="16132" width="7.28515625" style="122" bestFit="1" customWidth="1"/>
    <col min="16133" max="16133" width="4.5703125" style="122" bestFit="1" customWidth="1"/>
    <col min="16134" max="16134" width="106.7109375" style="122" customWidth="1"/>
    <col min="16135" max="16135" width="10.140625" style="122" bestFit="1" customWidth="1"/>
    <col min="16136" max="16136" width="9.7109375" style="122" bestFit="1" customWidth="1"/>
    <col min="16137" max="16137" width="8.7109375" style="122" bestFit="1" customWidth="1"/>
    <col min="16138" max="16138" width="12.7109375" style="122" bestFit="1" customWidth="1"/>
    <col min="16139" max="16139" width="5.5703125" style="122" bestFit="1" customWidth="1"/>
    <col min="16140" max="16384" width="11.42578125" style="122"/>
  </cols>
  <sheetData>
    <row r="1" spans="1:12" ht="13.5" customHeight="1" x14ac:dyDescent="0.25">
      <c r="B1" s="123" t="s">
        <v>409</v>
      </c>
      <c r="C1" s="124"/>
      <c r="L1" s="126" t="str">
        <f>IF(CR!AB2="","",CR!AB2)</f>
        <v/>
      </c>
    </row>
    <row r="2" spans="1:12" ht="13.5" customHeight="1" x14ac:dyDescent="0.25">
      <c r="B2" s="1589" t="s">
        <v>28</v>
      </c>
      <c r="C2" s="1588" t="s">
        <v>21</v>
      </c>
      <c r="D2" s="1588" t="s">
        <v>410</v>
      </c>
      <c r="E2" s="1588" t="s">
        <v>411</v>
      </c>
      <c r="F2" s="1588" t="s">
        <v>412</v>
      </c>
      <c r="G2" s="1588" t="s">
        <v>413</v>
      </c>
      <c r="H2" s="1588"/>
      <c r="I2" s="1588"/>
      <c r="J2" s="1588"/>
      <c r="K2" s="1588"/>
      <c r="L2" s="126" t="str">
        <f>IF(CR!AB3="","",CR!AB3)</f>
        <v/>
      </c>
    </row>
    <row r="3" spans="1:12" ht="13.5" customHeight="1" x14ac:dyDescent="0.25">
      <c r="A3" s="122">
        <f>IF(C1=CR!AO15,MAX(CR!AP:AP),MAX(CR!AR:AR))</f>
        <v>0</v>
      </c>
      <c r="B3" s="1589"/>
      <c r="C3" s="1588"/>
      <c r="D3" s="1588"/>
      <c r="E3" s="1588"/>
      <c r="F3" s="1588"/>
      <c r="G3" s="128" t="s">
        <v>414</v>
      </c>
      <c r="H3" s="128" t="s">
        <v>6</v>
      </c>
      <c r="I3" s="128" t="s">
        <v>148</v>
      </c>
      <c r="J3" s="128" t="s">
        <v>415</v>
      </c>
      <c r="K3" s="128" t="s">
        <v>416</v>
      </c>
      <c r="L3" s="126" t="str">
        <f>IF(CR!AB4="","",CR!AB4)</f>
        <v/>
      </c>
    </row>
    <row r="4" spans="1:12" ht="13.5" customHeight="1" x14ac:dyDescent="0.25">
      <c r="A4" s="122">
        <v>1</v>
      </c>
      <c r="B4" s="129" t="str">
        <f>IF($A4&gt;A$3,"",CR!$Q$7)</f>
        <v/>
      </c>
      <c r="C4" s="130" t="str">
        <f>IF($A4&gt;A$3,"",CR!$H$11)</f>
        <v/>
      </c>
      <c r="D4" s="130" t="str">
        <f>IF($A4&gt;A$3,"",BL!$U$8)</f>
        <v/>
      </c>
      <c r="E4" s="130"/>
      <c r="F4" s="131" t="str">
        <f>IF($A4&gt;A$3,"",IF($A4&gt;CR!$AO$15,VLOOKUP($A4,CR!$AP:$AQ,2,FALSE),VLOOKUP($A4,BL!$AR:$AS,2,FALSE)))</f>
        <v/>
      </c>
      <c r="G4" s="130" t="str">
        <f>IF(AND(A4&lt;A$3,$C$1="A. MANN"),"X","")</f>
        <v/>
      </c>
      <c r="H4" s="130" t="str">
        <f>IF(A4&gt;A$3,"","X")</f>
        <v/>
      </c>
      <c r="I4" s="130"/>
      <c r="J4" s="130"/>
      <c r="K4" s="130" t="str">
        <f>IF(AND($C$1=APRS!$AE$45,A4&lt;A$3),"X","")</f>
        <v/>
      </c>
      <c r="L4" s="126" t="str">
        <f>IF(CR!AB5="","",CR!AB5)</f>
        <v/>
      </c>
    </row>
    <row r="5" spans="1:12" ht="13.5" customHeight="1" x14ac:dyDescent="0.25">
      <c r="A5" s="122">
        <v>2</v>
      </c>
      <c r="B5" s="129" t="str">
        <f>IF($A5&gt;A$3,"",CR!$Q$7)</f>
        <v/>
      </c>
      <c r="C5" s="130" t="str">
        <f>IF($A5&gt;A$3,"",CR!$H$11)</f>
        <v/>
      </c>
      <c r="D5" s="130" t="str">
        <f>IF($A5&gt;A$3,"",BL!$U$8)</f>
        <v/>
      </c>
      <c r="E5" s="130"/>
      <c r="F5" s="131" t="str">
        <f>IF($A5&gt;A$3,"",IF($A5&gt;CR!$AO$15,VLOOKUP($A5,CR!$AP:$AQ,2,FALSE),VLOOKUP($A5,BL!$AR:$AS,2,FALSE)))</f>
        <v/>
      </c>
      <c r="G5" s="130" t="str">
        <f t="shared" ref="G5:G68" si="0">IF(AND(A5&lt;A$3,$C$1="A. MANN"),"X","")</f>
        <v/>
      </c>
      <c r="H5" s="130" t="str">
        <f t="shared" ref="H5:H68" si="1">IF(A5&gt;A$3,"","X")</f>
        <v/>
      </c>
      <c r="I5" s="130"/>
      <c r="J5" s="130"/>
      <c r="K5" s="130" t="str">
        <f>IF(AND($C$1=APRS!$AE$45,A5&lt;A$3),"X","")</f>
        <v/>
      </c>
      <c r="L5" s="126" t="str">
        <f>IF(CR!AB6="","",CR!AB6)</f>
        <v/>
      </c>
    </row>
    <row r="6" spans="1:12" ht="13.5" customHeight="1" x14ac:dyDescent="0.25">
      <c r="A6" s="122">
        <v>3</v>
      </c>
      <c r="B6" s="129" t="str">
        <f>IF($A6&gt;A$3,"",CR!$Q$7)</f>
        <v/>
      </c>
      <c r="C6" s="130" t="str">
        <f>IF($A6&gt;A$3,"",CR!$H$11)</f>
        <v/>
      </c>
      <c r="D6" s="130" t="str">
        <f>IF($A6&gt;A$3,"",BL!$U$8)</f>
        <v/>
      </c>
      <c r="E6" s="130"/>
      <c r="F6" s="131" t="str">
        <f>IF($A6&gt;A$3,"",IF($A6&gt;CR!$AO$15,VLOOKUP($A6,CR!$AP:$AQ,2,FALSE),VLOOKUP($A6,BL!$AR:$AS,2,FALSE)))</f>
        <v/>
      </c>
      <c r="G6" s="130" t="str">
        <f t="shared" si="0"/>
        <v/>
      </c>
      <c r="H6" s="130" t="str">
        <f t="shared" si="1"/>
        <v/>
      </c>
      <c r="I6" s="130"/>
      <c r="J6" s="130"/>
      <c r="K6" s="130" t="str">
        <f>IF(AND($C$1=APRS!$AE$45,A6&lt;A$3),"X","")</f>
        <v/>
      </c>
      <c r="L6" s="126" t="str">
        <f>IF(CR!AB7="","",CR!AB7)</f>
        <v/>
      </c>
    </row>
    <row r="7" spans="1:12" ht="13.5" customHeight="1" x14ac:dyDescent="0.25">
      <c r="A7" s="122">
        <v>4</v>
      </c>
      <c r="B7" s="129" t="str">
        <f>IF($A7&gt;A$3,"",CR!$Q$7)</f>
        <v/>
      </c>
      <c r="C7" s="130" t="str">
        <f>IF($A7&gt;A$3,"",CR!$H$11)</f>
        <v/>
      </c>
      <c r="D7" s="130" t="str">
        <f>IF($A7&gt;A$3,"",BL!$U$8)</f>
        <v/>
      </c>
      <c r="E7" s="130"/>
      <c r="F7" s="131" t="str">
        <f>IF($A7&gt;A$3,"",IF($A7&gt;CR!$AO$15,VLOOKUP($A7,CR!$AP:$AQ,2,FALSE),VLOOKUP($A7,BL!$AR:$AS,2,FALSE)))</f>
        <v/>
      </c>
      <c r="G7" s="130" t="str">
        <f t="shared" si="0"/>
        <v/>
      </c>
      <c r="H7" s="130" t="str">
        <f t="shared" si="1"/>
        <v/>
      </c>
      <c r="I7" s="130"/>
      <c r="J7" s="130"/>
      <c r="K7" s="130" t="str">
        <f>IF(AND($C$1=APRS!$AE$45,A7&lt;A$3),"X","")</f>
        <v/>
      </c>
    </row>
    <row r="8" spans="1:12" ht="13.5" customHeight="1" x14ac:dyDescent="0.25">
      <c r="A8" s="122">
        <v>5</v>
      </c>
      <c r="B8" s="129" t="str">
        <f>IF($A8&gt;A$3,"",CR!$Q$7)</f>
        <v/>
      </c>
      <c r="C8" s="130" t="str">
        <f>IF($A8&gt;A$3,"",CR!$H$11)</f>
        <v/>
      </c>
      <c r="D8" s="130" t="str">
        <f>IF($A8&gt;A$3,"",BL!$U$8)</f>
        <v/>
      </c>
      <c r="E8" s="130"/>
      <c r="F8" s="131" t="str">
        <f>IF($A8&gt;A$3,"",IF($A8&gt;CR!$AO$15,VLOOKUP($A8,CR!$AP:$AQ,2,FALSE),VLOOKUP($A8,BL!$AR:$AS,2,FALSE)))</f>
        <v/>
      </c>
      <c r="G8" s="130" t="str">
        <f t="shared" si="0"/>
        <v/>
      </c>
      <c r="H8" s="130" t="str">
        <f t="shared" si="1"/>
        <v/>
      </c>
      <c r="I8" s="130"/>
      <c r="J8" s="130"/>
      <c r="K8" s="130" t="str">
        <f>IF(AND($C$1=APRS!$AE$45,A8&lt;A$3),"X","")</f>
        <v/>
      </c>
    </row>
    <row r="9" spans="1:12" ht="13.5" customHeight="1" x14ac:dyDescent="0.25">
      <c r="A9" s="122">
        <v>6</v>
      </c>
      <c r="B9" s="129" t="str">
        <f>IF($A9&gt;A$3,"",CR!$Q$7)</f>
        <v/>
      </c>
      <c r="C9" s="130" t="str">
        <f>IF($A9&gt;A$3,"",CR!$H$11)</f>
        <v/>
      </c>
      <c r="D9" s="130" t="str">
        <f>IF($A9&gt;A$3,"",BL!$U$8)</f>
        <v/>
      </c>
      <c r="E9" s="130"/>
      <c r="F9" s="131" t="str">
        <f>IF($A9&gt;A$3,"",IF($A9&gt;CR!$AO$15,VLOOKUP($A9,CR!$AP:$AQ,2,FALSE),VLOOKUP($A9,BL!$AR:$AS,2,FALSE)))</f>
        <v/>
      </c>
      <c r="G9" s="130" t="str">
        <f t="shared" si="0"/>
        <v/>
      </c>
      <c r="H9" s="130" t="str">
        <f t="shared" si="1"/>
        <v/>
      </c>
      <c r="I9" s="130"/>
      <c r="J9" s="130"/>
      <c r="K9" s="130" t="str">
        <f>IF(AND($C$1=APRS!$AE$45,A9&lt;A$3),"X","")</f>
        <v/>
      </c>
    </row>
    <row r="10" spans="1:12" ht="13.5" customHeight="1" x14ac:dyDescent="0.25">
      <c r="A10" s="122">
        <v>7</v>
      </c>
      <c r="B10" s="129" t="str">
        <f>IF($A10&gt;A$3,"",CR!$Q$7)</f>
        <v/>
      </c>
      <c r="C10" s="130" t="str">
        <f>IF($A10&gt;A$3,"",CR!$H$11)</f>
        <v/>
      </c>
      <c r="D10" s="130" t="str">
        <f>IF($A10&gt;A$3,"",BL!$U$8)</f>
        <v/>
      </c>
      <c r="E10" s="130"/>
      <c r="F10" s="131" t="str">
        <f>IF($A10&gt;A$3,"",IF($A10&gt;CR!$AO$15,VLOOKUP($A10,CR!$AP:$AQ,2,FALSE),VLOOKUP($A10,BL!$AR:$AS,2,FALSE)))</f>
        <v/>
      </c>
      <c r="G10" s="130" t="str">
        <f t="shared" si="0"/>
        <v/>
      </c>
      <c r="H10" s="130" t="str">
        <f t="shared" si="1"/>
        <v/>
      </c>
      <c r="I10" s="130"/>
      <c r="J10" s="130"/>
      <c r="K10" s="130" t="str">
        <f>IF(AND($C$1=APRS!$AE$45,A10&lt;A$3),"X","")</f>
        <v/>
      </c>
    </row>
    <row r="11" spans="1:12" ht="13.5" customHeight="1" x14ac:dyDescent="0.25">
      <c r="A11" s="122">
        <v>8</v>
      </c>
      <c r="B11" s="129" t="str">
        <f>IF($A11&gt;A$3,"",CR!$Q$7)</f>
        <v/>
      </c>
      <c r="C11" s="130" t="str">
        <f>IF($A11&gt;A$3,"",CR!$H$11)</f>
        <v/>
      </c>
      <c r="D11" s="130" t="str">
        <f>IF($A11&gt;A$3,"",BL!$U$8)</f>
        <v/>
      </c>
      <c r="E11" s="130"/>
      <c r="F11" s="131" t="str">
        <f>IF($A11&gt;A$3,"",IF($A11&gt;CR!$AO$15,VLOOKUP($A11,CR!$AP:$AQ,2,FALSE),VLOOKUP($A11,BL!$AR:$AS,2,FALSE)))</f>
        <v/>
      </c>
      <c r="G11" s="130" t="str">
        <f t="shared" si="0"/>
        <v/>
      </c>
      <c r="H11" s="130" t="str">
        <f t="shared" si="1"/>
        <v/>
      </c>
      <c r="I11" s="130"/>
      <c r="J11" s="130"/>
      <c r="K11" s="130" t="str">
        <f>IF(AND($C$1=APRS!$AE$45,A11&lt;A$3),"X","")</f>
        <v/>
      </c>
    </row>
    <row r="12" spans="1:12" ht="13.5" customHeight="1" x14ac:dyDescent="0.25">
      <c r="A12" s="122">
        <v>9</v>
      </c>
      <c r="B12" s="129" t="str">
        <f>IF($A12&gt;A$3,"",CR!$Q$7)</f>
        <v/>
      </c>
      <c r="C12" s="130" t="str">
        <f>IF($A12&gt;A$3,"",CR!$H$11)</f>
        <v/>
      </c>
      <c r="D12" s="130" t="str">
        <f>IF($A12&gt;A$3,"",BL!$U$8)</f>
        <v/>
      </c>
      <c r="E12" s="130"/>
      <c r="F12" s="131" t="str">
        <f>IF($A12&gt;A$3,"",IF($A12&gt;CR!$AO$15,VLOOKUP($A12,CR!$AP:$AQ,2,FALSE),VLOOKUP($A12,BL!$AR:$AS,2,FALSE)))</f>
        <v/>
      </c>
      <c r="G12" s="130" t="str">
        <f t="shared" si="0"/>
        <v/>
      </c>
      <c r="H12" s="130" t="str">
        <f t="shared" si="1"/>
        <v/>
      </c>
      <c r="I12" s="130"/>
      <c r="J12" s="130"/>
      <c r="K12" s="130" t="str">
        <f>IF(AND($C$1=APRS!$AE$45,A12&lt;A$3),"X","")</f>
        <v/>
      </c>
    </row>
    <row r="13" spans="1:12" ht="13.5" customHeight="1" x14ac:dyDescent="0.25">
      <c r="A13" s="122">
        <v>10</v>
      </c>
      <c r="B13" s="129" t="str">
        <f>IF($A13&gt;A$3,"",CR!$Q$7)</f>
        <v/>
      </c>
      <c r="C13" s="130" t="str">
        <f>IF($A13&gt;A$3,"",CR!$H$11)</f>
        <v/>
      </c>
      <c r="D13" s="130" t="str">
        <f>IF($A13&gt;A$3,"",BL!$U$8)</f>
        <v/>
      </c>
      <c r="E13" s="130"/>
      <c r="F13" s="131" t="str">
        <f>IF($A13&gt;A$3,"",IF($A13&gt;CR!$AO$15,VLOOKUP($A13,CR!$AP:$AQ,2,FALSE),VLOOKUP($A13,BL!$AR:$AS,2,FALSE)))</f>
        <v/>
      </c>
      <c r="G13" s="130" t="str">
        <f t="shared" si="0"/>
        <v/>
      </c>
      <c r="H13" s="130" t="str">
        <f t="shared" si="1"/>
        <v/>
      </c>
      <c r="I13" s="130"/>
      <c r="J13" s="130"/>
      <c r="K13" s="130" t="str">
        <f>IF(AND($C$1=APRS!$AE$45,A13&lt;A$3),"X","")</f>
        <v/>
      </c>
    </row>
    <row r="14" spans="1:12" ht="13.5" customHeight="1" x14ac:dyDescent="0.25">
      <c r="A14" s="122">
        <v>11</v>
      </c>
      <c r="B14" s="129" t="str">
        <f>IF($A14&gt;A$3,"",CR!$Q$7)</f>
        <v/>
      </c>
      <c r="C14" s="130" t="str">
        <f>IF($A14&gt;A$3,"",CR!$H$11)</f>
        <v/>
      </c>
      <c r="D14" s="130" t="str">
        <f>IF($A14&gt;A$3,"",BL!$U$8)</f>
        <v/>
      </c>
      <c r="E14" s="130"/>
      <c r="F14" s="131" t="str">
        <f>IF($A14&gt;A$3,"",IF($A14&gt;CR!$AO$15,VLOOKUP($A14,CR!$AP:$AQ,2,FALSE),VLOOKUP($A14,BL!$AR:$AS,2,FALSE)))</f>
        <v/>
      </c>
      <c r="G14" s="130" t="str">
        <f t="shared" si="0"/>
        <v/>
      </c>
      <c r="H14" s="130" t="str">
        <f t="shared" si="1"/>
        <v/>
      </c>
      <c r="I14" s="130"/>
      <c r="J14" s="130"/>
      <c r="K14" s="130" t="str">
        <f>IF(AND($C$1=APRS!$AE$45,A14&lt;A$3),"X","")</f>
        <v/>
      </c>
    </row>
    <row r="15" spans="1:12" ht="13.5" customHeight="1" x14ac:dyDescent="0.25">
      <c r="A15" s="122">
        <v>12</v>
      </c>
      <c r="B15" s="129" t="str">
        <f>IF($A15&gt;A$3,"",CR!$Q$7)</f>
        <v/>
      </c>
      <c r="C15" s="130" t="str">
        <f>IF($A15&gt;A$3,"",CR!$H$11)</f>
        <v/>
      </c>
      <c r="D15" s="130" t="str">
        <f>IF($A15&gt;A$3,"",BL!$U$8)</f>
        <v/>
      </c>
      <c r="E15" s="130"/>
      <c r="F15" s="131" t="str">
        <f>IF($A15&gt;A$3,"",IF($A15&gt;CR!$AO$15,VLOOKUP($A15,CR!$AP:$AQ,2,FALSE),VLOOKUP($A15,BL!$AR:$AS,2,FALSE)))</f>
        <v/>
      </c>
      <c r="G15" s="130" t="str">
        <f t="shared" si="0"/>
        <v/>
      </c>
      <c r="H15" s="130" t="str">
        <f t="shared" si="1"/>
        <v/>
      </c>
      <c r="I15" s="130"/>
      <c r="J15" s="130"/>
      <c r="K15" s="130" t="str">
        <f>IF(AND($C$1=APRS!$AE$45,A15&lt;A$3),"X","")</f>
        <v/>
      </c>
    </row>
    <row r="16" spans="1:12" ht="13.5" customHeight="1" x14ac:dyDescent="0.25">
      <c r="A16" s="122">
        <v>13</v>
      </c>
      <c r="B16" s="129" t="str">
        <f>IF($A16&gt;A$3,"",CR!$Q$7)</f>
        <v/>
      </c>
      <c r="C16" s="130" t="str">
        <f>IF($A16&gt;A$3,"",CR!$H$11)</f>
        <v/>
      </c>
      <c r="D16" s="130" t="str">
        <f>IF($A16&gt;A$3,"",BL!$U$8)</f>
        <v/>
      </c>
      <c r="E16" s="130"/>
      <c r="F16" s="131" t="str">
        <f>IF($A16&gt;A$3,"",IF($A16&gt;CR!$AO$15,VLOOKUP($A16,CR!$AP:$AQ,2,FALSE),VLOOKUP($A16,BL!$AR:$AS,2,FALSE)))</f>
        <v/>
      </c>
      <c r="G16" s="130" t="str">
        <f t="shared" si="0"/>
        <v/>
      </c>
      <c r="H16" s="130" t="str">
        <f t="shared" si="1"/>
        <v/>
      </c>
      <c r="I16" s="130"/>
      <c r="J16" s="130"/>
      <c r="K16" s="130" t="str">
        <f>IF(AND($C$1=APRS!$AE$45,A16&lt;A$3),"X","")</f>
        <v/>
      </c>
    </row>
    <row r="17" spans="1:11" ht="13.5" customHeight="1" x14ac:dyDescent="0.25">
      <c r="A17" s="122">
        <v>14</v>
      </c>
      <c r="B17" s="129" t="str">
        <f>IF($A17&gt;A$3,"",CR!$Q$7)</f>
        <v/>
      </c>
      <c r="C17" s="130" t="str">
        <f>IF($A17&gt;A$3,"",CR!$H$11)</f>
        <v/>
      </c>
      <c r="D17" s="130" t="str">
        <f>IF($A17&gt;A$3,"",BL!$U$8)</f>
        <v/>
      </c>
      <c r="E17" s="130"/>
      <c r="F17" s="131" t="str">
        <f>IF($A17&gt;A$3,"",IF($A17&gt;CR!$AO$15,VLOOKUP($A17,CR!$AP:$AQ,2,FALSE),VLOOKUP($A17,BL!$AR:$AS,2,FALSE)))</f>
        <v/>
      </c>
      <c r="G17" s="130" t="str">
        <f t="shared" si="0"/>
        <v/>
      </c>
      <c r="H17" s="130" t="str">
        <f t="shared" si="1"/>
        <v/>
      </c>
      <c r="I17" s="130"/>
      <c r="J17" s="130"/>
      <c r="K17" s="130" t="str">
        <f>IF(AND($C$1=APRS!$AE$45,A17&lt;A$3),"X","")</f>
        <v/>
      </c>
    </row>
    <row r="18" spans="1:11" ht="13.5" customHeight="1" x14ac:dyDescent="0.25">
      <c r="A18" s="122">
        <v>15</v>
      </c>
      <c r="B18" s="129" t="str">
        <f>IF($A18&gt;A$3,"",CR!$Q$7)</f>
        <v/>
      </c>
      <c r="C18" s="130" t="str">
        <f>IF($A18&gt;A$3,"",CR!$H$11)</f>
        <v/>
      </c>
      <c r="D18" s="130" t="str">
        <f>IF($A18&gt;A$3,"",BL!$U$8)</f>
        <v/>
      </c>
      <c r="E18" s="130"/>
      <c r="F18" s="131" t="str">
        <f>IF($A18&gt;A$3,"",IF($A18&gt;CR!$AO$15,VLOOKUP($A18,CR!$AP:$AQ,2,FALSE),VLOOKUP($A18,BL!$AR:$AS,2,FALSE)))</f>
        <v/>
      </c>
      <c r="G18" s="130" t="str">
        <f t="shared" si="0"/>
        <v/>
      </c>
      <c r="H18" s="130" t="str">
        <f t="shared" si="1"/>
        <v/>
      </c>
      <c r="I18" s="130"/>
      <c r="J18" s="130"/>
      <c r="K18" s="130" t="str">
        <f>IF(AND($C$1=APRS!$AE$45,A18&lt;A$3),"X","")</f>
        <v/>
      </c>
    </row>
    <row r="19" spans="1:11" ht="13.5" customHeight="1" x14ac:dyDescent="0.25">
      <c r="A19" s="122">
        <v>16</v>
      </c>
      <c r="B19" s="129" t="str">
        <f>IF($A19&gt;A$3,"",CR!$Q$7)</f>
        <v/>
      </c>
      <c r="C19" s="130" t="str">
        <f>IF($A19&gt;A$3,"",CR!$H$11)</f>
        <v/>
      </c>
      <c r="D19" s="130" t="str">
        <f>IF($A19&gt;A$3,"",BL!$U$8)</f>
        <v/>
      </c>
      <c r="E19" s="130"/>
      <c r="F19" s="131" t="str">
        <f>IF($A19&gt;A$3,"",IF($A19&gt;CR!$AO$15,VLOOKUP($A19,CR!$AP:$AQ,2,FALSE),VLOOKUP($A19,BL!$AR:$AS,2,FALSE)))</f>
        <v/>
      </c>
      <c r="G19" s="130" t="str">
        <f t="shared" si="0"/>
        <v/>
      </c>
      <c r="H19" s="130" t="str">
        <f t="shared" si="1"/>
        <v/>
      </c>
      <c r="I19" s="130"/>
      <c r="J19" s="130"/>
      <c r="K19" s="130" t="str">
        <f>IF(AND($C$1=APRS!$AE$45,A19&lt;A$3),"X","")</f>
        <v/>
      </c>
    </row>
    <row r="20" spans="1:11" ht="13.5" customHeight="1" x14ac:dyDescent="0.25">
      <c r="A20" s="122">
        <v>17</v>
      </c>
      <c r="B20" s="129" t="str">
        <f>IF($A20&gt;A$3,"",CR!$Q$7)</f>
        <v/>
      </c>
      <c r="C20" s="130" t="str">
        <f>IF($A20&gt;A$3,"",CR!$H$11)</f>
        <v/>
      </c>
      <c r="D20" s="130" t="str">
        <f>IF($A20&gt;A$3,"",BL!$U$8)</f>
        <v/>
      </c>
      <c r="E20" s="130"/>
      <c r="F20" s="131" t="str">
        <f>IF($A20&gt;A$3,"",IF($A20&gt;CR!$AO$15,VLOOKUP($A20,CR!$AP:$AQ,2,FALSE),VLOOKUP($A20,BL!$AR:$AS,2,FALSE)))</f>
        <v/>
      </c>
      <c r="G20" s="130" t="str">
        <f t="shared" si="0"/>
        <v/>
      </c>
      <c r="H20" s="130" t="str">
        <f t="shared" si="1"/>
        <v/>
      </c>
      <c r="I20" s="130"/>
      <c r="J20" s="130"/>
      <c r="K20" s="130" t="str">
        <f>IF(AND($C$1=APRS!$AE$45,A20&lt;A$3),"X","")</f>
        <v/>
      </c>
    </row>
    <row r="21" spans="1:11" ht="13.5" customHeight="1" x14ac:dyDescent="0.25">
      <c r="A21" s="122">
        <v>18</v>
      </c>
      <c r="B21" s="129" t="str">
        <f>IF($A21&gt;A$3,"",CR!$Q$7)</f>
        <v/>
      </c>
      <c r="C21" s="130" t="str">
        <f>IF($A21&gt;A$3,"",CR!$H$11)</f>
        <v/>
      </c>
      <c r="D21" s="130" t="str">
        <f>IF($A21&gt;A$3,"",BL!$U$8)</f>
        <v/>
      </c>
      <c r="E21" s="130"/>
      <c r="F21" s="131" t="str">
        <f>IF($A21&gt;A$3,"",IF($A21&gt;CR!$AO$15,VLOOKUP($A21,CR!$AP:$AQ,2,FALSE),VLOOKUP($A21,BL!$AR:$AS,2,FALSE)))</f>
        <v/>
      </c>
      <c r="G21" s="130" t="str">
        <f t="shared" si="0"/>
        <v/>
      </c>
      <c r="H21" s="130" t="str">
        <f t="shared" si="1"/>
        <v/>
      </c>
      <c r="I21" s="130"/>
      <c r="J21" s="130"/>
      <c r="K21" s="130" t="str">
        <f>IF(AND($C$1=APRS!$AE$45,A21&lt;A$3),"X","")</f>
        <v/>
      </c>
    </row>
    <row r="22" spans="1:11" ht="13.5" customHeight="1" x14ac:dyDescent="0.25">
      <c r="A22" s="122">
        <v>19</v>
      </c>
      <c r="B22" s="129" t="str">
        <f>IF($A22&gt;A$3,"",CR!$Q$7)</f>
        <v/>
      </c>
      <c r="C22" s="130" t="str">
        <f>IF($A22&gt;A$3,"",CR!$H$11)</f>
        <v/>
      </c>
      <c r="D22" s="130" t="str">
        <f>IF($A22&gt;A$3,"",BL!$U$8)</f>
        <v/>
      </c>
      <c r="E22" s="130"/>
      <c r="F22" s="131" t="str">
        <f>IF($A22&gt;A$3,"",IF($A22&gt;CR!$AO$15,VLOOKUP($A22,CR!$AP:$AQ,2,FALSE),VLOOKUP($A22,BL!$AR:$AS,2,FALSE)))</f>
        <v/>
      </c>
      <c r="G22" s="130" t="str">
        <f t="shared" si="0"/>
        <v/>
      </c>
      <c r="H22" s="130" t="str">
        <f t="shared" si="1"/>
        <v/>
      </c>
      <c r="I22" s="130"/>
      <c r="J22" s="130"/>
      <c r="K22" s="130" t="str">
        <f>IF(AND($C$1=APRS!$AE$45,A22&lt;A$3),"X","")</f>
        <v/>
      </c>
    </row>
    <row r="23" spans="1:11" ht="13.5" customHeight="1" x14ac:dyDescent="0.25">
      <c r="A23" s="122">
        <v>20</v>
      </c>
      <c r="B23" s="129" t="str">
        <f>IF($A23&gt;A$3,"",CR!$Q$7)</f>
        <v/>
      </c>
      <c r="C23" s="130" t="str">
        <f>IF($A23&gt;A$3,"",CR!$H$11)</f>
        <v/>
      </c>
      <c r="D23" s="130" t="str">
        <f>IF($A23&gt;A$3,"",BL!$U$8)</f>
        <v/>
      </c>
      <c r="E23" s="130"/>
      <c r="F23" s="131" t="str">
        <f>IF($A23&gt;A$3,"",IF($A23&gt;CR!$AO$15,VLOOKUP($A23,CR!$AP:$AQ,2,FALSE),VLOOKUP($A23,BL!$AR:$AS,2,FALSE)))</f>
        <v/>
      </c>
      <c r="G23" s="130" t="str">
        <f t="shared" si="0"/>
        <v/>
      </c>
      <c r="H23" s="130" t="str">
        <f t="shared" si="1"/>
        <v/>
      </c>
      <c r="I23" s="130"/>
      <c r="J23" s="130"/>
      <c r="K23" s="130" t="str">
        <f>IF(AND($C$1=APRS!$AE$45,A23&lt;A$3),"X","")</f>
        <v/>
      </c>
    </row>
    <row r="24" spans="1:11" ht="13.5" customHeight="1" x14ac:dyDescent="0.25">
      <c r="A24" s="122">
        <v>21</v>
      </c>
      <c r="B24" s="129" t="str">
        <f>IF($A24&gt;A$3,"",CR!$Q$7)</f>
        <v/>
      </c>
      <c r="C24" s="130" t="str">
        <f>IF($A24&gt;A$3,"",CR!$H$11)</f>
        <v/>
      </c>
      <c r="D24" s="130" t="str">
        <f>IF($A24&gt;A$3,"",BL!$U$8)</f>
        <v/>
      </c>
      <c r="E24" s="130"/>
      <c r="F24" s="131" t="str">
        <f>IF($A24&gt;A$3,"",IF($A24&gt;CR!$AO$15,VLOOKUP($A24,CR!$AP:$AQ,2,FALSE),VLOOKUP($A24,BL!$AR:$AS,2,FALSE)))</f>
        <v/>
      </c>
      <c r="G24" s="130" t="str">
        <f t="shared" si="0"/>
        <v/>
      </c>
      <c r="H24" s="130" t="str">
        <f t="shared" si="1"/>
        <v/>
      </c>
      <c r="I24" s="130"/>
      <c r="J24" s="130"/>
      <c r="K24" s="130" t="str">
        <f>IF(AND($C$1=APRS!$AE$45,A24&lt;A$3),"X","")</f>
        <v/>
      </c>
    </row>
    <row r="25" spans="1:11" ht="13.5" customHeight="1" x14ac:dyDescent="0.25">
      <c r="A25" s="122">
        <v>22</v>
      </c>
      <c r="B25" s="129" t="str">
        <f>IF($A25&gt;A$3,"",CR!$Q$7)</f>
        <v/>
      </c>
      <c r="C25" s="130" t="str">
        <f>IF($A25&gt;A$3,"",CR!$H$11)</f>
        <v/>
      </c>
      <c r="D25" s="130" t="str">
        <f>IF($A25&gt;A$3,"",BL!$U$8)</f>
        <v/>
      </c>
      <c r="E25" s="130"/>
      <c r="F25" s="131" t="str">
        <f>IF($A25&gt;A$3,"",IF($A25&gt;CR!$AO$15,VLOOKUP($A25,CR!$AP:$AQ,2,FALSE),VLOOKUP($A25,BL!$AR:$AS,2,FALSE)))</f>
        <v/>
      </c>
      <c r="G25" s="130" t="str">
        <f t="shared" si="0"/>
        <v/>
      </c>
      <c r="H25" s="130" t="str">
        <f t="shared" si="1"/>
        <v/>
      </c>
      <c r="I25" s="130"/>
      <c r="J25" s="130"/>
      <c r="K25" s="130" t="str">
        <f>IF(AND($C$1=APRS!$AE$45,A25&lt;A$3),"X","")</f>
        <v/>
      </c>
    </row>
    <row r="26" spans="1:11" ht="13.5" customHeight="1" x14ac:dyDescent="0.25">
      <c r="A26" s="122">
        <v>23</v>
      </c>
      <c r="B26" s="129" t="str">
        <f>IF($A26&gt;A$3,"",CR!$Q$7)</f>
        <v/>
      </c>
      <c r="C26" s="130" t="str">
        <f>IF($A26&gt;A$3,"",CR!$H$11)</f>
        <v/>
      </c>
      <c r="D26" s="130" t="str">
        <f>IF($A26&gt;A$3,"",BL!$U$8)</f>
        <v/>
      </c>
      <c r="E26" s="130"/>
      <c r="F26" s="131" t="str">
        <f>IF($A26&gt;A$3,"",IF($A26&gt;CR!$AO$15,VLOOKUP($A26,CR!$AP:$AQ,2,FALSE),VLOOKUP($A26,BL!$AR:$AS,2,FALSE)))</f>
        <v/>
      </c>
      <c r="G26" s="130" t="str">
        <f t="shared" si="0"/>
        <v/>
      </c>
      <c r="H26" s="130" t="str">
        <f t="shared" si="1"/>
        <v/>
      </c>
      <c r="I26" s="130"/>
      <c r="J26" s="130"/>
      <c r="K26" s="130" t="str">
        <f>IF(AND($C$1=APRS!$AE$45,A26&lt;A$3),"X","")</f>
        <v/>
      </c>
    </row>
    <row r="27" spans="1:11" ht="13.5" customHeight="1" x14ac:dyDescent="0.25">
      <c r="A27" s="122">
        <v>24</v>
      </c>
      <c r="B27" s="129" t="str">
        <f>IF($A27&gt;A$3,"",CR!$Q$7)</f>
        <v/>
      </c>
      <c r="C27" s="130" t="str">
        <f>IF($A27&gt;A$3,"",CR!$H$11)</f>
        <v/>
      </c>
      <c r="D27" s="130" t="str">
        <f>IF($A27&gt;A$3,"",BL!$U$8)</f>
        <v/>
      </c>
      <c r="E27" s="130"/>
      <c r="F27" s="131" t="str">
        <f>IF($A27&gt;A$3,"",IF($A27&gt;CR!$AO$15,VLOOKUP($A27,CR!$AP:$AQ,2,FALSE),VLOOKUP($A27,BL!$AR:$AS,2,FALSE)))</f>
        <v/>
      </c>
      <c r="G27" s="130" t="str">
        <f t="shared" si="0"/>
        <v/>
      </c>
      <c r="H27" s="130" t="str">
        <f t="shared" si="1"/>
        <v/>
      </c>
      <c r="I27" s="130"/>
      <c r="J27" s="130"/>
      <c r="K27" s="130" t="str">
        <f>IF(AND($C$1=APRS!$AE$45,A27&lt;A$3),"X","")</f>
        <v/>
      </c>
    </row>
    <row r="28" spans="1:11" ht="13.5" customHeight="1" x14ac:dyDescent="0.25">
      <c r="A28" s="122">
        <v>25</v>
      </c>
      <c r="B28" s="129" t="str">
        <f>IF($A28&gt;A$3,"",CR!$Q$7)</f>
        <v/>
      </c>
      <c r="C28" s="130" t="str">
        <f>IF($A28&gt;A$3,"",CR!$H$11)</f>
        <v/>
      </c>
      <c r="D28" s="130" t="str">
        <f>IF($A28&gt;A$3,"",BL!$U$8)</f>
        <v/>
      </c>
      <c r="E28" s="130"/>
      <c r="F28" s="131" t="str">
        <f>IF($A28&gt;A$3,"",IF($A28&gt;CR!$AO$15,VLOOKUP($A28,CR!$AP:$AQ,2,FALSE),VLOOKUP($A28,BL!$AR:$AS,2,FALSE)))</f>
        <v/>
      </c>
      <c r="G28" s="130" t="str">
        <f t="shared" si="0"/>
        <v/>
      </c>
      <c r="H28" s="130" t="str">
        <f t="shared" si="1"/>
        <v/>
      </c>
      <c r="I28" s="130"/>
      <c r="J28" s="130"/>
      <c r="K28" s="130" t="str">
        <f>IF(AND($C$1=APRS!$AE$45,A28&lt;A$3),"X","")</f>
        <v/>
      </c>
    </row>
    <row r="29" spans="1:11" ht="13.5" customHeight="1" x14ac:dyDescent="0.25">
      <c r="A29" s="122">
        <v>26</v>
      </c>
      <c r="B29" s="129" t="str">
        <f>IF($A29&gt;A$3,"",CR!$Q$7)</f>
        <v/>
      </c>
      <c r="C29" s="130" t="str">
        <f>IF($A29&gt;A$3,"",CR!$H$11)</f>
        <v/>
      </c>
      <c r="D29" s="130" t="str">
        <f>IF($A29&gt;A$3,"",BL!$U$8)</f>
        <v/>
      </c>
      <c r="E29" s="130"/>
      <c r="F29" s="131" t="str">
        <f>IF($A29&gt;A$3,"",IF($A29&gt;CR!$AO$15,VLOOKUP($A29,CR!$AP:$AQ,2,FALSE),VLOOKUP($A29,BL!$AR:$AS,2,FALSE)))</f>
        <v/>
      </c>
      <c r="G29" s="130" t="str">
        <f t="shared" si="0"/>
        <v/>
      </c>
      <c r="H29" s="130" t="str">
        <f t="shared" si="1"/>
        <v/>
      </c>
      <c r="I29" s="130"/>
      <c r="J29" s="130"/>
      <c r="K29" s="130" t="str">
        <f>IF(AND($C$1=APRS!$AE$45,A29&lt;A$3),"X","")</f>
        <v/>
      </c>
    </row>
    <row r="30" spans="1:11" ht="13.5" customHeight="1" x14ac:dyDescent="0.25">
      <c r="A30" s="122">
        <v>27</v>
      </c>
      <c r="B30" s="129" t="str">
        <f>IF($A30&gt;A$3,"",CR!$Q$7)</f>
        <v/>
      </c>
      <c r="C30" s="130" t="str">
        <f>IF($A30&gt;A$3,"",CR!$H$11)</f>
        <v/>
      </c>
      <c r="D30" s="130" t="str">
        <f>IF($A30&gt;A$3,"",BL!$U$8)</f>
        <v/>
      </c>
      <c r="E30" s="130"/>
      <c r="F30" s="131" t="str">
        <f>IF($A30&gt;A$3,"",IF($A30&gt;CR!$AO$15,VLOOKUP($A30,CR!$AP:$AQ,2,FALSE),VLOOKUP($A30,BL!$AR:$AS,2,FALSE)))</f>
        <v/>
      </c>
      <c r="G30" s="130" t="str">
        <f t="shared" si="0"/>
        <v/>
      </c>
      <c r="H30" s="130" t="str">
        <f t="shared" si="1"/>
        <v/>
      </c>
      <c r="I30" s="130"/>
      <c r="J30" s="130"/>
      <c r="K30" s="130" t="str">
        <f>IF(AND($C$1=APRS!$AE$45,A30&lt;A$3),"X","")</f>
        <v/>
      </c>
    </row>
    <row r="31" spans="1:11" ht="13.5" customHeight="1" x14ac:dyDescent="0.25">
      <c r="A31" s="122">
        <v>28</v>
      </c>
      <c r="B31" s="129" t="str">
        <f>IF($A31&gt;A$3,"",CR!$Q$7)</f>
        <v/>
      </c>
      <c r="C31" s="130" t="str">
        <f>IF($A31&gt;A$3,"",CR!$H$11)</f>
        <v/>
      </c>
      <c r="D31" s="130" t="str">
        <f>IF($A31&gt;A$3,"",BL!$U$8)</f>
        <v/>
      </c>
      <c r="E31" s="130"/>
      <c r="F31" s="131" t="str">
        <f>IF($A31&gt;A$3,"",IF($A31&gt;CR!$AO$15,VLOOKUP($A31,CR!$AP:$AQ,2,FALSE),VLOOKUP($A31,BL!$AR:$AS,2,FALSE)))</f>
        <v/>
      </c>
      <c r="G31" s="130" t="str">
        <f t="shared" si="0"/>
        <v/>
      </c>
      <c r="H31" s="130" t="str">
        <f t="shared" si="1"/>
        <v/>
      </c>
      <c r="I31" s="130"/>
      <c r="J31" s="130"/>
      <c r="K31" s="130" t="str">
        <f>IF(AND($C$1=APRS!$AE$45,A31&lt;A$3),"X","")</f>
        <v/>
      </c>
    </row>
    <row r="32" spans="1:11" ht="13.5" customHeight="1" x14ac:dyDescent="0.25">
      <c r="A32" s="122">
        <v>29</v>
      </c>
      <c r="B32" s="129" t="str">
        <f>IF($A32&gt;A$3,"",CR!$Q$7)</f>
        <v/>
      </c>
      <c r="C32" s="130" t="str">
        <f>IF($A32&gt;A$3,"",CR!$H$11)</f>
        <v/>
      </c>
      <c r="D32" s="130" t="str">
        <f>IF($A32&gt;A$3,"",BL!$U$8)</f>
        <v/>
      </c>
      <c r="E32" s="130"/>
      <c r="F32" s="131" t="str">
        <f>IF($A32&gt;A$3,"",IF($A32&gt;CR!$AO$15,VLOOKUP($A32,CR!$AP:$AQ,2,FALSE),VLOOKUP($A32,BL!$AR:$AS,2,FALSE)))</f>
        <v/>
      </c>
      <c r="G32" s="130" t="str">
        <f t="shared" si="0"/>
        <v/>
      </c>
      <c r="H32" s="130" t="str">
        <f t="shared" si="1"/>
        <v/>
      </c>
      <c r="I32" s="130"/>
      <c r="J32" s="130"/>
      <c r="K32" s="130" t="str">
        <f>IF(AND($C$1=APRS!$AE$45,A32&lt;A$3),"X","")</f>
        <v/>
      </c>
    </row>
    <row r="33" spans="1:11" ht="13.5" customHeight="1" x14ac:dyDescent="0.25">
      <c r="A33" s="122">
        <v>30</v>
      </c>
      <c r="B33" s="129" t="str">
        <f>IF($A33&gt;A$3,"",CR!$Q$7)</f>
        <v/>
      </c>
      <c r="C33" s="130" t="str">
        <f>IF($A33&gt;A$3,"",CR!$H$11)</f>
        <v/>
      </c>
      <c r="D33" s="130" t="str">
        <f>IF($A33&gt;A$3,"",BL!$U$8)</f>
        <v/>
      </c>
      <c r="E33" s="130"/>
      <c r="F33" s="131" t="str">
        <f>IF($A33&gt;A$3,"",IF($A33&gt;CR!$AO$15,VLOOKUP($A33,CR!$AP:$AQ,2,FALSE),VLOOKUP($A33,BL!$AR:$AS,2,FALSE)))</f>
        <v/>
      </c>
      <c r="G33" s="130" t="str">
        <f t="shared" si="0"/>
        <v/>
      </c>
      <c r="H33" s="130" t="str">
        <f t="shared" si="1"/>
        <v/>
      </c>
      <c r="I33" s="130"/>
      <c r="J33" s="130"/>
      <c r="K33" s="130" t="str">
        <f>IF(AND($C$1=APRS!$AE$45,A33&lt;A$3),"X","")</f>
        <v/>
      </c>
    </row>
    <row r="34" spans="1:11" ht="13.5" customHeight="1" x14ac:dyDescent="0.25">
      <c r="A34" s="122">
        <v>31</v>
      </c>
      <c r="B34" s="129" t="str">
        <f>IF($A34&gt;A$3,"",CR!$Q$7)</f>
        <v/>
      </c>
      <c r="C34" s="130" t="str">
        <f>IF($A34&gt;A$3,"",CR!$H$11)</f>
        <v/>
      </c>
      <c r="D34" s="130" t="str">
        <f>IF($A34&gt;A$3,"",BL!$U$8)</f>
        <v/>
      </c>
      <c r="E34" s="130"/>
      <c r="F34" s="131" t="str">
        <f>IF($A34&gt;A$3,"",IF($A34&gt;CR!$AO$15,VLOOKUP($A34,CR!$AP:$AQ,2,FALSE),VLOOKUP($A34,BL!$AR:$AS,2,FALSE)))</f>
        <v/>
      </c>
      <c r="G34" s="130" t="str">
        <f t="shared" si="0"/>
        <v/>
      </c>
      <c r="H34" s="130" t="str">
        <f t="shared" si="1"/>
        <v/>
      </c>
      <c r="I34" s="130"/>
      <c r="J34" s="130"/>
      <c r="K34" s="130" t="str">
        <f>IF(AND($C$1=APRS!$AE$45,A34&lt;A$3),"X","")</f>
        <v/>
      </c>
    </row>
    <row r="35" spans="1:11" ht="13.5" customHeight="1" x14ac:dyDescent="0.25">
      <c r="A35" s="122">
        <v>32</v>
      </c>
      <c r="B35" s="129" t="str">
        <f>IF($A35&gt;A$3,"",CR!$Q$7)</f>
        <v/>
      </c>
      <c r="C35" s="130" t="str">
        <f>IF($A35&gt;A$3,"",CR!$H$11)</f>
        <v/>
      </c>
      <c r="D35" s="130" t="str">
        <f>IF($A35&gt;A$3,"",BL!$U$8)</f>
        <v/>
      </c>
      <c r="E35" s="130"/>
      <c r="F35" s="131" t="str">
        <f>IF($A35&gt;A$3,"",IF($A35&gt;CR!$AO$15,VLOOKUP($A35,CR!$AP:$AQ,2,FALSE),VLOOKUP($A35,BL!$AR:$AS,2,FALSE)))</f>
        <v/>
      </c>
      <c r="G35" s="130" t="str">
        <f t="shared" si="0"/>
        <v/>
      </c>
      <c r="H35" s="130" t="str">
        <f t="shared" si="1"/>
        <v/>
      </c>
      <c r="I35" s="130"/>
      <c r="J35" s="130"/>
      <c r="K35" s="130" t="str">
        <f>IF(AND($C$1=APRS!$AE$45,A35&lt;A$3),"X","")</f>
        <v/>
      </c>
    </row>
    <row r="36" spans="1:11" ht="13.5" customHeight="1" x14ac:dyDescent="0.25">
      <c r="A36" s="122">
        <v>33</v>
      </c>
      <c r="B36" s="129" t="str">
        <f>IF($A36&gt;A$3,"",CR!$Q$7)</f>
        <v/>
      </c>
      <c r="C36" s="130" t="str">
        <f>IF($A36&gt;A$3,"",CR!$H$11)</f>
        <v/>
      </c>
      <c r="D36" s="130" t="str">
        <f>IF($A36&gt;A$3,"",BL!$U$8)</f>
        <v/>
      </c>
      <c r="E36" s="130"/>
      <c r="F36" s="131" t="str">
        <f>IF($A36&gt;A$3,"",IF($A36&gt;CR!$AO$15,VLOOKUP($A36,CR!$AP:$AQ,2,FALSE),VLOOKUP($A36,BL!$AR:$AS,2,FALSE)))</f>
        <v/>
      </c>
      <c r="G36" s="130" t="str">
        <f t="shared" si="0"/>
        <v/>
      </c>
      <c r="H36" s="130" t="str">
        <f t="shared" si="1"/>
        <v/>
      </c>
      <c r="I36" s="130"/>
      <c r="J36" s="130"/>
      <c r="K36" s="130" t="str">
        <f>IF(AND($C$1=APRS!$AE$45,A36&lt;A$3),"X","")</f>
        <v/>
      </c>
    </row>
    <row r="37" spans="1:11" ht="13.5" customHeight="1" x14ac:dyDescent="0.25">
      <c r="A37" s="122">
        <v>34</v>
      </c>
      <c r="B37" s="129" t="str">
        <f>IF($A37&gt;A$3,"",CR!$Q$7)</f>
        <v/>
      </c>
      <c r="C37" s="130" t="str">
        <f>IF($A37&gt;A$3,"",CR!$H$11)</f>
        <v/>
      </c>
      <c r="D37" s="130" t="str">
        <f>IF($A37&gt;A$3,"",BL!$U$8)</f>
        <v/>
      </c>
      <c r="E37" s="130"/>
      <c r="F37" s="131" t="str">
        <f>IF($A37&gt;A$3,"",IF($A37&gt;CR!$AO$15,VLOOKUP($A37,CR!$AP:$AQ,2,FALSE),VLOOKUP($A37,BL!$AR:$AS,2,FALSE)))</f>
        <v/>
      </c>
      <c r="G37" s="130" t="str">
        <f t="shared" si="0"/>
        <v/>
      </c>
      <c r="H37" s="130" t="str">
        <f t="shared" si="1"/>
        <v/>
      </c>
      <c r="I37" s="130"/>
      <c r="J37" s="130"/>
      <c r="K37" s="130" t="str">
        <f>IF(AND($C$1=APRS!$AE$45,A37&lt;A$3),"X","")</f>
        <v/>
      </c>
    </row>
    <row r="38" spans="1:11" ht="13.5" customHeight="1" x14ac:dyDescent="0.25">
      <c r="A38" s="122">
        <v>35</v>
      </c>
      <c r="B38" s="129" t="str">
        <f>IF($A38&gt;A$3,"",CR!$Q$7)</f>
        <v/>
      </c>
      <c r="C38" s="130" t="str">
        <f>IF($A38&gt;A$3,"",CR!$H$11)</f>
        <v/>
      </c>
      <c r="D38" s="130" t="str">
        <f>IF($A38&gt;A$3,"",BL!$U$8)</f>
        <v/>
      </c>
      <c r="E38" s="130"/>
      <c r="F38" s="131" t="str">
        <f>IF($A38&gt;A$3,"",IF($A38&gt;CR!$AO$15,VLOOKUP($A38,CR!$AP:$AQ,2,FALSE),VLOOKUP($A38,BL!$AR:$AS,2,FALSE)))</f>
        <v/>
      </c>
      <c r="G38" s="130" t="str">
        <f t="shared" si="0"/>
        <v/>
      </c>
      <c r="H38" s="130" t="str">
        <f t="shared" si="1"/>
        <v/>
      </c>
      <c r="I38" s="130"/>
      <c r="J38" s="130"/>
      <c r="K38" s="130" t="str">
        <f>IF(AND($C$1=APRS!$AE$45,A38&lt;A$3),"X","")</f>
        <v/>
      </c>
    </row>
    <row r="39" spans="1:11" ht="13.5" customHeight="1" x14ac:dyDescent="0.25">
      <c r="A39" s="122">
        <v>36</v>
      </c>
      <c r="B39" s="129" t="str">
        <f>IF($A39&gt;A$3,"",CR!$Q$7)</f>
        <v/>
      </c>
      <c r="C39" s="130" t="str">
        <f>IF($A39&gt;A$3,"",CR!$H$11)</f>
        <v/>
      </c>
      <c r="D39" s="130" t="str">
        <f>IF($A39&gt;A$3,"",BL!$U$8)</f>
        <v/>
      </c>
      <c r="E39" s="130"/>
      <c r="F39" s="131" t="str">
        <f>IF($A39&gt;A$3,"",IF($A39&gt;CR!$AO$15,VLOOKUP($A39,CR!$AP:$AQ,2,FALSE),VLOOKUP($A39,BL!$AR:$AS,2,FALSE)))</f>
        <v/>
      </c>
      <c r="G39" s="130" t="str">
        <f t="shared" si="0"/>
        <v/>
      </c>
      <c r="H39" s="130" t="str">
        <f t="shared" si="1"/>
        <v/>
      </c>
      <c r="I39" s="130"/>
      <c r="J39" s="130"/>
      <c r="K39" s="130" t="str">
        <f>IF(AND($C$1=APRS!$AE$45,A39&lt;A$3),"X","")</f>
        <v/>
      </c>
    </row>
    <row r="40" spans="1:11" ht="13.5" customHeight="1" x14ac:dyDescent="0.25">
      <c r="A40" s="122">
        <v>37</v>
      </c>
      <c r="B40" s="129" t="str">
        <f>IF($A40&gt;A$3,"",CR!$Q$7)</f>
        <v/>
      </c>
      <c r="C40" s="130" t="str">
        <f>IF($A40&gt;A$3,"",CR!$H$11)</f>
        <v/>
      </c>
      <c r="D40" s="130" t="str">
        <f>IF($A40&gt;A$3,"",BL!$U$8)</f>
        <v/>
      </c>
      <c r="E40" s="130"/>
      <c r="F40" s="131" t="str">
        <f>IF($A40&gt;A$3,"",IF($A40&gt;CR!$AO$15,VLOOKUP($A40,CR!$AP:$AQ,2,FALSE),VLOOKUP($A40,BL!$AR:$AS,2,FALSE)))</f>
        <v/>
      </c>
      <c r="G40" s="130" t="str">
        <f t="shared" si="0"/>
        <v/>
      </c>
      <c r="H40" s="130" t="str">
        <f t="shared" si="1"/>
        <v/>
      </c>
      <c r="I40" s="130"/>
      <c r="J40" s="130"/>
      <c r="K40" s="130" t="str">
        <f>IF(AND($C$1=APRS!$AE$45,A40&lt;A$3),"X","")</f>
        <v/>
      </c>
    </row>
    <row r="41" spans="1:11" ht="13.5" customHeight="1" x14ac:dyDescent="0.25">
      <c r="A41" s="122">
        <v>38</v>
      </c>
      <c r="B41" s="129" t="str">
        <f>IF($A41&gt;A$3,"",CR!$Q$7)</f>
        <v/>
      </c>
      <c r="C41" s="130" t="str">
        <f>IF($A41&gt;A$3,"",CR!$H$11)</f>
        <v/>
      </c>
      <c r="D41" s="130" t="str">
        <f>IF($A41&gt;A$3,"",BL!$U$8)</f>
        <v/>
      </c>
      <c r="E41" s="130"/>
      <c r="F41" s="131" t="str">
        <f>IF($A41&gt;A$3,"",IF($A41&gt;CR!$AO$15,VLOOKUP($A41,CR!$AP:$AQ,2,FALSE),VLOOKUP($A41,BL!$AR:$AS,2,FALSE)))</f>
        <v/>
      </c>
      <c r="G41" s="130" t="str">
        <f t="shared" si="0"/>
        <v/>
      </c>
      <c r="H41" s="130" t="str">
        <f t="shared" si="1"/>
        <v/>
      </c>
      <c r="I41" s="130"/>
      <c r="J41" s="130"/>
      <c r="K41" s="130" t="str">
        <f>IF(AND($C$1=APRS!$AE$45,A41&lt;A$3),"X","")</f>
        <v/>
      </c>
    </row>
    <row r="42" spans="1:11" ht="13.5" customHeight="1" x14ac:dyDescent="0.25">
      <c r="A42" s="122">
        <v>39</v>
      </c>
      <c r="B42" s="129" t="str">
        <f>IF($A42&gt;A$3,"",CR!$Q$7)</f>
        <v/>
      </c>
      <c r="C42" s="130" t="str">
        <f>IF($A42&gt;A$3,"",CR!$H$11)</f>
        <v/>
      </c>
      <c r="D42" s="130" t="str">
        <f>IF($A42&gt;A$3,"",BL!$U$8)</f>
        <v/>
      </c>
      <c r="E42" s="130"/>
      <c r="F42" s="131" t="str">
        <f>IF($A42&gt;A$3,"",IF($A42&gt;CR!$AO$15,VLOOKUP($A42,CR!$AP:$AQ,2,FALSE),VLOOKUP($A42,BL!$AR:$AS,2,FALSE)))</f>
        <v/>
      </c>
      <c r="G42" s="130" t="str">
        <f t="shared" si="0"/>
        <v/>
      </c>
      <c r="H42" s="130" t="str">
        <f t="shared" si="1"/>
        <v/>
      </c>
      <c r="I42" s="130"/>
      <c r="J42" s="130"/>
      <c r="K42" s="130" t="str">
        <f>IF(AND($C$1=APRS!$AE$45,A42&lt;A$3),"X","")</f>
        <v/>
      </c>
    </row>
    <row r="43" spans="1:11" ht="13.5" customHeight="1" x14ac:dyDescent="0.25">
      <c r="A43" s="122">
        <v>40</v>
      </c>
      <c r="B43" s="129" t="str">
        <f>IF($A43&gt;A$3,"",CR!$Q$7)</f>
        <v/>
      </c>
      <c r="C43" s="130" t="str">
        <f>IF($A43&gt;A$3,"",CR!$H$11)</f>
        <v/>
      </c>
      <c r="D43" s="130" t="str">
        <f>IF($A43&gt;A$3,"",BL!$U$8)</f>
        <v/>
      </c>
      <c r="E43" s="130"/>
      <c r="F43" s="131" t="str">
        <f>IF($A43&gt;A$3,"",IF($A43&gt;CR!$AO$15,VLOOKUP($A43,CR!$AP:$AQ,2,FALSE),VLOOKUP($A43,BL!$AR:$AS,2,FALSE)))</f>
        <v/>
      </c>
      <c r="G43" s="130" t="str">
        <f t="shared" si="0"/>
        <v/>
      </c>
      <c r="H43" s="130" t="str">
        <f t="shared" si="1"/>
        <v/>
      </c>
      <c r="I43" s="130"/>
      <c r="J43" s="130"/>
      <c r="K43" s="130" t="str">
        <f>IF(AND($C$1=APRS!$AE$45,A43&lt;A$3),"X","")</f>
        <v/>
      </c>
    </row>
    <row r="44" spans="1:11" ht="13.5" customHeight="1" x14ac:dyDescent="0.25">
      <c r="A44" s="122">
        <v>41</v>
      </c>
      <c r="B44" s="129" t="str">
        <f>IF($A44&gt;A$3,"",CR!$Q$7)</f>
        <v/>
      </c>
      <c r="C44" s="130" t="str">
        <f>IF($A44&gt;A$3,"",CR!$H$11)</f>
        <v/>
      </c>
      <c r="D44" s="130" t="str">
        <f>IF($A44&gt;A$3,"",BL!$U$8)</f>
        <v/>
      </c>
      <c r="E44" s="130"/>
      <c r="F44" s="131" t="str">
        <f>IF($A44&gt;A$3,"",IF($A44&gt;CR!$AO$15,VLOOKUP($A44,CR!$AP:$AQ,2,FALSE),VLOOKUP($A44,BL!$AR:$AS,2,FALSE)))</f>
        <v/>
      </c>
      <c r="G44" s="130" t="str">
        <f t="shared" si="0"/>
        <v/>
      </c>
      <c r="H44" s="130" t="str">
        <f t="shared" si="1"/>
        <v/>
      </c>
      <c r="I44" s="130"/>
      <c r="J44" s="130"/>
      <c r="K44" s="130" t="str">
        <f>IF(AND($C$1=APRS!$AE$45,A44&lt;A$3),"X","")</f>
        <v/>
      </c>
    </row>
    <row r="45" spans="1:11" ht="13.5" customHeight="1" x14ac:dyDescent="0.25">
      <c r="A45" s="122">
        <v>42</v>
      </c>
      <c r="B45" s="129" t="str">
        <f>IF($A45&gt;A$3,"",CR!$Q$7)</f>
        <v/>
      </c>
      <c r="C45" s="130" t="str">
        <f>IF($A45&gt;A$3,"",CR!$H$11)</f>
        <v/>
      </c>
      <c r="D45" s="130" t="str">
        <f>IF($A45&gt;A$3,"",BL!$U$8)</f>
        <v/>
      </c>
      <c r="E45" s="130"/>
      <c r="F45" s="131" t="str">
        <f>IF($A45&gt;A$3,"",IF($A45&gt;CR!$AO$15,VLOOKUP($A45,CR!$AP:$AQ,2,FALSE),VLOOKUP($A45,BL!$AR:$AS,2,FALSE)))</f>
        <v/>
      </c>
      <c r="G45" s="130" t="str">
        <f t="shared" si="0"/>
        <v/>
      </c>
      <c r="H45" s="130" t="str">
        <f t="shared" si="1"/>
        <v/>
      </c>
      <c r="I45" s="130"/>
      <c r="J45" s="130"/>
      <c r="K45" s="130" t="str">
        <f>IF(AND($C$1=APRS!$AE$45,A45&lt;A$3),"X","")</f>
        <v/>
      </c>
    </row>
    <row r="46" spans="1:11" ht="13.5" customHeight="1" x14ac:dyDescent="0.25">
      <c r="A46" s="122">
        <v>43</v>
      </c>
      <c r="B46" s="129" t="str">
        <f>IF($A46&gt;A$3,"",CR!$Q$7)</f>
        <v/>
      </c>
      <c r="C46" s="130" t="str">
        <f>IF($A46&gt;A$3,"",CR!$H$11)</f>
        <v/>
      </c>
      <c r="D46" s="130" t="str">
        <f>IF($A46&gt;A$3,"",BL!$U$8)</f>
        <v/>
      </c>
      <c r="E46" s="130"/>
      <c r="F46" s="131" t="str">
        <f>IF($A46&gt;A$3,"",IF($A46&gt;CR!$AO$15,VLOOKUP($A46,CR!$AP:$AQ,2,FALSE),VLOOKUP($A46,BL!$AR:$AS,2,FALSE)))</f>
        <v/>
      </c>
      <c r="G46" s="130" t="str">
        <f t="shared" si="0"/>
        <v/>
      </c>
      <c r="H46" s="130" t="str">
        <f t="shared" si="1"/>
        <v/>
      </c>
      <c r="I46" s="130"/>
      <c r="J46" s="130"/>
      <c r="K46" s="130" t="str">
        <f>IF(AND($C$1=APRS!$AE$45,A46&lt;A$3),"X","")</f>
        <v/>
      </c>
    </row>
    <row r="47" spans="1:11" ht="13.5" customHeight="1" x14ac:dyDescent="0.25">
      <c r="A47" s="122">
        <v>44</v>
      </c>
      <c r="B47" s="129" t="str">
        <f>IF($A47&gt;A$3,"",CR!$Q$7)</f>
        <v/>
      </c>
      <c r="C47" s="130" t="str">
        <f>IF($A47&gt;A$3,"",CR!$H$11)</f>
        <v/>
      </c>
      <c r="D47" s="130" t="str">
        <f>IF($A47&gt;A$3,"",BL!$U$8)</f>
        <v/>
      </c>
      <c r="E47" s="130"/>
      <c r="F47" s="131" t="str">
        <f>IF($A47&gt;A$3,"",IF($A47&gt;CR!$AO$15,VLOOKUP($A47,CR!$AP:$AQ,2,FALSE),VLOOKUP($A47,BL!$AR:$AS,2,FALSE)))</f>
        <v/>
      </c>
      <c r="G47" s="130" t="str">
        <f t="shared" si="0"/>
        <v/>
      </c>
      <c r="H47" s="130" t="str">
        <f t="shared" si="1"/>
        <v/>
      </c>
      <c r="I47" s="130"/>
      <c r="J47" s="130"/>
      <c r="K47" s="130" t="str">
        <f>IF(AND($C$1=APRS!$AE$45,A47&lt;A$3),"X","")</f>
        <v/>
      </c>
    </row>
    <row r="48" spans="1:11" ht="13.5" customHeight="1" x14ac:dyDescent="0.25">
      <c r="A48" s="122">
        <v>45</v>
      </c>
      <c r="B48" s="129" t="str">
        <f>IF($A48&gt;A$3,"",CR!$Q$7)</f>
        <v/>
      </c>
      <c r="C48" s="130" t="str">
        <f>IF($A48&gt;A$3,"",CR!$H$11)</f>
        <v/>
      </c>
      <c r="D48" s="130" t="str">
        <f>IF($A48&gt;A$3,"",BL!$U$8)</f>
        <v/>
      </c>
      <c r="E48" s="130"/>
      <c r="F48" s="131" t="str">
        <f>IF($A48&gt;A$3,"",IF($A48&gt;CR!$AO$15,VLOOKUP($A48,CR!$AP:$AQ,2,FALSE),VLOOKUP($A48,BL!$AR:$AS,2,FALSE)))</f>
        <v/>
      </c>
      <c r="G48" s="130" t="str">
        <f t="shared" si="0"/>
        <v/>
      </c>
      <c r="H48" s="130" t="str">
        <f t="shared" si="1"/>
        <v/>
      </c>
      <c r="I48" s="130"/>
      <c r="J48" s="130"/>
      <c r="K48" s="130" t="str">
        <f>IF(AND($C$1=APRS!$AE$45,A48&lt;A$3),"X","")</f>
        <v/>
      </c>
    </row>
    <row r="49" spans="1:11" ht="13.5" customHeight="1" x14ac:dyDescent="0.25">
      <c r="A49" s="122">
        <v>46</v>
      </c>
      <c r="B49" s="129" t="str">
        <f>IF($A49&gt;A$3,"",CR!$Q$7)</f>
        <v/>
      </c>
      <c r="C49" s="130" t="str">
        <f>IF($A49&gt;A$3,"",CR!$H$11)</f>
        <v/>
      </c>
      <c r="D49" s="130" t="str">
        <f>IF($A49&gt;A$3,"",BL!$U$8)</f>
        <v/>
      </c>
      <c r="E49" s="130"/>
      <c r="F49" s="131" t="str">
        <f>IF($A49&gt;A$3,"",IF($A49&gt;CR!$AO$15,VLOOKUP($A49,CR!$AP:$AQ,2,FALSE),VLOOKUP($A49,BL!$AR:$AS,2,FALSE)))</f>
        <v/>
      </c>
      <c r="G49" s="130" t="str">
        <f t="shared" si="0"/>
        <v/>
      </c>
      <c r="H49" s="130" t="str">
        <f t="shared" si="1"/>
        <v/>
      </c>
      <c r="I49" s="130"/>
      <c r="J49" s="130"/>
      <c r="K49" s="130" t="str">
        <f>IF(AND($C$1=APRS!$AE$45,A49&lt;A$3),"X","")</f>
        <v/>
      </c>
    </row>
    <row r="50" spans="1:11" ht="13.5" customHeight="1" x14ac:dyDescent="0.25">
      <c r="A50" s="122">
        <v>47</v>
      </c>
      <c r="B50" s="129" t="str">
        <f>IF($A50&gt;A$3,"",CR!$Q$7)</f>
        <v/>
      </c>
      <c r="C50" s="130" t="str">
        <f>IF($A50&gt;A$3,"",CR!$H$11)</f>
        <v/>
      </c>
      <c r="D50" s="130" t="str">
        <f>IF($A50&gt;A$3,"",BL!$U$8)</f>
        <v/>
      </c>
      <c r="E50" s="130"/>
      <c r="F50" s="131" t="str">
        <f>IF($A50&gt;A$3,"",IF($A50&gt;CR!$AO$15,VLOOKUP($A50,CR!$AP:$AQ,2,FALSE),VLOOKUP($A50,BL!$AR:$AS,2,FALSE)))</f>
        <v/>
      </c>
      <c r="G50" s="130" t="str">
        <f t="shared" si="0"/>
        <v/>
      </c>
      <c r="H50" s="130" t="str">
        <f t="shared" si="1"/>
        <v/>
      </c>
      <c r="I50" s="130"/>
      <c r="J50" s="130"/>
      <c r="K50" s="130" t="str">
        <f>IF(AND($C$1=APRS!$AE$45,A50&lt;A$3),"X","")</f>
        <v/>
      </c>
    </row>
    <row r="51" spans="1:11" ht="13.5" customHeight="1" x14ac:dyDescent="0.25">
      <c r="A51" s="122">
        <v>48</v>
      </c>
      <c r="B51" s="129" t="str">
        <f>IF($A51&gt;A$3,"",CR!$Q$7)</f>
        <v/>
      </c>
      <c r="C51" s="130" t="str">
        <f>IF($A51&gt;A$3,"",CR!$H$11)</f>
        <v/>
      </c>
      <c r="D51" s="130" t="str">
        <f>IF($A51&gt;A$3,"",BL!$U$8)</f>
        <v/>
      </c>
      <c r="E51" s="130"/>
      <c r="F51" s="131" t="str">
        <f>IF($A51&gt;A$3,"",IF($A51&gt;CR!$AO$15,VLOOKUP($A51,CR!$AP:$AQ,2,FALSE),VLOOKUP($A51,BL!$AR:$AS,2,FALSE)))</f>
        <v/>
      </c>
      <c r="G51" s="130" t="str">
        <f t="shared" si="0"/>
        <v/>
      </c>
      <c r="H51" s="130" t="str">
        <f t="shared" si="1"/>
        <v/>
      </c>
      <c r="I51" s="130"/>
      <c r="J51" s="130"/>
      <c r="K51" s="130" t="str">
        <f>IF(AND($C$1=APRS!$AE$45,A51&lt;A$3),"X","")</f>
        <v/>
      </c>
    </row>
    <row r="52" spans="1:11" ht="13.5" customHeight="1" x14ac:dyDescent="0.25">
      <c r="A52" s="122">
        <v>49</v>
      </c>
      <c r="B52" s="129" t="str">
        <f>IF($A52&gt;A$3,"",CR!$Q$7)</f>
        <v/>
      </c>
      <c r="C52" s="130" t="str">
        <f>IF($A52&gt;A$3,"",CR!$H$11)</f>
        <v/>
      </c>
      <c r="D52" s="130" t="str">
        <f>IF($A52&gt;A$3,"",BL!$U$8)</f>
        <v/>
      </c>
      <c r="E52" s="130"/>
      <c r="F52" s="131" t="str">
        <f>IF($A52&gt;A$3,"",IF($A52&gt;CR!$AO$15,VLOOKUP($A52,CR!$AP:$AQ,2,FALSE),VLOOKUP($A52,BL!$AR:$AS,2,FALSE)))</f>
        <v/>
      </c>
      <c r="G52" s="130" t="str">
        <f t="shared" si="0"/>
        <v/>
      </c>
      <c r="H52" s="130" t="str">
        <f t="shared" si="1"/>
        <v/>
      </c>
      <c r="I52" s="130"/>
      <c r="J52" s="130"/>
      <c r="K52" s="130" t="str">
        <f>IF(AND($C$1=APRS!$AE$45,A52&lt;A$3),"X","")</f>
        <v/>
      </c>
    </row>
    <row r="53" spans="1:11" ht="13.5" customHeight="1" x14ac:dyDescent="0.25">
      <c r="A53" s="122">
        <v>50</v>
      </c>
      <c r="B53" s="129" t="str">
        <f>IF($A53&gt;A$3,"",CR!$Q$7)</f>
        <v/>
      </c>
      <c r="C53" s="130" t="str">
        <f>IF($A53&gt;A$3,"",CR!$H$11)</f>
        <v/>
      </c>
      <c r="D53" s="130" t="str">
        <f>IF($A53&gt;A$3,"",BL!$U$8)</f>
        <v/>
      </c>
      <c r="E53" s="130"/>
      <c r="F53" s="131" t="str">
        <f>IF($A53&gt;A$3,"",IF($A53&gt;CR!$AO$15,VLOOKUP($A53,CR!$AP:$AQ,2,FALSE),VLOOKUP($A53,BL!$AR:$AS,2,FALSE)))</f>
        <v/>
      </c>
      <c r="G53" s="130" t="str">
        <f t="shared" si="0"/>
        <v/>
      </c>
      <c r="H53" s="130" t="str">
        <f t="shared" si="1"/>
        <v/>
      </c>
      <c r="I53" s="130"/>
      <c r="J53" s="130"/>
      <c r="K53" s="130" t="str">
        <f>IF(AND($C$1=APRS!$AE$45,A53&lt;A$3),"X","")</f>
        <v/>
      </c>
    </row>
    <row r="54" spans="1:11" ht="13.5" customHeight="1" x14ac:dyDescent="0.25">
      <c r="A54" s="122">
        <v>51</v>
      </c>
      <c r="B54" s="129" t="str">
        <f>IF($A54&gt;A$3,"",CR!$Q$7)</f>
        <v/>
      </c>
      <c r="C54" s="130" t="str">
        <f>IF($A54&gt;A$3,"",CR!$H$11)</f>
        <v/>
      </c>
      <c r="D54" s="130" t="str">
        <f>IF($A54&gt;A$3,"",BL!$U$8)</f>
        <v/>
      </c>
      <c r="E54" s="130"/>
      <c r="F54" s="131" t="str">
        <f>IF($A54&gt;A$3,"",IF($A54&gt;CR!$AO$15,VLOOKUP($A54,CR!$AP:$AQ,2,FALSE),VLOOKUP($A54,BL!$AR:$AS,2,FALSE)))</f>
        <v/>
      </c>
      <c r="G54" s="130" t="str">
        <f t="shared" si="0"/>
        <v/>
      </c>
      <c r="H54" s="130" t="str">
        <f t="shared" si="1"/>
        <v/>
      </c>
      <c r="I54" s="130"/>
      <c r="J54" s="130"/>
      <c r="K54" s="130" t="str">
        <f>IF(AND($C$1=APRS!$AE$45,A54&lt;A$3),"X","")</f>
        <v/>
      </c>
    </row>
    <row r="55" spans="1:11" ht="13.5" customHeight="1" x14ac:dyDescent="0.25">
      <c r="A55" s="122">
        <v>52</v>
      </c>
      <c r="B55" s="129" t="str">
        <f>IF($A55&gt;A$3,"",CR!$Q$7)</f>
        <v/>
      </c>
      <c r="C55" s="130" t="str">
        <f>IF($A55&gt;A$3,"",CR!$H$11)</f>
        <v/>
      </c>
      <c r="D55" s="130" t="str">
        <f>IF($A55&gt;A$3,"",BL!$U$8)</f>
        <v/>
      </c>
      <c r="E55" s="130"/>
      <c r="F55" s="131" t="str">
        <f>IF($A55&gt;A$3,"",IF($A55&gt;CR!$AO$15,VLOOKUP($A55,CR!$AP:$AQ,2,FALSE),VLOOKUP($A55,BL!$AR:$AS,2,FALSE)))</f>
        <v/>
      </c>
      <c r="G55" s="130" t="str">
        <f t="shared" si="0"/>
        <v/>
      </c>
      <c r="H55" s="130" t="str">
        <f t="shared" si="1"/>
        <v/>
      </c>
      <c r="I55" s="130"/>
      <c r="J55" s="130"/>
      <c r="K55" s="130" t="str">
        <f>IF(AND($C$1=APRS!$AE$45,A55&lt;A$3),"X","")</f>
        <v/>
      </c>
    </row>
    <row r="56" spans="1:11" ht="13.5" customHeight="1" x14ac:dyDescent="0.25">
      <c r="A56" s="122">
        <v>53</v>
      </c>
      <c r="B56" s="129" t="str">
        <f>IF($A56&gt;A$3,"",CR!$Q$7)</f>
        <v/>
      </c>
      <c r="C56" s="130" t="str">
        <f>IF($A56&gt;A$3,"",CR!$H$11)</f>
        <v/>
      </c>
      <c r="D56" s="130" t="str">
        <f>IF($A56&gt;A$3,"",BL!$U$8)</f>
        <v/>
      </c>
      <c r="E56" s="130"/>
      <c r="F56" s="131" t="str">
        <f>IF($A56&gt;A$3,"",IF($A56&gt;CR!$AO$15,VLOOKUP($A56,CR!$AP:$AQ,2,FALSE),VLOOKUP($A56,BL!$AR:$AS,2,FALSE)))</f>
        <v/>
      </c>
      <c r="G56" s="130" t="str">
        <f t="shared" si="0"/>
        <v/>
      </c>
      <c r="H56" s="130" t="str">
        <f t="shared" si="1"/>
        <v/>
      </c>
      <c r="I56" s="130"/>
      <c r="J56" s="130"/>
      <c r="K56" s="130" t="str">
        <f>IF(AND($C$1=APRS!$AE$45,A56&lt;A$3),"X","")</f>
        <v/>
      </c>
    </row>
    <row r="57" spans="1:11" ht="13.5" customHeight="1" x14ac:dyDescent="0.25">
      <c r="A57" s="122">
        <v>54</v>
      </c>
      <c r="B57" s="129" t="str">
        <f>IF($A57&gt;A$3,"",CR!$Q$7)</f>
        <v/>
      </c>
      <c r="C57" s="130" t="str">
        <f>IF($A57&gt;A$3,"",CR!$H$11)</f>
        <v/>
      </c>
      <c r="D57" s="130" t="str">
        <f>IF($A57&gt;A$3,"",BL!$U$8)</f>
        <v/>
      </c>
      <c r="E57" s="130"/>
      <c r="F57" s="131" t="str">
        <f>IF($A57&gt;A$3,"",IF($A57&gt;CR!$AO$15,VLOOKUP($A57,CR!$AP:$AQ,2,FALSE),VLOOKUP($A57,BL!$AR:$AS,2,FALSE)))</f>
        <v/>
      </c>
      <c r="G57" s="130" t="str">
        <f t="shared" si="0"/>
        <v/>
      </c>
      <c r="H57" s="130" t="str">
        <f t="shared" si="1"/>
        <v/>
      </c>
      <c r="I57" s="130"/>
      <c r="J57" s="130"/>
      <c r="K57" s="130" t="str">
        <f>IF(AND($C$1=APRS!$AE$45,A57&lt;A$3),"X","")</f>
        <v/>
      </c>
    </row>
    <row r="58" spans="1:11" ht="13.5" customHeight="1" x14ac:dyDescent="0.25">
      <c r="A58" s="122">
        <v>55</v>
      </c>
      <c r="B58" s="129" t="str">
        <f>IF($A58&gt;A$3,"",CR!$Q$7)</f>
        <v/>
      </c>
      <c r="C58" s="130" t="str">
        <f>IF($A58&gt;A$3,"",CR!$H$11)</f>
        <v/>
      </c>
      <c r="D58" s="130" t="str">
        <f>IF($A58&gt;A$3,"",BL!$U$8)</f>
        <v/>
      </c>
      <c r="E58" s="130"/>
      <c r="F58" s="131" t="str">
        <f>IF($A58&gt;A$3,"",IF($A58&gt;CR!$AO$15,VLOOKUP($A58,CR!$AP:$AQ,2,FALSE),VLOOKUP($A58,BL!$AR:$AS,2,FALSE)))</f>
        <v/>
      </c>
      <c r="G58" s="130" t="str">
        <f t="shared" si="0"/>
        <v/>
      </c>
      <c r="H58" s="130" t="str">
        <f t="shared" si="1"/>
        <v/>
      </c>
      <c r="I58" s="130"/>
      <c r="J58" s="130"/>
      <c r="K58" s="130" t="str">
        <f>IF(AND($C$1=APRS!$AE$45,A58&lt;A$3),"X","")</f>
        <v/>
      </c>
    </row>
    <row r="59" spans="1:11" ht="13.5" customHeight="1" x14ac:dyDescent="0.25">
      <c r="A59" s="122">
        <v>56</v>
      </c>
      <c r="B59" s="129" t="str">
        <f>IF($A59&gt;A$3,"",CR!$Q$7)</f>
        <v/>
      </c>
      <c r="C59" s="130" t="str">
        <f>IF($A59&gt;A$3,"",CR!$H$11)</f>
        <v/>
      </c>
      <c r="D59" s="130" t="str">
        <f>IF($A59&gt;A$3,"",BL!$U$8)</f>
        <v/>
      </c>
      <c r="E59" s="130"/>
      <c r="F59" s="131" t="str">
        <f>IF($A59&gt;A$3,"",IF($A59&gt;CR!$AO$15,VLOOKUP($A59,CR!$AP:$AQ,2,FALSE),VLOOKUP($A59,BL!$AR:$AS,2,FALSE)))</f>
        <v/>
      </c>
      <c r="G59" s="130" t="str">
        <f t="shared" si="0"/>
        <v/>
      </c>
      <c r="H59" s="130" t="str">
        <f t="shared" si="1"/>
        <v/>
      </c>
      <c r="I59" s="130"/>
      <c r="J59" s="130"/>
      <c r="K59" s="130" t="str">
        <f>IF(AND($C$1=APRS!$AE$45,A59&lt;A$3),"X","")</f>
        <v/>
      </c>
    </row>
    <row r="60" spans="1:11" ht="13.5" customHeight="1" x14ac:dyDescent="0.25">
      <c r="A60" s="122">
        <v>57</v>
      </c>
      <c r="B60" s="129" t="str">
        <f>IF($A60&gt;A$3,"",CR!$Q$7)</f>
        <v/>
      </c>
      <c r="C60" s="130" t="str">
        <f>IF($A60&gt;A$3,"",CR!$H$11)</f>
        <v/>
      </c>
      <c r="D60" s="130" t="str">
        <f>IF($A60&gt;A$3,"",BL!$U$8)</f>
        <v/>
      </c>
      <c r="E60" s="130"/>
      <c r="F60" s="131" t="str">
        <f>IF($A60&gt;A$3,"",IF($A60&gt;CR!$AO$15,VLOOKUP($A60,CR!$AP:$AQ,2,FALSE),VLOOKUP($A60,BL!$AR:$AS,2,FALSE)))</f>
        <v/>
      </c>
      <c r="G60" s="130" t="str">
        <f t="shared" si="0"/>
        <v/>
      </c>
      <c r="H60" s="130" t="str">
        <f t="shared" si="1"/>
        <v/>
      </c>
      <c r="I60" s="130"/>
      <c r="J60" s="130"/>
      <c r="K60" s="130" t="str">
        <f>IF(AND($C$1=APRS!$AE$45,A60&lt;A$3),"X","")</f>
        <v/>
      </c>
    </row>
    <row r="61" spans="1:11" ht="13.5" customHeight="1" x14ac:dyDescent="0.25">
      <c r="A61" s="122">
        <v>58</v>
      </c>
      <c r="B61" s="129" t="str">
        <f>IF($A61&gt;A$3,"",CR!$Q$7)</f>
        <v/>
      </c>
      <c r="C61" s="130" t="str">
        <f>IF($A61&gt;A$3,"",CR!$H$11)</f>
        <v/>
      </c>
      <c r="D61" s="130" t="str">
        <f>IF($A61&gt;A$3,"",BL!$U$8)</f>
        <v/>
      </c>
      <c r="E61" s="130"/>
      <c r="F61" s="131" t="str">
        <f>IF($A61&gt;A$3,"",IF($A61&gt;CR!$AO$15,VLOOKUP($A61,CR!$AP:$AQ,2,FALSE),VLOOKUP($A61,BL!$AR:$AS,2,FALSE)))</f>
        <v/>
      </c>
      <c r="G61" s="130" t="str">
        <f t="shared" si="0"/>
        <v/>
      </c>
      <c r="H61" s="130" t="str">
        <f t="shared" si="1"/>
        <v/>
      </c>
      <c r="I61" s="130"/>
      <c r="J61" s="130"/>
      <c r="K61" s="130" t="str">
        <f>IF(AND($C$1=APRS!$AE$45,A61&lt;A$3),"X","")</f>
        <v/>
      </c>
    </row>
    <row r="62" spans="1:11" ht="13.5" customHeight="1" x14ac:dyDescent="0.25">
      <c r="A62" s="122">
        <v>59</v>
      </c>
      <c r="B62" s="129" t="str">
        <f>IF($A62&gt;A$3,"",CR!$Q$7)</f>
        <v/>
      </c>
      <c r="C62" s="130" t="str">
        <f>IF($A62&gt;A$3,"",CR!$H$11)</f>
        <v/>
      </c>
      <c r="D62" s="130" t="str">
        <f>IF($A62&gt;A$3,"",BL!$U$8)</f>
        <v/>
      </c>
      <c r="E62" s="130"/>
      <c r="F62" s="131" t="str">
        <f>IF($A62&gt;A$3,"",IF($A62&gt;CR!$AO$15,VLOOKUP($A62,CR!$AP:$AQ,2,FALSE),VLOOKUP($A62,BL!$AR:$AS,2,FALSE)))</f>
        <v/>
      </c>
      <c r="G62" s="130" t="str">
        <f t="shared" si="0"/>
        <v/>
      </c>
      <c r="H62" s="130" t="str">
        <f t="shared" si="1"/>
        <v/>
      </c>
      <c r="I62" s="130"/>
      <c r="J62" s="130"/>
      <c r="K62" s="130" t="str">
        <f>IF(AND($C$1=APRS!$AE$45,A62&lt;A$3),"X","")</f>
        <v/>
      </c>
    </row>
    <row r="63" spans="1:11" ht="13.5" customHeight="1" x14ac:dyDescent="0.25">
      <c r="A63" s="122">
        <v>60</v>
      </c>
      <c r="B63" s="129" t="str">
        <f>IF($A63&gt;A$3,"",CR!$Q$7)</f>
        <v/>
      </c>
      <c r="C63" s="130" t="str">
        <f>IF($A63&gt;A$3,"",CR!$H$11)</f>
        <v/>
      </c>
      <c r="D63" s="130" t="str">
        <f>IF($A63&gt;A$3,"",BL!$U$8)</f>
        <v/>
      </c>
      <c r="E63" s="130"/>
      <c r="F63" s="131" t="str">
        <f>IF($A63&gt;A$3,"",IF($A63&gt;CR!$AO$15,VLOOKUP($A63,CR!$AP:$AQ,2,FALSE),VLOOKUP($A63,BL!$AR:$AS,2,FALSE)))</f>
        <v/>
      </c>
      <c r="G63" s="130" t="str">
        <f t="shared" si="0"/>
        <v/>
      </c>
      <c r="H63" s="130" t="str">
        <f t="shared" si="1"/>
        <v/>
      </c>
      <c r="I63" s="130"/>
      <c r="J63" s="130"/>
      <c r="K63" s="130" t="str">
        <f>IF(AND($C$1=APRS!$AE$45,A63&lt;A$3),"X","")</f>
        <v/>
      </c>
    </row>
    <row r="64" spans="1:11" ht="13.5" customHeight="1" x14ac:dyDescent="0.25">
      <c r="A64" s="122">
        <v>61</v>
      </c>
      <c r="B64" s="129" t="str">
        <f>IF($A64&gt;A$3,"",CR!$Q$7)</f>
        <v/>
      </c>
      <c r="C64" s="130" t="str">
        <f>IF($A64&gt;A$3,"",CR!$H$11)</f>
        <v/>
      </c>
      <c r="D64" s="130" t="str">
        <f>IF($A64&gt;A$3,"",BL!$U$8)</f>
        <v/>
      </c>
      <c r="E64" s="130"/>
      <c r="F64" s="131" t="str">
        <f>IF($A64&gt;A$3,"",IF($A64&gt;CR!$AO$15,VLOOKUP($A64,CR!$AP:$AQ,2,FALSE),VLOOKUP($A64,BL!$AR:$AS,2,FALSE)))</f>
        <v/>
      </c>
      <c r="G64" s="130" t="str">
        <f t="shared" si="0"/>
        <v/>
      </c>
      <c r="H64" s="130" t="str">
        <f t="shared" si="1"/>
        <v/>
      </c>
      <c r="I64" s="130"/>
      <c r="J64" s="130"/>
      <c r="K64" s="130" t="str">
        <f>IF(AND($C$1=APRS!$AE$45,A64&lt;A$3),"X","")</f>
        <v/>
      </c>
    </row>
    <row r="65" spans="1:11" ht="13.5" customHeight="1" x14ac:dyDescent="0.25">
      <c r="A65" s="122">
        <v>62</v>
      </c>
      <c r="B65" s="129" t="str">
        <f>IF($A65&gt;A$3,"",CR!$Q$7)</f>
        <v/>
      </c>
      <c r="C65" s="130" t="str">
        <f>IF($A65&gt;A$3,"",CR!$H$11)</f>
        <v/>
      </c>
      <c r="D65" s="130" t="str">
        <f>IF($A65&gt;A$3,"",BL!$U$8)</f>
        <v/>
      </c>
      <c r="E65" s="130"/>
      <c r="F65" s="131" t="str">
        <f>IF($A65&gt;A$3,"",IF($A65&gt;CR!$AO$15,VLOOKUP($A65,CR!$AP:$AQ,2,FALSE),VLOOKUP($A65,BL!$AR:$AS,2,FALSE)))</f>
        <v/>
      </c>
      <c r="G65" s="130" t="str">
        <f t="shared" si="0"/>
        <v/>
      </c>
      <c r="H65" s="130" t="str">
        <f t="shared" si="1"/>
        <v/>
      </c>
      <c r="I65" s="130"/>
      <c r="J65" s="130"/>
      <c r="K65" s="130" t="str">
        <f>IF(AND($C$1=APRS!$AE$45,A65&lt;A$3),"X","")</f>
        <v/>
      </c>
    </row>
    <row r="66" spans="1:11" ht="13.5" customHeight="1" x14ac:dyDescent="0.25">
      <c r="A66" s="122">
        <v>63</v>
      </c>
      <c r="B66" s="129" t="str">
        <f>IF($A66&gt;A$3,"",CR!$Q$7)</f>
        <v/>
      </c>
      <c r="C66" s="130" t="str">
        <f>IF($A66&gt;A$3,"",CR!$H$11)</f>
        <v/>
      </c>
      <c r="D66" s="130" t="str">
        <f>IF($A66&gt;A$3,"",BL!$U$8)</f>
        <v/>
      </c>
      <c r="E66" s="130"/>
      <c r="F66" s="131" t="str">
        <f>IF($A66&gt;A$3,"",IF($A66&gt;CR!$AO$15,VLOOKUP($A66,CR!$AP:$AQ,2,FALSE),VLOOKUP($A66,BL!$AR:$AS,2,FALSE)))</f>
        <v/>
      </c>
      <c r="G66" s="130" t="str">
        <f t="shared" si="0"/>
        <v/>
      </c>
      <c r="H66" s="130" t="str">
        <f t="shared" si="1"/>
        <v/>
      </c>
      <c r="I66" s="130"/>
      <c r="J66" s="130"/>
      <c r="K66" s="130" t="str">
        <f>IF(AND($C$1=APRS!$AE$45,A66&lt;A$3),"X","")</f>
        <v/>
      </c>
    </row>
    <row r="67" spans="1:11" ht="13.5" customHeight="1" x14ac:dyDescent="0.25">
      <c r="A67" s="122">
        <v>64</v>
      </c>
      <c r="B67" s="129" t="str">
        <f>IF($A67&gt;A$3,"",CR!$Q$7)</f>
        <v/>
      </c>
      <c r="C67" s="130" t="str">
        <f>IF($A67&gt;A$3,"",CR!$H$11)</f>
        <v/>
      </c>
      <c r="D67" s="130" t="str">
        <f>IF($A67&gt;A$3,"",BL!$U$8)</f>
        <v/>
      </c>
      <c r="E67" s="130"/>
      <c r="F67" s="131" t="str">
        <f>IF($A67&gt;A$3,"",IF($A67&gt;CR!$AO$15,VLOOKUP($A67,CR!$AP:$AQ,2,FALSE),VLOOKUP($A67,BL!$AR:$AS,2,FALSE)))</f>
        <v/>
      </c>
      <c r="G67" s="130" t="str">
        <f t="shared" si="0"/>
        <v/>
      </c>
      <c r="H67" s="130" t="str">
        <f t="shared" si="1"/>
        <v/>
      </c>
      <c r="I67" s="130"/>
      <c r="J67" s="130"/>
      <c r="K67" s="130" t="str">
        <f>IF(AND($C$1=APRS!$AE$45,A67&lt;A$3),"X","")</f>
        <v/>
      </c>
    </row>
    <row r="68" spans="1:11" ht="13.5" customHeight="1" x14ac:dyDescent="0.25">
      <c r="A68" s="122">
        <v>65</v>
      </c>
      <c r="B68" s="129" t="str">
        <f>IF($A68&gt;A$3,"",CR!$Q$7)</f>
        <v/>
      </c>
      <c r="C68" s="130" t="str">
        <f>IF($A68&gt;A$3,"",CR!$H$11)</f>
        <v/>
      </c>
      <c r="D68" s="130" t="str">
        <f>IF($A68&gt;A$3,"",BL!$U$8)</f>
        <v/>
      </c>
      <c r="E68" s="130"/>
      <c r="F68" s="131" t="str">
        <f>IF($A68&gt;A$3,"",IF($A68&gt;CR!$AO$15,VLOOKUP($A68,CR!$AP:$AQ,2,FALSE),VLOOKUP($A68,BL!$AR:$AS,2,FALSE)))</f>
        <v/>
      </c>
      <c r="G68" s="130" t="str">
        <f t="shared" si="0"/>
        <v/>
      </c>
      <c r="H68" s="130" t="str">
        <f t="shared" si="1"/>
        <v/>
      </c>
      <c r="I68" s="130"/>
      <c r="J68" s="130"/>
      <c r="K68" s="130" t="str">
        <f>IF(AND($C$1=APRS!$AE$45,A68&lt;A$3),"X","")</f>
        <v/>
      </c>
    </row>
    <row r="69" spans="1:11" ht="13.5" customHeight="1" x14ac:dyDescent="0.25">
      <c r="A69" s="122">
        <v>66</v>
      </c>
      <c r="B69" s="129" t="str">
        <f>IF($A69&gt;A$3,"",CR!$Q$7)</f>
        <v/>
      </c>
      <c r="C69" s="130" t="str">
        <f>IF($A69&gt;A$3,"",CR!$H$11)</f>
        <v/>
      </c>
      <c r="D69" s="130" t="str">
        <f>IF($A69&gt;A$3,"",BL!$U$8)</f>
        <v/>
      </c>
      <c r="E69" s="130"/>
      <c r="F69" s="131" t="str">
        <f>IF($A69&gt;A$3,"",IF($A69&gt;CR!$AO$15,VLOOKUP($A69,CR!$AP:$AQ,2,FALSE),VLOOKUP($A69,BL!$AR:$AS,2,FALSE)))</f>
        <v/>
      </c>
      <c r="G69" s="130" t="str">
        <f t="shared" ref="G69:G132" si="2">IF(AND(A69&lt;A$3,$C$1="A. MANN"),"X","")</f>
        <v/>
      </c>
      <c r="H69" s="130" t="str">
        <f t="shared" ref="H69:H132" si="3">IF(A69&gt;A$3,"","X")</f>
        <v/>
      </c>
      <c r="I69" s="130"/>
      <c r="J69" s="130"/>
      <c r="K69" s="130" t="str">
        <f>IF(AND($C$1=APRS!$AE$45,A69&lt;A$3),"X","")</f>
        <v/>
      </c>
    </row>
    <row r="70" spans="1:11" ht="13.5" customHeight="1" x14ac:dyDescent="0.25">
      <c r="A70" s="122">
        <v>67</v>
      </c>
      <c r="B70" s="129" t="str">
        <f>IF($A70&gt;A$3,"",CR!$Q$7)</f>
        <v/>
      </c>
      <c r="C70" s="130" t="str">
        <f>IF($A70&gt;A$3,"",CR!$H$11)</f>
        <v/>
      </c>
      <c r="D70" s="130" t="str">
        <f>IF($A70&gt;A$3,"",BL!$U$8)</f>
        <v/>
      </c>
      <c r="E70" s="130"/>
      <c r="F70" s="131" t="str">
        <f>IF($A70&gt;A$3,"",IF($A70&gt;CR!$AO$15,VLOOKUP($A70,CR!$AP:$AQ,2,FALSE),VLOOKUP($A70,BL!$AR:$AS,2,FALSE)))</f>
        <v/>
      </c>
      <c r="G70" s="130" t="str">
        <f t="shared" si="2"/>
        <v/>
      </c>
      <c r="H70" s="130" t="str">
        <f t="shared" si="3"/>
        <v/>
      </c>
      <c r="I70" s="130"/>
      <c r="J70" s="130"/>
      <c r="K70" s="130" t="str">
        <f>IF(AND($C$1=APRS!$AE$45,A70&lt;A$3),"X","")</f>
        <v/>
      </c>
    </row>
    <row r="71" spans="1:11" ht="13.5" customHeight="1" x14ac:dyDescent="0.25">
      <c r="A71" s="122">
        <v>68</v>
      </c>
      <c r="B71" s="129" t="str">
        <f>IF($A71&gt;A$3,"",CR!$Q$7)</f>
        <v/>
      </c>
      <c r="C71" s="130" t="str">
        <f>IF($A71&gt;A$3,"",CR!$H$11)</f>
        <v/>
      </c>
      <c r="D71" s="130" t="str">
        <f>IF($A71&gt;A$3,"",BL!$U$8)</f>
        <v/>
      </c>
      <c r="E71" s="130"/>
      <c r="F71" s="131" t="str">
        <f>IF($A71&gt;A$3,"",IF($A71&gt;CR!$AO$15,VLOOKUP($A71,CR!$AP:$AQ,2,FALSE),VLOOKUP($A71,BL!$AR:$AS,2,FALSE)))</f>
        <v/>
      </c>
      <c r="G71" s="130" t="str">
        <f t="shared" si="2"/>
        <v/>
      </c>
      <c r="H71" s="130" t="str">
        <f t="shared" si="3"/>
        <v/>
      </c>
      <c r="I71" s="130"/>
      <c r="J71" s="130"/>
      <c r="K71" s="130" t="str">
        <f>IF(AND($C$1=APRS!$AE$45,A71&lt;A$3),"X","")</f>
        <v/>
      </c>
    </row>
    <row r="72" spans="1:11" ht="13.5" customHeight="1" x14ac:dyDescent="0.25">
      <c r="A72" s="122">
        <v>69</v>
      </c>
      <c r="B72" s="129" t="str">
        <f>IF($A72&gt;A$3,"",CR!$Q$7)</f>
        <v/>
      </c>
      <c r="C72" s="130" t="str">
        <f>IF($A72&gt;A$3,"",CR!$H$11)</f>
        <v/>
      </c>
      <c r="D72" s="130" t="str">
        <f>IF($A72&gt;A$3,"",BL!$U$8)</f>
        <v/>
      </c>
      <c r="E72" s="130"/>
      <c r="F72" s="131" t="str">
        <f>IF($A72&gt;A$3,"",IF($A72&gt;CR!$AO$15,VLOOKUP($A72,CR!$AP:$AQ,2,FALSE),VLOOKUP($A72,BL!$AR:$AS,2,FALSE)))</f>
        <v/>
      </c>
      <c r="G72" s="130" t="str">
        <f t="shared" si="2"/>
        <v/>
      </c>
      <c r="H72" s="130" t="str">
        <f t="shared" si="3"/>
        <v/>
      </c>
      <c r="I72" s="130"/>
      <c r="J72" s="130"/>
      <c r="K72" s="130" t="str">
        <f>IF(AND($C$1=APRS!$AE$45,A72&lt;A$3),"X","")</f>
        <v/>
      </c>
    </row>
    <row r="73" spans="1:11" ht="13.5" customHeight="1" x14ac:dyDescent="0.25">
      <c r="A73" s="122">
        <v>70</v>
      </c>
      <c r="B73" s="129" t="str">
        <f>IF($A73&gt;A$3,"",CR!$Q$7)</f>
        <v/>
      </c>
      <c r="C73" s="130" t="str">
        <f>IF($A73&gt;A$3,"",CR!$H$11)</f>
        <v/>
      </c>
      <c r="D73" s="130" t="str">
        <f>IF($A73&gt;A$3,"",BL!$U$8)</f>
        <v/>
      </c>
      <c r="E73" s="130"/>
      <c r="F73" s="131" t="str">
        <f>IF($A73&gt;A$3,"",IF($A73&gt;CR!$AO$15,VLOOKUP($A73,CR!$AP:$AQ,2,FALSE),VLOOKUP($A73,BL!$AR:$AS,2,FALSE)))</f>
        <v/>
      </c>
      <c r="G73" s="130" t="str">
        <f t="shared" si="2"/>
        <v/>
      </c>
      <c r="H73" s="130" t="str">
        <f t="shared" si="3"/>
        <v/>
      </c>
      <c r="I73" s="130"/>
      <c r="J73" s="130"/>
      <c r="K73" s="130" t="str">
        <f>IF(AND($C$1=APRS!$AE$45,A73&lt;A$3),"X","")</f>
        <v/>
      </c>
    </row>
    <row r="74" spans="1:11" ht="13.5" customHeight="1" x14ac:dyDescent="0.25">
      <c r="A74" s="122">
        <v>71</v>
      </c>
      <c r="B74" s="129" t="str">
        <f>IF($A74&gt;A$3,"",CR!$Q$7)</f>
        <v/>
      </c>
      <c r="C74" s="130" t="str">
        <f>IF($A74&gt;A$3,"",CR!$H$11)</f>
        <v/>
      </c>
      <c r="D74" s="130" t="str">
        <f>IF($A74&gt;A$3,"",BL!$U$8)</f>
        <v/>
      </c>
      <c r="E74" s="130"/>
      <c r="F74" s="131" t="str">
        <f>IF($A74&gt;A$3,"",IF($A74&gt;CR!$AO$15,VLOOKUP($A74,CR!$AP:$AQ,2,FALSE),VLOOKUP($A74,BL!$AR:$AS,2,FALSE)))</f>
        <v/>
      </c>
      <c r="G74" s="130" t="str">
        <f t="shared" si="2"/>
        <v/>
      </c>
      <c r="H74" s="130" t="str">
        <f t="shared" si="3"/>
        <v/>
      </c>
      <c r="I74" s="130"/>
      <c r="J74" s="130"/>
      <c r="K74" s="130" t="str">
        <f>IF(AND($C$1=APRS!$AE$45,A74&lt;A$3),"X","")</f>
        <v/>
      </c>
    </row>
    <row r="75" spans="1:11" ht="13.5" customHeight="1" x14ac:dyDescent="0.25">
      <c r="A75" s="122">
        <v>72</v>
      </c>
      <c r="B75" s="129" t="str">
        <f>IF($A75&gt;A$3,"",CR!$Q$7)</f>
        <v/>
      </c>
      <c r="C75" s="130" t="str">
        <f>IF($A75&gt;A$3,"",CR!$H$11)</f>
        <v/>
      </c>
      <c r="D75" s="130" t="str">
        <f>IF($A75&gt;A$3,"",BL!$U$8)</f>
        <v/>
      </c>
      <c r="E75" s="130"/>
      <c r="F75" s="131" t="str">
        <f>IF($A75&gt;A$3,"",IF($A75&gt;CR!$AO$15,VLOOKUP($A75,CR!$AP:$AQ,2,FALSE),VLOOKUP($A75,BL!$AR:$AS,2,FALSE)))</f>
        <v/>
      </c>
      <c r="G75" s="130" t="str">
        <f t="shared" si="2"/>
        <v/>
      </c>
      <c r="H75" s="130" t="str">
        <f t="shared" si="3"/>
        <v/>
      </c>
      <c r="I75" s="130"/>
      <c r="J75" s="130"/>
      <c r="K75" s="130" t="str">
        <f>IF(AND($C$1=APRS!$AE$45,A75&lt;A$3),"X","")</f>
        <v/>
      </c>
    </row>
    <row r="76" spans="1:11" ht="13.5" customHeight="1" x14ac:dyDescent="0.25">
      <c r="A76" s="122">
        <v>73</v>
      </c>
      <c r="B76" s="129" t="str">
        <f>IF($A76&gt;A$3,"",CR!$Q$7)</f>
        <v/>
      </c>
      <c r="C76" s="130" t="str">
        <f>IF($A76&gt;A$3,"",CR!$H$11)</f>
        <v/>
      </c>
      <c r="D76" s="130" t="str">
        <f>IF($A76&gt;A$3,"",BL!$U$8)</f>
        <v/>
      </c>
      <c r="E76" s="130"/>
      <c r="F76" s="131" t="str">
        <f>IF($A76&gt;A$3,"",IF($A76&gt;CR!$AO$15,VLOOKUP($A76,CR!$AP:$AQ,2,FALSE),VLOOKUP($A76,BL!$AR:$AS,2,FALSE)))</f>
        <v/>
      </c>
      <c r="G76" s="130" t="str">
        <f t="shared" si="2"/>
        <v/>
      </c>
      <c r="H76" s="130" t="str">
        <f t="shared" si="3"/>
        <v/>
      </c>
      <c r="I76" s="130"/>
      <c r="J76" s="130"/>
      <c r="K76" s="130" t="str">
        <f>IF(AND($C$1=APRS!$AE$45,A76&lt;A$3),"X","")</f>
        <v/>
      </c>
    </row>
    <row r="77" spans="1:11" ht="13.5" customHeight="1" x14ac:dyDescent="0.25">
      <c r="A77" s="122">
        <v>74</v>
      </c>
      <c r="B77" s="129" t="str">
        <f>IF($A77&gt;A$3,"",CR!$Q$7)</f>
        <v/>
      </c>
      <c r="C77" s="130" t="str">
        <f>IF($A77&gt;A$3,"",CR!$H$11)</f>
        <v/>
      </c>
      <c r="D77" s="130" t="str">
        <f>IF($A77&gt;A$3,"",BL!$U$8)</f>
        <v/>
      </c>
      <c r="E77" s="130"/>
      <c r="F77" s="131" t="str">
        <f>IF($A77&gt;A$3,"",IF($A77&gt;CR!$AO$15,VLOOKUP($A77,CR!$AP:$AQ,2,FALSE),VLOOKUP($A77,BL!$AR:$AS,2,FALSE)))</f>
        <v/>
      </c>
      <c r="G77" s="130" t="str">
        <f t="shared" si="2"/>
        <v/>
      </c>
      <c r="H77" s="130" t="str">
        <f t="shared" si="3"/>
        <v/>
      </c>
      <c r="I77" s="130"/>
      <c r="J77" s="130"/>
      <c r="K77" s="130" t="str">
        <f>IF(AND($C$1=APRS!$AE$45,A77&lt;A$3),"X","")</f>
        <v/>
      </c>
    </row>
    <row r="78" spans="1:11" ht="13.5" customHeight="1" x14ac:dyDescent="0.25">
      <c r="A78" s="122">
        <v>75</v>
      </c>
      <c r="B78" s="129" t="str">
        <f>IF($A78&gt;A$3,"",CR!$Q$7)</f>
        <v/>
      </c>
      <c r="C78" s="130" t="str">
        <f>IF($A78&gt;A$3,"",CR!$H$11)</f>
        <v/>
      </c>
      <c r="D78" s="130" t="str">
        <f>IF($A78&gt;A$3,"",BL!$U$8)</f>
        <v/>
      </c>
      <c r="E78" s="130"/>
      <c r="F78" s="131" t="str">
        <f>IF($A78&gt;A$3,"",IF($A78&gt;CR!$AO$15,VLOOKUP($A78,CR!$AP:$AQ,2,FALSE),VLOOKUP($A78,BL!$AR:$AS,2,FALSE)))</f>
        <v/>
      </c>
      <c r="G78" s="130" t="str">
        <f t="shared" si="2"/>
        <v/>
      </c>
      <c r="H78" s="130" t="str">
        <f t="shared" si="3"/>
        <v/>
      </c>
      <c r="I78" s="130"/>
      <c r="J78" s="130"/>
      <c r="K78" s="130" t="str">
        <f>IF(AND($C$1=APRS!$AE$45,A78&lt;A$3),"X","")</f>
        <v/>
      </c>
    </row>
    <row r="79" spans="1:11" ht="13.5" customHeight="1" x14ac:dyDescent="0.25">
      <c r="A79" s="122">
        <v>76</v>
      </c>
      <c r="B79" s="129" t="str">
        <f>IF($A79&gt;A$3,"",CR!$Q$7)</f>
        <v/>
      </c>
      <c r="C79" s="130" t="str">
        <f>IF($A79&gt;A$3,"",CR!$H$11)</f>
        <v/>
      </c>
      <c r="D79" s="130" t="str">
        <f>IF($A79&gt;A$3,"",BL!$U$8)</f>
        <v/>
      </c>
      <c r="E79" s="130"/>
      <c r="F79" s="131" t="str">
        <f>IF($A79&gt;A$3,"",IF($A79&gt;CR!$AO$15,VLOOKUP($A79,CR!$AP:$AQ,2,FALSE),VLOOKUP($A79,BL!$AR:$AS,2,FALSE)))</f>
        <v/>
      </c>
      <c r="G79" s="130" t="str">
        <f t="shared" si="2"/>
        <v/>
      </c>
      <c r="H79" s="130" t="str">
        <f t="shared" si="3"/>
        <v/>
      </c>
      <c r="I79" s="130"/>
      <c r="J79" s="130"/>
      <c r="K79" s="130" t="str">
        <f>IF(AND($C$1=APRS!$AE$45,A79&lt;A$3),"X","")</f>
        <v/>
      </c>
    </row>
    <row r="80" spans="1:11" ht="13.5" customHeight="1" x14ac:dyDescent="0.25">
      <c r="A80" s="122">
        <v>77</v>
      </c>
      <c r="B80" s="129" t="str">
        <f>IF($A80&gt;A$3,"",CR!$Q$7)</f>
        <v/>
      </c>
      <c r="C80" s="130" t="str">
        <f>IF($A80&gt;A$3,"",CR!$H$11)</f>
        <v/>
      </c>
      <c r="D80" s="130" t="str">
        <f>IF($A80&gt;A$3,"",BL!$U$8)</f>
        <v/>
      </c>
      <c r="E80" s="130"/>
      <c r="F80" s="131" t="str">
        <f>IF($A80&gt;A$3,"",IF($A80&gt;CR!$AO$15,VLOOKUP($A80,CR!$AP:$AQ,2,FALSE),VLOOKUP($A80,BL!$AR:$AS,2,FALSE)))</f>
        <v/>
      </c>
      <c r="G80" s="130" t="str">
        <f t="shared" si="2"/>
        <v/>
      </c>
      <c r="H80" s="130" t="str">
        <f t="shared" si="3"/>
        <v/>
      </c>
      <c r="I80" s="130"/>
      <c r="J80" s="130"/>
      <c r="K80" s="130" t="str">
        <f>IF(AND($C$1=APRS!$AE$45,A80&lt;A$3),"X","")</f>
        <v/>
      </c>
    </row>
    <row r="81" spans="1:11" ht="13.5" customHeight="1" x14ac:dyDescent="0.25">
      <c r="A81" s="122">
        <v>78</v>
      </c>
      <c r="B81" s="129" t="str">
        <f>IF($A81&gt;A$3,"",CR!$Q$7)</f>
        <v/>
      </c>
      <c r="C81" s="130" t="str">
        <f>IF($A81&gt;A$3,"",CR!$H$11)</f>
        <v/>
      </c>
      <c r="D81" s="130" t="str">
        <f>IF($A81&gt;A$3,"",BL!$U$8)</f>
        <v/>
      </c>
      <c r="E81" s="130"/>
      <c r="F81" s="131" t="str">
        <f>IF($A81&gt;A$3,"",IF($A81&gt;CR!$AO$15,VLOOKUP($A81,CR!$AP:$AQ,2,FALSE),VLOOKUP($A81,BL!$AR:$AS,2,FALSE)))</f>
        <v/>
      </c>
      <c r="G81" s="130" t="str">
        <f t="shared" si="2"/>
        <v/>
      </c>
      <c r="H81" s="130" t="str">
        <f t="shared" si="3"/>
        <v/>
      </c>
      <c r="I81" s="130"/>
      <c r="J81" s="130"/>
      <c r="K81" s="130" t="str">
        <f>IF(AND($C$1=APRS!$AE$45,A81&lt;A$3),"X","")</f>
        <v/>
      </c>
    </row>
    <row r="82" spans="1:11" ht="13.5" customHeight="1" x14ac:dyDescent="0.25">
      <c r="A82" s="122">
        <v>79</v>
      </c>
      <c r="B82" s="129" t="str">
        <f>IF($A82&gt;A$3,"",CR!$Q$7)</f>
        <v/>
      </c>
      <c r="C82" s="130" t="str">
        <f>IF($A82&gt;A$3,"",CR!$H$11)</f>
        <v/>
      </c>
      <c r="D82" s="130" t="str">
        <f>IF($A82&gt;A$3,"",BL!$U$8)</f>
        <v/>
      </c>
      <c r="E82" s="130"/>
      <c r="F82" s="131" t="str">
        <f>IF($A82&gt;A$3,"",IF($A82&gt;CR!$AO$15,VLOOKUP($A82,CR!$AP:$AQ,2,FALSE),VLOOKUP($A82,BL!$AR:$AS,2,FALSE)))</f>
        <v/>
      </c>
      <c r="G82" s="130" t="str">
        <f t="shared" si="2"/>
        <v/>
      </c>
      <c r="H82" s="130" t="str">
        <f t="shared" si="3"/>
        <v/>
      </c>
      <c r="I82" s="130"/>
      <c r="J82" s="130"/>
      <c r="K82" s="130" t="str">
        <f>IF(AND($C$1=APRS!$AE$45,A82&lt;A$3),"X","")</f>
        <v/>
      </c>
    </row>
    <row r="83" spans="1:11" ht="13.5" customHeight="1" x14ac:dyDescent="0.25">
      <c r="A83" s="122">
        <v>80</v>
      </c>
      <c r="B83" s="129" t="str">
        <f>IF($A83&gt;A$3,"",CR!$Q$7)</f>
        <v/>
      </c>
      <c r="C83" s="130" t="str">
        <f>IF($A83&gt;A$3,"",CR!$H$11)</f>
        <v/>
      </c>
      <c r="D83" s="130" t="str">
        <f>IF($A83&gt;A$3,"",BL!$U$8)</f>
        <v/>
      </c>
      <c r="E83" s="130"/>
      <c r="F83" s="131" t="str">
        <f>IF($A83&gt;A$3,"",IF($A83&gt;CR!$AO$15,VLOOKUP($A83,CR!$AP:$AQ,2,FALSE),VLOOKUP($A83,BL!$AR:$AS,2,FALSE)))</f>
        <v/>
      </c>
      <c r="G83" s="130" t="str">
        <f t="shared" si="2"/>
        <v/>
      </c>
      <c r="H83" s="130" t="str">
        <f t="shared" si="3"/>
        <v/>
      </c>
      <c r="I83" s="130"/>
      <c r="J83" s="130"/>
      <c r="K83" s="130" t="str">
        <f>IF(AND($C$1=APRS!$AE$45,A83&lt;A$3),"X","")</f>
        <v/>
      </c>
    </row>
    <row r="84" spans="1:11" ht="13.5" customHeight="1" x14ac:dyDescent="0.25">
      <c r="A84" s="122">
        <v>81</v>
      </c>
      <c r="B84" s="129" t="str">
        <f>IF($A84&gt;A$3,"",CR!$Q$7)</f>
        <v/>
      </c>
      <c r="C84" s="130" t="str">
        <f>IF($A84&gt;A$3,"",CR!$H$11)</f>
        <v/>
      </c>
      <c r="D84" s="130" t="str">
        <f>IF($A84&gt;A$3,"",BL!$U$8)</f>
        <v/>
      </c>
      <c r="E84" s="130"/>
      <c r="F84" s="131" t="str">
        <f>IF($A84&gt;A$3,"",IF($A84&gt;CR!$AO$15,VLOOKUP($A84,CR!$AP:$AQ,2,FALSE),VLOOKUP($A84,BL!$AR:$AS,2,FALSE)))</f>
        <v/>
      </c>
      <c r="G84" s="130" t="str">
        <f t="shared" si="2"/>
        <v/>
      </c>
      <c r="H84" s="130" t="str">
        <f t="shared" si="3"/>
        <v/>
      </c>
      <c r="I84" s="130"/>
      <c r="J84" s="130"/>
      <c r="K84" s="130" t="str">
        <f>IF(AND($C$1=APRS!$AE$45,A84&lt;A$3),"X","")</f>
        <v/>
      </c>
    </row>
    <row r="85" spans="1:11" ht="13.5" customHeight="1" x14ac:dyDescent="0.25">
      <c r="A85" s="122">
        <v>82</v>
      </c>
      <c r="B85" s="129" t="str">
        <f>IF($A85&gt;A$3,"",CR!$Q$7)</f>
        <v/>
      </c>
      <c r="C85" s="130" t="str">
        <f>IF($A85&gt;A$3,"",CR!$H$11)</f>
        <v/>
      </c>
      <c r="D85" s="130" t="str">
        <f>IF($A85&gt;A$3,"",BL!$U$8)</f>
        <v/>
      </c>
      <c r="E85" s="130"/>
      <c r="F85" s="131" t="str">
        <f>IF($A85&gt;A$3,"",IF($A85&gt;CR!$AO$15,VLOOKUP($A85,CR!$AP:$AQ,2,FALSE),VLOOKUP($A85,BL!$AR:$AS,2,FALSE)))</f>
        <v/>
      </c>
      <c r="G85" s="130" t="str">
        <f t="shared" si="2"/>
        <v/>
      </c>
      <c r="H85" s="130" t="str">
        <f t="shared" si="3"/>
        <v/>
      </c>
      <c r="I85" s="130"/>
      <c r="J85" s="130"/>
      <c r="K85" s="130" t="str">
        <f>IF(AND($C$1=APRS!$AE$45,A85&lt;A$3),"X","")</f>
        <v/>
      </c>
    </row>
    <row r="86" spans="1:11" ht="13.5" customHeight="1" x14ac:dyDescent="0.25">
      <c r="A86" s="122">
        <v>83</v>
      </c>
      <c r="B86" s="129" t="str">
        <f>IF($A86&gt;A$3,"",CR!$Q$7)</f>
        <v/>
      </c>
      <c r="C86" s="130" t="str">
        <f>IF($A86&gt;A$3,"",CR!$H$11)</f>
        <v/>
      </c>
      <c r="D86" s="130" t="str">
        <f>IF($A86&gt;A$3,"",BL!$U$8)</f>
        <v/>
      </c>
      <c r="E86" s="130"/>
      <c r="F86" s="131" t="str">
        <f>IF($A86&gt;A$3,"",IF($A86&gt;CR!$AO$15,VLOOKUP($A86,CR!$AP:$AQ,2,FALSE),VLOOKUP($A86,BL!$AR:$AS,2,FALSE)))</f>
        <v/>
      </c>
      <c r="G86" s="130" t="str">
        <f t="shared" si="2"/>
        <v/>
      </c>
      <c r="H86" s="130" t="str">
        <f t="shared" si="3"/>
        <v/>
      </c>
      <c r="I86" s="130"/>
      <c r="J86" s="130"/>
      <c r="K86" s="130" t="str">
        <f>IF(AND($C$1=APRS!$AE$45,A86&lt;A$3),"X","")</f>
        <v/>
      </c>
    </row>
    <row r="87" spans="1:11" ht="13.5" customHeight="1" x14ac:dyDescent="0.25">
      <c r="A87" s="122">
        <v>84</v>
      </c>
      <c r="B87" s="129" t="str">
        <f>IF($A87&gt;A$3,"",CR!$Q$7)</f>
        <v/>
      </c>
      <c r="C87" s="130" t="str">
        <f>IF($A87&gt;A$3,"",CR!$H$11)</f>
        <v/>
      </c>
      <c r="D87" s="130" t="str">
        <f>IF($A87&gt;A$3,"",BL!$U$8)</f>
        <v/>
      </c>
      <c r="E87" s="130"/>
      <c r="F87" s="131" t="str">
        <f>IF($A87&gt;A$3,"",IF($A87&gt;CR!$AO$15,VLOOKUP($A87,CR!$AP:$AQ,2,FALSE),VLOOKUP($A87,BL!$AR:$AS,2,FALSE)))</f>
        <v/>
      </c>
      <c r="G87" s="130" t="str">
        <f t="shared" si="2"/>
        <v/>
      </c>
      <c r="H87" s="130" t="str">
        <f t="shared" si="3"/>
        <v/>
      </c>
      <c r="I87" s="130"/>
      <c r="J87" s="130"/>
      <c r="K87" s="130" t="str">
        <f>IF(AND($C$1=APRS!$AE$45,A87&lt;A$3),"X","")</f>
        <v/>
      </c>
    </row>
    <row r="88" spans="1:11" ht="13.5" customHeight="1" x14ac:dyDescent="0.25">
      <c r="A88" s="122">
        <v>85</v>
      </c>
      <c r="B88" s="129" t="str">
        <f>IF($A88&gt;A$3,"",CR!$Q$7)</f>
        <v/>
      </c>
      <c r="C88" s="130" t="str">
        <f>IF($A88&gt;A$3,"",CR!$H$11)</f>
        <v/>
      </c>
      <c r="D88" s="130" t="str">
        <f>IF($A88&gt;A$3,"",BL!$U$8)</f>
        <v/>
      </c>
      <c r="E88" s="130"/>
      <c r="F88" s="131" t="str">
        <f>IF($A88&gt;A$3,"",IF($A88&gt;CR!$AO$15,VLOOKUP($A88,CR!$AP:$AQ,2,FALSE),VLOOKUP($A88,BL!$AR:$AS,2,FALSE)))</f>
        <v/>
      </c>
      <c r="G88" s="130" t="str">
        <f t="shared" si="2"/>
        <v/>
      </c>
      <c r="H88" s="130" t="str">
        <f t="shared" si="3"/>
        <v/>
      </c>
      <c r="I88" s="130"/>
      <c r="J88" s="130"/>
      <c r="K88" s="130" t="str">
        <f>IF(AND($C$1=APRS!$AE$45,A88&lt;A$3),"X","")</f>
        <v/>
      </c>
    </row>
    <row r="89" spans="1:11" ht="13.5" customHeight="1" x14ac:dyDescent="0.25">
      <c r="A89" s="122">
        <v>86</v>
      </c>
      <c r="B89" s="129" t="str">
        <f>IF($A89&gt;A$3,"",CR!$Q$7)</f>
        <v/>
      </c>
      <c r="C89" s="130" t="str">
        <f>IF($A89&gt;A$3,"",CR!$H$11)</f>
        <v/>
      </c>
      <c r="D89" s="130" t="str">
        <f>IF($A89&gt;A$3,"",BL!$U$8)</f>
        <v/>
      </c>
      <c r="E89" s="130"/>
      <c r="F89" s="131" t="str">
        <f>IF($A89&gt;A$3,"",IF($A89&gt;CR!$AO$15,VLOOKUP($A89,CR!$AP:$AQ,2,FALSE),VLOOKUP($A89,BL!$AR:$AS,2,FALSE)))</f>
        <v/>
      </c>
      <c r="G89" s="130" t="str">
        <f t="shared" si="2"/>
        <v/>
      </c>
      <c r="H89" s="130" t="str">
        <f t="shared" si="3"/>
        <v/>
      </c>
      <c r="I89" s="130"/>
      <c r="J89" s="130"/>
      <c r="K89" s="130" t="str">
        <f>IF(AND($C$1=APRS!$AE$45,A89&lt;A$3),"X","")</f>
        <v/>
      </c>
    </row>
    <row r="90" spans="1:11" ht="13.5" customHeight="1" x14ac:dyDescent="0.25">
      <c r="A90" s="122">
        <v>87</v>
      </c>
      <c r="B90" s="129" t="str">
        <f>IF($A90&gt;A$3,"",CR!$Q$7)</f>
        <v/>
      </c>
      <c r="C90" s="130" t="str">
        <f>IF($A90&gt;A$3,"",CR!$H$11)</f>
        <v/>
      </c>
      <c r="D90" s="130" t="str">
        <f>IF($A90&gt;A$3,"",BL!$U$8)</f>
        <v/>
      </c>
      <c r="E90" s="130"/>
      <c r="F90" s="131" t="str">
        <f>IF($A90&gt;A$3,"",IF($A90&gt;CR!$AO$15,VLOOKUP($A90,CR!$AP:$AQ,2,FALSE),VLOOKUP($A90,BL!$AR:$AS,2,FALSE)))</f>
        <v/>
      </c>
      <c r="G90" s="130" t="str">
        <f t="shared" si="2"/>
        <v/>
      </c>
      <c r="H90" s="130" t="str">
        <f t="shared" si="3"/>
        <v/>
      </c>
      <c r="I90" s="130"/>
      <c r="J90" s="130"/>
      <c r="K90" s="130" t="str">
        <f>IF(AND($C$1=APRS!$AE$45,A90&lt;A$3),"X","")</f>
        <v/>
      </c>
    </row>
    <row r="91" spans="1:11" ht="13.5" customHeight="1" x14ac:dyDescent="0.25">
      <c r="A91" s="122">
        <v>88</v>
      </c>
      <c r="B91" s="129" t="str">
        <f>IF($A91&gt;A$3,"",CR!$Q$7)</f>
        <v/>
      </c>
      <c r="C91" s="130" t="str">
        <f>IF($A91&gt;A$3,"",CR!$H$11)</f>
        <v/>
      </c>
      <c r="D91" s="130" t="str">
        <f>IF($A91&gt;A$3,"",BL!$U$8)</f>
        <v/>
      </c>
      <c r="E91" s="130"/>
      <c r="F91" s="131" t="str">
        <f>IF($A91&gt;A$3,"",IF($A91&gt;CR!$AO$15,VLOOKUP($A91,CR!$AP:$AQ,2,FALSE),VLOOKUP($A91,BL!$AR:$AS,2,FALSE)))</f>
        <v/>
      </c>
      <c r="G91" s="130" t="str">
        <f t="shared" si="2"/>
        <v/>
      </c>
      <c r="H91" s="130" t="str">
        <f t="shared" si="3"/>
        <v/>
      </c>
      <c r="I91" s="130"/>
      <c r="J91" s="130"/>
      <c r="K91" s="130" t="str">
        <f>IF(AND($C$1=APRS!$AE$45,A91&lt;A$3),"X","")</f>
        <v/>
      </c>
    </row>
    <row r="92" spans="1:11" ht="13.5" customHeight="1" x14ac:dyDescent="0.25">
      <c r="A92" s="122">
        <v>89</v>
      </c>
      <c r="B92" s="129" t="str">
        <f>IF($A92&gt;A$3,"",CR!$Q$7)</f>
        <v/>
      </c>
      <c r="C92" s="130" t="str">
        <f>IF($A92&gt;A$3,"",CR!$H$11)</f>
        <v/>
      </c>
      <c r="D92" s="130" t="str">
        <f>IF($A92&gt;A$3,"",BL!$U$8)</f>
        <v/>
      </c>
      <c r="E92" s="130"/>
      <c r="F92" s="131" t="str">
        <f>IF($A92&gt;A$3,"",IF($A92&gt;CR!$AO$15,VLOOKUP($A92,CR!$AP:$AQ,2,FALSE),VLOOKUP($A92,BL!$AR:$AS,2,FALSE)))</f>
        <v/>
      </c>
      <c r="G92" s="130" t="str">
        <f t="shared" si="2"/>
        <v/>
      </c>
      <c r="H92" s="130" t="str">
        <f t="shared" si="3"/>
        <v/>
      </c>
      <c r="I92" s="130"/>
      <c r="J92" s="130"/>
      <c r="K92" s="130" t="str">
        <f>IF(AND($C$1=APRS!$AE$45,A92&lt;A$3),"X","")</f>
        <v/>
      </c>
    </row>
    <row r="93" spans="1:11" ht="13.5" customHeight="1" x14ac:dyDescent="0.25">
      <c r="A93" s="122">
        <v>90</v>
      </c>
      <c r="B93" s="129" t="str">
        <f>IF($A93&gt;A$3,"",CR!$Q$7)</f>
        <v/>
      </c>
      <c r="C93" s="130" t="str">
        <f>IF($A93&gt;A$3,"",CR!$H$11)</f>
        <v/>
      </c>
      <c r="D93" s="130" t="str">
        <f>IF($A93&gt;A$3,"",BL!$U$8)</f>
        <v/>
      </c>
      <c r="E93" s="130"/>
      <c r="F93" s="131" t="str">
        <f>IF($A93&gt;A$3,"",IF($A93&gt;CR!$AO$15,VLOOKUP($A93,CR!$AP:$AQ,2,FALSE),VLOOKUP($A93,BL!$AR:$AS,2,FALSE)))</f>
        <v/>
      </c>
      <c r="G93" s="130" t="str">
        <f t="shared" si="2"/>
        <v/>
      </c>
      <c r="H93" s="130" t="str">
        <f t="shared" si="3"/>
        <v/>
      </c>
      <c r="I93" s="130"/>
      <c r="J93" s="130"/>
      <c r="K93" s="130" t="str">
        <f>IF(AND($C$1=APRS!$AE$45,A93&lt;A$3),"X","")</f>
        <v/>
      </c>
    </row>
    <row r="94" spans="1:11" ht="13.5" customHeight="1" x14ac:dyDescent="0.25">
      <c r="A94" s="122">
        <v>91</v>
      </c>
      <c r="B94" s="129" t="str">
        <f>IF($A94&gt;A$3,"",CR!$Q$7)</f>
        <v/>
      </c>
      <c r="C94" s="130" t="str">
        <f>IF($A94&gt;A$3,"",CR!$H$11)</f>
        <v/>
      </c>
      <c r="D94" s="130" t="str">
        <f>IF($A94&gt;A$3,"",BL!$U$8)</f>
        <v/>
      </c>
      <c r="E94" s="130"/>
      <c r="F94" s="131" t="str">
        <f>IF($A94&gt;A$3,"",IF($A94&gt;CR!$AO$15,VLOOKUP($A94,CR!$AP:$AQ,2,FALSE),VLOOKUP($A94,BL!$AR:$AS,2,FALSE)))</f>
        <v/>
      </c>
      <c r="G94" s="130" t="str">
        <f t="shared" si="2"/>
        <v/>
      </c>
      <c r="H94" s="130" t="str">
        <f t="shared" si="3"/>
        <v/>
      </c>
      <c r="I94" s="130"/>
      <c r="J94" s="130"/>
      <c r="K94" s="130" t="str">
        <f>IF(AND($C$1=APRS!$AE$45,A94&lt;A$3),"X","")</f>
        <v/>
      </c>
    </row>
    <row r="95" spans="1:11" ht="13.5" customHeight="1" x14ac:dyDescent="0.25">
      <c r="A95" s="122">
        <v>92</v>
      </c>
      <c r="B95" s="129" t="str">
        <f>IF($A95&gt;A$3,"",CR!$Q$7)</f>
        <v/>
      </c>
      <c r="C95" s="130" t="str">
        <f>IF($A95&gt;A$3,"",CR!$H$11)</f>
        <v/>
      </c>
      <c r="D95" s="130" t="str">
        <f>IF($A95&gt;A$3,"",BL!$U$8)</f>
        <v/>
      </c>
      <c r="E95" s="130"/>
      <c r="F95" s="131" t="str">
        <f>IF($A95&gt;A$3,"",IF($A95&gt;CR!$AO$15,VLOOKUP($A95,CR!$AP:$AQ,2,FALSE),VLOOKUP($A95,BL!$AR:$AS,2,FALSE)))</f>
        <v/>
      </c>
      <c r="G95" s="130" t="str">
        <f t="shared" si="2"/>
        <v/>
      </c>
      <c r="H95" s="130" t="str">
        <f t="shared" si="3"/>
        <v/>
      </c>
      <c r="I95" s="130"/>
      <c r="J95" s="130"/>
      <c r="K95" s="130" t="str">
        <f>IF(AND($C$1=APRS!$AE$45,A95&lt;A$3),"X","")</f>
        <v/>
      </c>
    </row>
    <row r="96" spans="1:11" ht="13.5" customHeight="1" x14ac:dyDescent="0.25">
      <c r="A96" s="122">
        <v>93</v>
      </c>
      <c r="B96" s="129" t="str">
        <f>IF($A96&gt;A$3,"",CR!$Q$7)</f>
        <v/>
      </c>
      <c r="C96" s="130" t="str">
        <f>IF($A96&gt;A$3,"",CR!$H$11)</f>
        <v/>
      </c>
      <c r="D96" s="130" t="str">
        <f>IF($A96&gt;A$3,"",BL!$U$8)</f>
        <v/>
      </c>
      <c r="E96" s="130"/>
      <c r="F96" s="131" t="str">
        <f>IF($A96&gt;A$3,"",IF($A96&gt;CR!$AO$15,VLOOKUP($A96,CR!$AP:$AQ,2,FALSE),VLOOKUP($A96,BL!$AR:$AS,2,FALSE)))</f>
        <v/>
      </c>
      <c r="G96" s="130" t="str">
        <f t="shared" si="2"/>
        <v/>
      </c>
      <c r="H96" s="130" t="str">
        <f t="shared" si="3"/>
        <v/>
      </c>
      <c r="I96" s="130"/>
      <c r="J96" s="130"/>
      <c r="K96" s="130" t="str">
        <f>IF(AND($C$1=APRS!$AE$45,A96&lt;A$3),"X","")</f>
        <v/>
      </c>
    </row>
    <row r="97" spans="1:11" ht="13.5" customHeight="1" x14ac:dyDescent="0.25">
      <c r="A97" s="122">
        <v>94</v>
      </c>
      <c r="B97" s="129" t="str">
        <f>IF($A97&gt;A$3,"",CR!$Q$7)</f>
        <v/>
      </c>
      <c r="C97" s="130" t="str">
        <f>IF($A97&gt;A$3,"",CR!$H$11)</f>
        <v/>
      </c>
      <c r="D97" s="130" t="str">
        <f>IF($A97&gt;A$3,"",BL!$U$8)</f>
        <v/>
      </c>
      <c r="E97" s="130"/>
      <c r="F97" s="131" t="str">
        <f>IF($A97&gt;A$3,"",IF($A97&gt;CR!$AO$15,VLOOKUP($A97,CR!$AP:$AQ,2,FALSE),VLOOKUP($A97,BL!$AR:$AS,2,FALSE)))</f>
        <v/>
      </c>
      <c r="G97" s="130" t="str">
        <f t="shared" si="2"/>
        <v/>
      </c>
      <c r="H97" s="130" t="str">
        <f t="shared" si="3"/>
        <v/>
      </c>
      <c r="I97" s="130"/>
      <c r="J97" s="130"/>
      <c r="K97" s="130" t="str">
        <f>IF(AND($C$1=APRS!$AE$45,A97&lt;A$3),"X","")</f>
        <v/>
      </c>
    </row>
    <row r="98" spans="1:11" ht="13.5" customHeight="1" x14ac:dyDescent="0.25">
      <c r="A98" s="122">
        <v>95</v>
      </c>
      <c r="B98" s="129" t="str">
        <f>IF($A98&gt;A$3,"",CR!$Q$7)</f>
        <v/>
      </c>
      <c r="C98" s="130" t="str">
        <f>IF($A98&gt;A$3,"",CR!$H$11)</f>
        <v/>
      </c>
      <c r="D98" s="130" t="str">
        <f>IF($A98&gt;A$3,"",BL!$U$8)</f>
        <v/>
      </c>
      <c r="E98" s="130"/>
      <c r="F98" s="131" t="str">
        <f>IF($A98&gt;A$3,"",IF($A98&gt;CR!$AO$15,VLOOKUP($A98,CR!$AP:$AQ,2,FALSE),VLOOKUP($A98,BL!$AR:$AS,2,FALSE)))</f>
        <v/>
      </c>
      <c r="G98" s="130" t="str">
        <f t="shared" si="2"/>
        <v/>
      </c>
      <c r="H98" s="130" t="str">
        <f t="shared" si="3"/>
        <v/>
      </c>
      <c r="I98" s="130"/>
      <c r="J98" s="130"/>
      <c r="K98" s="130" t="str">
        <f>IF(AND($C$1=APRS!$AE$45,A98&lt;A$3),"X","")</f>
        <v/>
      </c>
    </row>
    <row r="99" spans="1:11" ht="13.5" customHeight="1" x14ac:dyDescent="0.25">
      <c r="A99" s="122">
        <v>96</v>
      </c>
      <c r="B99" s="129" t="str">
        <f>IF($A99&gt;A$3,"",CR!$Q$7)</f>
        <v/>
      </c>
      <c r="C99" s="130" t="str">
        <f>IF($A99&gt;A$3,"",CR!$H$11)</f>
        <v/>
      </c>
      <c r="D99" s="130" t="str">
        <f>IF($A99&gt;A$3,"",BL!$U$8)</f>
        <v/>
      </c>
      <c r="E99" s="130"/>
      <c r="F99" s="131" t="str">
        <f>IF($A99&gt;A$3,"",IF($A99&gt;CR!$AO$15,VLOOKUP($A99,CR!$AP:$AQ,2,FALSE),VLOOKUP($A99,BL!$AR:$AS,2,FALSE)))</f>
        <v/>
      </c>
      <c r="G99" s="130" t="str">
        <f t="shared" si="2"/>
        <v/>
      </c>
      <c r="H99" s="130" t="str">
        <f t="shared" si="3"/>
        <v/>
      </c>
      <c r="I99" s="130"/>
      <c r="J99" s="130"/>
      <c r="K99" s="130" t="str">
        <f>IF(AND($C$1=APRS!$AE$45,A99&lt;A$3),"X","")</f>
        <v/>
      </c>
    </row>
    <row r="100" spans="1:11" ht="13.5" customHeight="1" x14ac:dyDescent="0.25">
      <c r="A100" s="122">
        <v>97</v>
      </c>
      <c r="B100" s="129" t="str">
        <f>IF($A100&gt;A$3,"",CR!$Q$7)</f>
        <v/>
      </c>
      <c r="C100" s="130" t="str">
        <f>IF($A100&gt;A$3,"",CR!$H$11)</f>
        <v/>
      </c>
      <c r="D100" s="130" t="str">
        <f>IF($A100&gt;A$3,"",BL!$U$8)</f>
        <v/>
      </c>
      <c r="E100" s="130"/>
      <c r="F100" s="131" t="str">
        <f>IF($A100&gt;A$3,"",IF($A100&gt;CR!$AO$15,VLOOKUP($A100,CR!$AP:$AQ,2,FALSE),VLOOKUP($A100,BL!$AR:$AS,2,FALSE)))</f>
        <v/>
      </c>
      <c r="G100" s="130" t="str">
        <f t="shared" si="2"/>
        <v/>
      </c>
      <c r="H100" s="130" t="str">
        <f t="shared" si="3"/>
        <v/>
      </c>
      <c r="I100" s="130"/>
      <c r="J100" s="130"/>
      <c r="K100" s="130" t="str">
        <f>IF(AND($C$1=APRS!$AE$45,A100&lt;A$3),"X","")</f>
        <v/>
      </c>
    </row>
    <row r="101" spans="1:11" ht="13.5" customHeight="1" x14ac:dyDescent="0.25">
      <c r="A101" s="122">
        <v>98</v>
      </c>
      <c r="B101" s="129" t="str">
        <f>IF($A101&gt;A$3,"",CR!$Q$7)</f>
        <v/>
      </c>
      <c r="C101" s="130" t="str">
        <f>IF($A101&gt;A$3,"",CR!$H$11)</f>
        <v/>
      </c>
      <c r="D101" s="130" t="str">
        <f>IF($A101&gt;A$3,"",BL!$U$8)</f>
        <v/>
      </c>
      <c r="E101" s="130"/>
      <c r="F101" s="131" t="str">
        <f>IF($A101&gt;A$3,"",IF($A101&gt;CR!$AO$15,VLOOKUP($A101,CR!$AP:$AQ,2,FALSE),VLOOKUP($A101,BL!$AR:$AS,2,FALSE)))</f>
        <v/>
      </c>
      <c r="G101" s="130" t="str">
        <f t="shared" si="2"/>
        <v/>
      </c>
      <c r="H101" s="130" t="str">
        <f t="shared" si="3"/>
        <v/>
      </c>
      <c r="I101" s="130"/>
      <c r="J101" s="130"/>
      <c r="K101" s="130" t="str">
        <f>IF(AND($C$1=APRS!$AE$45,A101&lt;A$3),"X","")</f>
        <v/>
      </c>
    </row>
    <row r="102" spans="1:11" ht="13.5" customHeight="1" x14ac:dyDescent="0.25">
      <c r="A102" s="122">
        <v>99</v>
      </c>
      <c r="B102" s="129" t="str">
        <f>IF($A102&gt;A$3,"",CR!$Q$7)</f>
        <v/>
      </c>
      <c r="C102" s="130" t="str">
        <f>IF($A102&gt;A$3,"",CR!$H$11)</f>
        <v/>
      </c>
      <c r="D102" s="130" t="str">
        <f>IF($A102&gt;A$3,"",BL!$U$8)</f>
        <v/>
      </c>
      <c r="E102" s="130"/>
      <c r="F102" s="131" t="str">
        <f>IF($A102&gt;A$3,"",IF($A102&gt;CR!$AO$15,VLOOKUP($A102,CR!$AP:$AQ,2,FALSE),VLOOKUP($A102,BL!$AR:$AS,2,FALSE)))</f>
        <v/>
      </c>
      <c r="G102" s="130" t="str">
        <f t="shared" si="2"/>
        <v/>
      </c>
      <c r="H102" s="130" t="str">
        <f t="shared" si="3"/>
        <v/>
      </c>
      <c r="I102" s="130"/>
      <c r="J102" s="130"/>
      <c r="K102" s="130" t="str">
        <f>IF(AND($C$1=APRS!$AE$45,A102&lt;A$3),"X","")</f>
        <v/>
      </c>
    </row>
    <row r="103" spans="1:11" ht="13.5" customHeight="1" x14ac:dyDescent="0.25">
      <c r="A103" s="122">
        <v>100</v>
      </c>
      <c r="B103" s="129" t="str">
        <f>IF($A103&gt;A$3,"",CR!$Q$7)</f>
        <v/>
      </c>
      <c r="C103" s="130" t="str">
        <f>IF($A103&gt;A$3,"",CR!$H$11)</f>
        <v/>
      </c>
      <c r="D103" s="130" t="str">
        <f>IF($A103&gt;A$3,"",BL!$U$8)</f>
        <v/>
      </c>
      <c r="E103" s="130"/>
      <c r="F103" s="131" t="str">
        <f>IF($A103&gt;A$3,"",IF($A103&gt;CR!$AO$15,VLOOKUP($A103,CR!$AP:$AQ,2,FALSE),VLOOKUP($A103,BL!$AR:$AS,2,FALSE)))</f>
        <v/>
      </c>
      <c r="G103" s="130" t="str">
        <f t="shared" si="2"/>
        <v/>
      </c>
      <c r="H103" s="130" t="str">
        <f t="shared" si="3"/>
        <v/>
      </c>
      <c r="I103" s="130"/>
      <c r="J103" s="130"/>
      <c r="K103" s="130" t="str">
        <f>IF(AND($C$1=APRS!$AE$45,A103&lt;A$3),"X","")</f>
        <v/>
      </c>
    </row>
    <row r="104" spans="1:11" ht="13.5" customHeight="1" x14ac:dyDescent="0.25">
      <c r="A104" s="122">
        <v>101</v>
      </c>
      <c r="B104" s="129" t="str">
        <f>IF($A104&gt;A$3,"",CR!$Q$7)</f>
        <v/>
      </c>
      <c r="C104" s="130" t="str">
        <f>IF($A104&gt;A$3,"",CR!$H$11)</f>
        <v/>
      </c>
      <c r="D104" s="130" t="str">
        <f>IF($A104&gt;A$3,"",BL!$U$8)</f>
        <v/>
      </c>
      <c r="E104" s="130"/>
      <c r="F104" s="131" t="str">
        <f>IF($A104&gt;A$3,"",IF($A104&gt;CR!$AO$15,VLOOKUP($A104,CR!$AP:$AQ,2,FALSE),VLOOKUP($A104,BL!$AR:$AS,2,FALSE)))</f>
        <v/>
      </c>
      <c r="G104" s="130" t="str">
        <f t="shared" si="2"/>
        <v/>
      </c>
      <c r="H104" s="130" t="str">
        <f t="shared" si="3"/>
        <v/>
      </c>
      <c r="I104" s="130"/>
      <c r="J104" s="130"/>
      <c r="K104" s="130" t="str">
        <f>IF(AND($C$1=APRS!$AE$45,A104&lt;A$3),"X","")</f>
        <v/>
      </c>
    </row>
    <row r="105" spans="1:11" ht="13.5" customHeight="1" x14ac:dyDescent="0.25">
      <c r="A105" s="122">
        <v>102</v>
      </c>
      <c r="B105" s="129" t="str">
        <f>IF($A105&gt;A$3,"",CR!$Q$7)</f>
        <v/>
      </c>
      <c r="C105" s="130" t="str">
        <f>IF($A105&gt;A$3,"",CR!$H$11)</f>
        <v/>
      </c>
      <c r="D105" s="130" t="str">
        <f>IF($A105&gt;A$3,"",BL!$U$8)</f>
        <v/>
      </c>
      <c r="E105" s="130"/>
      <c r="F105" s="131" t="str">
        <f>IF($A105&gt;A$3,"",IF($A105&gt;CR!$AO$15,VLOOKUP($A105,CR!$AP:$AQ,2,FALSE),VLOOKUP($A105,BL!$AR:$AS,2,FALSE)))</f>
        <v/>
      </c>
      <c r="G105" s="130" t="str">
        <f t="shared" si="2"/>
        <v/>
      </c>
      <c r="H105" s="130" t="str">
        <f t="shared" si="3"/>
        <v/>
      </c>
      <c r="I105" s="130"/>
      <c r="J105" s="130"/>
      <c r="K105" s="130" t="str">
        <f>IF(AND($C$1=APRS!$AE$45,A105&lt;A$3),"X","")</f>
        <v/>
      </c>
    </row>
    <row r="106" spans="1:11" ht="13.5" customHeight="1" x14ac:dyDescent="0.25">
      <c r="A106" s="122">
        <v>103</v>
      </c>
      <c r="B106" s="129" t="str">
        <f>IF($A106&gt;A$3,"",CR!$Q$7)</f>
        <v/>
      </c>
      <c r="C106" s="130" t="str">
        <f>IF($A106&gt;A$3,"",CR!$H$11)</f>
        <v/>
      </c>
      <c r="D106" s="130" t="str">
        <f>IF($A106&gt;A$3,"",BL!$U$8)</f>
        <v/>
      </c>
      <c r="E106" s="130"/>
      <c r="F106" s="131" t="str">
        <f>IF($A106&gt;A$3,"",IF($A106&gt;CR!$AO$15,VLOOKUP($A106,CR!$AP:$AQ,2,FALSE),VLOOKUP($A106,BL!$AR:$AS,2,FALSE)))</f>
        <v/>
      </c>
      <c r="G106" s="130" t="str">
        <f t="shared" si="2"/>
        <v/>
      </c>
      <c r="H106" s="130" t="str">
        <f t="shared" si="3"/>
        <v/>
      </c>
      <c r="I106" s="130"/>
      <c r="J106" s="130"/>
      <c r="K106" s="130" t="str">
        <f>IF(AND($C$1=APRS!$AE$45,A106&lt;A$3),"X","")</f>
        <v/>
      </c>
    </row>
    <row r="107" spans="1:11" ht="13.5" customHeight="1" x14ac:dyDescent="0.25">
      <c r="A107" s="122">
        <v>104</v>
      </c>
      <c r="B107" s="129" t="str">
        <f>IF($A107&gt;A$3,"",CR!$Q$7)</f>
        <v/>
      </c>
      <c r="C107" s="130" t="str">
        <f>IF($A107&gt;A$3,"",CR!$H$11)</f>
        <v/>
      </c>
      <c r="D107" s="130" t="str">
        <f>IF($A107&gt;A$3,"",BL!$U$8)</f>
        <v/>
      </c>
      <c r="E107" s="130"/>
      <c r="F107" s="131" t="str">
        <f>IF($A107&gt;A$3,"",IF($A107&gt;CR!$AO$15,VLOOKUP($A107,CR!$AP:$AQ,2,FALSE),VLOOKUP($A107,BL!$AR:$AS,2,FALSE)))</f>
        <v/>
      </c>
      <c r="G107" s="130" t="str">
        <f t="shared" si="2"/>
        <v/>
      </c>
      <c r="H107" s="130" t="str">
        <f t="shared" si="3"/>
        <v/>
      </c>
      <c r="I107" s="130"/>
      <c r="J107" s="130"/>
      <c r="K107" s="130" t="str">
        <f>IF(AND($C$1=APRS!$AE$45,A107&lt;A$3),"X","")</f>
        <v/>
      </c>
    </row>
    <row r="108" spans="1:11" ht="13.5" customHeight="1" x14ac:dyDescent="0.25">
      <c r="A108" s="122">
        <v>105</v>
      </c>
      <c r="B108" s="129" t="str">
        <f>IF($A108&gt;A$3,"",CR!$Q$7)</f>
        <v/>
      </c>
      <c r="C108" s="130" t="str">
        <f>IF($A108&gt;A$3,"",CR!$H$11)</f>
        <v/>
      </c>
      <c r="D108" s="130" t="str">
        <f>IF($A108&gt;A$3,"",BL!$U$8)</f>
        <v/>
      </c>
      <c r="E108" s="130"/>
      <c r="F108" s="131" t="str">
        <f>IF($A108&gt;A$3,"",IF($A108&gt;CR!$AO$15,VLOOKUP($A108,CR!$AP:$AQ,2,FALSE),VLOOKUP($A108,BL!$AR:$AS,2,FALSE)))</f>
        <v/>
      </c>
      <c r="G108" s="130" t="str">
        <f t="shared" si="2"/>
        <v/>
      </c>
      <c r="H108" s="130" t="str">
        <f t="shared" si="3"/>
        <v/>
      </c>
      <c r="I108" s="130"/>
      <c r="J108" s="130"/>
      <c r="K108" s="130" t="str">
        <f>IF(AND($C$1=APRS!$AE$45,A108&lt;A$3),"X","")</f>
        <v/>
      </c>
    </row>
    <row r="109" spans="1:11" ht="13.5" customHeight="1" x14ac:dyDescent="0.25">
      <c r="A109" s="122">
        <v>106</v>
      </c>
      <c r="B109" s="129" t="str">
        <f>IF($A109&gt;A$3,"",CR!$Q$7)</f>
        <v/>
      </c>
      <c r="C109" s="130" t="str">
        <f>IF($A109&gt;A$3,"",CR!$H$11)</f>
        <v/>
      </c>
      <c r="D109" s="130" t="str">
        <f>IF($A109&gt;A$3,"",BL!$U$8)</f>
        <v/>
      </c>
      <c r="E109" s="130"/>
      <c r="F109" s="131" t="str">
        <f>IF($A109&gt;A$3,"",IF($A109&gt;CR!$AO$15,VLOOKUP($A109,CR!$AP:$AQ,2,FALSE),VLOOKUP($A109,BL!$AR:$AS,2,FALSE)))</f>
        <v/>
      </c>
      <c r="G109" s="130" t="str">
        <f t="shared" si="2"/>
        <v/>
      </c>
      <c r="H109" s="130" t="str">
        <f t="shared" si="3"/>
        <v/>
      </c>
      <c r="I109" s="130"/>
      <c r="J109" s="130"/>
      <c r="K109" s="130" t="str">
        <f>IF(AND($C$1=APRS!$AE$45,A109&lt;A$3),"X","")</f>
        <v/>
      </c>
    </row>
    <row r="110" spans="1:11" ht="13.5" customHeight="1" x14ac:dyDescent="0.25">
      <c r="A110" s="122">
        <v>107</v>
      </c>
      <c r="B110" s="129" t="str">
        <f>IF($A110&gt;A$3,"",CR!$Q$7)</f>
        <v/>
      </c>
      <c r="C110" s="130" t="str">
        <f>IF($A110&gt;A$3,"",CR!$H$11)</f>
        <v/>
      </c>
      <c r="D110" s="130" t="str">
        <f>IF($A110&gt;A$3,"",BL!$U$8)</f>
        <v/>
      </c>
      <c r="E110" s="130"/>
      <c r="F110" s="131" t="str">
        <f>IF($A110&gt;A$3,"",IF($A110&gt;CR!$AO$15,VLOOKUP($A110,CR!$AP:$AQ,2,FALSE),VLOOKUP($A110,BL!$AR:$AS,2,FALSE)))</f>
        <v/>
      </c>
      <c r="G110" s="130" t="str">
        <f t="shared" si="2"/>
        <v/>
      </c>
      <c r="H110" s="130" t="str">
        <f t="shared" si="3"/>
        <v/>
      </c>
      <c r="I110" s="130"/>
      <c r="J110" s="130"/>
      <c r="K110" s="130" t="str">
        <f>IF(AND($C$1=APRS!$AE$45,A110&lt;A$3),"X","")</f>
        <v/>
      </c>
    </row>
    <row r="111" spans="1:11" ht="13.5" customHeight="1" x14ac:dyDescent="0.25">
      <c r="A111" s="122">
        <v>108</v>
      </c>
      <c r="B111" s="129" t="str">
        <f>IF($A111&gt;A$3,"",CR!$Q$7)</f>
        <v/>
      </c>
      <c r="C111" s="130" t="str">
        <f>IF($A111&gt;A$3,"",CR!$H$11)</f>
        <v/>
      </c>
      <c r="D111" s="130" t="str">
        <f>IF($A111&gt;A$3,"",BL!$U$8)</f>
        <v/>
      </c>
      <c r="E111" s="130"/>
      <c r="F111" s="131" t="str">
        <f>IF($A111&gt;A$3,"",IF($A111&gt;CR!$AO$15,VLOOKUP($A111,CR!$AP:$AQ,2,FALSE),VLOOKUP($A111,BL!$AR:$AS,2,FALSE)))</f>
        <v/>
      </c>
      <c r="G111" s="130" t="str">
        <f t="shared" si="2"/>
        <v/>
      </c>
      <c r="H111" s="130" t="str">
        <f t="shared" si="3"/>
        <v/>
      </c>
      <c r="I111" s="130"/>
      <c r="J111" s="130"/>
      <c r="K111" s="130" t="str">
        <f>IF(AND($C$1=APRS!$AE$45,A111&lt;A$3),"X","")</f>
        <v/>
      </c>
    </row>
    <row r="112" spans="1:11" ht="13.5" customHeight="1" x14ac:dyDescent="0.25">
      <c r="A112" s="122">
        <v>109</v>
      </c>
      <c r="B112" s="129" t="str">
        <f>IF($A112&gt;A$3,"",CR!$Q$7)</f>
        <v/>
      </c>
      <c r="C112" s="130" t="str">
        <f>IF($A112&gt;A$3,"",CR!$H$11)</f>
        <v/>
      </c>
      <c r="D112" s="130" t="str">
        <f>IF($A112&gt;A$3,"",BL!$U$8)</f>
        <v/>
      </c>
      <c r="E112" s="130"/>
      <c r="F112" s="131" t="str">
        <f>IF($A112&gt;A$3,"",IF($A112&gt;CR!$AO$15,VLOOKUP($A112,CR!$AP:$AQ,2,FALSE),VLOOKUP($A112,BL!$AR:$AS,2,FALSE)))</f>
        <v/>
      </c>
      <c r="G112" s="130" t="str">
        <f t="shared" si="2"/>
        <v/>
      </c>
      <c r="H112" s="130" t="str">
        <f t="shared" si="3"/>
        <v/>
      </c>
      <c r="I112" s="130"/>
      <c r="J112" s="130"/>
      <c r="K112" s="130" t="str">
        <f>IF(AND($C$1=APRS!$AE$45,A112&lt;A$3),"X","")</f>
        <v/>
      </c>
    </row>
    <row r="113" spans="1:11" ht="13.5" customHeight="1" x14ac:dyDescent="0.25">
      <c r="A113" s="122">
        <v>110</v>
      </c>
      <c r="B113" s="129" t="str">
        <f>IF($A113&gt;A$3,"",CR!$Q$7)</f>
        <v/>
      </c>
      <c r="C113" s="130" t="str">
        <f>IF($A113&gt;A$3,"",CR!$H$11)</f>
        <v/>
      </c>
      <c r="D113" s="130" t="str">
        <f>IF($A113&gt;A$3,"",BL!$U$8)</f>
        <v/>
      </c>
      <c r="E113" s="130"/>
      <c r="F113" s="131" t="str">
        <f>IF($A113&gt;A$3,"",IF($A113&gt;CR!$AO$15,VLOOKUP($A113,CR!$AP:$AQ,2,FALSE),VLOOKUP($A113,BL!$AR:$AS,2,FALSE)))</f>
        <v/>
      </c>
      <c r="G113" s="130" t="str">
        <f t="shared" si="2"/>
        <v/>
      </c>
      <c r="H113" s="130" t="str">
        <f t="shared" si="3"/>
        <v/>
      </c>
      <c r="I113" s="130"/>
      <c r="J113" s="130"/>
      <c r="K113" s="130" t="str">
        <f>IF(AND($C$1=APRS!$AE$45,A113&lt;A$3),"X","")</f>
        <v/>
      </c>
    </row>
    <row r="114" spans="1:11" ht="13.5" customHeight="1" x14ac:dyDescent="0.25">
      <c r="A114" s="122">
        <v>111</v>
      </c>
      <c r="B114" s="129" t="str">
        <f>IF($A114&gt;A$3,"",CR!$Q$7)</f>
        <v/>
      </c>
      <c r="C114" s="130" t="str">
        <f>IF($A114&gt;A$3,"",CR!$H$11)</f>
        <v/>
      </c>
      <c r="D114" s="130" t="str">
        <f>IF($A114&gt;A$3,"",BL!$U$8)</f>
        <v/>
      </c>
      <c r="E114" s="130"/>
      <c r="F114" s="131" t="str">
        <f>IF($A114&gt;A$3,"",IF($A114&gt;CR!$AO$15,VLOOKUP($A114,CR!$AP:$AQ,2,FALSE),VLOOKUP($A114,BL!$AR:$AS,2,FALSE)))</f>
        <v/>
      </c>
      <c r="G114" s="130" t="str">
        <f t="shared" si="2"/>
        <v/>
      </c>
      <c r="H114" s="130" t="str">
        <f t="shared" si="3"/>
        <v/>
      </c>
      <c r="I114" s="130"/>
      <c r="J114" s="130"/>
      <c r="K114" s="130" t="str">
        <f>IF(AND($C$1=APRS!$AE$45,A114&lt;A$3),"X","")</f>
        <v/>
      </c>
    </row>
    <row r="115" spans="1:11" ht="13.5" customHeight="1" x14ac:dyDescent="0.25">
      <c r="A115" s="122">
        <v>112</v>
      </c>
      <c r="B115" s="129" t="str">
        <f>IF($A115&gt;A$3,"",CR!$Q$7)</f>
        <v/>
      </c>
      <c r="C115" s="130" t="str">
        <f>IF($A115&gt;A$3,"",CR!$H$11)</f>
        <v/>
      </c>
      <c r="D115" s="130" t="str">
        <f>IF($A115&gt;A$3,"",BL!$U$8)</f>
        <v/>
      </c>
      <c r="E115" s="130"/>
      <c r="F115" s="131" t="str">
        <f>IF($A115&gt;A$3,"",IF($A115&gt;CR!$AO$15,VLOOKUP($A115,CR!$AP:$AQ,2,FALSE),VLOOKUP($A115,BL!$AR:$AS,2,FALSE)))</f>
        <v/>
      </c>
      <c r="G115" s="130" t="str">
        <f t="shared" si="2"/>
        <v/>
      </c>
      <c r="H115" s="130" t="str">
        <f t="shared" si="3"/>
        <v/>
      </c>
      <c r="I115" s="130"/>
      <c r="J115" s="130"/>
      <c r="K115" s="130" t="str">
        <f>IF(AND($C$1=APRS!$AE$45,A115&lt;A$3),"X","")</f>
        <v/>
      </c>
    </row>
    <row r="116" spans="1:11" ht="13.5" customHeight="1" x14ac:dyDescent="0.25">
      <c r="A116" s="122">
        <v>113</v>
      </c>
      <c r="B116" s="129" t="str">
        <f>IF($A116&gt;A$3,"",CR!$Q$7)</f>
        <v/>
      </c>
      <c r="C116" s="130" t="str">
        <f>IF($A116&gt;A$3,"",CR!$H$11)</f>
        <v/>
      </c>
      <c r="D116" s="130" t="str">
        <f>IF($A116&gt;A$3,"",BL!$U$8)</f>
        <v/>
      </c>
      <c r="E116" s="130"/>
      <c r="F116" s="131" t="str">
        <f>IF($A116&gt;A$3,"",IF($A116&gt;CR!$AO$15,VLOOKUP($A116,CR!$AP:$AQ,2,FALSE),VLOOKUP($A116,BL!$AR:$AS,2,FALSE)))</f>
        <v/>
      </c>
      <c r="G116" s="130" t="str">
        <f t="shared" si="2"/>
        <v/>
      </c>
      <c r="H116" s="130" t="str">
        <f t="shared" si="3"/>
        <v/>
      </c>
      <c r="I116" s="130"/>
      <c r="J116" s="130"/>
      <c r="K116" s="130" t="str">
        <f>IF(AND($C$1=APRS!$AE$45,A116&lt;A$3),"X","")</f>
        <v/>
      </c>
    </row>
    <row r="117" spans="1:11" ht="13.5" customHeight="1" x14ac:dyDescent="0.25">
      <c r="A117" s="122">
        <v>114</v>
      </c>
      <c r="B117" s="129" t="str">
        <f>IF($A117&gt;A$3,"",CR!$Q$7)</f>
        <v/>
      </c>
      <c r="C117" s="130" t="str">
        <f>IF($A117&gt;A$3,"",CR!$H$11)</f>
        <v/>
      </c>
      <c r="D117" s="130" t="str">
        <f>IF($A117&gt;A$3,"",BL!$U$8)</f>
        <v/>
      </c>
      <c r="E117" s="130"/>
      <c r="F117" s="131" t="str">
        <f>IF($A117&gt;A$3,"",IF($A117&gt;CR!$AO$15,VLOOKUP($A117,CR!$AP:$AQ,2,FALSE),VLOOKUP($A117,BL!$AR:$AS,2,FALSE)))</f>
        <v/>
      </c>
      <c r="G117" s="130" t="str">
        <f t="shared" si="2"/>
        <v/>
      </c>
      <c r="H117" s="130" t="str">
        <f t="shared" si="3"/>
        <v/>
      </c>
      <c r="I117" s="130"/>
      <c r="J117" s="130"/>
      <c r="K117" s="130" t="str">
        <f>IF(AND($C$1=APRS!$AE$45,A117&lt;A$3),"X","")</f>
        <v/>
      </c>
    </row>
    <row r="118" spans="1:11" ht="13.5" customHeight="1" x14ac:dyDescent="0.25">
      <c r="A118" s="122">
        <v>115</v>
      </c>
      <c r="B118" s="129" t="str">
        <f>IF($A118&gt;A$3,"",CR!$Q$7)</f>
        <v/>
      </c>
      <c r="C118" s="130" t="str">
        <f>IF($A118&gt;A$3,"",CR!$H$11)</f>
        <v/>
      </c>
      <c r="D118" s="130" t="str">
        <f>IF($A118&gt;A$3,"",BL!$U$8)</f>
        <v/>
      </c>
      <c r="E118" s="130"/>
      <c r="F118" s="131" t="str">
        <f>IF($A118&gt;A$3,"",IF($A118&gt;CR!$AO$15,VLOOKUP($A118,CR!$AP:$AQ,2,FALSE),VLOOKUP($A118,BL!$AR:$AS,2,FALSE)))</f>
        <v/>
      </c>
      <c r="G118" s="130" t="str">
        <f t="shared" si="2"/>
        <v/>
      </c>
      <c r="H118" s="130" t="str">
        <f t="shared" si="3"/>
        <v/>
      </c>
      <c r="I118" s="130"/>
      <c r="J118" s="130"/>
      <c r="K118" s="130" t="str">
        <f>IF(AND($C$1=APRS!$AE$45,A118&lt;A$3),"X","")</f>
        <v/>
      </c>
    </row>
    <row r="119" spans="1:11" ht="13.5" customHeight="1" x14ac:dyDescent="0.25">
      <c r="A119" s="122">
        <v>116</v>
      </c>
      <c r="B119" s="129" t="str">
        <f>IF($A119&gt;A$3,"",CR!$Q$7)</f>
        <v/>
      </c>
      <c r="C119" s="130" t="str">
        <f>IF($A119&gt;A$3,"",CR!$H$11)</f>
        <v/>
      </c>
      <c r="D119" s="130" t="str">
        <f>IF($A119&gt;A$3,"",BL!$U$8)</f>
        <v/>
      </c>
      <c r="E119" s="130"/>
      <c r="F119" s="131" t="str">
        <f>IF($A119&gt;A$3,"",IF($A119&gt;CR!$AO$15,VLOOKUP($A119,CR!$AP:$AQ,2,FALSE),VLOOKUP($A119,BL!$AR:$AS,2,FALSE)))</f>
        <v/>
      </c>
      <c r="G119" s="130" t="str">
        <f t="shared" si="2"/>
        <v/>
      </c>
      <c r="H119" s="130" t="str">
        <f t="shared" si="3"/>
        <v/>
      </c>
      <c r="I119" s="130"/>
      <c r="J119" s="130"/>
      <c r="K119" s="130" t="str">
        <f>IF(AND($C$1=APRS!$AE$45,A119&lt;A$3),"X","")</f>
        <v/>
      </c>
    </row>
    <row r="120" spans="1:11" ht="13.5" customHeight="1" x14ac:dyDescent="0.25">
      <c r="A120" s="122">
        <v>117</v>
      </c>
      <c r="B120" s="129" t="str">
        <f>IF($A120&gt;A$3,"",CR!$Q$7)</f>
        <v/>
      </c>
      <c r="C120" s="130" t="str">
        <f>IF($A120&gt;A$3,"",CR!$H$11)</f>
        <v/>
      </c>
      <c r="D120" s="130" t="str">
        <f>IF($A120&gt;A$3,"",BL!$U$8)</f>
        <v/>
      </c>
      <c r="E120" s="130"/>
      <c r="F120" s="131" t="str">
        <f>IF($A120&gt;A$3,"",IF($A120&gt;CR!$AO$15,VLOOKUP($A120,CR!$AP:$AQ,2,FALSE),VLOOKUP($A120,BL!$AR:$AS,2,FALSE)))</f>
        <v/>
      </c>
      <c r="G120" s="130" t="str">
        <f t="shared" si="2"/>
        <v/>
      </c>
      <c r="H120" s="130" t="str">
        <f t="shared" si="3"/>
        <v/>
      </c>
      <c r="I120" s="130"/>
      <c r="J120" s="130"/>
      <c r="K120" s="130" t="str">
        <f>IF(AND($C$1=APRS!$AE$45,A120&lt;A$3),"X","")</f>
        <v/>
      </c>
    </row>
    <row r="121" spans="1:11" ht="13.5" customHeight="1" x14ac:dyDescent="0.25">
      <c r="A121" s="122">
        <v>118</v>
      </c>
      <c r="B121" s="129" t="str">
        <f>IF($A121&gt;A$3,"",CR!$Q$7)</f>
        <v/>
      </c>
      <c r="C121" s="130" t="str">
        <f>IF($A121&gt;A$3,"",CR!$H$11)</f>
        <v/>
      </c>
      <c r="D121" s="130" t="str">
        <f>IF($A121&gt;A$3,"",BL!$U$8)</f>
        <v/>
      </c>
      <c r="E121" s="130"/>
      <c r="F121" s="131" t="str">
        <f>IF($A121&gt;A$3,"",IF($A121&gt;CR!$AO$15,VLOOKUP($A121,CR!$AP:$AQ,2,FALSE),VLOOKUP($A121,BL!$AR:$AS,2,FALSE)))</f>
        <v/>
      </c>
      <c r="G121" s="130" t="str">
        <f t="shared" si="2"/>
        <v/>
      </c>
      <c r="H121" s="130" t="str">
        <f t="shared" si="3"/>
        <v/>
      </c>
      <c r="I121" s="130"/>
      <c r="J121" s="130"/>
      <c r="K121" s="130" t="str">
        <f>IF(AND($C$1=APRS!$AE$45,A121&lt;A$3),"X","")</f>
        <v/>
      </c>
    </row>
    <row r="122" spans="1:11" ht="13.5" customHeight="1" x14ac:dyDescent="0.25">
      <c r="A122" s="122">
        <v>119</v>
      </c>
      <c r="B122" s="129" t="str">
        <f>IF($A122&gt;A$3,"",CR!$Q$7)</f>
        <v/>
      </c>
      <c r="C122" s="130" t="str">
        <f>IF($A122&gt;A$3,"",CR!$H$11)</f>
        <v/>
      </c>
      <c r="D122" s="130" t="str">
        <f>IF($A122&gt;A$3,"",BL!$U$8)</f>
        <v/>
      </c>
      <c r="E122" s="130"/>
      <c r="F122" s="131" t="str">
        <f>IF($A122&gt;A$3,"",IF($A122&gt;CR!$AO$15,VLOOKUP($A122,CR!$AP:$AQ,2,FALSE),VLOOKUP($A122,BL!$AR:$AS,2,FALSE)))</f>
        <v/>
      </c>
      <c r="G122" s="130" t="str">
        <f t="shared" si="2"/>
        <v/>
      </c>
      <c r="H122" s="130" t="str">
        <f t="shared" si="3"/>
        <v/>
      </c>
      <c r="I122" s="130"/>
      <c r="J122" s="130"/>
      <c r="K122" s="130" t="str">
        <f>IF(AND($C$1=APRS!$AE$45,A122&lt;A$3),"X","")</f>
        <v/>
      </c>
    </row>
    <row r="123" spans="1:11" ht="13.5" customHeight="1" x14ac:dyDescent="0.25">
      <c r="A123" s="122">
        <v>120</v>
      </c>
      <c r="B123" s="129" t="str">
        <f>IF($A123&gt;A$3,"",CR!$Q$7)</f>
        <v/>
      </c>
      <c r="C123" s="130" t="str">
        <f>IF($A123&gt;A$3,"",CR!$H$11)</f>
        <v/>
      </c>
      <c r="D123" s="130" t="str">
        <f>IF($A123&gt;A$3,"",BL!$U$8)</f>
        <v/>
      </c>
      <c r="E123" s="130"/>
      <c r="F123" s="131" t="str">
        <f>IF($A123&gt;A$3,"",IF($A123&gt;CR!$AO$15,VLOOKUP($A123,CR!$AP:$AQ,2,FALSE),VLOOKUP($A123,BL!$AR:$AS,2,FALSE)))</f>
        <v/>
      </c>
      <c r="G123" s="130" t="str">
        <f t="shared" si="2"/>
        <v/>
      </c>
      <c r="H123" s="130" t="str">
        <f t="shared" si="3"/>
        <v/>
      </c>
      <c r="I123" s="130"/>
      <c r="J123" s="130"/>
      <c r="K123" s="130" t="str">
        <f>IF(AND($C$1=APRS!$AE$45,A123&lt;A$3),"X","")</f>
        <v/>
      </c>
    </row>
    <row r="124" spans="1:11" ht="13.5" customHeight="1" x14ac:dyDescent="0.25">
      <c r="A124" s="122">
        <v>121</v>
      </c>
      <c r="B124" s="129" t="str">
        <f>IF($A124&gt;A$3,"",CR!$Q$7)</f>
        <v/>
      </c>
      <c r="C124" s="130" t="str">
        <f>IF($A124&gt;A$3,"",CR!$H$11)</f>
        <v/>
      </c>
      <c r="D124" s="130" t="str">
        <f>IF($A124&gt;A$3,"",BL!$U$8)</f>
        <v/>
      </c>
      <c r="E124" s="130"/>
      <c r="F124" s="131" t="str">
        <f>IF($A124&gt;A$3,"",IF($A124&gt;CR!$AO$15,VLOOKUP($A124,CR!$AP:$AQ,2,FALSE),VLOOKUP($A124,BL!$AR:$AS,2,FALSE)))</f>
        <v/>
      </c>
      <c r="G124" s="130" t="str">
        <f t="shared" si="2"/>
        <v/>
      </c>
      <c r="H124" s="130" t="str">
        <f t="shared" si="3"/>
        <v/>
      </c>
      <c r="I124" s="130"/>
      <c r="J124" s="130"/>
      <c r="K124" s="130" t="str">
        <f>IF(AND($C$1=APRS!$AE$45,A124&lt;A$3),"X","")</f>
        <v/>
      </c>
    </row>
    <row r="125" spans="1:11" ht="13.5" customHeight="1" x14ac:dyDescent="0.25">
      <c r="A125" s="122">
        <v>122</v>
      </c>
      <c r="B125" s="129" t="str">
        <f>IF($A125&gt;A$3,"",CR!$Q$7)</f>
        <v/>
      </c>
      <c r="C125" s="130" t="str">
        <f>IF($A125&gt;A$3,"",CR!$H$11)</f>
        <v/>
      </c>
      <c r="D125" s="130" t="str">
        <f>IF($A125&gt;A$3,"",BL!$U$8)</f>
        <v/>
      </c>
      <c r="E125" s="130"/>
      <c r="F125" s="131" t="str">
        <f>IF($A125&gt;A$3,"",IF($A125&gt;CR!$AO$15,VLOOKUP($A125,CR!$AP:$AQ,2,FALSE),VLOOKUP($A125,BL!$AR:$AS,2,FALSE)))</f>
        <v/>
      </c>
      <c r="G125" s="130" t="str">
        <f t="shared" si="2"/>
        <v/>
      </c>
      <c r="H125" s="130" t="str">
        <f t="shared" si="3"/>
        <v/>
      </c>
      <c r="I125" s="130"/>
      <c r="J125" s="130"/>
      <c r="K125" s="130" t="str">
        <f>IF(AND($C$1=APRS!$AE$45,A125&lt;A$3),"X","")</f>
        <v/>
      </c>
    </row>
    <row r="126" spans="1:11" ht="13.5" customHeight="1" x14ac:dyDescent="0.25">
      <c r="A126" s="122">
        <v>123</v>
      </c>
      <c r="B126" s="129" t="str">
        <f>IF($A126&gt;A$3,"",CR!$Q$7)</f>
        <v/>
      </c>
      <c r="C126" s="130" t="str">
        <f>IF($A126&gt;A$3,"",CR!$H$11)</f>
        <v/>
      </c>
      <c r="D126" s="130" t="str">
        <f>IF($A126&gt;A$3,"",BL!$U$8)</f>
        <v/>
      </c>
      <c r="E126" s="130"/>
      <c r="F126" s="131" t="str">
        <f>IF($A126&gt;A$3,"",IF($A126&gt;CR!$AO$15,VLOOKUP($A126,CR!$AP:$AQ,2,FALSE),VLOOKUP($A126,BL!$AR:$AS,2,FALSE)))</f>
        <v/>
      </c>
      <c r="G126" s="130" t="str">
        <f t="shared" si="2"/>
        <v/>
      </c>
      <c r="H126" s="130" t="str">
        <f t="shared" si="3"/>
        <v/>
      </c>
      <c r="I126" s="130"/>
      <c r="J126" s="130"/>
      <c r="K126" s="130" t="str">
        <f>IF(AND($C$1=APRS!$AE$45,A126&lt;A$3),"X","")</f>
        <v/>
      </c>
    </row>
    <row r="127" spans="1:11" ht="13.5" customHeight="1" x14ac:dyDescent="0.25">
      <c r="A127" s="122">
        <v>124</v>
      </c>
      <c r="B127" s="129" t="str">
        <f>IF($A127&gt;A$3,"",CR!$Q$7)</f>
        <v/>
      </c>
      <c r="C127" s="130" t="str">
        <f>IF($A127&gt;A$3,"",CR!$H$11)</f>
        <v/>
      </c>
      <c r="D127" s="130" t="str">
        <f>IF($A127&gt;A$3,"",BL!$U$8)</f>
        <v/>
      </c>
      <c r="E127" s="130"/>
      <c r="F127" s="131" t="str">
        <f>IF($A127&gt;A$3,"",IF($A127&gt;CR!$AO$15,VLOOKUP($A127,CR!$AP:$AQ,2,FALSE),VLOOKUP($A127,BL!$AR:$AS,2,FALSE)))</f>
        <v/>
      </c>
      <c r="G127" s="130" t="str">
        <f t="shared" si="2"/>
        <v/>
      </c>
      <c r="H127" s="130" t="str">
        <f t="shared" si="3"/>
        <v/>
      </c>
      <c r="I127" s="130"/>
      <c r="J127" s="130"/>
      <c r="K127" s="130" t="str">
        <f>IF(AND($C$1=APRS!$AE$45,A127&lt;A$3),"X","")</f>
        <v/>
      </c>
    </row>
    <row r="128" spans="1:11" ht="13.5" customHeight="1" x14ac:dyDescent="0.25">
      <c r="A128" s="122">
        <v>125</v>
      </c>
      <c r="B128" s="129" t="str">
        <f>IF($A128&gt;A$3,"",CR!$Q$7)</f>
        <v/>
      </c>
      <c r="C128" s="130" t="str">
        <f>IF($A128&gt;A$3,"",CR!$H$11)</f>
        <v/>
      </c>
      <c r="D128" s="130" t="str">
        <f>IF($A128&gt;A$3,"",BL!$U$8)</f>
        <v/>
      </c>
      <c r="E128" s="130"/>
      <c r="F128" s="131" t="str">
        <f>IF($A128&gt;A$3,"",IF($A128&gt;CR!$AO$15,VLOOKUP($A128,CR!$AP:$AQ,2,FALSE),VLOOKUP($A128,BL!$AR:$AS,2,FALSE)))</f>
        <v/>
      </c>
      <c r="G128" s="130" t="str">
        <f t="shared" si="2"/>
        <v/>
      </c>
      <c r="H128" s="130" t="str">
        <f t="shared" si="3"/>
        <v/>
      </c>
      <c r="I128" s="130"/>
      <c r="J128" s="130"/>
      <c r="K128" s="130" t="str">
        <f>IF(AND($C$1=APRS!$AE$45,A128&lt;A$3),"X","")</f>
        <v/>
      </c>
    </row>
    <row r="129" spans="1:11" ht="13.5" customHeight="1" x14ac:dyDescent="0.25">
      <c r="A129" s="122">
        <v>126</v>
      </c>
      <c r="B129" s="129" t="str">
        <f>IF($A129&gt;A$3,"",CR!$Q$7)</f>
        <v/>
      </c>
      <c r="C129" s="130" t="str">
        <f>IF($A129&gt;A$3,"",CR!$H$11)</f>
        <v/>
      </c>
      <c r="D129" s="130" t="str">
        <f>IF($A129&gt;A$3,"",BL!$U$8)</f>
        <v/>
      </c>
      <c r="E129" s="130"/>
      <c r="F129" s="131" t="str">
        <f>IF($A129&gt;A$3,"",IF($A129&gt;CR!$AO$15,VLOOKUP($A129,CR!$AP:$AQ,2,FALSE),VLOOKUP($A129,BL!$AR:$AS,2,FALSE)))</f>
        <v/>
      </c>
      <c r="G129" s="130" t="str">
        <f t="shared" si="2"/>
        <v/>
      </c>
      <c r="H129" s="130" t="str">
        <f t="shared" si="3"/>
        <v/>
      </c>
      <c r="I129" s="130"/>
      <c r="J129" s="130"/>
      <c r="K129" s="130" t="str">
        <f>IF(AND($C$1=APRS!$AE$45,A129&lt;A$3),"X","")</f>
        <v/>
      </c>
    </row>
    <row r="130" spans="1:11" ht="13.5" customHeight="1" x14ac:dyDescent="0.25">
      <c r="A130" s="122">
        <v>127</v>
      </c>
      <c r="B130" s="129" t="str">
        <f>IF($A130&gt;A$3,"",CR!$Q$7)</f>
        <v/>
      </c>
      <c r="C130" s="130" t="str">
        <f>IF($A130&gt;A$3,"",CR!$H$11)</f>
        <v/>
      </c>
      <c r="D130" s="130" t="str">
        <f>IF($A130&gt;A$3,"",BL!$U$8)</f>
        <v/>
      </c>
      <c r="E130" s="130"/>
      <c r="F130" s="131" t="str">
        <f>IF($A130&gt;A$3,"",IF($A130&gt;CR!$AO$15,VLOOKUP($A130,CR!$AP:$AQ,2,FALSE),VLOOKUP($A130,BL!$AR:$AS,2,FALSE)))</f>
        <v/>
      </c>
      <c r="G130" s="130" t="str">
        <f t="shared" si="2"/>
        <v/>
      </c>
      <c r="H130" s="130" t="str">
        <f t="shared" si="3"/>
        <v/>
      </c>
      <c r="I130" s="130"/>
      <c r="J130" s="130"/>
      <c r="K130" s="130" t="str">
        <f>IF(AND($C$1=APRS!$AE$45,A130&lt;A$3),"X","")</f>
        <v/>
      </c>
    </row>
    <row r="131" spans="1:11" ht="13.5" customHeight="1" x14ac:dyDescent="0.25">
      <c r="A131" s="122">
        <v>128</v>
      </c>
      <c r="B131" s="129" t="str">
        <f>IF($A131&gt;A$3,"",CR!$Q$7)</f>
        <v/>
      </c>
      <c r="C131" s="130" t="str">
        <f>IF($A131&gt;A$3,"",CR!$H$11)</f>
        <v/>
      </c>
      <c r="D131" s="130" t="str">
        <f>IF($A131&gt;A$3,"",BL!$U$8)</f>
        <v/>
      </c>
      <c r="E131" s="130"/>
      <c r="F131" s="131" t="str">
        <f>IF($A131&gt;A$3,"",IF($A131&gt;CR!$AO$15,VLOOKUP($A131,CR!$AP:$AQ,2,FALSE),VLOOKUP($A131,BL!$AR:$AS,2,FALSE)))</f>
        <v/>
      </c>
      <c r="G131" s="130" t="str">
        <f t="shared" si="2"/>
        <v/>
      </c>
      <c r="H131" s="130" t="str">
        <f t="shared" si="3"/>
        <v/>
      </c>
      <c r="I131" s="130"/>
      <c r="J131" s="130"/>
      <c r="K131" s="130" t="str">
        <f>IF(AND($C$1=APRS!$AE$45,A131&lt;A$3),"X","")</f>
        <v/>
      </c>
    </row>
    <row r="132" spans="1:11" ht="13.5" customHeight="1" x14ac:dyDescent="0.25">
      <c r="A132" s="122">
        <v>129</v>
      </c>
      <c r="B132" s="129" t="str">
        <f>IF($A132&gt;A$3,"",CR!$Q$7)</f>
        <v/>
      </c>
      <c r="C132" s="130" t="str">
        <f>IF($A132&gt;A$3,"",CR!$H$11)</f>
        <v/>
      </c>
      <c r="D132" s="130" t="str">
        <f>IF($A132&gt;A$3,"",BL!$U$8)</f>
        <v/>
      </c>
      <c r="E132" s="130"/>
      <c r="F132" s="131" t="str">
        <f>IF($A132&gt;A$3,"",IF($A132&gt;CR!$AO$15,VLOOKUP($A132,CR!$AP:$AQ,2,FALSE),VLOOKUP($A132,BL!$AR:$AS,2,FALSE)))</f>
        <v/>
      </c>
      <c r="G132" s="130" t="str">
        <f t="shared" si="2"/>
        <v/>
      </c>
      <c r="H132" s="130" t="str">
        <f t="shared" si="3"/>
        <v/>
      </c>
      <c r="I132" s="130"/>
      <c r="J132" s="130"/>
      <c r="K132" s="130" t="str">
        <f>IF(AND($C$1=APRS!$AE$45,A132&lt;A$3),"X","")</f>
        <v/>
      </c>
    </row>
    <row r="133" spans="1:11" ht="13.5" customHeight="1" x14ac:dyDescent="0.25">
      <c r="A133" s="122">
        <v>130</v>
      </c>
      <c r="B133" s="129" t="str">
        <f>IF($A133&gt;A$3,"",CR!$Q$7)</f>
        <v/>
      </c>
      <c r="C133" s="130" t="str">
        <f>IF($A133&gt;A$3,"",CR!$H$11)</f>
        <v/>
      </c>
      <c r="D133" s="130" t="str">
        <f>IF($A133&gt;A$3,"",BL!$U$8)</f>
        <v/>
      </c>
      <c r="E133" s="130"/>
      <c r="F133" s="131" t="str">
        <f>IF($A133&gt;A$3,"",IF($A133&gt;CR!$AO$15,VLOOKUP($A133,CR!$AP:$AQ,2,FALSE),VLOOKUP($A133,BL!$AR:$AS,2,FALSE)))</f>
        <v/>
      </c>
      <c r="G133" s="130" t="str">
        <f t="shared" ref="G133:G196" si="4">IF(AND(A133&lt;A$3,$C$1="A. MANN"),"X","")</f>
        <v/>
      </c>
      <c r="H133" s="130" t="str">
        <f t="shared" ref="H133:H196" si="5">IF(A133&gt;A$3,"","X")</f>
        <v/>
      </c>
      <c r="I133" s="130"/>
      <c r="J133" s="130"/>
      <c r="K133" s="130" t="str">
        <f>IF(AND($C$1=APRS!$AE$45,A133&lt;A$3),"X","")</f>
        <v/>
      </c>
    </row>
    <row r="134" spans="1:11" ht="13.5" customHeight="1" x14ac:dyDescent="0.25">
      <c r="A134" s="122">
        <v>131</v>
      </c>
      <c r="B134" s="129" t="str">
        <f>IF($A134&gt;A$3,"",CR!$Q$7)</f>
        <v/>
      </c>
      <c r="C134" s="130" t="str">
        <f>IF($A134&gt;A$3,"",CR!$H$11)</f>
        <v/>
      </c>
      <c r="D134" s="130" t="str">
        <f>IF($A134&gt;A$3,"",BL!$U$8)</f>
        <v/>
      </c>
      <c r="E134" s="130"/>
      <c r="F134" s="131" t="str">
        <f>IF($A134&gt;A$3,"",IF($A134&gt;CR!$AO$15,VLOOKUP($A134,CR!$AP:$AQ,2,FALSE),VLOOKUP($A134,BL!$AR:$AS,2,FALSE)))</f>
        <v/>
      </c>
      <c r="G134" s="130" t="str">
        <f t="shared" si="4"/>
        <v/>
      </c>
      <c r="H134" s="130" t="str">
        <f t="shared" si="5"/>
        <v/>
      </c>
      <c r="I134" s="130"/>
      <c r="J134" s="130"/>
      <c r="K134" s="130" t="str">
        <f>IF(AND($C$1=APRS!$AE$45,A134&lt;A$3),"X","")</f>
        <v/>
      </c>
    </row>
    <row r="135" spans="1:11" ht="13.5" customHeight="1" x14ac:dyDescent="0.25">
      <c r="A135" s="122">
        <v>132</v>
      </c>
      <c r="B135" s="129" t="str">
        <f>IF($A135&gt;A$3,"",CR!$Q$7)</f>
        <v/>
      </c>
      <c r="C135" s="130" t="str">
        <f>IF($A135&gt;A$3,"",CR!$H$11)</f>
        <v/>
      </c>
      <c r="D135" s="130" t="str">
        <f>IF($A135&gt;A$3,"",BL!$U$8)</f>
        <v/>
      </c>
      <c r="E135" s="130"/>
      <c r="F135" s="131" t="str">
        <f>IF($A135&gt;A$3,"",IF($A135&gt;CR!$AO$15,VLOOKUP($A135,CR!$AP:$AQ,2,FALSE),VLOOKUP($A135,BL!$AR:$AS,2,FALSE)))</f>
        <v/>
      </c>
      <c r="G135" s="130" t="str">
        <f t="shared" si="4"/>
        <v/>
      </c>
      <c r="H135" s="130" t="str">
        <f t="shared" si="5"/>
        <v/>
      </c>
      <c r="I135" s="130"/>
      <c r="J135" s="130"/>
      <c r="K135" s="130" t="str">
        <f>IF(AND($C$1=APRS!$AE$45,A135&lt;A$3),"X","")</f>
        <v/>
      </c>
    </row>
    <row r="136" spans="1:11" ht="13.5" customHeight="1" x14ac:dyDescent="0.25">
      <c r="A136" s="122">
        <v>133</v>
      </c>
      <c r="B136" s="129" t="str">
        <f>IF($A136&gt;A$3,"",CR!$Q$7)</f>
        <v/>
      </c>
      <c r="C136" s="130" t="str">
        <f>IF($A136&gt;A$3,"",CR!$H$11)</f>
        <v/>
      </c>
      <c r="D136" s="130" t="str">
        <f>IF($A136&gt;A$3,"",BL!$U$8)</f>
        <v/>
      </c>
      <c r="E136" s="130"/>
      <c r="F136" s="131" t="str">
        <f>IF($A136&gt;A$3,"",IF($A136&gt;CR!$AO$15,VLOOKUP($A136,CR!$AP:$AQ,2,FALSE),VLOOKUP($A136,BL!$AR:$AS,2,FALSE)))</f>
        <v/>
      </c>
      <c r="G136" s="130" t="str">
        <f t="shared" si="4"/>
        <v/>
      </c>
      <c r="H136" s="130" t="str">
        <f t="shared" si="5"/>
        <v/>
      </c>
      <c r="I136" s="130"/>
      <c r="J136" s="130"/>
      <c r="K136" s="130" t="str">
        <f>IF(AND($C$1=APRS!$AE$45,A136&lt;A$3),"X","")</f>
        <v/>
      </c>
    </row>
    <row r="137" spans="1:11" ht="13.5" customHeight="1" x14ac:dyDescent="0.25">
      <c r="A137" s="122">
        <v>134</v>
      </c>
      <c r="B137" s="129" t="str">
        <f>IF($A137&gt;A$3,"",CR!$Q$7)</f>
        <v/>
      </c>
      <c r="C137" s="130" t="str">
        <f>IF($A137&gt;A$3,"",CR!$H$11)</f>
        <v/>
      </c>
      <c r="D137" s="130" t="str">
        <f>IF($A137&gt;A$3,"",BL!$U$8)</f>
        <v/>
      </c>
      <c r="E137" s="130"/>
      <c r="F137" s="131" t="str">
        <f>IF($A137&gt;A$3,"",IF($A137&gt;CR!$AO$15,VLOOKUP($A137,CR!$AP:$AQ,2,FALSE),VLOOKUP($A137,BL!$AR:$AS,2,FALSE)))</f>
        <v/>
      </c>
      <c r="G137" s="130" t="str">
        <f t="shared" si="4"/>
        <v/>
      </c>
      <c r="H137" s="130" t="str">
        <f t="shared" si="5"/>
        <v/>
      </c>
      <c r="I137" s="130"/>
      <c r="J137" s="130"/>
      <c r="K137" s="130" t="str">
        <f>IF(AND($C$1=APRS!$AE$45,A137&lt;A$3),"X","")</f>
        <v/>
      </c>
    </row>
    <row r="138" spans="1:11" ht="13.5" customHeight="1" x14ac:dyDescent="0.25">
      <c r="A138" s="122">
        <v>135</v>
      </c>
      <c r="B138" s="129" t="str">
        <f>IF($A138&gt;A$3,"",CR!$Q$7)</f>
        <v/>
      </c>
      <c r="C138" s="130" t="str">
        <f>IF($A138&gt;A$3,"",CR!$H$11)</f>
        <v/>
      </c>
      <c r="D138" s="130" t="str">
        <f>IF($A138&gt;A$3,"",BL!$U$8)</f>
        <v/>
      </c>
      <c r="E138" s="130"/>
      <c r="F138" s="131" t="str">
        <f>IF($A138&gt;A$3,"",IF($A138&gt;CR!$AO$15,VLOOKUP($A138,CR!$AP:$AQ,2,FALSE),VLOOKUP($A138,BL!$AR:$AS,2,FALSE)))</f>
        <v/>
      </c>
      <c r="G138" s="130" t="str">
        <f t="shared" si="4"/>
        <v/>
      </c>
      <c r="H138" s="130" t="str">
        <f t="shared" si="5"/>
        <v/>
      </c>
      <c r="I138" s="130"/>
      <c r="J138" s="130"/>
      <c r="K138" s="130" t="str">
        <f>IF(AND($C$1=APRS!$AE$45,A138&lt;A$3),"X","")</f>
        <v/>
      </c>
    </row>
    <row r="139" spans="1:11" ht="13.5" customHeight="1" x14ac:dyDescent="0.25">
      <c r="A139" s="122">
        <v>136</v>
      </c>
      <c r="B139" s="129" t="str">
        <f>IF($A139&gt;A$3,"",CR!$Q$7)</f>
        <v/>
      </c>
      <c r="C139" s="130" t="str">
        <f>IF($A139&gt;A$3,"",CR!$H$11)</f>
        <v/>
      </c>
      <c r="D139" s="130" t="str">
        <f>IF($A139&gt;A$3,"",BL!$U$8)</f>
        <v/>
      </c>
      <c r="E139" s="130"/>
      <c r="F139" s="131" t="str">
        <f>IF($A139&gt;A$3,"",IF($A139&gt;CR!$AO$15,VLOOKUP($A139,CR!$AP:$AQ,2,FALSE),VLOOKUP($A139,BL!$AR:$AS,2,FALSE)))</f>
        <v/>
      </c>
      <c r="G139" s="130" t="str">
        <f t="shared" si="4"/>
        <v/>
      </c>
      <c r="H139" s="130" t="str">
        <f t="shared" si="5"/>
        <v/>
      </c>
      <c r="I139" s="130"/>
      <c r="J139" s="130"/>
      <c r="K139" s="130" t="str">
        <f>IF(AND($C$1=APRS!$AE$45,A139&lt;A$3),"X","")</f>
        <v/>
      </c>
    </row>
    <row r="140" spans="1:11" ht="13.5" customHeight="1" x14ac:dyDescent="0.25">
      <c r="A140" s="122">
        <v>137</v>
      </c>
      <c r="B140" s="129" t="str">
        <f>IF($A140&gt;A$3,"",CR!$Q$7)</f>
        <v/>
      </c>
      <c r="C140" s="130" t="str">
        <f>IF($A140&gt;A$3,"",CR!$H$11)</f>
        <v/>
      </c>
      <c r="D140" s="130" t="str">
        <f>IF($A140&gt;A$3,"",BL!$U$8)</f>
        <v/>
      </c>
      <c r="E140" s="130"/>
      <c r="F140" s="131" t="str">
        <f>IF($A140&gt;A$3,"",IF($A140&gt;CR!$AO$15,VLOOKUP($A140,CR!$AP:$AQ,2,FALSE),VLOOKUP($A140,BL!$AR:$AS,2,FALSE)))</f>
        <v/>
      </c>
      <c r="G140" s="130" t="str">
        <f t="shared" si="4"/>
        <v/>
      </c>
      <c r="H140" s="130" t="str">
        <f t="shared" si="5"/>
        <v/>
      </c>
      <c r="I140" s="130"/>
      <c r="J140" s="130"/>
      <c r="K140" s="130" t="str">
        <f>IF(AND($C$1=APRS!$AE$45,A140&lt;A$3),"X","")</f>
        <v/>
      </c>
    </row>
    <row r="141" spans="1:11" ht="13.5" customHeight="1" x14ac:dyDescent="0.25">
      <c r="A141" s="122">
        <v>138</v>
      </c>
      <c r="B141" s="129" t="str">
        <f>IF($A141&gt;A$3,"",CR!$Q$7)</f>
        <v/>
      </c>
      <c r="C141" s="130" t="str">
        <f>IF($A141&gt;A$3,"",CR!$H$11)</f>
        <v/>
      </c>
      <c r="D141" s="130" t="str">
        <f>IF($A141&gt;A$3,"",BL!$U$8)</f>
        <v/>
      </c>
      <c r="E141" s="130"/>
      <c r="F141" s="131" t="str">
        <f>IF($A141&gt;A$3,"",IF($A141&gt;CR!$AO$15,VLOOKUP($A141,CR!$AP:$AQ,2,FALSE),VLOOKUP($A141,BL!$AR:$AS,2,FALSE)))</f>
        <v/>
      </c>
      <c r="G141" s="130" t="str">
        <f t="shared" si="4"/>
        <v/>
      </c>
      <c r="H141" s="130" t="str">
        <f t="shared" si="5"/>
        <v/>
      </c>
      <c r="I141" s="130"/>
      <c r="J141" s="130"/>
      <c r="K141" s="130" t="str">
        <f>IF(AND($C$1=APRS!$AE$45,A141&lt;A$3),"X","")</f>
        <v/>
      </c>
    </row>
    <row r="142" spans="1:11" ht="13.5" customHeight="1" x14ac:dyDescent="0.25">
      <c r="A142" s="122">
        <v>139</v>
      </c>
      <c r="B142" s="129" t="str">
        <f>IF($A142&gt;A$3,"",CR!$Q$7)</f>
        <v/>
      </c>
      <c r="C142" s="130" t="str">
        <f>IF($A142&gt;A$3,"",CR!$H$11)</f>
        <v/>
      </c>
      <c r="D142" s="130" t="str">
        <f>IF($A142&gt;A$3,"",BL!$U$8)</f>
        <v/>
      </c>
      <c r="E142" s="130"/>
      <c r="F142" s="131" t="str">
        <f>IF($A142&gt;A$3,"",IF($A142&gt;CR!$AO$15,VLOOKUP($A142,CR!$AP:$AQ,2,FALSE),VLOOKUP($A142,BL!$AR:$AS,2,FALSE)))</f>
        <v/>
      </c>
      <c r="G142" s="130" t="str">
        <f t="shared" si="4"/>
        <v/>
      </c>
      <c r="H142" s="130" t="str">
        <f t="shared" si="5"/>
        <v/>
      </c>
      <c r="I142" s="130"/>
      <c r="J142" s="130"/>
      <c r="K142" s="130" t="str">
        <f>IF(AND($C$1=APRS!$AE$45,A142&lt;A$3),"X","")</f>
        <v/>
      </c>
    </row>
    <row r="143" spans="1:11" ht="13.5" customHeight="1" x14ac:dyDescent="0.25">
      <c r="A143" s="122">
        <v>140</v>
      </c>
      <c r="B143" s="129" t="str">
        <f>IF($A143&gt;A$3,"",CR!$Q$7)</f>
        <v/>
      </c>
      <c r="C143" s="130" t="str">
        <f>IF($A143&gt;A$3,"",CR!$H$11)</f>
        <v/>
      </c>
      <c r="D143" s="130" t="str">
        <f>IF($A143&gt;A$3,"",BL!$U$8)</f>
        <v/>
      </c>
      <c r="E143" s="130"/>
      <c r="F143" s="131" t="str">
        <f>IF($A143&gt;A$3,"",IF($A143&gt;CR!$AO$15,VLOOKUP($A143,CR!$AP:$AQ,2,FALSE),VLOOKUP($A143,BL!$AR:$AS,2,FALSE)))</f>
        <v/>
      </c>
      <c r="G143" s="130" t="str">
        <f t="shared" si="4"/>
        <v/>
      </c>
      <c r="H143" s="130" t="str">
        <f t="shared" si="5"/>
        <v/>
      </c>
      <c r="I143" s="130"/>
      <c r="J143" s="130"/>
      <c r="K143" s="130" t="str">
        <f>IF(AND($C$1=APRS!$AE$45,A143&lt;A$3),"X","")</f>
        <v/>
      </c>
    </row>
    <row r="144" spans="1:11" ht="13.5" customHeight="1" x14ac:dyDescent="0.25">
      <c r="A144" s="122">
        <v>141</v>
      </c>
      <c r="B144" s="129" t="str">
        <f>IF($A144&gt;A$3,"",CR!$Q$7)</f>
        <v/>
      </c>
      <c r="C144" s="130" t="str">
        <f>IF($A144&gt;A$3,"",CR!$H$11)</f>
        <v/>
      </c>
      <c r="D144" s="130" t="str">
        <f>IF($A144&gt;A$3,"",BL!$U$8)</f>
        <v/>
      </c>
      <c r="E144" s="130"/>
      <c r="F144" s="131" t="str">
        <f>IF($A144&gt;A$3,"",IF($A144&gt;CR!$AO$15,VLOOKUP($A144,CR!$AP:$AQ,2,FALSE),VLOOKUP($A144,BL!$AR:$AS,2,FALSE)))</f>
        <v/>
      </c>
      <c r="G144" s="130" t="str">
        <f t="shared" si="4"/>
        <v/>
      </c>
      <c r="H144" s="130" t="str">
        <f t="shared" si="5"/>
        <v/>
      </c>
      <c r="I144" s="130"/>
      <c r="J144" s="130"/>
      <c r="K144" s="130" t="str">
        <f>IF(AND($C$1=APRS!$AE$45,A144&lt;A$3),"X","")</f>
        <v/>
      </c>
    </row>
    <row r="145" spans="1:11" ht="13.5" customHeight="1" x14ac:dyDescent="0.25">
      <c r="A145" s="122">
        <v>142</v>
      </c>
      <c r="B145" s="129" t="str">
        <f>IF($A145&gt;A$3,"",CR!$Q$7)</f>
        <v/>
      </c>
      <c r="C145" s="130" t="str">
        <f>IF($A145&gt;A$3,"",CR!$H$11)</f>
        <v/>
      </c>
      <c r="D145" s="130" t="str">
        <f>IF($A145&gt;A$3,"",BL!$U$8)</f>
        <v/>
      </c>
      <c r="E145" s="130"/>
      <c r="F145" s="131" t="str">
        <f>IF($A145&gt;A$3,"",IF($A145&gt;CR!$AO$15,VLOOKUP($A145,CR!$AP:$AQ,2,FALSE),VLOOKUP($A145,BL!$AR:$AS,2,FALSE)))</f>
        <v/>
      </c>
      <c r="G145" s="130" t="str">
        <f t="shared" si="4"/>
        <v/>
      </c>
      <c r="H145" s="130" t="str">
        <f t="shared" si="5"/>
        <v/>
      </c>
      <c r="I145" s="130"/>
      <c r="J145" s="130"/>
      <c r="K145" s="130" t="str">
        <f>IF(AND($C$1=APRS!$AE$45,A145&lt;A$3),"X","")</f>
        <v/>
      </c>
    </row>
    <row r="146" spans="1:11" ht="13.5" customHeight="1" x14ac:dyDescent="0.25">
      <c r="A146" s="122">
        <v>143</v>
      </c>
      <c r="B146" s="129" t="str">
        <f>IF($A146&gt;A$3,"",CR!$Q$7)</f>
        <v/>
      </c>
      <c r="C146" s="130" t="str">
        <f>IF($A146&gt;A$3,"",CR!$H$11)</f>
        <v/>
      </c>
      <c r="D146" s="130" t="str">
        <f>IF($A146&gt;A$3,"",BL!$U$8)</f>
        <v/>
      </c>
      <c r="E146" s="130"/>
      <c r="F146" s="131" t="str">
        <f>IF($A146&gt;A$3,"",IF($A146&gt;CR!$AO$15,VLOOKUP($A146,CR!$AP:$AQ,2,FALSE),VLOOKUP($A146,BL!$AR:$AS,2,FALSE)))</f>
        <v/>
      </c>
      <c r="G146" s="130" t="str">
        <f t="shared" si="4"/>
        <v/>
      </c>
      <c r="H146" s="130" t="str">
        <f t="shared" si="5"/>
        <v/>
      </c>
      <c r="I146" s="130"/>
      <c r="J146" s="130"/>
      <c r="K146" s="130" t="str">
        <f>IF(AND($C$1=APRS!$AE$45,A146&lt;A$3),"X","")</f>
        <v/>
      </c>
    </row>
    <row r="147" spans="1:11" ht="13.5" customHeight="1" x14ac:dyDescent="0.25">
      <c r="A147" s="122">
        <v>144</v>
      </c>
      <c r="B147" s="129" t="str">
        <f>IF($A147&gt;A$3,"",CR!$Q$7)</f>
        <v/>
      </c>
      <c r="C147" s="130" t="str">
        <f>IF($A147&gt;A$3,"",CR!$H$11)</f>
        <v/>
      </c>
      <c r="D147" s="130" t="str">
        <f>IF($A147&gt;A$3,"",BL!$U$8)</f>
        <v/>
      </c>
      <c r="E147" s="130"/>
      <c r="F147" s="131" t="str">
        <f>IF($A147&gt;A$3,"",IF($A147&gt;CR!$AO$15,VLOOKUP($A147,CR!$AP:$AQ,2,FALSE),VLOOKUP($A147,BL!$AR:$AS,2,FALSE)))</f>
        <v/>
      </c>
      <c r="G147" s="130" t="str">
        <f t="shared" si="4"/>
        <v/>
      </c>
      <c r="H147" s="130" t="str">
        <f t="shared" si="5"/>
        <v/>
      </c>
      <c r="I147" s="130"/>
      <c r="J147" s="130"/>
      <c r="K147" s="130" t="str">
        <f>IF(AND($C$1=APRS!$AE$45,A147&lt;A$3),"X","")</f>
        <v/>
      </c>
    </row>
    <row r="148" spans="1:11" ht="13.5" customHeight="1" x14ac:dyDescent="0.25">
      <c r="A148" s="122">
        <v>145</v>
      </c>
      <c r="B148" s="129" t="str">
        <f>IF($A148&gt;A$3,"",CR!$Q$7)</f>
        <v/>
      </c>
      <c r="C148" s="130" t="str">
        <f>IF($A148&gt;A$3,"",CR!$H$11)</f>
        <v/>
      </c>
      <c r="D148" s="130" t="str">
        <f>IF($A148&gt;A$3,"",BL!$U$8)</f>
        <v/>
      </c>
      <c r="E148" s="130"/>
      <c r="F148" s="131" t="str">
        <f>IF($A148&gt;A$3,"",IF($A148&gt;CR!$AO$15,VLOOKUP($A148,CR!$AP:$AQ,2,FALSE),VLOOKUP($A148,BL!$AR:$AS,2,FALSE)))</f>
        <v/>
      </c>
      <c r="G148" s="130" t="str">
        <f t="shared" si="4"/>
        <v/>
      </c>
      <c r="H148" s="130" t="str">
        <f t="shared" si="5"/>
        <v/>
      </c>
      <c r="I148" s="130"/>
      <c r="J148" s="130"/>
      <c r="K148" s="130" t="str">
        <f>IF(AND($C$1=APRS!$AE$45,A148&lt;A$3),"X","")</f>
        <v/>
      </c>
    </row>
    <row r="149" spans="1:11" ht="13.5" customHeight="1" x14ac:dyDescent="0.25">
      <c r="A149" s="122">
        <v>146</v>
      </c>
      <c r="B149" s="129" t="str">
        <f>IF($A149&gt;A$3,"",CR!$Q$7)</f>
        <v/>
      </c>
      <c r="C149" s="130" t="str">
        <f>IF($A149&gt;A$3,"",CR!$H$11)</f>
        <v/>
      </c>
      <c r="D149" s="130" t="str">
        <f>IF($A149&gt;A$3,"",BL!$U$8)</f>
        <v/>
      </c>
      <c r="E149" s="130"/>
      <c r="F149" s="131" t="str">
        <f>IF($A149&gt;A$3,"",IF($A149&gt;CR!$AO$15,VLOOKUP($A149,CR!$AP:$AQ,2,FALSE),VLOOKUP($A149,BL!$AR:$AS,2,FALSE)))</f>
        <v/>
      </c>
      <c r="G149" s="130" t="str">
        <f t="shared" si="4"/>
        <v/>
      </c>
      <c r="H149" s="130" t="str">
        <f t="shared" si="5"/>
        <v/>
      </c>
      <c r="I149" s="130"/>
      <c r="J149" s="130"/>
      <c r="K149" s="130" t="str">
        <f>IF(AND($C$1=APRS!$AE$45,A149&lt;A$3),"X","")</f>
        <v/>
      </c>
    </row>
    <row r="150" spans="1:11" ht="13.5" customHeight="1" x14ac:dyDescent="0.25">
      <c r="A150" s="122">
        <v>147</v>
      </c>
      <c r="B150" s="129" t="str">
        <f>IF($A150&gt;A$3,"",CR!$Q$7)</f>
        <v/>
      </c>
      <c r="C150" s="130" t="str">
        <f>IF($A150&gt;A$3,"",CR!$H$11)</f>
        <v/>
      </c>
      <c r="D150" s="130" t="str">
        <f>IF($A150&gt;A$3,"",BL!$U$8)</f>
        <v/>
      </c>
      <c r="E150" s="130"/>
      <c r="F150" s="131" t="str">
        <f>IF($A150&gt;A$3,"",IF($A150&gt;CR!$AO$15,VLOOKUP($A150,CR!$AP:$AQ,2,FALSE),VLOOKUP($A150,BL!$AR:$AS,2,FALSE)))</f>
        <v/>
      </c>
      <c r="G150" s="130" t="str">
        <f t="shared" si="4"/>
        <v/>
      </c>
      <c r="H150" s="130" t="str">
        <f t="shared" si="5"/>
        <v/>
      </c>
      <c r="I150" s="130"/>
      <c r="J150" s="130"/>
      <c r="K150" s="130" t="str">
        <f>IF(AND($C$1=APRS!$AE$45,A150&lt;A$3),"X","")</f>
        <v/>
      </c>
    </row>
    <row r="151" spans="1:11" ht="13.5" customHeight="1" x14ac:dyDescent="0.25">
      <c r="A151" s="122">
        <v>148</v>
      </c>
      <c r="B151" s="129" t="str">
        <f>IF($A151&gt;A$3,"",CR!$Q$7)</f>
        <v/>
      </c>
      <c r="C151" s="130" t="str">
        <f>IF($A151&gt;A$3,"",CR!$H$11)</f>
        <v/>
      </c>
      <c r="D151" s="130" t="str">
        <f>IF($A151&gt;A$3,"",BL!$U$8)</f>
        <v/>
      </c>
      <c r="E151" s="130"/>
      <c r="F151" s="131" t="str">
        <f>IF($A151&gt;A$3,"",IF($A151&gt;CR!$AO$15,VLOOKUP($A151,CR!$AP:$AQ,2,FALSE),VLOOKUP($A151,BL!$AR:$AS,2,FALSE)))</f>
        <v/>
      </c>
      <c r="G151" s="130" t="str">
        <f t="shared" si="4"/>
        <v/>
      </c>
      <c r="H151" s="130" t="str">
        <f t="shared" si="5"/>
        <v/>
      </c>
      <c r="I151" s="130"/>
      <c r="J151" s="130"/>
      <c r="K151" s="130" t="str">
        <f>IF(AND($C$1=APRS!$AE$45,A151&lt;A$3),"X","")</f>
        <v/>
      </c>
    </row>
    <row r="152" spans="1:11" ht="13.5" customHeight="1" x14ac:dyDescent="0.25">
      <c r="A152" s="122">
        <v>149</v>
      </c>
      <c r="B152" s="129" t="str">
        <f>IF($A152&gt;A$3,"",CR!$Q$7)</f>
        <v/>
      </c>
      <c r="C152" s="130" t="str">
        <f>IF($A152&gt;A$3,"",CR!$H$11)</f>
        <v/>
      </c>
      <c r="D152" s="130" t="str">
        <f>IF($A152&gt;A$3,"",BL!$U$8)</f>
        <v/>
      </c>
      <c r="E152" s="130"/>
      <c r="F152" s="131" t="str">
        <f>IF($A152&gt;A$3,"",IF($A152&gt;CR!$AO$15,VLOOKUP($A152,CR!$AP:$AQ,2,FALSE),VLOOKUP($A152,BL!$AR:$AS,2,FALSE)))</f>
        <v/>
      </c>
      <c r="G152" s="130" t="str">
        <f t="shared" si="4"/>
        <v/>
      </c>
      <c r="H152" s="130" t="str">
        <f t="shared" si="5"/>
        <v/>
      </c>
      <c r="I152" s="130"/>
      <c r="J152" s="130"/>
      <c r="K152" s="130" t="str">
        <f>IF(AND($C$1=APRS!$AE$45,A152&lt;A$3),"X","")</f>
        <v/>
      </c>
    </row>
    <row r="153" spans="1:11" ht="13.5" customHeight="1" x14ac:dyDescent="0.25">
      <c r="A153" s="122">
        <v>150</v>
      </c>
      <c r="B153" s="129" t="str">
        <f>IF($A153&gt;A$3,"",CR!$Q$7)</f>
        <v/>
      </c>
      <c r="C153" s="130" t="str">
        <f>IF($A153&gt;A$3,"",CR!$H$11)</f>
        <v/>
      </c>
      <c r="D153" s="130" t="str">
        <f>IF($A153&gt;A$3,"",BL!$U$8)</f>
        <v/>
      </c>
      <c r="E153" s="130"/>
      <c r="F153" s="131" t="str">
        <f>IF($A153&gt;A$3,"",IF($A153&gt;CR!$AO$15,VLOOKUP($A153,CR!$AP:$AQ,2,FALSE),VLOOKUP($A153,BL!$AR:$AS,2,FALSE)))</f>
        <v/>
      </c>
      <c r="G153" s="130" t="str">
        <f t="shared" si="4"/>
        <v/>
      </c>
      <c r="H153" s="130" t="str">
        <f t="shared" si="5"/>
        <v/>
      </c>
      <c r="I153" s="130"/>
      <c r="J153" s="130"/>
      <c r="K153" s="130" t="str">
        <f>IF(AND($C$1=APRS!$AE$45,A153&lt;A$3),"X","")</f>
        <v/>
      </c>
    </row>
    <row r="154" spans="1:11" ht="13.5" customHeight="1" x14ac:dyDescent="0.25">
      <c r="A154" s="122">
        <v>151</v>
      </c>
      <c r="B154" s="129" t="str">
        <f>IF($A154&gt;A$3,"",CR!$Q$7)</f>
        <v/>
      </c>
      <c r="C154" s="130" t="str">
        <f>IF($A154&gt;A$3,"",CR!$H$11)</f>
        <v/>
      </c>
      <c r="D154" s="130" t="str">
        <f>IF($A154&gt;A$3,"",BL!$U$8)</f>
        <v/>
      </c>
      <c r="E154" s="130"/>
      <c r="F154" s="131" t="str">
        <f>IF($A154&gt;A$3,"",IF($A154&gt;CR!$AO$15,VLOOKUP($A154,CR!$AP:$AQ,2,FALSE),VLOOKUP($A154,BL!$AR:$AS,2,FALSE)))</f>
        <v/>
      </c>
      <c r="G154" s="130" t="str">
        <f t="shared" si="4"/>
        <v/>
      </c>
      <c r="H154" s="130" t="str">
        <f t="shared" si="5"/>
        <v/>
      </c>
      <c r="I154" s="130"/>
      <c r="J154" s="130"/>
      <c r="K154" s="130" t="str">
        <f>IF(AND($C$1=APRS!$AE$45,A154&lt;A$3),"X","")</f>
        <v/>
      </c>
    </row>
    <row r="155" spans="1:11" ht="13.5" customHeight="1" x14ac:dyDescent="0.25">
      <c r="A155" s="122">
        <v>152</v>
      </c>
      <c r="B155" s="129" t="str">
        <f>IF($A155&gt;A$3,"",CR!$Q$7)</f>
        <v/>
      </c>
      <c r="C155" s="130" t="str">
        <f>IF($A155&gt;A$3,"",CR!$H$11)</f>
        <v/>
      </c>
      <c r="D155" s="130" t="str">
        <f>IF($A155&gt;A$3,"",BL!$U$8)</f>
        <v/>
      </c>
      <c r="E155" s="130"/>
      <c r="F155" s="131" t="str">
        <f>IF($A155&gt;A$3,"",IF($A155&gt;CR!$AO$15,VLOOKUP($A155,CR!$AP:$AQ,2,FALSE),VLOOKUP($A155,BL!$AR:$AS,2,FALSE)))</f>
        <v/>
      </c>
      <c r="G155" s="130" t="str">
        <f t="shared" si="4"/>
        <v/>
      </c>
      <c r="H155" s="130" t="str">
        <f t="shared" si="5"/>
        <v/>
      </c>
      <c r="I155" s="130"/>
      <c r="J155" s="130"/>
      <c r="K155" s="130" t="str">
        <f>IF(AND($C$1=APRS!$AE$45,A155&lt;A$3),"X","")</f>
        <v/>
      </c>
    </row>
    <row r="156" spans="1:11" ht="13.5" customHeight="1" x14ac:dyDescent="0.25">
      <c r="A156" s="122">
        <v>153</v>
      </c>
      <c r="B156" s="129" t="str">
        <f>IF($A156&gt;A$3,"",CR!$Q$7)</f>
        <v/>
      </c>
      <c r="C156" s="130" t="str">
        <f>IF($A156&gt;A$3,"",CR!$H$11)</f>
        <v/>
      </c>
      <c r="D156" s="130" t="str">
        <f>IF($A156&gt;A$3,"",BL!$U$8)</f>
        <v/>
      </c>
      <c r="E156" s="130"/>
      <c r="F156" s="131" t="str">
        <f>IF($A156&gt;A$3,"",IF($A156&gt;CR!$AO$15,VLOOKUP($A156,CR!$AP:$AQ,2,FALSE),VLOOKUP($A156,BL!$AR:$AS,2,FALSE)))</f>
        <v/>
      </c>
      <c r="G156" s="130" t="str">
        <f t="shared" si="4"/>
        <v/>
      </c>
      <c r="H156" s="130" t="str">
        <f t="shared" si="5"/>
        <v/>
      </c>
      <c r="I156" s="130"/>
      <c r="J156" s="130"/>
      <c r="K156" s="130" t="str">
        <f>IF(AND($C$1=APRS!$AE$45,A156&lt;A$3),"X","")</f>
        <v/>
      </c>
    </row>
    <row r="157" spans="1:11" ht="13.5" customHeight="1" x14ac:dyDescent="0.25">
      <c r="A157" s="122">
        <v>154</v>
      </c>
      <c r="B157" s="129" t="str">
        <f>IF($A157&gt;A$3,"",CR!$Q$7)</f>
        <v/>
      </c>
      <c r="C157" s="130" t="str">
        <f>IF($A157&gt;A$3,"",CR!$H$11)</f>
        <v/>
      </c>
      <c r="D157" s="130" t="str">
        <f>IF($A157&gt;A$3,"",BL!$U$8)</f>
        <v/>
      </c>
      <c r="E157" s="130"/>
      <c r="F157" s="131" t="str">
        <f>IF($A157&gt;A$3,"",IF($A157&gt;CR!$AO$15,VLOOKUP($A157,CR!$AP:$AQ,2,FALSE),VLOOKUP($A157,BL!$AR:$AS,2,FALSE)))</f>
        <v/>
      </c>
      <c r="G157" s="130" t="str">
        <f t="shared" si="4"/>
        <v/>
      </c>
      <c r="H157" s="130" t="str">
        <f t="shared" si="5"/>
        <v/>
      </c>
      <c r="I157" s="130"/>
      <c r="J157" s="130"/>
      <c r="K157" s="130" t="str">
        <f>IF(AND($C$1=APRS!$AE$45,A157&lt;A$3),"X","")</f>
        <v/>
      </c>
    </row>
    <row r="158" spans="1:11" ht="13.5" customHeight="1" x14ac:dyDescent="0.25">
      <c r="A158" s="122">
        <v>155</v>
      </c>
      <c r="B158" s="129" t="str">
        <f>IF($A158&gt;A$3,"",CR!$Q$7)</f>
        <v/>
      </c>
      <c r="C158" s="130" t="str">
        <f>IF($A158&gt;A$3,"",CR!$H$11)</f>
        <v/>
      </c>
      <c r="D158" s="130" t="str">
        <f>IF($A158&gt;A$3,"",BL!$U$8)</f>
        <v/>
      </c>
      <c r="E158" s="130"/>
      <c r="F158" s="131" t="str">
        <f>IF($A158&gt;A$3,"",IF($A158&gt;CR!$AO$15,VLOOKUP($A158,CR!$AP:$AQ,2,FALSE),VLOOKUP($A158,BL!$AR:$AS,2,FALSE)))</f>
        <v/>
      </c>
      <c r="G158" s="130" t="str">
        <f t="shared" si="4"/>
        <v/>
      </c>
      <c r="H158" s="130" t="str">
        <f t="shared" si="5"/>
        <v/>
      </c>
      <c r="I158" s="130"/>
      <c r="J158" s="130"/>
      <c r="K158" s="130" t="str">
        <f>IF(AND($C$1=APRS!$AE$45,A158&lt;A$3),"X","")</f>
        <v/>
      </c>
    </row>
    <row r="159" spans="1:11" ht="13.5" customHeight="1" x14ac:dyDescent="0.25">
      <c r="A159" s="122">
        <v>156</v>
      </c>
      <c r="B159" s="129" t="str">
        <f>IF($A159&gt;A$3,"",CR!$Q$7)</f>
        <v/>
      </c>
      <c r="C159" s="130" t="str">
        <f>IF($A159&gt;A$3,"",CR!$H$11)</f>
        <v/>
      </c>
      <c r="D159" s="130" t="str">
        <f>IF($A159&gt;A$3,"",BL!$U$8)</f>
        <v/>
      </c>
      <c r="E159" s="130"/>
      <c r="F159" s="131" t="str">
        <f>IF($A159&gt;A$3,"",IF($A159&gt;CR!$AO$15,VLOOKUP($A159,CR!$AP:$AQ,2,FALSE),VLOOKUP($A159,BL!$AR:$AS,2,FALSE)))</f>
        <v/>
      </c>
      <c r="G159" s="130" t="str">
        <f t="shared" si="4"/>
        <v/>
      </c>
      <c r="H159" s="130" t="str">
        <f t="shared" si="5"/>
        <v/>
      </c>
      <c r="I159" s="130"/>
      <c r="J159" s="130"/>
      <c r="K159" s="130" t="str">
        <f>IF(AND($C$1=APRS!$AE$45,A159&lt;A$3),"X","")</f>
        <v/>
      </c>
    </row>
    <row r="160" spans="1:11" ht="13.5" customHeight="1" x14ac:dyDescent="0.25">
      <c r="A160" s="122">
        <v>157</v>
      </c>
      <c r="B160" s="129" t="str">
        <f>IF($A160&gt;A$3,"",CR!$Q$7)</f>
        <v/>
      </c>
      <c r="C160" s="130" t="str">
        <f>IF($A160&gt;A$3,"",CR!$H$11)</f>
        <v/>
      </c>
      <c r="D160" s="130" t="str">
        <f>IF($A160&gt;A$3,"",BL!$U$8)</f>
        <v/>
      </c>
      <c r="E160" s="130"/>
      <c r="F160" s="131" t="str">
        <f>IF($A160&gt;A$3,"",IF($A160&gt;CR!$AO$15,VLOOKUP($A160,CR!$AP:$AQ,2,FALSE),VLOOKUP($A160,BL!$AR:$AS,2,FALSE)))</f>
        <v/>
      </c>
      <c r="G160" s="130" t="str">
        <f t="shared" si="4"/>
        <v/>
      </c>
      <c r="H160" s="130" t="str">
        <f t="shared" si="5"/>
        <v/>
      </c>
      <c r="I160" s="130"/>
      <c r="J160" s="130"/>
      <c r="K160" s="130" t="str">
        <f>IF(AND($C$1=APRS!$AE$45,A160&lt;A$3),"X","")</f>
        <v/>
      </c>
    </row>
    <row r="161" spans="1:11" ht="13.5" customHeight="1" x14ac:dyDescent="0.25">
      <c r="A161" s="122">
        <v>158</v>
      </c>
      <c r="B161" s="129" t="str">
        <f>IF($A161&gt;A$3,"",CR!$Q$7)</f>
        <v/>
      </c>
      <c r="C161" s="130" t="str">
        <f>IF($A161&gt;A$3,"",CR!$H$11)</f>
        <v/>
      </c>
      <c r="D161" s="130" t="str">
        <f>IF($A161&gt;A$3,"",BL!$U$8)</f>
        <v/>
      </c>
      <c r="E161" s="130"/>
      <c r="F161" s="131" t="str">
        <f>IF($A161&gt;A$3,"",IF($A161&gt;CR!$AO$15,VLOOKUP($A161,CR!$AP:$AQ,2,FALSE),VLOOKUP($A161,BL!$AR:$AS,2,FALSE)))</f>
        <v/>
      </c>
      <c r="G161" s="130" t="str">
        <f t="shared" si="4"/>
        <v/>
      </c>
      <c r="H161" s="130" t="str">
        <f t="shared" si="5"/>
        <v/>
      </c>
      <c r="I161" s="130"/>
      <c r="J161" s="130"/>
      <c r="K161" s="130" t="str">
        <f>IF(AND($C$1=APRS!$AE$45,A161&lt;A$3),"X","")</f>
        <v/>
      </c>
    </row>
    <row r="162" spans="1:11" ht="13.5" customHeight="1" x14ac:dyDescent="0.25">
      <c r="A162" s="122">
        <v>159</v>
      </c>
      <c r="B162" s="129" t="str">
        <f>IF($A162&gt;A$3,"",CR!$Q$7)</f>
        <v/>
      </c>
      <c r="C162" s="130" t="str">
        <f>IF($A162&gt;A$3,"",CR!$H$11)</f>
        <v/>
      </c>
      <c r="D162" s="130" t="str">
        <f>IF($A162&gt;A$3,"",BL!$U$8)</f>
        <v/>
      </c>
      <c r="E162" s="130"/>
      <c r="F162" s="131" t="str">
        <f>IF($A162&gt;A$3,"",IF($A162&gt;CR!$AO$15,VLOOKUP($A162,CR!$AP:$AQ,2,FALSE),VLOOKUP($A162,BL!$AR:$AS,2,FALSE)))</f>
        <v/>
      </c>
      <c r="G162" s="130" t="str">
        <f t="shared" si="4"/>
        <v/>
      </c>
      <c r="H162" s="130" t="str">
        <f t="shared" si="5"/>
        <v/>
      </c>
      <c r="I162" s="130"/>
      <c r="J162" s="130"/>
      <c r="K162" s="130" t="str">
        <f>IF(AND($C$1=APRS!$AE$45,A162&lt;A$3),"X","")</f>
        <v/>
      </c>
    </row>
    <row r="163" spans="1:11" ht="13.5" customHeight="1" x14ac:dyDescent="0.25">
      <c r="A163" s="122">
        <v>160</v>
      </c>
      <c r="B163" s="129" t="str">
        <f>IF($A163&gt;A$3,"",CR!$Q$7)</f>
        <v/>
      </c>
      <c r="C163" s="130" t="str">
        <f>IF($A163&gt;A$3,"",CR!$H$11)</f>
        <v/>
      </c>
      <c r="D163" s="130" t="str">
        <f>IF($A163&gt;A$3,"",BL!$U$8)</f>
        <v/>
      </c>
      <c r="E163" s="130"/>
      <c r="F163" s="131" t="str">
        <f>IF($A163&gt;A$3,"",IF($A163&gt;CR!$AO$15,VLOOKUP($A163,CR!$AP:$AQ,2,FALSE),VLOOKUP($A163,BL!$AR:$AS,2,FALSE)))</f>
        <v/>
      </c>
      <c r="G163" s="130" t="str">
        <f t="shared" si="4"/>
        <v/>
      </c>
      <c r="H163" s="130" t="str">
        <f t="shared" si="5"/>
        <v/>
      </c>
      <c r="I163" s="130"/>
      <c r="J163" s="130"/>
      <c r="K163" s="130" t="str">
        <f>IF(AND($C$1=APRS!$AE$45,A163&lt;A$3),"X","")</f>
        <v/>
      </c>
    </row>
    <row r="164" spans="1:11" ht="13.5" customHeight="1" x14ac:dyDescent="0.25">
      <c r="A164" s="122">
        <v>161</v>
      </c>
      <c r="B164" s="129" t="str">
        <f>IF($A164&gt;A$3,"",CR!$Q$7)</f>
        <v/>
      </c>
      <c r="C164" s="130" t="str">
        <f>IF($A164&gt;A$3,"",CR!$H$11)</f>
        <v/>
      </c>
      <c r="D164" s="130" t="str">
        <f>IF($A164&gt;A$3,"",BL!$U$8)</f>
        <v/>
      </c>
      <c r="E164" s="130"/>
      <c r="F164" s="131" t="str">
        <f>IF($A164&gt;A$3,"",IF($A164&gt;CR!$AO$15,VLOOKUP($A164,CR!$AP:$AQ,2,FALSE),VLOOKUP($A164,BL!$AR:$AS,2,FALSE)))</f>
        <v/>
      </c>
      <c r="G164" s="130" t="str">
        <f t="shared" si="4"/>
        <v/>
      </c>
      <c r="H164" s="130" t="str">
        <f t="shared" si="5"/>
        <v/>
      </c>
      <c r="I164" s="130"/>
      <c r="J164" s="130"/>
      <c r="K164" s="130" t="str">
        <f>IF(AND($C$1=APRS!$AE$45,A164&lt;A$3),"X","")</f>
        <v/>
      </c>
    </row>
    <row r="165" spans="1:11" ht="13.5" customHeight="1" x14ac:dyDescent="0.25">
      <c r="A165" s="122">
        <v>162</v>
      </c>
      <c r="B165" s="129" t="str">
        <f>IF($A165&gt;A$3,"",CR!$Q$7)</f>
        <v/>
      </c>
      <c r="C165" s="130" t="str">
        <f>IF($A165&gt;A$3,"",CR!$H$11)</f>
        <v/>
      </c>
      <c r="D165" s="130" t="str">
        <f>IF($A165&gt;A$3,"",BL!$U$8)</f>
        <v/>
      </c>
      <c r="E165" s="130"/>
      <c r="F165" s="131" t="str">
        <f>IF($A165&gt;A$3,"",IF($A165&gt;CR!$AO$15,VLOOKUP($A165,CR!$AP:$AQ,2,FALSE),VLOOKUP($A165,BL!$AR:$AS,2,FALSE)))</f>
        <v/>
      </c>
      <c r="G165" s="130" t="str">
        <f t="shared" si="4"/>
        <v/>
      </c>
      <c r="H165" s="130" t="str">
        <f t="shared" si="5"/>
        <v/>
      </c>
      <c r="I165" s="130"/>
      <c r="J165" s="130"/>
      <c r="K165" s="130" t="str">
        <f>IF(AND($C$1=APRS!$AE$45,A165&lt;A$3),"X","")</f>
        <v/>
      </c>
    </row>
    <row r="166" spans="1:11" ht="13.5" customHeight="1" x14ac:dyDescent="0.25">
      <c r="A166" s="122">
        <v>163</v>
      </c>
      <c r="B166" s="129" t="str">
        <f>IF($A166&gt;A$3,"",CR!$Q$7)</f>
        <v/>
      </c>
      <c r="C166" s="130" t="str">
        <f>IF($A166&gt;A$3,"",CR!$H$11)</f>
        <v/>
      </c>
      <c r="D166" s="130" t="str">
        <f>IF($A166&gt;A$3,"",BL!$U$8)</f>
        <v/>
      </c>
      <c r="E166" s="130"/>
      <c r="F166" s="131" t="str">
        <f>IF($A166&gt;A$3,"",IF($A166&gt;CR!$AO$15,VLOOKUP($A166,CR!$AP:$AQ,2,FALSE),VLOOKUP($A166,BL!$AR:$AS,2,FALSE)))</f>
        <v/>
      </c>
      <c r="G166" s="130" t="str">
        <f t="shared" si="4"/>
        <v/>
      </c>
      <c r="H166" s="130" t="str">
        <f t="shared" si="5"/>
        <v/>
      </c>
      <c r="I166" s="130"/>
      <c r="J166" s="130"/>
      <c r="K166" s="130" t="str">
        <f>IF(AND($C$1=APRS!$AE$45,A166&lt;A$3),"X","")</f>
        <v/>
      </c>
    </row>
    <row r="167" spans="1:11" ht="13.5" customHeight="1" x14ac:dyDescent="0.25">
      <c r="A167" s="122">
        <v>164</v>
      </c>
      <c r="B167" s="129" t="str">
        <f>IF($A167&gt;A$3,"",CR!$Q$7)</f>
        <v/>
      </c>
      <c r="C167" s="130" t="str">
        <f>IF($A167&gt;A$3,"",CR!$H$11)</f>
        <v/>
      </c>
      <c r="D167" s="130" t="str">
        <f>IF($A167&gt;A$3,"",BL!$U$8)</f>
        <v/>
      </c>
      <c r="E167" s="130"/>
      <c r="F167" s="131" t="str">
        <f>IF($A167&gt;A$3,"",IF($A167&gt;CR!$AO$15,VLOOKUP($A167,CR!$AP:$AQ,2,FALSE),VLOOKUP($A167,BL!$AR:$AS,2,FALSE)))</f>
        <v/>
      </c>
      <c r="G167" s="130" t="str">
        <f t="shared" si="4"/>
        <v/>
      </c>
      <c r="H167" s="130" t="str">
        <f t="shared" si="5"/>
        <v/>
      </c>
      <c r="I167" s="130"/>
      <c r="J167" s="130"/>
      <c r="K167" s="130" t="str">
        <f>IF(AND($C$1=APRS!$AE$45,A167&lt;A$3),"X","")</f>
        <v/>
      </c>
    </row>
    <row r="168" spans="1:11" ht="13.5" customHeight="1" x14ac:dyDescent="0.25">
      <c r="A168" s="122">
        <v>165</v>
      </c>
      <c r="B168" s="129" t="str">
        <f>IF($A168&gt;A$3,"",CR!$Q$7)</f>
        <v/>
      </c>
      <c r="C168" s="130" t="str">
        <f>IF($A168&gt;A$3,"",CR!$H$11)</f>
        <v/>
      </c>
      <c r="D168" s="130" t="str">
        <f>IF($A168&gt;A$3,"",BL!$U$8)</f>
        <v/>
      </c>
      <c r="E168" s="130"/>
      <c r="F168" s="131" t="str">
        <f>IF($A168&gt;A$3,"",IF($A168&gt;CR!$AO$15,VLOOKUP($A168,CR!$AP:$AQ,2,FALSE),VLOOKUP($A168,BL!$AR:$AS,2,FALSE)))</f>
        <v/>
      </c>
      <c r="G168" s="130" t="str">
        <f t="shared" si="4"/>
        <v/>
      </c>
      <c r="H168" s="130" t="str">
        <f t="shared" si="5"/>
        <v/>
      </c>
      <c r="I168" s="130"/>
      <c r="J168" s="130"/>
      <c r="K168" s="130" t="str">
        <f>IF(AND($C$1=APRS!$AE$45,A168&lt;A$3),"X","")</f>
        <v/>
      </c>
    </row>
    <row r="169" spans="1:11" ht="13.5" customHeight="1" x14ac:dyDescent="0.25">
      <c r="A169" s="122">
        <v>166</v>
      </c>
      <c r="B169" s="129" t="str">
        <f>IF($A169&gt;A$3,"",CR!$Q$7)</f>
        <v/>
      </c>
      <c r="C169" s="130" t="str">
        <f>IF($A169&gt;A$3,"",CR!$H$11)</f>
        <v/>
      </c>
      <c r="D169" s="130" t="str">
        <f>IF($A169&gt;A$3,"",BL!$U$8)</f>
        <v/>
      </c>
      <c r="E169" s="130"/>
      <c r="F169" s="131" t="str">
        <f>IF($A169&gt;A$3,"",IF($A169&gt;CR!$AO$15,VLOOKUP($A169,CR!$AP:$AQ,2,FALSE),VLOOKUP($A169,BL!$AR:$AS,2,FALSE)))</f>
        <v/>
      </c>
      <c r="G169" s="130" t="str">
        <f t="shared" si="4"/>
        <v/>
      </c>
      <c r="H169" s="130" t="str">
        <f t="shared" si="5"/>
        <v/>
      </c>
      <c r="I169" s="130"/>
      <c r="J169" s="130"/>
      <c r="K169" s="130" t="str">
        <f>IF(AND($C$1=APRS!$AE$45,A169&lt;A$3),"X","")</f>
        <v/>
      </c>
    </row>
    <row r="170" spans="1:11" ht="13.5" customHeight="1" x14ac:dyDescent="0.25">
      <c r="A170" s="122">
        <v>167</v>
      </c>
      <c r="B170" s="129" t="str">
        <f>IF($A170&gt;A$3,"",CR!$Q$7)</f>
        <v/>
      </c>
      <c r="C170" s="130" t="str">
        <f>IF($A170&gt;A$3,"",CR!$H$11)</f>
        <v/>
      </c>
      <c r="D170" s="130" t="str">
        <f>IF($A170&gt;A$3,"",BL!$U$8)</f>
        <v/>
      </c>
      <c r="E170" s="130"/>
      <c r="F170" s="131" t="str">
        <f>IF($A170&gt;A$3,"",IF($A170&gt;CR!$AO$15,VLOOKUP($A170,CR!$AP:$AQ,2,FALSE),VLOOKUP($A170,BL!$AR:$AS,2,FALSE)))</f>
        <v/>
      </c>
      <c r="G170" s="130" t="str">
        <f t="shared" si="4"/>
        <v/>
      </c>
      <c r="H170" s="130" t="str">
        <f t="shared" si="5"/>
        <v/>
      </c>
      <c r="I170" s="130"/>
      <c r="J170" s="130"/>
      <c r="K170" s="130" t="str">
        <f>IF(AND($C$1=APRS!$AE$45,A170&lt;A$3),"X","")</f>
        <v/>
      </c>
    </row>
    <row r="171" spans="1:11" ht="13.5" customHeight="1" x14ac:dyDescent="0.25">
      <c r="A171" s="122">
        <v>168</v>
      </c>
      <c r="B171" s="129" t="str">
        <f>IF($A171&gt;A$3,"",CR!$Q$7)</f>
        <v/>
      </c>
      <c r="C171" s="130" t="str">
        <f>IF($A171&gt;A$3,"",CR!$H$11)</f>
        <v/>
      </c>
      <c r="D171" s="130" t="str">
        <f>IF($A171&gt;A$3,"",BL!$U$8)</f>
        <v/>
      </c>
      <c r="E171" s="130"/>
      <c r="F171" s="131" t="str">
        <f>IF($A171&gt;A$3,"",IF($A171&gt;CR!$AO$15,VLOOKUP($A171,CR!$AP:$AQ,2,FALSE),VLOOKUP($A171,BL!$AR:$AS,2,FALSE)))</f>
        <v/>
      </c>
      <c r="G171" s="130" t="str">
        <f t="shared" si="4"/>
        <v/>
      </c>
      <c r="H171" s="130" t="str">
        <f t="shared" si="5"/>
        <v/>
      </c>
      <c r="I171" s="130"/>
      <c r="J171" s="130"/>
      <c r="K171" s="130" t="str">
        <f>IF(AND($C$1=APRS!$AE$45,A171&lt;A$3),"X","")</f>
        <v/>
      </c>
    </row>
    <row r="172" spans="1:11" ht="13.5" customHeight="1" x14ac:dyDescent="0.25">
      <c r="A172" s="122">
        <v>169</v>
      </c>
      <c r="B172" s="129" t="str">
        <f>IF($A172&gt;A$3,"",CR!$Q$7)</f>
        <v/>
      </c>
      <c r="C172" s="130" t="str">
        <f>IF($A172&gt;A$3,"",CR!$H$11)</f>
        <v/>
      </c>
      <c r="D172" s="130" t="str">
        <f>IF($A172&gt;A$3,"",BL!$U$8)</f>
        <v/>
      </c>
      <c r="E172" s="130"/>
      <c r="F172" s="131" t="str">
        <f>IF($A172&gt;A$3,"",IF($A172&gt;CR!$AO$15,VLOOKUP($A172,CR!$AP:$AQ,2,FALSE),VLOOKUP($A172,BL!$AR:$AS,2,FALSE)))</f>
        <v/>
      </c>
      <c r="G172" s="130" t="str">
        <f t="shared" si="4"/>
        <v/>
      </c>
      <c r="H172" s="130" t="str">
        <f t="shared" si="5"/>
        <v/>
      </c>
      <c r="I172" s="130"/>
      <c r="J172" s="130"/>
      <c r="K172" s="130" t="str">
        <f>IF(AND($C$1=APRS!$AE$45,A172&lt;A$3),"X","")</f>
        <v/>
      </c>
    </row>
    <row r="173" spans="1:11" ht="13.5" customHeight="1" x14ac:dyDescent="0.25">
      <c r="A173" s="122">
        <v>170</v>
      </c>
      <c r="B173" s="129" t="str">
        <f>IF($A173&gt;A$3,"",CR!$Q$7)</f>
        <v/>
      </c>
      <c r="C173" s="130" t="str">
        <f>IF($A173&gt;A$3,"",CR!$H$11)</f>
        <v/>
      </c>
      <c r="D173" s="130" t="str">
        <f>IF($A173&gt;A$3,"",BL!$U$8)</f>
        <v/>
      </c>
      <c r="E173" s="130"/>
      <c r="F173" s="131" t="str">
        <f>IF($A173&gt;A$3,"",IF($A173&gt;CR!$AO$15,VLOOKUP($A173,CR!$AP:$AQ,2,FALSE),VLOOKUP($A173,BL!$AR:$AS,2,FALSE)))</f>
        <v/>
      </c>
      <c r="G173" s="130" t="str">
        <f t="shared" si="4"/>
        <v/>
      </c>
      <c r="H173" s="130" t="str">
        <f t="shared" si="5"/>
        <v/>
      </c>
      <c r="I173" s="130"/>
      <c r="J173" s="130"/>
      <c r="K173" s="130" t="str">
        <f>IF(AND($C$1=APRS!$AE$45,A173&lt;A$3),"X","")</f>
        <v/>
      </c>
    </row>
    <row r="174" spans="1:11" ht="13.5" customHeight="1" x14ac:dyDescent="0.25">
      <c r="A174" s="122">
        <v>171</v>
      </c>
      <c r="B174" s="129" t="str">
        <f>IF($A174&gt;A$3,"",CR!$Q$7)</f>
        <v/>
      </c>
      <c r="C174" s="130" t="str">
        <f>IF($A174&gt;A$3,"",CR!$H$11)</f>
        <v/>
      </c>
      <c r="D174" s="130" t="str">
        <f>IF($A174&gt;A$3,"",BL!$U$8)</f>
        <v/>
      </c>
      <c r="E174" s="130"/>
      <c r="F174" s="131" t="str">
        <f>IF($A174&gt;A$3,"",IF($A174&gt;CR!$AO$15,VLOOKUP($A174,CR!$AP:$AQ,2,FALSE),VLOOKUP($A174,BL!$AR:$AS,2,FALSE)))</f>
        <v/>
      </c>
      <c r="G174" s="130" t="str">
        <f t="shared" si="4"/>
        <v/>
      </c>
      <c r="H174" s="130" t="str">
        <f t="shared" si="5"/>
        <v/>
      </c>
      <c r="I174" s="130"/>
      <c r="J174" s="130"/>
      <c r="K174" s="130" t="str">
        <f>IF(AND($C$1=APRS!$AE$45,A174&lt;A$3),"X","")</f>
        <v/>
      </c>
    </row>
    <row r="175" spans="1:11" ht="13.5" customHeight="1" x14ac:dyDescent="0.25">
      <c r="A175" s="122">
        <v>172</v>
      </c>
      <c r="B175" s="129" t="str">
        <f>IF($A175&gt;A$3,"",CR!$Q$7)</f>
        <v/>
      </c>
      <c r="C175" s="130" t="str">
        <f>IF($A175&gt;A$3,"",CR!$H$11)</f>
        <v/>
      </c>
      <c r="D175" s="130" t="str">
        <f>IF($A175&gt;A$3,"",BL!$U$8)</f>
        <v/>
      </c>
      <c r="E175" s="130"/>
      <c r="F175" s="131" t="str">
        <f>IF($A175&gt;A$3,"",IF($A175&gt;CR!$AO$15,VLOOKUP($A175,CR!$AP:$AQ,2,FALSE),VLOOKUP($A175,BL!$AR:$AS,2,FALSE)))</f>
        <v/>
      </c>
      <c r="G175" s="130" t="str">
        <f t="shared" si="4"/>
        <v/>
      </c>
      <c r="H175" s="130" t="str">
        <f t="shared" si="5"/>
        <v/>
      </c>
      <c r="I175" s="130"/>
      <c r="J175" s="130"/>
      <c r="K175" s="130" t="str">
        <f>IF(AND($C$1=APRS!$AE$45,A175&lt;A$3),"X","")</f>
        <v/>
      </c>
    </row>
    <row r="176" spans="1:11" ht="13.5" customHeight="1" x14ac:dyDescent="0.25">
      <c r="A176" s="122">
        <v>173</v>
      </c>
      <c r="B176" s="129" t="str">
        <f>IF($A176&gt;A$3,"",CR!$Q$7)</f>
        <v/>
      </c>
      <c r="C176" s="130" t="str">
        <f>IF($A176&gt;A$3,"",CR!$H$11)</f>
        <v/>
      </c>
      <c r="D176" s="130" t="str">
        <f>IF($A176&gt;A$3,"",BL!$U$8)</f>
        <v/>
      </c>
      <c r="E176" s="130"/>
      <c r="F176" s="131" t="str">
        <f>IF($A176&gt;A$3,"",IF($A176&gt;CR!$AO$15,VLOOKUP($A176,CR!$AP:$AQ,2,FALSE),VLOOKUP($A176,BL!$AR:$AS,2,FALSE)))</f>
        <v/>
      </c>
      <c r="G176" s="130" t="str">
        <f t="shared" si="4"/>
        <v/>
      </c>
      <c r="H176" s="130" t="str">
        <f t="shared" si="5"/>
        <v/>
      </c>
      <c r="I176" s="130"/>
      <c r="J176" s="130"/>
      <c r="K176" s="130" t="str">
        <f>IF(AND($C$1=APRS!$AE$45,A176&lt;A$3),"X","")</f>
        <v/>
      </c>
    </row>
    <row r="177" spans="1:11" ht="13.5" customHeight="1" x14ac:dyDescent="0.25">
      <c r="A177" s="122">
        <v>174</v>
      </c>
      <c r="B177" s="129" t="str">
        <f>IF($A177&gt;A$3,"",CR!$Q$7)</f>
        <v/>
      </c>
      <c r="C177" s="130" t="str">
        <f>IF($A177&gt;A$3,"",CR!$H$11)</f>
        <v/>
      </c>
      <c r="D177" s="130" t="str">
        <f>IF($A177&gt;A$3,"",BL!$U$8)</f>
        <v/>
      </c>
      <c r="E177" s="130"/>
      <c r="F177" s="131" t="str">
        <f>IF($A177&gt;A$3,"",IF($A177&gt;CR!$AO$15,VLOOKUP($A177,CR!$AP:$AQ,2,FALSE),VLOOKUP($A177,BL!$AR:$AS,2,FALSE)))</f>
        <v/>
      </c>
      <c r="G177" s="130" t="str">
        <f t="shared" si="4"/>
        <v/>
      </c>
      <c r="H177" s="130" t="str">
        <f t="shared" si="5"/>
        <v/>
      </c>
      <c r="I177" s="130"/>
      <c r="J177" s="130"/>
      <c r="K177" s="130" t="str">
        <f>IF(AND($C$1=APRS!$AE$45,A177&lt;A$3),"X","")</f>
        <v/>
      </c>
    </row>
    <row r="178" spans="1:11" ht="13.5" customHeight="1" x14ac:dyDescent="0.25">
      <c r="A178" s="122">
        <v>175</v>
      </c>
      <c r="B178" s="129" t="str">
        <f>IF($A178&gt;A$3,"",CR!$Q$7)</f>
        <v/>
      </c>
      <c r="C178" s="130" t="str">
        <f>IF($A178&gt;A$3,"",CR!$H$11)</f>
        <v/>
      </c>
      <c r="D178" s="130" t="str">
        <f>IF($A178&gt;A$3,"",BL!$U$8)</f>
        <v/>
      </c>
      <c r="E178" s="130"/>
      <c r="F178" s="131" t="str">
        <f>IF($A178&gt;A$3,"",IF($A178&gt;CR!$AO$15,VLOOKUP($A178,CR!$AP:$AQ,2,FALSE),VLOOKUP($A178,BL!$AR:$AS,2,FALSE)))</f>
        <v/>
      </c>
      <c r="G178" s="130" t="str">
        <f t="shared" si="4"/>
        <v/>
      </c>
      <c r="H178" s="130" t="str">
        <f t="shared" si="5"/>
        <v/>
      </c>
      <c r="I178" s="130"/>
      <c r="J178" s="130"/>
      <c r="K178" s="130" t="str">
        <f>IF(AND($C$1=APRS!$AE$45,A178&lt;A$3),"X","")</f>
        <v/>
      </c>
    </row>
    <row r="179" spans="1:11" ht="13.5" customHeight="1" x14ac:dyDescent="0.25">
      <c r="A179" s="122">
        <v>176</v>
      </c>
      <c r="B179" s="129" t="str">
        <f>IF($A179&gt;A$3,"",CR!$Q$7)</f>
        <v/>
      </c>
      <c r="C179" s="130" t="str">
        <f>IF($A179&gt;A$3,"",CR!$H$11)</f>
        <v/>
      </c>
      <c r="D179" s="130" t="str">
        <f>IF($A179&gt;A$3,"",BL!$U$8)</f>
        <v/>
      </c>
      <c r="E179" s="130"/>
      <c r="F179" s="131" t="str">
        <f>IF($A179&gt;A$3,"",IF($A179&gt;CR!$AO$15,VLOOKUP($A179,CR!$AP:$AQ,2,FALSE),VLOOKUP($A179,BL!$AR:$AS,2,FALSE)))</f>
        <v/>
      </c>
      <c r="G179" s="130" t="str">
        <f t="shared" si="4"/>
        <v/>
      </c>
      <c r="H179" s="130" t="str">
        <f t="shared" si="5"/>
        <v/>
      </c>
      <c r="I179" s="130"/>
      <c r="J179" s="130"/>
      <c r="K179" s="130" t="str">
        <f>IF(AND($C$1=APRS!$AE$45,A179&lt;A$3),"X","")</f>
        <v/>
      </c>
    </row>
    <row r="180" spans="1:11" ht="13.5" customHeight="1" x14ac:dyDescent="0.25">
      <c r="A180" s="122">
        <v>177</v>
      </c>
      <c r="B180" s="129" t="str">
        <f>IF($A180&gt;A$3,"",CR!$Q$7)</f>
        <v/>
      </c>
      <c r="C180" s="130" t="str">
        <f>IF($A180&gt;A$3,"",CR!$H$11)</f>
        <v/>
      </c>
      <c r="D180" s="130" t="str">
        <f>IF($A180&gt;A$3,"",BL!$U$8)</f>
        <v/>
      </c>
      <c r="E180" s="130"/>
      <c r="F180" s="131" t="str">
        <f>IF($A180&gt;A$3,"",IF($A180&gt;CR!$AO$15,VLOOKUP($A180,CR!$AP:$AQ,2,FALSE),VLOOKUP($A180,BL!$AR:$AS,2,FALSE)))</f>
        <v/>
      </c>
      <c r="G180" s="130" t="str">
        <f t="shared" si="4"/>
        <v/>
      </c>
      <c r="H180" s="130" t="str">
        <f t="shared" si="5"/>
        <v/>
      </c>
      <c r="I180" s="130"/>
      <c r="J180" s="130"/>
      <c r="K180" s="130" t="str">
        <f>IF(AND($C$1=APRS!$AE$45,A180&lt;A$3),"X","")</f>
        <v/>
      </c>
    </row>
    <row r="181" spans="1:11" ht="13.5" customHeight="1" x14ac:dyDescent="0.25">
      <c r="A181" s="122">
        <v>178</v>
      </c>
      <c r="B181" s="129" t="str">
        <f>IF($A181&gt;A$3,"",CR!$Q$7)</f>
        <v/>
      </c>
      <c r="C181" s="130" t="str">
        <f>IF($A181&gt;A$3,"",CR!$H$11)</f>
        <v/>
      </c>
      <c r="D181" s="130" t="str">
        <f>IF($A181&gt;A$3,"",BL!$U$8)</f>
        <v/>
      </c>
      <c r="E181" s="130"/>
      <c r="F181" s="131" t="str">
        <f>IF($A181&gt;A$3,"",IF($A181&gt;CR!$AO$15,VLOOKUP($A181,CR!$AP:$AQ,2,FALSE),VLOOKUP($A181,BL!$AR:$AS,2,FALSE)))</f>
        <v/>
      </c>
      <c r="G181" s="130" t="str">
        <f t="shared" si="4"/>
        <v/>
      </c>
      <c r="H181" s="130" t="str">
        <f t="shared" si="5"/>
        <v/>
      </c>
      <c r="I181" s="130"/>
      <c r="J181" s="130"/>
      <c r="K181" s="130" t="str">
        <f>IF(AND($C$1=APRS!$AE$45,A181&lt;A$3),"X","")</f>
        <v/>
      </c>
    </row>
    <row r="182" spans="1:11" ht="13.5" customHeight="1" x14ac:dyDescent="0.25">
      <c r="A182" s="122">
        <v>179</v>
      </c>
      <c r="B182" s="129" t="str">
        <f>IF($A182&gt;A$3,"",CR!$Q$7)</f>
        <v/>
      </c>
      <c r="C182" s="130" t="str">
        <f>IF($A182&gt;A$3,"",CR!$H$11)</f>
        <v/>
      </c>
      <c r="D182" s="130" t="str">
        <f>IF($A182&gt;A$3,"",BL!$U$8)</f>
        <v/>
      </c>
      <c r="E182" s="130"/>
      <c r="F182" s="131" t="str">
        <f>IF($A182&gt;A$3,"",IF($A182&gt;CR!$AO$15,VLOOKUP($A182,CR!$AP:$AQ,2,FALSE),VLOOKUP($A182,BL!$AR:$AS,2,FALSE)))</f>
        <v/>
      </c>
      <c r="G182" s="130" t="str">
        <f t="shared" si="4"/>
        <v/>
      </c>
      <c r="H182" s="130" t="str">
        <f t="shared" si="5"/>
        <v/>
      </c>
      <c r="I182" s="130"/>
      <c r="J182" s="130"/>
      <c r="K182" s="130" t="str">
        <f>IF(AND($C$1=APRS!$AE$45,A182&lt;A$3),"X","")</f>
        <v/>
      </c>
    </row>
    <row r="183" spans="1:11" ht="13.5" customHeight="1" x14ac:dyDescent="0.25">
      <c r="A183" s="122">
        <v>180</v>
      </c>
      <c r="B183" s="129" t="str">
        <f>IF($A183&gt;A$3,"",CR!$Q$7)</f>
        <v/>
      </c>
      <c r="C183" s="130" t="str">
        <f>IF($A183&gt;A$3,"",CR!$H$11)</f>
        <v/>
      </c>
      <c r="D183" s="130" t="str">
        <f>IF($A183&gt;A$3,"",BL!$U$8)</f>
        <v/>
      </c>
      <c r="E183" s="130"/>
      <c r="F183" s="131" t="str">
        <f>IF($A183&gt;A$3,"",IF($A183&gt;CR!$AO$15,VLOOKUP($A183,CR!$AP:$AQ,2,FALSE),VLOOKUP($A183,BL!$AR:$AS,2,FALSE)))</f>
        <v/>
      </c>
      <c r="G183" s="130" t="str">
        <f t="shared" si="4"/>
        <v/>
      </c>
      <c r="H183" s="130" t="str">
        <f t="shared" si="5"/>
        <v/>
      </c>
      <c r="I183" s="130"/>
      <c r="J183" s="130"/>
      <c r="K183" s="130" t="str">
        <f>IF(AND($C$1=APRS!$AE$45,A183&lt;A$3),"X","")</f>
        <v/>
      </c>
    </row>
    <row r="184" spans="1:11" ht="13.5" customHeight="1" x14ac:dyDescent="0.25">
      <c r="A184" s="122">
        <v>181</v>
      </c>
      <c r="B184" s="129" t="str">
        <f>IF($A184&gt;A$3,"",CR!$Q$7)</f>
        <v/>
      </c>
      <c r="C184" s="130" t="str">
        <f>IF($A184&gt;A$3,"",CR!$H$11)</f>
        <v/>
      </c>
      <c r="D184" s="130" t="str">
        <f>IF($A184&gt;A$3,"",BL!$U$8)</f>
        <v/>
      </c>
      <c r="E184" s="130"/>
      <c r="F184" s="131" t="str">
        <f>IF($A184&gt;A$3,"",IF($A184&gt;CR!$AO$15,VLOOKUP($A184,CR!$AP:$AQ,2,FALSE),VLOOKUP($A184,BL!$AR:$AS,2,FALSE)))</f>
        <v/>
      </c>
      <c r="G184" s="130" t="str">
        <f t="shared" si="4"/>
        <v/>
      </c>
      <c r="H184" s="130" t="str">
        <f t="shared" si="5"/>
        <v/>
      </c>
      <c r="I184" s="130"/>
      <c r="J184" s="130"/>
      <c r="K184" s="130" t="str">
        <f>IF(AND($C$1=APRS!$AE$45,A184&lt;A$3),"X","")</f>
        <v/>
      </c>
    </row>
    <row r="185" spans="1:11" ht="13.5" customHeight="1" x14ac:dyDescent="0.25">
      <c r="A185" s="122">
        <v>182</v>
      </c>
      <c r="B185" s="129" t="str">
        <f>IF($A185&gt;A$3,"",CR!$Q$7)</f>
        <v/>
      </c>
      <c r="C185" s="130" t="str">
        <f>IF($A185&gt;A$3,"",CR!$H$11)</f>
        <v/>
      </c>
      <c r="D185" s="130" t="str">
        <f>IF($A185&gt;A$3,"",BL!$U$8)</f>
        <v/>
      </c>
      <c r="E185" s="130"/>
      <c r="F185" s="131" t="str">
        <f>IF($A185&gt;A$3,"",IF($A185&gt;CR!$AO$15,VLOOKUP($A185,CR!$AP:$AQ,2,FALSE),VLOOKUP($A185,BL!$AR:$AS,2,FALSE)))</f>
        <v/>
      </c>
      <c r="G185" s="130" t="str">
        <f t="shared" si="4"/>
        <v/>
      </c>
      <c r="H185" s="130" t="str">
        <f t="shared" si="5"/>
        <v/>
      </c>
      <c r="I185" s="130"/>
      <c r="J185" s="130"/>
      <c r="K185" s="130" t="str">
        <f>IF(AND($C$1=APRS!$AE$45,A185&lt;A$3),"X","")</f>
        <v/>
      </c>
    </row>
    <row r="186" spans="1:11" ht="13.5" customHeight="1" x14ac:dyDescent="0.25">
      <c r="A186" s="122">
        <v>183</v>
      </c>
      <c r="B186" s="129" t="str">
        <f>IF($A186&gt;A$3,"",CR!$Q$7)</f>
        <v/>
      </c>
      <c r="C186" s="130" t="str">
        <f>IF($A186&gt;A$3,"",CR!$H$11)</f>
        <v/>
      </c>
      <c r="D186" s="130" t="str">
        <f>IF($A186&gt;A$3,"",BL!$U$8)</f>
        <v/>
      </c>
      <c r="E186" s="130"/>
      <c r="F186" s="131" t="str">
        <f>IF($A186&gt;A$3,"",IF($A186&gt;CR!$AO$15,VLOOKUP($A186,CR!$AP:$AQ,2,FALSE),VLOOKUP($A186,BL!$AR:$AS,2,FALSE)))</f>
        <v/>
      </c>
      <c r="G186" s="130" t="str">
        <f t="shared" si="4"/>
        <v/>
      </c>
      <c r="H186" s="130" t="str">
        <f t="shared" si="5"/>
        <v/>
      </c>
      <c r="I186" s="130"/>
      <c r="J186" s="130"/>
      <c r="K186" s="130" t="str">
        <f>IF(AND($C$1=APRS!$AE$45,A186&lt;A$3),"X","")</f>
        <v/>
      </c>
    </row>
    <row r="187" spans="1:11" ht="13.5" customHeight="1" x14ac:dyDescent="0.25">
      <c r="A187" s="122">
        <v>184</v>
      </c>
      <c r="B187" s="129" t="str">
        <f>IF($A187&gt;A$3,"",CR!$Q$7)</f>
        <v/>
      </c>
      <c r="C187" s="130" t="str">
        <f>IF($A187&gt;A$3,"",CR!$H$11)</f>
        <v/>
      </c>
      <c r="D187" s="130" t="str">
        <f>IF($A187&gt;A$3,"",BL!$U$8)</f>
        <v/>
      </c>
      <c r="E187" s="130"/>
      <c r="F187" s="131" t="str">
        <f>IF($A187&gt;A$3,"",IF($A187&gt;CR!$AO$15,VLOOKUP($A187,CR!$AP:$AQ,2,FALSE),VLOOKUP($A187,BL!$AR:$AS,2,FALSE)))</f>
        <v/>
      </c>
      <c r="G187" s="130" t="str">
        <f t="shared" si="4"/>
        <v/>
      </c>
      <c r="H187" s="130" t="str">
        <f t="shared" si="5"/>
        <v/>
      </c>
      <c r="I187" s="130"/>
      <c r="J187" s="130"/>
      <c r="K187" s="130" t="str">
        <f>IF(AND($C$1=APRS!$AE$45,A187&lt;A$3),"X","")</f>
        <v/>
      </c>
    </row>
    <row r="188" spans="1:11" ht="13.5" customHeight="1" x14ac:dyDescent="0.25">
      <c r="A188" s="122">
        <v>185</v>
      </c>
      <c r="B188" s="129" t="str">
        <f>IF($A188&gt;A$3,"",CR!$Q$7)</f>
        <v/>
      </c>
      <c r="C188" s="130" t="str">
        <f>IF($A188&gt;A$3,"",CR!$H$11)</f>
        <v/>
      </c>
      <c r="D188" s="130" t="str">
        <f>IF($A188&gt;A$3,"",BL!$U$8)</f>
        <v/>
      </c>
      <c r="E188" s="130"/>
      <c r="F188" s="131" t="str">
        <f>IF($A188&gt;A$3,"",IF($A188&gt;CR!$AO$15,VLOOKUP($A188,CR!$AP:$AQ,2,FALSE),VLOOKUP($A188,BL!$AR:$AS,2,FALSE)))</f>
        <v/>
      </c>
      <c r="G188" s="130" t="str">
        <f t="shared" si="4"/>
        <v/>
      </c>
      <c r="H188" s="130" t="str">
        <f t="shared" si="5"/>
        <v/>
      </c>
      <c r="I188" s="130"/>
      <c r="J188" s="130"/>
      <c r="K188" s="130" t="str">
        <f>IF(AND($C$1=APRS!$AE$45,A188&lt;A$3),"X","")</f>
        <v/>
      </c>
    </row>
    <row r="189" spans="1:11" ht="13.5" customHeight="1" x14ac:dyDescent="0.25">
      <c r="A189" s="122">
        <v>186</v>
      </c>
      <c r="B189" s="129" t="str">
        <f>IF($A189&gt;A$3,"",CR!$Q$7)</f>
        <v/>
      </c>
      <c r="C189" s="130" t="str">
        <f>IF($A189&gt;A$3,"",CR!$H$11)</f>
        <v/>
      </c>
      <c r="D189" s="130" t="str">
        <f>IF($A189&gt;A$3,"",BL!$U$8)</f>
        <v/>
      </c>
      <c r="E189" s="130"/>
      <c r="F189" s="131" t="str">
        <f>IF($A189&gt;A$3,"",IF($A189&gt;CR!$AO$15,VLOOKUP($A189,CR!$AP:$AQ,2,FALSE),VLOOKUP($A189,BL!$AR:$AS,2,FALSE)))</f>
        <v/>
      </c>
      <c r="G189" s="130" t="str">
        <f t="shared" si="4"/>
        <v/>
      </c>
      <c r="H189" s="130" t="str">
        <f t="shared" si="5"/>
        <v/>
      </c>
      <c r="I189" s="130"/>
      <c r="J189" s="130"/>
      <c r="K189" s="130" t="str">
        <f>IF(AND($C$1=APRS!$AE$45,A189&lt;A$3),"X","")</f>
        <v/>
      </c>
    </row>
    <row r="190" spans="1:11" ht="13.5" customHeight="1" x14ac:dyDescent="0.25">
      <c r="A190" s="122">
        <v>187</v>
      </c>
      <c r="B190" s="129" t="str">
        <f>IF($A190&gt;A$3,"",CR!$Q$7)</f>
        <v/>
      </c>
      <c r="C190" s="130" t="str">
        <f>IF($A190&gt;A$3,"",CR!$H$11)</f>
        <v/>
      </c>
      <c r="D190" s="130" t="str">
        <f>IF($A190&gt;A$3,"",BL!$U$8)</f>
        <v/>
      </c>
      <c r="E190" s="130"/>
      <c r="F190" s="131" t="str">
        <f>IF($A190&gt;A$3,"",IF($A190&gt;CR!$AO$15,VLOOKUP($A190,CR!$AP:$AQ,2,FALSE),VLOOKUP($A190,BL!$AR:$AS,2,FALSE)))</f>
        <v/>
      </c>
      <c r="G190" s="130" t="str">
        <f t="shared" si="4"/>
        <v/>
      </c>
      <c r="H190" s="130" t="str">
        <f t="shared" si="5"/>
        <v/>
      </c>
      <c r="I190" s="130"/>
      <c r="J190" s="130"/>
      <c r="K190" s="130" t="str">
        <f>IF(AND($C$1=APRS!$AE$45,A190&lt;A$3),"X","")</f>
        <v/>
      </c>
    </row>
    <row r="191" spans="1:11" ht="13.5" customHeight="1" x14ac:dyDescent="0.25">
      <c r="A191" s="122">
        <v>188</v>
      </c>
      <c r="B191" s="129" t="str">
        <f>IF($A191&gt;A$3,"",CR!$Q$7)</f>
        <v/>
      </c>
      <c r="C191" s="130" t="str">
        <f>IF($A191&gt;A$3,"",CR!$H$11)</f>
        <v/>
      </c>
      <c r="D191" s="130" t="str">
        <f>IF($A191&gt;A$3,"",BL!$U$8)</f>
        <v/>
      </c>
      <c r="E191" s="130"/>
      <c r="F191" s="131" t="str">
        <f>IF($A191&gt;A$3,"",IF($A191&gt;CR!$AO$15,VLOOKUP($A191,CR!$AP:$AQ,2,FALSE),VLOOKUP($A191,BL!$AR:$AS,2,FALSE)))</f>
        <v/>
      </c>
      <c r="G191" s="130" t="str">
        <f t="shared" si="4"/>
        <v/>
      </c>
      <c r="H191" s="130" t="str">
        <f t="shared" si="5"/>
        <v/>
      </c>
      <c r="I191" s="130"/>
      <c r="J191" s="130"/>
      <c r="K191" s="130" t="str">
        <f>IF(AND($C$1=APRS!$AE$45,A191&lt;A$3),"X","")</f>
        <v/>
      </c>
    </row>
    <row r="192" spans="1:11" ht="13.5" customHeight="1" x14ac:dyDescent="0.25">
      <c r="A192" s="122">
        <v>189</v>
      </c>
      <c r="B192" s="129" t="str">
        <f>IF($A192&gt;A$3,"",CR!$Q$7)</f>
        <v/>
      </c>
      <c r="C192" s="130" t="str">
        <f>IF($A192&gt;A$3,"",CR!$H$11)</f>
        <v/>
      </c>
      <c r="D192" s="130" t="str">
        <f>IF($A192&gt;A$3,"",BL!$U$8)</f>
        <v/>
      </c>
      <c r="E192" s="130"/>
      <c r="F192" s="131" t="str">
        <f>IF($A192&gt;A$3,"",IF($A192&gt;CR!$AO$15,VLOOKUP($A192,CR!$AP:$AQ,2,FALSE),VLOOKUP($A192,BL!$AR:$AS,2,FALSE)))</f>
        <v/>
      </c>
      <c r="G192" s="130" t="str">
        <f t="shared" si="4"/>
        <v/>
      </c>
      <c r="H192" s="130" t="str">
        <f t="shared" si="5"/>
        <v/>
      </c>
      <c r="I192" s="130"/>
      <c r="J192" s="130"/>
      <c r="K192" s="130" t="str">
        <f>IF(AND($C$1=APRS!$AE$45,A192&lt;A$3),"X","")</f>
        <v/>
      </c>
    </row>
    <row r="193" spans="1:11" ht="13.5" customHeight="1" x14ac:dyDescent="0.25">
      <c r="A193" s="122">
        <v>190</v>
      </c>
      <c r="B193" s="129" t="str">
        <f>IF($A193&gt;A$3,"",CR!$Q$7)</f>
        <v/>
      </c>
      <c r="C193" s="130" t="str">
        <f>IF($A193&gt;A$3,"",CR!$H$11)</f>
        <v/>
      </c>
      <c r="D193" s="130" t="str">
        <f>IF($A193&gt;A$3,"",BL!$U$8)</f>
        <v/>
      </c>
      <c r="E193" s="130"/>
      <c r="F193" s="131" t="str">
        <f>IF($A193&gt;A$3,"",IF($A193&gt;CR!$AO$15,VLOOKUP($A193,CR!$AP:$AQ,2,FALSE),VLOOKUP($A193,BL!$AR:$AS,2,FALSE)))</f>
        <v/>
      </c>
      <c r="G193" s="130" t="str">
        <f t="shared" si="4"/>
        <v/>
      </c>
      <c r="H193" s="130" t="str">
        <f t="shared" si="5"/>
        <v/>
      </c>
      <c r="I193" s="130"/>
      <c r="J193" s="130"/>
      <c r="K193" s="130" t="str">
        <f>IF(AND($C$1=APRS!$AE$45,A193&lt;A$3),"X","")</f>
        <v/>
      </c>
    </row>
    <row r="194" spans="1:11" ht="13.5" customHeight="1" x14ac:dyDescent="0.25">
      <c r="A194" s="122">
        <v>191</v>
      </c>
      <c r="B194" s="129" t="str">
        <f>IF($A194&gt;A$3,"",CR!$Q$7)</f>
        <v/>
      </c>
      <c r="C194" s="130" t="str">
        <f>IF($A194&gt;A$3,"",CR!$H$11)</f>
        <v/>
      </c>
      <c r="D194" s="130" t="str">
        <f>IF($A194&gt;A$3,"",BL!$U$8)</f>
        <v/>
      </c>
      <c r="E194" s="130"/>
      <c r="F194" s="131" t="str">
        <f>IF($A194&gt;A$3,"",IF($A194&gt;CR!$AO$15,VLOOKUP($A194,CR!$AP:$AQ,2,FALSE),VLOOKUP($A194,BL!$AR:$AS,2,FALSE)))</f>
        <v/>
      </c>
      <c r="G194" s="130" t="str">
        <f t="shared" si="4"/>
        <v/>
      </c>
      <c r="H194" s="130" t="str">
        <f t="shared" si="5"/>
        <v/>
      </c>
      <c r="I194" s="130"/>
      <c r="J194" s="130"/>
      <c r="K194" s="130" t="str">
        <f>IF(AND($C$1=APRS!$AE$45,A194&lt;A$3),"X","")</f>
        <v/>
      </c>
    </row>
    <row r="195" spans="1:11" ht="13.5" customHeight="1" x14ac:dyDescent="0.25">
      <c r="A195" s="122">
        <v>192</v>
      </c>
      <c r="B195" s="129" t="str">
        <f>IF($A195&gt;A$3,"",CR!$Q$7)</f>
        <v/>
      </c>
      <c r="C195" s="130" t="str">
        <f>IF($A195&gt;A$3,"",CR!$H$11)</f>
        <v/>
      </c>
      <c r="D195" s="130" t="str">
        <f>IF($A195&gt;A$3,"",BL!$U$8)</f>
        <v/>
      </c>
      <c r="E195" s="130"/>
      <c r="F195" s="131" t="str">
        <f>IF($A195&gt;A$3,"",IF($A195&gt;CR!$AO$15,VLOOKUP($A195,CR!$AP:$AQ,2,FALSE),VLOOKUP($A195,BL!$AR:$AS,2,FALSE)))</f>
        <v/>
      </c>
      <c r="G195" s="130" t="str">
        <f t="shared" si="4"/>
        <v/>
      </c>
      <c r="H195" s="130" t="str">
        <f t="shared" si="5"/>
        <v/>
      </c>
      <c r="I195" s="130"/>
      <c r="J195" s="130"/>
      <c r="K195" s="130" t="str">
        <f>IF(AND($C$1=APRS!$AE$45,A195&lt;A$3),"X","")</f>
        <v/>
      </c>
    </row>
    <row r="196" spans="1:11" ht="13.5" customHeight="1" x14ac:dyDescent="0.25">
      <c r="A196" s="122">
        <v>193</v>
      </c>
      <c r="B196" s="129" t="str">
        <f>IF($A196&gt;A$3,"",CR!$Q$7)</f>
        <v/>
      </c>
      <c r="C196" s="130" t="str">
        <f>IF($A196&gt;A$3,"",CR!$H$11)</f>
        <v/>
      </c>
      <c r="D196" s="130" t="str">
        <f>IF($A196&gt;A$3,"",BL!$U$8)</f>
        <v/>
      </c>
      <c r="E196" s="130"/>
      <c r="F196" s="131" t="str">
        <f>IF($A196&gt;A$3,"",IF($A196&gt;CR!$AO$15,VLOOKUP($A196,CR!$AP:$AQ,2,FALSE),VLOOKUP($A196,BL!$AR:$AS,2,FALSE)))</f>
        <v/>
      </c>
      <c r="G196" s="130" t="str">
        <f t="shared" si="4"/>
        <v/>
      </c>
      <c r="H196" s="130" t="str">
        <f t="shared" si="5"/>
        <v/>
      </c>
      <c r="I196" s="130"/>
      <c r="J196" s="130"/>
      <c r="K196" s="130" t="str">
        <f>IF(AND($C$1=APRS!$AE$45,A196&lt;A$3),"X","")</f>
        <v/>
      </c>
    </row>
    <row r="197" spans="1:11" ht="13.5" customHeight="1" x14ac:dyDescent="0.25">
      <c r="A197" s="122">
        <v>194</v>
      </c>
      <c r="B197" s="129" t="str">
        <f>IF($A197&gt;A$3,"",CR!$Q$7)</f>
        <v/>
      </c>
      <c r="C197" s="130" t="str">
        <f>IF($A197&gt;A$3,"",CR!$H$11)</f>
        <v/>
      </c>
      <c r="D197" s="130" t="str">
        <f>IF($A197&gt;A$3,"",BL!$U$8)</f>
        <v/>
      </c>
      <c r="E197" s="130"/>
      <c r="F197" s="131" t="str">
        <f>IF($A197&gt;A$3,"",IF($A197&gt;CR!$AO$15,VLOOKUP($A197,CR!$AP:$AQ,2,FALSE),VLOOKUP($A197,BL!$AR:$AS,2,FALSE)))</f>
        <v/>
      </c>
      <c r="G197" s="130" t="str">
        <f t="shared" ref="G197:G260" si="6">IF(AND(A197&lt;A$3,$C$1="A. MANN"),"X","")</f>
        <v/>
      </c>
      <c r="H197" s="130" t="str">
        <f t="shared" ref="H197:H260" si="7">IF(A197&gt;A$3,"","X")</f>
        <v/>
      </c>
      <c r="I197" s="130"/>
      <c r="J197" s="130"/>
      <c r="K197" s="130" t="str">
        <f>IF(AND($C$1=APRS!$AE$45,A197&lt;A$3),"X","")</f>
        <v/>
      </c>
    </row>
    <row r="198" spans="1:11" ht="13.5" customHeight="1" x14ac:dyDescent="0.25">
      <c r="A198" s="122">
        <v>195</v>
      </c>
      <c r="B198" s="129" t="str">
        <f>IF($A198&gt;A$3,"",CR!$Q$7)</f>
        <v/>
      </c>
      <c r="C198" s="130" t="str">
        <f>IF($A198&gt;A$3,"",CR!$H$11)</f>
        <v/>
      </c>
      <c r="D198" s="130" t="str">
        <f>IF($A198&gt;A$3,"",BL!$U$8)</f>
        <v/>
      </c>
      <c r="E198" s="130"/>
      <c r="F198" s="131" t="str">
        <f>IF($A198&gt;A$3,"",IF($A198&gt;CR!$AO$15,VLOOKUP($A198,CR!$AP:$AQ,2,FALSE),VLOOKUP($A198,BL!$AR:$AS,2,FALSE)))</f>
        <v/>
      </c>
      <c r="G198" s="130" t="str">
        <f t="shared" si="6"/>
        <v/>
      </c>
      <c r="H198" s="130" t="str">
        <f t="shared" si="7"/>
        <v/>
      </c>
      <c r="I198" s="130"/>
      <c r="J198" s="130"/>
      <c r="K198" s="130" t="str">
        <f>IF(AND($C$1=APRS!$AE$45,A198&lt;A$3),"X","")</f>
        <v/>
      </c>
    </row>
    <row r="199" spans="1:11" ht="13.5" customHeight="1" x14ac:dyDescent="0.25">
      <c r="A199" s="122">
        <v>196</v>
      </c>
      <c r="B199" s="129" t="str">
        <f>IF($A199&gt;A$3,"",CR!$Q$7)</f>
        <v/>
      </c>
      <c r="C199" s="130" t="str">
        <f>IF($A199&gt;A$3,"",CR!$H$11)</f>
        <v/>
      </c>
      <c r="D199" s="130" t="str">
        <f>IF($A199&gt;A$3,"",BL!$U$8)</f>
        <v/>
      </c>
      <c r="E199" s="130"/>
      <c r="F199" s="131" t="str">
        <f>IF($A199&gt;A$3,"",IF($A199&gt;CR!$AO$15,VLOOKUP($A199,CR!$AP:$AQ,2,FALSE),VLOOKUP($A199,BL!$AR:$AS,2,FALSE)))</f>
        <v/>
      </c>
      <c r="G199" s="130" t="str">
        <f t="shared" si="6"/>
        <v/>
      </c>
      <c r="H199" s="130" t="str">
        <f t="shared" si="7"/>
        <v/>
      </c>
      <c r="I199" s="130"/>
      <c r="J199" s="130"/>
      <c r="K199" s="130" t="str">
        <f>IF(AND($C$1=APRS!$AE$45,A199&lt;A$3),"X","")</f>
        <v/>
      </c>
    </row>
    <row r="200" spans="1:11" ht="13.5" customHeight="1" x14ac:dyDescent="0.25">
      <c r="A200" s="122">
        <v>197</v>
      </c>
      <c r="B200" s="129" t="str">
        <f>IF($A200&gt;A$3,"",CR!$Q$7)</f>
        <v/>
      </c>
      <c r="C200" s="130" t="str">
        <f>IF($A200&gt;A$3,"",CR!$H$11)</f>
        <v/>
      </c>
      <c r="D200" s="130" t="str">
        <f>IF($A200&gt;A$3,"",BL!$U$8)</f>
        <v/>
      </c>
      <c r="E200" s="130"/>
      <c r="F200" s="131" t="str">
        <f>IF($A200&gt;A$3,"",IF($A200&gt;CR!$AO$15,VLOOKUP($A200,CR!$AP:$AQ,2,FALSE),VLOOKUP($A200,BL!$AR:$AS,2,FALSE)))</f>
        <v/>
      </c>
      <c r="G200" s="130" t="str">
        <f t="shared" si="6"/>
        <v/>
      </c>
      <c r="H200" s="130" t="str">
        <f t="shared" si="7"/>
        <v/>
      </c>
      <c r="I200" s="130"/>
      <c r="J200" s="130"/>
      <c r="K200" s="130" t="str">
        <f>IF(AND($C$1=APRS!$AE$45,A200&lt;A$3),"X","")</f>
        <v/>
      </c>
    </row>
    <row r="201" spans="1:11" ht="13.5" customHeight="1" x14ac:dyDescent="0.25">
      <c r="A201" s="122">
        <v>198</v>
      </c>
      <c r="B201" s="129" t="str">
        <f>IF($A201&gt;A$3,"",CR!$Q$7)</f>
        <v/>
      </c>
      <c r="C201" s="130" t="str">
        <f>IF($A201&gt;A$3,"",CR!$H$11)</f>
        <v/>
      </c>
      <c r="D201" s="130" t="str">
        <f>IF($A201&gt;A$3,"",BL!$U$8)</f>
        <v/>
      </c>
      <c r="E201" s="130"/>
      <c r="F201" s="131" t="str">
        <f>IF($A201&gt;A$3,"",IF($A201&gt;CR!$AO$15,VLOOKUP($A201,CR!$AP:$AQ,2,FALSE),VLOOKUP($A201,BL!$AR:$AS,2,FALSE)))</f>
        <v/>
      </c>
      <c r="G201" s="130" t="str">
        <f t="shared" si="6"/>
        <v/>
      </c>
      <c r="H201" s="130" t="str">
        <f t="shared" si="7"/>
        <v/>
      </c>
      <c r="I201" s="130"/>
      <c r="J201" s="130"/>
      <c r="K201" s="130" t="str">
        <f>IF(AND($C$1=APRS!$AE$45,A201&lt;A$3),"X","")</f>
        <v/>
      </c>
    </row>
    <row r="202" spans="1:11" ht="13.5" customHeight="1" x14ac:dyDescent="0.25">
      <c r="A202" s="122">
        <v>199</v>
      </c>
      <c r="B202" s="129" t="str">
        <f>IF($A202&gt;A$3,"",CR!$Q$7)</f>
        <v/>
      </c>
      <c r="C202" s="130" t="str">
        <f>IF($A202&gt;A$3,"",CR!$H$11)</f>
        <v/>
      </c>
      <c r="D202" s="130" t="str">
        <f>IF($A202&gt;A$3,"",BL!$U$8)</f>
        <v/>
      </c>
      <c r="E202" s="130"/>
      <c r="F202" s="131" t="str">
        <f>IF($A202&gt;A$3,"",IF($A202&gt;CR!$AO$15,VLOOKUP($A202,CR!$AP:$AQ,2,FALSE),VLOOKUP($A202,BL!$AR:$AS,2,FALSE)))</f>
        <v/>
      </c>
      <c r="G202" s="130" t="str">
        <f t="shared" si="6"/>
        <v/>
      </c>
      <c r="H202" s="130" t="str">
        <f t="shared" si="7"/>
        <v/>
      </c>
      <c r="I202" s="130"/>
      <c r="J202" s="130"/>
      <c r="K202" s="130" t="str">
        <f>IF(AND($C$1=APRS!$AE$45,A202&lt;A$3),"X","")</f>
        <v/>
      </c>
    </row>
    <row r="203" spans="1:11" ht="13.5" customHeight="1" x14ac:dyDescent="0.25">
      <c r="A203" s="122">
        <v>200</v>
      </c>
      <c r="B203" s="129" t="str">
        <f>IF($A203&gt;A$3,"",CR!$Q$7)</f>
        <v/>
      </c>
      <c r="C203" s="130" t="str">
        <f>IF($A203&gt;A$3,"",CR!$H$11)</f>
        <v/>
      </c>
      <c r="D203" s="130" t="str">
        <f>IF($A203&gt;A$3,"",BL!$U$8)</f>
        <v/>
      </c>
      <c r="E203" s="130"/>
      <c r="F203" s="131" t="str">
        <f>IF($A203&gt;A$3,"",IF($A203&gt;CR!$AO$15,VLOOKUP($A203,CR!$AP:$AQ,2,FALSE),VLOOKUP($A203,BL!$AR:$AS,2,FALSE)))</f>
        <v/>
      </c>
      <c r="G203" s="130" t="str">
        <f t="shared" si="6"/>
        <v/>
      </c>
      <c r="H203" s="130" t="str">
        <f t="shared" si="7"/>
        <v/>
      </c>
      <c r="I203" s="130"/>
      <c r="J203" s="130"/>
      <c r="K203" s="130" t="str">
        <f>IF(AND($C$1=APRS!$AE$45,A203&lt;A$3),"X","")</f>
        <v/>
      </c>
    </row>
    <row r="204" spans="1:11" ht="13.5" customHeight="1" x14ac:dyDescent="0.25">
      <c r="A204" s="122">
        <v>201</v>
      </c>
      <c r="B204" s="129" t="str">
        <f>IF($A204&gt;A$3,"",CR!$Q$7)</f>
        <v/>
      </c>
      <c r="C204" s="130" t="str">
        <f>IF($A204&gt;A$3,"",CR!$H$11)</f>
        <v/>
      </c>
      <c r="D204" s="130" t="str">
        <f>IF($A204&gt;A$3,"",BL!$U$8)</f>
        <v/>
      </c>
      <c r="E204" s="130"/>
      <c r="F204" s="131" t="str">
        <f>IF($A204&gt;A$3,"",IF($A204&gt;CR!$AO$15,VLOOKUP($A204,CR!$AP:$AQ,2,FALSE),VLOOKUP($A204,BL!$AR:$AS,2,FALSE)))</f>
        <v/>
      </c>
      <c r="G204" s="130" t="str">
        <f t="shared" si="6"/>
        <v/>
      </c>
      <c r="H204" s="130" t="str">
        <f t="shared" si="7"/>
        <v/>
      </c>
      <c r="I204" s="130"/>
      <c r="J204" s="130"/>
      <c r="K204" s="130" t="str">
        <f>IF(AND($C$1=APRS!$AE$45,A204&lt;A$3),"X","")</f>
        <v/>
      </c>
    </row>
    <row r="205" spans="1:11" ht="13.5" customHeight="1" x14ac:dyDescent="0.25">
      <c r="A205" s="122">
        <v>202</v>
      </c>
      <c r="B205" s="129" t="str">
        <f>IF($A205&gt;A$3,"",CR!$Q$7)</f>
        <v/>
      </c>
      <c r="C205" s="130" t="str">
        <f>IF($A205&gt;A$3,"",CR!$H$11)</f>
        <v/>
      </c>
      <c r="D205" s="130" t="str">
        <f>IF($A205&gt;A$3,"",BL!$U$8)</f>
        <v/>
      </c>
      <c r="E205" s="130"/>
      <c r="F205" s="131" t="str">
        <f>IF($A205&gt;A$3,"",IF($A205&gt;CR!$AO$15,VLOOKUP($A205,CR!$AP:$AQ,2,FALSE),VLOOKUP($A205,BL!$AR:$AS,2,FALSE)))</f>
        <v/>
      </c>
      <c r="G205" s="130" t="str">
        <f t="shared" si="6"/>
        <v/>
      </c>
      <c r="H205" s="130" t="str">
        <f t="shared" si="7"/>
        <v/>
      </c>
      <c r="I205" s="130"/>
      <c r="J205" s="130"/>
      <c r="K205" s="130" t="str">
        <f>IF(AND($C$1=APRS!$AE$45,A205&lt;A$3),"X","")</f>
        <v/>
      </c>
    </row>
    <row r="206" spans="1:11" ht="13.5" customHeight="1" x14ac:dyDescent="0.25">
      <c r="A206" s="122">
        <v>203</v>
      </c>
      <c r="B206" s="129" t="str">
        <f>IF($A206&gt;A$3,"",CR!$Q$7)</f>
        <v/>
      </c>
      <c r="C206" s="130" t="str">
        <f>IF($A206&gt;A$3,"",CR!$H$11)</f>
        <v/>
      </c>
      <c r="D206" s="130" t="str">
        <f>IF($A206&gt;A$3,"",BL!$U$8)</f>
        <v/>
      </c>
      <c r="E206" s="130"/>
      <c r="F206" s="131" t="str">
        <f>IF($A206&gt;A$3,"",IF($A206&gt;CR!$AO$15,VLOOKUP($A206,CR!$AP:$AQ,2,FALSE),VLOOKUP($A206,BL!$AR:$AS,2,FALSE)))</f>
        <v/>
      </c>
      <c r="G206" s="130" t="str">
        <f t="shared" si="6"/>
        <v/>
      </c>
      <c r="H206" s="130" t="str">
        <f t="shared" si="7"/>
        <v/>
      </c>
      <c r="I206" s="130"/>
      <c r="J206" s="130"/>
      <c r="K206" s="130" t="str">
        <f>IF(AND($C$1=APRS!$AE$45,A206&lt;A$3),"X","")</f>
        <v/>
      </c>
    </row>
    <row r="207" spans="1:11" ht="13.5" customHeight="1" x14ac:dyDescent="0.25">
      <c r="A207" s="122">
        <v>204</v>
      </c>
      <c r="B207" s="129" t="str">
        <f>IF($A207&gt;A$3,"",CR!$Q$7)</f>
        <v/>
      </c>
      <c r="C207" s="130" t="str">
        <f>IF($A207&gt;A$3,"",CR!$H$11)</f>
        <v/>
      </c>
      <c r="D207" s="130" t="str">
        <f>IF($A207&gt;A$3,"",BL!$U$8)</f>
        <v/>
      </c>
      <c r="E207" s="130"/>
      <c r="F207" s="131" t="str">
        <f>IF($A207&gt;A$3,"",IF($A207&gt;CR!$AO$15,VLOOKUP($A207,CR!$AP:$AQ,2,FALSE),VLOOKUP($A207,BL!$AR:$AS,2,FALSE)))</f>
        <v/>
      </c>
      <c r="G207" s="130" t="str">
        <f t="shared" si="6"/>
        <v/>
      </c>
      <c r="H207" s="130" t="str">
        <f t="shared" si="7"/>
        <v/>
      </c>
      <c r="I207" s="130"/>
      <c r="J207" s="130"/>
      <c r="K207" s="130" t="str">
        <f>IF(AND($C$1=APRS!$AE$45,A207&lt;A$3),"X","")</f>
        <v/>
      </c>
    </row>
    <row r="208" spans="1:11" ht="13.5" customHeight="1" x14ac:dyDescent="0.25">
      <c r="A208" s="122">
        <v>205</v>
      </c>
      <c r="B208" s="129" t="str">
        <f>IF($A208&gt;A$3,"",CR!$Q$7)</f>
        <v/>
      </c>
      <c r="C208" s="130" t="str">
        <f>IF($A208&gt;A$3,"",CR!$H$11)</f>
        <v/>
      </c>
      <c r="D208" s="130" t="str">
        <f>IF($A208&gt;A$3,"",BL!$U$8)</f>
        <v/>
      </c>
      <c r="E208" s="130"/>
      <c r="F208" s="131" t="str">
        <f>IF($A208&gt;A$3,"",IF($A208&gt;CR!$AO$15,VLOOKUP($A208,CR!$AP:$AQ,2,FALSE),VLOOKUP($A208,BL!$AR:$AS,2,FALSE)))</f>
        <v/>
      </c>
      <c r="G208" s="130" t="str">
        <f t="shared" si="6"/>
        <v/>
      </c>
      <c r="H208" s="130" t="str">
        <f t="shared" si="7"/>
        <v/>
      </c>
      <c r="I208" s="130"/>
      <c r="J208" s="130"/>
      <c r="K208" s="130" t="str">
        <f>IF(AND($C$1=APRS!$AE$45,A208&lt;A$3),"X","")</f>
        <v/>
      </c>
    </row>
    <row r="209" spans="1:11" ht="13.5" customHeight="1" x14ac:dyDescent="0.25">
      <c r="A209" s="122">
        <v>206</v>
      </c>
      <c r="B209" s="129" t="str">
        <f>IF($A209&gt;A$3,"",CR!$Q$7)</f>
        <v/>
      </c>
      <c r="C209" s="130" t="str">
        <f>IF($A209&gt;A$3,"",CR!$H$11)</f>
        <v/>
      </c>
      <c r="D209" s="130" t="str">
        <f>IF($A209&gt;A$3,"",BL!$U$8)</f>
        <v/>
      </c>
      <c r="E209" s="130"/>
      <c r="F209" s="131" t="str">
        <f>IF($A209&gt;A$3,"",IF($A209&gt;CR!$AO$15,VLOOKUP($A209,CR!$AP:$AQ,2,FALSE),VLOOKUP($A209,BL!$AR:$AS,2,FALSE)))</f>
        <v/>
      </c>
      <c r="G209" s="130" t="str">
        <f t="shared" si="6"/>
        <v/>
      </c>
      <c r="H209" s="130" t="str">
        <f t="shared" si="7"/>
        <v/>
      </c>
      <c r="I209" s="130"/>
      <c r="J209" s="130"/>
      <c r="K209" s="130" t="str">
        <f>IF(AND($C$1=APRS!$AE$45,A209&lt;A$3),"X","")</f>
        <v/>
      </c>
    </row>
    <row r="210" spans="1:11" ht="13.5" customHeight="1" x14ac:dyDescent="0.25">
      <c r="A210" s="122">
        <v>207</v>
      </c>
      <c r="B210" s="129" t="str">
        <f>IF($A210&gt;A$3,"",CR!$Q$7)</f>
        <v/>
      </c>
      <c r="C210" s="130" t="str">
        <f>IF($A210&gt;A$3,"",CR!$H$11)</f>
        <v/>
      </c>
      <c r="D210" s="130" t="str">
        <f>IF($A210&gt;A$3,"",BL!$U$8)</f>
        <v/>
      </c>
      <c r="E210" s="130"/>
      <c r="F210" s="131" t="str">
        <f>IF($A210&gt;A$3,"",IF($A210&gt;CR!$AO$15,VLOOKUP($A210,CR!$AP:$AQ,2,FALSE),VLOOKUP($A210,BL!$AR:$AS,2,FALSE)))</f>
        <v/>
      </c>
      <c r="G210" s="130" t="str">
        <f t="shared" si="6"/>
        <v/>
      </c>
      <c r="H210" s="130" t="str">
        <f t="shared" si="7"/>
        <v/>
      </c>
      <c r="I210" s="130"/>
      <c r="J210" s="130"/>
      <c r="K210" s="130" t="str">
        <f>IF(AND($C$1=APRS!$AE$45,A210&lt;A$3),"X","")</f>
        <v/>
      </c>
    </row>
    <row r="211" spans="1:11" ht="13.5" customHeight="1" x14ac:dyDescent="0.25">
      <c r="A211" s="122">
        <v>208</v>
      </c>
      <c r="B211" s="129" t="str">
        <f>IF($A211&gt;A$3,"",CR!$Q$7)</f>
        <v/>
      </c>
      <c r="C211" s="130" t="str">
        <f>IF($A211&gt;A$3,"",CR!$H$11)</f>
        <v/>
      </c>
      <c r="D211" s="130" t="str">
        <f>IF($A211&gt;A$3,"",BL!$U$8)</f>
        <v/>
      </c>
      <c r="E211" s="130"/>
      <c r="F211" s="131" t="str">
        <f>IF($A211&gt;A$3,"",IF($A211&gt;CR!$AO$15,VLOOKUP($A211,CR!$AP:$AQ,2,FALSE),VLOOKUP($A211,BL!$AR:$AS,2,FALSE)))</f>
        <v/>
      </c>
      <c r="G211" s="130" t="str">
        <f t="shared" si="6"/>
        <v/>
      </c>
      <c r="H211" s="130" t="str">
        <f t="shared" si="7"/>
        <v/>
      </c>
      <c r="I211" s="130"/>
      <c r="J211" s="130"/>
      <c r="K211" s="130" t="str">
        <f>IF(AND($C$1=APRS!$AE$45,A211&lt;A$3),"X","")</f>
        <v/>
      </c>
    </row>
    <row r="212" spans="1:11" ht="13.5" customHeight="1" x14ac:dyDescent="0.25">
      <c r="A212" s="122">
        <v>209</v>
      </c>
      <c r="B212" s="129" t="str">
        <f>IF($A212&gt;A$3,"",CR!$Q$7)</f>
        <v/>
      </c>
      <c r="C212" s="130" t="str">
        <f>IF($A212&gt;A$3,"",CR!$H$11)</f>
        <v/>
      </c>
      <c r="D212" s="130" t="str">
        <f>IF($A212&gt;A$3,"",BL!$U$8)</f>
        <v/>
      </c>
      <c r="E212" s="130"/>
      <c r="F212" s="131" t="str">
        <f>IF($A212&gt;A$3,"",IF($A212&gt;CR!$AO$15,VLOOKUP($A212,CR!$AP:$AQ,2,FALSE),VLOOKUP($A212,BL!$AR:$AS,2,FALSE)))</f>
        <v/>
      </c>
      <c r="G212" s="130" t="str">
        <f t="shared" si="6"/>
        <v/>
      </c>
      <c r="H212" s="130" t="str">
        <f t="shared" si="7"/>
        <v/>
      </c>
      <c r="I212" s="130"/>
      <c r="J212" s="130"/>
      <c r="K212" s="130" t="str">
        <f>IF(AND($C$1=APRS!$AE$45,A212&lt;A$3),"X","")</f>
        <v/>
      </c>
    </row>
    <row r="213" spans="1:11" ht="13.5" customHeight="1" x14ac:dyDescent="0.25">
      <c r="A213" s="122">
        <v>210</v>
      </c>
      <c r="B213" s="129" t="str">
        <f>IF($A213&gt;A$3,"",CR!$Q$7)</f>
        <v/>
      </c>
      <c r="C213" s="130" t="str">
        <f>IF($A213&gt;A$3,"",CR!$H$11)</f>
        <v/>
      </c>
      <c r="D213" s="130" t="str">
        <f>IF($A213&gt;A$3,"",BL!$U$8)</f>
        <v/>
      </c>
      <c r="E213" s="130"/>
      <c r="F213" s="131" t="str">
        <f>IF($A213&gt;A$3,"",IF($A213&gt;CR!$AO$15,VLOOKUP($A213,CR!$AP:$AQ,2,FALSE),VLOOKUP($A213,BL!$AR:$AS,2,FALSE)))</f>
        <v/>
      </c>
      <c r="G213" s="130" t="str">
        <f t="shared" si="6"/>
        <v/>
      </c>
      <c r="H213" s="130" t="str">
        <f t="shared" si="7"/>
        <v/>
      </c>
      <c r="I213" s="130"/>
      <c r="J213" s="130"/>
      <c r="K213" s="130" t="str">
        <f>IF(AND($C$1=APRS!$AE$45,A213&lt;A$3),"X","")</f>
        <v/>
      </c>
    </row>
    <row r="214" spans="1:11" ht="13.5" customHeight="1" x14ac:dyDescent="0.25">
      <c r="A214" s="122">
        <v>211</v>
      </c>
      <c r="B214" s="129" t="str">
        <f>IF($A214&gt;A$3,"",CR!$Q$7)</f>
        <v/>
      </c>
      <c r="C214" s="130" t="str">
        <f>IF($A214&gt;A$3,"",CR!$H$11)</f>
        <v/>
      </c>
      <c r="D214" s="130" t="str">
        <f>IF($A214&gt;A$3,"",BL!$U$8)</f>
        <v/>
      </c>
      <c r="E214" s="130"/>
      <c r="F214" s="131" t="str">
        <f>IF($A214&gt;A$3,"",IF($A214&gt;CR!$AO$15,VLOOKUP($A214,CR!$AP:$AQ,2,FALSE),VLOOKUP($A214,BL!$AR:$AS,2,FALSE)))</f>
        <v/>
      </c>
      <c r="G214" s="130" t="str">
        <f t="shared" si="6"/>
        <v/>
      </c>
      <c r="H214" s="130" t="str">
        <f t="shared" si="7"/>
        <v/>
      </c>
      <c r="I214" s="130"/>
      <c r="J214" s="130"/>
      <c r="K214" s="130" t="str">
        <f>IF(AND($C$1=APRS!$AE$45,A214&lt;A$3),"X","")</f>
        <v/>
      </c>
    </row>
    <row r="215" spans="1:11" ht="13.5" customHeight="1" x14ac:dyDescent="0.25">
      <c r="A215" s="122">
        <v>212</v>
      </c>
      <c r="B215" s="129" t="str">
        <f>IF($A215&gt;A$3,"",CR!$Q$7)</f>
        <v/>
      </c>
      <c r="C215" s="130" t="str">
        <f>IF($A215&gt;A$3,"",CR!$H$11)</f>
        <v/>
      </c>
      <c r="D215" s="130" t="str">
        <f>IF($A215&gt;A$3,"",BL!$U$8)</f>
        <v/>
      </c>
      <c r="E215" s="130"/>
      <c r="F215" s="131" t="str">
        <f>IF($A215&gt;A$3,"",IF($A215&gt;CR!$AO$15,VLOOKUP($A215,CR!$AP:$AQ,2,FALSE),VLOOKUP($A215,BL!$AR:$AS,2,FALSE)))</f>
        <v/>
      </c>
      <c r="G215" s="130" t="str">
        <f t="shared" si="6"/>
        <v/>
      </c>
      <c r="H215" s="130" t="str">
        <f t="shared" si="7"/>
        <v/>
      </c>
      <c r="I215" s="130"/>
      <c r="J215" s="130"/>
      <c r="K215" s="130" t="str">
        <f>IF(AND($C$1=APRS!$AE$45,A215&lt;A$3),"X","")</f>
        <v/>
      </c>
    </row>
    <row r="216" spans="1:11" ht="13.5" customHeight="1" x14ac:dyDescent="0.25">
      <c r="A216" s="122">
        <v>213</v>
      </c>
      <c r="B216" s="129" t="str">
        <f>IF($A216&gt;A$3,"",CR!$Q$7)</f>
        <v/>
      </c>
      <c r="C216" s="130" t="str">
        <f>IF($A216&gt;A$3,"",CR!$H$11)</f>
        <v/>
      </c>
      <c r="D216" s="130" t="str">
        <f>IF($A216&gt;A$3,"",BL!$U$8)</f>
        <v/>
      </c>
      <c r="E216" s="130"/>
      <c r="F216" s="131" t="str">
        <f>IF($A216&gt;A$3,"",IF($A216&gt;CR!$AO$15,VLOOKUP($A216,CR!$AP:$AQ,2,FALSE),VLOOKUP($A216,BL!$AR:$AS,2,FALSE)))</f>
        <v/>
      </c>
      <c r="G216" s="130" t="str">
        <f t="shared" si="6"/>
        <v/>
      </c>
      <c r="H216" s="130" t="str">
        <f t="shared" si="7"/>
        <v/>
      </c>
      <c r="I216" s="130"/>
      <c r="J216" s="130"/>
      <c r="K216" s="130" t="str">
        <f>IF(AND($C$1=APRS!$AE$45,A216&lt;A$3),"X","")</f>
        <v/>
      </c>
    </row>
    <row r="217" spans="1:11" ht="13.5" customHeight="1" x14ac:dyDescent="0.25">
      <c r="A217" s="122">
        <v>214</v>
      </c>
      <c r="B217" s="129" t="str">
        <f>IF($A217&gt;A$3,"",CR!$Q$7)</f>
        <v/>
      </c>
      <c r="C217" s="130" t="str">
        <f>IF($A217&gt;A$3,"",CR!$H$11)</f>
        <v/>
      </c>
      <c r="D217" s="130" t="str">
        <f>IF($A217&gt;A$3,"",BL!$U$8)</f>
        <v/>
      </c>
      <c r="E217" s="130"/>
      <c r="F217" s="131" t="str">
        <f>IF($A217&gt;A$3,"",IF($A217&gt;CR!$AO$15,VLOOKUP($A217,CR!$AP:$AQ,2,FALSE),VLOOKUP($A217,BL!$AR:$AS,2,FALSE)))</f>
        <v/>
      </c>
      <c r="G217" s="130" t="str">
        <f t="shared" si="6"/>
        <v/>
      </c>
      <c r="H217" s="130" t="str">
        <f t="shared" si="7"/>
        <v/>
      </c>
      <c r="I217" s="130"/>
      <c r="J217" s="130"/>
      <c r="K217" s="130" t="str">
        <f>IF(AND($C$1=APRS!$AE$45,A217&lt;A$3),"X","")</f>
        <v/>
      </c>
    </row>
    <row r="218" spans="1:11" ht="13.5" customHeight="1" x14ac:dyDescent="0.25">
      <c r="A218" s="122">
        <v>215</v>
      </c>
      <c r="B218" s="129" t="str">
        <f>IF($A218&gt;A$3,"",CR!$Q$7)</f>
        <v/>
      </c>
      <c r="C218" s="130" t="str">
        <f>IF($A218&gt;A$3,"",CR!$H$11)</f>
        <v/>
      </c>
      <c r="D218" s="130" t="str">
        <f>IF($A218&gt;A$3,"",BL!$U$8)</f>
        <v/>
      </c>
      <c r="E218" s="130"/>
      <c r="F218" s="131" t="str">
        <f>IF($A218&gt;A$3,"",IF($A218&gt;CR!$AO$15,VLOOKUP($A218,CR!$AP:$AQ,2,FALSE),VLOOKUP($A218,BL!$AR:$AS,2,FALSE)))</f>
        <v/>
      </c>
      <c r="G218" s="130" t="str">
        <f t="shared" si="6"/>
        <v/>
      </c>
      <c r="H218" s="130" t="str">
        <f t="shared" si="7"/>
        <v/>
      </c>
      <c r="I218" s="130"/>
      <c r="J218" s="130"/>
      <c r="K218" s="130" t="str">
        <f>IF(AND($C$1=APRS!$AE$45,A218&lt;A$3),"X","")</f>
        <v/>
      </c>
    </row>
    <row r="219" spans="1:11" ht="13.5" customHeight="1" x14ac:dyDescent="0.25">
      <c r="A219" s="122">
        <v>216</v>
      </c>
      <c r="B219" s="129" t="str">
        <f>IF($A219&gt;A$3,"",CR!$Q$7)</f>
        <v/>
      </c>
      <c r="C219" s="130" t="str">
        <f>IF($A219&gt;A$3,"",CR!$H$11)</f>
        <v/>
      </c>
      <c r="D219" s="130" t="str">
        <f>IF($A219&gt;A$3,"",BL!$U$8)</f>
        <v/>
      </c>
      <c r="E219" s="130"/>
      <c r="F219" s="131" t="str">
        <f>IF($A219&gt;A$3,"",IF($A219&gt;CR!$AO$15,VLOOKUP($A219,CR!$AP:$AQ,2,FALSE),VLOOKUP($A219,BL!$AR:$AS,2,FALSE)))</f>
        <v/>
      </c>
      <c r="G219" s="130" t="str">
        <f t="shared" si="6"/>
        <v/>
      </c>
      <c r="H219" s="130" t="str">
        <f t="shared" si="7"/>
        <v/>
      </c>
      <c r="I219" s="130"/>
      <c r="J219" s="130"/>
      <c r="K219" s="130" t="str">
        <f>IF(AND($C$1=APRS!$AE$45,A219&lt;A$3),"X","")</f>
        <v/>
      </c>
    </row>
    <row r="220" spans="1:11" ht="13.5" customHeight="1" x14ac:dyDescent="0.25">
      <c r="A220" s="122">
        <v>217</v>
      </c>
      <c r="B220" s="129" t="str">
        <f>IF($A220&gt;A$3,"",CR!$Q$7)</f>
        <v/>
      </c>
      <c r="C220" s="130" t="str">
        <f>IF($A220&gt;A$3,"",CR!$H$11)</f>
        <v/>
      </c>
      <c r="D220" s="130" t="str">
        <f>IF($A220&gt;A$3,"",BL!$U$8)</f>
        <v/>
      </c>
      <c r="E220" s="130"/>
      <c r="F220" s="131" t="str">
        <f>IF($A220&gt;A$3,"",IF($A220&gt;CR!$AO$15,VLOOKUP($A220,CR!$AP:$AQ,2,FALSE),VLOOKUP($A220,BL!$AR:$AS,2,FALSE)))</f>
        <v/>
      </c>
      <c r="G220" s="130" t="str">
        <f t="shared" si="6"/>
        <v/>
      </c>
      <c r="H220" s="130" t="str">
        <f t="shared" si="7"/>
        <v/>
      </c>
      <c r="I220" s="130"/>
      <c r="J220" s="130"/>
      <c r="K220" s="130" t="str">
        <f>IF(AND($C$1=APRS!$AE$45,A220&lt;A$3),"X","")</f>
        <v/>
      </c>
    </row>
    <row r="221" spans="1:11" ht="13.5" customHeight="1" x14ac:dyDescent="0.25">
      <c r="A221" s="122">
        <v>218</v>
      </c>
      <c r="B221" s="129" t="str">
        <f>IF($A221&gt;A$3,"",CR!$Q$7)</f>
        <v/>
      </c>
      <c r="C221" s="130" t="str">
        <f>IF($A221&gt;A$3,"",CR!$H$11)</f>
        <v/>
      </c>
      <c r="D221" s="130" t="str">
        <f>IF($A221&gt;A$3,"",BL!$U$8)</f>
        <v/>
      </c>
      <c r="E221" s="130"/>
      <c r="F221" s="131" t="str">
        <f>IF($A221&gt;A$3,"",IF($A221&gt;CR!$AO$15,VLOOKUP($A221,CR!$AP:$AQ,2,FALSE),VLOOKUP($A221,BL!$AR:$AS,2,FALSE)))</f>
        <v/>
      </c>
      <c r="G221" s="130" t="str">
        <f t="shared" si="6"/>
        <v/>
      </c>
      <c r="H221" s="130" t="str">
        <f t="shared" si="7"/>
        <v/>
      </c>
      <c r="I221" s="130"/>
      <c r="J221" s="130"/>
      <c r="K221" s="130" t="str">
        <f>IF(AND($C$1=APRS!$AE$45,A221&lt;A$3),"X","")</f>
        <v/>
      </c>
    </row>
    <row r="222" spans="1:11" ht="13.5" customHeight="1" x14ac:dyDescent="0.25">
      <c r="A222" s="122">
        <v>219</v>
      </c>
      <c r="B222" s="129" t="str">
        <f>IF($A222&gt;A$3,"",CR!$Q$7)</f>
        <v/>
      </c>
      <c r="C222" s="130" t="str">
        <f>IF($A222&gt;A$3,"",CR!$H$11)</f>
        <v/>
      </c>
      <c r="D222" s="130" t="str">
        <f>IF($A222&gt;A$3,"",BL!$U$8)</f>
        <v/>
      </c>
      <c r="E222" s="130"/>
      <c r="F222" s="131" t="str">
        <f>IF($A222&gt;A$3,"",IF($A222&gt;CR!$AO$15,VLOOKUP($A222,CR!$AP:$AQ,2,FALSE),VLOOKUP($A222,BL!$AR:$AS,2,FALSE)))</f>
        <v/>
      </c>
      <c r="G222" s="130" t="str">
        <f t="shared" si="6"/>
        <v/>
      </c>
      <c r="H222" s="130" t="str">
        <f t="shared" si="7"/>
        <v/>
      </c>
      <c r="I222" s="130"/>
      <c r="J222" s="130"/>
      <c r="K222" s="130" t="str">
        <f>IF(AND($C$1=APRS!$AE$45,A222&lt;A$3),"X","")</f>
        <v/>
      </c>
    </row>
    <row r="223" spans="1:11" ht="13.5" customHeight="1" x14ac:dyDescent="0.25">
      <c r="A223" s="122">
        <v>220</v>
      </c>
      <c r="B223" s="129" t="str">
        <f>IF($A223&gt;A$3,"",CR!$Q$7)</f>
        <v/>
      </c>
      <c r="C223" s="130" t="str">
        <f>IF($A223&gt;A$3,"",CR!$H$11)</f>
        <v/>
      </c>
      <c r="D223" s="130" t="str">
        <f>IF($A223&gt;A$3,"",BL!$U$8)</f>
        <v/>
      </c>
      <c r="E223" s="130"/>
      <c r="F223" s="131" t="str">
        <f>IF($A223&gt;A$3,"",IF($A223&gt;CR!$AO$15,VLOOKUP($A223,CR!$AP:$AQ,2,FALSE),VLOOKUP($A223,BL!$AR:$AS,2,FALSE)))</f>
        <v/>
      </c>
      <c r="G223" s="130" t="str">
        <f t="shared" si="6"/>
        <v/>
      </c>
      <c r="H223" s="130" t="str">
        <f t="shared" si="7"/>
        <v/>
      </c>
      <c r="I223" s="130"/>
      <c r="J223" s="130"/>
      <c r="K223" s="130" t="str">
        <f>IF(AND($C$1=APRS!$AE$45,A223&lt;A$3),"X","")</f>
        <v/>
      </c>
    </row>
    <row r="224" spans="1:11" ht="13.5" customHeight="1" x14ac:dyDescent="0.25">
      <c r="A224" s="122">
        <v>221</v>
      </c>
      <c r="B224" s="129" t="str">
        <f>IF($A224&gt;A$3,"",CR!$Q$7)</f>
        <v/>
      </c>
      <c r="C224" s="130" t="str">
        <f>IF($A224&gt;A$3,"",CR!$H$11)</f>
        <v/>
      </c>
      <c r="D224" s="130" t="str">
        <f>IF($A224&gt;A$3,"",BL!$U$8)</f>
        <v/>
      </c>
      <c r="E224" s="130"/>
      <c r="F224" s="131" t="str">
        <f>IF($A224&gt;A$3,"",IF($A224&gt;CR!$AO$15,VLOOKUP($A224,CR!$AP:$AQ,2,FALSE),VLOOKUP($A224,BL!$AR:$AS,2,FALSE)))</f>
        <v/>
      </c>
      <c r="G224" s="130" t="str">
        <f t="shared" si="6"/>
        <v/>
      </c>
      <c r="H224" s="130" t="str">
        <f t="shared" si="7"/>
        <v/>
      </c>
      <c r="I224" s="130"/>
      <c r="J224" s="130"/>
      <c r="K224" s="130" t="str">
        <f>IF(AND($C$1=APRS!$AE$45,A224&lt;A$3),"X","")</f>
        <v/>
      </c>
    </row>
    <row r="225" spans="1:11" ht="13.5" customHeight="1" x14ac:dyDescent="0.25">
      <c r="A225" s="122">
        <v>222</v>
      </c>
      <c r="B225" s="129" t="str">
        <f>IF($A225&gt;A$3,"",CR!$Q$7)</f>
        <v/>
      </c>
      <c r="C225" s="130" t="str">
        <f>IF($A225&gt;A$3,"",CR!$H$11)</f>
        <v/>
      </c>
      <c r="D225" s="130" t="str">
        <f>IF($A225&gt;A$3,"",BL!$U$8)</f>
        <v/>
      </c>
      <c r="E225" s="130"/>
      <c r="F225" s="131" t="str">
        <f>IF($A225&gt;A$3,"",IF($A225&gt;CR!$AO$15,VLOOKUP($A225,CR!$AP:$AQ,2,FALSE),VLOOKUP($A225,BL!$AR:$AS,2,FALSE)))</f>
        <v/>
      </c>
      <c r="G225" s="130" t="str">
        <f t="shared" si="6"/>
        <v/>
      </c>
      <c r="H225" s="130" t="str">
        <f t="shared" si="7"/>
        <v/>
      </c>
      <c r="I225" s="130"/>
      <c r="J225" s="130"/>
      <c r="K225" s="130" t="str">
        <f>IF(AND($C$1=APRS!$AE$45,A225&lt;A$3),"X","")</f>
        <v/>
      </c>
    </row>
    <row r="226" spans="1:11" ht="13.5" customHeight="1" x14ac:dyDescent="0.25">
      <c r="A226" s="122">
        <v>223</v>
      </c>
      <c r="B226" s="129" t="str">
        <f>IF($A226&gt;A$3,"",CR!$Q$7)</f>
        <v/>
      </c>
      <c r="C226" s="130" t="str">
        <f>IF($A226&gt;A$3,"",CR!$H$11)</f>
        <v/>
      </c>
      <c r="D226" s="130" t="str">
        <f>IF($A226&gt;A$3,"",BL!$U$8)</f>
        <v/>
      </c>
      <c r="E226" s="130"/>
      <c r="F226" s="131" t="str">
        <f>IF($A226&gt;A$3,"",IF($A226&gt;CR!$AO$15,VLOOKUP($A226,CR!$AP:$AQ,2,FALSE),VLOOKUP($A226,BL!$AR:$AS,2,FALSE)))</f>
        <v/>
      </c>
      <c r="G226" s="130" t="str">
        <f t="shared" si="6"/>
        <v/>
      </c>
      <c r="H226" s="130" t="str">
        <f t="shared" si="7"/>
        <v/>
      </c>
      <c r="I226" s="130"/>
      <c r="J226" s="130"/>
      <c r="K226" s="130" t="str">
        <f>IF(AND($C$1=APRS!$AE$45,A226&lt;A$3),"X","")</f>
        <v/>
      </c>
    </row>
    <row r="227" spans="1:11" ht="13.5" customHeight="1" x14ac:dyDescent="0.25">
      <c r="A227" s="122">
        <v>224</v>
      </c>
      <c r="B227" s="129" t="str">
        <f>IF($A227&gt;A$3,"",CR!$Q$7)</f>
        <v/>
      </c>
      <c r="C227" s="130" t="str">
        <f>IF($A227&gt;A$3,"",CR!$H$11)</f>
        <v/>
      </c>
      <c r="D227" s="130" t="str">
        <f>IF($A227&gt;A$3,"",BL!$U$8)</f>
        <v/>
      </c>
      <c r="E227" s="130"/>
      <c r="F227" s="131" t="str">
        <f>IF($A227&gt;A$3,"",IF($A227&gt;CR!$AO$15,VLOOKUP($A227,CR!$AP:$AQ,2,FALSE),VLOOKUP($A227,BL!$AR:$AS,2,FALSE)))</f>
        <v/>
      </c>
      <c r="G227" s="130" t="str">
        <f t="shared" si="6"/>
        <v/>
      </c>
      <c r="H227" s="130" t="str">
        <f t="shared" si="7"/>
        <v/>
      </c>
      <c r="I227" s="130"/>
      <c r="J227" s="130"/>
      <c r="K227" s="130" t="str">
        <f>IF(AND($C$1=APRS!$AE$45,A227&lt;A$3),"X","")</f>
        <v/>
      </c>
    </row>
    <row r="228" spans="1:11" ht="13.5" customHeight="1" x14ac:dyDescent="0.25">
      <c r="A228" s="122">
        <v>225</v>
      </c>
      <c r="B228" s="129" t="str">
        <f>IF($A228&gt;A$3,"",CR!$Q$7)</f>
        <v/>
      </c>
      <c r="C228" s="130" t="str">
        <f>IF($A228&gt;A$3,"",CR!$H$11)</f>
        <v/>
      </c>
      <c r="D228" s="130" t="str">
        <f>IF($A228&gt;A$3,"",BL!$U$8)</f>
        <v/>
      </c>
      <c r="E228" s="130"/>
      <c r="F228" s="131" t="str">
        <f>IF($A228&gt;A$3,"",IF($A228&gt;CR!$AO$15,VLOOKUP($A228,CR!$AP:$AQ,2,FALSE),VLOOKUP($A228,BL!$AR:$AS,2,FALSE)))</f>
        <v/>
      </c>
      <c r="G228" s="130" t="str">
        <f t="shared" si="6"/>
        <v/>
      </c>
      <c r="H228" s="130" t="str">
        <f t="shared" si="7"/>
        <v/>
      </c>
      <c r="I228" s="130"/>
      <c r="J228" s="130"/>
      <c r="K228" s="130" t="str">
        <f>IF(AND($C$1=APRS!$AE$45,A228&lt;A$3),"X","")</f>
        <v/>
      </c>
    </row>
    <row r="229" spans="1:11" ht="13.5" customHeight="1" x14ac:dyDescent="0.25">
      <c r="A229" s="122">
        <v>226</v>
      </c>
      <c r="B229" s="129" t="str">
        <f>IF($A229&gt;A$3,"",CR!$Q$7)</f>
        <v/>
      </c>
      <c r="C229" s="130" t="str">
        <f>IF($A229&gt;A$3,"",CR!$H$11)</f>
        <v/>
      </c>
      <c r="D229" s="130" t="str">
        <f>IF($A229&gt;A$3,"",BL!$U$8)</f>
        <v/>
      </c>
      <c r="E229" s="130"/>
      <c r="F229" s="131" t="str">
        <f>IF($A229&gt;A$3,"",IF($A229&gt;CR!$AO$15,VLOOKUP($A229,CR!$AP:$AQ,2,FALSE),VLOOKUP($A229,BL!$AR:$AS,2,FALSE)))</f>
        <v/>
      </c>
      <c r="G229" s="130" t="str">
        <f t="shared" si="6"/>
        <v/>
      </c>
      <c r="H229" s="130" t="str">
        <f t="shared" si="7"/>
        <v/>
      </c>
      <c r="I229" s="130"/>
      <c r="J229" s="130"/>
      <c r="K229" s="130" t="str">
        <f>IF(AND($C$1=APRS!$AE$45,A229&lt;A$3),"X","")</f>
        <v/>
      </c>
    </row>
    <row r="230" spans="1:11" ht="13.5" customHeight="1" x14ac:dyDescent="0.25">
      <c r="A230" s="122">
        <v>227</v>
      </c>
      <c r="B230" s="129" t="str">
        <f>IF($A230&gt;A$3,"",CR!$Q$7)</f>
        <v/>
      </c>
      <c r="C230" s="130" t="str">
        <f>IF($A230&gt;A$3,"",CR!$H$11)</f>
        <v/>
      </c>
      <c r="D230" s="130" t="str">
        <f>IF($A230&gt;A$3,"",BL!$U$8)</f>
        <v/>
      </c>
      <c r="E230" s="130"/>
      <c r="F230" s="131" t="str">
        <f>IF($A230&gt;A$3,"",IF($A230&gt;CR!$AO$15,VLOOKUP($A230,CR!$AP:$AQ,2,FALSE),VLOOKUP($A230,BL!$AR:$AS,2,FALSE)))</f>
        <v/>
      </c>
      <c r="G230" s="130" t="str">
        <f t="shared" si="6"/>
        <v/>
      </c>
      <c r="H230" s="130" t="str">
        <f t="shared" si="7"/>
        <v/>
      </c>
      <c r="I230" s="130"/>
      <c r="J230" s="130"/>
      <c r="K230" s="130" t="str">
        <f>IF(AND($C$1=APRS!$AE$45,A230&lt;A$3),"X","")</f>
        <v/>
      </c>
    </row>
    <row r="231" spans="1:11" ht="13.5" customHeight="1" x14ac:dyDescent="0.25">
      <c r="A231" s="122">
        <v>228</v>
      </c>
      <c r="B231" s="129" t="str">
        <f>IF($A231&gt;A$3,"",CR!$Q$7)</f>
        <v/>
      </c>
      <c r="C231" s="130" t="str">
        <f>IF($A231&gt;A$3,"",CR!$H$11)</f>
        <v/>
      </c>
      <c r="D231" s="130" t="str">
        <f>IF($A231&gt;A$3,"",BL!$U$8)</f>
        <v/>
      </c>
      <c r="E231" s="130"/>
      <c r="F231" s="131" t="str">
        <f>IF($A231&gt;A$3,"",IF($A231&gt;CR!$AO$15,VLOOKUP($A231,CR!$AP:$AQ,2,FALSE),VLOOKUP($A231,BL!$AR:$AS,2,FALSE)))</f>
        <v/>
      </c>
      <c r="G231" s="130" t="str">
        <f t="shared" si="6"/>
        <v/>
      </c>
      <c r="H231" s="130" t="str">
        <f t="shared" si="7"/>
        <v/>
      </c>
      <c r="I231" s="130"/>
      <c r="J231" s="130"/>
      <c r="K231" s="130" t="str">
        <f>IF(AND($C$1=APRS!$AE$45,A231&lt;A$3),"X","")</f>
        <v/>
      </c>
    </row>
    <row r="232" spans="1:11" ht="13.5" customHeight="1" x14ac:dyDescent="0.25">
      <c r="A232" s="122">
        <v>229</v>
      </c>
      <c r="B232" s="129" t="str">
        <f>IF($A232&gt;A$3,"",CR!$Q$7)</f>
        <v/>
      </c>
      <c r="C232" s="130" t="str">
        <f>IF($A232&gt;A$3,"",CR!$H$11)</f>
        <v/>
      </c>
      <c r="D232" s="130" t="str">
        <f>IF($A232&gt;A$3,"",BL!$U$8)</f>
        <v/>
      </c>
      <c r="E232" s="130"/>
      <c r="F232" s="131" t="str">
        <f>IF($A232&gt;A$3,"",IF($A232&gt;CR!$AO$15,VLOOKUP($A232,CR!$AP:$AQ,2,FALSE),VLOOKUP($A232,BL!$AR:$AS,2,FALSE)))</f>
        <v/>
      </c>
      <c r="G232" s="130" t="str">
        <f t="shared" si="6"/>
        <v/>
      </c>
      <c r="H232" s="130" t="str">
        <f t="shared" si="7"/>
        <v/>
      </c>
      <c r="I232" s="130"/>
      <c r="J232" s="130"/>
      <c r="K232" s="130" t="str">
        <f>IF(AND($C$1=APRS!$AE$45,A232&lt;A$3),"X","")</f>
        <v/>
      </c>
    </row>
    <row r="233" spans="1:11" ht="13.5" customHeight="1" x14ac:dyDescent="0.25">
      <c r="A233" s="122">
        <v>230</v>
      </c>
      <c r="B233" s="129" t="str">
        <f>IF($A233&gt;A$3,"",CR!$Q$7)</f>
        <v/>
      </c>
      <c r="C233" s="130" t="str">
        <f>IF($A233&gt;A$3,"",CR!$H$11)</f>
        <v/>
      </c>
      <c r="D233" s="130" t="str">
        <f>IF($A233&gt;A$3,"",BL!$U$8)</f>
        <v/>
      </c>
      <c r="E233" s="130"/>
      <c r="F233" s="131" t="str">
        <f>IF($A233&gt;A$3,"",IF($A233&gt;CR!$AO$15,VLOOKUP($A233,CR!$AP:$AQ,2,FALSE),VLOOKUP($A233,BL!$AR:$AS,2,FALSE)))</f>
        <v/>
      </c>
      <c r="G233" s="130" t="str">
        <f t="shared" si="6"/>
        <v/>
      </c>
      <c r="H233" s="130" t="str">
        <f t="shared" si="7"/>
        <v/>
      </c>
      <c r="I233" s="130"/>
      <c r="J233" s="130"/>
      <c r="K233" s="130" t="str">
        <f>IF(AND($C$1=APRS!$AE$45,A233&lt;A$3),"X","")</f>
        <v/>
      </c>
    </row>
    <row r="234" spans="1:11" ht="13.5" customHeight="1" x14ac:dyDescent="0.25">
      <c r="A234" s="122">
        <v>231</v>
      </c>
      <c r="B234" s="129" t="str">
        <f>IF($A234&gt;A$3,"",CR!$Q$7)</f>
        <v/>
      </c>
      <c r="C234" s="130" t="str">
        <f>IF($A234&gt;A$3,"",CR!$H$11)</f>
        <v/>
      </c>
      <c r="D234" s="130" t="str">
        <f>IF($A234&gt;A$3,"",BL!$U$8)</f>
        <v/>
      </c>
      <c r="E234" s="130"/>
      <c r="F234" s="131" t="str">
        <f>IF($A234&gt;A$3,"",IF($A234&gt;CR!$AO$15,VLOOKUP($A234,CR!$AP:$AQ,2,FALSE),VLOOKUP($A234,BL!$AR:$AS,2,FALSE)))</f>
        <v/>
      </c>
      <c r="G234" s="130" t="str">
        <f t="shared" si="6"/>
        <v/>
      </c>
      <c r="H234" s="130" t="str">
        <f t="shared" si="7"/>
        <v/>
      </c>
      <c r="I234" s="130"/>
      <c r="J234" s="130"/>
      <c r="K234" s="130" t="str">
        <f>IF(AND($C$1=APRS!$AE$45,A234&lt;A$3),"X","")</f>
        <v/>
      </c>
    </row>
    <row r="235" spans="1:11" ht="13.5" customHeight="1" x14ac:dyDescent="0.25">
      <c r="A235" s="122">
        <v>232</v>
      </c>
      <c r="B235" s="129" t="str">
        <f>IF($A235&gt;A$3,"",CR!$Q$7)</f>
        <v/>
      </c>
      <c r="C235" s="130" t="str">
        <f>IF($A235&gt;A$3,"",CR!$H$11)</f>
        <v/>
      </c>
      <c r="D235" s="130" t="str">
        <f>IF($A235&gt;A$3,"",BL!$U$8)</f>
        <v/>
      </c>
      <c r="E235" s="130"/>
      <c r="F235" s="131" t="str">
        <f>IF($A235&gt;A$3,"",IF($A235&gt;CR!$AO$15,VLOOKUP($A235,CR!$AP:$AQ,2,FALSE),VLOOKUP($A235,BL!$AR:$AS,2,FALSE)))</f>
        <v/>
      </c>
      <c r="G235" s="130" t="str">
        <f t="shared" si="6"/>
        <v/>
      </c>
      <c r="H235" s="130" t="str">
        <f t="shared" si="7"/>
        <v/>
      </c>
      <c r="I235" s="130"/>
      <c r="J235" s="130"/>
      <c r="K235" s="130" t="str">
        <f>IF(AND($C$1=APRS!$AE$45,A235&lt;A$3),"X","")</f>
        <v/>
      </c>
    </row>
    <row r="236" spans="1:11" ht="13.5" customHeight="1" x14ac:dyDescent="0.25">
      <c r="A236" s="122">
        <v>233</v>
      </c>
      <c r="B236" s="129" t="str">
        <f>IF($A236&gt;A$3,"",CR!$Q$7)</f>
        <v/>
      </c>
      <c r="C236" s="130" t="str">
        <f>IF($A236&gt;A$3,"",CR!$H$11)</f>
        <v/>
      </c>
      <c r="D236" s="130" t="str">
        <f>IF($A236&gt;A$3,"",BL!$U$8)</f>
        <v/>
      </c>
      <c r="E236" s="130"/>
      <c r="F236" s="131" t="str">
        <f>IF($A236&gt;A$3,"",IF($A236&gt;CR!$AO$15,VLOOKUP($A236,CR!$AP:$AQ,2,FALSE),VLOOKUP($A236,BL!$AR:$AS,2,FALSE)))</f>
        <v/>
      </c>
      <c r="G236" s="130" t="str">
        <f t="shared" si="6"/>
        <v/>
      </c>
      <c r="H236" s="130" t="str">
        <f t="shared" si="7"/>
        <v/>
      </c>
      <c r="I236" s="130"/>
      <c r="J236" s="130"/>
      <c r="K236" s="130" t="str">
        <f>IF(AND($C$1=APRS!$AE$45,A236&lt;A$3),"X","")</f>
        <v/>
      </c>
    </row>
    <row r="237" spans="1:11" ht="13.5" customHeight="1" x14ac:dyDescent="0.25">
      <c r="A237" s="122">
        <v>234</v>
      </c>
      <c r="B237" s="129" t="str">
        <f>IF($A237&gt;A$3,"",CR!$Q$7)</f>
        <v/>
      </c>
      <c r="C237" s="130" t="str">
        <f>IF($A237&gt;A$3,"",CR!$H$11)</f>
        <v/>
      </c>
      <c r="D237" s="130" t="str">
        <f>IF($A237&gt;A$3,"",BL!$U$8)</f>
        <v/>
      </c>
      <c r="E237" s="130"/>
      <c r="F237" s="131" t="str">
        <f>IF($A237&gt;A$3,"",IF($A237&gt;CR!$AO$15,VLOOKUP($A237,CR!$AP:$AQ,2,FALSE),VLOOKUP($A237,BL!$AR:$AS,2,FALSE)))</f>
        <v/>
      </c>
      <c r="G237" s="130" t="str">
        <f t="shared" si="6"/>
        <v/>
      </c>
      <c r="H237" s="130" t="str">
        <f t="shared" si="7"/>
        <v/>
      </c>
      <c r="I237" s="130"/>
      <c r="J237" s="130"/>
      <c r="K237" s="130" t="str">
        <f>IF(AND($C$1=APRS!$AE$45,A237&lt;A$3),"X","")</f>
        <v/>
      </c>
    </row>
    <row r="238" spans="1:11" ht="13.5" customHeight="1" x14ac:dyDescent="0.25">
      <c r="A238" s="122">
        <v>235</v>
      </c>
      <c r="B238" s="129" t="str">
        <f>IF($A238&gt;A$3,"",CR!$Q$7)</f>
        <v/>
      </c>
      <c r="C238" s="130" t="str">
        <f>IF($A238&gt;A$3,"",CR!$H$11)</f>
        <v/>
      </c>
      <c r="D238" s="130" t="str">
        <f>IF($A238&gt;A$3,"",BL!$U$8)</f>
        <v/>
      </c>
      <c r="E238" s="130"/>
      <c r="F238" s="131" t="str">
        <f>IF($A238&gt;A$3,"",IF($A238&gt;CR!$AO$15,VLOOKUP($A238,CR!$AP:$AQ,2,FALSE),VLOOKUP($A238,BL!$AR:$AS,2,FALSE)))</f>
        <v/>
      </c>
      <c r="G238" s="130" t="str">
        <f t="shared" si="6"/>
        <v/>
      </c>
      <c r="H238" s="130" t="str">
        <f t="shared" si="7"/>
        <v/>
      </c>
      <c r="I238" s="130"/>
      <c r="J238" s="130"/>
      <c r="K238" s="130" t="str">
        <f>IF(AND($C$1=APRS!$AE$45,A238&lt;A$3),"X","")</f>
        <v/>
      </c>
    </row>
    <row r="239" spans="1:11" ht="13.5" customHeight="1" x14ac:dyDescent="0.25">
      <c r="A239" s="122">
        <v>236</v>
      </c>
      <c r="B239" s="129" t="str">
        <f>IF($A239&gt;A$3,"",CR!$Q$7)</f>
        <v/>
      </c>
      <c r="C239" s="130" t="str">
        <f>IF($A239&gt;A$3,"",CR!$H$11)</f>
        <v/>
      </c>
      <c r="D239" s="130" t="str">
        <f>IF($A239&gt;A$3,"",BL!$U$8)</f>
        <v/>
      </c>
      <c r="E239" s="130"/>
      <c r="F239" s="131" t="str">
        <f>IF($A239&gt;A$3,"",IF($A239&gt;CR!$AO$15,VLOOKUP($A239,CR!$AP:$AQ,2,FALSE),VLOOKUP($A239,BL!$AR:$AS,2,FALSE)))</f>
        <v/>
      </c>
      <c r="G239" s="130" t="str">
        <f t="shared" si="6"/>
        <v/>
      </c>
      <c r="H239" s="130" t="str">
        <f t="shared" si="7"/>
        <v/>
      </c>
      <c r="I239" s="130"/>
      <c r="J239" s="130"/>
      <c r="K239" s="130" t="str">
        <f>IF(AND($C$1=APRS!$AE$45,A239&lt;A$3),"X","")</f>
        <v/>
      </c>
    </row>
    <row r="240" spans="1:11" ht="13.5" customHeight="1" x14ac:dyDescent="0.25">
      <c r="A240" s="122">
        <v>237</v>
      </c>
      <c r="B240" s="129" t="str">
        <f>IF($A240&gt;A$3,"",CR!$Q$7)</f>
        <v/>
      </c>
      <c r="C240" s="130" t="str">
        <f>IF($A240&gt;A$3,"",CR!$H$11)</f>
        <v/>
      </c>
      <c r="D240" s="130" t="str">
        <f>IF($A240&gt;A$3,"",BL!$U$8)</f>
        <v/>
      </c>
      <c r="E240" s="130"/>
      <c r="F240" s="131" t="str">
        <f>IF($A240&gt;A$3,"",IF($A240&gt;CR!$AO$15,VLOOKUP($A240,CR!$AP:$AQ,2,FALSE),VLOOKUP($A240,BL!$AR:$AS,2,FALSE)))</f>
        <v/>
      </c>
      <c r="G240" s="130" t="str">
        <f t="shared" si="6"/>
        <v/>
      </c>
      <c r="H240" s="130" t="str">
        <f t="shared" si="7"/>
        <v/>
      </c>
      <c r="I240" s="130"/>
      <c r="J240" s="130"/>
      <c r="K240" s="130" t="str">
        <f>IF(AND($C$1=APRS!$AE$45,A240&lt;A$3),"X","")</f>
        <v/>
      </c>
    </row>
    <row r="241" spans="1:11" ht="13.5" customHeight="1" x14ac:dyDescent="0.25">
      <c r="A241" s="122">
        <v>238</v>
      </c>
      <c r="B241" s="129" t="str">
        <f>IF($A241&gt;A$3,"",CR!$Q$7)</f>
        <v/>
      </c>
      <c r="C241" s="130" t="str">
        <f>IF($A241&gt;A$3,"",CR!$H$11)</f>
        <v/>
      </c>
      <c r="D241" s="130" t="str">
        <f>IF($A241&gt;A$3,"",BL!$U$8)</f>
        <v/>
      </c>
      <c r="E241" s="130"/>
      <c r="F241" s="131" t="str">
        <f>IF($A241&gt;A$3,"",IF($A241&gt;CR!$AO$15,VLOOKUP($A241,CR!$AP:$AQ,2,FALSE),VLOOKUP($A241,BL!$AR:$AS,2,FALSE)))</f>
        <v/>
      </c>
      <c r="G241" s="130" t="str">
        <f t="shared" si="6"/>
        <v/>
      </c>
      <c r="H241" s="130" t="str">
        <f t="shared" si="7"/>
        <v/>
      </c>
      <c r="I241" s="130"/>
      <c r="J241" s="130"/>
      <c r="K241" s="130" t="str">
        <f>IF(AND($C$1=APRS!$AE$45,A241&lt;A$3),"X","")</f>
        <v/>
      </c>
    </row>
    <row r="242" spans="1:11" ht="13.5" customHeight="1" x14ac:dyDescent="0.25">
      <c r="A242" s="122">
        <v>239</v>
      </c>
      <c r="B242" s="129" t="str">
        <f>IF($A242&gt;A$3,"",CR!$Q$7)</f>
        <v/>
      </c>
      <c r="C242" s="130" t="str">
        <f>IF($A242&gt;A$3,"",CR!$H$11)</f>
        <v/>
      </c>
      <c r="D242" s="130" t="str">
        <f>IF($A242&gt;A$3,"",BL!$U$8)</f>
        <v/>
      </c>
      <c r="E242" s="130"/>
      <c r="F242" s="131" t="str">
        <f>IF($A242&gt;A$3,"",IF($A242&gt;CR!$AO$15,VLOOKUP($A242,CR!$AP:$AQ,2,FALSE),VLOOKUP($A242,BL!$AR:$AS,2,FALSE)))</f>
        <v/>
      </c>
      <c r="G242" s="130" t="str">
        <f t="shared" si="6"/>
        <v/>
      </c>
      <c r="H242" s="130" t="str">
        <f t="shared" si="7"/>
        <v/>
      </c>
      <c r="I242" s="130"/>
      <c r="J242" s="130"/>
      <c r="K242" s="130" t="str">
        <f>IF(AND($C$1=APRS!$AE$45,A242&lt;A$3),"X","")</f>
        <v/>
      </c>
    </row>
    <row r="243" spans="1:11" ht="13.5" customHeight="1" x14ac:dyDescent="0.25">
      <c r="A243" s="122">
        <v>240</v>
      </c>
      <c r="B243" s="129" t="str">
        <f>IF($A243&gt;A$3,"",CR!$Q$7)</f>
        <v/>
      </c>
      <c r="C243" s="130" t="str">
        <f>IF($A243&gt;A$3,"",CR!$H$11)</f>
        <v/>
      </c>
      <c r="D243" s="130" t="str">
        <f>IF($A243&gt;A$3,"",BL!$U$8)</f>
        <v/>
      </c>
      <c r="E243" s="130"/>
      <c r="F243" s="131" t="str">
        <f>IF($A243&gt;A$3,"",IF($A243&gt;CR!$AO$15,VLOOKUP($A243,CR!$AP:$AQ,2,FALSE),VLOOKUP($A243,BL!$AR:$AS,2,FALSE)))</f>
        <v/>
      </c>
      <c r="G243" s="130" t="str">
        <f t="shared" si="6"/>
        <v/>
      </c>
      <c r="H243" s="130" t="str">
        <f t="shared" si="7"/>
        <v/>
      </c>
      <c r="I243" s="130"/>
      <c r="J243" s="130"/>
      <c r="K243" s="130" t="str">
        <f>IF(AND($C$1=APRS!$AE$45,A243&lt;A$3),"X","")</f>
        <v/>
      </c>
    </row>
    <row r="244" spans="1:11" ht="13.5" customHeight="1" x14ac:dyDescent="0.25">
      <c r="A244" s="122">
        <v>241</v>
      </c>
      <c r="B244" s="129" t="str">
        <f>IF($A244&gt;A$3,"",CR!$Q$7)</f>
        <v/>
      </c>
      <c r="C244" s="130" t="str">
        <f>IF($A244&gt;A$3,"",CR!$H$11)</f>
        <v/>
      </c>
      <c r="D244" s="130" t="str">
        <f>IF($A244&gt;A$3,"",BL!$U$8)</f>
        <v/>
      </c>
      <c r="E244" s="130"/>
      <c r="F244" s="131" t="str">
        <f>IF($A244&gt;A$3,"",IF($A244&gt;CR!$AO$15,VLOOKUP($A244,CR!$AP:$AQ,2,FALSE),VLOOKUP($A244,BL!$AR:$AS,2,FALSE)))</f>
        <v/>
      </c>
      <c r="G244" s="130" t="str">
        <f t="shared" si="6"/>
        <v/>
      </c>
      <c r="H244" s="130" t="str">
        <f t="shared" si="7"/>
        <v/>
      </c>
      <c r="I244" s="130"/>
      <c r="J244" s="130"/>
      <c r="K244" s="130" t="str">
        <f>IF(AND($C$1=APRS!$AE$45,A244&lt;A$3),"X","")</f>
        <v/>
      </c>
    </row>
    <row r="245" spans="1:11" ht="13.5" customHeight="1" x14ac:dyDescent="0.25">
      <c r="A245" s="122">
        <v>242</v>
      </c>
      <c r="B245" s="129" t="str">
        <f>IF($A245&gt;A$3,"",CR!$Q$7)</f>
        <v/>
      </c>
      <c r="C245" s="130" t="str">
        <f>IF($A245&gt;A$3,"",CR!$H$11)</f>
        <v/>
      </c>
      <c r="D245" s="130" t="str">
        <f>IF($A245&gt;A$3,"",BL!$U$8)</f>
        <v/>
      </c>
      <c r="E245" s="130"/>
      <c r="F245" s="131" t="str">
        <f>IF($A245&gt;A$3,"",IF($A245&gt;CR!$AO$15,VLOOKUP($A245,CR!$AP:$AQ,2,FALSE),VLOOKUP($A245,BL!$AR:$AS,2,FALSE)))</f>
        <v/>
      </c>
      <c r="G245" s="130" t="str">
        <f t="shared" si="6"/>
        <v/>
      </c>
      <c r="H245" s="130" t="str">
        <f t="shared" si="7"/>
        <v/>
      </c>
      <c r="I245" s="130"/>
      <c r="J245" s="130"/>
      <c r="K245" s="130" t="str">
        <f>IF(AND($C$1=APRS!$AE$45,A245&lt;A$3),"X","")</f>
        <v/>
      </c>
    </row>
    <row r="246" spans="1:11" ht="13.5" customHeight="1" x14ac:dyDescent="0.25">
      <c r="A246" s="122">
        <v>243</v>
      </c>
      <c r="B246" s="129" t="str">
        <f>IF($A246&gt;A$3,"",CR!$Q$7)</f>
        <v/>
      </c>
      <c r="C246" s="130" t="str">
        <f>IF($A246&gt;A$3,"",CR!$H$11)</f>
        <v/>
      </c>
      <c r="D246" s="130" t="str">
        <f>IF($A246&gt;A$3,"",BL!$U$8)</f>
        <v/>
      </c>
      <c r="E246" s="130"/>
      <c r="F246" s="131" t="str">
        <f>IF($A246&gt;A$3,"",IF($A246&gt;CR!$AO$15,VLOOKUP($A246,CR!$AP:$AQ,2,FALSE),VLOOKUP($A246,BL!$AR:$AS,2,FALSE)))</f>
        <v/>
      </c>
      <c r="G246" s="130" t="str">
        <f t="shared" si="6"/>
        <v/>
      </c>
      <c r="H246" s="130" t="str">
        <f t="shared" si="7"/>
        <v/>
      </c>
      <c r="I246" s="130"/>
      <c r="J246" s="130"/>
      <c r="K246" s="130" t="str">
        <f>IF(AND($C$1=APRS!$AE$45,A246&lt;A$3),"X","")</f>
        <v/>
      </c>
    </row>
    <row r="247" spans="1:11" ht="13.5" customHeight="1" x14ac:dyDescent="0.25">
      <c r="A247" s="122">
        <v>244</v>
      </c>
      <c r="B247" s="129" t="str">
        <f>IF($A247&gt;A$3,"",CR!$Q$7)</f>
        <v/>
      </c>
      <c r="C247" s="130" t="str">
        <f>IF($A247&gt;A$3,"",CR!$H$11)</f>
        <v/>
      </c>
      <c r="D247" s="130" t="str">
        <f>IF($A247&gt;A$3,"",BL!$U$8)</f>
        <v/>
      </c>
      <c r="E247" s="130"/>
      <c r="F247" s="131" t="str">
        <f>IF($A247&gt;A$3,"",IF($A247&gt;CR!$AO$15,VLOOKUP($A247,CR!$AP:$AQ,2,FALSE),VLOOKUP($A247,BL!$AR:$AS,2,FALSE)))</f>
        <v/>
      </c>
      <c r="G247" s="130" t="str">
        <f t="shared" si="6"/>
        <v/>
      </c>
      <c r="H247" s="130" t="str">
        <f t="shared" si="7"/>
        <v/>
      </c>
      <c r="I247" s="130"/>
      <c r="J247" s="130"/>
      <c r="K247" s="130" t="str">
        <f>IF(AND($C$1=APRS!$AE$45,A247&lt;A$3),"X","")</f>
        <v/>
      </c>
    </row>
    <row r="248" spans="1:11" ht="13.5" customHeight="1" x14ac:dyDescent="0.25">
      <c r="A248" s="122">
        <v>245</v>
      </c>
      <c r="B248" s="129" t="str">
        <f>IF($A248&gt;A$3,"",CR!$Q$7)</f>
        <v/>
      </c>
      <c r="C248" s="130" t="str">
        <f>IF($A248&gt;A$3,"",CR!$H$11)</f>
        <v/>
      </c>
      <c r="D248" s="130" t="str">
        <f>IF($A248&gt;A$3,"",BL!$U$8)</f>
        <v/>
      </c>
      <c r="E248" s="130"/>
      <c r="F248" s="131" t="str">
        <f>IF($A248&gt;A$3,"",IF($A248&gt;CR!$AO$15,VLOOKUP($A248,CR!$AP:$AQ,2,FALSE),VLOOKUP($A248,BL!$AR:$AS,2,FALSE)))</f>
        <v/>
      </c>
      <c r="G248" s="130" t="str">
        <f t="shared" si="6"/>
        <v/>
      </c>
      <c r="H248" s="130" t="str">
        <f t="shared" si="7"/>
        <v/>
      </c>
      <c r="I248" s="130"/>
      <c r="J248" s="130"/>
      <c r="K248" s="130" t="str">
        <f>IF(AND($C$1=APRS!$AE$45,A248&lt;A$3),"X","")</f>
        <v/>
      </c>
    </row>
    <row r="249" spans="1:11" ht="13.5" customHeight="1" x14ac:dyDescent="0.25">
      <c r="A249" s="122">
        <v>246</v>
      </c>
      <c r="B249" s="129" t="str">
        <f>IF($A249&gt;A$3,"",CR!$Q$7)</f>
        <v/>
      </c>
      <c r="C249" s="130" t="str">
        <f>IF($A249&gt;A$3,"",CR!$H$11)</f>
        <v/>
      </c>
      <c r="D249" s="130" t="str">
        <f>IF($A249&gt;A$3,"",BL!$U$8)</f>
        <v/>
      </c>
      <c r="E249" s="130"/>
      <c r="F249" s="131" t="str">
        <f>IF($A249&gt;A$3,"",IF($A249&gt;CR!$AO$15,VLOOKUP($A249,CR!$AP:$AQ,2,FALSE),VLOOKUP($A249,BL!$AR:$AS,2,FALSE)))</f>
        <v/>
      </c>
      <c r="G249" s="130" t="str">
        <f t="shared" si="6"/>
        <v/>
      </c>
      <c r="H249" s="130" t="str">
        <f t="shared" si="7"/>
        <v/>
      </c>
      <c r="I249" s="130"/>
      <c r="J249" s="130"/>
      <c r="K249" s="130" t="str">
        <f>IF(AND($C$1=APRS!$AE$45,A249&lt;A$3),"X","")</f>
        <v/>
      </c>
    </row>
    <row r="250" spans="1:11" ht="13.5" customHeight="1" x14ac:dyDescent="0.25">
      <c r="A250" s="122">
        <v>247</v>
      </c>
      <c r="B250" s="129" t="str">
        <f>IF($A250&gt;A$3,"",CR!$Q$7)</f>
        <v/>
      </c>
      <c r="C250" s="130" t="str">
        <f>IF($A250&gt;A$3,"",CR!$H$11)</f>
        <v/>
      </c>
      <c r="D250" s="130" t="str">
        <f>IF($A250&gt;A$3,"",BL!$U$8)</f>
        <v/>
      </c>
      <c r="E250" s="130"/>
      <c r="F250" s="131" t="str">
        <f>IF($A250&gt;A$3,"",IF($A250&gt;CR!$AO$15,VLOOKUP($A250,CR!$AP:$AQ,2,FALSE),VLOOKUP($A250,BL!$AR:$AS,2,FALSE)))</f>
        <v/>
      </c>
      <c r="G250" s="130" t="str">
        <f t="shared" si="6"/>
        <v/>
      </c>
      <c r="H250" s="130" t="str">
        <f t="shared" si="7"/>
        <v/>
      </c>
      <c r="I250" s="130"/>
      <c r="J250" s="130"/>
      <c r="K250" s="130" t="str">
        <f>IF(AND($C$1=APRS!$AE$45,A250&lt;A$3),"X","")</f>
        <v/>
      </c>
    </row>
    <row r="251" spans="1:11" ht="13.5" customHeight="1" x14ac:dyDescent="0.25">
      <c r="A251" s="122">
        <v>248</v>
      </c>
      <c r="B251" s="129" t="str">
        <f>IF($A251&gt;A$3,"",CR!$Q$7)</f>
        <v/>
      </c>
      <c r="C251" s="130" t="str">
        <f>IF($A251&gt;A$3,"",CR!$H$11)</f>
        <v/>
      </c>
      <c r="D251" s="130" t="str">
        <f>IF($A251&gt;A$3,"",BL!$U$8)</f>
        <v/>
      </c>
      <c r="E251" s="130"/>
      <c r="F251" s="131" t="str">
        <f>IF($A251&gt;A$3,"",IF($A251&gt;CR!$AO$15,VLOOKUP($A251,CR!$AP:$AQ,2,FALSE),VLOOKUP($A251,BL!$AR:$AS,2,FALSE)))</f>
        <v/>
      </c>
      <c r="G251" s="130" t="str">
        <f t="shared" si="6"/>
        <v/>
      </c>
      <c r="H251" s="130" t="str">
        <f t="shared" si="7"/>
        <v/>
      </c>
      <c r="I251" s="130"/>
      <c r="J251" s="130"/>
      <c r="K251" s="130" t="str">
        <f>IF(AND($C$1=APRS!$AE$45,A251&lt;A$3),"X","")</f>
        <v/>
      </c>
    </row>
    <row r="252" spans="1:11" ht="13.5" customHeight="1" x14ac:dyDescent="0.25">
      <c r="A252" s="122">
        <v>249</v>
      </c>
      <c r="B252" s="129" t="str">
        <f>IF($A252&gt;A$3,"",CR!$Q$7)</f>
        <v/>
      </c>
      <c r="C252" s="130" t="str">
        <f>IF($A252&gt;A$3,"",CR!$H$11)</f>
        <v/>
      </c>
      <c r="D252" s="130" t="str">
        <f>IF($A252&gt;A$3,"",BL!$U$8)</f>
        <v/>
      </c>
      <c r="E252" s="130"/>
      <c r="F252" s="131" t="str">
        <f>IF($A252&gt;A$3,"",IF($A252&gt;CR!$AO$15,VLOOKUP($A252,CR!$AP:$AQ,2,FALSE),VLOOKUP($A252,BL!$AR:$AS,2,FALSE)))</f>
        <v/>
      </c>
      <c r="G252" s="130" t="str">
        <f t="shared" si="6"/>
        <v/>
      </c>
      <c r="H252" s="130" t="str">
        <f t="shared" si="7"/>
        <v/>
      </c>
      <c r="I252" s="130"/>
      <c r="J252" s="130"/>
      <c r="K252" s="130" t="str">
        <f>IF(AND($C$1=APRS!$AE$45,A252&lt;A$3),"X","")</f>
        <v/>
      </c>
    </row>
    <row r="253" spans="1:11" ht="13.5" customHeight="1" x14ac:dyDescent="0.25">
      <c r="A253" s="122">
        <v>250</v>
      </c>
      <c r="B253" s="129" t="str">
        <f>IF($A253&gt;A$3,"",CR!$Q$7)</f>
        <v/>
      </c>
      <c r="C253" s="130" t="str">
        <f>IF($A253&gt;A$3,"",CR!$H$11)</f>
        <v/>
      </c>
      <c r="D253" s="130" t="str">
        <f>IF($A253&gt;A$3,"",BL!$U$8)</f>
        <v/>
      </c>
      <c r="E253" s="130"/>
      <c r="F253" s="131" t="str">
        <f>IF($A253&gt;A$3,"",IF($A253&gt;CR!$AO$15,VLOOKUP($A253,CR!$AP:$AQ,2,FALSE),VLOOKUP($A253,BL!$AR:$AS,2,FALSE)))</f>
        <v/>
      </c>
      <c r="G253" s="130" t="str">
        <f t="shared" si="6"/>
        <v/>
      </c>
      <c r="H253" s="130" t="str">
        <f t="shared" si="7"/>
        <v/>
      </c>
      <c r="I253" s="130"/>
      <c r="J253" s="130"/>
      <c r="K253" s="130" t="str">
        <f>IF(AND($C$1=APRS!$AE$45,A253&lt;A$3),"X","")</f>
        <v/>
      </c>
    </row>
    <row r="254" spans="1:11" ht="13.5" customHeight="1" x14ac:dyDescent="0.25">
      <c r="A254" s="122">
        <v>251</v>
      </c>
      <c r="B254" s="129" t="str">
        <f>IF($A254&gt;A$3,"",CR!$Q$7)</f>
        <v/>
      </c>
      <c r="C254" s="130" t="str">
        <f>IF($A254&gt;A$3,"",CR!$H$11)</f>
        <v/>
      </c>
      <c r="D254" s="130" t="str">
        <f>IF($A254&gt;A$3,"",BL!$U$8)</f>
        <v/>
      </c>
      <c r="E254" s="130"/>
      <c r="F254" s="131" t="str">
        <f>IF($A254&gt;A$3,"",IF($A254&gt;CR!$AO$15,VLOOKUP($A254,CR!$AP:$AQ,2,FALSE),VLOOKUP($A254,BL!$AR:$AS,2,FALSE)))</f>
        <v/>
      </c>
      <c r="G254" s="130" t="str">
        <f t="shared" si="6"/>
        <v/>
      </c>
      <c r="H254" s="130" t="str">
        <f t="shared" si="7"/>
        <v/>
      </c>
      <c r="I254" s="130"/>
      <c r="J254" s="130"/>
      <c r="K254" s="130" t="str">
        <f>IF(AND($C$1=APRS!$AE$45,A254&lt;A$3),"X","")</f>
        <v/>
      </c>
    </row>
    <row r="255" spans="1:11" ht="13.5" customHeight="1" x14ac:dyDescent="0.25">
      <c r="A255" s="122">
        <v>252</v>
      </c>
      <c r="B255" s="129" t="str">
        <f>IF($A255&gt;A$3,"",CR!$Q$7)</f>
        <v/>
      </c>
      <c r="C255" s="130" t="str">
        <f>IF($A255&gt;A$3,"",CR!$H$11)</f>
        <v/>
      </c>
      <c r="D255" s="130" t="str">
        <f>IF($A255&gt;A$3,"",BL!$U$8)</f>
        <v/>
      </c>
      <c r="E255" s="130"/>
      <c r="F255" s="131" t="str">
        <f>IF($A255&gt;A$3,"",IF($A255&gt;CR!$AO$15,VLOOKUP($A255,CR!$AP:$AQ,2,FALSE),VLOOKUP($A255,BL!$AR:$AS,2,FALSE)))</f>
        <v/>
      </c>
      <c r="G255" s="130" t="str">
        <f t="shared" si="6"/>
        <v/>
      </c>
      <c r="H255" s="130" t="str">
        <f t="shared" si="7"/>
        <v/>
      </c>
      <c r="I255" s="130"/>
      <c r="J255" s="130"/>
      <c r="K255" s="130" t="str">
        <f>IF(AND($C$1=APRS!$AE$45,A255&lt;A$3),"X","")</f>
        <v/>
      </c>
    </row>
    <row r="256" spans="1:11" ht="13.5" customHeight="1" x14ac:dyDescent="0.25">
      <c r="A256" s="122">
        <v>253</v>
      </c>
      <c r="B256" s="129" t="str">
        <f>IF($A256&gt;A$3,"",CR!$Q$7)</f>
        <v/>
      </c>
      <c r="C256" s="130" t="str">
        <f>IF($A256&gt;A$3,"",CR!$H$11)</f>
        <v/>
      </c>
      <c r="D256" s="130" t="str">
        <f>IF($A256&gt;A$3,"",BL!$U$8)</f>
        <v/>
      </c>
      <c r="E256" s="130"/>
      <c r="F256" s="131" t="str">
        <f>IF($A256&gt;A$3,"",IF($A256&gt;CR!$AO$15,VLOOKUP($A256,CR!$AP:$AQ,2,FALSE),VLOOKUP($A256,BL!$AR:$AS,2,FALSE)))</f>
        <v/>
      </c>
      <c r="G256" s="130" t="str">
        <f t="shared" si="6"/>
        <v/>
      </c>
      <c r="H256" s="130" t="str">
        <f t="shared" si="7"/>
        <v/>
      </c>
      <c r="I256" s="130"/>
      <c r="J256" s="130"/>
      <c r="K256" s="130" t="str">
        <f>IF(AND($C$1=APRS!$AE$45,A256&lt;A$3),"X","")</f>
        <v/>
      </c>
    </row>
    <row r="257" spans="1:11" ht="13.5" customHeight="1" x14ac:dyDescent="0.25">
      <c r="A257" s="122">
        <v>254</v>
      </c>
      <c r="B257" s="129" t="str">
        <f>IF($A257&gt;A$3,"",CR!$Q$7)</f>
        <v/>
      </c>
      <c r="C257" s="130" t="str">
        <f>IF($A257&gt;A$3,"",CR!$H$11)</f>
        <v/>
      </c>
      <c r="D257" s="130" t="str">
        <f>IF($A257&gt;A$3,"",BL!$U$8)</f>
        <v/>
      </c>
      <c r="E257" s="130"/>
      <c r="F257" s="131" t="str">
        <f>IF($A257&gt;A$3,"",IF($A257&gt;CR!$AO$15,VLOOKUP($A257,CR!$AP:$AQ,2,FALSE),VLOOKUP($A257,BL!$AR:$AS,2,FALSE)))</f>
        <v/>
      </c>
      <c r="G257" s="130" t="str">
        <f t="shared" si="6"/>
        <v/>
      </c>
      <c r="H257" s="130" t="str">
        <f t="shared" si="7"/>
        <v/>
      </c>
      <c r="I257" s="130"/>
      <c r="J257" s="130"/>
      <c r="K257" s="130" t="str">
        <f>IF(AND($C$1=APRS!$AE$45,A257&lt;A$3),"X","")</f>
        <v/>
      </c>
    </row>
    <row r="258" spans="1:11" ht="13.5" customHeight="1" x14ac:dyDescent="0.25">
      <c r="A258" s="122">
        <v>255</v>
      </c>
      <c r="B258" s="129" t="str">
        <f>IF($A258&gt;A$3,"",CR!$Q$7)</f>
        <v/>
      </c>
      <c r="C258" s="130" t="str">
        <f>IF($A258&gt;A$3,"",CR!$H$11)</f>
        <v/>
      </c>
      <c r="D258" s="130" t="str">
        <f>IF($A258&gt;A$3,"",BL!$U$8)</f>
        <v/>
      </c>
      <c r="E258" s="130"/>
      <c r="F258" s="131" t="str">
        <f>IF($A258&gt;A$3,"",IF($A258&gt;CR!$AO$15,VLOOKUP($A258,CR!$AP:$AQ,2,FALSE),VLOOKUP($A258,BL!$AR:$AS,2,FALSE)))</f>
        <v/>
      </c>
      <c r="G258" s="130" t="str">
        <f t="shared" si="6"/>
        <v/>
      </c>
      <c r="H258" s="130" t="str">
        <f t="shared" si="7"/>
        <v/>
      </c>
      <c r="I258" s="130"/>
      <c r="J258" s="130"/>
      <c r="K258" s="130" t="str">
        <f>IF(AND($C$1=APRS!$AE$45,A258&lt;A$3),"X","")</f>
        <v/>
      </c>
    </row>
    <row r="259" spans="1:11" ht="13.5" customHeight="1" x14ac:dyDescent="0.25">
      <c r="A259" s="122">
        <v>256</v>
      </c>
      <c r="B259" s="129" t="str">
        <f>IF($A259&gt;A$3,"",CR!$Q$7)</f>
        <v/>
      </c>
      <c r="C259" s="130" t="str">
        <f>IF($A259&gt;A$3,"",CR!$H$11)</f>
        <v/>
      </c>
      <c r="D259" s="130" t="str">
        <f>IF($A259&gt;A$3,"",BL!$U$8)</f>
        <v/>
      </c>
      <c r="E259" s="130"/>
      <c r="F259" s="131" t="str">
        <f>IF($A259&gt;A$3,"",IF($A259&gt;CR!$AO$15,VLOOKUP($A259,CR!$AP:$AQ,2,FALSE),VLOOKUP($A259,BL!$AR:$AS,2,FALSE)))</f>
        <v/>
      </c>
      <c r="G259" s="130" t="str">
        <f t="shared" si="6"/>
        <v/>
      </c>
      <c r="H259" s="130" t="str">
        <f t="shared" si="7"/>
        <v/>
      </c>
      <c r="I259" s="130"/>
      <c r="J259" s="130"/>
      <c r="K259" s="130" t="str">
        <f>IF(AND($C$1=APRS!$AE$45,A259&lt;A$3),"X","")</f>
        <v/>
      </c>
    </row>
    <row r="260" spans="1:11" ht="13.5" customHeight="1" x14ac:dyDescent="0.25">
      <c r="A260" s="122">
        <v>257</v>
      </c>
      <c r="B260" s="129" t="str">
        <f>IF($A260&gt;A$3,"",CR!$Q$7)</f>
        <v/>
      </c>
      <c r="C260" s="130" t="str">
        <f>IF($A260&gt;A$3,"",CR!$H$11)</f>
        <v/>
      </c>
      <c r="D260" s="130" t="str">
        <f>IF($A260&gt;A$3,"",BL!$U$8)</f>
        <v/>
      </c>
      <c r="E260" s="130"/>
      <c r="F260" s="131" t="str">
        <f>IF($A260&gt;A$3,"",IF($A260&gt;CR!$AO$15,VLOOKUP($A260,CR!$AP:$AQ,2,FALSE),VLOOKUP($A260,BL!$AR:$AS,2,FALSE)))</f>
        <v/>
      </c>
      <c r="G260" s="130" t="str">
        <f t="shared" si="6"/>
        <v/>
      </c>
      <c r="H260" s="130" t="str">
        <f t="shared" si="7"/>
        <v/>
      </c>
      <c r="I260" s="130"/>
      <c r="J260" s="130"/>
      <c r="K260" s="130" t="str">
        <f>IF(AND($C$1=APRS!$AE$45,A260&lt;A$3),"X","")</f>
        <v/>
      </c>
    </row>
    <row r="261" spans="1:11" ht="13.5" customHeight="1" x14ac:dyDescent="0.25">
      <c r="A261" s="122">
        <v>258</v>
      </c>
      <c r="B261" s="129" t="str">
        <f>IF($A261&gt;A$3,"",CR!$Q$7)</f>
        <v/>
      </c>
      <c r="C261" s="130" t="str">
        <f>IF($A261&gt;A$3,"",CR!$H$11)</f>
        <v/>
      </c>
      <c r="D261" s="130" t="str">
        <f>IF($A261&gt;A$3,"",BL!$U$8)</f>
        <v/>
      </c>
      <c r="E261" s="130"/>
      <c r="F261" s="131" t="str">
        <f>IF($A261&gt;A$3,"",IF($A261&gt;CR!$AO$15,VLOOKUP($A261,CR!$AP:$AQ,2,FALSE),VLOOKUP($A261,BL!$AR:$AS,2,FALSE)))</f>
        <v/>
      </c>
      <c r="G261" s="130" t="str">
        <f t="shared" ref="G261:G324" si="8">IF(AND(A261&lt;A$3,$C$1="A. MANN"),"X","")</f>
        <v/>
      </c>
      <c r="H261" s="130" t="str">
        <f t="shared" ref="H261:H324" si="9">IF(A261&gt;A$3,"","X")</f>
        <v/>
      </c>
      <c r="I261" s="130"/>
      <c r="J261" s="130"/>
      <c r="K261" s="130" t="str">
        <f>IF(AND($C$1=APRS!$AE$45,A261&lt;A$3),"X","")</f>
        <v/>
      </c>
    </row>
    <row r="262" spans="1:11" ht="13.5" customHeight="1" x14ac:dyDescent="0.25">
      <c r="A262" s="122">
        <v>259</v>
      </c>
      <c r="B262" s="129" t="str">
        <f>IF($A262&gt;A$3,"",CR!$Q$7)</f>
        <v/>
      </c>
      <c r="C262" s="130" t="str">
        <f>IF($A262&gt;A$3,"",CR!$H$11)</f>
        <v/>
      </c>
      <c r="D262" s="130" t="str">
        <f>IF($A262&gt;A$3,"",BL!$U$8)</f>
        <v/>
      </c>
      <c r="E262" s="130"/>
      <c r="F262" s="131" t="str">
        <f>IF($A262&gt;A$3,"",IF($A262&gt;CR!$AO$15,VLOOKUP($A262,CR!$AP:$AQ,2,FALSE),VLOOKUP($A262,BL!$AR:$AS,2,FALSE)))</f>
        <v/>
      </c>
      <c r="G262" s="130" t="str">
        <f t="shared" si="8"/>
        <v/>
      </c>
      <c r="H262" s="130" t="str">
        <f t="shared" si="9"/>
        <v/>
      </c>
      <c r="I262" s="130"/>
      <c r="J262" s="130"/>
      <c r="K262" s="130" t="str">
        <f>IF(AND($C$1=APRS!$AE$45,A262&lt;A$3),"X","")</f>
        <v/>
      </c>
    </row>
    <row r="263" spans="1:11" ht="13.5" customHeight="1" x14ac:dyDescent="0.25">
      <c r="A263" s="122">
        <v>260</v>
      </c>
      <c r="B263" s="129" t="str">
        <f>IF($A263&gt;A$3,"",CR!$Q$7)</f>
        <v/>
      </c>
      <c r="C263" s="130" t="str">
        <f>IF($A263&gt;A$3,"",CR!$H$11)</f>
        <v/>
      </c>
      <c r="D263" s="130" t="str">
        <f>IF($A263&gt;A$3,"",BL!$U$8)</f>
        <v/>
      </c>
      <c r="E263" s="130"/>
      <c r="F263" s="131" t="str">
        <f>IF($A263&gt;A$3,"",IF($A263&gt;CR!$AO$15,VLOOKUP($A263,CR!$AP:$AQ,2,FALSE),VLOOKUP($A263,BL!$AR:$AS,2,FALSE)))</f>
        <v/>
      </c>
      <c r="G263" s="130" t="str">
        <f t="shared" si="8"/>
        <v/>
      </c>
      <c r="H263" s="130" t="str">
        <f t="shared" si="9"/>
        <v/>
      </c>
      <c r="I263" s="130"/>
      <c r="J263" s="130"/>
      <c r="K263" s="130" t="str">
        <f>IF(AND($C$1=APRS!$AE$45,A263&lt;A$3),"X","")</f>
        <v/>
      </c>
    </row>
    <row r="264" spans="1:11" ht="13.5" customHeight="1" x14ac:dyDescent="0.25">
      <c r="A264" s="122">
        <v>261</v>
      </c>
      <c r="B264" s="129" t="str">
        <f>IF($A264&gt;A$3,"",CR!$Q$7)</f>
        <v/>
      </c>
      <c r="C264" s="130" t="str">
        <f>IF($A264&gt;A$3,"",CR!$H$11)</f>
        <v/>
      </c>
      <c r="D264" s="130" t="str">
        <f>IF($A264&gt;A$3,"",BL!$U$8)</f>
        <v/>
      </c>
      <c r="E264" s="130"/>
      <c r="F264" s="131" t="str">
        <f>IF($A264&gt;A$3,"",IF($A264&gt;CR!$AO$15,VLOOKUP($A264,CR!$AP:$AQ,2,FALSE),VLOOKUP($A264,BL!$AR:$AS,2,FALSE)))</f>
        <v/>
      </c>
      <c r="G264" s="130" t="str">
        <f t="shared" si="8"/>
        <v/>
      </c>
      <c r="H264" s="130" t="str">
        <f t="shared" si="9"/>
        <v/>
      </c>
      <c r="I264" s="130"/>
      <c r="J264" s="130"/>
      <c r="K264" s="130" t="str">
        <f>IF(AND($C$1=APRS!$AE$45,A264&lt;A$3),"X","")</f>
        <v/>
      </c>
    </row>
    <row r="265" spans="1:11" ht="13.5" customHeight="1" x14ac:dyDescent="0.25">
      <c r="A265" s="122">
        <v>262</v>
      </c>
      <c r="B265" s="129" t="str">
        <f>IF($A265&gt;A$3,"",CR!$Q$7)</f>
        <v/>
      </c>
      <c r="C265" s="130" t="str">
        <f>IF($A265&gt;A$3,"",CR!$H$11)</f>
        <v/>
      </c>
      <c r="D265" s="130" t="str">
        <f>IF($A265&gt;A$3,"",BL!$U$8)</f>
        <v/>
      </c>
      <c r="E265" s="130"/>
      <c r="F265" s="131" t="str">
        <f>IF($A265&gt;A$3,"",IF($A265&gt;CR!$AO$15,VLOOKUP($A265,CR!$AP:$AQ,2,FALSE),VLOOKUP($A265,BL!$AR:$AS,2,FALSE)))</f>
        <v/>
      </c>
      <c r="G265" s="130" t="str">
        <f t="shared" si="8"/>
        <v/>
      </c>
      <c r="H265" s="130" t="str">
        <f t="shared" si="9"/>
        <v/>
      </c>
      <c r="I265" s="130"/>
      <c r="J265" s="130"/>
      <c r="K265" s="130" t="str">
        <f>IF(AND($C$1=APRS!$AE$45,A265&lt;A$3),"X","")</f>
        <v/>
      </c>
    </row>
    <row r="266" spans="1:11" ht="13.5" customHeight="1" x14ac:dyDescent="0.25">
      <c r="A266" s="122">
        <v>263</v>
      </c>
      <c r="B266" s="129" t="str">
        <f>IF($A266&gt;A$3,"",CR!$Q$7)</f>
        <v/>
      </c>
      <c r="C266" s="130" t="str">
        <f>IF($A266&gt;A$3,"",CR!$H$11)</f>
        <v/>
      </c>
      <c r="D266" s="130" t="str">
        <f>IF($A266&gt;A$3,"",BL!$U$8)</f>
        <v/>
      </c>
      <c r="E266" s="130"/>
      <c r="F266" s="131" t="str">
        <f>IF($A266&gt;A$3,"",IF($A266&gt;CR!$AO$15,VLOOKUP($A266,CR!$AP:$AQ,2,FALSE),VLOOKUP($A266,BL!$AR:$AS,2,FALSE)))</f>
        <v/>
      </c>
      <c r="G266" s="130" t="str">
        <f t="shared" si="8"/>
        <v/>
      </c>
      <c r="H266" s="130" t="str">
        <f t="shared" si="9"/>
        <v/>
      </c>
      <c r="I266" s="130"/>
      <c r="J266" s="130"/>
      <c r="K266" s="130" t="str">
        <f>IF(AND($C$1=APRS!$AE$45,A266&lt;A$3),"X","")</f>
        <v/>
      </c>
    </row>
    <row r="267" spans="1:11" ht="13.5" customHeight="1" x14ac:dyDescent="0.25">
      <c r="A267" s="122">
        <v>264</v>
      </c>
      <c r="B267" s="129" t="str">
        <f>IF($A267&gt;A$3,"",CR!$Q$7)</f>
        <v/>
      </c>
      <c r="C267" s="130" t="str">
        <f>IF($A267&gt;A$3,"",CR!$H$11)</f>
        <v/>
      </c>
      <c r="D267" s="130" t="str">
        <f>IF($A267&gt;A$3,"",BL!$U$8)</f>
        <v/>
      </c>
      <c r="E267" s="130"/>
      <c r="F267" s="131" t="str">
        <f>IF($A267&gt;A$3,"",IF($A267&gt;CR!$AO$15,VLOOKUP($A267,CR!$AP:$AQ,2,FALSE),VLOOKUP($A267,BL!$AR:$AS,2,FALSE)))</f>
        <v/>
      </c>
      <c r="G267" s="130" t="str">
        <f t="shared" si="8"/>
        <v/>
      </c>
      <c r="H267" s="130" t="str">
        <f t="shared" si="9"/>
        <v/>
      </c>
      <c r="I267" s="130"/>
      <c r="J267" s="130"/>
      <c r="K267" s="130" t="str">
        <f>IF(AND($C$1=APRS!$AE$45,A267&lt;A$3),"X","")</f>
        <v/>
      </c>
    </row>
    <row r="268" spans="1:11" ht="13.5" customHeight="1" x14ac:dyDescent="0.25">
      <c r="A268" s="122">
        <v>265</v>
      </c>
      <c r="B268" s="129" t="str">
        <f>IF($A268&gt;A$3,"",CR!$Q$7)</f>
        <v/>
      </c>
      <c r="C268" s="130" t="str">
        <f>IF($A268&gt;A$3,"",CR!$H$11)</f>
        <v/>
      </c>
      <c r="D268" s="130" t="str">
        <f>IF($A268&gt;A$3,"",BL!$U$8)</f>
        <v/>
      </c>
      <c r="E268" s="130"/>
      <c r="F268" s="131" t="str">
        <f>IF($A268&gt;A$3,"",IF($A268&gt;CR!$AO$15,VLOOKUP($A268,CR!$AP:$AQ,2,FALSE),VLOOKUP($A268,BL!$AR:$AS,2,FALSE)))</f>
        <v/>
      </c>
      <c r="G268" s="130" t="str">
        <f t="shared" si="8"/>
        <v/>
      </c>
      <c r="H268" s="130" t="str">
        <f t="shared" si="9"/>
        <v/>
      </c>
      <c r="I268" s="130"/>
      <c r="J268" s="130"/>
      <c r="K268" s="130" t="str">
        <f>IF(AND($C$1=APRS!$AE$45,A268&lt;A$3),"X","")</f>
        <v/>
      </c>
    </row>
    <row r="269" spans="1:11" ht="13.5" customHeight="1" x14ac:dyDescent="0.25">
      <c r="A269" s="122">
        <v>266</v>
      </c>
      <c r="B269" s="129" t="str">
        <f>IF($A269&gt;A$3,"",CR!$Q$7)</f>
        <v/>
      </c>
      <c r="C269" s="130" t="str">
        <f>IF($A269&gt;A$3,"",CR!$H$11)</f>
        <v/>
      </c>
      <c r="D269" s="130" t="str">
        <f>IF($A269&gt;A$3,"",BL!$U$8)</f>
        <v/>
      </c>
      <c r="E269" s="130"/>
      <c r="F269" s="131" t="str">
        <f>IF($A269&gt;A$3,"",IF($A269&gt;CR!$AO$15,VLOOKUP($A269,CR!$AP:$AQ,2,FALSE),VLOOKUP($A269,BL!$AR:$AS,2,FALSE)))</f>
        <v/>
      </c>
      <c r="G269" s="130" t="str">
        <f t="shared" si="8"/>
        <v/>
      </c>
      <c r="H269" s="130" t="str">
        <f t="shared" si="9"/>
        <v/>
      </c>
      <c r="I269" s="130"/>
      <c r="J269" s="130"/>
      <c r="K269" s="130" t="str">
        <f>IF(AND($C$1=APRS!$AE$45,A269&lt;A$3),"X","")</f>
        <v/>
      </c>
    </row>
    <row r="270" spans="1:11" ht="13.5" customHeight="1" x14ac:dyDescent="0.25">
      <c r="A270" s="122">
        <v>267</v>
      </c>
      <c r="B270" s="129" t="str">
        <f>IF($A270&gt;A$3,"",CR!$Q$7)</f>
        <v/>
      </c>
      <c r="C270" s="130" t="str">
        <f>IF($A270&gt;A$3,"",CR!$H$11)</f>
        <v/>
      </c>
      <c r="D270" s="130" t="str">
        <f>IF($A270&gt;A$3,"",BL!$U$8)</f>
        <v/>
      </c>
      <c r="E270" s="130"/>
      <c r="F270" s="131" t="str">
        <f>IF($A270&gt;A$3,"",IF($A270&gt;CR!$AO$15,VLOOKUP($A270,CR!$AP:$AQ,2,FALSE),VLOOKUP($A270,BL!$AR:$AS,2,FALSE)))</f>
        <v/>
      </c>
      <c r="G270" s="130" t="str">
        <f t="shared" si="8"/>
        <v/>
      </c>
      <c r="H270" s="130" t="str">
        <f t="shared" si="9"/>
        <v/>
      </c>
      <c r="I270" s="130"/>
      <c r="J270" s="130"/>
      <c r="K270" s="130" t="str">
        <f>IF(AND($C$1=APRS!$AE$45,A270&lt;A$3),"X","")</f>
        <v/>
      </c>
    </row>
    <row r="271" spans="1:11" ht="13.5" customHeight="1" x14ac:dyDescent="0.25">
      <c r="A271" s="122">
        <v>268</v>
      </c>
      <c r="B271" s="129" t="str">
        <f>IF($A271&gt;A$3,"",CR!$Q$7)</f>
        <v/>
      </c>
      <c r="C271" s="130" t="str">
        <f>IF($A271&gt;A$3,"",CR!$H$11)</f>
        <v/>
      </c>
      <c r="D271" s="130" t="str">
        <f>IF($A271&gt;A$3,"",BL!$U$8)</f>
        <v/>
      </c>
      <c r="E271" s="130"/>
      <c r="F271" s="131" t="str">
        <f>IF($A271&gt;A$3,"",IF($A271&gt;CR!$AO$15,VLOOKUP($A271,CR!$AP:$AQ,2,FALSE),VLOOKUP($A271,BL!$AR:$AS,2,FALSE)))</f>
        <v/>
      </c>
      <c r="G271" s="130" t="str">
        <f t="shared" si="8"/>
        <v/>
      </c>
      <c r="H271" s="130" t="str">
        <f t="shared" si="9"/>
        <v/>
      </c>
      <c r="I271" s="130"/>
      <c r="J271" s="130"/>
      <c r="K271" s="130" t="str">
        <f>IF(AND($C$1=APRS!$AE$45,A271&lt;A$3),"X","")</f>
        <v/>
      </c>
    </row>
    <row r="272" spans="1:11" ht="13.5" customHeight="1" x14ac:dyDescent="0.25">
      <c r="A272" s="122">
        <v>269</v>
      </c>
      <c r="B272" s="129" t="str">
        <f>IF($A272&gt;A$3,"",CR!$Q$7)</f>
        <v/>
      </c>
      <c r="C272" s="130" t="str">
        <f>IF($A272&gt;A$3,"",CR!$H$11)</f>
        <v/>
      </c>
      <c r="D272" s="130" t="str">
        <f>IF($A272&gt;A$3,"",BL!$U$8)</f>
        <v/>
      </c>
      <c r="E272" s="130"/>
      <c r="F272" s="131" t="str">
        <f>IF($A272&gt;A$3,"",IF($A272&gt;CR!$AO$15,VLOOKUP($A272,CR!$AP:$AQ,2,FALSE),VLOOKUP($A272,BL!$AR:$AS,2,FALSE)))</f>
        <v/>
      </c>
      <c r="G272" s="130" t="str">
        <f t="shared" si="8"/>
        <v/>
      </c>
      <c r="H272" s="130" t="str">
        <f t="shared" si="9"/>
        <v/>
      </c>
      <c r="I272" s="130"/>
      <c r="J272" s="130"/>
      <c r="K272" s="130" t="str">
        <f>IF(AND($C$1=APRS!$AE$45,A272&lt;A$3),"X","")</f>
        <v/>
      </c>
    </row>
    <row r="273" spans="1:11" ht="13.5" customHeight="1" x14ac:dyDescent="0.25">
      <c r="A273" s="122">
        <v>270</v>
      </c>
      <c r="B273" s="129" t="str">
        <f>IF($A273&gt;A$3,"",CR!$Q$7)</f>
        <v/>
      </c>
      <c r="C273" s="130" t="str">
        <f>IF($A273&gt;A$3,"",CR!$H$11)</f>
        <v/>
      </c>
      <c r="D273" s="130" t="str">
        <f>IF($A273&gt;A$3,"",BL!$U$8)</f>
        <v/>
      </c>
      <c r="E273" s="130"/>
      <c r="F273" s="131" t="str">
        <f>IF($A273&gt;A$3,"",IF($A273&gt;CR!$AO$15,VLOOKUP($A273,CR!$AP:$AQ,2,FALSE),VLOOKUP($A273,BL!$AR:$AS,2,FALSE)))</f>
        <v/>
      </c>
      <c r="G273" s="130" t="str">
        <f t="shared" si="8"/>
        <v/>
      </c>
      <c r="H273" s="130" t="str">
        <f t="shared" si="9"/>
        <v/>
      </c>
      <c r="I273" s="130"/>
      <c r="J273" s="130"/>
      <c r="K273" s="130" t="str">
        <f>IF(AND($C$1=APRS!$AE$45,A273&lt;A$3),"X","")</f>
        <v/>
      </c>
    </row>
    <row r="274" spans="1:11" ht="13.5" customHeight="1" x14ac:dyDescent="0.25">
      <c r="A274" s="122">
        <v>271</v>
      </c>
      <c r="B274" s="129" t="str">
        <f>IF($A274&gt;A$3,"",CR!$Q$7)</f>
        <v/>
      </c>
      <c r="C274" s="130" t="str">
        <f>IF($A274&gt;A$3,"",CR!$H$11)</f>
        <v/>
      </c>
      <c r="D274" s="130" t="str">
        <f>IF($A274&gt;A$3,"",BL!$U$8)</f>
        <v/>
      </c>
      <c r="E274" s="130"/>
      <c r="F274" s="131" t="str">
        <f>IF($A274&gt;A$3,"",IF($A274&gt;CR!$AO$15,VLOOKUP($A274,CR!$AP:$AQ,2,FALSE),VLOOKUP($A274,BL!$AR:$AS,2,FALSE)))</f>
        <v/>
      </c>
      <c r="G274" s="130" t="str">
        <f t="shared" si="8"/>
        <v/>
      </c>
      <c r="H274" s="130" t="str">
        <f t="shared" si="9"/>
        <v/>
      </c>
      <c r="I274" s="130"/>
      <c r="J274" s="130"/>
      <c r="K274" s="130" t="str">
        <f>IF(AND($C$1=APRS!$AE$45,A274&lt;A$3),"X","")</f>
        <v/>
      </c>
    </row>
    <row r="275" spans="1:11" ht="13.5" customHeight="1" x14ac:dyDescent="0.25">
      <c r="A275" s="122">
        <v>272</v>
      </c>
      <c r="B275" s="129" t="str">
        <f>IF($A275&gt;A$3,"",CR!$Q$7)</f>
        <v/>
      </c>
      <c r="C275" s="130" t="str">
        <f>IF($A275&gt;A$3,"",CR!$H$11)</f>
        <v/>
      </c>
      <c r="D275" s="130" t="str">
        <f>IF($A275&gt;A$3,"",BL!$U$8)</f>
        <v/>
      </c>
      <c r="E275" s="130"/>
      <c r="F275" s="131" t="str">
        <f>IF($A275&gt;A$3,"",IF($A275&gt;CR!$AO$15,VLOOKUP($A275,CR!$AP:$AQ,2,FALSE),VLOOKUP($A275,BL!$AR:$AS,2,FALSE)))</f>
        <v/>
      </c>
      <c r="G275" s="130" t="str">
        <f t="shared" si="8"/>
        <v/>
      </c>
      <c r="H275" s="130" t="str">
        <f t="shared" si="9"/>
        <v/>
      </c>
      <c r="I275" s="130"/>
      <c r="J275" s="130"/>
      <c r="K275" s="130" t="str">
        <f>IF(AND($C$1=APRS!$AE$45,A275&lt;A$3),"X","")</f>
        <v/>
      </c>
    </row>
    <row r="276" spans="1:11" ht="13.5" customHeight="1" x14ac:dyDescent="0.25">
      <c r="A276" s="122">
        <v>273</v>
      </c>
      <c r="B276" s="129" t="str">
        <f>IF($A276&gt;A$3,"",CR!$Q$7)</f>
        <v/>
      </c>
      <c r="C276" s="130" t="str">
        <f>IF($A276&gt;A$3,"",CR!$H$11)</f>
        <v/>
      </c>
      <c r="D276" s="130" t="str">
        <f>IF($A276&gt;A$3,"",BL!$U$8)</f>
        <v/>
      </c>
      <c r="E276" s="130"/>
      <c r="F276" s="131" t="str">
        <f>IF($A276&gt;A$3,"",IF($A276&gt;CR!$AO$15,VLOOKUP($A276,CR!$AP:$AQ,2,FALSE),VLOOKUP($A276,BL!$AR:$AS,2,FALSE)))</f>
        <v/>
      </c>
      <c r="G276" s="130" t="str">
        <f t="shared" si="8"/>
        <v/>
      </c>
      <c r="H276" s="130" t="str">
        <f t="shared" si="9"/>
        <v/>
      </c>
      <c r="I276" s="130"/>
      <c r="J276" s="130"/>
      <c r="K276" s="130" t="str">
        <f>IF(AND($C$1=APRS!$AE$45,A276&lt;A$3),"X","")</f>
        <v/>
      </c>
    </row>
    <row r="277" spans="1:11" ht="13.5" customHeight="1" x14ac:dyDescent="0.25">
      <c r="A277" s="122">
        <v>274</v>
      </c>
      <c r="B277" s="129" t="str">
        <f>IF($A277&gt;A$3,"",CR!$Q$7)</f>
        <v/>
      </c>
      <c r="C277" s="130" t="str">
        <f>IF($A277&gt;A$3,"",CR!$H$11)</f>
        <v/>
      </c>
      <c r="D277" s="130" t="str">
        <f>IF($A277&gt;A$3,"",BL!$U$8)</f>
        <v/>
      </c>
      <c r="E277" s="130"/>
      <c r="F277" s="131" t="str">
        <f>IF($A277&gt;A$3,"",IF($A277&gt;CR!$AO$15,VLOOKUP($A277,CR!$AP:$AQ,2,FALSE),VLOOKUP($A277,BL!$AR:$AS,2,FALSE)))</f>
        <v/>
      </c>
      <c r="G277" s="130" t="str">
        <f t="shared" si="8"/>
        <v/>
      </c>
      <c r="H277" s="130" t="str">
        <f t="shared" si="9"/>
        <v/>
      </c>
      <c r="I277" s="130"/>
      <c r="J277" s="130"/>
      <c r="K277" s="130" t="str">
        <f>IF(AND($C$1=APRS!$AE$45,A277&lt;A$3),"X","")</f>
        <v/>
      </c>
    </row>
    <row r="278" spans="1:11" ht="13.5" customHeight="1" x14ac:dyDescent="0.25">
      <c r="A278" s="122">
        <v>275</v>
      </c>
      <c r="B278" s="129" t="str">
        <f>IF($A278&gt;A$3,"",CR!$Q$7)</f>
        <v/>
      </c>
      <c r="C278" s="130" t="str">
        <f>IF($A278&gt;A$3,"",CR!$H$11)</f>
        <v/>
      </c>
      <c r="D278" s="130" t="str">
        <f>IF($A278&gt;A$3,"",BL!$U$8)</f>
        <v/>
      </c>
      <c r="E278" s="130"/>
      <c r="F278" s="131" t="str">
        <f>IF($A278&gt;A$3,"",IF($A278&gt;CR!$AO$15,VLOOKUP($A278,CR!$AP:$AQ,2,FALSE),VLOOKUP($A278,BL!$AR:$AS,2,FALSE)))</f>
        <v/>
      </c>
      <c r="G278" s="130" t="str">
        <f t="shared" si="8"/>
        <v/>
      </c>
      <c r="H278" s="130" t="str">
        <f t="shared" si="9"/>
        <v/>
      </c>
      <c r="I278" s="130"/>
      <c r="J278" s="130"/>
      <c r="K278" s="130" t="str">
        <f>IF(AND($C$1=APRS!$AE$45,A278&lt;A$3),"X","")</f>
        <v/>
      </c>
    </row>
    <row r="279" spans="1:11" ht="13.5" customHeight="1" x14ac:dyDescent="0.25">
      <c r="A279" s="122">
        <v>276</v>
      </c>
      <c r="B279" s="129" t="str">
        <f>IF($A279&gt;A$3,"",CR!$Q$7)</f>
        <v/>
      </c>
      <c r="C279" s="130" t="str">
        <f>IF($A279&gt;A$3,"",CR!$H$11)</f>
        <v/>
      </c>
      <c r="D279" s="130" t="str">
        <f>IF($A279&gt;A$3,"",BL!$U$8)</f>
        <v/>
      </c>
      <c r="E279" s="130"/>
      <c r="F279" s="131" t="str">
        <f>IF($A279&gt;A$3,"",IF($A279&gt;CR!$AO$15,VLOOKUP($A279,CR!$AP:$AQ,2,FALSE),VLOOKUP($A279,BL!$AR:$AS,2,FALSE)))</f>
        <v/>
      </c>
      <c r="G279" s="130" t="str">
        <f t="shared" si="8"/>
        <v/>
      </c>
      <c r="H279" s="130" t="str">
        <f t="shared" si="9"/>
        <v/>
      </c>
      <c r="I279" s="130"/>
      <c r="J279" s="130"/>
      <c r="K279" s="130" t="str">
        <f>IF(AND($C$1=APRS!$AE$45,A279&lt;A$3),"X","")</f>
        <v/>
      </c>
    </row>
    <row r="280" spans="1:11" ht="13.5" customHeight="1" x14ac:dyDescent="0.25">
      <c r="A280" s="122">
        <v>277</v>
      </c>
      <c r="B280" s="129" t="str">
        <f>IF($A280&gt;A$3,"",CR!$Q$7)</f>
        <v/>
      </c>
      <c r="C280" s="130" t="str">
        <f>IF($A280&gt;A$3,"",CR!$H$11)</f>
        <v/>
      </c>
      <c r="D280" s="130" t="str">
        <f>IF($A280&gt;A$3,"",BL!$U$8)</f>
        <v/>
      </c>
      <c r="E280" s="130"/>
      <c r="F280" s="131" t="str">
        <f>IF($A280&gt;A$3,"",IF($A280&gt;CR!$AO$15,VLOOKUP($A280,CR!$AP:$AQ,2,FALSE),VLOOKUP($A280,BL!$AR:$AS,2,FALSE)))</f>
        <v/>
      </c>
      <c r="G280" s="130" t="str">
        <f t="shared" si="8"/>
        <v/>
      </c>
      <c r="H280" s="130" t="str">
        <f t="shared" si="9"/>
        <v/>
      </c>
      <c r="I280" s="130"/>
      <c r="J280" s="130"/>
      <c r="K280" s="130" t="str">
        <f>IF(AND($C$1=APRS!$AE$45,A280&lt;A$3),"X","")</f>
        <v/>
      </c>
    </row>
    <row r="281" spans="1:11" ht="13.5" customHeight="1" x14ac:dyDescent="0.25">
      <c r="A281" s="122">
        <v>278</v>
      </c>
      <c r="B281" s="129" t="str">
        <f>IF($A281&gt;A$3,"",CR!$Q$7)</f>
        <v/>
      </c>
      <c r="C281" s="130" t="str">
        <f>IF($A281&gt;A$3,"",CR!$H$11)</f>
        <v/>
      </c>
      <c r="D281" s="130" t="str">
        <f>IF($A281&gt;A$3,"",BL!$U$8)</f>
        <v/>
      </c>
      <c r="E281" s="130"/>
      <c r="F281" s="131" t="str">
        <f>IF($A281&gt;A$3,"",IF($A281&gt;CR!$AO$15,VLOOKUP($A281,CR!$AP:$AQ,2,FALSE),VLOOKUP($A281,BL!$AR:$AS,2,FALSE)))</f>
        <v/>
      </c>
      <c r="G281" s="130" t="str">
        <f t="shared" si="8"/>
        <v/>
      </c>
      <c r="H281" s="130" t="str">
        <f t="shared" si="9"/>
        <v/>
      </c>
      <c r="I281" s="130"/>
      <c r="J281" s="130"/>
      <c r="K281" s="130" t="str">
        <f>IF(AND($C$1=APRS!$AE$45,A281&lt;A$3),"X","")</f>
        <v/>
      </c>
    </row>
    <row r="282" spans="1:11" ht="13.5" customHeight="1" x14ac:dyDescent="0.25">
      <c r="A282" s="122">
        <v>279</v>
      </c>
      <c r="B282" s="129" t="str">
        <f>IF($A282&gt;A$3,"",CR!$Q$7)</f>
        <v/>
      </c>
      <c r="C282" s="130" t="str">
        <f>IF($A282&gt;A$3,"",CR!$H$11)</f>
        <v/>
      </c>
      <c r="D282" s="130" t="str">
        <f>IF($A282&gt;A$3,"",BL!$U$8)</f>
        <v/>
      </c>
      <c r="E282" s="130"/>
      <c r="F282" s="131" t="str">
        <f>IF($A282&gt;A$3,"",IF($A282&gt;CR!$AO$15,VLOOKUP($A282,CR!$AP:$AQ,2,FALSE),VLOOKUP($A282,BL!$AR:$AS,2,FALSE)))</f>
        <v/>
      </c>
      <c r="G282" s="130" t="str">
        <f t="shared" si="8"/>
        <v/>
      </c>
      <c r="H282" s="130" t="str">
        <f t="shared" si="9"/>
        <v/>
      </c>
      <c r="I282" s="130"/>
      <c r="J282" s="130"/>
      <c r="K282" s="130" t="str">
        <f>IF(AND($C$1=APRS!$AE$45,A282&lt;A$3),"X","")</f>
        <v/>
      </c>
    </row>
    <row r="283" spans="1:11" ht="13.5" customHeight="1" x14ac:dyDescent="0.25">
      <c r="A283" s="122">
        <v>280</v>
      </c>
      <c r="B283" s="129" t="str">
        <f>IF($A283&gt;A$3,"",CR!$Q$7)</f>
        <v/>
      </c>
      <c r="C283" s="130" t="str">
        <f>IF($A283&gt;A$3,"",CR!$H$11)</f>
        <v/>
      </c>
      <c r="D283" s="130" t="str">
        <f>IF($A283&gt;A$3,"",BL!$U$8)</f>
        <v/>
      </c>
      <c r="E283" s="130"/>
      <c r="F283" s="131" t="str">
        <f>IF($A283&gt;A$3,"",IF($A283&gt;CR!$AO$15,VLOOKUP($A283,CR!$AP:$AQ,2,FALSE),VLOOKUP($A283,BL!$AR:$AS,2,FALSE)))</f>
        <v/>
      </c>
      <c r="G283" s="130" t="str">
        <f t="shared" si="8"/>
        <v/>
      </c>
      <c r="H283" s="130" t="str">
        <f t="shared" si="9"/>
        <v/>
      </c>
      <c r="I283" s="130"/>
      <c r="J283" s="130"/>
      <c r="K283" s="130" t="str">
        <f>IF(AND($C$1=APRS!$AE$45,A283&lt;A$3),"X","")</f>
        <v/>
      </c>
    </row>
    <row r="284" spans="1:11" ht="13.5" customHeight="1" x14ac:dyDescent="0.25">
      <c r="A284" s="122">
        <v>281</v>
      </c>
      <c r="B284" s="129" t="str">
        <f>IF($A284&gt;A$3,"",CR!$Q$7)</f>
        <v/>
      </c>
      <c r="C284" s="130" t="str">
        <f>IF($A284&gt;A$3,"",CR!$H$11)</f>
        <v/>
      </c>
      <c r="D284" s="130" t="str">
        <f>IF($A284&gt;A$3,"",BL!$U$8)</f>
        <v/>
      </c>
      <c r="E284" s="130"/>
      <c r="F284" s="131" t="str">
        <f>IF($A284&gt;A$3,"",IF($A284&gt;CR!$AO$15,VLOOKUP($A284,CR!$AP:$AQ,2,FALSE),VLOOKUP($A284,BL!$AR:$AS,2,FALSE)))</f>
        <v/>
      </c>
      <c r="G284" s="130" t="str">
        <f t="shared" si="8"/>
        <v/>
      </c>
      <c r="H284" s="130" t="str">
        <f t="shared" si="9"/>
        <v/>
      </c>
      <c r="I284" s="130"/>
      <c r="J284" s="130"/>
      <c r="K284" s="130" t="str">
        <f>IF(AND($C$1=APRS!$AE$45,A284&lt;A$3),"X","")</f>
        <v/>
      </c>
    </row>
    <row r="285" spans="1:11" ht="13.5" customHeight="1" x14ac:dyDescent="0.25">
      <c r="A285" s="122">
        <v>282</v>
      </c>
      <c r="B285" s="129" t="str">
        <f>IF($A285&gt;A$3,"",CR!$Q$7)</f>
        <v/>
      </c>
      <c r="C285" s="130" t="str">
        <f>IF($A285&gt;A$3,"",CR!$H$11)</f>
        <v/>
      </c>
      <c r="D285" s="130" t="str">
        <f>IF($A285&gt;A$3,"",BL!$U$8)</f>
        <v/>
      </c>
      <c r="E285" s="130"/>
      <c r="F285" s="131" t="str">
        <f>IF($A285&gt;A$3,"",IF($A285&gt;CR!$AO$15,VLOOKUP($A285,CR!$AP:$AQ,2,FALSE),VLOOKUP($A285,BL!$AR:$AS,2,FALSE)))</f>
        <v/>
      </c>
      <c r="G285" s="130" t="str">
        <f t="shared" si="8"/>
        <v/>
      </c>
      <c r="H285" s="130" t="str">
        <f t="shared" si="9"/>
        <v/>
      </c>
      <c r="I285" s="130"/>
      <c r="J285" s="130"/>
      <c r="K285" s="130" t="str">
        <f>IF(AND($C$1=APRS!$AE$45,A285&lt;A$3),"X","")</f>
        <v/>
      </c>
    </row>
    <row r="286" spans="1:11" ht="13.5" customHeight="1" x14ac:dyDescent="0.25">
      <c r="A286" s="122">
        <v>283</v>
      </c>
      <c r="B286" s="129" t="str">
        <f>IF($A286&gt;A$3,"",CR!$Q$7)</f>
        <v/>
      </c>
      <c r="C286" s="130" t="str">
        <f>IF($A286&gt;A$3,"",CR!$H$11)</f>
        <v/>
      </c>
      <c r="D286" s="130" t="str">
        <f>IF($A286&gt;A$3,"",BL!$U$8)</f>
        <v/>
      </c>
      <c r="E286" s="130"/>
      <c r="F286" s="131" t="str">
        <f>IF($A286&gt;A$3,"",IF($A286&gt;CR!$AO$15,VLOOKUP($A286,CR!$AP:$AQ,2,FALSE),VLOOKUP($A286,BL!$AR:$AS,2,FALSE)))</f>
        <v/>
      </c>
      <c r="G286" s="130" t="str">
        <f t="shared" si="8"/>
        <v/>
      </c>
      <c r="H286" s="130" t="str">
        <f t="shared" si="9"/>
        <v/>
      </c>
      <c r="I286" s="130"/>
      <c r="J286" s="130"/>
      <c r="K286" s="130" t="str">
        <f>IF(AND($C$1=APRS!$AE$45,A286&lt;A$3),"X","")</f>
        <v/>
      </c>
    </row>
    <row r="287" spans="1:11" ht="13.5" customHeight="1" x14ac:dyDescent="0.25">
      <c r="A287" s="122">
        <v>284</v>
      </c>
      <c r="B287" s="129" t="str">
        <f>IF($A287&gt;A$3,"",CR!$Q$7)</f>
        <v/>
      </c>
      <c r="C287" s="130" t="str">
        <f>IF($A287&gt;A$3,"",CR!$H$11)</f>
        <v/>
      </c>
      <c r="D287" s="130" t="str">
        <f>IF($A287&gt;A$3,"",BL!$U$8)</f>
        <v/>
      </c>
      <c r="E287" s="130"/>
      <c r="F287" s="131" t="str">
        <f>IF($A287&gt;A$3,"",IF($A287&gt;CR!$AO$15,VLOOKUP($A287,CR!$AP:$AQ,2,FALSE),VLOOKUP($A287,BL!$AR:$AS,2,FALSE)))</f>
        <v/>
      </c>
      <c r="G287" s="130" t="str">
        <f t="shared" si="8"/>
        <v/>
      </c>
      <c r="H287" s="130" t="str">
        <f t="shared" si="9"/>
        <v/>
      </c>
      <c r="I287" s="130"/>
      <c r="J287" s="130"/>
      <c r="K287" s="130" t="str">
        <f>IF(AND($C$1=APRS!$AE$45,A287&lt;A$3),"X","")</f>
        <v/>
      </c>
    </row>
    <row r="288" spans="1:11" ht="13.5" customHeight="1" x14ac:dyDescent="0.25">
      <c r="A288" s="122">
        <v>285</v>
      </c>
      <c r="B288" s="129" t="str">
        <f>IF($A288&gt;A$3,"",CR!$Q$7)</f>
        <v/>
      </c>
      <c r="C288" s="130" t="str">
        <f>IF($A288&gt;A$3,"",CR!$H$11)</f>
        <v/>
      </c>
      <c r="D288" s="130" t="str">
        <f>IF($A288&gt;A$3,"",BL!$U$8)</f>
        <v/>
      </c>
      <c r="E288" s="130"/>
      <c r="F288" s="131" t="str">
        <f>IF($A288&gt;A$3,"",IF($A288&gt;CR!$AO$15,VLOOKUP($A288,CR!$AP:$AQ,2,FALSE),VLOOKUP($A288,BL!$AR:$AS,2,FALSE)))</f>
        <v/>
      </c>
      <c r="G288" s="130" t="str">
        <f t="shared" si="8"/>
        <v/>
      </c>
      <c r="H288" s="130" t="str">
        <f t="shared" si="9"/>
        <v/>
      </c>
      <c r="I288" s="130"/>
      <c r="J288" s="130"/>
      <c r="K288" s="130" t="str">
        <f>IF(AND($C$1=APRS!$AE$45,A288&lt;A$3),"X","")</f>
        <v/>
      </c>
    </row>
    <row r="289" spans="1:11" ht="13.5" customHeight="1" x14ac:dyDescent="0.25">
      <c r="A289" s="122">
        <v>286</v>
      </c>
      <c r="B289" s="129" t="str">
        <f>IF($A289&gt;A$3,"",CR!$Q$7)</f>
        <v/>
      </c>
      <c r="C289" s="130" t="str">
        <f>IF($A289&gt;A$3,"",CR!$H$11)</f>
        <v/>
      </c>
      <c r="D289" s="130" t="str">
        <f>IF($A289&gt;A$3,"",BL!$U$8)</f>
        <v/>
      </c>
      <c r="E289" s="130"/>
      <c r="F289" s="131" t="str">
        <f>IF($A289&gt;A$3,"",IF($A289&gt;CR!$AO$15,VLOOKUP($A289,CR!$AP:$AQ,2,FALSE),VLOOKUP($A289,BL!$AR:$AS,2,FALSE)))</f>
        <v/>
      </c>
      <c r="G289" s="130" t="str">
        <f t="shared" si="8"/>
        <v/>
      </c>
      <c r="H289" s="130" t="str">
        <f t="shared" si="9"/>
        <v/>
      </c>
      <c r="I289" s="130"/>
      <c r="J289" s="130"/>
      <c r="K289" s="130" t="str">
        <f>IF(AND($C$1=APRS!$AE$45,A289&lt;A$3),"X","")</f>
        <v/>
      </c>
    </row>
    <row r="290" spans="1:11" ht="13.5" customHeight="1" x14ac:dyDescent="0.25">
      <c r="A290" s="122">
        <v>287</v>
      </c>
      <c r="B290" s="129" t="str">
        <f>IF($A290&gt;A$3,"",CR!$Q$7)</f>
        <v/>
      </c>
      <c r="C290" s="130" t="str">
        <f>IF($A290&gt;A$3,"",CR!$H$11)</f>
        <v/>
      </c>
      <c r="D290" s="130" t="str">
        <f>IF($A290&gt;A$3,"",BL!$U$8)</f>
        <v/>
      </c>
      <c r="E290" s="130"/>
      <c r="F290" s="131" t="str">
        <f>IF($A290&gt;A$3,"",IF($A290&gt;CR!$AO$15,VLOOKUP($A290,CR!$AP:$AQ,2,FALSE),VLOOKUP($A290,BL!$AR:$AS,2,FALSE)))</f>
        <v/>
      </c>
      <c r="G290" s="130" t="str">
        <f t="shared" si="8"/>
        <v/>
      </c>
      <c r="H290" s="130" t="str">
        <f t="shared" si="9"/>
        <v/>
      </c>
      <c r="I290" s="130"/>
      <c r="J290" s="130"/>
      <c r="K290" s="130" t="str">
        <f>IF(AND($C$1=APRS!$AE$45,A290&lt;A$3),"X","")</f>
        <v/>
      </c>
    </row>
    <row r="291" spans="1:11" ht="13.5" customHeight="1" x14ac:dyDescent="0.25">
      <c r="A291" s="122">
        <v>288</v>
      </c>
      <c r="B291" s="129" t="str">
        <f>IF($A291&gt;A$3,"",CR!$Q$7)</f>
        <v/>
      </c>
      <c r="C291" s="130" t="str">
        <f>IF($A291&gt;A$3,"",CR!$H$11)</f>
        <v/>
      </c>
      <c r="D291" s="130" t="str">
        <f>IF($A291&gt;A$3,"",BL!$U$8)</f>
        <v/>
      </c>
      <c r="E291" s="130"/>
      <c r="F291" s="131" t="str">
        <f>IF($A291&gt;A$3,"",IF($A291&gt;CR!$AO$15,VLOOKUP($A291,CR!$AP:$AQ,2,FALSE),VLOOKUP($A291,BL!$AR:$AS,2,FALSE)))</f>
        <v/>
      </c>
      <c r="G291" s="130" t="str">
        <f t="shared" si="8"/>
        <v/>
      </c>
      <c r="H291" s="130" t="str">
        <f t="shared" si="9"/>
        <v/>
      </c>
      <c r="I291" s="130"/>
      <c r="J291" s="130"/>
      <c r="K291" s="130" t="str">
        <f>IF(AND($C$1=APRS!$AE$45,A291&lt;A$3),"X","")</f>
        <v/>
      </c>
    </row>
    <row r="292" spans="1:11" ht="13.5" customHeight="1" x14ac:dyDescent="0.25">
      <c r="A292" s="122">
        <v>289</v>
      </c>
      <c r="B292" s="129" t="str">
        <f>IF($A292&gt;A$3,"",CR!$Q$7)</f>
        <v/>
      </c>
      <c r="C292" s="130" t="str">
        <f>IF($A292&gt;A$3,"",CR!$H$11)</f>
        <v/>
      </c>
      <c r="D292" s="130" t="str">
        <f>IF($A292&gt;A$3,"",BL!$U$8)</f>
        <v/>
      </c>
      <c r="E292" s="130"/>
      <c r="F292" s="131" t="str">
        <f>IF($A292&gt;A$3,"",IF($A292&gt;CR!$AO$15,VLOOKUP($A292,CR!$AP:$AQ,2,FALSE),VLOOKUP($A292,BL!$AR:$AS,2,FALSE)))</f>
        <v/>
      </c>
      <c r="G292" s="130" t="str">
        <f t="shared" si="8"/>
        <v/>
      </c>
      <c r="H292" s="130" t="str">
        <f t="shared" si="9"/>
        <v/>
      </c>
      <c r="I292" s="130"/>
      <c r="J292" s="130"/>
      <c r="K292" s="130" t="str">
        <f>IF(AND($C$1=APRS!$AE$45,A292&lt;A$3),"X","")</f>
        <v/>
      </c>
    </row>
    <row r="293" spans="1:11" ht="13.5" customHeight="1" x14ac:dyDescent="0.25">
      <c r="A293" s="122">
        <v>290</v>
      </c>
      <c r="B293" s="129" t="str">
        <f>IF($A293&gt;A$3,"",CR!$Q$7)</f>
        <v/>
      </c>
      <c r="C293" s="130" t="str">
        <f>IF($A293&gt;A$3,"",CR!$H$11)</f>
        <v/>
      </c>
      <c r="D293" s="130" t="str">
        <f>IF($A293&gt;A$3,"",BL!$U$8)</f>
        <v/>
      </c>
      <c r="E293" s="130"/>
      <c r="F293" s="131" t="str">
        <f>IF($A293&gt;A$3,"",IF($A293&gt;CR!$AO$15,VLOOKUP($A293,CR!$AP:$AQ,2,FALSE),VLOOKUP($A293,BL!$AR:$AS,2,FALSE)))</f>
        <v/>
      </c>
      <c r="G293" s="130" t="str">
        <f t="shared" si="8"/>
        <v/>
      </c>
      <c r="H293" s="130" t="str">
        <f t="shared" si="9"/>
        <v/>
      </c>
      <c r="I293" s="130"/>
      <c r="J293" s="130"/>
      <c r="K293" s="130" t="str">
        <f>IF(AND($C$1=APRS!$AE$45,A293&lt;A$3),"X","")</f>
        <v/>
      </c>
    </row>
    <row r="294" spans="1:11" ht="13.5" customHeight="1" x14ac:dyDescent="0.25">
      <c r="A294" s="122">
        <v>291</v>
      </c>
      <c r="B294" s="129" t="str">
        <f>IF($A294&gt;A$3,"",CR!$Q$7)</f>
        <v/>
      </c>
      <c r="C294" s="130" t="str">
        <f>IF($A294&gt;A$3,"",CR!$H$11)</f>
        <v/>
      </c>
      <c r="D294" s="130" t="str">
        <f>IF($A294&gt;A$3,"",BL!$U$8)</f>
        <v/>
      </c>
      <c r="E294" s="130"/>
      <c r="F294" s="131" t="str">
        <f>IF($A294&gt;A$3,"",IF($A294&gt;CR!$AO$15,VLOOKUP($A294,CR!$AP:$AQ,2,FALSE),VLOOKUP($A294,BL!$AR:$AS,2,FALSE)))</f>
        <v/>
      </c>
      <c r="G294" s="130" t="str">
        <f t="shared" si="8"/>
        <v/>
      </c>
      <c r="H294" s="130" t="str">
        <f t="shared" si="9"/>
        <v/>
      </c>
      <c r="I294" s="130"/>
      <c r="J294" s="130"/>
      <c r="K294" s="130" t="str">
        <f>IF(AND($C$1=APRS!$AE$45,A294&lt;A$3),"X","")</f>
        <v/>
      </c>
    </row>
    <row r="295" spans="1:11" ht="13.5" customHeight="1" x14ac:dyDescent="0.25">
      <c r="A295" s="122">
        <v>292</v>
      </c>
      <c r="B295" s="129" t="str">
        <f>IF($A295&gt;A$3,"",CR!$Q$7)</f>
        <v/>
      </c>
      <c r="C295" s="130" t="str">
        <f>IF($A295&gt;A$3,"",CR!$H$11)</f>
        <v/>
      </c>
      <c r="D295" s="130" t="str">
        <f>IF($A295&gt;A$3,"",BL!$U$8)</f>
        <v/>
      </c>
      <c r="E295" s="130"/>
      <c r="F295" s="131" t="str">
        <f>IF($A295&gt;A$3,"",IF($A295&gt;CR!$AO$15,VLOOKUP($A295,CR!$AP:$AQ,2,FALSE),VLOOKUP($A295,BL!$AR:$AS,2,FALSE)))</f>
        <v/>
      </c>
      <c r="G295" s="130" t="str">
        <f t="shared" si="8"/>
        <v/>
      </c>
      <c r="H295" s="130" t="str">
        <f t="shared" si="9"/>
        <v/>
      </c>
      <c r="I295" s="130"/>
      <c r="J295" s="130"/>
      <c r="K295" s="130" t="str">
        <f>IF(AND($C$1=APRS!$AE$45,A295&lt;A$3),"X","")</f>
        <v/>
      </c>
    </row>
    <row r="296" spans="1:11" ht="13.5" customHeight="1" x14ac:dyDescent="0.25">
      <c r="A296" s="122">
        <v>293</v>
      </c>
      <c r="B296" s="129" t="str">
        <f>IF($A296&gt;A$3,"",CR!$Q$7)</f>
        <v/>
      </c>
      <c r="C296" s="130" t="str">
        <f>IF($A296&gt;A$3,"",CR!$H$11)</f>
        <v/>
      </c>
      <c r="D296" s="130" t="str">
        <f>IF($A296&gt;A$3,"",BL!$U$8)</f>
        <v/>
      </c>
      <c r="E296" s="130"/>
      <c r="F296" s="131" t="str">
        <f>IF($A296&gt;A$3,"",IF($A296&gt;CR!$AO$15,VLOOKUP($A296,CR!$AP:$AQ,2,FALSE),VLOOKUP($A296,BL!$AR:$AS,2,FALSE)))</f>
        <v/>
      </c>
      <c r="G296" s="130" t="str">
        <f t="shared" si="8"/>
        <v/>
      </c>
      <c r="H296" s="130" t="str">
        <f t="shared" si="9"/>
        <v/>
      </c>
      <c r="I296" s="130"/>
      <c r="J296" s="130"/>
      <c r="K296" s="130" t="str">
        <f>IF(AND($C$1=APRS!$AE$45,A296&lt;A$3),"X","")</f>
        <v/>
      </c>
    </row>
    <row r="297" spans="1:11" ht="13.5" customHeight="1" x14ac:dyDescent="0.25">
      <c r="A297" s="122">
        <v>294</v>
      </c>
      <c r="B297" s="129" t="str">
        <f>IF($A297&gt;A$3,"",CR!$Q$7)</f>
        <v/>
      </c>
      <c r="C297" s="130" t="str">
        <f>IF($A297&gt;A$3,"",CR!$H$11)</f>
        <v/>
      </c>
      <c r="D297" s="130" t="str">
        <f>IF($A297&gt;A$3,"",BL!$U$8)</f>
        <v/>
      </c>
      <c r="E297" s="130"/>
      <c r="F297" s="131" t="str">
        <f>IF($A297&gt;A$3,"",IF($A297&gt;CR!$AO$15,VLOOKUP($A297,CR!$AP:$AQ,2,FALSE),VLOOKUP($A297,BL!$AR:$AS,2,FALSE)))</f>
        <v/>
      </c>
      <c r="G297" s="130" t="str">
        <f t="shared" si="8"/>
        <v/>
      </c>
      <c r="H297" s="130" t="str">
        <f t="shared" si="9"/>
        <v/>
      </c>
      <c r="I297" s="130"/>
      <c r="J297" s="130"/>
      <c r="K297" s="130" t="str">
        <f>IF(AND($C$1=APRS!$AE$45,A297&lt;A$3),"X","")</f>
        <v/>
      </c>
    </row>
    <row r="298" spans="1:11" ht="13.5" customHeight="1" x14ac:dyDescent="0.25">
      <c r="A298" s="122">
        <v>295</v>
      </c>
      <c r="B298" s="129" t="str">
        <f>IF($A298&gt;A$3,"",CR!$Q$7)</f>
        <v/>
      </c>
      <c r="C298" s="130" t="str">
        <f>IF($A298&gt;A$3,"",CR!$H$11)</f>
        <v/>
      </c>
      <c r="D298" s="130" t="str">
        <f>IF($A298&gt;A$3,"",BL!$U$8)</f>
        <v/>
      </c>
      <c r="E298" s="130"/>
      <c r="F298" s="131" t="str">
        <f>IF($A298&gt;A$3,"",IF($A298&gt;CR!$AO$15,VLOOKUP($A298,CR!$AP:$AQ,2,FALSE),VLOOKUP($A298,BL!$AR:$AS,2,FALSE)))</f>
        <v/>
      </c>
      <c r="G298" s="130" t="str">
        <f t="shared" si="8"/>
        <v/>
      </c>
      <c r="H298" s="130" t="str">
        <f t="shared" si="9"/>
        <v/>
      </c>
      <c r="I298" s="130"/>
      <c r="J298" s="130"/>
      <c r="K298" s="130" t="str">
        <f>IF(AND($C$1=APRS!$AE$45,A298&lt;A$3),"X","")</f>
        <v/>
      </c>
    </row>
    <row r="299" spans="1:11" ht="13.5" customHeight="1" x14ac:dyDescent="0.25">
      <c r="A299" s="122">
        <v>296</v>
      </c>
      <c r="B299" s="129" t="str">
        <f>IF($A299&gt;A$3,"",CR!$Q$7)</f>
        <v/>
      </c>
      <c r="C299" s="130" t="str">
        <f>IF($A299&gt;A$3,"",CR!$H$11)</f>
        <v/>
      </c>
      <c r="D299" s="130" t="str">
        <f>IF($A299&gt;A$3,"",BL!$U$8)</f>
        <v/>
      </c>
      <c r="E299" s="130"/>
      <c r="F299" s="131" t="str">
        <f>IF($A299&gt;A$3,"",IF($A299&gt;CR!$AO$15,VLOOKUP($A299,CR!$AP:$AQ,2,FALSE),VLOOKUP($A299,BL!$AR:$AS,2,FALSE)))</f>
        <v/>
      </c>
      <c r="G299" s="130" t="str">
        <f t="shared" si="8"/>
        <v/>
      </c>
      <c r="H299" s="130" t="str">
        <f t="shared" si="9"/>
        <v/>
      </c>
      <c r="I299" s="130"/>
      <c r="J299" s="130"/>
      <c r="K299" s="130" t="str">
        <f>IF(AND($C$1=APRS!$AE$45,A299&lt;A$3),"X","")</f>
        <v/>
      </c>
    </row>
    <row r="300" spans="1:11" ht="13.5" customHeight="1" x14ac:dyDescent="0.25">
      <c r="A300" s="122">
        <v>297</v>
      </c>
      <c r="B300" s="129" t="str">
        <f>IF($A300&gt;A$3,"",CR!$Q$7)</f>
        <v/>
      </c>
      <c r="C300" s="130" t="str">
        <f>IF($A300&gt;A$3,"",CR!$H$11)</f>
        <v/>
      </c>
      <c r="D300" s="130" t="str">
        <f>IF($A300&gt;A$3,"",BL!$U$8)</f>
        <v/>
      </c>
      <c r="E300" s="130"/>
      <c r="F300" s="131" t="str">
        <f>IF($A300&gt;A$3,"",IF($A300&gt;CR!$AO$15,VLOOKUP($A300,CR!$AP:$AQ,2,FALSE),VLOOKUP($A300,BL!$AR:$AS,2,FALSE)))</f>
        <v/>
      </c>
      <c r="G300" s="130" t="str">
        <f t="shared" si="8"/>
        <v/>
      </c>
      <c r="H300" s="130" t="str">
        <f t="shared" si="9"/>
        <v/>
      </c>
      <c r="I300" s="130"/>
      <c r="J300" s="130"/>
      <c r="K300" s="130" t="str">
        <f>IF(AND($C$1=APRS!$AE$45,A300&lt;A$3),"X","")</f>
        <v/>
      </c>
    </row>
    <row r="301" spans="1:11" ht="13.5" customHeight="1" x14ac:dyDescent="0.25">
      <c r="A301" s="122">
        <v>298</v>
      </c>
      <c r="B301" s="129" t="str">
        <f>IF($A301&gt;A$3,"",CR!$Q$7)</f>
        <v/>
      </c>
      <c r="C301" s="130" t="str">
        <f>IF($A301&gt;A$3,"",CR!$H$11)</f>
        <v/>
      </c>
      <c r="D301" s="130" t="str">
        <f>IF($A301&gt;A$3,"",BL!$U$8)</f>
        <v/>
      </c>
      <c r="E301" s="130"/>
      <c r="F301" s="131" t="str">
        <f>IF($A301&gt;A$3,"",IF($A301&gt;CR!$AO$15,VLOOKUP($A301,CR!$AP:$AQ,2,FALSE),VLOOKUP($A301,BL!$AR:$AS,2,FALSE)))</f>
        <v/>
      </c>
      <c r="G301" s="130" t="str">
        <f t="shared" si="8"/>
        <v/>
      </c>
      <c r="H301" s="130" t="str">
        <f t="shared" si="9"/>
        <v/>
      </c>
      <c r="I301" s="130"/>
      <c r="J301" s="130"/>
      <c r="K301" s="130" t="str">
        <f>IF(AND($C$1=APRS!$AE$45,A301&lt;A$3),"X","")</f>
        <v/>
      </c>
    </row>
    <row r="302" spans="1:11" ht="13.5" customHeight="1" x14ac:dyDescent="0.25">
      <c r="A302" s="122">
        <v>299</v>
      </c>
      <c r="B302" s="129" t="str">
        <f>IF($A302&gt;A$3,"",CR!$Q$7)</f>
        <v/>
      </c>
      <c r="C302" s="130" t="str">
        <f>IF($A302&gt;A$3,"",CR!$H$11)</f>
        <v/>
      </c>
      <c r="D302" s="130" t="str">
        <f>IF($A302&gt;A$3,"",BL!$U$8)</f>
        <v/>
      </c>
      <c r="E302" s="130"/>
      <c r="F302" s="131" t="str">
        <f>IF($A302&gt;A$3,"",IF($A302&gt;CR!$AO$15,VLOOKUP($A302,CR!$AP:$AQ,2,FALSE),VLOOKUP($A302,BL!$AR:$AS,2,FALSE)))</f>
        <v/>
      </c>
      <c r="G302" s="130" t="str">
        <f t="shared" si="8"/>
        <v/>
      </c>
      <c r="H302" s="130" t="str">
        <f t="shared" si="9"/>
        <v/>
      </c>
      <c r="I302" s="130"/>
      <c r="J302" s="130"/>
      <c r="K302" s="130" t="str">
        <f>IF(AND($C$1=APRS!$AE$45,A302&lt;A$3),"X","")</f>
        <v/>
      </c>
    </row>
    <row r="303" spans="1:11" ht="13.5" customHeight="1" x14ac:dyDescent="0.25">
      <c r="A303" s="122">
        <v>300</v>
      </c>
      <c r="B303" s="129" t="str">
        <f>IF($A303&gt;A$3,"",CR!$Q$7)</f>
        <v/>
      </c>
      <c r="C303" s="130" t="str">
        <f>IF($A303&gt;A$3,"",CR!$H$11)</f>
        <v/>
      </c>
      <c r="D303" s="130" t="str">
        <f>IF($A303&gt;A$3,"",BL!$U$8)</f>
        <v/>
      </c>
      <c r="E303" s="130"/>
      <c r="F303" s="131" t="str">
        <f>IF($A303&gt;A$3,"",IF($A303&gt;CR!$AO$15,VLOOKUP($A303,CR!$AP:$AQ,2,FALSE),VLOOKUP($A303,BL!$AR:$AS,2,FALSE)))</f>
        <v/>
      </c>
      <c r="G303" s="130" t="str">
        <f t="shared" si="8"/>
        <v/>
      </c>
      <c r="H303" s="130" t="str">
        <f t="shared" si="9"/>
        <v/>
      </c>
      <c r="I303" s="130"/>
      <c r="J303" s="130"/>
      <c r="K303" s="130" t="str">
        <f>IF(AND($C$1=APRS!$AE$45,A303&lt;A$3),"X","")</f>
        <v/>
      </c>
    </row>
    <row r="304" spans="1:11" ht="13.5" customHeight="1" x14ac:dyDescent="0.25">
      <c r="A304" s="122">
        <v>301</v>
      </c>
      <c r="B304" s="129" t="str">
        <f>IF($A304&gt;A$3,"",CR!$Q$7)</f>
        <v/>
      </c>
      <c r="C304" s="130" t="str">
        <f>IF($A304&gt;A$3,"",CR!$H$11)</f>
        <v/>
      </c>
      <c r="D304" s="130" t="str">
        <f>IF($A304&gt;A$3,"",BL!$U$8)</f>
        <v/>
      </c>
      <c r="E304" s="130"/>
      <c r="F304" s="131" t="str">
        <f>IF($A304&gt;A$3,"",IF($A304&gt;CR!$AO$15,VLOOKUP($A304,CR!$AP:$AQ,2,FALSE),VLOOKUP($A304,BL!$AR:$AS,2,FALSE)))</f>
        <v/>
      </c>
      <c r="G304" s="130" t="str">
        <f t="shared" si="8"/>
        <v/>
      </c>
      <c r="H304" s="130" t="str">
        <f t="shared" si="9"/>
        <v/>
      </c>
      <c r="I304" s="130"/>
      <c r="J304" s="130"/>
      <c r="K304" s="130" t="str">
        <f>IF(AND($C$1=APRS!$AE$45,A304&lt;A$3),"X","")</f>
        <v/>
      </c>
    </row>
    <row r="305" spans="1:11" ht="13.5" customHeight="1" x14ac:dyDescent="0.25">
      <c r="A305" s="122">
        <v>302</v>
      </c>
      <c r="B305" s="129" t="str">
        <f>IF($A305&gt;A$3,"",CR!$Q$7)</f>
        <v/>
      </c>
      <c r="C305" s="130" t="str">
        <f>IF($A305&gt;A$3,"",CR!$H$11)</f>
        <v/>
      </c>
      <c r="D305" s="130" t="str">
        <f>IF($A305&gt;A$3,"",BL!$U$8)</f>
        <v/>
      </c>
      <c r="E305" s="130"/>
      <c r="F305" s="131" t="str">
        <f>IF($A305&gt;A$3,"",IF($A305&gt;CR!$AO$15,VLOOKUP($A305,CR!$AP:$AQ,2,FALSE),VLOOKUP($A305,BL!$AR:$AS,2,FALSE)))</f>
        <v/>
      </c>
      <c r="G305" s="130" t="str">
        <f t="shared" si="8"/>
        <v/>
      </c>
      <c r="H305" s="130" t="str">
        <f t="shared" si="9"/>
        <v/>
      </c>
      <c r="I305" s="130"/>
      <c r="J305" s="130"/>
      <c r="K305" s="130" t="str">
        <f>IF(AND($C$1=APRS!$AE$45,A305&lt;A$3),"X","")</f>
        <v/>
      </c>
    </row>
    <row r="306" spans="1:11" ht="13.5" customHeight="1" x14ac:dyDescent="0.25">
      <c r="A306" s="122">
        <v>303</v>
      </c>
      <c r="B306" s="129" t="str">
        <f>IF($A306&gt;A$3,"",CR!$Q$7)</f>
        <v/>
      </c>
      <c r="C306" s="130" t="str">
        <f>IF($A306&gt;A$3,"",CR!$H$11)</f>
        <v/>
      </c>
      <c r="D306" s="130" t="str">
        <f>IF($A306&gt;A$3,"",BL!$U$8)</f>
        <v/>
      </c>
      <c r="E306" s="130"/>
      <c r="F306" s="131" t="str">
        <f>IF($A306&gt;A$3,"",IF($A306&gt;CR!$AO$15,VLOOKUP($A306,CR!$AP:$AQ,2,FALSE),VLOOKUP($A306,BL!$AR:$AS,2,FALSE)))</f>
        <v/>
      </c>
      <c r="G306" s="130" t="str">
        <f t="shared" si="8"/>
        <v/>
      </c>
      <c r="H306" s="130" t="str">
        <f t="shared" si="9"/>
        <v/>
      </c>
      <c r="I306" s="130"/>
      <c r="J306" s="130"/>
      <c r="K306" s="130" t="str">
        <f>IF(AND($C$1=APRS!$AE$45,A306&lt;A$3),"X","")</f>
        <v/>
      </c>
    </row>
    <row r="307" spans="1:11" ht="13.5" customHeight="1" x14ac:dyDescent="0.25">
      <c r="A307" s="122">
        <v>304</v>
      </c>
      <c r="B307" s="129" t="str">
        <f>IF($A307&gt;A$3,"",CR!$Q$7)</f>
        <v/>
      </c>
      <c r="C307" s="130" t="str">
        <f>IF($A307&gt;A$3,"",CR!$H$11)</f>
        <v/>
      </c>
      <c r="D307" s="130" t="str">
        <f>IF($A307&gt;A$3,"",BL!$U$8)</f>
        <v/>
      </c>
      <c r="E307" s="130"/>
      <c r="F307" s="131" t="str">
        <f>IF($A307&gt;A$3,"",IF($A307&gt;CR!$AO$15,VLOOKUP($A307,CR!$AP:$AQ,2,FALSE),VLOOKUP($A307,BL!$AR:$AS,2,FALSE)))</f>
        <v/>
      </c>
      <c r="G307" s="130" t="str">
        <f t="shared" si="8"/>
        <v/>
      </c>
      <c r="H307" s="130" t="str">
        <f t="shared" si="9"/>
        <v/>
      </c>
      <c r="I307" s="130"/>
      <c r="J307" s="130"/>
      <c r="K307" s="130" t="str">
        <f>IF(AND($C$1=APRS!$AE$45,A307&lt;A$3),"X","")</f>
        <v/>
      </c>
    </row>
    <row r="308" spans="1:11" ht="13.5" customHeight="1" x14ac:dyDescent="0.25">
      <c r="A308" s="122">
        <v>305</v>
      </c>
      <c r="B308" s="129" t="str">
        <f>IF($A308&gt;A$3,"",CR!$Q$7)</f>
        <v/>
      </c>
      <c r="C308" s="130" t="str">
        <f>IF($A308&gt;A$3,"",CR!$H$11)</f>
        <v/>
      </c>
      <c r="D308" s="130" t="str">
        <f>IF($A308&gt;A$3,"",BL!$U$8)</f>
        <v/>
      </c>
      <c r="E308" s="130"/>
      <c r="F308" s="131" t="str">
        <f>IF($A308&gt;A$3,"",IF($A308&gt;CR!$AO$15,VLOOKUP($A308,CR!$AP:$AQ,2,FALSE),VLOOKUP($A308,BL!$AR:$AS,2,FALSE)))</f>
        <v/>
      </c>
      <c r="G308" s="130" t="str">
        <f t="shared" si="8"/>
        <v/>
      </c>
      <c r="H308" s="130" t="str">
        <f t="shared" si="9"/>
        <v/>
      </c>
      <c r="I308" s="130"/>
      <c r="J308" s="130"/>
      <c r="K308" s="130" t="str">
        <f>IF(AND($C$1=APRS!$AE$45,A308&lt;A$3),"X","")</f>
        <v/>
      </c>
    </row>
    <row r="309" spans="1:11" ht="13.5" customHeight="1" x14ac:dyDescent="0.25">
      <c r="A309" s="122">
        <v>306</v>
      </c>
      <c r="B309" s="129" t="str">
        <f>IF($A309&gt;A$3,"",CR!$Q$7)</f>
        <v/>
      </c>
      <c r="C309" s="130" t="str">
        <f>IF($A309&gt;A$3,"",CR!$H$11)</f>
        <v/>
      </c>
      <c r="D309" s="130" t="str">
        <f>IF($A309&gt;A$3,"",BL!$U$8)</f>
        <v/>
      </c>
      <c r="E309" s="130"/>
      <c r="F309" s="131" t="str">
        <f>IF($A309&gt;A$3,"",IF($A309&gt;CR!$AO$15,VLOOKUP($A309,CR!$AP:$AQ,2,FALSE),VLOOKUP($A309,BL!$AR:$AS,2,FALSE)))</f>
        <v/>
      </c>
      <c r="G309" s="130" t="str">
        <f t="shared" si="8"/>
        <v/>
      </c>
      <c r="H309" s="130" t="str">
        <f t="shared" si="9"/>
        <v/>
      </c>
      <c r="I309" s="130"/>
      <c r="J309" s="130"/>
      <c r="K309" s="130" t="str">
        <f>IF(AND($C$1=APRS!$AE$45,A309&lt;A$3),"X","")</f>
        <v/>
      </c>
    </row>
    <row r="310" spans="1:11" ht="13.5" customHeight="1" x14ac:dyDescent="0.25">
      <c r="A310" s="122">
        <v>307</v>
      </c>
      <c r="B310" s="129" t="str">
        <f>IF($A310&gt;A$3,"",CR!$Q$7)</f>
        <v/>
      </c>
      <c r="C310" s="130" t="str">
        <f>IF($A310&gt;A$3,"",CR!$H$11)</f>
        <v/>
      </c>
      <c r="D310" s="130" t="str">
        <f>IF($A310&gt;A$3,"",BL!$U$8)</f>
        <v/>
      </c>
      <c r="E310" s="130"/>
      <c r="F310" s="131" t="str">
        <f>IF($A310&gt;A$3,"",IF($A310&gt;CR!$AO$15,VLOOKUP($A310,CR!$AP:$AQ,2,FALSE),VLOOKUP($A310,BL!$AR:$AS,2,FALSE)))</f>
        <v/>
      </c>
      <c r="G310" s="130" t="str">
        <f t="shared" si="8"/>
        <v/>
      </c>
      <c r="H310" s="130" t="str">
        <f t="shared" si="9"/>
        <v/>
      </c>
      <c r="I310" s="130"/>
      <c r="J310" s="130"/>
      <c r="K310" s="130" t="str">
        <f>IF(AND($C$1=APRS!$AE$45,A310&lt;A$3),"X","")</f>
        <v/>
      </c>
    </row>
    <row r="311" spans="1:11" ht="13.5" customHeight="1" x14ac:dyDescent="0.25">
      <c r="A311" s="122">
        <v>308</v>
      </c>
      <c r="B311" s="129" t="str">
        <f>IF($A311&gt;A$3,"",CR!$Q$7)</f>
        <v/>
      </c>
      <c r="C311" s="130" t="str">
        <f>IF($A311&gt;A$3,"",CR!$H$11)</f>
        <v/>
      </c>
      <c r="D311" s="130" t="str">
        <f>IF($A311&gt;A$3,"",BL!$U$8)</f>
        <v/>
      </c>
      <c r="E311" s="130"/>
      <c r="F311" s="131" t="str">
        <f>IF($A311&gt;A$3,"",IF($A311&gt;CR!$AO$15,VLOOKUP($A311,CR!$AP:$AQ,2,FALSE),VLOOKUP($A311,BL!$AR:$AS,2,FALSE)))</f>
        <v/>
      </c>
      <c r="G311" s="130" t="str">
        <f t="shared" si="8"/>
        <v/>
      </c>
      <c r="H311" s="130" t="str">
        <f t="shared" si="9"/>
        <v/>
      </c>
      <c r="I311" s="130"/>
      <c r="J311" s="130"/>
      <c r="K311" s="130" t="str">
        <f>IF(AND($C$1=APRS!$AE$45,A311&lt;A$3),"X","")</f>
        <v/>
      </c>
    </row>
    <row r="312" spans="1:11" ht="13.5" customHeight="1" x14ac:dyDescent="0.25">
      <c r="A312" s="122">
        <v>309</v>
      </c>
      <c r="B312" s="129" t="str">
        <f>IF($A312&gt;A$3,"",CR!$Q$7)</f>
        <v/>
      </c>
      <c r="C312" s="130" t="str">
        <f>IF($A312&gt;A$3,"",CR!$H$11)</f>
        <v/>
      </c>
      <c r="D312" s="130" t="str">
        <f>IF($A312&gt;A$3,"",BL!$U$8)</f>
        <v/>
      </c>
      <c r="E312" s="130"/>
      <c r="F312" s="131" t="str">
        <f>IF($A312&gt;A$3,"",IF($A312&gt;CR!$AO$15,VLOOKUP($A312,CR!$AP:$AQ,2,FALSE),VLOOKUP($A312,BL!$AR:$AS,2,FALSE)))</f>
        <v/>
      </c>
      <c r="G312" s="130" t="str">
        <f t="shared" si="8"/>
        <v/>
      </c>
      <c r="H312" s="130" t="str">
        <f t="shared" si="9"/>
        <v/>
      </c>
      <c r="I312" s="130"/>
      <c r="J312" s="130"/>
      <c r="K312" s="130" t="str">
        <f>IF(AND($C$1=APRS!$AE$45,A312&lt;A$3),"X","")</f>
        <v/>
      </c>
    </row>
    <row r="313" spans="1:11" ht="13.5" customHeight="1" x14ac:dyDescent="0.25">
      <c r="A313" s="122">
        <v>310</v>
      </c>
      <c r="B313" s="129" t="str">
        <f>IF($A313&gt;A$3,"",CR!$Q$7)</f>
        <v/>
      </c>
      <c r="C313" s="130" t="str">
        <f>IF($A313&gt;A$3,"",CR!$H$11)</f>
        <v/>
      </c>
      <c r="D313" s="130" t="str">
        <f>IF($A313&gt;A$3,"",BL!$U$8)</f>
        <v/>
      </c>
      <c r="E313" s="130"/>
      <c r="F313" s="131" t="str">
        <f>IF($A313&gt;A$3,"",IF($A313&gt;CR!$AO$15,VLOOKUP($A313,CR!$AP:$AQ,2,FALSE),VLOOKUP($A313,BL!$AR:$AS,2,FALSE)))</f>
        <v/>
      </c>
      <c r="G313" s="130" t="str">
        <f t="shared" si="8"/>
        <v/>
      </c>
      <c r="H313" s="130" t="str">
        <f t="shared" si="9"/>
        <v/>
      </c>
      <c r="I313" s="130"/>
      <c r="J313" s="130"/>
      <c r="K313" s="130" t="str">
        <f>IF(AND($C$1=APRS!$AE$45,A313&lt;A$3),"X","")</f>
        <v/>
      </c>
    </row>
    <row r="314" spans="1:11" ht="13.5" customHeight="1" x14ac:dyDescent="0.25">
      <c r="A314" s="122">
        <v>311</v>
      </c>
      <c r="B314" s="129" t="str">
        <f>IF($A314&gt;A$3,"",CR!$Q$7)</f>
        <v/>
      </c>
      <c r="C314" s="130" t="str">
        <f>IF($A314&gt;A$3,"",CR!$H$11)</f>
        <v/>
      </c>
      <c r="D314" s="130" t="str">
        <f>IF($A314&gt;A$3,"",BL!$U$8)</f>
        <v/>
      </c>
      <c r="E314" s="130"/>
      <c r="F314" s="131" t="str">
        <f>IF($A314&gt;A$3,"",IF($A314&gt;CR!$AO$15,VLOOKUP($A314,CR!$AP:$AQ,2,FALSE),VLOOKUP($A314,BL!$AR:$AS,2,FALSE)))</f>
        <v/>
      </c>
      <c r="G314" s="130" t="str">
        <f t="shared" si="8"/>
        <v/>
      </c>
      <c r="H314" s="130" t="str">
        <f t="shared" si="9"/>
        <v/>
      </c>
      <c r="I314" s="130"/>
      <c r="J314" s="130"/>
      <c r="K314" s="130" t="str">
        <f>IF(AND($C$1=APRS!$AE$45,A314&lt;A$3),"X","")</f>
        <v/>
      </c>
    </row>
    <row r="315" spans="1:11" ht="13.5" customHeight="1" x14ac:dyDescent="0.25">
      <c r="A315" s="122">
        <v>312</v>
      </c>
      <c r="B315" s="129" t="str">
        <f>IF($A315&gt;A$3,"",CR!$Q$7)</f>
        <v/>
      </c>
      <c r="C315" s="130" t="str">
        <f>IF($A315&gt;A$3,"",CR!$H$11)</f>
        <v/>
      </c>
      <c r="D315" s="130" t="str">
        <f>IF($A315&gt;A$3,"",BL!$U$8)</f>
        <v/>
      </c>
      <c r="E315" s="130"/>
      <c r="F315" s="131" t="str">
        <f>IF($A315&gt;A$3,"",IF($A315&gt;CR!$AO$15,VLOOKUP($A315,CR!$AP:$AQ,2,FALSE),VLOOKUP($A315,BL!$AR:$AS,2,FALSE)))</f>
        <v/>
      </c>
      <c r="G315" s="130" t="str">
        <f t="shared" si="8"/>
        <v/>
      </c>
      <c r="H315" s="130" t="str">
        <f t="shared" si="9"/>
        <v/>
      </c>
      <c r="I315" s="130"/>
      <c r="J315" s="130"/>
      <c r="K315" s="130" t="str">
        <f>IF(AND($C$1=APRS!$AE$45,A315&lt;A$3),"X","")</f>
        <v/>
      </c>
    </row>
    <row r="316" spans="1:11" ht="13.5" customHeight="1" x14ac:dyDescent="0.25">
      <c r="A316" s="122">
        <v>313</v>
      </c>
      <c r="B316" s="129" t="str">
        <f>IF($A316&gt;A$3,"",CR!$Q$7)</f>
        <v/>
      </c>
      <c r="C316" s="130" t="str">
        <f>IF($A316&gt;A$3,"",CR!$H$11)</f>
        <v/>
      </c>
      <c r="D316" s="130" t="str">
        <f>IF($A316&gt;A$3,"",BL!$U$8)</f>
        <v/>
      </c>
      <c r="E316" s="130"/>
      <c r="F316" s="131" t="str">
        <f>IF($A316&gt;A$3,"",IF($A316&gt;CR!$AO$15,VLOOKUP($A316,CR!$AP:$AQ,2,FALSE),VLOOKUP($A316,BL!$AR:$AS,2,FALSE)))</f>
        <v/>
      </c>
      <c r="G316" s="130" t="str">
        <f t="shared" si="8"/>
        <v/>
      </c>
      <c r="H316" s="130" t="str">
        <f t="shared" si="9"/>
        <v/>
      </c>
      <c r="I316" s="130"/>
      <c r="J316" s="130"/>
      <c r="K316" s="130" t="str">
        <f>IF(AND($C$1=APRS!$AE$45,A316&lt;A$3),"X","")</f>
        <v/>
      </c>
    </row>
    <row r="317" spans="1:11" ht="13.5" customHeight="1" x14ac:dyDescent="0.25">
      <c r="A317" s="122">
        <v>314</v>
      </c>
      <c r="B317" s="129" t="str">
        <f>IF($A317&gt;A$3,"",CR!$Q$7)</f>
        <v/>
      </c>
      <c r="C317" s="130" t="str">
        <f>IF($A317&gt;A$3,"",CR!$H$11)</f>
        <v/>
      </c>
      <c r="D317" s="130" t="str">
        <f>IF($A317&gt;A$3,"",BL!$U$8)</f>
        <v/>
      </c>
      <c r="E317" s="130"/>
      <c r="F317" s="131" t="str">
        <f>IF($A317&gt;A$3,"",IF($A317&gt;CR!$AO$15,VLOOKUP($A317,CR!$AP:$AQ,2,FALSE),VLOOKUP($A317,BL!$AR:$AS,2,FALSE)))</f>
        <v/>
      </c>
      <c r="G317" s="130" t="str">
        <f t="shared" si="8"/>
        <v/>
      </c>
      <c r="H317" s="130" t="str">
        <f t="shared" si="9"/>
        <v/>
      </c>
      <c r="I317" s="130"/>
      <c r="J317" s="130"/>
      <c r="K317" s="130" t="str">
        <f>IF(AND($C$1=APRS!$AE$45,A317&lt;A$3),"X","")</f>
        <v/>
      </c>
    </row>
    <row r="318" spans="1:11" ht="13.5" customHeight="1" x14ac:dyDescent="0.25">
      <c r="A318" s="122">
        <v>315</v>
      </c>
      <c r="B318" s="129" t="str">
        <f>IF($A318&gt;A$3,"",CR!$Q$7)</f>
        <v/>
      </c>
      <c r="C318" s="130" t="str">
        <f>IF($A318&gt;A$3,"",CR!$H$11)</f>
        <v/>
      </c>
      <c r="D318" s="130" t="str">
        <f>IF($A318&gt;A$3,"",BL!$U$8)</f>
        <v/>
      </c>
      <c r="E318" s="130"/>
      <c r="F318" s="131" t="str">
        <f>IF($A318&gt;A$3,"",IF($A318&gt;CR!$AO$15,VLOOKUP($A318,CR!$AP:$AQ,2,FALSE),VLOOKUP($A318,BL!$AR:$AS,2,FALSE)))</f>
        <v/>
      </c>
      <c r="G318" s="130" t="str">
        <f t="shared" si="8"/>
        <v/>
      </c>
      <c r="H318" s="130" t="str">
        <f t="shared" si="9"/>
        <v/>
      </c>
      <c r="I318" s="130"/>
      <c r="J318" s="130"/>
      <c r="K318" s="130" t="str">
        <f>IF(AND($C$1=APRS!$AE$45,A318&lt;A$3),"X","")</f>
        <v/>
      </c>
    </row>
    <row r="319" spans="1:11" ht="13.5" customHeight="1" x14ac:dyDescent="0.25">
      <c r="A319" s="122">
        <v>316</v>
      </c>
      <c r="B319" s="129" t="str">
        <f>IF($A319&gt;A$3,"",CR!$Q$7)</f>
        <v/>
      </c>
      <c r="C319" s="130" t="str">
        <f>IF($A319&gt;A$3,"",CR!$H$11)</f>
        <v/>
      </c>
      <c r="D319" s="130" t="str">
        <f>IF($A319&gt;A$3,"",BL!$U$8)</f>
        <v/>
      </c>
      <c r="E319" s="130"/>
      <c r="F319" s="131" t="str">
        <f>IF($A319&gt;A$3,"",IF($A319&gt;CR!$AO$15,VLOOKUP($A319,CR!$AP:$AQ,2,FALSE),VLOOKUP($A319,BL!$AR:$AS,2,FALSE)))</f>
        <v/>
      </c>
      <c r="G319" s="130" t="str">
        <f t="shared" si="8"/>
        <v/>
      </c>
      <c r="H319" s="130" t="str">
        <f t="shared" si="9"/>
        <v/>
      </c>
      <c r="I319" s="130"/>
      <c r="J319" s="130"/>
      <c r="K319" s="130" t="str">
        <f>IF(AND($C$1=APRS!$AE$45,A319&lt;A$3),"X","")</f>
        <v/>
      </c>
    </row>
    <row r="320" spans="1:11" ht="13.5" customHeight="1" x14ac:dyDescent="0.25">
      <c r="A320" s="122">
        <v>317</v>
      </c>
      <c r="B320" s="129" t="str">
        <f>IF($A320&gt;A$3,"",CR!$Q$7)</f>
        <v/>
      </c>
      <c r="C320" s="130" t="str">
        <f>IF($A320&gt;A$3,"",CR!$H$11)</f>
        <v/>
      </c>
      <c r="D320" s="130" t="str">
        <f>IF($A320&gt;A$3,"",BL!$U$8)</f>
        <v/>
      </c>
      <c r="E320" s="130"/>
      <c r="F320" s="131" t="str">
        <f>IF($A320&gt;A$3,"",IF($A320&gt;CR!$AO$15,VLOOKUP($A320,CR!$AP:$AQ,2,FALSE),VLOOKUP($A320,BL!$AR:$AS,2,FALSE)))</f>
        <v/>
      </c>
      <c r="G320" s="130" t="str">
        <f t="shared" si="8"/>
        <v/>
      </c>
      <c r="H320" s="130" t="str">
        <f t="shared" si="9"/>
        <v/>
      </c>
      <c r="I320" s="130"/>
      <c r="J320" s="130"/>
      <c r="K320" s="130" t="str">
        <f>IF(AND($C$1=APRS!$AE$45,A320&lt;A$3),"X","")</f>
        <v/>
      </c>
    </row>
    <row r="321" spans="1:11" ht="13.5" customHeight="1" x14ac:dyDescent="0.25">
      <c r="A321" s="122">
        <v>318</v>
      </c>
      <c r="B321" s="129" t="str">
        <f>IF($A321&gt;A$3,"",CR!$Q$7)</f>
        <v/>
      </c>
      <c r="C321" s="130" t="str">
        <f>IF($A321&gt;A$3,"",CR!$H$11)</f>
        <v/>
      </c>
      <c r="D321" s="130" t="str">
        <f>IF($A321&gt;A$3,"",BL!$U$8)</f>
        <v/>
      </c>
      <c r="E321" s="130"/>
      <c r="F321" s="131" t="str">
        <f>IF($A321&gt;A$3,"",IF($A321&gt;CR!$AO$15,VLOOKUP($A321,CR!$AP:$AQ,2,FALSE),VLOOKUP($A321,BL!$AR:$AS,2,FALSE)))</f>
        <v/>
      </c>
      <c r="G321" s="130" t="str">
        <f t="shared" si="8"/>
        <v/>
      </c>
      <c r="H321" s="130" t="str">
        <f t="shared" si="9"/>
        <v/>
      </c>
      <c r="I321" s="130"/>
      <c r="J321" s="130"/>
      <c r="K321" s="130" t="str">
        <f>IF(AND($C$1=APRS!$AE$45,A321&lt;A$3),"X","")</f>
        <v/>
      </c>
    </row>
    <row r="322" spans="1:11" ht="13.5" customHeight="1" x14ac:dyDescent="0.25">
      <c r="A322" s="122">
        <v>319</v>
      </c>
      <c r="B322" s="129" t="str">
        <f>IF($A322&gt;A$3,"",CR!$Q$7)</f>
        <v/>
      </c>
      <c r="C322" s="130" t="str">
        <f>IF($A322&gt;A$3,"",CR!$H$11)</f>
        <v/>
      </c>
      <c r="D322" s="130" t="str">
        <f>IF($A322&gt;A$3,"",BL!$U$8)</f>
        <v/>
      </c>
      <c r="E322" s="130"/>
      <c r="F322" s="131" t="str">
        <f>IF($A322&gt;A$3,"",IF($A322&gt;CR!$AO$15,VLOOKUP($A322,CR!$AP:$AQ,2,FALSE),VLOOKUP($A322,BL!$AR:$AS,2,FALSE)))</f>
        <v/>
      </c>
      <c r="G322" s="130" t="str">
        <f t="shared" si="8"/>
        <v/>
      </c>
      <c r="H322" s="130" t="str">
        <f t="shared" si="9"/>
        <v/>
      </c>
      <c r="I322" s="130"/>
      <c r="J322" s="130"/>
      <c r="K322" s="130" t="str">
        <f>IF(AND($C$1=APRS!$AE$45,A322&lt;A$3),"X","")</f>
        <v/>
      </c>
    </row>
    <row r="323" spans="1:11" ht="13.5" customHeight="1" x14ac:dyDescent="0.25">
      <c r="A323" s="122">
        <v>320</v>
      </c>
      <c r="B323" s="129" t="str">
        <f>IF($A323&gt;A$3,"",CR!$Q$7)</f>
        <v/>
      </c>
      <c r="C323" s="130" t="str">
        <f>IF($A323&gt;A$3,"",CR!$H$11)</f>
        <v/>
      </c>
      <c r="D323" s="130" t="str">
        <f>IF($A323&gt;A$3,"",BL!$U$8)</f>
        <v/>
      </c>
      <c r="E323" s="130"/>
      <c r="F323" s="131" t="str">
        <f>IF($A323&gt;A$3,"",IF($A323&gt;CR!$AO$15,VLOOKUP($A323,CR!$AP:$AQ,2,FALSE),VLOOKUP($A323,BL!$AR:$AS,2,FALSE)))</f>
        <v/>
      </c>
      <c r="G323" s="130" t="str">
        <f t="shared" si="8"/>
        <v/>
      </c>
      <c r="H323" s="130" t="str">
        <f t="shared" si="9"/>
        <v/>
      </c>
      <c r="I323" s="130"/>
      <c r="J323" s="130"/>
      <c r="K323" s="130" t="str">
        <f>IF(AND($C$1=APRS!$AE$45,A323&lt;A$3),"X","")</f>
        <v/>
      </c>
    </row>
    <row r="324" spans="1:11" ht="13.5" customHeight="1" x14ac:dyDescent="0.25">
      <c r="A324" s="122">
        <v>321</v>
      </c>
      <c r="B324" s="129" t="str">
        <f>IF($A324&gt;A$3,"",CR!$Q$7)</f>
        <v/>
      </c>
      <c r="C324" s="130" t="str">
        <f>IF($A324&gt;A$3,"",CR!$H$11)</f>
        <v/>
      </c>
      <c r="D324" s="130" t="str">
        <f>IF($A324&gt;A$3,"",BL!$U$8)</f>
        <v/>
      </c>
      <c r="E324" s="130"/>
      <c r="F324" s="131" t="str">
        <f>IF($A324&gt;A$3,"",IF($A324&gt;CR!$AO$15,VLOOKUP($A324,CR!$AP:$AQ,2,FALSE),VLOOKUP($A324,BL!$AR:$AS,2,FALSE)))</f>
        <v/>
      </c>
      <c r="G324" s="130" t="str">
        <f t="shared" si="8"/>
        <v/>
      </c>
      <c r="H324" s="130" t="str">
        <f t="shared" si="9"/>
        <v/>
      </c>
      <c r="I324" s="130"/>
      <c r="J324" s="130"/>
      <c r="K324" s="130" t="str">
        <f>IF(AND($C$1=APRS!$AE$45,A324&lt;A$3),"X","")</f>
        <v/>
      </c>
    </row>
    <row r="325" spans="1:11" ht="13.5" customHeight="1" x14ac:dyDescent="0.25">
      <c r="A325" s="122">
        <v>322</v>
      </c>
      <c r="B325" s="129" t="str">
        <f>IF($A325&gt;A$3,"",CR!$Q$7)</f>
        <v/>
      </c>
      <c r="C325" s="130" t="str">
        <f>IF($A325&gt;A$3,"",CR!$H$11)</f>
        <v/>
      </c>
      <c r="D325" s="130" t="str">
        <f>IF($A325&gt;A$3,"",BL!$U$8)</f>
        <v/>
      </c>
      <c r="E325" s="130"/>
      <c r="F325" s="131" t="str">
        <f>IF($A325&gt;A$3,"",IF($A325&gt;CR!$AO$15,VLOOKUP($A325,CR!$AP:$AQ,2,FALSE),VLOOKUP($A325,BL!$AR:$AS,2,FALSE)))</f>
        <v/>
      </c>
      <c r="G325" s="130" t="str">
        <f t="shared" ref="G325:G388" si="10">IF(AND(A325&lt;A$3,$C$1="A. MANN"),"X","")</f>
        <v/>
      </c>
      <c r="H325" s="130" t="str">
        <f t="shared" ref="H325:H388" si="11">IF(A325&gt;A$3,"","X")</f>
        <v/>
      </c>
      <c r="I325" s="130"/>
      <c r="J325" s="130"/>
      <c r="K325" s="130" t="str">
        <f>IF(AND($C$1=APRS!$AE$45,A325&lt;A$3),"X","")</f>
        <v/>
      </c>
    </row>
    <row r="326" spans="1:11" ht="13.5" customHeight="1" x14ac:dyDescent="0.25">
      <c r="A326" s="122">
        <v>323</v>
      </c>
      <c r="B326" s="129" t="str">
        <f>IF($A326&gt;A$3,"",CR!$Q$7)</f>
        <v/>
      </c>
      <c r="C326" s="130" t="str">
        <f>IF($A326&gt;A$3,"",CR!$H$11)</f>
        <v/>
      </c>
      <c r="D326" s="130" t="str">
        <f>IF($A326&gt;A$3,"",BL!$U$8)</f>
        <v/>
      </c>
      <c r="E326" s="130"/>
      <c r="F326" s="131" t="str">
        <f>IF($A326&gt;A$3,"",IF($A326&gt;CR!$AO$15,VLOOKUP($A326,CR!$AP:$AQ,2,FALSE),VLOOKUP($A326,BL!$AR:$AS,2,FALSE)))</f>
        <v/>
      </c>
      <c r="G326" s="130" t="str">
        <f t="shared" si="10"/>
        <v/>
      </c>
      <c r="H326" s="130" t="str">
        <f t="shared" si="11"/>
        <v/>
      </c>
      <c r="I326" s="130"/>
      <c r="J326" s="130"/>
      <c r="K326" s="130" t="str">
        <f>IF(AND($C$1=APRS!$AE$45,A326&lt;A$3),"X","")</f>
        <v/>
      </c>
    </row>
    <row r="327" spans="1:11" ht="13.5" customHeight="1" x14ac:dyDescent="0.25">
      <c r="A327" s="122">
        <v>324</v>
      </c>
      <c r="B327" s="129" t="str">
        <f>IF($A327&gt;A$3,"",CR!$Q$7)</f>
        <v/>
      </c>
      <c r="C327" s="130" t="str">
        <f>IF($A327&gt;A$3,"",CR!$H$11)</f>
        <v/>
      </c>
      <c r="D327" s="130" t="str">
        <f>IF($A327&gt;A$3,"",BL!$U$8)</f>
        <v/>
      </c>
      <c r="E327" s="130"/>
      <c r="F327" s="131" t="str">
        <f>IF($A327&gt;A$3,"",IF($A327&gt;CR!$AO$15,VLOOKUP($A327,CR!$AP:$AQ,2,FALSE),VLOOKUP($A327,BL!$AR:$AS,2,FALSE)))</f>
        <v/>
      </c>
      <c r="G327" s="130" t="str">
        <f t="shared" si="10"/>
        <v/>
      </c>
      <c r="H327" s="130" t="str">
        <f t="shared" si="11"/>
        <v/>
      </c>
      <c r="I327" s="130"/>
      <c r="J327" s="130"/>
      <c r="K327" s="130" t="str">
        <f>IF(AND($C$1=APRS!$AE$45,A327&lt;A$3),"X","")</f>
        <v/>
      </c>
    </row>
    <row r="328" spans="1:11" ht="13.5" customHeight="1" x14ac:dyDescent="0.25">
      <c r="A328" s="122">
        <v>325</v>
      </c>
      <c r="B328" s="129" t="str">
        <f>IF($A328&gt;A$3,"",CR!$Q$7)</f>
        <v/>
      </c>
      <c r="C328" s="130" t="str">
        <f>IF($A328&gt;A$3,"",CR!$H$11)</f>
        <v/>
      </c>
      <c r="D328" s="130" t="str">
        <f>IF($A328&gt;A$3,"",BL!$U$8)</f>
        <v/>
      </c>
      <c r="E328" s="130"/>
      <c r="F328" s="131" t="str">
        <f>IF($A328&gt;A$3,"",IF($A328&gt;CR!$AO$15,VLOOKUP($A328,CR!$AP:$AQ,2,FALSE),VLOOKUP($A328,BL!$AR:$AS,2,FALSE)))</f>
        <v/>
      </c>
      <c r="G328" s="130" t="str">
        <f t="shared" si="10"/>
        <v/>
      </c>
      <c r="H328" s="130" t="str">
        <f t="shared" si="11"/>
        <v/>
      </c>
      <c r="I328" s="130"/>
      <c r="J328" s="130"/>
      <c r="K328" s="130" t="str">
        <f>IF(AND($C$1=APRS!$AE$45,A328&lt;A$3),"X","")</f>
        <v/>
      </c>
    </row>
    <row r="329" spans="1:11" ht="13.5" customHeight="1" x14ac:dyDescent="0.25">
      <c r="A329" s="122">
        <v>326</v>
      </c>
      <c r="B329" s="129" t="str">
        <f>IF($A329&gt;A$3,"",CR!$Q$7)</f>
        <v/>
      </c>
      <c r="C329" s="130" t="str">
        <f>IF($A329&gt;A$3,"",CR!$H$11)</f>
        <v/>
      </c>
      <c r="D329" s="130" t="str">
        <f>IF($A329&gt;A$3,"",BL!$U$8)</f>
        <v/>
      </c>
      <c r="E329" s="130"/>
      <c r="F329" s="131" t="str">
        <f>IF($A329&gt;A$3,"",IF($A329&gt;CR!$AO$15,VLOOKUP($A329,CR!$AP:$AQ,2,FALSE),VLOOKUP($A329,BL!$AR:$AS,2,FALSE)))</f>
        <v/>
      </c>
      <c r="G329" s="130" t="str">
        <f t="shared" si="10"/>
        <v/>
      </c>
      <c r="H329" s="130" t="str">
        <f t="shared" si="11"/>
        <v/>
      </c>
      <c r="I329" s="130"/>
      <c r="J329" s="130"/>
      <c r="K329" s="130" t="str">
        <f>IF(AND($C$1=APRS!$AE$45,A329&lt;A$3),"X","")</f>
        <v/>
      </c>
    </row>
    <row r="330" spans="1:11" ht="13.5" customHeight="1" x14ac:dyDescent="0.25">
      <c r="A330" s="122">
        <v>327</v>
      </c>
      <c r="B330" s="129" t="str">
        <f>IF($A330&gt;A$3,"",CR!$Q$7)</f>
        <v/>
      </c>
      <c r="C330" s="130" t="str">
        <f>IF($A330&gt;A$3,"",CR!$H$11)</f>
        <v/>
      </c>
      <c r="D330" s="130" t="str">
        <f>IF($A330&gt;A$3,"",BL!$U$8)</f>
        <v/>
      </c>
      <c r="E330" s="130"/>
      <c r="F330" s="131" t="str">
        <f>IF($A330&gt;A$3,"",IF($A330&gt;CR!$AO$15,VLOOKUP($A330,CR!$AP:$AQ,2,FALSE),VLOOKUP($A330,BL!$AR:$AS,2,FALSE)))</f>
        <v/>
      </c>
      <c r="G330" s="130" t="str">
        <f t="shared" si="10"/>
        <v/>
      </c>
      <c r="H330" s="130" t="str">
        <f t="shared" si="11"/>
        <v/>
      </c>
      <c r="I330" s="130"/>
      <c r="J330" s="130"/>
      <c r="K330" s="130" t="str">
        <f>IF(AND($C$1=APRS!$AE$45,A330&lt;A$3),"X","")</f>
        <v/>
      </c>
    </row>
    <row r="331" spans="1:11" ht="13.5" customHeight="1" x14ac:dyDescent="0.25">
      <c r="A331" s="122">
        <v>328</v>
      </c>
      <c r="B331" s="129" t="str">
        <f>IF($A331&gt;A$3,"",CR!$Q$7)</f>
        <v/>
      </c>
      <c r="C331" s="130" t="str">
        <f>IF($A331&gt;A$3,"",CR!$H$11)</f>
        <v/>
      </c>
      <c r="D331" s="130" t="str">
        <f>IF($A331&gt;A$3,"",BL!$U$8)</f>
        <v/>
      </c>
      <c r="E331" s="130"/>
      <c r="F331" s="131" t="str">
        <f>IF($A331&gt;A$3,"",IF($A331&gt;CR!$AO$15,VLOOKUP($A331,CR!$AP:$AQ,2,FALSE),VLOOKUP($A331,BL!$AR:$AS,2,FALSE)))</f>
        <v/>
      </c>
      <c r="G331" s="130" t="str">
        <f t="shared" si="10"/>
        <v/>
      </c>
      <c r="H331" s="130" t="str">
        <f t="shared" si="11"/>
        <v/>
      </c>
      <c r="I331" s="130"/>
      <c r="J331" s="130"/>
      <c r="K331" s="130" t="str">
        <f>IF(AND($C$1=APRS!$AE$45,A331&lt;A$3),"X","")</f>
        <v/>
      </c>
    </row>
    <row r="332" spans="1:11" ht="13.5" customHeight="1" x14ac:dyDescent="0.25">
      <c r="A332" s="122">
        <v>329</v>
      </c>
      <c r="B332" s="129" t="str">
        <f>IF($A332&gt;A$3,"",CR!$Q$7)</f>
        <v/>
      </c>
      <c r="C332" s="130" t="str">
        <f>IF($A332&gt;A$3,"",CR!$H$11)</f>
        <v/>
      </c>
      <c r="D332" s="130" t="str">
        <f>IF($A332&gt;A$3,"",BL!$U$8)</f>
        <v/>
      </c>
      <c r="E332" s="130"/>
      <c r="F332" s="131" t="str">
        <f>IF($A332&gt;A$3,"",IF($A332&gt;CR!$AO$15,VLOOKUP($A332,CR!$AP:$AQ,2,FALSE),VLOOKUP($A332,BL!$AR:$AS,2,FALSE)))</f>
        <v/>
      </c>
      <c r="G332" s="130" t="str">
        <f t="shared" si="10"/>
        <v/>
      </c>
      <c r="H332" s="130" t="str">
        <f t="shared" si="11"/>
        <v/>
      </c>
      <c r="I332" s="130"/>
      <c r="J332" s="130"/>
      <c r="K332" s="130" t="str">
        <f>IF(AND($C$1=APRS!$AE$45,A332&lt;A$3),"X","")</f>
        <v/>
      </c>
    </row>
    <row r="333" spans="1:11" ht="13.5" customHeight="1" x14ac:dyDescent="0.25">
      <c r="A333" s="122">
        <v>330</v>
      </c>
      <c r="B333" s="129" t="str">
        <f>IF($A333&gt;A$3,"",CR!$Q$7)</f>
        <v/>
      </c>
      <c r="C333" s="130" t="str">
        <f>IF($A333&gt;A$3,"",CR!$H$11)</f>
        <v/>
      </c>
      <c r="D333" s="130" t="str">
        <f>IF($A333&gt;A$3,"",BL!$U$8)</f>
        <v/>
      </c>
      <c r="E333" s="130"/>
      <c r="F333" s="131" t="str">
        <f>IF($A333&gt;A$3,"",IF($A333&gt;CR!$AO$15,VLOOKUP($A333,CR!$AP:$AQ,2,FALSE),VLOOKUP($A333,BL!$AR:$AS,2,FALSE)))</f>
        <v/>
      </c>
      <c r="G333" s="130" t="str">
        <f t="shared" si="10"/>
        <v/>
      </c>
      <c r="H333" s="130" t="str">
        <f t="shared" si="11"/>
        <v/>
      </c>
      <c r="I333" s="130"/>
      <c r="J333" s="130"/>
      <c r="K333" s="130" t="str">
        <f>IF(AND($C$1=APRS!$AE$45,A333&lt;A$3),"X","")</f>
        <v/>
      </c>
    </row>
    <row r="334" spans="1:11" ht="13.5" customHeight="1" x14ac:dyDescent="0.25">
      <c r="A334" s="122">
        <v>331</v>
      </c>
      <c r="B334" s="129" t="str">
        <f>IF($A334&gt;A$3,"",CR!$Q$7)</f>
        <v/>
      </c>
      <c r="C334" s="130" t="str">
        <f>IF($A334&gt;A$3,"",CR!$H$11)</f>
        <v/>
      </c>
      <c r="D334" s="130" t="str">
        <f>IF($A334&gt;A$3,"",BL!$U$8)</f>
        <v/>
      </c>
      <c r="E334" s="130"/>
      <c r="F334" s="131" t="str">
        <f>IF($A334&gt;A$3,"",IF($A334&gt;CR!$AO$15,VLOOKUP($A334,CR!$AP:$AQ,2,FALSE),VLOOKUP($A334,BL!$AR:$AS,2,FALSE)))</f>
        <v/>
      </c>
      <c r="G334" s="130" t="str">
        <f t="shared" si="10"/>
        <v/>
      </c>
      <c r="H334" s="130" t="str">
        <f t="shared" si="11"/>
        <v/>
      </c>
      <c r="I334" s="130"/>
      <c r="J334" s="130"/>
      <c r="K334" s="130" t="str">
        <f>IF(AND($C$1=APRS!$AE$45,A334&lt;A$3),"X","")</f>
        <v/>
      </c>
    </row>
    <row r="335" spans="1:11" ht="13.5" customHeight="1" x14ac:dyDescent="0.25">
      <c r="A335" s="122">
        <v>332</v>
      </c>
      <c r="B335" s="129" t="str">
        <f>IF($A335&gt;A$3,"",CR!$Q$7)</f>
        <v/>
      </c>
      <c r="C335" s="130" t="str">
        <f>IF($A335&gt;A$3,"",CR!$H$11)</f>
        <v/>
      </c>
      <c r="D335" s="130" t="str">
        <f>IF($A335&gt;A$3,"",BL!$U$8)</f>
        <v/>
      </c>
      <c r="E335" s="130"/>
      <c r="F335" s="131" t="str">
        <f>IF($A335&gt;A$3,"",IF($A335&gt;CR!$AO$15,VLOOKUP($A335,CR!$AP:$AQ,2,FALSE),VLOOKUP($A335,BL!$AR:$AS,2,FALSE)))</f>
        <v/>
      </c>
      <c r="G335" s="130" t="str">
        <f t="shared" si="10"/>
        <v/>
      </c>
      <c r="H335" s="130" t="str">
        <f t="shared" si="11"/>
        <v/>
      </c>
      <c r="I335" s="130"/>
      <c r="J335" s="130"/>
      <c r="K335" s="130" t="str">
        <f>IF(AND($C$1=APRS!$AE$45,A335&lt;A$3),"X","")</f>
        <v/>
      </c>
    </row>
    <row r="336" spans="1:11" ht="13.5" customHeight="1" x14ac:dyDescent="0.25">
      <c r="A336" s="122">
        <v>333</v>
      </c>
      <c r="B336" s="129" t="str">
        <f>IF($A336&gt;A$3,"",CR!$Q$7)</f>
        <v/>
      </c>
      <c r="C336" s="130" t="str">
        <f>IF($A336&gt;A$3,"",CR!$H$11)</f>
        <v/>
      </c>
      <c r="D336" s="130" t="str">
        <f>IF($A336&gt;A$3,"",BL!$U$8)</f>
        <v/>
      </c>
      <c r="E336" s="130"/>
      <c r="F336" s="131" t="str">
        <f>IF($A336&gt;A$3,"",IF($A336&gt;CR!$AO$15,VLOOKUP($A336,CR!$AP:$AQ,2,FALSE),VLOOKUP($A336,BL!$AR:$AS,2,FALSE)))</f>
        <v/>
      </c>
      <c r="G336" s="130" t="str">
        <f t="shared" si="10"/>
        <v/>
      </c>
      <c r="H336" s="130" t="str">
        <f t="shared" si="11"/>
        <v/>
      </c>
      <c r="I336" s="130"/>
      <c r="J336" s="130"/>
      <c r="K336" s="130" t="str">
        <f>IF(AND($C$1=APRS!$AE$45,A336&lt;A$3),"X","")</f>
        <v/>
      </c>
    </row>
    <row r="337" spans="1:11" ht="13.5" customHeight="1" x14ac:dyDescent="0.25">
      <c r="A337" s="122">
        <v>334</v>
      </c>
      <c r="B337" s="129" t="str">
        <f>IF($A337&gt;A$3,"",CR!$Q$7)</f>
        <v/>
      </c>
      <c r="C337" s="130" t="str">
        <f>IF($A337&gt;A$3,"",CR!$H$11)</f>
        <v/>
      </c>
      <c r="D337" s="130" t="str">
        <f>IF($A337&gt;A$3,"",BL!$U$8)</f>
        <v/>
      </c>
      <c r="E337" s="130"/>
      <c r="F337" s="131" t="str">
        <f>IF($A337&gt;A$3,"",IF($A337&gt;CR!$AO$15,VLOOKUP($A337,CR!$AP:$AQ,2,FALSE),VLOOKUP($A337,BL!$AR:$AS,2,FALSE)))</f>
        <v/>
      </c>
      <c r="G337" s="130" t="str">
        <f t="shared" si="10"/>
        <v/>
      </c>
      <c r="H337" s="130" t="str">
        <f t="shared" si="11"/>
        <v/>
      </c>
      <c r="I337" s="130"/>
      <c r="J337" s="130"/>
      <c r="K337" s="130" t="str">
        <f>IF(AND($C$1=APRS!$AE$45,A337&lt;A$3),"X","")</f>
        <v/>
      </c>
    </row>
    <row r="338" spans="1:11" ht="13.5" customHeight="1" x14ac:dyDescent="0.25">
      <c r="A338" s="122">
        <v>335</v>
      </c>
      <c r="B338" s="129" t="str">
        <f>IF($A338&gt;A$3,"",CR!$Q$7)</f>
        <v/>
      </c>
      <c r="C338" s="130" t="str">
        <f>IF($A338&gt;A$3,"",CR!$H$11)</f>
        <v/>
      </c>
      <c r="D338" s="130" t="str">
        <f>IF($A338&gt;A$3,"",BL!$U$8)</f>
        <v/>
      </c>
      <c r="E338" s="130"/>
      <c r="F338" s="131" t="str">
        <f>IF($A338&gt;A$3,"",IF($A338&gt;CR!$AO$15,VLOOKUP($A338,CR!$AP:$AQ,2,FALSE),VLOOKUP($A338,BL!$AR:$AS,2,FALSE)))</f>
        <v/>
      </c>
      <c r="G338" s="130" t="str">
        <f t="shared" si="10"/>
        <v/>
      </c>
      <c r="H338" s="130" t="str">
        <f t="shared" si="11"/>
        <v/>
      </c>
      <c r="I338" s="130"/>
      <c r="J338" s="130"/>
      <c r="K338" s="130" t="str">
        <f>IF(AND($C$1=APRS!$AE$45,A338&lt;A$3),"X","")</f>
        <v/>
      </c>
    </row>
    <row r="339" spans="1:11" ht="13.5" customHeight="1" x14ac:dyDescent="0.25">
      <c r="A339" s="122">
        <v>336</v>
      </c>
      <c r="B339" s="129" t="str">
        <f>IF($A339&gt;A$3,"",CR!$Q$7)</f>
        <v/>
      </c>
      <c r="C339" s="130" t="str">
        <f>IF($A339&gt;A$3,"",CR!$H$11)</f>
        <v/>
      </c>
      <c r="D339" s="130" t="str">
        <f>IF($A339&gt;A$3,"",BL!$U$8)</f>
        <v/>
      </c>
      <c r="E339" s="130"/>
      <c r="F339" s="131" t="str">
        <f>IF($A339&gt;A$3,"",IF($A339&gt;CR!$AO$15,VLOOKUP($A339,CR!$AP:$AQ,2,FALSE),VLOOKUP($A339,BL!$AR:$AS,2,FALSE)))</f>
        <v/>
      </c>
      <c r="G339" s="130" t="str">
        <f t="shared" si="10"/>
        <v/>
      </c>
      <c r="H339" s="130" t="str">
        <f t="shared" si="11"/>
        <v/>
      </c>
      <c r="I339" s="130"/>
      <c r="J339" s="130"/>
      <c r="K339" s="130" t="str">
        <f>IF(AND($C$1=APRS!$AE$45,A339&lt;A$3),"X","")</f>
        <v/>
      </c>
    </row>
    <row r="340" spans="1:11" ht="13.5" customHeight="1" x14ac:dyDescent="0.25">
      <c r="A340" s="122">
        <v>337</v>
      </c>
      <c r="B340" s="129" t="str">
        <f>IF($A340&gt;A$3,"",CR!$Q$7)</f>
        <v/>
      </c>
      <c r="C340" s="130" t="str">
        <f>IF($A340&gt;A$3,"",CR!$H$11)</f>
        <v/>
      </c>
      <c r="D340" s="130" t="str">
        <f>IF($A340&gt;A$3,"",BL!$U$8)</f>
        <v/>
      </c>
      <c r="E340" s="130"/>
      <c r="F340" s="131" t="str">
        <f>IF($A340&gt;A$3,"",IF($A340&gt;CR!$AO$15,VLOOKUP($A340,CR!$AP:$AQ,2,FALSE),VLOOKUP($A340,BL!$AR:$AS,2,FALSE)))</f>
        <v/>
      </c>
      <c r="G340" s="130" t="str">
        <f t="shared" si="10"/>
        <v/>
      </c>
      <c r="H340" s="130" t="str">
        <f t="shared" si="11"/>
        <v/>
      </c>
      <c r="I340" s="130"/>
      <c r="J340" s="130"/>
      <c r="K340" s="130" t="str">
        <f>IF(AND($C$1=APRS!$AE$45,A340&lt;A$3),"X","")</f>
        <v/>
      </c>
    </row>
    <row r="341" spans="1:11" ht="13.5" customHeight="1" x14ac:dyDescent="0.25">
      <c r="A341" s="122">
        <v>338</v>
      </c>
      <c r="B341" s="129" t="str">
        <f>IF($A341&gt;A$3,"",CR!$Q$7)</f>
        <v/>
      </c>
      <c r="C341" s="130" t="str">
        <f>IF($A341&gt;A$3,"",CR!$H$11)</f>
        <v/>
      </c>
      <c r="D341" s="130" t="str">
        <f>IF($A341&gt;A$3,"",BL!$U$8)</f>
        <v/>
      </c>
      <c r="E341" s="130"/>
      <c r="F341" s="131" t="str">
        <f>IF($A341&gt;A$3,"",IF($A341&gt;CR!$AO$15,VLOOKUP($A341,CR!$AP:$AQ,2,FALSE),VLOOKUP($A341,BL!$AR:$AS,2,FALSE)))</f>
        <v/>
      </c>
      <c r="G341" s="130" t="str">
        <f t="shared" si="10"/>
        <v/>
      </c>
      <c r="H341" s="130" t="str">
        <f t="shared" si="11"/>
        <v/>
      </c>
      <c r="I341" s="130"/>
      <c r="J341" s="130"/>
      <c r="K341" s="130" t="str">
        <f>IF(AND($C$1=APRS!$AE$45,A341&lt;A$3),"X","")</f>
        <v/>
      </c>
    </row>
    <row r="342" spans="1:11" ht="13.5" customHeight="1" x14ac:dyDescent="0.25">
      <c r="A342" s="122">
        <v>339</v>
      </c>
      <c r="B342" s="129" t="str">
        <f>IF($A342&gt;A$3,"",CR!$Q$7)</f>
        <v/>
      </c>
      <c r="C342" s="130" t="str">
        <f>IF($A342&gt;A$3,"",CR!$H$11)</f>
        <v/>
      </c>
      <c r="D342" s="130" t="str">
        <f>IF($A342&gt;A$3,"",BL!$U$8)</f>
        <v/>
      </c>
      <c r="E342" s="130"/>
      <c r="F342" s="131" t="str">
        <f>IF($A342&gt;A$3,"",IF($A342&gt;CR!$AO$15,VLOOKUP($A342,CR!$AP:$AQ,2,FALSE),VLOOKUP($A342,BL!$AR:$AS,2,FALSE)))</f>
        <v/>
      </c>
      <c r="G342" s="130" t="str">
        <f t="shared" si="10"/>
        <v/>
      </c>
      <c r="H342" s="130" t="str">
        <f t="shared" si="11"/>
        <v/>
      </c>
      <c r="I342" s="130"/>
      <c r="J342" s="130"/>
      <c r="K342" s="130" t="str">
        <f>IF(AND($C$1=APRS!$AE$45,A342&lt;A$3),"X","")</f>
        <v/>
      </c>
    </row>
    <row r="343" spans="1:11" ht="13.5" customHeight="1" x14ac:dyDescent="0.25">
      <c r="A343" s="122">
        <v>340</v>
      </c>
      <c r="B343" s="129" t="str">
        <f>IF($A343&gt;A$3,"",CR!$Q$7)</f>
        <v/>
      </c>
      <c r="C343" s="130" t="str">
        <f>IF($A343&gt;A$3,"",CR!$H$11)</f>
        <v/>
      </c>
      <c r="D343" s="130" t="str">
        <f>IF($A343&gt;A$3,"",BL!$U$8)</f>
        <v/>
      </c>
      <c r="E343" s="130"/>
      <c r="F343" s="131" t="str">
        <f>IF($A343&gt;A$3,"",IF($A343&gt;CR!$AO$15,VLOOKUP($A343,CR!$AP:$AQ,2,FALSE),VLOOKUP($A343,BL!$AR:$AS,2,FALSE)))</f>
        <v/>
      </c>
      <c r="G343" s="130" t="str">
        <f t="shared" si="10"/>
        <v/>
      </c>
      <c r="H343" s="130" t="str">
        <f t="shared" si="11"/>
        <v/>
      </c>
      <c r="I343" s="130"/>
      <c r="J343" s="130"/>
      <c r="K343" s="130" t="str">
        <f>IF(AND($C$1=APRS!$AE$45,A343&lt;A$3),"X","")</f>
        <v/>
      </c>
    </row>
    <row r="344" spans="1:11" ht="13.5" customHeight="1" x14ac:dyDescent="0.25">
      <c r="A344" s="122">
        <v>341</v>
      </c>
      <c r="B344" s="129" t="str">
        <f>IF($A344&gt;A$3,"",CR!$Q$7)</f>
        <v/>
      </c>
      <c r="C344" s="130" t="str">
        <f>IF($A344&gt;A$3,"",CR!$H$11)</f>
        <v/>
      </c>
      <c r="D344" s="130" t="str">
        <f>IF($A344&gt;A$3,"",BL!$U$8)</f>
        <v/>
      </c>
      <c r="E344" s="130"/>
      <c r="F344" s="131" t="str">
        <f>IF($A344&gt;A$3,"",IF($A344&gt;CR!$AO$15,VLOOKUP($A344,CR!$AP:$AQ,2,FALSE),VLOOKUP($A344,BL!$AR:$AS,2,FALSE)))</f>
        <v/>
      </c>
      <c r="G344" s="130" t="str">
        <f t="shared" si="10"/>
        <v/>
      </c>
      <c r="H344" s="130" t="str">
        <f t="shared" si="11"/>
        <v/>
      </c>
      <c r="I344" s="130"/>
      <c r="J344" s="130"/>
      <c r="K344" s="130" t="str">
        <f>IF(AND($C$1=APRS!$AE$45,A344&lt;A$3),"X","")</f>
        <v/>
      </c>
    </row>
    <row r="345" spans="1:11" ht="13.5" customHeight="1" x14ac:dyDescent="0.25">
      <c r="A345" s="122">
        <v>342</v>
      </c>
      <c r="B345" s="129" t="str">
        <f>IF($A345&gt;A$3,"",CR!$Q$7)</f>
        <v/>
      </c>
      <c r="C345" s="130" t="str">
        <f>IF($A345&gt;A$3,"",CR!$H$11)</f>
        <v/>
      </c>
      <c r="D345" s="130" t="str">
        <f>IF($A345&gt;A$3,"",BL!$U$8)</f>
        <v/>
      </c>
      <c r="E345" s="130"/>
      <c r="F345" s="131" t="str">
        <f>IF($A345&gt;A$3,"",IF($A345&gt;CR!$AO$15,VLOOKUP($A345,CR!$AP:$AQ,2,FALSE),VLOOKUP($A345,BL!$AR:$AS,2,FALSE)))</f>
        <v/>
      </c>
      <c r="G345" s="130" t="str">
        <f t="shared" si="10"/>
        <v/>
      </c>
      <c r="H345" s="130" t="str">
        <f t="shared" si="11"/>
        <v/>
      </c>
      <c r="I345" s="130"/>
      <c r="J345" s="130"/>
      <c r="K345" s="130" t="str">
        <f>IF(AND($C$1=APRS!$AE$45,A345&lt;A$3),"X","")</f>
        <v/>
      </c>
    </row>
    <row r="346" spans="1:11" ht="13.5" customHeight="1" x14ac:dyDescent="0.25">
      <c r="A346" s="122">
        <v>343</v>
      </c>
      <c r="B346" s="129" t="str">
        <f>IF($A346&gt;A$3,"",CR!$Q$7)</f>
        <v/>
      </c>
      <c r="C346" s="130" t="str">
        <f>IF($A346&gt;A$3,"",CR!$H$11)</f>
        <v/>
      </c>
      <c r="D346" s="130" t="str">
        <f>IF($A346&gt;A$3,"",BL!$U$8)</f>
        <v/>
      </c>
      <c r="E346" s="130"/>
      <c r="F346" s="131" t="str">
        <f>IF($A346&gt;A$3,"",IF($A346&gt;CR!$AO$15,VLOOKUP($A346,CR!$AP:$AQ,2,FALSE),VLOOKUP($A346,BL!$AR:$AS,2,FALSE)))</f>
        <v/>
      </c>
      <c r="G346" s="130" t="str">
        <f t="shared" si="10"/>
        <v/>
      </c>
      <c r="H346" s="130" t="str">
        <f t="shared" si="11"/>
        <v/>
      </c>
      <c r="I346" s="130"/>
      <c r="J346" s="130"/>
      <c r="K346" s="130" t="str">
        <f>IF(AND($C$1=APRS!$AE$45,A346&lt;A$3),"X","")</f>
        <v/>
      </c>
    </row>
    <row r="347" spans="1:11" ht="13.5" customHeight="1" x14ac:dyDescent="0.25">
      <c r="A347" s="122">
        <v>344</v>
      </c>
      <c r="B347" s="129" t="str">
        <f>IF($A347&gt;A$3,"",CR!$Q$7)</f>
        <v/>
      </c>
      <c r="C347" s="130" t="str">
        <f>IF($A347&gt;A$3,"",CR!$H$11)</f>
        <v/>
      </c>
      <c r="D347" s="130" t="str">
        <f>IF($A347&gt;A$3,"",BL!$U$8)</f>
        <v/>
      </c>
      <c r="E347" s="130"/>
      <c r="F347" s="131" t="str">
        <f>IF($A347&gt;A$3,"",IF($A347&gt;CR!$AO$15,VLOOKUP($A347,CR!$AP:$AQ,2,FALSE),VLOOKUP($A347,BL!$AR:$AS,2,FALSE)))</f>
        <v/>
      </c>
      <c r="G347" s="130" t="str">
        <f t="shared" si="10"/>
        <v/>
      </c>
      <c r="H347" s="130" t="str">
        <f t="shared" si="11"/>
        <v/>
      </c>
      <c r="I347" s="130"/>
      <c r="J347" s="130"/>
      <c r="K347" s="130" t="str">
        <f>IF(AND($C$1=APRS!$AE$45,A347&lt;A$3),"X","")</f>
        <v/>
      </c>
    </row>
    <row r="348" spans="1:11" ht="13.5" customHeight="1" x14ac:dyDescent="0.25">
      <c r="A348" s="122">
        <v>345</v>
      </c>
      <c r="B348" s="129" t="str">
        <f>IF($A348&gt;A$3,"",CR!$Q$7)</f>
        <v/>
      </c>
      <c r="C348" s="130" t="str">
        <f>IF($A348&gt;A$3,"",CR!$H$11)</f>
        <v/>
      </c>
      <c r="D348" s="130" t="str">
        <f>IF($A348&gt;A$3,"",BL!$U$8)</f>
        <v/>
      </c>
      <c r="E348" s="130"/>
      <c r="F348" s="131" t="str">
        <f>IF($A348&gt;A$3,"",IF($A348&gt;CR!$AO$15,VLOOKUP($A348,CR!$AP:$AQ,2,FALSE),VLOOKUP($A348,BL!$AR:$AS,2,FALSE)))</f>
        <v/>
      </c>
      <c r="G348" s="130" t="str">
        <f t="shared" si="10"/>
        <v/>
      </c>
      <c r="H348" s="130" t="str">
        <f t="shared" si="11"/>
        <v/>
      </c>
      <c r="I348" s="130"/>
      <c r="J348" s="130"/>
      <c r="K348" s="130" t="str">
        <f>IF(AND($C$1=APRS!$AE$45,A348&lt;A$3),"X","")</f>
        <v/>
      </c>
    </row>
    <row r="349" spans="1:11" ht="13.5" customHeight="1" x14ac:dyDescent="0.25">
      <c r="A349" s="122">
        <v>346</v>
      </c>
      <c r="B349" s="129" t="str">
        <f>IF($A349&gt;A$3,"",CR!$Q$7)</f>
        <v/>
      </c>
      <c r="C349" s="130" t="str">
        <f>IF($A349&gt;A$3,"",CR!$H$11)</f>
        <v/>
      </c>
      <c r="D349" s="130" t="str">
        <f>IF($A349&gt;A$3,"",BL!$U$8)</f>
        <v/>
      </c>
      <c r="E349" s="130"/>
      <c r="F349" s="131" t="str">
        <f>IF($A349&gt;A$3,"",IF($A349&gt;CR!$AO$15,VLOOKUP($A349,CR!$AP:$AQ,2,FALSE),VLOOKUP($A349,BL!$AR:$AS,2,FALSE)))</f>
        <v/>
      </c>
      <c r="G349" s="130" t="str">
        <f t="shared" si="10"/>
        <v/>
      </c>
      <c r="H349" s="130" t="str">
        <f t="shared" si="11"/>
        <v/>
      </c>
      <c r="I349" s="130"/>
      <c r="J349" s="130"/>
      <c r="K349" s="130" t="str">
        <f>IF(AND($C$1=APRS!$AE$45,A349&lt;A$3),"X","")</f>
        <v/>
      </c>
    </row>
    <row r="350" spans="1:11" ht="13.5" customHeight="1" x14ac:dyDescent="0.25">
      <c r="A350" s="122">
        <v>347</v>
      </c>
      <c r="B350" s="129" t="str">
        <f>IF($A350&gt;A$3,"",CR!$Q$7)</f>
        <v/>
      </c>
      <c r="C350" s="130" t="str">
        <f>IF($A350&gt;A$3,"",CR!$H$11)</f>
        <v/>
      </c>
      <c r="D350" s="130" t="str">
        <f>IF($A350&gt;A$3,"",BL!$U$8)</f>
        <v/>
      </c>
      <c r="E350" s="130"/>
      <c r="F350" s="131" t="str">
        <f>IF($A350&gt;A$3,"",IF($A350&gt;CR!$AO$15,VLOOKUP($A350,CR!$AP:$AQ,2,FALSE),VLOOKUP($A350,BL!$AR:$AS,2,FALSE)))</f>
        <v/>
      </c>
      <c r="G350" s="130" t="str">
        <f t="shared" si="10"/>
        <v/>
      </c>
      <c r="H350" s="130" t="str">
        <f t="shared" si="11"/>
        <v/>
      </c>
      <c r="I350" s="130"/>
      <c r="J350" s="130"/>
      <c r="K350" s="130" t="str">
        <f>IF(AND($C$1=APRS!$AE$45,A350&lt;A$3),"X","")</f>
        <v/>
      </c>
    </row>
    <row r="351" spans="1:11" ht="13.5" customHeight="1" x14ac:dyDescent="0.25">
      <c r="A351" s="122">
        <v>348</v>
      </c>
      <c r="B351" s="129" t="str">
        <f>IF($A351&gt;A$3,"",CR!$Q$7)</f>
        <v/>
      </c>
      <c r="C351" s="130" t="str">
        <f>IF($A351&gt;A$3,"",CR!$H$11)</f>
        <v/>
      </c>
      <c r="D351" s="130" t="str">
        <f>IF($A351&gt;A$3,"",BL!$U$8)</f>
        <v/>
      </c>
      <c r="E351" s="130"/>
      <c r="F351" s="131" t="str">
        <f>IF($A351&gt;A$3,"",IF($A351&gt;CR!$AO$15,VLOOKUP($A351,CR!$AP:$AQ,2,FALSE),VLOOKUP($A351,BL!$AR:$AS,2,FALSE)))</f>
        <v/>
      </c>
      <c r="G351" s="130" t="str">
        <f t="shared" si="10"/>
        <v/>
      </c>
      <c r="H351" s="130" t="str">
        <f t="shared" si="11"/>
        <v/>
      </c>
      <c r="I351" s="130"/>
      <c r="J351" s="130"/>
      <c r="K351" s="130" t="str">
        <f>IF(AND($C$1=APRS!$AE$45,A351&lt;A$3),"X","")</f>
        <v/>
      </c>
    </row>
    <row r="352" spans="1:11" ht="13.5" customHeight="1" x14ac:dyDescent="0.25">
      <c r="A352" s="122">
        <v>349</v>
      </c>
      <c r="B352" s="129" t="str">
        <f>IF($A352&gt;A$3,"",CR!$Q$7)</f>
        <v/>
      </c>
      <c r="C352" s="130" t="str">
        <f>IF($A352&gt;A$3,"",CR!$H$11)</f>
        <v/>
      </c>
      <c r="D352" s="130" t="str">
        <f>IF($A352&gt;A$3,"",BL!$U$8)</f>
        <v/>
      </c>
      <c r="E352" s="130"/>
      <c r="F352" s="131" t="str">
        <f>IF($A352&gt;A$3,"",IF($A352&gt;CR!$AO$15,VLOOKUP($A352,CR!$AP:$AQ,2,FALSE),VLOOKUP($A352,BL!$AR:$AS,2,FALSE)))</f>
        <v/>
      </c>
      <c r="G352" s="130" t="str">
        <f t="shared" si="10"/>
        <v/>
      </c>
      <c r="H352" s="130" t="str">
        <f t="shared" si="11"/>
        <v/>
      </c>
      <c r="I352" s="130"/>
      <c r="J352" s="130"/>
      <c r="K352" s="130" t="str">
        <f>IF(AND($C$1=APRS!$AE$45,A352&lt;A$3),"X","")</f>
        <v/>
      </c>
    </row>
    <row r="353" spans="1:11" ht="13.5" customHeight="1" x14ac:dyDescent="0.25">
      <c r="A353" s="122">
        <v>350</v>
      </c>
      <c r="B353" s="129" t="str">
        <f>IF($A353&gt;A$3,"",CR!$Q$7)</f>
        <v/>
      </c>
      <c r="C353" s="130" t="str">
        <f>IF($A353&gt;A$3,"",CR!$H$11)</f>
        <v/>
      </c>
      <c r="D353" s="130" t="str">
        <f>IF($A353&gt;A$3,"",BL!$U$8)</f>
        <v/>
      </c>
      <c r="E353" s="130"/>
      <c r="F353" s="131" t="str">
        <f>IF($A353&gt;A$3,"",IF($A353&gt;CR!$AO$15,VLOOKUP($A353,CR!$AP:$AQ,2,FALSE),VLOOKUP($A353,BL!$AR:$AS,2,FALSE)))</f>
        <v/>
      </c>
      <c r="G353" s="130" t="str">
        <f t="shared" si="10"/>
        <v/>
      </c>
      <c r="H353" s="130" t="str">
        <f t="shared" si="11"/>
        <v/>
      </c>
      <c r="I353" s="130"/>
      <c r="J353" s="130"/>
      <c r="K353" s="130" t="str">
        <f>IF(AND($C$1=APRS!$AE$45,A353&lt;A$3),"X","")</f>
        <v/>
      </c>
    </row>
    <row r="354" spans="1:11" ht="13.5" customHeight="1" x14ac:dyDescent="0.25">
      <c r="A354" s="122">
        <v>351</v>
      </c>
      <c r="B354" s="129" t="str">
        <f>IF($A354&gt;A$3,"",CR!$Q$7)</f>
        <v/>
      </c>
      <c r="C354" s="130" t="str">
        <f>IF($A354&gt;A$3,"",CR!$H$11)</f>
        <v/>
      </c>
      <c r="D354" s="130" t="str">
        <f>IF($A354&gt;A$3,"",BL!$U$8)</f>
        <v/>
      </c>
      <c r="E354" s="130"/>
      <c r="F354" s="131" t="str">
        <f>IF($A354&gt;A$3,"",IF($A354&gt;CR!$AO$15,VLOOKUP($A354,CR!$AP:$AQ,2,FALSE),VLOOKUP($A354,BL!$AR:$AS,2,FALSE)))</f>
        <v/>
      </c>
      <c r="G354" s="130" t="str">
        <f t="shared" si="10"/>
        <v/>
      </c>
      <c r="H354" s="130" t="str">
        <f t="shared" si="11"/>
        <v/>
      </c>
      <c r="I354" s="130"/>
      <c r="J354" s="130"/>
      <c r="K354" s="130" t="str">
        <f>IF(AND($C$1=APRS!$AE$45,A354&lt;A$3),"X","")</f>
        <v/>
      </c>
    </row>
    <row r="355" spans="1:11" ht="13.5" customHeight="1" x14ac:dyDescent="0.25">
      <c r="A355" s="122">
        <v>352</v>
      </c>
      <c r="B355" s="129" t="str">
        <f>IF($A355&gt;A$3,"",CR!$Q$7)</f>
        <v/>
      </c>
      <c r="C355" s="130" t="str">
        <f>IF($A355&gt;A$3,"",CR!$H$11)</f>
        <v/>
      </c>
      <c r="D355" s="130" t="str">
        <f>IF($A355&gt;A$3,"",BL!$U$8)</f>
        <v/>
      </c>
      <c r="E355" s="130"/>
      <c r="F355" s="131" t="str">
        <f>IF($A355&gt;A$3,"",IF($A355&gt;CR!$AO$15,VLOOKUP($A355,CR!$AP:$AQ,2,FALSE),VLOOKUP($A355,BL!$AR:$AS,2,FALSE)))</f>
        <v/>
      </c>
      <c r="G355" s="130" t="str">
        <f t="shared" si="10"/>
        <v/>
      </c>
      <c r="H355" s="130" t="str">
        <f t="shared" si="11"/>
        <v/>
      </c>
      <c r="I355" s="130"/>
      <c r="J355" s="130"/>
      <c r="K355" s="130" t="str">
        <f>IF(AND($C$1=APRS!$AE$45,A355&lt;A$3),"X","")</f>
        <v/>
      </c>
    </row>
    <row r="356" spans="1:11" ht="13.5" customHeight="1" x14ac:dyDescent="0.25">
      <c r="A356" s="122">
        <v>353</v>
      </c>
      <c r="B356" s="129" t="str">
        <f>IF($A356&gt;A$3,"",CR!$Q$7)</f>
        <v/>
      </c>
      <c r="C356" s="130" t="str">
        <f>IF($A356&gt;A$3,"",CR!$H$11)</f>
        <v/>
      </c>
      <c r="D356" s="130" t="str">
        <f>IF($A356&gt;A$3,"",BL!$U$8)</f>
        <v/>
      </c>
      <c r="E356" s="130"/>
      <c r="F356" s="131" t="str">
        <f>IF($A356&gt;A$3,"",IF($A356&gt;CR!$AO$15,VLOOKUP($A356,CR!$AP:$AQ,2,FALSE),VLOOKUP($A356,BL!$AR:$AS,2,FALSE)))</f>
        <v/>
      </c>
      <c r="G356" s="130" t="str">
        <f t="shared" si="10"/>
        <v/>
      </c>
      <c r="H356" s="130" t="str">
        <f t="shared" si="11"/>
        <v/>
      </c>
      <c r="I356" s="130"/>
      <c r="J356" s="130"/>
      <c r="K356" s="130" t="str">
        <f>IF(AND($C$1=APRS!$AE$45,A356&lt;A$3),"X","")</f>
        <v/>
      </c>
    </row>
    <row r="357" spans="1:11" ht="13.5" customHeight="1" x14ac:dyDescent="0.25">
      <c r="A357" s="122">
        <v>354</v>
      </c>
      <c r="B357" s="129" t="str">
        <f>IF($A357&gt;A$3,"",CR!$Q$7)</f>
        <v/>
      </c>
      <c r="C357" s="130" t="str">
        <f>IF($A357&gt;A$3,"",CR!$H$11)</f>
        <v/>
      </c>
      <c r="D357" s="130" t="str">
        <f>IF($A357&gt;A$3,"",BL!$U$8)</f>
        <v/>
      </c>
      <c r="E357" s="130"/>
      <c r="F357" s="131" t="str">
        <f>IF($A357&gt;A$3,"",IF($A357&gt;CR!$AO$15,VLOOKUP($A357,CR!$AP:$AQ,2,FALSE),VLOOKUP($A357,BL!$AR:$AS,2,FALSE)))</f>
        <v/>
      </c>
      <c r="G357" s="130" t="str">
        <f t="shared" si="10"/>
        <v/>
      </c>
      <c r="H357" s="130" t="str">
        <f t="shared" si="11"/>
        <v/>
      </c>
      <c r="I357" s="130"/>
      <c r="J357" s="130"/>
      <c r="K357" s="130" t="str">
        <f>IF(AND($C$1=APRS!$AE$45,A357&lt;A$3),"X","")</f>
        <v/>
      </c>
    </row>
    <row r="358" spans="1:11" ht="13.5" customHeight="1" x14ac:dyDescent="0.25">
      <c r="A358" s="122">
        <v>355</v>
      </c>
      <c r="B358" s="129" t="str">
        <f>IF($A358&gt;A$3,"",CR!$Q$7)</f>
        <v/>
      </c>
      <c r="C358" s="130" t="str">
        <f>IF($A358&gt;A$3,"",CR!$H$11)</f>
        <v/>
      </c>
      <c r="D358" s="130" t="str">
        <f>IF($A358&gt;A$3,"",BL!$U$8)</f>
        <v/>
      </c>
      <c r="E358" s="130"/>
      <c r="F358" s="131" t="str">
        <f>IF($A358&gt;A$3,"",IF($A358&gt;CR!$AO$15,VLOOKUP($A358,CR!$AP:$AQ,2,FALSE),VLOOKUP($A358,BL!$AR:$AS,2,FALSE)))</f>
        <v/>
      </c>
      <c r="G358" s="130" t="str">
        <f t="shared" si="10"/>
        <v/>
      </c>
      <c r="H358" s="130" t="str">
        <f t="shared" si="11"/>
        <v/>
      </c>
      <c r="I358" s="130"/>
      <c r="J358" s="130"/>
      <c r="K358" s="130" t="str">
        <f>IF(AND($C$1=APRS!$AE$45,A358&lt;A$3),"X","")</f>
        <v/>
      </c>
    </row>
    <row r="359" spans="1:11" ht="13.5" customHeight="1" x14ac:dyDescent="0.25">
      <c r="A359" s="122">
        <v>356</v>
      </c>
      <c r="B359" s="129" t="str">
        <f>IF($A359&gt;A$3,"",CR!$Q$7)</f>
        <v/>
      </c>
      <c r="C359" s="130" t="str">
        <f>IF($A359&gt;A$3,"",CR!$H$11)</f>
        <v/>
      </c>
      <c r="D359" s="130" t="str">
        <f>IF($A359&gt;A$3,"",BL!$U$8)</f>
        <v/>
      </c>
      <c r="E359" s="130"/>
      <c r="F359" s="131" t="str">
        <f>IF($A359&gt;A$3,"",IF($A359&gt;CR!$AO$15,VLOOKUP($A359,CR!$AP:$AQ,2,FALSE),VLOOKUP($A359,BL!$AR:$AS,2,FALSE)))</f>
        <v/>
      </c>
      <c r="G359" s="130" t="str">
        <f t="shared" si="10"/>
        <v/>
      </c>
      <c r="H359" s="130" t="str">
        <f t="shared" si="11"/>
        <v/>
      </c>
      <c r="I359" s="130"/>
      <c r="J359" s="130"/>
      <c r="K359" s="130" t="str">
        <f>IF(AND($C$1=APRS!$AE$45,A359&lt;A$3),"X","")</f>
        <v/>
      </c>
    </row>
    <row r="360" spans="1:11" ht="13.5" customHeight="1" x14ac:dyDescent="0.25">
      <c r="A360" s="122">
        <v>357</v>
      </c>
      <c r="B360" s="129" t="str">
        <f>IF($A360&gt;A$3,"",CR!$Q$7)</f>
        <v/>
      </c>
      <c r="C360" s="130" t="str">
        <f>IF($A360&gt;A$3,"",CR!$H$11)</f>
        <v/>
      </c>
      <c r="D360" s="130" t="str">
        <f>IF($A360&gt;A$3,"",BL!$U$8)</f>
        <v/>
      </c>
      <c r="E360" s="130"/>
      <c r="F360" s="131" t="str">
        <f>IF($A360&gt;A$3,"",IF($A360&gt;CR!$AO$15,VLOOKUP($A360,CR!$AP:$AQ,2,FALSE),VLOOKUP($A360,BL!$AR:$AS,2,FALSE)))</f>
        <v/>
      </c>
      <c r="G360" s="130" t="str">
        <f t="shared" si="10"/>
        <v/>
      </c>
      <c r="H360" s="130" t="str">
        <f t="shared" si="11"/>
        <v/>
      </c>
      <c r="I360" s="130"/>
      <c r="J360" s="130"/>
      <c r="K360" s="130" t="str">
        <f>IF(AND($C$1=APRS!$AE$45,A360&lt;A$3),"X","")</f>
        <v/>
      </c>
    </row>
    <row r="361" spans="1:11" ht="13.5" customHeight="1" x14ac:dyDescent="0.25">
      <c r="A361" s="122">
        <v>358</v>
      </c>
      <c r="B361" s="129" t="str">
        <f>IF($A361&gt;A$3,"",CR!$Q$7)</f>
        <v/>
      </c>
      <c r="C361" s="130" t="str">
        <f>IF($A361&gt;A$3,"",CR!$H$11)</f>
        <v/>
      </c>
      <c r="D361" s="130" t="str">
        <f>IF($A361&gt;A$3,"",BL!$U$8)</f>
        <v/>
      </c>
      <c r="E361" s="130"/>
      <c r="F361" s="131" t="str">
        <f>IF($A361&gt;A$3,"",IF($A361&gt;CR!$AO$15,VLOOKUP($A361,CR!$AP:$AQ,2,FALSE),VLOOKUP($A361,BL!$AR:$AS,2,FALSE)))</f>
        <v/>
      </c>
      <c r="G361" s="130" t="str">
        <f t="shared" si="10"/>
        <v/>
      </c>
      <c r="H361" s="130" t="str">
        <f t="shared" si="11"/>
        <v/>
      </c>
      <c r="I361" s="130"/>
      <c r="J361" s="130"/>
      <c r="K361" s="130" t="str">
        <f>IF(AND($C$1=APRS!$AE$45,A361&lt;A$3),"X","")</f>
        <v/>
      </c>
    </row>
    <row r="362" spans="1:11" ht="13.5" customHeight="1" x14ac:dyDescent="0.25">
      <c r="A362" s="122">
        <v>359</v>
      </c>
      <c r="B362" s="129" t="str">
        <f>IF($A362&gt;A$3,"",CR!$Q$7)</f>
        <v/>
      </c>
      <c r="C362" s="130" t="str">
        <f>IF($A362&gt;A$3,"",CR!$H$11)</f>
        <v/>
      </c>
      <c r="D362" s="130" t="str">
        <f>IF($A362&gt;A$3,"",BL!$U$8)</f>
        <v/>
      </c>
      <c r="E362" s="130"/>
      <c r="F362" s="131" t="str">
        <f>IF($A362&gt;A$3,"",IF($A362&gt;CR!$AO$15,VLOOKUP($A362,CR!$AP:$AQ,2,FALSE),VLOOKUP($A362,BL!$AR:$AS,2,FALSE)))</f>
        <v/>
      </c>
      <c r="G362" s="130" t="str">
        <f t="shared" si="10"/>
        <v/>
      </c>
      <c r="H362" s="130" t="str">
        <f t="shared" si="11"/>
        <v/>
      </c>
      <c r="I362" s="130"/>
      <c r="J362" s="130"/>
      <c r="K362" s="130" t="str">
        <f>IF(AND($C$1=APRS!$AE$45,A362&lt;A$3),"X","")</f>
        <v/>
      </c>
    </row>
    <row r="363" spans="1:11" ht="13.5" customHeight="1" x14ac:dyDescent="0.25">
      <c r="A363" s="122">
        <v>360</v>
      </c>
      <c r="B363" s="129" t="str">
        <f>IF($A363&gt;A$3,"",CR!$Q$7)</f>
        <v/>
      </c>
      <c r="C363" s="130" t="str">
        <f>IF($A363&gt;A$3,"",CR!$H$11)</f>
        <v/>
      </c>
      <c r="D363" s="130" t="str">
        <f>IF($A363&gt;A$3,"",BL!$U$8)</f>
        <v/>
      </c>
      <c r="E363" s="130"/>
      <c r="F363" s="131" t="str">
        <f>IF($A363&gt;A$3,"",IF($A363&gt;CR!$AO$15,VLOOKUP($A363,CR!$AP:$AQ,2,FALSE),VLOOKUP($A363,BL!$AR:$AS,2,FALSE)))</f>
        <v/>
      </c>
      <c r="G363" s="130" t="str">
        <f t="shared" si="10"/>
        <v/>
      </c>
      <c r="H363" s="130" t="str">
        <f t="shared" si="11"/>
        <v/>
      </c>
      <c r="I363" s="130"/>
      <c r="J363" s="130"/>
      <c r="K363" s="130" t="str">
        <f>IF(AND($C$1=APRS!$AE$45,A363&lt;A$3),"X","")</f>
        <v/>
      </c>
    </row>
    <row r="364" spans="1:11" ht="13.5" customHeight="1" x14ac:dyDescent="0.25">
      <c r="A364" s="122">
        <v>361</v>
      </c>
      <c r="B364" s="129" t="str">
        <f>IF($A364&gt;A$3,"",CR!$Q$7)</f>
        <v/>
      </c>
      <c r="C364" s="130" t="str">
        <f>IF($A364&gt;A$3,"",CR!$H$11)</f>
        <v/>
      </c>
      <c r="D364" s="130" t="str">
        <f>IF($A364&gt;A$3,"",BL!$U$8)</f>
        <v/>
      </c>
      <c r="E364" s="130"/>
      <c r="F364" s="131" t="str">
        <f>IF($A364&gt;A$3,"",IF($A364&gt;CR!$AO$15,VLOOKUP($A364,CR!$AP:$AQ,2,FALSE),VLOOKUP($A364,BL!$AR:$AS,2,FALSE)))</f>
        <v/>
      </c>
      <c r="G364" s="130" t="str">
        <f t="shared" si="10"/>
        <v/>
      </c>
      <c r="H364" s="130" t="str">
        <f t="shared" si="11"/>
        <v/>
      </c>
      <c r="I364" s="130"/>
      <c r="J364" s="130"/>
      <c r="K364" s="130" t="str">
        <f>IF(AND($C$1=APRS!$AE$45,A364&lt;A$3),"X","")</f>
        <v/>
      </c>
    </row>
    <row r="365" spans="1:11" ht="13.5" customHeight="1" x14ac:dyDescent="0.25">
      <c r="A365" s="122">
        <v>362</v>
      </c>
      <c r="B365" s="129" t="str">
        <f>IF($A365&gt;A$3,"",CR!$Q$7)</f>
        <v/>
      </c>
      <c r="C365" s="130" t="str">
        <f>IF($A365&gt;A$3,"",CR!$H$11)</f>
        <v/>
      </c>
      <c r="D365" s="130" t="str">
        <f>IF($A365&gt;A$3,"",BL!$U$8)</f>
        <v/>
      </c>
      <c r="E365" s="130"/>
      <c r="F365" s="131" t="str">
        <f>IF($A365&gt;A$3,"",IF($A365&gt;CR!$AO$15,VLOOKUP($A365,CR!$AP:$AQ,2,FALSE),VLOOKUP($A365,BL!$AR:$AS,2,FALSE)))</f>
        <v/>
      </c>
      <c r="G365" s="130" t="str">
        <f t="shared" si="10"/>
        <v/>
      </c>
      <c r="H365" s="130" t="str">
        <f t="shared" si="11"/>
        <v/>
      </c>
      <c r="I365" s="130"/>
      <c r="J365" s="130"/>
      <c r="K365" s="130" t="str">
        <f>IF(AND($C$1=APRS!$AE$45,A365&lt;A$3),"X","")</f>
        <v/>
      </c>
    </row>
    <row r="366" spans="1:11" ht="13.5" customHeight="1" x14ac:dyDescent="0.25">
      <c r="A366" s="122">
        <v>363</v>
      </c>
      <c r="B366" s="129" t="str">
        <f>IF($A366&gt;A$3,"",CR!$Q$7)</f>
        <v/>
      </c>
      <c r="C366" s="130" t="str">
        <f>IF($A366&gt;A$3,"",CR!$H$11)</f>
        <v/>
      </c>
      <c r="D366" s="130" t="str">
        <f>IF($A366&gt;A$3,"",BL!$U$8)</f>
        <v/>
      </c>
      <c r="E366" s="130"/>
      <c r="F366" s="131" t="str">
        <f>IF($A366&gt;A$3,"",IF($A366&gt;CR!$AO$15,VLOOKUP($A366,CR!$AP:$AQ,2,FALSE),VLOOKUP($A366,BL!$AR:$AS,2,FALSE)))</f>
        <v/>
      </c>
      <c r="G366" s="130" t="str">
        <f t="shared" si="10"/>
        <v/>
      </c>
      <c r="H366" s="130" t="str">
        <f t="shared" si="11"/>
        <v/>
      </c>
      <c r="I366" s="130"/>
      <c r="J366" s="130"/>
      <c r="K366" s="130" t="str">
        <f>IF(AND($C$1=APRS!$AE$45,A366&lt;A$3),"X","")</f>
        <v/>
      </c>
    </row>
    <row r="367" spans="1:11" ht="13.5" customHeight="1" x14ac:dyDescent="0.25">
      <c r="A367" s="122">
        <v>364</v>
      </c>
      <c r="B367" s="129" t="str">
        <f>IF($A367&gt;A$3,"",CR!$Q$7)</f>
        <v/>
      </c>
      <c r="C367" s="130" t="str">
        <f>IF($A367&gt;A$3,"",CR!$H$11)</f>
        <v/>
      </c>
      <c r="D367" s="130" t="str">
        <f>IF($A367&gt;A$3,"",BL!$U$8)</f>
        <v/>
      </c>
      <c r="E367" s="130"/>
      <c r="F367" s="131" t="str">
        <f>IF($A367&gt;A$3,"",IF($A367&gt;CR!$AO$15,VLOOKUP($A367,CR!$AP:$AQ,2,FALSE),VLOOKUP($A367,BL!$AR:$AS,2,FALSE)))</f>
        <v/>
      </c>
      <c r="G367" s="130" t="str">
        <f t="shared" si="10"/>
        <v/>
      </c>
      <c r="H367" s="130" t="str">
        <f t="shared" si="11"/>
        <v/>
      </c>
      <c r="I367" s="130"/>
      <c r="J367" s="130"/>
      <c r="K367" s="130" t="str">
        <f>IF(AND($C$1=APRS!$AE$45,A367&lt;A$3),"X","")</f>
        <v/>
      </c>
    </row>
    <row r="368" spans="1:11" ht="13.5" customHeight="1" x14ac:dyDescent="0.25">
      <c r="A368" s="122">
        <v>365</v>
      </c>
      <c r="B368" s="129" t="str">
        <f>IF($A368&gt;A$3,"",CR!$Q$7)</f>
        <v/>
      </c>
      <c r="C368" s="130" t="str">
        <f>IF($A368&gt;A$3,"",CR!$H$11)</f>
        <v/>
      </c>
      <c r="D368" s="130" t="str">
        <f>IF($A368&gt;A$3,"",BL!$U$8)</f>
        <v/>
      </c>
      <c r="E368" s="130"/>
      <c r="F368" s="131" t="str">
        <f>IF($A368&gt;A$3,"",IF($A368&gt;CR!$AO$15,VLOOKUP($A368,CR!$AP:$AQ,2,FALSE),VLOOKUP($A368,BL!$AR:$AS,2,FALSE)))</f>
        <v/>
      </c>
      <c r="G368" s="130" t="str">
        <f t="shared" si="10"/>
        <v/>
      </c>
      <c r="H368" s="130" t="str">
        <f t="shared" si="11"/>
        <v/>
      </c>
      <c r="I368" s="130"/>
      <c r="J368" s="130"/>
      <c r="K368" s="130" t="str">
        <f>IF(AND($C$1=APRS!$AE$45,A368&lt;A$3),"X","")</f>
        <v/>
      </c>
    </row>
    <row r="369" spans="1:11" ht="13.5" customHeight="1" x14ac:dyDescent="0.25">
      <c r="A369" s="122">
        <v>366</v>
      </c>
      <c r="B369" s="129" t="str">
        <f>IF($A369&gt;A$3,"",CR!$Q$7)</f>
        <v/>
      </c>
      <c r="C369" s="130" t="str">
        <f>IF($A369&gt;A$3,"",CR!$H$11)</f>
        <v/>
      </c>
      <c r="D369" s="130" t="str">
        <f>IF($A369&gt;A$3,"",BL!$U$8)</f>
        <v/>
      </c>
      <c r="E369" s="130"/>
      <c r="F369" s="131" t="str">
        <f>IF($A369&gt;A$3,"",IF($A369&gt;CR!$AO$15,VLOOKUP($A369,CR!$AP:$AQ,2,FALSE),VLOOKUP($A369,BL!$AR:$AS,2,FALSE)))</f>
        <v/>
      </c>
      <c r="G369" s="130" t="str">
        <f t="shared" si="10"/>
        <v/>
      </c>
      <c r="H369" s="130" t="str">
        <f t="shared" si="11"/>
        <v/>
      </c>
      <c r="I369" s="130"/>
      <c r="J369" s="130"/>
      <c r="K369" s="130" t="str">
        <f>IF(AND($C$1=APRS!$AE$45,A369&lt;A$3),"X","")</f>
        <v/>
      </c>
    </row>
    <row r="370" spans="1:11" ht="13.5" customHeight="1" x14ac:dyDescent="0.25">
      <c r="A370" s="122">
        <v>367</v>
      </c>
      <c r="B370" s="129" t="str">
        <f>IF($A370&gt;A$3,"",CR!$Q$7)</f>
        <v/>
      </c>
      <c r="C370" s="130" t="str">
        <f>IF($A370&gt;A$3,"",CR!$H$11)</f>
        <v/>
      </c>
      <c r="D370" s="130" t="str">
        <f>IF($A370&gt;A$3,"",BL!$U$8)</f>
        <v/>
      </c>
      <c r="E370" s="130"/>
      <c r="F370" s="131" t="str">
        <f>IF($A370&gt;A$3,"",IF($A370&gt;CR!$AO$15,VLOOKUP($A370,CR!$AP:$AQ,2,FALSE),VLOOKUP($A370,BL!$AR:$AS,2,FALSE)))</f>
        <v/>
      </c>
      <c r="G370" s="130" t="str">
        <f t="shared" si="10"/>
        <v/>
      </c>
      <c r="H370" s="130" t="str">
        <f t="shared" si="11"/>
        <v/>
      </c>
      <c r="I370" s="130"/>
      <c r="J370" s="130"/>
      <c r="K370" s="130" t="str">
        <f>IF(AND($C$1=APRS!$AE$45,A370&lt;A$3),"X","")</f>
        <v/>
      </c>
    </row>
    <row r="371" spans="1:11" ht="13.5" customHeight="1" x14ac:dyDescent="0.25">
      <c r="A371" s="122">
        <v>368</v>
      </c>
      <c r="B371" s="129" t="str">
        <f>IF($A371&gt;A$3,"",CR!$Q$7)</f>
        <v/>
      </c>
      <c r="C371" s="130" t="str">
        <f>IF($A371&gt;A$3,"",CR!$H$11)</f>
        <v/>
      </c>
      <c r="D371" s="130" t="str">
        <f>IF($A371&gt;A$3,"",BL!$U$8)</f>
        <v/>
      </c>
      <c r="E371" s="130"/>
      <c r="F371" s="131" t="str">
        <f>IF($A371&gt;A$3,"",IF($A371&gt;CR!$AO$15,VLOOKUP($A371,CR!$AP:$AQ,2,FALSE),VLOOKUP($A371,BL!$AR:$AS,2,FALSE)))</f>
        <v/>
      </c>
      <c r="G371" s="130" t="str">
        <f t="shared" si="10"/>
        <v/>
      </c>
      <c r="H371" s="130" t="str">
        <f t="shared" si="11"/>
        <v/>
      </c>
      <c r="I371" s="130"/>
      <c r="J371" s="130"/>
      <c r="K371" s="130" t="str">
        <f>IF(AND($C$1=APRS!$AE$45,A371&lt;A$3),"X","")</f>
        <v/>
      </c>
    </row>
    <row r="372" spans="1:11" ht="13.5" customHeight="1" x14ac:dyDescent="0.25">
      <c r="A372" s="122">
        <v>369</v>
      </c>
      <c r="B372" s="129" t="str">
        <f>IF($A372&gt;A$3,"",CR!$Q$7)</f>
        <v/>
      </c>
      <c r="C372" s="130" t="str">
        <f>IF($A372&gt;A$3,"",CR!$H$11)</f>
        <v/>
      </c>
      <c r="D372" s="130" t="str">
        <f>IF($A372&gt;A$3,"",BL!$U$8)</f>
        <v/>
      </c>
      <c r="E372" s="130"/>
      <c r="F372" s="131" t="str">
        <f>IF($A372&gt;A$3,"",IF($A372&gt;CR!$AO$15,VLOOKUP($A372,CR!$AP:$AQ,2,FALSE),VLOOKUP($A372,BL!$AR:$AS,2,FALSE)))</f>
        <v/>
      </c>
      <c r="G372" s="130" t="str">
        <f t="shared" si="10"/>
        <v/>
      </c>
      <c r="H372" s="130" t="str">
        <f t="shared" si="11"/>
        <v/>
      </c>
      <c r="I372" s="130"/>
      <c r="J372" s="130"/>
      <c r="K372" s="130" t="str">
        <f>IF(AND($C$1=APRS!$AE$45,A372&lt;A$3),"X","")</f>
        <v/>
      </c>
    </row>
    <row r="373" spans="1:11" ht="13.5" customHeight="1" x14ac:dyDescent="0.25">
      <c r="A373" s="122">
        <v>370</v>
      </c>
      <c r="B373" s="129" t="str">
        <f>IF($A373&gt;A$3,"",CR!$Q$7)</f>
        <v/>
      </c>
      <c r="C373" s="130" t="str">
        <f>IF($A373&gt;A$3,"",CR!$H$11)</f>
        <v/>
      </c>
      <c r="D373" s="130" t="str">
        <f>IF($A373&gt;A$3,"",BL!$U$8)</f>
        <v/>
      </c>
      <c r="E373" s="130"/>
      <c r="F373" s="131" t="str">
        <f>IF($A373&gt;A$3,"",IF($A373&gt;CR!$AO$15,VLOOKUP($A373,CR!$AP:$AQ,2,FALSE),VLOOKUP($A373,BL!$AR:$AS,2,FALSE)))</f>
        <v/>
      </c>
      <c r="G373" s="130" t="str">
        <f t="shared" si="10"/>
        <v/>
      </c>
      <c r="H373" s="130" t="str">
        <f t="shared" si="11"/>
        <v/>
      </c>
      <c r="I373" s="130"/>
      <c r="J373" s="130"/>
      <c r="K373" s="130" t="str">
        <f>IF(AND($C$1=APRS!$AE$45,A373&lt;A$3),"X","")</f>
        <v/>
      </c>
    </row>
    <row r="374" spans="1:11" ht="13.5" customHeight="1" x14ac:dyDescent="0.25">
      <c r="A374" s="122">
        <v>371</v>
      </c>
      <c r="B374" s="129" t="str">
        <f>IF($A374&gt;A$3,"",CR!$Q$7)</f>
        <v/>
      </c>
      <c r="C374" s="130" t="str">
        <f>IF($A374&gt;A$3,"",CR!$H$11)</f>
        <v/>
      </c>
      <c r="D374" s="130" t="str">
        <f>IF($A374&gt;A$3,"",BL!$U$8)</f>
        <v/>
      </c>
      <c r="E374" s="130"/>
      <c r="F374" s="131" t="str">
        <f>IF($A374&gt;A$3,"",IF($A374&gt;CR!$AO$15,VLOOKUP($A374,CR!$AP:$AQ,2,FALSE),VLOOKUP($A374,BL!$AR:$AS,2,FALSE)))</f>
        <v/>
      </c>
      <c r="G374" s="130" t="str">
        <f t="shared" si="10"/>
        <v/>
      </c>
      <c r="H374" s="130" t="str">
        <f t="shared" si="11"/>
        <v/>
      </c>
      <c r="I374" s="130"/>
      <c r="J374" s="130"/>
      <c r="K374" s="130" t="str">
        <f>IF(AND($C$1=APRS!$AE$45,A374&lt;A$3),"X","")</f>
        <v/>
      </c>
    </row>
    <row r="375" spans="1:11" ht="13.5" customHeight="1" x14ac:dyDescent="0.25">
      <c r="A375" s="122">
        <v>372</v>
      </c>
      <c r="B375" s="129" t="str">
        <f>IF($A375&gt;A$3,"",CR!$Q$7)</f>
        <v/>
      </c>
      <c r="C375" s="130" t="str">
        <f>IF($A375&gt;A$3,"",CR!$H$11)</f>
        <v/>
      </c>
      <c r="D375" s="130" t="str">
        <f>IF($A375&gt;A$3,"",BL!$U$8)</f>
        <v/>
      </c>
      <c r="E375" s="130"/>
      <c r="F375" s="131" t="str">
        <f>IF($A375&gt;A$3,"",IF($A375&gt;CR!$AO$15,VLOOKUP($A375,CR!$AP:$AQ,2,FALSE),VLOOKUP($A375,BL!$AR:$AS,2,FALSE)))</f>
        <v/>
      </c>
      <c r="G375" s="130" t="str">
        <f t="shared" si="10"/>
        <v/>
      </c>
      <c r="H375" s="130" t="str">
        <f t="shared" si="11"/>
        <v/>
      </c>
      <c r="I375" s="130"/>
      <c r="J375" s="130"/>
      <c r="K375" s="130" t="str">
        <f>IF(AND($C$1=APRS!$AE$45,A375&lt;A$3),"X","")</f>
        <v/>
      </c>
    </row>
    <row r="376" spans="1:11" ht="13.5" customHeight="1" x14ac:dyDescent="0.25">
      <c r="A376" s="122">
        <v>373</v>
      </c>
      <c r="B376" s="129" t="str">
        <f>IF($A376&gt;A$3,"",CR!$Q$7)</f>
        <v/>
      </c>
      <c r="C376" s="130" t="str">
        <f>IF($A376&gt;A$3,"",CR!$H$11)</f>
        <v/>
      </c>
      <c r="D376" s="130" t="str">
        <f>IF($A376&gt;A$3,"",BL!$U$8)</f>
        <v/>
      </c>
      <c r="E376" s="130"/>
      <c r="F376" s="131" t="str">
        <f>IF($A376&gt;A$3,"",IF($A376&gt;CR!$AO$15,VLOOKUP($A376,CR!$AP:$AQ,2,FALSE),VLOOKUP($A376,BL!$AR:$AS,2,FALSE)))</f>
        <v/>
      </c>
      <c r="G376" s="130" t="str">
        <f t="shared" si="10"/>
        <v/>
      </c>
      <c r="H376" s="130" t="str">
        <f t="shared" si="11"/>
        <v/>
      </c>
      <c r="I376" s="130"/>
      <c r="J376" s="130"/>
      <c r="K376" s="130" t="str">
        <f>IF(AND($C$1=APRS!$AE$45,A376&lt;A$3),"X","")</f>
        <v/>
      </c>
    </row>
    <row r="377" spans="1:11" ht="13.5" customHeight="1" x14ac:dyDescent="0.25">
      <c r="A377" s="122">
        <v>374</v>
      </c>
      <c r="B377" s="129" t="str">
        <f>IF($A377&gt;A$3,"",CR!$Q$7)</f>
        <v/>
      </c>
      <c r="C377" s="130" t="str">
        <f>IF($A377&gt;A$3,"",CR!$H$11)</f>
        <v/>
      </c>
      <c r="D377" s="130" t="str">
        <f>IF($A377&gt;A$3,"",BL!$U$8)</f>
        <v/>
      </c>
      <c r="E377" s="130"/>
      <c r="F377" s="131" t="str">
        <f>IF($A377&gt;A$3,"",IF($A377&gt;CR!$AO$15,VLOOKUP($A377,CR!$AP:$AQ,2,FALSE),VLOOKUP($A377,BL!$AR:$AS,2,FALSE)))</f>
        <v/>
      </c>
      <c r="G377" s="130" t="str">
        <f t="shared" si="10"/>
        <v/>
      </c>
      <c r="H377" s="130" t="str">
        <f t="shared" si="11"/>
        <v/>
      </c>
      <c r="I377" s="130"/>
      <c r="J377" s="130"/>
      <c r="K377" s="130" t="str">
        <f>IF(AND($C$1=APRS!$AE$45,A377&lt;A$3),"X","")</f>
        <v/>
      </c>
    </row>
    <row r="378" spans="1:11" ht="13.5" customHeight="1" x14ac:dyDescent="0.25">
      <c r="A378" s="122">
        <v>375</v>
      </c>
      <c r="B378" s="129" t="str">
        <f>IF($A378&gt;A$3,"",CR!$Q$7)</f>
        <v/>
      </c>
      <c r="C378" s="130" t="str">
        <f>IF($A378&gt;A$3,"",CR!$H$11)</f>
        <v/>
      </c>
      <c r="D378" s="130" t="str">
        <f>IF($A378&gt;A$3,"",BL!$U$8)</f>
        <v/>
      </c>
      <c r="E378" s="130"/>
      <c r="F378" s="131" t="str">
        <f>IF($A378&gt;A$3,"",IF($A378&gt;CR!$AO$15,VLOOKUP($A378,CR!$AP:$AQ,2,FALSE),VLOOKUP($A378,BL!$AR:$AS,2,FALSE)))</f>
        <v/>
      </c>
      <c r="G378" s="130" t="str">
        <f t="shared" si="10"/>
        <v/>
      </c>
      <c r="H378" s="130" t="str">
        <f t="shared" si="11"/>
        <v/>
      </c>
      <c r="I378" s="130"/>
      <c r="J378" s="130"/>
      <c r="K378" s="130" t="str">
        <f>IF(AND($C$1=APRS!$AE$45,A378&lt;A$3),"X","")</f>
        <v/>
      </c>
    </row>
    <row r="379" spans="1:11" ht="13.5" customHeight="1" x14ac:dyDescent="0.25">
      <c r="A379" s="122">
        <v>376</v>
      </c>
      <c r="B379" s="129" t="str">
        <f>IF($A379&gt;A$3,"",CR!$Q$7)</f>
        <v/>
      </c>
      <c r="C379" s="130" t="str">
        <f>IF($A379&gt;A$3,"",CR!$H$11)</f>
        <v/>
      </c>
      <c r="D379" s="130" t="str">
        <f>IF($A379&gt;A$3,"",BL!$U$8)</f>
        <v/>
      </c>
      <c r="E379" s="130"/>
      <c r="F379" s="131" t="str">
        <f>IF($A379&gt;A$3,"",IF($A379&gt;CR!$AO$15,VLOOKUP($A379,CR!$AP:$AQ,2,FALSE),VLOOKUP($A379,BL!$AR:$AS,2,FALSE)))</f>
        <v/>
      </c>
      <c r="G379" s="130" t="str">
        <f t="shared" si="10"/>
        <v/>
      </c>
      <c r="H379" s="130" t="str">
        <f t="shared" si="11"/>
        <v/>
      </c>
      <c r="I379" s="130"/>
      <c r="J379" s="130"/>
      <c r="K379" s="130" t="str">
        <f>IF(AND($C$1=APRS!$AE$45,A379&lt;A$3),"X","")</f>
        <v/>
      </c>
    </row>
    <row r="380" spans="1:11" ht="13.5" customHeight="1" x14ac:dyDescent="0.25">
      <c r="A380" s="122">
        <v>377</v>
      </c>
      <c r="B380" s="129" t="str">
        <f>IF($A380&gt;A$3,"",CR!$Q$7)</f>
        <v/>
      </c>
      <c r="C380" s="130" t="str">
        <f>IF($A380&gt;A$3,"",CR!$H$11)</f>
        <v/>
      </c>
      <c r="D380" s="130" t="str">
        <f>IF($A380&gt;A$3,"",BL!$U$8)</f>
        <v/>
      </c>
      <c r="E380" s="130"/>
      <c r="F380" s="131" t="str">
        <f>IF($A380&gt;A$3,"",IF($A380&gt;CR!$AO$15,VLOOKUP($A380,CR!$AP:$AQ,2,FALSE),VLOOKUP($A380,BL!$AR:$AS,2,FALSE)))</f>
        <v/>
      </c>
      <c r="G380" s="130" t="str">
        <f t="shared" si="10"/>
        <v/>
      </c>
      <c r="H380" s="130" t="str">
        <f t="shared" si="11"/>
        <v/>
      </c>
      <c r="I380" s="130"/>
      <c r="J380" s="130"/>
      <c r="K380" s="130" t="str">
        <f>IF(AND($C$1=APRS!$AE$45,A380&lt;A$3),"X","")</f>
        <v/>
      </c>
    </row>
    <row r="381" spans="1:11" ht="13.5" customHeight="1" x14ac:dyDescent="0.25">
      <c r="A381" s="122">
        <v>378</v>
      </c>
      <c r="B381" s="129" t="str">
        <f>IF($A381&gt;A$3,"",CR!$Q$7)</f>
        <v/>
      </c>
      <c r="C381" s="130" t="str">
        <f>IF($A381&gt;A$3,"",CR!$H$11)</f>
        <v/>
      </c>
      <c r="D381" s="130" t="str">
        <f>IF($A381&gt;A$3,"",BL!$U$8)</f>
        <v/>
      </c>
      <c r="E381" s="130"/>
      <c r="F381" s="131" t="str">
        <f>IF($A381&gt;A$3,"",IF($A381&gt;CR!$AO$15,VLOOKUP($A381,CR!$AP:$AQ,2,FALSE),VLOOKUP($A381,BL!$AR:$AS,2,FALSE)))</f>
        <v/>
      </c>
      <c r="G381" s="130" t="str">
        <f t="shared" si="10"/>
        <v/>
      </c>
      <c r="H381" s="130" t="str">
        <f t="shared" si="11"/>
        <v/>
      </c>
      <c r="I381" s="130"/>
      <c r="J381" s="130"/>
      <c r="K381" s="130" t="str">
        <f>IF(AND($C$1=APRS!$AE$45,A381&lt;A$3),"X","")</f>
        <v/>
      </c>
    </row>
    <row r="382" spans="1:11" ht="13.5" customHeight="1" x14ac:dyDescent="0.25">
      <c r="A382" s="122">
        <v>379</v>
      </c>
      <c r="B382" s="129" t="str">
        <f>IF($A382&gt;A$3,"",CR!$Q$7)</f>
        <v/>
      </c>
      <c r="C382" s="130" t="str">
        <f>IF($A382&gt;A$3,"",CR!$H$11)</f>
        <v/>
      </c>
      <c r="D382" s="130" t="str">
        <f>IF($A382&gt;A$3,"",BL!$U$8)</f>
        <v/>
      </c>
      <c r="E382" s="130"/>
      <c r="F382" s="131" t="str">
        <f>IF($A382&gt;A$3,"",IF($A382&gt;CR!$AO$15,VLOOKUP($A382,CR!$AP:$AQ,2,FALSE),VLOOKUP($A382,BL!$AR:$AS,2,FALSE)))</f>
        <v/>
      </c>
      <c r="G382" s="130" t="str">
        <f t="shared" si="10"/>
        <v/>
      </c>
      <c r="H382" s="130" t="str">
        <f t="shared" si="11"/>
        <v/>
      </c>
      <c r="I382" s="130"/>
      <c r="J382" s="130"/>
      <c r="K382" s="130" t="str">
        <f>IF(AND($C$1=APRS!$AE$45,A382&lt;A$3),"X","")</f>
        <v/>
      </c>
    </row>
    <row r="383" spans="1:11" ht="13.5" customHeight="1" x14ac:dyDescent="0.25">
      <c r="A383" s="122">
        <v>380</v>
      </c>
      <c r="B383" s="129" t="str">
        <f>IF($A383&gt;A$3,"",CR!$Q$7)</f>
        <v/>
      </c>
      <c r="C383" s="130" t="str">
        <f>IF($A383&gt;A$3,"",CR!$H$11)</f>
        <v/>
      </c>
      <c r="D383" s="130" t="str">
        <f>IF($A383&gt;A$3,"",BL!$U$8)</f>
        <v/>
      </c>
      <c r="E383" s="130"/>
      <c r="F383" s="131" t="str">
        <f>IF($A383&gt;A$3,"",IF($A383&gt;CR!$AO$15,VLOOKUP($A383,CR!$AP:$AQ,2,FALSE),VLOOKUP($A383,BL!$AR:$AS,2,FALSE)))</f>
        <v/>
      </c>
      <c r="G383" s="130" t="str">
        <f t="shared" si="10"/>
        <v/>
      </c>
      <c r="H383" s="130" t="str">
        <f t="shared" si="11"/>
        <v/>
      </c>
      <c r="I383" s="130"/>
      <c r="J383" s="130"/>
      <c r="K383" s="130" t="str">
        <f>IF(AND($C$1=APRS!$AE$45,A383&lt;A$3),"X","")</f>
        <v/>
      </c>
    </row>
    <row r="384" spans="1:11" ht="13.5" customHeight="1" x14ac:dyDescent="0.25">
      <c r="A384" s="122">
        <v>381</v>
      </c>
      <c r="B384" s="129" t="str">
        <f>IF($A384&gt;A$3,"",CR!$Q$7)</f>
        <v/>
      </c>
      <c r="C384" s="130" t="str">
        <f>IF($A384&gt;A$3,"",CR!$H$11)</f>
        <v/>
      </c>
      <c r="D384" s="130" t="str">
        <f>IF($A384&gt;A$3,"",BL!$U$8)</f>
        <v/>
      </c>
      <c r="E384" s="130"/>
      <c r="F384" s="131" t="str">
        <f>IF($A384&gt;A$3,"",IF($A384&gt;CR!$AO$15,VLOOKUP($A384,CR!$AP:$AQ,2,FALSE),VLOOKUP($A384,BL!$AR:$AS,2,FALSE)))</f>
        <v/>
      </c>
      <c r="G384" s="130" t="str">
        <f t="shared" si="10"/>
        <v/>
      </c>
      <c r="H384" s="130" t="str">
        <f t="shared" si="11"/>
        <v/>
      </c>
      <c r="I384" s="130"/>
      <c r="J384" s="130"/>
      <c r="K384" s="130" t="str">
        <f>IF(AND($C$1=APRS!$AE$45,A384&lt;A$3),"X","")</f>
        <v/>
      </c>
    </row>
    <row r="385" spans="1:11" ht="13.5" customHeight="1" x14ac:dyDescent="0.25">
      <c r="A385" s="122">
        <v>382</v>
      </c>
      <c r="B385" s="129" t="str">
        <f>IF($A385&gt;A$3,"",CR!$Q$7)</f>
        <v/>
      </c>
      <c r="C385" s="130" t="str">
        <f>IF($A385&gt;A$3,"",CR!$H$11)</f>
        <v/>
      </c>
      <c r="D385" s="130" t="str">
        <f>IF($A385&gt;A$3,"",BL!$U$8)</f>
        <v/>
      </c>
      <c r="E385" s="130"/>
      <c r="F385" s="131" t="str">
        <f>IF($A385&gt;A$3,"",IF($A385&gt;CR!$AO$15,VLOOKUP($A385,CR!$AP:$AQ,2,FALSE),VLOOKUP($A385,BL!$AR:$AS,2,FALSE)))</f>
        <v/>
      </c>
      <c r="G385" s="130" t="str">
        <f t="shared" si="10"/>
        <v/>
      </c>
      <c r="H385" s="130" t="str">
        <f t="shared" si="11"/>
        <v/>
      </c>
      <c r="I385" s="130"/>
      <c r="J385" s="130"/>
      <c r="K385" s="130" t="str">
        <f>IF(AND($C$1=APRS!$AE$45,A385&lt;A$3),"X","")</f>
        <v/>
      </c>
    </row>
    <row r="386" spans="1:11" ht="13.5" customHeight="1" x14ac:dyDescent="0.25">
      <c r="A386" s="122">
        <v>383</v>
      </c>
      <c r="B386" s="129" t="str">
        <f>IF($A386&gt;A$3,"",CR!$Q$7)</f>
        <v/>
      </c>
      <c r="C386" s="130" t="str">
        <f>IF($A386&gt;A$3,"",CR!$H$11)</f>
        <v/>
      </c>
      <c r="D386" s="130" t="str">
        <f>IF($A386&gt;A$3,"",BL!$U$8)</f>
        <v/>
      </c>
      <c r="E386" s="130"/>
      <c r="F386" s="131" t="str">
        <f>IF($A386&gt;A$3,"",IF($A386&gt;CR!$AO$15,VLOOKUP($A386,CR!$AP:$AQ,2,FALSE),VLOOKUP($A386,BL!$AR:$AS,2,FALSE)))</f>
        <v/>
      </c>
      <c r="G386" s="130" t="str">
        <f t="shared" si="10"/>
        <v/>
      </c>
      <c r="H386" s="130" t="str">
        <f t="shared" si="11"/>
        <v/>
      </c>
      <c r="I386" s="130"/>
      <c r="J386" s="130"/>
      <c r="K386" s="130" t="str">
        <f>IF(AND($C$1=APRS!$AE$45,A386&lt;A$3),"X","")</f>
        <v/>
      </c>
    </row>
    <row r="387" spans="1:11" ht="13.5" customHeight="1" x14ac:dyDescent="0.25">
      <c r="A387" s="122">
        <v>384</v>
      </c>
      <c r="B387" s="129" t="str">
        <f>IF($A387&gt;A$3,"",CR!$Q$7)</f>
        <v/>
      </c>
      <c r="C387" s="130" t="str">
        <f>IF($A387&gt;A$3,"",CR!$H$11)</f>
        <v/>
      </c>
      <c r="D387" s="130" t="str">
        <f>IF($A387&gt;A$3,"",BL!$U$8)</f>
        <v/>
      </c>
      <c r="E387" s="130"/>
      <c r="F387" s="131" t="str">
        <f>IF($A387&gt;A$3,"",IF($A387&gt;CR!$AO$15,VLOOKUP($A387,CR!$AP:$AQ,2,FALSE),VLOOKUP($A387,BL!$AR:$AS,2,FALSE)))</f>
        <v/>
      </c>
      <c r="G387" s="130" t="str">
        <f t="shared" si="10"/>
        <v/>
      </c>
      <c r="H387" s="130" t="str">
        <f t="shared" si="11"/>
        <v/>
      </c>
      <c r="I387" s="130"/>
      <c r="J387" s="130"/>
      <c r="K387" s="130" t="str">
        <f>IF(AND($C$1=APRS!$AE$45,A387&lt;A$3),"X","")</f>
        <v/>
      </c>
    </row>
    <row r="388" spans="1:11" ht="13.5" customHeight="1" x14ac:dyDescent="0.25">
      <c r="A388" s="122">
        <v>385</v>
      </c>
      <c r="B388" s="129" t="str">
        <f>IF($A388&gt;A$3,"",CR!$Q$7)</f>
        <v/>
      </c>
      <c r="C388" s="130" t="str">
        <f>IF($A388&gt;A$3,"",CR!$H$11)</f>
        <v/>
      </c>
      <c r="D388" s="130" t="str">
        <f>IF($A388&gt;A$3,"",BL!$U$8)</f>
        <v/>
      </c>
      <c r="E388" s="130"/>
      <c r="F388" s="131" t="str">
        <f>IF($A388&gt;A$3,"",IF($A388&gt;CR!$AO$15,VLOOKUP($A388,CR!$AP:$AQ,2,FALSE),VLOOKUP($A388,BL!$AR:$AS,2,FALSE)))</f>
        <v/>
      </c>
      <c r="G388" s="130" t="str">
        <f t="shared" si="10"/>
        <v/>
      </c>
      <c r="H388" s="130" t="str">
        <f t="shared" si="11"/>
        <v/>
      </c>
      <c r="I388" s="130"/>
      <c r="J388" s="130"/>
      <c r="K388" s="130" t="str">
        <f>IF(AND($C$1=APRS!$AE$45,A388&lt;A$3),"X","")</f>
        <v/>
      </c>
    </row>
    <row r="389" spans="1:11" ht="13.5" customHeight="1" x14ac:dyDescent="0.25">
      <c r="A389" s="122">
        <v>386</v>
      </c>
      <c r="B389" s="129" t="str">
        <f>IF($A389&gt;A$3,"",CR!$Q$7)</f>
        <v/>
      </c>
      <c r="C389" s="130" t="str">
        <f>IF($A389&gt;A$3,"",CR!$H$11)</f>
        <v/>
      </c>
      <c r="D389" s="130" t="str">
        <f>IF($A389&gt;A$3,"",BL!$U$8)</f>
        <v/>
      </c>
      <c r="E389" s="130"/>
      <c r="F389" s="131" t="str">
        <f>IF($A389&gt;A$3,"",IF($A389&gt;CR!$AO$15,VLOOKUP($A389,CR!$AP:$AQ,2,FALSE),VLOOKUP($A389,BL!$AR:$AS,2,FALSE)))</f>
        <v/>
      </c>
      <c r="G389" s="130" t="str">
        <f t="shared" ref="G389:G452" si="12">IF(AND(A389&lt;A$3,$C$1="A. MANN"),"X","")</f>
        <v/>
      </c>
      <c r="H389" s="130" t="str">
        <f t="shared" ref="H389:H452" si="13">IF(A389&gt;A$3,"","X")</f>
        <v/>
      </c>
      <c r="I389" s="130"/>
      <c r="J389" s="130"/>
      <c r="K389" s="130" t="str">
        <f>IF(AND($C$1=APRS!$AE$45,A389&lt;A$3),"X","")</f>
        <v/>
      </c>
    </row>
    <row r="390" spans="1:11" ht="13.5" customHeight="1" x14ac:dyDescent="0.25">
      <c r="A390" s="122">
        <v>387</v>
      </c>
      <c r="B390" s="129" t="str">
        <f>IF($A390&gt;A$3,"",CR!$Q$7)</f>
        <v/>
      </c>
      <c r="C390" s="130" t="str">
        <f>IF($A390&gt;A$3,"",CR!$H$11)</f>
        <v/>
      </c>
      <c r="D390" s="130" t="str">
        <f>IF($A390&gt;A$3,"",BL!$U$8)</f>
        <v/>
      </c>
      <c r="E390" s="130"/>
      <c r="F390" s="131" t="str">
        <f>IF($A390&gt;A$3,"",IF($A390&gt;CR!$AO$15,VLOOKUP($A390,CR!$AP:$AQ,2,FALSE),VLOOKUP($A390,BL!$AR:$AS,2,FALSE)))</f>
        <v/>
      </c>
      <c r="G390" s="130" t="str">
        <f t="shared" si="12"/>
        <v/>
      </c>
      <c r="H390" s="130" t="str">
        <f t="shared" si="13"/>
        <v/>
      </c>
      <c r="I390" s="130"/>
      <c r="J390" s="130"/>
      <c r="K390" s="130" t="str">
        <f>IF(AND($C$1=APRS!$AE$45,A390&lt;A$3),"X","")</f>
        <v/>
      </c>
    </row>
    <row r="391" spans="1:11" ht="13.5" customHeight="1" x14ac:dyDescent="0.25">
      <c r="A391" s="122">
        <v>388</v>
      </c>
      <c r="B391" s="129" t="str">
        <f>IF($A391&gt;A$3,"",CR!$Q$7)</f>
        <v/>
      </c>
      <c r="C391" s="130" t="str">
        <f>IF($A391&gt;A$3,"",CR!$H$11)</f>
        <v/>
      </c>
      <c r="D391" s="130" t="str">
        <f>IF($A391&gt;A$3,"",BL!$U$8)</f>
        <v/>
      </c>
      <c r="E391" s="130"/>
      <c r="F391" s="131" t="str">
        <f>IF($A391&gt;A$3,"",IF($A391&gt;CR!$AO$15,VLOOKUP($A391,CR!$AP:$AQ,2,FALSE),VLOOKUP($A391,BL!$AR:$AS,2,FALSE)))</f>
        <v/>
      </c>
      <c r="G391" s="130" t="str">
        <f t="shared" si="12"/>
        <v/>
      </c>
      <c r="H391" s="130" t="str">
        <f t="shared" si="13"/>
        <v/>
      </c>
      <c r="I391" s="130"/>
      <c r="J391" s="130"/>
      <c r="K391" s="130" t="str">
        <f>IF(AND($C$1=APRS!$AE$45,A391&lt;A$3),"X","")</f>
        <v/>
      </c>
    </row>
    <row r="392" spans="1:11" ht="13.5" customHeight="1" x14ac:dyDescent="0.25">
      <c r="A392" s="122">
        <v>389</v>
      </c>
      <c r="B392" s="129" t="str">
        <f>IF($A392&gt;A$3,"",CR!$Q$7)</f>
        <v/>
      </c>
      <c r="C392" s="130" t="str">
        <f>IF($A392&gt;A$3,"",CR!$H$11)</f>
        <v/>
      </c>
      <c r="D392" s="130" t="str">
        <f>IF($A392&gt;A$3,"",BL!$U$8)</f>
        <v/>
      </c>
      <c r="E392" s="130"/>
      <c r="F392" s="131" t="str">
        <f>IF($A392&gt;A$3,"",IF($A392&gt;CR!$AO$15,VLOOKUP($A392,CR!$AP:$AQ,2,FALSE),VLOOKUP($A392,BL!$AR:$AS,2,FALSE)))</f>
        <v/>
      </c>
      <c r="G392" s="130" t="str">
        <f t="shared" si="12"/>
        <v/>
      </c>
      <c r="H392" s="130" t="str">
        <f t="shared" si="13"/>
        <v/>
      </c>
      <c r="I392" s="130"/>
      <c r="J392" s="130"/>
      <c r="K392" s="130" t="str">
        <f>IF(AND($C$1=APRS!$AE$45,A392&lt;A$3),"X","")</f>
        <v/>
      </c>
    </row>
    <row r="393" spans="1:11" ht="13.5" customHeight="1" x14ac:dyDescent="0.25">
      <c r="A393" s="122">
        <v>390</v>
      </c>
      <c r="B393" s="129" t="str">
        <f>IF($A393&gt;A$3,"",CR!$Q$7)</f>
        <v/>
      </c>
      <c r="C393" s="130" t="str">
        <f>IF($A393&gt;A$3,"",CR!$H$11)</f>
        <v/>
      </c>
      <c r="D393" s="130" t="str">
        <f>IF($A393&gt;A$3,"",BL!$U$8)</f>
        <v/>
      </c>
      <c r="E393" s="130"/>
      <c r="F393" s="131" t="str">
        <f>IF($A393&gt;A$3,"",IF($A393&gt;CR!$AO$15,VLOOKUP($A393,CR!$AP:$AQ,2,FALSE),VLOOKUP($A393,BL!$AR:$AS,2,FALSE)))</f>
        <v/>
      </c>
      <c r="G393" s="130" t="str">
        <f t="shared" si="12"/>
        <v/>
      </c>
      <c r="H393" s="130" t="str">
        <f t="shared" si="13"/>
        <v/>
      </c>
      <c r="I393" s="130"/>
      <c r="J393" s="130"/>
      <c r="K393" s="130" t="str">
        <f>IF(AND($C$1=APRS!$AE$45,A393&lt;A$3),"X","")</f>
        <v/>
      </c>
    </row>
    <row r="394" spans="1:11" ht="13.5" customHeight="1" x14ac:dyDescent="0.25">
      <c r="A394" s="122">
        <v>391</v>
      </c>
      <c r="B394" s="129" t="str">
        <f>IF($A394&gt;A$3,"",CR!$Q$7)</f>
        <v/>
      </c>
      <c r="C394" s="130" t="str">
        <f>IF($A394&gt;A$3,"",CR!$H$11)</f>
        <v/>
      </c>
      <c r="D394" s="130" t="str">
        <f>IF($A394&gt;A$3,"",BL!$U$8)</f>
        <v/>
      </c>
      <c r="E394" s="130"/>
      <c r="F394" s="131" t="str">
        <f>IF($A394&gt;A$3,"",IF($A394&gt;CR!$AO$15,VLOOKUP($A394,CR!$AP:$AQ,2,FALSE),VLOOKUP($A394,BL!$AR:$AS,2,FALSE)))</f>
        <v/>
      </c>
      <c r="G394" s="130" t="str">
        <f t="shared" si="12"/>
        <v/>
      </c>
      <c r="H394" s="130" t="str">
        <f t="shared" si="13"/>
        <v/>
      </c>
      <c r="I394" s="130"/>
      <c r="J394" s="130"/>
      <c r="K394" s="130" t="str">
        <f>IF(AND($C$1=APRS!$AE$45,A394&lt;A$3),"X","")</f>
        <v/>
      </c>
    </row>
    <row r="395" spans="1:11" ht="13.5" customHeight="1" x14ac:dyDescent="0.25">
      <c r="A395" s="122">
        <v>392</v>
      </c>
      <c r="B395" s="129" t="str">
        <f>IF($A395&gt;A$3,"",CR!$Q$7)</f>
        <v/>
      </c>
      <c r="C395" s="130" t="str">
        <f>IF($A395&gt;A$3,"",CR!$H$11)</f>
        <v/>
      </c>
      <c r="D395" s="130" t="str">
        <f>IF($A395&gt;A$3,"",BL!$U$8)</f>
        <v/>
      </c>
      <c r="E395" s="130"/>
      <c r="F395" s="131" t="str">
        <f>IF($A395&gt;A$3,"",IF($A395&gt;CR!$AO$15,VLOOKUP($A395,CR!$AP:$AQ,2,FALSE),VLOOKUP($A395,BL!$AR:$AS,2,FALSE)))</f>
        <v/>
      </c>
      <c r="G395" s="130" t="str">
        <f t="shared" si="12"/>
        <v/>
      </c>
      <c r="H395" s="130" t="str">
        <f t="shared" si="13"/>
        <v/>
      </c>
      <c r="I395" s="130"/>
      <c r="J395" s="130"/>
      <c r="K395" s="130" t="str">
        <f>IF(AND($C$1=APRS!$AE$45,A395&lt;A$3),"X","")</f>
        <v/>
      </c>
    </row>
    <row r="396" spans="1:11" ht="13.5" customHeight="1" x14ac:dyDescent="0.25">
      <c r="A396" s="122">
        <v>393</v>
      </c>
      <c r="B396" s="129" t="str">
        <f>IF($A396&gt;A$3,"",CR!$Q$7)</f>
        <v/>
      </c>
      <c r="C396" s="130" t="str">
        <f>IF($A396&gt;A$3,"",CR!$H$11)</f>
        <v/>
      </c>
      <c r="D396" s="130" t="str">
        <f>IF($A396&gt;A$3,"",BL!$U$8)</f>
        <v/>
      </c>
      <c r="E396" s="130"/>
      <c r="F396" s="131" t="str">
        <f>IF($A396&gt;A$3,"",IF($A396&gt;CR!$AO$15,VLOOKUP($A396,CR!$AP:$AQ,2,FALSE),VLOOKUP($A396,BL!$AR:$AS,2,FALSE)))</f>
        <v/>
      </c>
      <c r="G396" s="130" t="str">
        <f t="shared" si="12"/>
        <v/>
      </c>
      <c r="H396" s="130" t="str">
        <f t="shared" si="13"/>
        <v/>
      </c>
      <c r="I396" s="130"/>
      <c r="J396" s="130"/>
      <c r="K396" s="130" t="str">
        <f>IF(AND($C$1=APRS!$AE$45,A396&lt;A$3),"X","")</f>
        <v/>
      </c>
    </row>
    <row r="397" spans="1:11" ht="13.5" customHeight="1" x14ac:dyDescent="0.25">
      <c r="A397" s="122">
        <v>394</v>
      </c>
      <c r="B397" s="129" t="str">
        <f>IF($A397&gt;A$3,"",CR!$Q$7)</f>
        <v/>
      </c>
      <c r="C397" s="130" t="str">
        <f>IF($A397&gt;A$3,"",CR!$H$11)</f>
        <v/>
      </c>
      <c r="D397" s="130" t="str">
        <f>IF($A397&gt;A$3,"",BL!$U$8)</f>
        <v/>
      </c>
      <c r="E397" s="130"/>
      <c r="F397" s="131" t="str">
        <f>IF($A397&gt;A$3,"",IF($A397&gt;CR!$AO$15,VLOOKUP($A397,CR!$AP:$AQ,2,FALSE),VLOOKUP($A397,BL!$AR:$AS,2,FALSE)))</f>
        <v/>
      </c>
      <c r="G397" s="130" t="str">
        <f t="shared" si="12"/>
        <v/>
      </c>
      <c r="H397" s="130" t="str">
        <f t="shared" si="13"/>
        <v/>
      </c>
      <c r="I397" s="130"/>
      <c r="J397" s="130"/>
      <c r="K397" s="130" t="str">
        <f>IF(AND($C$1=APRS!$AE$45,A397&lt;A$3),"X","")</f>
        <v/>
      </c>
    </row>
    <row r="398" spans="1:11" ht="13.5" customHeight="1" x14ac:dyDescent="0.25">
      <c r="A398" s="122">
        <v>395</v>
      </c>
      <c r="B398" s="129" t="str">
        <f>IF($A398&gt;A$3,"",CR!$Q$7)</f>
        <v/>
      </c>
      <c r="C398" s="130" t="str">
        <f>IF($A398&gt;A$3,"",CR!$H$11)</f>
        <v/>
      </c>
      <c r="D398" s="130" t="str">
        <f>IF($A398&gt;A$3,"",BL!$U$8)</f>
        <v/>
      </c>
      <c r="E398" s="130"/>
      <c r="F398" s="131" t="str">
        <f>IF($A398&gt;A$3,"",IF($A398&gt;CR!$AO$15,VLOOKUP($A398,CR!$AP:$AQ,2,FALSE),VLOOKUP($A398,BL!$AR:$AS,2,FALSE)))</f>
        <v/>
      </c>
      <c r="G398" s="130" t="str">
        <f t="shared" si="12"/>
        <v/>
      </c>
      <c r="H398" s="130" t="str">
        <f t="shared" si="13"/>
        <v/>
      </c>
      <c r="I398" s="130"/>
      <c r="J398" s="130"/>
      <c r="K398" s="130" t="str">
        <f>IF(AND($C$1=APRS!$AE$45,A398&lt;A$3),"X","")</f>
        <v/>
      </c>
    </row>
    <row r="399" spans="1:11" ht="13.5" customHeight="1" x14ac:dyDescent="0.25">
      <c r="A399" s="122">
        <v>396</v>
      </c>
      <c r="B399" s="129" t="str">
        <f>IF($A399&gt;A$3,"",CR!$Q$7)</f>
        <v/>
      </c>
      <c r="C399" s="130" t="str">
        <f>IF($A399&gt;A$3,"",CR!$H$11)</f>
        <v/>
      </c>
      <c r="D399" s="130" t="str">
        <f>IF($A399&gt;A$3,"",BL!$U$8)</f>
        <v/>
      </c>
      <c r="E399" s="130"/>
      <c r="F399" s="131" t="str">
        <f>IF($A399&gt;A$3,"",IF($A399&gt;CR!$AO$15,VLOOKUP($A399,CR!$AP:$AQ,2,FALSE),VLOOKUP($A399,BL!$AR:$AS,2,FALSE)))</f>
        <v/>
      </c>
      <c r="G399" s="130" t="str">
        <f t="shared" si="12"/>
        <v/>
      </c>
      <c r="H399" s="130" t="str">
        <f t="shared" si="13"/>
        <v/>
      </c>
      <c r="I399" s="130"/>
      <c r="J399" s="130"/>
      <c r="K399" s="130" t="str">
        <f>IF(AND($C$1=APRS!$AE$45,A399&lt;A$3),"X","")</f>
        <v/>
      </c>
    </row>
    <row r="400" spans="1:11" ht="13.5" customHeight="1" x14ac:dyDescent="0.25">
      <c r="A400" s="122">
        <v>397</v>
      </c>
      <c r="B400" s="129" t="str">
        <f>IF($A400&gt;A$3,"",CR!$Q$7)</f>
        <v/>
      </c>
      <c r="C400" s="130" t="str">
        <f>IF($A400&gt;A$3,"",CR!$H$11)</f>
        <v/>
      </c>
      <c r="D400" s="130" t="str">
        <f>IF($A400&gt;A$3,"",BL!$U$8)</f>
        <v/>
      </c>
      <c r="E400" s="130"/>
      <c r="F400" s="131" t="str">
        <f>IF($A400&gt;A$3,"",IF($A400&gt;CR!$AO$15,VLOOKUP($A400,CR!$AP:$AQ,2,FALSE),VLOOKUP($A400,BL!$AR:$AS,2,FALSE)))</f>
        <v/>
      </c>
      <c r="G400" s="130" t="str">
        <f t="shared" si="12"/>
        <v/>
      </c>
      <c r="H400" s="130" t="str">
        <f t="shared" si="13"/>
        <v/>
      </c>
      <c r="I400" s="130"/>
      <c r="J400" s="130"/>
      <c r="K400" s="130" t="str">
        <f>IF(AND($C$1=APRS!$AE$45,A400&lt;A$3),"X","")</f>
        <v/>
      </c>
    </row>
    <row r="401" spans="1:11" ht="13.5" customHeight="1" x14ac:dyDescent="0.25">
      <c r="A401" s="122">
        <v>398</v>
      </c>
      <c r="B401" s="129" t="str">
        <f>IF($A401&gt;A$3,"",CR!$Q$7)</f>
        <v/>
      </c>
      <c r="C401" s="130" t="str">
        <f>IF($A401&gt;A$3,"",CR!$H$11)</f>
        <v/>
      </c>
      <c r="D401" s="130" t="str">
        <f>IF($A401&gt;A$3,"",BL!$U$8)</f>
        <v/>
      </c>
      <c r="E401" s="130"/>
      <c r="F401" s="131" t="str">
        <f>IF($A401&gt;A$3,"",IF($A401&gt;CR!$AO$15,VLOOKUP($A401,CR!$AP:$AQ,2,FALSE),VLOOKUP($A401,BL!$AR:$AS,2,FALSE)))</f>
        <v/>
      </c>
      <c r="G401" s="130" t="str">
        <f t="shared" si="12"/>
        <v/>
      </c>
      <c r="H401" s="130" t="str">
        <f t="shared" si="13"/>
        <v/>
      </c>
      <c r="I401" s="130"/>
      <c r="J401" s="130"/>
      <c r="K401" s="130" t="str">
        <f>IF(AND($C$1=APRS!$AE$45,A401&lt;A$3),"X","")</f>
        <v/>
      </c>
    </row>
    <row r="402" spans="1:11" ht="13.5" customHeight="1" x14ac:dyDescent="0.25">
      <c r="A402" s="122">
        <v>399</v>
      </c>
      <c r="B402" s="129" t="str">
        <f>IF($A402&gt;A$3,"",CR!$Q$7)</f>
        <v/>
      </c>
      <c r="C402" s="130" t="str">
        <f>IF($A402&gt;A$3,"",CR!$H$11)</f>
        <v/>
      </c>
      <c r="D402" s="130" t="str">
        <f>IF($A402&gt;A$3,"",BL!$U$8)</f>
        <v/>
      </c>
      <c r="E402" s="130"/>
      <c r="F402" s="131" t="str">
        <f>IF($A402&gt;A$3,"",IF($A402&gt;CR!$AO$15,VLOOKUP($A402,CR!$AP:$AQ,2,FALSE),VLOOKUP($A402,BL!$AR:$AS,2,FALSE)))</f>
        <v/>
      </c>
      <c r="G402" s="130" t="str">
        <f t="shared" si="12"/>
        <v/>
      </c>
      <c r="H402" s="130" t="str">
        <f t="shared" si="13"/>
        <v/>
      </c>
      <c r="I402" s="130"/>
      <c r="J402" s="130"/>
      <c r="K402" s="130" t="str">
        <f>IF(AND($C$1=APRS!$AE$45,A402&lt;A$3),"X","")</f>
        <v/>
      </c>
    </row>
    <row r="403" spans="1:11" ht="13.5" customHeight="1" x14ac:dyDescent="0.25">
      <c r="A403" s="122">
        <v>400</v>
      </c>
      <c r="B403" s="129" t="str">
        <f>IF($A403&gt;A$3,"",CR!$Q$7)</f>
        <v/>
      </c>
      <c r="C403" s="130" t="str">
        <f>IF($A403&gt;A$3,"",CR!$H$11)</f>
        <v/>
      </c>
      <c r="D403" s="130" t="str">
        <f>IF($A403&gt;A$3,"",BL!$U$8)</f>
        <v/>
      </c>
      <c r="E403" s="130"/>
      <c r="F403" s="131" t="str">
        <f>IF($A403&gt;A$3,"",IF($A403&gt;CR!$AO$15,VLOOKUP($A403,CR!$AP:$AQ,2,FALSE),VLOOKUP($A403,BL!$AR:$AS,2,FALSE)))</f>
        <v/>
      </c>
      <c r="G403" s="130" t="str">
        <f t="shared" si="12"/>
        <v/>
      </c>
      <c r="H403" s="130" t="str">
        <f t="shared" si="13"/>
        <v/>
      </c>
      <c r="I403" s="130"/>
      <c r="J403" s="130"/>
      <c r="K403" s="130" t="str">
        <f>IF(AND($C$1=APRS!$AE$45,A403&lt;A$3),"X","")</f>
        <v/>
      </c>
    </row>
    <row r="404" spans="1:11" ht="13.5" customHeight="1" x14ac:dyDescent="0.25">
      <c r="A404" s="122">
        <v>401</v>
      </c>
      <c r="B404" s="129" t="str">
        <f>IF($A404&gt;A$3,"",CR!$Q$7)</f>
        <v/>
      </c>
      <c r="C404" s="130" t="str">
        <f>IF($A404&gt;A$3,"",CR!$H$11)</f>
        <v/>
      </c>
      <c r="D404" s="130" t="str">
        <f>IF($A404&gt;A$3,"",BL!$U$8)</f>
        <v/>
      </c>
      <c r="E404" s="130"/>
      <c r="F404" s="131" t="str">
        <f>IF($A404&gt;A$3,"",IF($A404&gt;CR!$AO$15,VLOOKUP($A404,CR!$AP:$AQ,2,FALSE),VLOOKUP($A404,BL!$AR:$AS,2,FALSE)))</f>
        <v/>
      </c>
      <c r="G404" s="130" t="str">
        <f t="shared" si="12"/>
        <v/>
      </c>
      <c r="H404" s="130" t="str">
        <f t="shared" si="13"/>
        <v/>
      </c>
      <c r="I404" s="130"/>
      <c r="J404" s="130"/>
      <c r="K404" s="130" t="str">
        <f>IF(AND($C$1=APRS!$AE$45,A404&lt;A$3),"X","")</f>
        <v/>
      </c>
    </row>
    <row r="405" spans="1:11" ht="13.5" customHeight="1" x14ac:dyDescent="0.25">
      <c r="A405" s="122">
        <v>402</v>
      </c>
      <c r="B405" s="129" t="str">
        <f>IF($A405&gt;A$3,"",CR!$Q$7)</f>
        <v/>
      </c>
      <c r="C405" s="130" t="str">
        <f>IF($A405&gt;A$3,"",CR!$H$11)</f>
        <v/>
      </c>
      <c r="D405" s="130" t="str">
        <f>IF($A405&gt;A$3,"",BL!$U$8)</f>
        <v/>
      </c>
      <c r="E405" s="130"/>
      <c r="F405" s="131" t="str">
        <f>IF($A405&gt;A$3,"",IF($A405&gt;CR!$AO$15,VLOOKUP($A405,CR!$AP:$AQ,2,FALSE),VLOOKUP($A405,BL!$AR:$AS,2,FALSE)))</f>
        <v/>
      </c>
      <c r="G405" s="130" t="str">
        <f t="shared" si="12"/>
        <v/>
      </c>
      <c r="H405" s="130" t="str">
        <f t="shared" si="13"/>
        <v/>
      </c>
      <c r="I405" s="130"/>
      <c r="J405" s="130"/>
      <c r="K405" s="130" t="str">
        <f>IF(AND($C$1=APRS!$AE$45,A405&lt;A$3),"X","")</f>
        <v/>
      </c>
    </row>
    <row r="406" spans="1:11" ht="13.5" customHeight="1" x14ac:dyDescent="0.25">
      <c r="A406" s="122">
        <v>403</v>
      </c>
      <c r="B406" s="129" t="str">
        <f>IF($A406&gt;A$3,"",CR!$Q$7)</f>
        <v/>
      </c>
      <c r="C406" s="130" t="str">
        <f>IF($A406&gt;A$3,"",CR!$H$11)</f>
        <v/>
      </c>
      <c r="D406" s="130" t="str">
        <f>IF($A406&gt;A$3,"",BL!$U$8)</f>
        <v/>
      </c>
      <c r="E406" s="130"/>
      <c r="F406" s="131" t="str">
        <f>IF($A406&gt;A$3,"",IF($A406&gt;CR!$AO$15,VLOOKUP($A406,CR!$AP:$AQ,2,FALSE),VLOOKUP($A406,BL!$AR:$AS,2,FALSE)))</f>
        <v/>
      </c>
      <c r="G406" s="130" t="str">
        <f t="shared" si="12"/>
        <v/>
      </c>
      <c r="H406" s="130" t="str">
        <f t="shared" si="13"/>
        <v/>
      </c>
      <c r="I406" s="130"/>
      <c r="J406" s="130"/>
      <c r="K406" s="130" t="str">
        <f>IF(AND($C$1=APRS!$AE$45,A406&lt;A$3),"X","")</f>
        <v/>
      </c>
    </row>
    <row r="407" spans="1:11" ht="13.5" customHeight="1" x14ac:dyDescent="0.25">
      <c r="A407" s="122">
        <v>404</v>
      </c>
      <c r="B407" s="129" t="str">
        <f>IF($A407&gt;A$3,"",CR!$Q$7)</f>
        <v/>
      </c>
      <c r="C407" s="130" t="str">
        <f>IF($A407&gt;A$3,"",CR!$H$11)</f>
        <v/>
      </c>
      <c r="D407" s="130" t="str">
        <f>IF($A407&gt;A$3,"",BL!$U$8)</f>
        <v/>
      </c>
      <c r="E407" s="130"/>
      <c r="F407" s="131" t="str">
        <f>IF($A407&gt;A$3,"",IF($A407&gt;CR!$AO$15,VLOOKUP($A407,CR!$AP:$AQ,2,FALSE),VLOOKUP($A407,BL!$AR:$AS,2,FALSE)))</f>
        <v/>
      </c>
      <c r="G407" s="130" t="str">
        <f t="shared" si="12"/>
        <v/>
      </c>
      <c r="H407" s="130" t="str">
        <f t="shared" si="13"/>
        <v/>
      </c>
      <c r="I407" s="130"/>
      <c r="J407" s="130"/>
      <c r="K407" s="130" t="str">
        <f>IF(AND($C$1=APRS!$AE$45,A407&lt;A$3),"X","")</f>
        <v/>
      </c>
    </row>
    <row r="408" spans="1:11" ht="13.5" customHeight="1" x14ac:dyDescent="0.25">
      <c r="A408" s="122">
        <v>405</v>
      </c>
      <c r="B408" s="129" t="str">
        <f>IF($A408&gt;A$3,"",CR!$Q$7)</f>
        <v/>
      </c>
      <c r="C408" s="130" t="str">
        <f>IF($A408&gt;A$3,"",CR!$H$11)</f>
        <v/>
      </c>
      <c r="D408" s="130" t="str">
        <f>IF($A408&gt;A$3,"",BL!$U$8)</f>
        <v/>
      </c>
      <c r="E408" s="130"/>
      <c r="F408" s="131" t="str">
        <f>IF($A408&gt;A$3,"",IF($A408&gt;CR!$AO$15,VLOOKUP($A408,CR!$AP:$AQ,2,FALSE),VLOOKUP($A408,BL!$AR:$AS,2,FALSE)))</f>
        <v/>
      </c>
      <c r="G408" s="130" t="str">
        <f t="shared" si="12"/>
        <v/>
      </c>
      <c r="H408" s="130" t="str">
        <f t="shared" si="13"/>
        <v/>
      </c>
      <c r="I408" s="130"/>
      <c r="J408" s="130"/>
      <c r="K408" s="130" t="str">
        <f>IF(AND($C$1=APRS!$AE$45,A408&lt;A$3),"X","")</f>
        <v/>
      </c>
    </row>
    <row r="409" spans="1:11" ht="13.5" customHeight="1" x14ac:dyDescent="0.25">
      <c r="A409" s="122">
        <v>406</v>
      </c>
      <c r="B409" s="129" t="str">
        <f>IF($A409&gt;A$3,"",CR!$Q$7)</f>
        <v/>
      </c>
      <c r="C409" s="130" t="str">
        <f>IF($A409&gt;A$3,"",CR!$H$11)</f>
        <v/>
      </c>
      <c r="D409" s="130" t="str">
        <f>IF($A409&gt;A$3,"",BL!$U$8)</f>
        <v/>
      </c>
      <c r="E409" s="130"/>
      <c r="F409" s="131" t="str">
        <f>IF($A409&gt;A$3,"",IF($A409&gt;CR!$AO$15,VLOOKUP($A409,CR!$AP:$AQ,2,FALSE),VLOOKUP($A409,BL!$AR:$AS,2,FALSE)))</f>
        <v/>
      </c>
      <c r="G409" s="130" t="str">
        <f t="shared" si="12"/>
        <v/>
      </c>
      <c r="H409" s="130" t="str">
        <f t="shared" si="13"/>
        <v/>
      </c>
      <c r="I409" s="130"/>
      <c r="J409" s="130"/>
      <c r="K409" s="130" t="str">
        <f>IF(AND($C$1=APRS!$AE$45,A409&lt;A$3),"X","")</f>
        <v/>
      </c>
    </row>
    <row r="410" spans="1:11" ht="13.5" customHeight="1" x14ac:dyDescent="0.25">
      <c r="A410" s="122">
        <v>407</v>
      </c>
      <c r="B410" s="129" t="str">
        <f>IF($A410&gt;A$3,"",CR!$Q$7)</f>
        <v/>
      </c>
      <c r="C410" s="130" t="str">
        <f>IF($A410&gt;A$3,"",CR!$H$11)</f>
        <v/>
      </c>
      <c r="D410" s="130" t="str">
        <f>IF($A410&gt;A$3,"",BL!$U$8)</f>
        <v/>
      </c>
      <c r="E410" s="130"/>
      <c r="F410" s="131" t="str">
        <f>IF($A410&gt;A$3,"",IF($A410&gt;CR!$AO$15,VLOOKUP($A410,CR!$AP:$AQ,2,FALSE),VLOOKUP($A410,BL!$AR:$AS,2,FALSE)))</f>
        <v/>
      </c>
      <c r="G410" s="130" t="str">
        <f t="shared" si="12"/>
        <v/>
      </c>
      <c r="H410" s="130" t="str">
        <f t="shared" si="13"/>
        <v/>
      </c>
      <c r="I410" s="130"/>
      <c r="J410" s="130"/>
      <c r="K410" s="130" t="str">
        <f>IF(AND($C$1=APRS!$AE$45,A410&lt;A$3),"X","")</f>
        <v/>
      </c>
    </row>
    <row r="411" spans="1:11" ht="13.5" customHeight="1" x14ac:dyDescent="0.25">
      <c r="A411" s="122">
        <v>408</v>
      </c>
      <c r="B411" s="129" t="str">
        <f>IF($A411&gt;A$3,"",CR!$Q$7)</f>
        <v/>
      </c>
      <c r="C411" s="130" t="str">
        <f>IF($A411&gt;A$3,"",CR!$H$11)</f>
        <v/>
      </c>
      <c r="D411" s="130" t="str">
        <f>IF($A411&gt;A$3,"",BL!$U$8)</f>
        <v/>
      </c>
      <c r="E411" s="130"/>
      <c r="F411" s="131" t="str">
        <f>IF($A411&gt;A$3,"",IF($A411&gt;CR!$AO$15,VLOOKUP($A411,CR!$AP:$AQ,2,FALSE),VLOOKUP($A411,BL!$AR:$AS,2,FALSE)))</f>
        <v/>
      </c>
      <c r="G411" s="130" t="str">
        <f t="shared" si="12"/>
        <v/>
      </c>
      <c r="H411" s="130" t="str">
        <f t="shared" si="13"/>
        <v/>
      </c>
      <c r="I411" s="130"/>
      <c r="J411" s="130"/>
      <c r="K411" s="130" t="str">
        <f>IF(AND($C$1=APRS!$AE$45,A411&lt;A$3),"X","")</f>
        <v/>
      </c>
    </row>
    <row r="412" spans="1:11" ht="13.5" customHeight="1" x14ac:dyDescent="0.25">
      <c r="A412" s="122">
        <v>409</v>
      </c>
      <c r="B412" s="129" t="str">
        <f>IF($A412&gt;A$3,"",CR!$Q$7)</f>
        <v/>
      </c>
      <c r="C412" s="130" t="str">
        <f>IF($A412&gt;A$3,"",CR!$H$11)</f>
        <v/>
      </c>
      <c r="D412" s="130" t="str">
        <f>IF($A412&gt;A$3,"",BL!$U$8)</f>
        <v/>
      </c>
      <c r="E412" s="130"/>
      <c r="F412" s="131" t="str">
        <f>IF($A412&gt;A$3,"",IF($A412&gt;CR!$AO$15,VLOOKUP($A412,CR!$AP:$AQ,2,FALSE),VLOOKUP($A412,BL!$AR:$AS,2,FALSE)))</f>
        <v/>
      </c>
      <c r="G412" s="130" t="str">
        <f t="shared" si="12"/>
        <v/>
      </c>
      <c r="H412" s="130" t="str">
        <f t="shared" si="13"/>
        <v/>
      </c>
      <c r="I412" s="130"/>
      <c r="J412" s="130"/>
      <c r="K412" s="130" t="str">
        <f>IF(AND($C$1=APRS!$AE$45,A412&lt;A$3),"X","")</f>
        <v/>
      </c>
    </row>
    <row r="413" spans="1:11" ht="13.5" customHeight="1" x14ac:dyDescent="0.25">
      <c r="A413" s="122">
        <v>410</v>
      </c>
      <c r="B413" s="129" t="str">
        <f>IF($A413&gt;A$3,"",CR!$Q$7)</f>
        <v/>
      </c>
      <c r="C413" s="130" t="str">
        <f>IF($A413&gt;A$3,"",CR!$H$11)</f>
        <v/>
      </c>
      <c r="D413" s="130" t="str">
        <f>IF($A413&gt;A$3,"",BL!$U$8)</f>
        <v/>
      </c>
      <c r="E413" s="130"/>
      <c r="F413" s="131" t="str">
        <f>IF($A413&gt;A$3,"",IF($A413&gt;CR!$AO$15,VLOOKUP($A413,CR!$AP:$AQ,2,FALSE),VLOOKUP($A413,BL!$AR:$AS,2,FALSE)))</f>
        <v/>
      </c>
      <c r="G413" s="130" t="str">
        <f t="shared" si="12"/>
        <v/>
      </c>
      <c r="H413" s="130" t="str">
        <f t="shared" si="13"/>
        <v/>
      </c>
      <c r="I413" s="130"/>
      <c r="J413" s="130"/>
      <c r="K413" s="130" t="str">
        <f>IF(AND($C$1=APRS!$AE$45,A413&lt;A$3),"X","")</f>
        <v/>
      </c>
    </row>
    <row r="414" spans="1:11" ht="13.5" customHeight="1" x14ac:dyDescent="0.25">
      <c r="A414" s="122">
        <v>411</v>
      </c>
      <c r="B414" s="129" t="str">
        <f>IF($A414&gt;A$3,"",CR!$Q$7)</f>
        <v/>
      </c>
      <c r="C414" s="130" t="str">
        <f>IF($A414&gt;A$3,"",CR!$H$11)</f>
        <v/>
      </c>
      <c r="D414" s="130" t="str">
        <f>IF($A414&gt;A$3,"",BL!$U$8)</f>
        <v/>
      </c>
      <c r="E414" s="130"/>
      <c r="F414" s="131" t="str">
        <f>IF($A414&gt;A$3,"",IF($A414&gt;CR!$AO$15,VLOOKUP($A414,CR!$AP:$AQ,2,FALSE),VLOOKUP($A414,BL!$AR:$AS,2,FALSE)))</f>
        <v/>
      </c>
      <c r="G414" s="130" t="str">
        <f t="shared" si="12"/>
        <v/>
      </c>
      <c r="H414" s="130" t="str">
        <f t="shared" si="13"/>
        <v/>
      </c>
      <c r="I414" s="130"/>
      <c r="J414" s="130"/>
      <c r="K414" s="130" t="str">
        <f>IF(AND($C$1=APRS!$AE$45,A414&lt;A$3),"X","")</f>
        <v/>
      </c>
    </row>
    <row r="415" spans="1:11" ht="13.5" customHeight="1" x14ac:dyDescent="0.25">
      <c r="A415" s="122">
        <v>412</v>
      </c>
      <c r="B415" s="129" t="str">
        <f>IF($A415&gt;A$3,"",CR!$Q$7)</f>
        <v/>
      </c>
      <c r="C415" s="130" t="str">
        <f>IF($A415&gt;A$3,"",CR!$H$11)</f>
        <v/>
      </c>
      <c r="D415" s="130" t="str">
        <f>IF($A415&gt;A$3,"",BL!$U$8)</f>
        <v/>
      </c>
      <c r="E415" s="130"/>
      <c r="F415" s="131" t="str">
        <f>IF($A415&gt;A$3,"",IF($A415&gt;CR!$AO$15,VLOOKUP($A415,CR!$AP:$AQ,2,FALSE),VLOOKUP($A415,BL!$AR:$AS,2,FALSE)))</f>
        <v/>
      </c>
      <c r="G415" s="130" t="str">
        <f t="shared" si="12"/>
        <v/>
      </c>
      <c r="H415" s="130" t="str">
        <f t="shared" si="13"/>
        <v/>
      </c>
      <c r="I415" s="130"/>
      <c r="J415" s="130"/>
      <c r="K415" s="130" t="str">
        <f>IF(AND($C$1=APRS!$AE$45,A415&lt;A$3),"X","")</f>
        <v/>
      </c>
    </row>
    <row r="416" spans="1:11" ht="13.5" customHeight="1" x14ac:dyDescent="0.25">
      <c r="A416" s="122">
        <v>413</v>
      </c>
      <c r="B416" s="129" t="str">
        <f>IF($A416&gt;A$3,"",CR!$Q$7)</f>
        <v/>
      </c>
      <c r="C416" s="130" t="str">
        <f>IF($A416&gt;A$3,"",CR!$H$11)</f>
        <v/>
      </c>
      <c r="D416" s="130" t="str">
        <f>IF($A416&gt;A$3,"",BL!$U$8)</f>
        <v/>
      </c>
      <c r="E416" s="130"/>
      <c r="F416" s="131" t="str">
        <f>IF($A416&gt;A$3,"",IF($A416&gt;CR!$AO$15,VLOOKUP($A416,CR!$AP:$AQ,2,FALSE),VLOOKUP($A416,BL!$AR:$AS,2,FALSE)))</f>
        <v/>
      </c>
      <c r="G416" s="130" t="str">
        <f t="shared" si="12"/>
        <v/>
      </c>
      <c r="H416" s="130" t="str">
        <f t="shared" si="13"/>
        <v/>
      </c>
      <c r="I416" s="130"/>
      <c r="J416" s="130"/>
      <c r="K416" s="130" t="str">
        <f>IF(AND($C$1=APRS!$AE$45,A416&lt;A$3),"X","")</f>
        <v/>
      </c>
    </row>
    <row r="417" spans="1:11" ht="13.5" customHeight="1" x14ac:dyDescent="0.25">
      <c r="A417" s="122">
        <v>414</v>
      </c>
      <c r="B417" s="129" t="str">
        <f>IF($A417&gt;A$3,"",CR!$Q$7)</f>
        <v/>
      </c>
      <c r="C417" s="130" t="str">
        <f>IF($A417&gt;A$3,"",CR!$H$11)</f>
        <v/>
      </c>
      <c r="D417" s="130" t="str">
        <f>IF($A417&gt;A$3,"",BL!$U$8)</f>
        <v/>
      </c>
      <c r="E417" s="130"/>
      <c r="F417" s="131" t="str">
        <f>IF($A417&gt;A$3,"",IF($A417&gt;CR!$AO$15,VLOOKUP($A417,CR!$AP:$AQ,2,FALSE),VLOOKUP($A417,BL!$AR:$AS,2,FALSE)))</f>
        <v/>
      </c>
      <c r="G417" s="130" t="str">
        <f t="shared" si="12"/>
        <v/>
      </c>
      <c r="H417" s="130" t="str">
        <f t="shared" si="13"/>
        <v/>
      </c>
      <c r="I417" s="130"/>
      <c r="J417" s="130"/>
      <c r="K417" s="130" t="str">
        <f>IF(AND($C$1=APRS!$AE$45,A417&lt;A$3),"X","")</f>
        <v/>
      </c>
    </row>
    <row r="418" spans="1:11" ht="13.5" customHeight="1" x14ac:dyDescent="0.25">
      <c r="A418" s="122">
        <v>415</v>
      </c>
      <c r="B418" s="129" t="str">
        <f>IF($A418&gt;A$3,"",CR!$Q$7)</f>
        <v/>
      </c>
      <c r="C418" s="130" t="str">
        <f>IF($A418&gt;A$3,"",CR!$H$11)</f>
        <v/>
      </c>
      <c r="D418" s="130" t="str">
        <f>IF($A418&gt;A$3,"",BL!$U$8)</f>
        <v/>
      </c>
      <c r="E418" s="130"/>
      <c r="F418" s="131" t="str">
        <f>IF($A418&gt;A$3,"",IF($A418&gt;CR!$AO$15,VLOOKUP($A418,CR!$AP:$AQ,2,FALSE),VLOOKUP($A418,BL!$AR:$AS,2,FALSE)))</f>
        <v/>
      </c>
      <c r="G418" s="130" t="str">
        <f t="shared" si="12"/>
        <v/>
      </c>
      <c r="H418" s="130" t="str">
        <f t="shared" si="13"/>
        <v/>
      </c>
      <c r="I418" s="130"/>
      <c r="J418" s="130"/>
      <c r="K418" s="130" t="str">
        <f>IF(AND($C$1=APRS!$AE$45,A418&lt;A$3),"X","")</f>
        <v/>
      </c>
    </row>
    <row r="419" spans="1:11" ht="13.5" customHeight="1" x14ac:dyDescent="0.25">
      <c r="A419" s="122">
        <v>416</v>
      </c>
      <c r="B419" s="129" t="str">
        <f>IF($A419&gt;A$3,"",CR!$Q$7)</f>
        <v/>
      </c>
      <c r="C419" s="130" t="str">
        <f>IF($A419&gt;A$3,"",CR!$H$11)</f>
        <v/>
      </c>
      <c r="D419" s="130" t="str">
        <f>IF($A419&gt;A$3,"",BL!$U$8)</f>
        <v/>
      </c>
      <c r="E419" s="130"/>
      <c r="F419" s="131" t="str">
        <f>IF($A419&gt;A$3,"",IF($A419&gt;CR!$AO$15,VLOOKUP($A419,CR!$AP:$AQ,2,FALSE),VLOOKUP($A419,BL!$AR:$AS,2,FALSE)))</f>
        <v/>
      </c>
      <c r="G419" s="130" t="str">
        <f t="shared" si="12"/>
        <v/>
      </c>
      <c r="H419" s="130" t="str">
        <f t="shared" si="13"/>
        <v/>
      </c>
      <c r="I419" s="130"/>
      <c r="J419" s="130"/>
      <c r="K419" s="130" t="str">
        <f>IF(AND($C$1=APRS!$AE$45,A419&lt;A$3),"X","")</f>
        <v/>
      </c>
    </row>
    <row r="420" spans="1:11" ht="13.5" customHeight="1" x14ac:dyDescent="0.25">
      <c r="A420" s="122">
        <v>417</v>
      </c>
      <c r="B420" s="129" t="str">
        <f>IF($A420&gt;A$3,"",CR!$Q$7)</f>
        <v/>
      </c>
      <c r="C420" s="130" t="str">
        <f>IF($A420&gt;A$3,"",CR!$H$11)</f>
        <v/>
      </c>
      <c r="D420" s="130" t="str">
        <f>IF($A420&gt;A$3,"",BL!$U$8)</f>
        <v/>
      </c>
      <c r="E420" s="130"/>
      <c r="F420" s="131" t="str">
        <f>IF($A420&gt;A$3,"",IF($A420&gt;CR!$AO$15,VLOOKUP($A420,CR!$AP:$AQ,2,FALSE),VLOOKUP($A420,BL!$AR:$AS,2,FALSE)))</f>
        <v/>
      </c>
      <c r="G420" s="130" t="str">
        <f t="shared" si="12"/>
        <v/>
      </c>
      <c r="H420" s="130" t="str">
        <f t="shared" si="13"/>
        <v/>
      </c>
      <c r="I420" s="130"/>
      <c r="J420" s="130"/>
      <c r="K420" s="130" t="str">
        <f>IF(AND($C$1=APRS!$AE$45,A420&lt;A$3),"X","")</f>
        <v/>
      </c>
    </row>
    <row r="421" spans="1:11" ht="13.5" customHeight="1" x14ac:dyDescent="0.25">
      <c r="A421" s="122">
        <v>418</v>
      </c>
      <c r="B421" s="129" t="str">
        <f>IF($A421&gt;A$3,"",CR!$Q$7)</f>
        <v/>
      </c>
      <c r="C421" s="130" t="str">
        <f>IF($A421&gt;A$3,"",CR!$H$11)</f>
        <v/>
      </c>
      <c r="D421" s="130" t="str">
        <f>IF($A421&gt;A$3,"",BL!$U$8)</f>
        <v/>
      </c>
      <c r="E421" s="130"/>
      <c r="F421" s="131" t="str">
        <f>IF($A421&gt;A$3,"",IF($A421&gt;CR!$AO$15,VLOOKUP($A421,CR!$AP:$AQ,2,FALSE),VLOOKUP($A421,BL!$AR:$AS,2,FALSE)))</f>
        <v/>
      </c>
      <c r="G421" s="130" t="str">
        <f t="shared" si="12"/>
        <v/>
      </c>
      <c r="H421" s="130" t="str">
        <f t="shared" si="13"/>
        <v/>
      </c>
      <c r="I421" s="130"/>
      <c r="J421" s="130"/>
      <c r="K421" s="130" t="str">
        <f>IF(AND($C$1=APRS!$AE$45,A421&lt;A$3),"X","")</f>
        <v/>
      </c>
    </row>
    <row r="422" spans="1:11" ht="13.5" customHeight="1" x14ac:dyDescent="0.25">
      <c r="A422" s="122">
        <v>419</v>
      </c>
      <c r="B422" s="129" t="str">
        <f>IF($A422&gt;A$3,"",CR!$Q$7)</f>
        <v/>
      </c>
      <c r="C422" s="130" t="str">
        <f>IF($A422&gt;A$3,"",CR!$H$11)</f>
        <v/>
      </c>
      <c r="D422" s="130" t="str">
        <f>IF($A422&gt;A$3,"",BL!$U$8)</f>
        <v/>
      </c>
      <c r="E422" s="130"/>
      <c r="F422" s="131" t="str">
        <f>IF($A422&gt;A$3,"",IF($A422&gt;CR!$AO$15,VLOOKUP($A422,CR!$AP:$AQ,2,FALSE),VLOOKUP($A422,BL!$AR:$AS,2,FALSE)))</f>
        <v/>
      </c>
      <c r="G422" s="130" t="str">
        <f t="shared" si="12"/>
        <v/>
      </c>
      <c r="H422" s="130" t="str">
        <f t="shared" si="13"/>
        <v/>
      </c>
      <c r="I422" s="130"/>
      <c r="J422" s="130"/>
      <c r="K422" s="130" t="str">
        <f>IF(AND($C$1=APRS!$AE$45,A422&lt;A$3),"X","")</f>
        <v/>
      </c>
    </row>
    <row r="423" spans="1:11" ht="13.5" customHeight="1" x14ac:dyDescent="0.25">
      <c r="A423" s="122">
        <v>420</v>
      </c>
      <c r="B423" s="129" t="str">
        <f>IF($A423&gt;A$3,"",CR!$Q$7)</f>
        <v/>
      </c>
      <c r="C423" s="130" t="str">
        <f>IF($A423&gt;A$3,"",CR!$H$11)</f>
        <v/>
      </c>
      <c r="D423" s="130" t="str">
        <f>IF($A423&gt;A$3,"",BL!$U$8)</f>
        <v/>
      </c>
      <c r="E423" s="130"/>
      <c r="F423" s="131" t="str">
        <f>IF($A423&gt;A$3,"",IF($A423&gt;CR!$AO$15,VLOOKUP($A423,CR!$AP:$AQ,2,FALSE),VLOOKUP($A423,BL!$AR:$AS,2,FALSE)))</f>
        <v/>
      </c>
      <c r="G423" s="130" t="str">
        <f t="shared" si="12"/>
        <v/>
      </c>
      <c r="H423" s="130" t="str">
        <f t="shared" si="13"/>
        <v/>
      </c>
      <c r="I423" s="130"/>
      <c r="J423" s="130"/>
      <c r="K423" s="130" t="str">
        <f>IF(AND($C$1=APRS!$AE$45,A423&lt;A$3),"X","")</f>
        <v/>
      </c>
    </row>
    <row r="424" spans="1:11" ht="13.5" customHeight="1" x14ac:dyDescent="0.25">
      <c r="A424" s="122">
        <v>421</v>
      </c>
      <c r="B424" s="129" t="str">
        <f>IF($A424&gt;A$3,"",CR!$Q$7)</f>
        <v/>
      </c>
      <c r="C424" s="130" t="str">
        <f>IF($A424&gt;A$3,"",CR!$H$11)</f>
        <v/>
      </c>
      <c r="D424" s="130" t="str">
        <f>IF($A424&gt;A$3,"",BL!$U$8)</f>
        <v/>
      </c>
      <c r="E424" s="130"/>
      <c r="F424" s="131" t="str">
        <f>IF($A424&gt;A$3,"",IF($A424&gt;CR!$AO$15,VLOOKUP($A424,CR!$AP:$AQ,2,FALSE),VLOOKUP($A424,BL!$AR:$AS,2,FALSE)))</f>
        <v/>
      </c>
      <c r="G424" s="130" t="str">
        <f t="shared" si="12"/>
        <v/>
      </c>
      <c r="H424" s="130" t="str">
        <f t="shared" si="13"/>
        <v/>
      </c>
      <c r="I424" s="130"/>
      <c r="J424" s="130"/>
      <c r="K424" s="130" t="str">
        <f>IF(AND($C$1=APRS!$AE$45,A424&lt;A$3),"X","")</f>
        <v/>
      </c>
    </row>
    <row r="425" spans="1:11" ht="13.5" customHeight="1" x14ac:dyDescent="0.25">
      <c r="A425" s="122">
        <v>422</v>
      </c>
      <c r="B425" s="129" t="str">
        <f>IF($A425&gt;A$3,"",CR!$Q$7)</f>
        <v/>
      </c>
      <c r="C425" s="130" t="str">
        <f>IF($A425&gt;A$3,"",CR!$H$11)</f>
        <v/>
      </c>
      <c r="D425" s="130" t="str">
        <f>IF($A425&gt;A$3,"",BL!$U$8)</f>
        <v/>
      </c>
      <c r="E425" s="130"/>
      <c r="F425" s="131" t="str">
        <f>IF($A425&gt;A$3,"",IF($A425&gt;CR!$AO$15,VLOOKUP($A425,CR!$AP:$AQ,2,FALSE),VLOOKUP($A425,BL!$AR:$AS,2,FALSE)))</f>
        <v/>
      </c>
      <c r="G425" s="130" t="str">
        <f t="shared" si="12"/>
        <v/>
      </c>
      <c r="H425" s="130" t="str">
        <f t="shared" si="13"/>
        <v/>
      </c>
      <c r="I425" s="130"/>
      <c r="J425" s="130"/>
      <c r="K425" s="130" t="str">
        <f>IF(AND($C$1=APRS!$AE$45,A425&lt;A$3),"X","")</f>
        <v/>
      </c>
    </row>
    <row r="426" spans="1:11" ht="13.5" customHeight="1" x14ac:dyDescent="0.25">
      <c r="A426" s="122">
        <v>423</v>
      </c>
      <c r="B426" s="129" t="str">
        <f>IF($A426&gt;A$3,"",CR!$Q$7)</f>
        <v/>
      </c>
      <c r="C426" s="130" t="str">
        <f>IF($A426&gt;A$3,"",CR!$H$11)</f>
        <v/>
      </c>
      <c r="D426" s="130" t="str">
        <f>IF($A426&gt;A$3,"",BL!$U$8)</f>
        <v/>
      </c>
      <c r="E426" s="130"/>
      <c r="F426" s="131" t="str">
        <f>IF($A426&gt;A$3,"",IF($A426&gt;CR!$AO$15,VLOOKUP($A426,CR!$AP:$AQ,2,FALSE),VLOOKUP($A426,BL!$AR:$AS,2,FALSE)))</f>
        <v/>
      </c>
      <c r="G426" s="130" t="str">
        <f t="shared" si="12"/>
        <v/>
      </c>
      <c r="H426" s="130" t="str">
        <f t="shared" si="13"/>
        <v/>
      </c>
      <c r="I426" s="130"/>
      <c r="J426" s="130"/>
      <c r="K426" s="130" t="str">
        <f>IF(AND($C$1=APRS!$AE$45,A426&lt;A$3),"X","")</f>
        <v/>
      </c>
    </row>
    <row r="427" spans="1:11" ht="13.5" customHeight="1" x14ac:dyDescent="0.25">
      <c r="A427" s="122">
        <v>424</v>
      </c>
      <c r="B427" s="129" t="str">
        <f>IF($A427&gt;A$3,"",CR!$Q$7)</f>
        <v/>
      </c>
      <c r="C427" s="130" t="str">
        <f>IF($A427&gt;A$3,"",CR!$H$11)</f>
        <v/>
      </c>
      <c r="D427" s="130" t="str">
        <f>IF($A427&gt;A$3,"",BL!$U$8)</f>
        <v/>
      </c>
      <c r="E427" s="130"/>
      <c r="F427" s="131" t="str">
        <f>IF($A427&gt;A$3,"",IF($A427&gt;CR!$AO$15,VLOOKUP($A427,CR!$AP:$AQ,2,FALSE),VLOOKUP($A427,BL!$AR:$AS,2,FALSE)))</f>
        <v/>
      </c>
      <c r="G427" s="130" t="str">
        <f t="shared" si="12"/>
        <v/>
      </c>
      <c r="H427" s="130" t="str">
        <f t="shared" si="13"/>
        <v/>
      </c>
      <c r="I427" s="130"/>
      <c r="J427" s="130"/>
      <c r="K427" s="130" t="str">
        <f>IF(AND($C$1=APRS!$AE$45,A427&lt;A$3),"X","")</f>
        <v/>
      </c>
    </row>
    <row r="428" spans="1:11" ht="13.5" customHeight="1" x14ac:dyDescent="0.25">
      <c r="A428" s="122">
        <v>425</v>
      </c>
      <c r="B428" s="129" t="str">
        <f>IF($A428&gt;A$3,"",CR!$Q$7)</f>
        <v/>
      </c>
      <c r="C428" s="130" t="str">
        <f>IF($A428&gt;A$3,"",CR!$H$11)</f>
        <v/>
      </c>
      <c r="D428" s="130" t="str">
        <f>IF($A428&gt;A$3,"",BL!$U$8)</f>
        <v/>
      </c>
      <c r="E428" s="130"/>
      <c r="F428" s="131" t="str">
        <f>IF($A428&gt;A$3,"",IF($A428&gt;CR!$AO$15,VLOOKUP($A428,CR!$AP:$AQ,2,FALSE),VLOOKUP($A428,BL!$AR:$AS,2,FALSE)))</f>
        <v/>
      </c>
      <c r="G428" s="130" t="str">
        <f t="shared" si="12"/>
        <v/>
      </c>
      <c r="H428" s="130" t="str">
        <f t="shared" si="13"/>
        <v/>
      </c>
      <c r="I428" s="130"/>
      <c r="J428" s="130"/>
      <c r="K428" s="130" t="str">
        <f>IF(AND($C$1=APRS!$AE$45,A428&lt;A$3),"X","")</f>
        <v/>
      </c>
    </row>
    <row r="429" spans="1:11" ht="13.5" customHeight="1" x14ac:dyDescent="0.25">
      <c r="A429" s="122">
        <v>426</v>
      </c>
      <c r="B429" s="129" t="str">
        <f>IF($A429&gt;A$3,"",CR!$Q$7)</f>
        <v/>
      </c>
      <c r="C429" s="130" t="str">
        <f>IF($A429&gt;A$3,"",CR!$H$11)</f>
        <v/>
      </c>
      <c r="D429" s="130" t="str">
        <f>IF($A429&gt;A$3,"",BL!$U$8)</f>
        <v/>
      </c>
      <c r="E429" s="130"/>
      <c r="F429" s="131" t="str">
        <f>IF($A429&gt;A$3,"",IF($A429&gt;CR!$AO$15,VLOOKUP($A429,CR!$AP:$AQ,2,FALSE),VLOOKUP($A429,BL!$AR:$AS,2,FALSE)))</f>
        <v/>
      </c>
      <c r="G429" s="130" t="str">
        <f t="shared" si="12"/>
        <v/>
      </c>
      <c r="H429" s="130" t="str">
        <f t="shared" si="13"/>
        <v/>
      </c>
      <c r="I429" s="130"/>
      <c r="J429" s="130"/>
      <c r="K429" s="130" t="str">
        <f>IF(AND($C$1=APRS!$AE$45,A429&lt;A$3),"X","")</f>
        <v/>
      </c>
    </row>
    <row r="430" spans="1:11" ht="13.5" customHeight="1" x14ac:dyDescent="0.25">
      <c r="A430" s="122">
        <v>427</v>
      </c>
      <c r="B430" s="129" t="str">
        <f>IF($A430&gt;A$3,"",CR!$Q$7)</f>
        <v/>
      </c>
      <c r="C430" s="130" t="str">
        <f>IF($A430&gt;A$3,"",CR!$H$11)</f>
        <v/>
      </c>
      <c r="D430" s="130" t="str">
        <f>IF($A430&gt;A$3,"",BL!$U$8)</f>
        <v/>
      </c>
      <c r="E430" s="130"/>
      <c r="F430" s="131" t="str">
        <f>IF($A430&gt;A$3,"",IF($A430&gt;CR!$AO$15,VLOOKUP($A430,CR!$AP:$AQ,2,FALSE),VLOOKUP($A430,BL!$AR:$AS,2,FALSE)))</f>
        <v/>
      </c>
      <c r="G430" s="130" t="str">
        <f t="shared" si="12"/>
        <v/>
      </c>
      <c r="H430" s="130" t="str">
        <f t="shared" si="13"/>
        <v/>
      </c>
      <c r="I430" s="130"/>
      <c r="J430" s="130"/>
      <c r="K430" s="130" t="str">
        <f>IF(AND($C$1=APRS!$AE$45,A430&lt;A$3),"X","")</f>
        <v/>
      </c>
    </row>
    <row r="431" spans="1:11" ht="13.5" customHeight="1" x14ac:dyDescent="0.25">
      <c r="A431" s="122">
        <v>428</v>
      </c>
      <c r="B431" s="129" t="str">
        <f>IF($A431&gt;A$3,"",CR!$Q$7)</f>
        <v/>
      </c>
      <c r="C431" s="130" t="str">
        <f>IF($A431&gt;A$3,"",CR!$H$11)</f>
        <v/>
      </c>
      <c r="D431" s="130" t="str">
        <f>IF($A431&gt;A$3,"",BL!$U$8)</f>
        <v/>
      </c>
      <c r="E431" s="130"/>
      <c r="F431" s="131" t="str">
        <f>IF($A431&gt;A$3,"",IF($A431&gt;CR!$AO$15,VLOOKUP($A431,CR!$AP:$AQ,2,FALSE),VLOOKUP($A431,BL!$AR:$AS,2,FALSE)))</f>
        <v/>
      </c>
      <c r="G431" s="130" t="str">
        <f t="shared" si="12"/>
        <v/>
      </c>
      <c r="H431" s="130" t="str">
        <f t="shared" si="13"/>
        <v/>
      </c>
      <c r="I431" s="130"/>
      <c r="J431" s="130"/>
      <c r="K431" s="130" t="str">
        <f>IF(AND($C$1=APRS!$AE$45,A431&lt;A$3),"X","")</f>
        <v/>
      </c>
    </row>
    <row r="432" spans="1:11" ht="13.5" customHeight="1" x14ac:dyDescent="0.25">
      <c r="A432" s="122">
        <v>429</v>
      </c>
      <c r="B432" s="129" t="str">
        <f>IF($A432&gt;A$3,"",CR!$Q$7)</f>
        <v/>
      </c>
      <c r="C432" s="130" t="str">
        <f>IF($A432&gt;A$3,"",CR!$H$11)</f>
        <v/>
      </c>
      <c r="D432" s="130" t="str">
        <f>IF($A432&gt;A$3,"",BL!$U$8)</f>
        <v/>
      </c>
      <c r="E432" s="130"/>
      <c r="F432" s="131" t="str">
        <f>IF($A432&gt;A$3,"",IF($A432&gt;CR!$AO$15,VLOOKUP($A432,CR!$AP:$AQ,2,FALSE),VLOOKUP($A432,BL!$AR:$AS,2,FALSE)))</f>
        <v/>
      </c>
      <c r="G432" s="130" t="str">
        <f t="shared" si="12"/>
        <v/>
      </c>
      <c r="H432" s="130" t="str">
        <f t="shared" si="13"/>
        <v/>
      </c>
      <c r="I432" s="130"/>
      <c r="J432" s="130"/>
      <c r="K432" s="130" t="str">
        <f>IF(AND($C$1=APRS!$AE$45,A432&lt;A$3),"X","")</f>
        <v/>
      </c>
    </row>
    <row r="433" spans="1:11" ht="13.5" customHeight="1" x14ac:dyDescent="0.25">
      <c r="A433" s="122">
        <v>430</v>
      </c>
      <c r="B433" s="129" t="str">
        <f>IF($A433&gt;A$3,"",CR!$Q$7)</f>
        <v/>
      </c>
      <c r="C433" s="130" t="str">
        <f>IF($A433&gt;A$3,"",CR!$H$11)</f>
        <v/>
      </c>
      <c r="D433" s="130" t="str">
        <f>IF($A433&gt;A$3,"",BL!$U$8)</f>
        <v/>
      </c>
      <c r="E433" s="130"/>
      <c r="F433" s="131" t="str">
        <f>IF($A433&gt;A$3,"",IF($A433&gt;CR!$AO$15,VLOOKUP($A433,CR!$AP:$AQ,2,FALSE),VLOOKUP($A433,BL!$AR:$AS,2,FALSE)))</f>
        <v/>
      </c>
      <c r="G433" s="130" t="str">
        <f t="shared" si="12"/>
        <v/>
      </c>
      <c r="H433" s="130" t="str">
        <f t="shared" si="13"/>
        <v/>
      </c>
      <c r="I433" s="130"/>
      <c r="J433" s="130"/>
      <c r="K433" s="130" t="str">
        <f>IF(AND($C$1=APRS!$AE$45,A433&lt;A$3),"X","")</f>
        <v/>
      </c>
    </row>
    <row r="434" spans="1:11" ht="13.5" customHeight="1" x14ac:dyDescent="0.25">
      <c r="A434" s="122">
        <v>431</v>
      </c>
      <c r="B434" s="129" t="str">
        <f>IF($A434&gt;A$3,"",CR!$Q$7)</f>
        <v/>
      </c>
      <c r="C434" s="130" t="str">
        <f>IF($A434&gt;A$3,"",CR!$H$11)</f>
        <v/>
      </c>
      <c r="D434" s="130" t="str">
        <f>IF($A434&gt;A$3,"",BL!$U$8)</f>
        <v/>
      </c>
      <c r="E434" s="130"/>
      <c r="F434" s="131" t="str">
        <f>IF($A434&gt;A$3,"",IF($A434&gt;CR!$AO$15,VLOOKUP($A434,CR!$AP:$AQ,2,FALSE),VLOOKUP($A434,BL!$AR:$AS,2,FALSE)))</f>
        <v/>
      </c>
      <c r="G434" s="130" t="str">
        <f t="shared" si="12"/>
        <v/>
      </c>
      <c r="H434" s="130" t="str">
        <f t="shared" si="13"/>
        <v/>
      </c>
      <c r="I434" s="130"/>
      <c r="J434" s="130"/>
      <c r="K434" s="130" t="str">
        <f>IF(AND($C$1=APRS!$AE$45,A434&lt;A$3),"X","")</f>
        <v/>
      </c>
    </row>
    <row r="435" spans="1:11" ht="13.5" customHeight="1" x14ac:dyDescent="0.25">
      <c r="A435" s="122">
        <v>432</v>
      </c>
      <c r="B435" s="129" t="str">
        <f>IF($A435&gt;A$3,"",CR!$Q$7)</f>
        <v/>
      </c>
      <c r="C435" s="130" t="str">
        <f>IF($A435&gt;A$3,"",CR!$H$11)</f>
        <v/>
      </c>
      <c r="D435" s="130" t="str">
        <f>IF($A435&gt;A$3,"",BL!$U$8)</f>
        <v/>
      </c>
      <c r="E435" s="130"/>
      <c r="F435" s="131" t="str">
        <f>IF($A435&gt;A$3,"",IF($A435&gt;CR!$AO$15,VLOOKUP($A435,CR!$AP:$AQ,2,FALSE),VLOOKUP($A435,BL!$AR:$AS,2,FALSE)))</f>
        <v/>
      </c>
      <c r="G435" s="130" t="str">
        <f t="shared" si="12"/>
        <v/>
      </c>
      <c r="H435" s="130" t="str">
        <f t="shared" si="13"/>
        <v/>
      </c>
      <c r="I435" s="130"/>
      <c r="J435" s="130"/>
      <c r="K435" s="130" t="str">
        <f>IF(AND($C$1=APRS!$AE$45,A435&lt;A$3),"X","")</f>
        <v/>
      </c>
    </row>
    <row r="436" spans="1:11" ht="13.5" customHeight="1" x14ac:dyDescent="0.25">
      <c r="A436" s="122">
        <v>433</v>
      </c>
      <c r="B436" s="129" t="str">
        <f>IF($A436&gt;A$3,"",CR!$Q$7)</f>
        <v/>
      </c>
      <c r="C436" s="130" t="str">
        <f>IF($A436&gt;A$3,"",CR!$H$11)</f>
        <v/>
      </c>
      <c r="D436" s="130" t="str">
        <f>IF($A436&gt;A$3,"",BL!$U$8)</f>
        <v/>
      </c>
      <c r="E436" s="130"/>
      <c r="F436" s="131" t="str">
        <f>IF($A436&gt;A$3,"",IF($A436&gt;CR!$AO$15,VLOOKUP($A436,CR!$AP:$AQ,2,FALSE),VLOOKUP($A436,BL!$AR:$AS,2,FALSE)))</f>
        <v/>
      </c>
      <c r="G436" s="130" t="str">
        <f t="shared" si="12"/>
        <v/>
      </c>
      <c r="H436" s="130" t="str">
        <f t="shared" si="13"/>
        <v/>
      </c>
      <c r="I436" s="130"/>
      <c r="J436" s="130"/>
      <c r="K436" s="130" t="str">
        <f>IF(AND($C$1=APRS!$AE$45,A436&lt;A$3),"X","")</f>
        <v/>
      </c>
    </row>
    <row r="437" spans="1:11" ht="13.5" customHeight="1" x14ac:dyDescent="0.25">
      <c r="A437" s="122">
        <v>434</v>
      </c>
      <c r="B437" s="129" t="str">
        <f>IF($A437&gt;A$3,"",CR!$Q$7)</f>
        <v/>
      </c>
      <c r="C437" s="130" t="str">
        <f>IF($A437&gt;A$3,"",CR!$H$11)</f>
        <v/>
      </c>
      <c r="D437" s="130" t="str">
        <f>IF($A437&gt;A$3,"",BL!$U$8)</f>
        <v/>
      </c>
      <c r="E437" s="130"/>
      <c r="F437" s="131" t="str">
        <f>IF($A437&gt;A$3,"",IF($A437&gt;CR!$AO$15,VLOOKUP($A437,CR!$AP:$AQ,2,FALSE),VLOOKUP($A437,BL!$AR:$AS,2,FALSE)))</f>
        <v/>
      </c>
      <c r="G437" s="130" t="str">
        <f t="shared" si="12"/>
        <v/>
      </c>
      <c r="H437" s="130" t="str">
        <f t="shared" si="13"/>
        <v/>
      </c>
      <c r="I437" s="130"/>
      <c r="J437" s="130"/>
      <c r="K437" s="130" t="str">
        <f>IF(AND($C$1=APRS!$AE$45,A437&lt;A$3),"X","")</f>
        <v/>
      </c>
    </row>
    <row r="438" spans="1:11" ht="13.5" customHeight="1" x14ac:dyDescent="0.25">
      <c r="A438" s="122">
        <v>435</v>
      </c>
      <c r="B438" s="129" t="str">
        <f>IF($A438&gt;A$3,"",CR!$Q$7)</f>
        <v/>
      </c>
      <c r="C438" s="130" t="str">
        <f>IF($A438&gt;A$3,"",CR!$H$11)</f>
        <v/>
      </c>
      <c r="D438" s="130" t="str">
        <f>IF($A438&gt;A$3,"",BL!$U$8)</f>
        <v/>
      </c>
      <c r="E438" s="130"/>
      <c r="F438" s="131" t="str">
        <f>IF($A438&gt;A$3,"",IF($A438&gt;CR!$AO$15,VLOOKUP($A438,CR!$AP:$AQ,2,FALSE),VLOOKUP($A438,BL!$AR:$AS,2,FALSE)))</f>
        <v/>
      </c>
      <c r="G438" s="130" t="str">
        <f t="shared" si="12"/>
        <v/>
      </c>
      <c r="H438" s="130" t="str">
        <f t="shared" si="13"/>
        <v/>
      </c>
      <c r="I438" s="130"/>
      <c r="J438" s="130"/>
      <c r="K438" s="130" t="str">
        <f>IF(AND($C$1=APRS!$AE$45,A438&lt;A$3),"X","")</f>
        <v/>
      </c>
    </row>
    <row r="439" spans="1:11" ht="13.5" customHeight="1" x14ac:dyDescent="0.25">
      <c r="A439" s="122">
        <v>436</v>
      </c>
      <c r="B439" s="129" t="str">
        <f>IF($A439&gt;A$3,"",CR!$Q$7)</f>
        <v/>
      </c>
      <c r="C439" s="130" t="str">
        <f>IF($A439&gt;A$3,"",CR!$H$11)</f>
        <v/>
      </c>
      <c r="D439" s="130" t="str">
        <f>IF($A439&gt;A$3,"",BL!$U$8)</f>
        <v/>
      </c>
      <c r="E439" s="130"/>
      <c r="F439" s="131" t="str">
        <f>IF($A439&gt;A$3,"",IF($A439&gt;CR!$AO$15,VLOOKUP($A439,CR!$AP:$AQ,2,FALSE),VLOOKUP($A439,BL!$AR:$AS,2,FALSE)))</f>
        <v/>
      </c>
      <c r="G439" s="130" t="str">
        <f t="shared" si="12"/>
        <v/>
      </c>
      <c r="H439" s="130" t="str">
        <f t="shared" si="13"/>
        <v/>
      </c>
      <c r="I439" s="130"/>
      <c r="J439" s="130"/>
      <c r="K439" s="130" t="str">
        <f>IF(AND($C$1=APRS!$AE$45,A439&lt;A$3),"X","")</f>
        <v/>
      </c>
    </row>
    <row r="440" spans="1:11" ht="13.5" customHeight="1" x14ac:dyDescent="0.25">
      <c r="A440" s="122">
        <v>437</v>
      </c>
      <c r="B440" s="129" t="str">
        <f>IF($A440&gt;A$3,"",CR!$Q$7)</f>
        <v/>
      </c>
      <c r="C440" s="130" t="str">
        <f>IF($A440&gt;A$3,"",CR!$H$11)</f>
        <v/>
      </c>
      <c r="D440" s="130" t="str">
        <f>IF($A440&gt;A$3,"",BL!$U$8)</f>
        <v/>
      </c>
      <c r="E440" s="130"/>
      <c r="F440" s="131" t="str">
        <f>IF($A440&gt;A$3,"",IF($A440&gt;CR!$AO$15,VLOOKUP($A440,CR!$AP:$AQ,2,FALSE),VLOOKUP($A440,BL!$AR:$AS,2,FALSE)))</f>
        <v/>
      </c>
      <c r="G440" s="130" t="str">
        <f t="shared" si="12"/>
        <v/>
      </c>
      <c r="H440" s="130" t="str">
        <f t="shared" si="13"/>
        <v/>
      </c>
      <c r="I440" s="130"/>
      <c r="J440" s="130"/>
      <c r="K440" s="130" t="str">
        <f>IF(AND($C$1=APRS!$AE$45,A440&lt;A$3),"X","")</f>
        <v/>
      </c>
    </row>
    <row r="441" spans="1:11" ht="13.5" customHeight="1" x14ac:dyDescent="0.25">
      <c r="A441" s="122">
        <v>438</v>
      </c>
      <c r="B441" s="129" t="str">
        <f>IF($A441&gt;A$3,"",CR!$Q$7)</f>
        <v/>
      </c>
      <c r="C441" s="130" t="str">
        <f>IF($A441&gt;A$3,"",CR!$H$11)</f>
        <v/>
      </c>
      <c r="D441" s="130" t="str">
        <f>IF($A441&gt;A$3,"",BL!$U$8)</f>
        <v/>
      </c>
      <c r="E441" s="130"/>
      <c r="F441" s="131" t="str">
        <f>IF($A441&gt;A$3,"",IF($A441&gt;CR!$AO$15,VLOOKUP($A441,CR!$AP:$AQ,2,FALSE),VLOOKUP($A441,BL!$AR:$AS,2,FALSE)))</f>
        <v/>
      </c>
      <c r="G441" s="130" t="str">
        <f t="shared" si="12"/>
        <v/>
      </c>
      <c r="H441" s="130" t="str">
        <f t="shared" si="13"/>
        <v/>
      </c>
      <c r="I441" s="130"/>
      <c r="J441" s="130"/>
      <c r="K441" s="130" t="str">
        <f>IF(AND($C$1=APRS!$AE$45,A441&lt;A$3),"X","")</f>
        <v/>
      </c>
    </row>
    <row r="442" spans="1:11" ht="13.5" customHeight="1" x14ac:dyDescent="0.25">
      <c r="A442" s="122">
        <v>439</v>
      </c>
      <c r="B442" s="129" t="str">
        <f>IF($A442&gt;A$3,"",CR!$Q$7)</f>
        <v/>
      </c>
      <c r="C442" s="130" t="str">
        <f>IF($A442&gt;A$3,"",CR!$H$11)</f>
        <v/>
      </c>
      <c r="D442" s="130" t="str">
        <f>IF($A442&gt;A$3,"",BL!$U$8)</f>
        <v/>
      </c>
      <c r="E442" s="130"/>
      <c r="F442" s="131" t="str">
        <f>IF($A442&gt;A$3,"",IF($A442&gt;CR!$AO$15,VLOOKUP($A442,CR!$AP:$AQ,2,FALSE),VLOOKUP($A442,BL!$AR:$AS,2,FALSE)))</f>
        <v/>
      </c>
      <c r="G442" s="130" t="str">
        <f t="shared" si="12"/>
        <v/>
      </c>
      <c r="H442" s="130" t="str">
        <f t="shared" si="13"/>
        <v/>
      </c>
      <c r="I442" s="130"/>
      <c r="J442" s="130"/>
      <c r="K442" s="130" t="str">
        <f>IF(AND($C$1=APRS!$AE$45,A442&lt;A$3),"X","")</f>
        <v/>
      </c>
    </row>
    <row r="443" spans="1:11" ht="13.5" customHeight="1" x14ac:dyDescent="0.25">
      <c r="A443" s="122">
        <v>440</v>
      </c>
      <c r="B443" s="129" t="str">
        <f>IF($A443&gt;A$3,"",CR!$Q$7)</f>
        <v/>
      </c>
      <c r="C443" s="130" t="str">
        <f>IF($A443&gt;A$3,"",CR!$H$11)</f>
        <v/>
      </c>
      <c r="D443" s="130" t="str">
        <f>IF($A443&gt;A$3,"",BL!$U$8)</f>
        <v/>
      </c>
      <c r="E443" s="130"/>
      <c r="F443" s="131" t="str">
        <f>IF($A443&gt;A$3,"",IF($A443&gt;CR!$AO$15,VLOOKUP($A443,CR!$AP:$AQ,2,FALSE),VLOOKUP($A443,BL!$AR:$AS,2,FALSE)))</f>
        <v/>
      </c>
      <c r="G443" s="130" t="str">
        <f t="shared" si="12"/>
        <v/>
      </c>
      <c r="H443" s="130" t="str">
        <f t="shared" si="13"/>
        <v/>
      </c>
      <c r="I443" s="130"/>
      <c r="J443" s="130"/>
      <c r="K443" s="130" t="str">
        <f>IF(AND($C$1=APRS!$AE$45,A443&lt;A$3),"X","")</f>
        <v/>
      </c>
    </row>
    <row r="444" spans="1:11" ht="13.5" customHeight="1" x14ac:dyDescent="0.25">
      <c r="A444" s="122">
        <v>441</v>
      </c>
      <c r="B444" s="129" t="str">
        <f>IF($A444&gt;A$3,"",CR!$Q$7)</f>
        <v/>
      </c>
      <c r="C444" s="130" t="str">
        <f>IF($A444&gt;A$3,"",CR!$H$11)</f>
        <v/>
      </c>
      <c r="D444" s="130" t="str">
        <f>IF($A444&gt;A$3,"",BL!$U$8)</f>
        <v/>
      </c>
      <c r="E444" s="130"/>
      <c r="F444" s="131" t="str">
        <f>IF($A444&gt;A$3,"",IF($A444&gt;CR!$AO$15,VLOOKUP($A444,CR!$AP:$AQ,2,FALSE),VLOOKUP($A444,BL!$AR:$AS,2,FALSE)))</f>
        <v/>
      </c>
      <c r="G444" s="130" t="str">
        <f t="shared" si="12"/>
        <v/>
      </c>
      <c r="H444" s="130" t="str">
        <f t="shared" si="13"/>
        <v/>
      </c>
      <c r="I444" s="130"/>
      <c r="J444" s="130"/>
      <c r="K444" s="130" t="str">
        <f>IF(AND($C$1=APRS!$AE$45,A444&lt;A$3),"X","")</f>
        <v/>
      </c>
    </row>
    <row r="445" spans="1:11" ht="13.5" customHeight="1" x14ac:dyDescent="0.25">
      <c r="A445" s="122">
        <v>442</v>
      </c>
      <c r="B445" s="129" t="str">
        <f>IF($A445&gt;A$3,"",CR!$Q$7)</f>
        <v/>
      </c>
      <c r="C445" s="130" t="str">
        <f>IF($A445&gt;A$3,"",CR!$H$11)</f>
        <v/>
      </c>
      <c r="D445" s="130" t="str">
        <f>IF($A445&gt;A$3,"",BL!$U$8)</f>
        <v/>
      </c>
      <c r="E445" s="130"/>
      <c r="F445" s="131" t="str">
        <f>IF($A445&gt;A$3,"",IF($A445&gt;CR!$AO$15,VLOOKUP($A445,CR!$AP:$AQ,2,FALSE),VLOOKUP($A445,BL!$AR:$AS,2,FALSE)))</f>
        <v/>
      </c>
      <c r="G445" s="130" t="str">
        <f t="shared" si="12"/>
        <v/>
      </c>
      <c r="H445" s="130" t="str">
        <f t="shared" si="13"/>
        <v/>
      </c>
      <c r="I445" s="130"/>
      <c r="J445" s="130"/>
      <c r="K445" s="130" t="str">
        <f>IF(AND($C$1=APRS!$AE$45,A445&lt;A$3),"X","")</f>
        <v/>
      </c>
    </row>
    <row r="446" spans="1:11" ht="13.5" customHeight="1" x14ac:dyDescent="0.25">
      <c r="A446" s="122">
        <v>443</v>
      </c>
      <c r="B446" s="129" t="str">
        <f>IF($A446&gt;A$3,"",CR!$Q$7)</f>
        <v/>
      </c>
      <c r="C446" s="130" t="str">
        <f>IF($A446&gt;A$3,"",CR!$H$11)</f>
        <v/>
      </c>
      <c r="D446" s="130" t="str">
        <f>IF($A446&gt;A$3,"",BL!$U$8)</f>
        <v/>
      </c>
      <c r="E446" s="130"/>
      <c r="F446" s="131" t="str">
        <f>IF($A446&gt;A$3,"",IF($A446&gt;CR!$AO$15,VLOOKUP($A446,CR!$AP:$AQ,2,FALSE),VLOOKUP($A446,BL!$AR:$AS,2,FALSE)))</f>
        <v/>
      </c>
      <c r="G446" s="130" t="str">
        <f t="shared" si="12"/>
        <v/>
      </c>
      <c r="H446" s="130" t="str">
        <f t="shared" si="13"/>
        <v/>
      </c>
      <c r="I446" s="130"/>
      <c r="J446" s="130"/>
      <c r="K446" s="130" t="str">
        <f>IF(AND($C$1=APRS!$AE$45,A446&lt;A$3),"X","")</f>
        <v/>
      </c>
    </row>
    <row r="447" spans="1:11" ht="13.5" customHeight="1" x14ac:dyDescent="0.25">
      <c r="A447" s="122">
        <v>444</v>
      </c>
      <c r="B447" s="129" t="str">
        <f>IF($A447&gt;A$3,"",CR!$Q$7)</f>
        <v/>
      </c>
      <c r="C447" s="130" t="str">
        <f>IF($A447&gt;A$3,"",CR!$H$11)</f>
        <v/>
      </c>
      <c r="D447" s="130" t="str">
        <f>IF($A447&gt;A$3,"",BL!$U$8)</f>
        <v/>
      </c>
      <c r="E447" s="130"/>
      <c r="F447" s="131" t="str">
        <f>IF($A447&gt;A$3,"",IF($A447&gt;CR!$AO$15,VLOOKUP($A447,CR!$AP:$AQ,2,FALSE),VLOOKUP($A447,BL!$AR:$AS,2,FALSE)))</f>
        <v/>
      </c>
      <c r="G447" s="130" t="str">
        <f t="shared" si="12"/>
        <v/>
      </c>
      <c r="H447" s="130" t="str">
        <f t="shared" si="13"/>
        <v/>
      </c>
      <c r="I447" s="130"/>
      <c r="J447" s="130"/>
      <c r="K447" s="130" t="str">
        <f>IF(AND($C$1=APRS!$AE$45,A447&lt;A$3),"X","")</f>
        <v/>
      </c>
    </row>
    <row r="448" spans="1:11" ht="13.5" customHeight="1" x14ac:dyDescent="0.25">
      <c r="A448" s="122">
        <v>445</v>
      </c>
      <c r="B448" s="129" t="str">
        <f>IF($A448&gt;A$3,"",CR!$Q$7)</f>
        <v/>
      </c>
      <c r="C448" s="130" t="str">
        <f>IF($A448&gt;A$3,"",CR!$H$11)</f>
        <v/>
      </c>
      <c r="D448" s="130" t="str">
        <f>IF($A448&gt;A$3,"",BL!$U$8)</f>
        <v/>
      </c>
      <c r="E448" s="130"/>
      <c r="F448" s="131" t="str">
        <f>IF($A448&gt;A$3,"",IF($A448&gt;CR!$AO$15,VLOOKUP($A448,CR!$AP:$AQ,2,FALSE),VLOOKUP($A448,BL!$AR:$AS,2,FALSE)))</f>
        <v/>
      </c>
      <c r="G448" s="130" t="str">
        <f t="shared" si="12"/>
        <v/>
      </c>
      <c r="H448" s="130" t="str">
        <f t="shared" si="13"/>
        <v/>
      </c>
      <c r="I448" s="130"/>
      <c r="J448" s="130"/>
      <c r="K448" s="130" t="str">
        <f>IF(AND($C$1=APRS!$AE$45,A448&lt;A$3),"X","")</f>
        <v/>
      </c>
    </row>
    <row r="449" spans="1:11" ht="13.5" customHeight="1" x14ac:dyDescent="0.25">
      <c r="A449" s="122">
        <v>446</v>
      </c>
      <c r="B449" s="129" t="str">
        <f>IF($A449&gt;A$3,"",CR!$Q$7)</f>
        <v/>
      </c>
      <c r="C449" s="130" t="str">
        <f>IF($A449&gt;A$3,"",CR!$H$11)</f>
        <v/>
      </c>
      <c r="D449" s="130" t="str">
        <f>IF($A449&gt;A$3,"",BL!$U$8)</f>
        <v/>
      </c>
      <c r="E449" s="130"/>
      <c r="F449" s="131" t="str">
        <f>IF($A449&gt;A$3,"",IF($A449&gt;CR!$AO$15,VLOOKUP($A449,CR!$AP:$AQ,2,FALSE),VLOOKUP($A449,BL!$AR:$AS,2,FALSE)))</f>
        <v/>
      </c>
      <c r="G449" s="130" t="str">
        <f t="shared" si="12"/>
        <v/>
      </c>
      <c r="H449" s="130" t="str">
        <f t="shared" si="13"/>
        <v/>
      </c>
      <c r="I449" s="130"/>
      <c r="J449" s="130"/>
      <c r="K449" s="130" t="str">
        <f>IF(AND($C$1=APRS!$AE$45,A449&lt;A$3),"X","")</f>
        <v/>
      </c>
    </row>
    <row r="450" spans="1:11" ht="13.5" customHeight="1" x14ac:dyDescent="0.25">
      <c r="A450" s="122">
        <v>447</v>
      </c>
      <c r="B450" s="129" t="str">
        <f>IF($A450&gt;A$3,"",CR!$Q$7)</f>
        <v/>
      </c>
      <c r="C450" s="130" t="str">
        <f>IF($A450&gt;A$3,"",CR!$H$11)</f>
        <v/>
      </c>
      <c r="D450" s="130" t="str">
        <f>IF($A450&gt;A$3,"",BL!$U$8)</f>
        <v/>
      </c>
      <c r="E450" s="130"/>
      <c r="F450" s="131" t="str">
        <f>IF($A450&gt;A$3,"",IF($A450&gt;CR!$AO$15,VLOOKUP($A450,CR!$AP:$AQ,2,FALSE),VLOOKUP($A450,BL!$AR:$AS,2,FALSE)))</f>
        <v/>
      </c>
      <c r="G450" s="130" t="str">
        <f t="shared" si="12"/>
        <v/>
      </c>
      <c r="H450" s="130" t="str">
        <f t="shared" si="13"/>
        <v/>
      </c>
      <c r="I450" s="130"/>
      <c r="J450" s="130"/>
      <c r="K450" s="130" t="str">
        <f>IF(AND($C$1=APRS!$AE$45,A450&lt;A$3),"X","")</f>
        <v/>
      </c>
    </row>
    <row r="451" spans="1:11" ht="13.5" customHeight="1" x14ac:dyDescent="0.25">
      <c r="A451" s="122">
        <v>448</v>
      </c>
      <c r="B451" s="129" t="str">
        <f>IF($A451&gt;A$3,"",CR!$Q$7)</f>
        <v/>
      </c>
      <c r="C451" s="130" t="str">
        <f>IF($A451&gt;A$3,"",CR!$H$11)</f>
        <v/>
      </c>
      <c r="D451" s="130" t="str">
        <f>IF($A451&gt;A$3,"",BL!$U$8)</f>
        <v/>
      </c>
      <c r="E451" s="130"/>
      <c r="F451" s="131" t="str">
        <f>IF($A451&gt;A$3,"",IF($A451&gt;CR!$AO$15,VLOOKUP($A451,CR!$AP:$AQ,2,FALSE),VLOOKUP($A451,BL!$AR:$AS,2,FALSE)))</f>
        <v/>
      </c>
      <c r="G451" s="130" t="str">
        <f t="shared" si="12"/>
        <v/>
      </c>
      <c r="H451" s="130" t="str">
        <f t="shared" si="13"/>
        <v/>
      </c>
      <c r="I451" s="130"/>
      <c r="J451" s="130"/>
      <c r="K451" s="130" t="str">
        <f>IF(AND($C$1=APRS!$AE$45,A451&lt;A$3),"X","")</f>
        <v/>
      </c>
    </row>
    <row r="452" spans="1:11" ht="13.5" customHeight="1" x14ac:dyDescent="0.25">
      <c r="A452" s="122">
        <v>449</v>
      </c>
      <c r="B452" s="129" t="str">
        <f>IF($A452&gt;A$3,"",CR!$Q$7)</f>
        <v/>
      </c>
      <c r="C452" s="130" t="str">
        <f>IF($A452&gt;A$3,"",CR!$H$11)</f>
        <v/>
      </c>
      <c r="D452" s="130" t="str">
        <f>IF($A452&gt;A$3,"",BL!$U$8)</f>
        <v/>
      </c>
      <c r="E452" s="130"/>
      <c r="F452" s="131" t="str">
        <f>IF($A452&gt;A$3,"",IF($A452&gt;CR!$AO$15,VLOOKUP($A452,CR!$AP:$AQ,2,FALSE),VLOOKUP($A452,BL!$AR:$AS,2,FALSE)))</f>
        <v/>
      </c>
      <c r="G452" s="130" t="str">
        <f t="shared" si="12"/>
        <v/>
      </c>
      <c r="H452" s="130" t="str">
        <f t="shared" si="13"/>
        <v/>
      </c>
      <c r="I452" s="130"/>
      <c r="J452" s="130"/>
      <c r="K452" s="130" t="str">
        <f>IF(AND($C$1=APRS!$AE$45,A452&lt;A$3),"X","")</f>
        <v/>
      </c>
    </row>
    <row r="453" spans="1:11" ht="13.5" customHeight="1" x14ac:dyDescent="0.25">
      <c r="A453" s="122">
        <v>450</v>
      </c>
      <c r="B453" s="129" t="str">
        <f>IF($A453&gt;A$3,"",CR!$Q$7)</f>
        <v/>
      </c>
      <c r="C453" s="130" t="str">
        <f>IF($A453&gt;A$3,"",CR!$H$11)</f>
        <v/>
      </c>
      <c r="D453" s="130" t="str">
        <f>IF($A453&gt;A$3,"",BL!$U$8)</f>
        <v/>
      </c>
      <c r="E453" s="130"/>
      <c r="F453" s="131" t="str">
        <f>IF($A453&gt;A$3,"",IF($A453&gt;CR!$AO$15,VLOOKUP($A453,CR!$AP:$AQ,2,FALSE),VLOOKUP($A453,BL!$AR:$AS,2,FALSE)))</f>
        <v/>
      </c>
      <c r="G453" s="130" t="str">
        <f t="shared" ref="G453:G506" si="14">IF(AND(A453&lt;A$3,$C$1="A. MANN"),"X","")</f>
        <v/>
      </c>
      <c r="H453" s="130" t="str">
        <f t="shared" ref="H453:H506" si="15">IF(A453&gt;A$3,"","X")</f>
        <v/>
      </c>
      <c r="I453" s="130"/>
      <c r="J453" s="130"/>
      <c r="K453" s="130" t="str">
        <f>IF(AND($C$1=APRS!$AE$45,A453&lt;A$3),"X","")</f>
        <v/>
      </c>
    </row>
    <row r="454" spans="1:11" ht="13.5" customHeight="1" x14ac:dyDescent="0.25">
      <c r="A454" s="122">
        <v>451</v>
      </c>
      <c r="B454" s="129" t="str">
        <f>IF($A454&gt;A$3,"",CR!$Q$7)</f>
        <v/>
      </c>
      <c r="C454" s="130" t="str">
        <f>IF($A454&gt;A$3,"",CR!$H$11)</f>
        <v/>
      </c>
      <c r="D454" s="130" t="str">
        <f>IF($A454&gt;A$3,"",BL!$U$8)</f>
        <v/>
      </c>
      <c r="E454" s="130"/>
      <c r="F454" s="131" t="str">
        <f>IF($A454&gt;A$3,"",IF($A454&gt;CR!$AO$15,VLOOKUP($A454,CR!$AP:$AQ,2,FALSE),VLOOKUP($A454,BL!$AR:$AS,2,FALSE)))</f>
        <v/>
      </c>
      <c r="G454" s="130" t="str">
        <f t="shared" si="14"/>
        <v/>
      </c>
      <c r="H454" s="130" t="str">
        <f t="shared" si="15"/>
        <v/>
      </c>
      <c r="I454" s="130"/>
      <c r="J454" s="130"/>
      <c r="K454" s="130" t="str">
        <f>IF(AND($C$1=APRS!$AE$45,A454&lt;A$3),"X","")</f>
        <v/>
      </c>
    </row>
    <row r="455" spans="1:11" ht="13.5" customHeight="1" x14ac:dyDescent="0.25">
      <c r="A455" s="122">
        <v>452</v>
      </c>
      <c r="B455" s="129" t="str">
        <f>IF($A455&gt;A$3,"",CR!$Q$7)</f>
        <v/>
      </c>
      <c r="C455" s="130" t="str">
        <f>IF($A455&gt;A$3,"",CR!$H$11)</f>
        <v/>
      </c>
      <c r="D455" s="130" t="str">
        <f>IF($A455&gt;A$3,"",BL!$U$8)</f>
        <v/>
      </c>
      <c r="E455" s="130"/>
      <c r="F455" s="131" t="str">
        <f>IF($A455&gt;A$3,"",IF($A455&gt;CR!$AO$15,VLOOKUP($A455,CR!$AP:$AQ,2,FALSE),VLOOKUP($A455,BL!$AR:$AS,2,FALSE)))</f>
        <v/>
      </c>
      <c r="G455" s="130" t="str">
        <f t="shared" si="14"/>
        <v/>
      </c>
      <c r="H455" s="130" t="str">
        <f t="shared" si="15"/>
        <v/>
      </c>
      <c r="I455" s="130"/>
      <c r="J455" s="130"/>
      <c r="K455" s="130" t="str">
        <f>IF(AND($C$1=APRS!$AE$45,A455&lt;A$3),"X","")</f>
        <v/>
      </c>
    </row>
    <row r="456" spans="1:11" ht="13.5" customHeight="1" x14ac:dyDescent="0.25">
      <c r="A456" s="122">
        <v>453</v>
      </c>
      <c r="B456" s="129" t="str">
        <f>IF($A456&gt;A$3,"",CR!$Q$7)</f>
        <v/>
      </c>
      <c r="C456" s="130" t="str">
        <f>IF($A456&gt;A$3,"",CR!$H$11)</f>
        <v/>
      </c>
      <c r="D456" s="130" t="str">
        <f>IF($A456&gt;A$3,"",BL!$U$8)</f>
        <v/>
      </c>
      <c r="E456" s="130"/>
      <c r="F456" s="131" t="str">
        <f>IF($A456&gt;A$3,"",IF($A456&gt;CR!$AO$15,VLOOKUP($A456,CR!$AP:$AQ,2,FALSE),VLOOKUP($A456,BL!$AR:$AS,2,FALSE)))</f>
        <v/>
      </c>
      <c r="G456" s="130" t="str">
        <f t="shared" si="14"/>
        <v/>
      </c>
      <c r="H456" s="130" t="str">
        <f t="shared" si="15"/>
        <v/>
      </c>
      <c r="I456" s="130"/>
      <c r="J456" s="130"/>
      <c r="K456" s="130" t="str">
        <f>IF(AND($C$1=APRS!$AE$45,A456&lt;A$3),"X","")</f>
        <v/>
      </c>
    </row>
    <row r="457" spans="1:11" ht="13.5" customHeight="1" x14ac:dyDescent="0.25">
      <c r="A457" s="122">
        <v>454</v>
      </c>
      <c r="B457" s="129" t="str">
        <f>IF($A457&gt;A$3,"",CR!$Q$7)</f>
        <v/>
      </c>
      <c r="C457" s="130" t="str">
        <f>IF($A457&gt;A$3,"",CR!$H$11)</f>
        <v/>
      </c>
      <c r="D457" s="130" t="str">
        <f>IF($A457&gt;A$3,"",BL!$U$8)</f>
        <v/>
      </c>
      <c r="E457" s="130"/>
      <c r="F457" s="131" t="str">
        <f>IF($A457&gt;A$3,"",IF($A457&gt;CR!$AO$15,VLOOKUP($A457,CR!$AP:$AQ,2,FALSE),VLOOKUP($A457,BL!$AR:$AS,2,FALSE)))</f>
        <v/>
      </c>
      <c r="G457" s="130" t="str">
        <f t="shared" si="14"/>
        <v/>
      </c>
      <c r="H457" s="130" t="str">
        <f t="shared" si="15"/>
        <v/>
      </c>
      <c r="I457" s="130"/>
      <c r="J457" s="130"/>
      <c r="K457" s="130" t="str">
        <f>IF(AND($C$1=APRS!$AE$45,A457&lt;A$3),"X","")</f>
        <v/>
      </c>
    </row>
    <row r="458" spans="1:11" ht="13.5" customHeight="1" x14ac:dyDescent="0.25">
      <c r="A458" s="122">
        <v>455</v>
      </c>
      <c r="B458" s="129" t="str">
        <f>IF($A458&gt;A$3,"",CR!$Q$7)</f>
        <v/>
      </c>
      <c r="C458" s="130" t="str">
        <f>IF($A458&gt;A$3,"",CR!$H$11)</f>
        <v/>
      </c>
      <c r="D458" s="130" t="str">
        <f>IF($A458&gt;A$3,"",BL!$U$8)</f>
        <v/>
      </c>
      <c r="E458" s="130"/>
      <c r="F458" s="131" t="str">
        <f>IF($A458&gt;A$3,"",IF($A458&gt;CR!$AO$15,VLOOKUP($A458,CR!$AP:$AQ,2,FALSE),VLOOKUP($A458,BL!$AR:$AS,2,FALSE)))</f>
        <v/>
      </c>
      <c r="G458" s="130" t="str">
        <f t="shared" si="14"/>
        <v/>
      </c>
      <c r="H458" s="130" t="str">
        <f t="shared" si="15"/>
        <v/>
      </c>
      <c r="I458" s="130"/>
      <c r="J458" s="130"/>
      <c r="K458" s="130" t="str">
        <f>IF(AND($C$1=APRS!$AE$45,A458&lt;A$3),"X","")</f>
        <v/>
      </c>
    </row>
    <row r="459" spans="1:11" ht="13.5" customHeight="1" x14ac:dyDescent="0.25">
      <c r="A459" s="122">
        <v>456</v>
      </c>
      <c r="B459" s="129" t="str">
        <f>IF($A459&gt;A$3,"",CR!$Q$7)</f>
        <v/>
      </c>
      <c r="C459" s="130" t="str">
        <f>IF($A459&gt;A$3,"",CR!$H$11)</f>
        <v/>
      </c>
      <c r="D459" s="130" t="str">
        <f>IF($A459&gt;A$3,"",BL!$U$8)</f>
        <v/>
      </c>
      <c r="E459" s="130"/>
      <c r="F459" s="131" t="str">
        <f>IF($A459&gt;A$3,"",IF($A459&gt;CR!$AO$15,VLOOKUP($A459,CR!$AP:$AQ,2,FALSE),VLOOKUP($A459,BL!$AR:$AS,2,FALSE)))</f>
        <v/>
      </c>
      <c r="G459" s="130" t="str">
        <f t="shared" si="14"/>
        <v/>
      </c>
      <c r="H459" s="130" t="str">
        <f t="shared" si="15"/>
        <v/>
      </c>
      <c r="I459" s="130"/>
      <c r="J459" s="130"/>
      <c r="K459" s="130" t="str">
        <f>IF(AND($C$1=APRS!$AE$45,A459&lt;A$3),"X","")</f>
        <v/>
      </c>
    </row>
    <row r="460" spans="1:11" ht="13.5" customHeight="1" x14ac:dyDescent="0.25">
      <c r="A460" s="122">
        <v>457</v>
      </c>
      <c r="B460" s="129" t="str">
        <f>IF($A460&gt;A$3,"",CR!$Q$7)</f>
        <v/>
      </c>
      <c r="C460" s="130" t="str">
        <f>IF($A460&gt;A$3,"",CR!$H$11)</f>
        <v/>
      </c>
      <c r="D460" s="130" t="str">
        <f>IF($A460&gt;A$3,"",BL!$U$8)</f>
        <v/>
      </c>
      <c r="E460" s="130"/>
      <c r="F460" s="131" t="str">
        <f>IF($A460&gt;A$3,"",IF($A460&gt;CR!$AO$15,VLOOKUP($A460,CR!$AP:$AQ,2,FALSE),VLOOKUP($A460,BL!$AR:$AS,2,FALSE)))</f>
        <v/>
      </c>
      <c r="G460" s="130" t="str">
        <f t="shared" si="14"/>
        <v/>
      </c>
      <c r="H460" s="130" t="str">
        <f t="shared" si="15"/>
        <v/>
      </c>
      <c r="I460" s="130"/>
      <c r="J460" s="130"/>
      <c r="K460" s="130" t="str">
        <f>IF(AND($C$1=APRS!$AE$45,A460&lt;A$3),"X","")</f>
        <v/>
      </c>
    </row>
    <row r="461" spans="1:11" ht="13.5" customHeight="1" x14ac:dyDescent="0.25">
      <c r="A461" s="122">
        <v>458</v>
      </c>
      <c r="B461" s="129" t="str">
        <f>IF($A461&gt;A$3,"",CR!$Q$7)</f>
        <v/>
      </c>
      <c r="C461" s="130" t="str">
        <f>IF($A461&gt;A$3,"",CR!$H$11)</f>
        <v/>
      </c>
      <c r="D461" s="130" t="str">
        <f>IF($A461&gt;A$3,"",BL!$U$8)</f>
        <v/>
      </c>
      <c r="E461" s="130"/>
      <c r="F461" s="131" t="str">
        <f>IF($A461&gt;A$3,"",IF($A461&gt;CR!$AO$15,VLOOKUP($A461,CR!$AP:$AQ,2,FALSE),VLOOKUP($A461,BL!$AR:$AS,2,FALSE)))</f>
        <v/>
      </c>
      <c r="G461" s="130" t="str">
        <f t="shared" si="14"/>
        <v/>
      </c>
      <c r="H461" s="130" t="str">
        <f t="shared" si="15"/>
        <v/>
      </c>
      <c r="I461" s="130"/>
      <c r="J461" s="130"/>
      <c r="K461" s="130" t="str">
        <f>IF(AND($C$1=APRS!$AE$45,A461&lt;A$3),"X","")</f>
        <v/>
      </c>
    </row>
    <row r="462" spans="1:11" ht="13.5" customHeight="1" x14ac:dyDescent="0.25">
      <c r="A462" s="122">
        <v>459</v>
      </c>
      <c r="B462" s="129" t="str">
        <f>IF($A462&gt;A$3,"",CR!$Q$7)</f>
        <v/>
      </c>
      <c r="C462" s="130" t="str">
        <f>IF($A462&gt;A$3,"",CR!$H$11)</f>
        <v/>
      </c>
      <c r="D462" s="130" t="str">
        <f>IF($A462&gt;A$3,"",BL!$U$8)</f>
        <v/>
      </c>
      <c r="E462" s="130"/>
      <c r="F462" s="131" t="str">
        <f>IF($A462&gt;A$3,"",IF($A462&gt;CR!$AO$15,VLOOKUP($A462,CR!$AP:$AQ,2,FALSE),VLOOKUP($A462,BL!$AR:$AS,2,FALSE)))</f>
        <v/>
      </c>
      <c r="G462" s="130" t="str">
        <f t="shared" si="14"/>
        <v/>
      </c>
      <c r="H462" s="130" t="str">
        <f t="shared" si="15"/>
        <v/>
      </c>
      <c r="I462" s="130"/>
      <c r="J462" s="130"/>
      <c r="K462" s="130" t="str">
        <f>IF(AND($C$1=APRS!$AE$45,A462&lt;A$3),"X","")</f>
        <v/>
      </c>
    </row>
    <row r="463" spans="1:11" ht="13.5" customHeight="1" x14ac:dyDescent="0.25">
      <c r="A463" s="122">
        <v>460</v>
      </c>
      <c r="B463" s="129" t="str">
        <f>IF($A463&gt;A$3,"",CR!$Q$7)</f>
        <v/>
      </c>
      <c r="C463" s="130" t="str">
        <f>IF($A463&gt;A$3,"",CR!$H$11)</f>
        <v/>
      </c>
      <c r="D463" s="130" t="str">
        <f>IF($A463&gt;A$3,"",BL!$U$8)</f>
        <v/>
      </c>
      <c r="E463" s="130"/>
      <c r="F463" s="131" t="str">
        <f>IF($A463&gt;A$3,"",IF($A463&gt;CR!$AO$15,VLOOKUP($A463,CR!$AP:$AQ,2,FALSE),VLOOKUP($A463,BL!$AR:$AS,2,FALSE)))</f>
        <v/>
      </c>
      <c r="G463" s="130" t="str">
        <f t="shared" si="14"/>
        <v/>
      </c>
      <c r="H463" s="130" t="str">
        <f t="shared" si="15"/>
        <v/>
      </c>
      <c r="I463" s="130"/>
      <c r="J463" s="130"/>
      <c r="K463" s="130" t="str">
        <f>IF(AND($C$1=APRS!$AE$45,A463&lt;A$3),"X","")</f>
        <v/>
      </c>
    </row>
    <row r="464" spans="1:11" ht="13.5" customHeight="1" x14ac:dyDescent="0.25">
      <c r="A464" s="122">
        <v>461</v>
      </c>
      <c r="B464" s="129" t="str">
        <f>IF($A464&gt;A$3,"",CR!$Q$7)</f>
        <v/>
      </c>
      <c r="C464" s="130" t="str">
        <f>IF($A464&gt;A$3,"",CR!$H$11)</f>
        <v/>
      </c>
      <c r="D464" s="130" t="str">
        <f>IF($A464&gt;A$3,"",BL!$U$8)</f>
        <v/>
      </c>
      <c r="E464" s="130"/>
      <c r="F464" s="131" t="str">
        <f>IF($A464&gt;A$3,"",IF($A464&gt;CR!$AO$15,VLOOKUP($A464,CR!$AP:$AQ,2,FALSE),VLOOKUP($A464,BL!$AR:$AS,2,FALSE)))</f>
        <v/>
      </c>
      <c r="G464" s="130" t="str">
        <f t="shared" si="14"/>
        <v/>
      </c>
      <c r="H464" s="130" t="str">
        <f t="shared" si="15"/>
        <v/>
      </c>
      <c r="I464" s="130"/>
      <c r="J464" s="130"/>
      <c r="K464" s="130" t="str">
        <f>IF(AND($C$1=APRS!$AE$45,A464&lt;A$3),"X","")</f>
        <v/>
      </c>
    </row>
    <row r="465" spans="1:11" ht="13.5" customHeight="1" x14ac:dyDescent="0.25">
      <c r="A465" s="122">
        <v>462</v>
      </c>
      <c r="B465" s="129" t="str">
        <f>IF($A465&gt;A$3,"",CR!$Q$7)</f>
        <v/>
      </c>
      <c r="C465" s="130" t="str">
        <f>IF($A465&gt;A$3,"",CR!$H$11)</f>
        <v/>
      </c>
      <c r="D465" s="130" t="str">
        <f>IF($A465&gt;A$3,"",BL!$U$8)</f>
        <v/>
      </c>
      <c r="E465" s="130"/>
      <c r="F465" s="131" t="str">
        <f>IF($A465&gt;A$3,"",IF($A465&gt;CR!$AO$15,VLOOKUP($A465,CR!$AP:$AQ,2,FALSE),VLOOKUP($A465,BL!$AR:$AS,2,FALSE)))</f>
        <v/>
      </c>
      <c r="G465" s="130" t="str">
        <f t="shared" si="14"/>
        <v/>
      </c>
      <c r="H465" s="130" t="str">
        <f t="shared" si="15"/>
        <v/>
      </c>
      <c r="I465" s="130"/>
      <c r="J465" s="130"/>
      <c r="K465" s="130" t="str">
        <f>IF(AND($C$1=APRS!$AE$45,A465&lt;A$3),"X","")</f>
        <v/>
      </c>
    </row>
    <row r="466" spans="1:11" ht="13.5" customHeight="1" x14ac:dyDescent="0.25">
      <c r="A466" s="122">
        <v>463</v>
      </c>
      <c r="B466" s="129" t="str">
        <f>IF($A466&gt;A$3,"",CR!$Q$7)</f>
        <v/>
      </c>
      <c r="C466" s="130" t="str">
        <f>IF($A466&gt;A$3,"",CR!$H$11)</f>
        <v/>
      </c>
      <c r="D466" s="130" t="str">
        <f>IF($A466&gt;A$3,"",BL!$U$8)</f>
        <v/>
      </c>
      <c r="E466" s="130"/>
      <c r="F466" s="131" t="str">
        <f>IF($A466&gt;A$3,"",IF($A466&gt;CR!$AO$15,VLOOKUP($A466,CR!$AP:$AQ,2,FALSE),VLOOKUP($A466,BL!$AR:$AS,2,FALSE)))</f>
        <v/>
      </c>
      <c r="G466" s="130" t="str">
        <f t="shared" si="14"/>
        <v/>
      </c>
      <c r="H466" s="130" t="str">
        <f t="shared" si="15"/>
        <v/>
      </c>
      <c r="I466" s="130"/>
      <c r="J466" s="130"/>
      <c r="K466" s="130" t="str">
        <f>IF(AND($C$1=APRS!$AE$45,A466&lt;A$3),"X","")</f>
        <v/>
      </c>
    </row>
    <row r="467" spans="1:11" ht="13.5" customHeight="1" x14ac:dyDescent="0.25">
      <c r="A467" s="122">
        <v>464</v>
      </c>
      <c r="B467" s="129" t="str">
        <f>IF($A467&gt;A$3,"",CR!$Q$7)</f>
        <v/>
      </c>
      <c r="C467" s="130" t="str">
        <f>IF($A467&gt;A$3,"",CR!$H$11)</f>
        <v/>
      </c>
      <c r="D467" s="130" t="str">
        <f>IF($A467&gt;A$3,"",BL!$U$8)</f>
        <v/>
      </c>
      <c r="E467" s="130"/>
      <c r="F467" s="131" t="str">
        <f>IF($A467&gt;A$3,"",IF($A467&gt;CR!$AO$15,VLOOKUP($A467,CR!$AP:$AQ,2,FALSE),VLOOKUP($A467,BL!$AR:$AS,2,FALSE)))</f>
        <v/>
      </c>
      <c r="G467" s="130" t="str">
        <f t="shared" si="14"/>
        <v/>
      </c>
      <c r="H467" s="130" t="str">
        <f t="shared" si="15"/>
        <v/>
      </c>
      <c r="I467" s="130"/>
      <c r="J467" s="130"/>
      <c r="K467" s="130" t="str">
        <f>IF(AND($C$1=APRS!$AE$45,A467&lt;A$3),"X","")</f>
        <v/>
      </c>
    </row>
    <row r="468" spans="1:11" ht="13.5" customHeight="1" x14ac:dyDescent="0.25">
      <c r="A468" s="122">
        <v>465</v>
      </c>
      <c r="B468" s="129" t="str">
        <f>IF($A468&gt;A$3,"",CR!$Q$7)</f>
        <v/>
      </c>
      <c r="C468" s="130" t="str">
        <f>IF($A468&gt;A$3,"",CR!$H$11)</f>
        <v/>
      </c>
      <c r="D468" s="130" t="str">
        <f>IF($A468&gt;A$3,"",BL!$U$8)</f>
        <v/>
      </c>
      <c r="E468" s="130"/>
      <c r="F468" s="131" t="str">
        <f>IF($A468&gt;A$3,"",IF($A468&gt;CR!$AO$15,VLOOKUP($A468,CR!$AP:$AQ,2,FALSE),VLOOKUP($A468,BL!$AR:$AS,2,FALSE)))</f>
        <v/>
      </c>
      <c r="G468" s="130" t="str">
        <f t="shared" si="14"/>
        <v/>
      </c>
      <c r="H468" s="130" t="str">
        <f t="shared" si="15"/>
        <v/>
      </c>
      <c r="I468" s="130"/>
      <c r="J468" s="130"/>
      <c r="K468" s="130" t="str">
        <f>IF(AND($C$1=APRS!$AE$45,A468&lt;A$3),"X","")</f>
        <v/>
      </c>
    </row>
    <row r="469" spans="1:11" ht="13.5" customHeight="1" x14ac:dyDescent="0.25">
      <c r="A469" s="122">
        <v>466</v>
      </c>
      <c r="B469" s="129" t="str">
        <f>IF($A469&gt;A$3,"",CR!$Q$7)</f>
        <v/>
      </c>
      <c r="C469" s="130" t="str">
        <f>IF($A469&gt;A$3,"",CR!$H$11)</f>
        <v/>
      </c>
      <c r="D469" s="130" t="str">
        <f>IF($A469&gt;A$3,"",BL!$U$8)</f>
        <v/>
      </c>
      <c r="E469" s="130"/>
      <c r="F469" s="131" t="str">
        <f>IF($A469&gt;A$3,"",IF($A469&gt;CR!$AO$15,VLOOKUP($A469,CR!$AP:$AQ,2,FALSE),VLOOKUP($A469,BL!$AR:$AS,2,FALSE)))</f>
        <v/>
      </c>
      <c r="G469" s="130" t="str">
        <f t="shared" si="14"/>
        <v/>
      </c>
      <c r="H469" s="130" t="str">
        <f t="shared" si="15"/>
        <v/>
      </c>
      <c r="I469" s="130"/>
      <c r="J469" s="130"/>
      <c r="K469" s="130" t="str">
        <f>IF(AND($C$1=APRS!$AE$45,A469&lt;A$3),"X","")</f>
        <v/>
      </c>
    </row>
    <row r="470" spans="1:11" ht="13.5" customHeight="1" x14ac:dyDescent="0.25">
      <c r="A470" s="122">
        <v>467</v>
      </c>
      <c r="B470" s="129" t="str">
        <f>IF($A470&gt;A$3,"",CR!$Q$7)</f>
        <v/>
      </c>
      <c r="C470" s="130" t="str">
        <f>IF($A470&gt;A$3,"",CR!$H$11)</f>
        <v/>
      </c>
      <c r="D470" s="130" t="str">
        <f>IF($A470&gt;A$3,"",BL!$U$8)</f>
        <v/>
      </c>
      <c r="E470" s="130"/>
      <c r="F470" s="131" t="str">
        <f>IF($A470&gt;A$3,"",IF($A470&gt;CR!$AO$15,VLOOKUP($A470,CR!$AP:$AQ,2,FALSE),VLOOKUP($A470,BL!$AR:$AS,2,FALSE)))</f>
        <v/>
      </c>
      <c r="G470" s="130" t="str">
        <f t="shared" si="14"/>
        <v/>
      </c>
      <c r="H470" s="130" t="str">
        <f t="shared" si="15"/>
        <v/>
      </c>
      <c r="I470" s="130"/>
      <c r="J470" s="130"/>
      <c r="K470" s="130" t="str">
        <f>IF(AND($C$1=APRS!$AE$45,A470&lt;A$3),"X","")</f>
        <v/>
      </c>
    </row>
    <row r="471" spans="1:11" ht="13.5" customHeight="1" x14ac:dyDescent="0.25">
      <c r="A471" s="122">
        <v>468</v>
      </c>
      <c r="B471" s="129" t="str">
        <f>IF($A471&gt;A$3,"",CR!$Q$7)</f>
        <v/>
      </c>
      <c r="C471" s="130" t="str">
        <f>IF($A471&gt;A$3,"",CR!$H$11)</f>
        <v/>
      </c>
      <c r="D471" s="130" t="str">
        <f>IF($A471&gt;A$3,"",BL!$U$8)</f>
        <v/>
      </c>
      <c r="E471" s="130"/>
      <c r="F471" s="131" t="str">
        <f>IF($A471&gt;A$3,"",IF($A471&gt;CR!$AO$15,VLOOKUP($A471,CR!$AP:$AQ,2,FALSE),VLOOKUP($A471,BL!$AR:$AS,2,FALSE)))</f>
        <v/>
      </c>
      <c r="G471" s="130" t="str">
        <f t="shared" si="14"/>
        <v/>
      </c>
      <c r="H471" s="130" t="str">
        <f t="shared" si="15"/>
        <v/>
      </c>
      <c r="I471" s="130"/>
      <c r="J471" s="130"/>
      <c r="K471" s="130" t="str">
        <f>IF(AND($C$1=APRS!$AE$45,A471&lt;A$3),"X","")</f>
        <v/>
      </c>
    </row>
    <row r="472" spans="1:11" ht="13.5" customHeight="1" x14ac:dyDescent="0.25">
      <c r="A472" s="122">
        <v>469</v>
      </c>
      <c r="B472" s="129" t="str">
        <f>IF($A472&gt;A$3,"",CR!$Q$7)</f>
        <v/>
      </c>
      <c r="C472" s="130" t="str">
        <f>IF($A472&gt;A$3,"",CR!$H$11)</f>
        <v/>
      </c>
      <c r="D472" s="130" t="str">
        <f>IF($A472&gt;A$3,"",BL!$U$8)</f>
        <v/>
      </c>
      <c r="E472" s="130"/>
      <c r="F472" s="131" t="str">
        <f>IF($A472&gt;A$3,"",IF($A472&gt;CR!$AO$15,VLOOKUP($A472,CR!$AP:$AQ,2,FALSE),VLOOKUP($A472,BL!$AR:$AS,2,FALSE)))</f>
        <v/>
      </c>
      <c r="G472" s="130" t="str">
        <f t="shared" si="14"/>
        <v/>
      </c>
      <c r="H472" s="130" t="str">
        <f t="shared" si="15"/>
        <v/>
      </c>
      <c r="I472" s="130"/>
      <c r="J472" s="130"/>
      <c r="K472" s="130" t="str">
        <f>IF(AND($C$1=APRS!$AE$45,A472&lt;A$3),"X","")</f>
        <v/>
      </c>
    </row>
    <row r="473" spans="1:11" ht="13.5" customHeight="1" x14ac:dyDescent="0.25">
      <c r="A473" s="122">
        <v>470</v>
      </c>
      <c r="B473" s="129" t="str">
        <f>IF($A473&gt;A$3,"",CR!$Q$7)</f>
        <v/>
      </c>
      <c r="C473" s="130" t="str">
        <f>IF($A473&gt;A$3,"",CR!$H$11)</f>
        <v/>
      </c>
      <c r="D473" s="130" t="str">
        <f>IF($A473&gt;A$3,"",BL!$U$8)</f>
        <v/>
      </c>
      <c r="E473" s="130"/>
      <c r="F473" s="131" t="str">
        <f>IF($A473&gt;A$3,"",IF($A473&gt;CR!$AO$15,VLOOKUP($A473,CR!$AP:$AQ,2,FALSE),VLOOKUP($A473,BL!$AR:$AS,2,FALSE)))</f>
        <v/>
      </c>
      <c r="G473" s="130" t="str">
        <f t="shared" si="14"/>
        <v/>
      </c>
      <c r="H473" s="130" t="str">
        <f t="shared" si="15"/>
        <v/>
      </c>
      <c r="I473" s="130"/>
      <c r="J473" s="130"/>
      <c r="K473" s="130" t="str">
        <f>IF(AND($C$1=APRS!$AE$45,A473&lt;A$3),"X","")</f>
        <v/>
      </c>
    </row>
    <row r="474" spans="1:11" ht="13.5" customHeight="1" x14ac:dyDescent="0.25">
      <c r="A474" s="122">
        <v>471</v>
      </c>
      <c r="B474" s="129" t="str">
        <f>IF($A474&gt;A$3,"",CR!$Q$7)</f>
        <v/>
      </c>
      <c r="C474" s="130" t="str">
        <f>IF($A474&gt;A$3,"",CR!$H$11)</f>
        <v/>
      </c>
      <c r="D474" s="130" t="str">
        <f>IF($A474&gt;A$3,"",BL!$U$8)</f>
        <v/>
      </c>
      <c r="E474" s="130"/>
      <c r="F474" s="131" t="str">
        <f>IF($A474&gt;A$3,"",IF($A474&gt;CR!$AO$15,VLOOKUP($A474,CR!$AP:$AQ,2,FALSE),VLOOKUP($A474,BL!$AR:$AS,2,FALSE)))</f>
        <v/>
      </c>
      <c r="G474" s="130" t="str">
        <f t="shared" si="14"/>
        <v/>
      </c>
      <c r="H474" s="130" t="str">
        <f t="shared" si="15"/>
        <v/>
      </c>
      <c r="I474" s="130"/>
      <c r="J474" s="130"/>
      <c r="K474" s="130" t="str">
        <f>IF(AND($C$1=APRS!$AE$45,A474&lt;A$3),"X","")</f>
        <v/>
      </c>
    </row>
    <row r="475" spans="1:11" ht="13.5" customHeight="1" x14ac:dyDescent="0.25">
      <c r="A475" s="122">
        <v>472</v>
      </c>
      <c r="B475" s="129" t="str">
        <f>IF($A475&gt;A$3,"",CR!$Q$7)</f>
        <v/>
      </c>
      <c r="C475" s="130" t="str">
        <f>IF($A475&gt;A$3,"",CR!$H$11)</f>
        <v/>
      </c>
      <c r="D475" s="130" t="str">
        <f>IF($A475&gt;A$3,"",BL!$U$8)</f>
        <v/>
      </c>
      <c r="E475" s="130"/>
      <c r="F475" s="131" t="str">
        <f>IF($A475&gt;A$3,"",IF($A475&gt;CR!$AO$15,VLOOKUP($A475,CR!$AP:$AQ,2,FALSE),VLOOKUP($A475,BL!$AR:$AS,2,FALSE)))</f>
        <v/>
      </c>
      <c r="G475" s="130" t="str">
        <f t="shared" si="14"/>
        <v/>
      </c>
      <c r="H475" s="130" t="str">
        <f t="shared" si="15"/>
        <v/>
      </c>
      <c r="I475" s="130"/>
      <c r="J475" s="130"/>
      <c r="K475" s="130" t="str">
        <f>IF(AND($C$1=APRS!$AE$45,A475&lt;A$3),"X","")</f>
        <v/>
      </c>
    </row>
    <row r="476" spans="1:11" ht="13.5" customHeight="1" x14ac:dyDescent="0.25">
      <c r="A476" s="122">
        <v>473</v>
      </c>
      <c r="B476" s="129" t="str">
        <f>IF($A476&gt;A$3,"",CR!$Q$7)</f>
        <v/>
      </c>
      <c r="C476" s="130" t="str">
        <f>IF($A476&gt;A$3,"",CR!$H$11)</f>
        <v/>
      </c>
      <c r="D476" s="130" t="str">
        <f>IF($A476&gt;A$3,"",BL!$U$8)</f>
        <v/>
      </c>
      <c r="E476" s="130"/>
      <c r="F476" s="131" t="str">
        <f>IF($A476&gt;A$3,"",IF($A476&gt;CR!$AO$15,VLOOKUP($A476,CR!$AP:$AQ,2,FALSE),VLOOKUP($A476,BL!$AR:$AS,2,FALSE)))</f>
        <v/>
      </c>
      <c r="G476" s="130" t="str">
        <f t="shared" si="14"/>
        <v/>
      </c>
      <c r="H476" s="130" t="str">
        <f t="shared" si="15"/>
        <v/>
      </c>
      <c r="I476" s="130"/>
      <c r="J476" s="130"/>
      <c r="K476" s="130" t="str">
        <f>IF(AND($C$1=APRS!$AE$45,A476&lt;A$3),"X","")</f>
        <v/>
      </c>
    </row>
    <row r="477" spans="1:11" ht="13.5" customHeight="1" x14ac:dyDescent="0.25">
      <c r="A477" s="122">
        <v>474</v>
      </c>
      <c r="B477" s="129" t="str">
        <f>IF($A477&gt;A$3,"",CR!$Q$7)</f>
        <v/>
      </c>
      <c r="C477" s="130" t="str">
        <f>IF($A477&gt;A$3,"",CR!$H$11)</f>
        <v/>
      </c>
      <c r="D477" s="130" t="str">
        <f>IF($A477&gt;A$3,"",BL!$U$8)</f>
        <v/>
      </c>
      <c r="E477" s="130"/>
      <c r="F477" s="131" t="str">
        <f>IF($A477&gt;A$3,"",IF($A477&gt;CR!$AO$15,VLOOKUP($A477,CR!$AP:$AQ,2,FALSE),VLOOKUP($A477,BL!$AR:$AS,2,FALSE)))</f>
        <v/>
      </c>
      <c r="G477" s="130" t="str">
        <f t="shared" si="14"/>
        <v/>
      </c>
      <c r="H477" s="130" t="str">
        <f t="shared" si="15"/>
        <v/>
      </c>
      <c r="I477" s="130"/>
      <c r="J477" s="130"/>
      <c r="K477" s="130" t="str">
        <f>IF(AND($C$1=APRS!$AE$45,A477&lt;A$3),"X","")</f>
        <v/>
      </c>
    </row>
    <row r="478" spans="1:11" ht="13.5" customHeight="1" x14ac:dyDescent="0.25">
      <c r="A478" s="122">
        <v>475</v>
      </c>
      <c r="B478" s="129" t="str">
        <f>IF($A478&gt;A$3,"",CR!$Q$7)</f>
        <v/>
      </c>
      <c r="C478" s="130" t="str">
        <f>IF($A478&gt;A$3,"",CR!$H$11)</f>
        <v/>
      </c>
      <c r="D478" s="130" t="str">
        <f>IF($A478&gt;A$3,"",BL!$U$8)</f>
        <v/>
      </c>
      <c r="E478" s="130"/>
      <c r="F478" s="131" t="str">
        <f>IF($A478&gt;A$3,"",IF($A478&gt;CR!$AO$15,VLOOKUP($A478,CR!$AP:$AQ,2,FALSE),VLOOKUP($A478,BL!$AR:$AS,2,FALSE)))</f>
        <v/>
      </c>
      <c r="G478" s="130" t="str">
        <f t="shared" si="14"/>
        <v/>
      </c>
      <c r="H478" s="130" t="str">
        <f t="shared" si="15"/>
        <v/>
      </c>
      <c r="I478" s="130"/>
      <c r="J478" s="130"/>
      <c r="K478" s="130" t="str">
        <f>IF(AND($C$1=APRS!$AE$45,A478&lt;A$3),"X","")</f>
        <v/>
      </c>
    </row>
    <row r="479" spans="1:11" ht="13.5" customHeight="1" x14ac:dyDescent="0.25">
      <c r="A479" s="122">
        <v>476</v>
      </c>
      <c r="B479" s="129" t="str">
        <f>IF($A479&gt;A$3,"",CR!$Q$7)</f>
        <v/>
      </c>
      <c r="C479" s="130" t="str">
        <f>IF($A479&gt;A$3,"",CR!$H$11)</f>
        <v/>
      </c>
      <c r="D479" s="130" t="str">
        <f>IF($A479&gt;A$3,"",BL!$U$8)</f>
        <v/>
      </c>
      <c r="E479" s="130"/>
      <c r="F479" s="131" t="str">
        <f>IF($A479&gt;A$3,"",IF($A479&gt;CR!$AO$15,VLOOKUP($A479,CR!$AP:$AQ,2,FALSE),VLOOKUP($A479,BL!$AR:$AS,2,FALSE)))</f>
        <v/>
      </c>
      <c r="G479" s="130" t="str">
        <f t="shared" si="14"/>
        <v/>
      </c>
      <c r="H479" s="130" t="str">
        <f t="shared" si="15"/>
        <v/>
      </c>
      <c r="I479" s="130"/>
      <c r="J479" s="130"/>
      <c r="K479" s="130" t="str">
        <f>IF(AND($C$1=APRS!$AE$45,A479&lt;A$3),"X","")</f>
        <v/>
      </c>
    </row>
    <row r="480" spans="1:11" ht="13.5" customHeight="1" x14ac:dyDescent="0.25">
      <c r="A480" s="122">
        <v>477</v>
      </c>
      <c r="B480" s="129" t="str">
        <f>IF($A480&gt;A$3,"",CR!$Q$7)</f>
        <v/>
      </c>
      <c r="C480" s="130" t="str">
        <f>IF($A480&gt;A$3,"",CR!$H$11)</f>
        <v/>
      </c>
      <c r="D480" s="130" t="str">
        <f>IF($A480&gt;A$3,"",BL!$U$8)</f>
        <v/>
      </c>
      <c r="E480" s="130"/>
      <c r="F480" s="131" t="str">
        <f>IF($A480&gt;A$3,"",IF($A480&gt;CR!$AO$15,VLOOKUP($A480,CR!$AP:$AQ,2,FALSE),VLOOKUP($A480,BL!$AR:$AS,2,FALSE)))</f>
        <v/>
      </c>
      <c r="G480" s="130" t="str">
        <f t="shared" si="14"/>
        <v/>
      </c>
      <c r="H480" s="130" t="str">
        <f t="shared" si="15"/>
        <v/>
      </c>
      <c r="I480" s="130"/>
      <c r="J480" s="130"/>
      <c r="K480" s="130" t="str">
        <f>IF(AND($C$1=APRS!$AE$45,A480&lt;A$3),"X","")</f>
        <v/>
      </c>
    </row>
    <row r="481" spans="1:11" ht="13.5" customHeight="1" x14ac:dyDescent="0.25">
      <c r="A481" s="122">
        <v>478</v>
      </c>
      <c r="B481" s="129" t="str">
        <f>IF($A481&gt;A$3,"",CR!$Q$7)</f>
        <v/>
      </c>
      <c r="C481" s="130" t="str">
        <f>IF($A481&gt;A$3,"",CR!$H$11)</f>
        <v/>
      </c>
      <c r="D481" s="130" t="str">
        <f>IF($A481&gt;A$3,"",BL!$U$8)</f>
        <v/>
      </c>
      <c r="E481" s="130"/>
      <c r="F481" s="131" t="str">
        <f>IF($A481&gt;A$3,"",IF($A481&gt;CR!$AO$15,VLOOKUP($A481,CR!$AP:$AQ,2,FALSE),VLOOKUP($A481,BL!$AR:$AS,2,FALSE)))</f>
        <v/>
      </c>
      <c r="G481" s="130" t="str">
        <f t="shared" si="14"/>
        <v/>
      </c>
      <c r="H481" s="130" t="str">
        <f t="shared" si="15"/>
        <v/>
      </c>
      <c r="I481" s="130"/>
      <c r="J481" s="130"/>
      <c r="K481" s="130" t="str">
        <f>IF(AND($C$1=APRS!$AE$45,A481&lt;A$3),"X","")</f>
        <v/>
      </c>
    </row>
    <row r="482" spans="1:11" ht="13.5" customHeight="1" x14ac:dyDescent="0.25">
      <c r="A482" s="122">
        <v>479</v>
      </c>
      <c r="B482" s="129" t="str">
        <f>IF($A482&gt;A$3,"",CR!$Q$7)</f>
        <v/>
      </c>
      <c r="C482" s="130" t="str">
        <f>IF($A482&gt;A$3,"",CR!$H$11)</f>
        <v/>
      </c>
      <c r="D482" s="130" t="str">
        <f>IF($A482&gt;A$3,"",BL!$U$8)</f>
        <v/>
      </c>
      <c r="E482" s="130"/>
      <c r="F482" s="131" t="str">
        <f>IF($A482&gt;A$3,"",IF($A482&gt;CR!$AO$15,VLOOKUP($A482,CR!$AP:$AQ,2,FALSE),VLOOKUP($A482,BL!$AR:$AS,2,FALSE)))</f>
        <v/>
      </c>
      <c r="G482" s="130" t="str">
        <f t="shared" si="14"/>
        <v/>
      </c>
      <c r="H482" s="130" t="str">
        <f t="shared" si="15"/>
        <v/>
      </c>
      <c r="I482" s="130"/>
      <c r="J482" s="130"/>
      <c r="K482" s="130" t="str">
        <f>IF(AND($C$1=APRS!$AE$45,A482&lt;A$3),"X","")</f>
        <v/>
      </c>
    </row>
    <row r="483" spans="1:11" ht="13.5" customHeight="1" x14ac:dyDescent="0.25">
      <c r="A483" s="122">
        <v>480</v>
      </c>
      <c r="B483" s="129" t="str">
        <f>IF($A483&gt;A$3,"",CR!$Q$7)</f>
        <v/>
      </c>
      <c r="C483" s="130" t="str">
        <f>IF($A483&gt;A$3,"",CR!$H$11)</f>
        <v/>
      </c>
      <c r="D483" s="130" t="str">
        <f>IF($A483&gt;A$3,"",BL!$U$8)</f>
        <v/>
      </c>
      <c r="E483" s="130"/>
      <c r="F483" s="131" t="str">
        <f>IF($A483&gt;A$3,"",IF($A483&gt;CR!$AO$15,VLOOKUP($A483,CR!$AP:$AQ,2,FALSE),VLOOKUP($A483,BL!$AR:$AS,2,FALSE)))</f>
        <v/>
      </c>
      <c r="G483" s="130" t="str">
        <f t="shared" si="14"/>
        <v/>
      </c>
      <c r="H483" s="130" t="str">
        <f t="shared" si="15"/>
        <v/>
      </c>
      <c r="I483" s="130"/>
      <c r="J483" s="130"/>
      <c r="K483" s="130" t="str">
        <f>IF(AND($C$1=APRS!$AE$45,A483&lt;A$3),"X","")</f>
        <v/>
      </c>
    </row>
    <row r="484" spans="1:11" ht="13.5" customHeight="1" x14ac:dyDescent="0.25">
      <c r="A484" s="122">
        <v>481</v>
      </c>
      <c r="B484" s="129" t="str">
        <f>IF($A484&gt;A$3,"",CR!$Q$7)</f>
        <v/>
      </c>
      <c r="C484" s="130" t="str">
        <f>IF($A484&gt;A$3,"",CR!$H$11)</f>
        <v/>
      </c>
      <c r="D484" s="130" t="str">
        <f>IF($A484&gt;A$3,"",BL!$U$8)</f>
        <v/>
      </c>
      <c r="E484" s="130"/>
      <c r="F484" s="131" t="str">
        <f>IF($A484&gt;A$3,"",IF($A484&gt;CR!$AO$15,VLOOKUP($A484,CR!$AP:$AQ,2,FALSE),VLOOKUP($A484,BL!$AR:$AS,2,FALSE)))</f>
        <v/>
      </c>
      <c r="G484" s="130" t="str">
        <f t="shared" si="14"/>
        <v/>
      </c>
      <c r="H484" s="130" t="str">
        <f t="shared" si="15"/>
        <v/>
      </c>
      <c r="I484" s="130"/>
      <c r="J484" s="130"/>
      <c r="K484" s="130" t="str">
        <f>IF(AND($C$1=APRS!$AE$45,A484&lt;A$3),"X","")</f>
        <v/>
      </c>
    </row>
    <row r="485" spans="1:11" ht="13.5" customHeight="1" x14ac:dyDescent="0.25">
      <c r="A485" s="122">
        <v>482</v>
      </c>
      <c r="B485" s="129" t="str">
        <f>IF($A485&gt;A$3,"",CR!$Q$7)</f>
        <v/>
      </c>
      <c r="C485" s="130" t="str">
        <f>IF($A485&gt;A$3,"",CR!$H$11)</f>
        <v/>
      </c>
      <c r="D485" s="130" t="str">
        <f>IF($A485&gt;A$3,"",BL!$U$8)</f>
        <v/>
      </c>
      <c r="E485" s="130"/>
      <c r="F485" s="131" t="str">
        <f>IF($A485&gt;A$3,"",IF($A485&gt;CR!$AO$15,VLOOKUP($A485,CR!$AP:$AQ,2,FALSE),VLOOKUP($A485,BL!$AR:$AS,2,FALSE)))</f>
        <v/>
      </c>
      <c r="G485" s="130" t="str">
        <f t="shared" si="14"/>
        <v/>
      </c>
      <c r="H485" s="130" t="str">
        <f t="shared" si="15"/>
        <v/>
      </c>
      <c r="I485" s="130"/>
      <c r="J485" s="130"/>
      <c r="K485" s="130" t="str">
        <f>IF(AND($C$1=APRS!$AE$45,A485&lt;A$3),"X","")</f>
        <v/>
      </c>
    </row>
    <row r="486" spans="1:11" ht="13.5" customHeight="1" x14ac:dyDescent="0.25">
      <c r="A486" s="122">
        <v>483</v>
      </c>
      <c r="B486" s="129" t="str">
        <f>IF($A486&gt;A$3,"",CR!$Q$7)</f>
        <v/>
      </c>
      <c r="C486" s="130" t="str">
        <f>IF($A486&gt;A$3,"",CR!$H$11)</f>
        <v/>
      </c>
      <c r="D486" s="130" t="str">
        <f>IF($A486&gt;A$3,"",BL!$U$8)</f>
        <v/>
      </c>
      <c r="E486" s="130"/>
      <c r="F486" s="131" t="str">
        <f>IF($A486&gt;A$3,"",IF($A486&gt;CR!$AO$15,VLOOKUP($A486,CR!$AP:$AQ,2,FALSE),VLOOKUP($A486,BL!$AR:$AS,2,FALSE)))</f>
        <v/>
      </c>
      <c r="G486" s="130" t="str">
        <f t="shared" si="14"/>
        <v/>
      </c>
      <c r="H486" s="130" t="str">
        <f t="shared" si="15"/>
        <v/>
      </c>
      <c r="I486" s="130"/>
      <c r="J486" s="130"/>
      <c r="K486" s="130" t="str">
        <f>IF(AND($C$1=APRS!$AE$45,A486&lt;A$3),"X","")</f>
        <v/>
      </c>
    </row>
    <row r="487" spans="1:11" ht="13.5" customHeight="1" x14ac:dyDescent="0.25">
      <c r="A487" s="122">
        <v>484</v>
      </c>
      <c r="B487" s="129" t="str">
        <f>IF($A487&gt;A$3,"",CR!$Q$7)</f>
        <v/>
      </c>
      <c r="C487" s="130" t="str">
        <f>IF($A487&gt;A$3,"",CR!$H$11)</f>
        <v/>
      </c>
      <c r="D487" s="130" t="str">
        <f>IF($A487&gt;A$3,"",BL!$U$8)</f>
        <v/>
      </c>
      <c r="E487" s="130"/>
      <c r="F487" s="131" t="str">
        <f>IF($A487&gt;A$3,"",IF($A487&gt;CR!$AO$15,VLOOKUP($A487,CR!$AP:$AQ,2,FALSE),VLOOKUP($A487,BL!$AR:$AS,2,FALSE)))</f>
        <v/>
      </c>
      <c r="G487" s="130" t="str">
        <f t="shared" si="14"/>
        <v/>
      </c>
      <c r="H487" s="130" t="str">
        <f t="shared" si="15"/>
        <v/>
      </c>
      <c r="I487" s="130"/>
      <c r="J487" s="130"/>
      <c r="K487" s="130" t="str">
        <f>IF(AND($C$1=APRS!$AE$45,A487&lt;A$3),"X","")</f>
        <v/>
      </c>
    </row>
    <row r="488" spans="1:11" ht="13.5" customHeight="1" x14ac:dyDescent="0.25">
      <c r="A488" s="122">
        <v>485</v>
      </c>
      <c r="B488" s="129" t="str">
        <f>IF($A488&gt;A$3,"",CR!$Q$7)</f>
        <v/>
      </c>
      <c r="C488" s="130" t="str">
        <f>IF($A488&gt;A$3,"",CR!$H$11)</f>
        <v/>
      </c>
      <c r="D488" s="130" t="str">
        <f>IF($A488&gt;A$3,"",BL!$U$8)</f>
        <v/>
      </c>
      <c r="E488" s="130"/>
      <c r="F488" s="131" t="str">
        <f>IF($A488&gt;A$3,"",IF($A488&gt;CR!$AO$15,VLOOKUP($A488,CR!$AP:$AQ,2,FALSE),VLOOKUP($A488,BL!$AR:$AS,2,FALSE)))</f>
        <v/>
      </c>
      <c r="G488" s="130" t="str">
        <f t="shared" si="14"/>
        <v/>
      </c>
      <c r="H488" s="130" t="str">
        <f t="shared" si="15"/>
        <v/>
      </c>
      <c r="I488" s="130"/>
      <c r="J488" s="130"/>
      <c r="K488" s="130" t="str">
        <f>IF(AND($C$1=APRS!$AE$45,A488&lt;A$3),"X","")</f>
        <v/>
      </c>
    </row>
    <row r="489" spans="1:11" ht="13.5" customHeight="1" x14ac:dyDescent="0.25">
      <c r="A489" s="122">
        <v>486</v>
      </c>
      <c r="B489" s="129" t="str">
        <f>IF($A489&gt;A$3,"",CR!$Q$7)</f>
        <v/>
      </c>
      <c r="C489" s="130" t="str">
        <f>IF($A489&gt;A$3,"",CR!$H$11)</f>
        <v/>
      </c>
      <c r="D489" s="130" t="str">
        <f>IF($A489&gt;A$3,"",BL!$U$8)</f>
        <v/>
      </c>
      <c r="E489" s="130"/>
      <c r="F489" s="131" t="str">
        <f>IF($A489&gt;A$3,"",IF($A489&gt;CR!$AO$15,VLOOKUP($A489,CR!$AP:$AQ,2,FALSE),VLOOKUP($A489,BL!$AR:$AS,2,FALSE)))</f>
        <v/>
      </c>
      <c r="G489" s="130" t="str">
        <f t="shared" si="14"/>
        <v/>
      </c>
      <c r="H489" s="130" t="str">
        <f t="shared" si="15"/>
        <v/>
      </c>
      <c r="I489" s="130"/>
      <c r="J489" s="130"/>
      <c r="K489" s="130" t="str">
        <f>IF(AND($C$1=APRS!$AE$45,A489&lt;A$3),"X","")</f>
        <v/>
      </c>
    </row>
    <row r="490" spans="1:11" ht="13.5" customHeight="1" x14ac:dyDescent="0.25">
      <c r="A490" s="122">
        <v>487</v>
      </c>
      <c r="B490" s="129" t="str">
        <f>IF($A490&gt;A$3,"",CR!$Q$7)</f>
        <v/>
      </c>
      <c r="C490" s="130" t="str">
        <f>IF($A490&gt;A$3,"",CR!$H$11)</f>
        <v/>
      </c>
      <c r="D490" s="130" t="str">
        <f>IF($A490&gt;A$3,"",BL!$U$8)</f>
        <v/>
      </c>
      <c r="E490" s="130"/>
      <c r="F490" s="131" t="str">
        <f>IF($A490&gt;A$3,"",IF($A490&gt;CR!$AO$15,VLOOKUP($A490,CR!$AP:$AQ,2,FALSE),VLOOKUP($A490,BL!$AR:$AS,2,FALSE)))</f>
        <v/>
      </c>
      <c r="G490" s="130" t="str">
        <f t="shared" si="14"/>
        <v/>
      </c>
      <c r="H490" s="130" t="str">
        <f t="shared" si="15"/>
        <v/>
      </c>
      <c r="I490" s="130"/>
      <c r="J490" s="130"/>
      <c r="K490" s="130" t="str">
        <f>IF(AND($C$1=APRS!$AE$45,A490&lt;A$3),"X","")</f>
        <v/>
      </c>
    </row>
    <row r="491" spans="1:11" ht="13.5" customHeight="1" x14ac:dyDescent="0.25">
      <c r="A491" s="122">
        <v>488</v>
      </c>
      <c r="B491" s="129" t="str">
        <f>IF($A491&gt;A$3,"",CR!$Q$7)</f>
        <v/>
      </c>
      <c r="C491" s="130" t="str">
        <f>IF($A491&gt;A$3,"",CR!$H$11)</f>
        <v/>
      </c>
      <c r="D491" s="130" t="str">
        <f>IF($A491&gt;A$3,"",BL!$U$8)</f>
        <v/>
      </c>
      <c r="E491" s="130"/>
      <c r="F491" s="131" t="str">
        <f>IF($A491&gt;A$3,"",IF($A491&gt;CR!$AO$15,VLOOKUP($A491,CR!$AP:$AQ,2,FALSE),VLOOKUP($A491,BL!$AR:$AS,2,FALSE)))</f>
        <v/>
      </c>
      <c r="G491" s="130" t="str">
        <f t="shared" si="14"/>
        <v/>
      </c>
      <c r="H491" s="130" t="str">
        <f t="shared" si="15"/>
        <v/>
      </c>
      <c r="I491" s="130"/>
      <c r="J491" s="130"/>
      <c r="K491" s="130" t="str">
        <f>IF(AND($C$1=APRS!$AE$45,A491&lt;A$3),"X","")</f>
        <v/>
      </c>
    </row>
    <row r="492" spans="1:11" ht="13.5" customHeight="1" x14ac:dyDescent="0.25">
      <c r="A492" s="122">
        <v>489</v>
      </c>
      <c r="B492" s="129" t="str">
        <f>IF($A492&gt;A$3,"",CR!$Q$7)</f>
        <v/>
      </c>
      <c r="C492" s="130" t="str">
        <f>IF($A492&gt;A$3,"",CR!$H$11)</f>
        <v/>
      </c>
      <c r="D492" s="130" t="str">
        <f>IF($A492&gt;A$3,"",BL!$U$8)</f>
        <v/>
      </c>
      <c r="E492" s="130"/>
      <c r="F492" s="131" t="str">
        <f>IF($A492&gt;A$3,"",IF($A492&gt;CR!$AO$15,VLOOKUP($A492,CR!$AP:$AQ,2,FALSE),VLOOKUP($A492,BL!$AR:$AS,2,FALSE)))</f>
        <v/>
      </c>
      <c r="G492" s="130" t="str">
        <f t="shared" si="14"/>
        <v/>
      </c>
      <c r="H492" s="130" t="str">
        <f t="shared" si="15"/>
        <v/>
      </c>
      <c r="I492" s="130"/>
      <c r="J492" s="130"/>
      <c r="K492" s="130" t="str">
        <f>IF(AND($C$1=APRS!$AE$45,A492&lt;A$3),"X","")</f>
        <v/>
      </c>
    </row>
    <row r="493" spans="1:11" ht="13.5" customHeight="1" x14ac:dyDescent="0.25">
      <c r="A493" s="122">
        <v>490</v>
      </c>
      <c r="B493" s="129" t="str">
        <f>IF($A493&gt;A$3,"",CR!$Q$7)</f>
        <v/>
      </c>
      <c r="C493" s="130" t="str">
        <f>IF($A493&gt;A$3,"",CR!$H$11)</f>
        <v/>
      </c>
      <c r="D493" s="130" t="str">
        <f>IF($A493&gt;A$3,"",BL!$U$8)</f>
        <v/>
      </c>
      <c r="E493" s="130"/>
      <c r="F493" s="131" t="str">
        <f>IF($A493&gt;A$3,"",IF($A493&gt;CR!$AO$15,VLOOKUP($A493,CR!$AP:$AQ,2,FALSE),VLOOKUP($A493,BL!$AR:$AS,2,FALSE)))</f>
        <v/>
      </c>
      <c r="G493" s="130" t="str">
        <f t="shared" si="14"/>
        <v/>
      </c>
      <c r="H493" s="130" t="str">
        <f t="shared" si="15"/>
        <v/>
      </c>
      <c r="I493" s="130"/>
      <c r="J493" s="130"/>
      <c r="K493" s="130" t="str">
        <f>IF(AND($C$1=APRS!$AE$45,A493&lt;A$3),"X","")</f>
        <v/>
      </c>
    </row>
    <row r="494" spans="1:11" ht="13.5" customHeight="1" x14ac:dyDescent="0.25">
      <c r="A494" s="122">
        <v>491</v>
      </c>
      <c r="B494" s="129" t="str">
        <f>IF($A494&gt;A$3,"",CR!$Q$7)</f>
        <v/>
      </c>
      <c r="C494" s="130" t="str">
        <f>IF($A494&gt;A$3,"",CR!$H$11)</f>
        <v/>
      </c>
      <c r="D494" s="130" t="str">
        <f>IF($A494&gt;A$3,"",BL!$U$8)</f>
        <v/>
      </c>
      <c r="E494" s="130"/>
      <c r="F494" s="131" t="str">
        <f>IF($A494&gt;A$3,"",IF($A494&gt;CR!$AO$15,VLOOKUP($A494,CR!$AP:$AQ,2,FALSE),VLOOKUP($A494,BL!$AR:$AS,2,FALSE)))</f>
        <v/>
      </c>
      <c r="G494" s="130" t="str">
        <f t="shared" si="14"/>
        <v/>
      </c>
      <c r="H494" s="130" t="str">
        <f t="shared" si="15"/>
        <v/>
      </c>
      <c r="I494" s="130"/>
      <c r="J494" s="130"/>
      <c r="K494" s="130" t="str">
        <f>IF(AND($C$1=APRS!$AE$45,A494&lt;A$3),"X","")</f>
        <v/>
      </c>
    </row>
    <row r="495" spans="1:11" ht="13.5" customHeight="1" x14ac:dyDescent="0.25">
      <c r="A495" s="122">
        <v>492</v>
      </c>
      <c r="B495" s="129" t="str">
        <f>IF($A495&gt;A$3,"",CR!$Q$7)</f>
        <v/>
      </c>
      <c r="C495" s="130" t="str">
        <f>IF($A495&gt;A$3,"",CR!$H$11)</f>
        <v/>
      </c>
      <c r="D495" s="130" t="str">
        <f>IF($A495&gt;A$3,"",BL!$U$8)</f>
        <v/>
      </c>
      <c r="E495" s="130"/>
      <c r="F495" s="131" t="str">
        <f>IF($A495&gt;A$3,"",IF($A495&gt;CR!$AO$15,VLOOKUP($A495,CR!$AP:$AQ,2,FALSE),VLOOKUP($A495,BL!$AR:$AS,2,FALSE)))</f>
        <v/>
      </c>
      <c r="G495" s="130" t="str">
        <f t="shared" si="14"/>
        <v/>
      </c>
      <c r="H495" s="130" t="str">
        <f t="shared" si="15"/>
        <v/>
      </c>
      <c r="I495" s="130"/>
      <c r="J495" s="130"/>
      <c r="K495" s="130" t="str">
        <f>IF(AND($C$1=APRS!$AE$45,A495&lt;A$3),"X","")</f>
        <v/>
      </c>
    </row>
    <row r="496" spans="1:11" ht="13.5" customHeight="1" x14ac:dyDescent="0.25">
      <c r="A496" s="122">
        <v>493</v>
      </c>
      <c r="B496" s="129" t="str">
        <f>IF($A496&gt;A$3,"",CR!$Q$7)</f>
        <v/>
      </c>
      <c r="C496" s="130" t="str">
        <f>IF($A496&gt;A$3,"",CR!$H$11)</f>
        <v/>
      </c>
      <c r="D496" s="130" t="str">
        <f>IF($A496&gt;A$3,"",BL!$U$8)</f>
        <v/>
      </c>
      <c r="E496" s="130"/>
      <c r="F496" s="131" t="str">
        <f>IF($A496&gt;A$3,"",IF($A496&gt;CR!$AO$15,VLOOKUP($A496,CR!$AP:$AQ,2,FALSE),VLOOKUP($A496,BL!$AR:$AS,2,FALSE)))</f>
        <v/>
      </c>
      <c r="G496" s="130" t="str">
        <f t="shared" si="14"/>
        <v/>
      </c>
      <c r="H496" s="130" t="str">
        <f t="shared" si="15"/>
        <v/>
      </c>
      <c r="I496" s="130"/>
      <c r="J496" s="130"/>
      <c r="K496" s="130" t="str">
        <f>IF(AND($C$1=APRS!$AE$45,A496&lt;A$3),"X","")</f>
        <v/>
      </c>
    </row>
    <row r="497" spans="1:11" ht="13.5" customHeight="1" x14ac:dyDescent="0.25">
      <c r="A497" s="122">
        <v>494</v>
      </c>
      <c r="B497" s="129" t="str">
        <f>IF($A497&gt;A$3,"",CR!$Q$7)</f>
        <v/>
      </c>
      <c r="C497" s="130" t="str">
        <f>IF($A497&gt;A$3,"",CR!$H$11)</f>
        <v/>
      </c>
      <c r="D497" s="130" t="str">
        <f>IF($A497&gt;A$3,"",BL!$U$8)</f>
        <v/>
      </c>
      <c r="E497" s="130"/>
      <c r="F497" s="131" t="str">
        <f>IF($A497&gt;A$3,"",IF($A497&gt;CR!$AO$15,VLOOKUP($A497,CR!$AP:$AQ,2,FALSE),VLOOKUP($A497,BL!$AR:$AS,2,FALSE)))</f>
        <v/>
      </c>
      <c r="G497" s="130" t="str">
        <f t="shared" si="14"/>
        <v/>
      </c>
      <c r="H497" s="130" t="str">
        <f t="shared" si="15"/>
        <v/>
      </c>
      <c r="I497" s="130"/>
      <c r="J497" s="130"/>
      <c r="K497" s="130" t="str">
        <f>IF(AND($C$1=APRS!$AE$45,A497&lt;A$3),"X","")</f>
        <v/>
      </c>
    </row>
    <row r="498" spans="1:11" ht="13.5" customHeight="1" x14ac:dyDescent="0.25">
      <c r="A498" s="122">
        <v>495</v>
      </c>
      <c r="B498" s="129" t="str">
        <f>IF($A498&gt;A$3,"",CR!$Q$7)</f>
        <v/>
      </c>
      <c r="C498" s="130" t="str">
        <f>IF($A498&gt;A$3,"",CR!$H$11)</f>
        <v/>
      </c>
      <c r="D498" s="130" t="str">
        <f>IF($A498&gt;A$3,"",BL!$U$8)</f>
        <v/>
      </c>
      <c r="E498" s="130"/>
      <c r="F498" s="131" t="str">
        <f>IF($A498&gt;A$3,"",IF($A498&gt;CR!$AO$15,VLOOKUP($A498,CR!$AP:$AQ,2,FALSE),VLOOKUP($A498,BL!$AR:$AS,2,FALSE)))</f>
        <v/>
      </c>
      <c r="G498" s="130" t="str">
        <f t="shared" si="14"/>
        <v/>
      </c>
      <c r="H498" s="130" t="str">
        <f t="shared" si="15"/>
        <v/>
      </c>
      <c r="I498" s="130"/>
      <c r="J498" s="130"/>
      <c r="K498" s="130" t="str">
        <f>IF(AND($C$1=APRS!$AE$45,A498&lt;A$3),"X","")</f>
        <v/>
      </c>
    </row>
    <row r="499" spans="1:11" ht="13.5" customHeight="1" x14ac:dyDescent="0.25">
      <c r="A499" s="122">
        <v>496</v>
      </c>
      <c r="B499" s="129" t="str">
        <f>IF($A499&gt;A$3,"",CR!$Q$7)</f>
        <v/>
      </c>
      <c r="C499" s="130" t="str">
        <f>IF($A499&gt;A$3,"",CR!$H$11)</f>
        <v/>
      </c>
      <c r="D499" s="130" t="str">
        <f>IF($A499&gt;A$3,"",BL!$U$8)</f>
        <v/>
      </c>
      <c r="E499" s="130"/>
      <c r="F499" s="131" t="str">
        <f>IF($A499&gt;A$3,"",IF($A499&gt;CR!$AO$15,VLOOKUP($A499,CR!$AP:$AQ,2,FALSE),VLOOKUP($A499,BL!$AR:$AS,2,FALSE)))</f>
        <v/>
      </c>
      <c r="G499" s="130" t="str">
        <f t="shared" si="14"/>
        <v/>
      </c>
      <c r="H499" s="130" t="str">
        <f t="shared" si="15"/>
        <v/>
      </c>
      <c r="I499" s="130"/>
      <c r="J499" s="130"/>
      <c r="K499" s="130" t="str">
        <f>IF(AND($C$1=APRS!$AE$45,A499&lt;A$3),"X","")</f>
        <v/>
      </c>
    </row>
    <row r="500" spans="1:11" ht="13.5" customHeight="1" x14ac:dyDescent="0.25">
      <c r="A500" s="122">
        <v>497</v>
      </c>
      <c r="B500" s="129" t="str">
        <f>IF($A500&gt;A$3,"",CR!$Q$7)</f>
        <v/>
      </c>
      <c r="C500" s="130" t="str">
        <f>IF($A500&gt;A$3,"",CR!$H$11)</f>
        <v/>
      </c>
      <c r="D500" s="130" t="str">
        <f>IF($A500&gt;A$3,"",BL!$U$8)</f>
        <v/>
      </c>
      <c r="E500" s="130"/>
      <c r="F500" s="131" t="str">
        <f>IF($A500&gt;A$3,"",IF($A500&gt;CR!$AO$15,VLOOKUP($A500,CR!$AP:$AQ,2,FALSE),VLOOKUP($A500,BL!$AR:$AS,2,FALSE)))</f>
        <v/>
      </c>
      <c r="G500" s="130" t="str">
        <f t="shared" si="14"/>
        <v/>
      </c>
      <c r="H500" s="130" t="str">
        <f t="shared" si="15"/>
        <v/>
      </c>
      <c r="I500" s="130"/>
      <c r="J500" s="130"/>
      <c r="K500" s="130" t="str">
        <f>IF(AND($C$1=APRS!$AE$45,A500&lt;A$3),"X","")</f>
        <v/>
      </c>
    </row>
    <row r="501" spans="1:11" ht="13.5" customHeight="1" x14ac:dyDescent="0.25">
      <c r="A501" s="122">
        <v>498</v>
      </c>
      <c r="B501" s="129" t="str">
        <f>IF($A501&gt;A$3,"",CR!$Q$7)</f>
        <v/>
      </c>
      <c r="C501" s="130" t="str">
        <f>IF($A501&gt;A$3,"",CR!$H$11)</f>
        <v/>
      </c>
      <c r="D501" s="130" t="str">
        <f>IF($A501&gt;A$3,"",BL!$U$8)</f>
        <v/>
      </c>
      <c r="E501" s="130"/>
      <c r="F501" s="131" t="str">
        <f>IF($A501&gt;A$3,"",IF($A501&gt;CR!$AO$15,VLOOKUP($A501,CR!$AP:$AQ,2,FALSE),VLOOKUP($A501,BL!$AR:$AS,2,FALSE)))</f>
        <v/>
      </c>
      <c r="G501" s="130" t="str">
        <f t="shared" si="14"/>
        <v/>
      </c>
      <c r="H501" s="130" t="str">
        <f t="shared" si="15"/>
        <v/>
      </c>
      <c r="I501" s="130"/>
      <c r="J501" s="130"/>
      <c r="K501" s="130" t="str">
        <f>IF(AND($C$1=APRS!$AE$45,A501&lt;A$3),"X","")</f>
        <v/>
      </c>
    </row>
    <row r="502" spans="1:11" ht="13.5" customHeight="1" x14ac:dyDescent="0.25">
      <c r="A502" s="122">
        <v>499</v>
      </c>
      <c r="B502" s="129" t="str">
        <f>IF($A502&gt;A$3,"",CR!$Q$7)</f>
        <v/>
      </c>
      <c r="C502" s="130" t="str">
        <f>IF($A502&gt;A$3,"",CR!$H$11)</f>
        <v/>
      </c>
      <c r="D502" s="130" t="str">
        <f>IF($A502&gt;A$3,"",BL!$U$8)</f>
        <v/>
      </c>
      <c r="E502" s="130"/>
      <c r="F502" s="131" t="str">
        <f>IF($A502&gt;A$3,"",IF($A502&gt;CR!$AO$15,VLOOKUP($A502,CR!$AP:$AQ,2,FALSE),VLOOKUP($A502,BL!$AR:$AS,2,FALSE)))</f>
        <v/>
      </c>
      <c r="G502" s="130" t="str">
        <f t="shared" si="14"/>
        <v/>
      </c>
      <c r="H502" s="130" t="str">
        <f t="shared" si="15"/>
        <v/>
      </c>
      <c r="I502" s="130"/>
      <c r="J502" s="130"/>
      <c r="K502" s="130" t="str">
        <f>IF(AND($C$1=APRS!$AE$45,A502&lt;A$3),"X","")</f>
        <v/>
      </c>
    </row>
    <row r="503" spans="1:11" ht="13.5" customHeight="1" x14ac:dyDescent="0.25">
      <c r="A503" s="122">
        <v>500</v>
      </c>
      <c r="B503" s="129" t="str">
        <f>IF($A503&gt;A$3,"",CR!$Q$7)</f>
        <v/>
      </c>
      <c r="C503" s="130" t="str">
        <f>IF($A503&gt;A$3,"",CR!$H$11)</f>
        <v/>
      </c>
      <c r="D503" s="130" t="str">
        <f>IF($A503&gt;A$3,"",BL!$U$8)</f>
        <v/>
      </c>
      <c r="E503" s="130"/>
      <c r="F503" s="131" t="str">
        <f>IF($A503&gt;A$3,"",IF($A503&gt;CR!$AO$15,VLOOKUP($A503,CR!$AP:$AQ,2,FALSE),VLOOKUP($A503,BL!$AR:$AS,2,FALSE)))</f>
        <v/>
      </c>
      <c r="G503" s="130" t="str">
        <f t="shared" si="14"/>
        <v/>
      </c>
      <c r="H503" s="130" t="str">
        <f t="shared" si="15"/>
        <v/>
      </c>
      <c r="I503" s="130"/>
      <c r="J503" s="130"/>
      <c r="K503" s="130" t="str">
        <f>IF(AND($C$1=APRS!$AE$45,A503&lt;A$3),"X","")</f>
        <v/>
      </c>
    </row>
    <row r="504" spans="1:11" ht="13.5" customHeight="1" x14ac:dyDescent="0.25">
      <c r="A504" s="122">
        <v>501</v>
      </c>
      <c r="B504" s="129" t="str">
        <f>IF($A504&gt;A$3,"",CR!$Q$7)</f>
        <v/>
      </c>
      <c r="C504" s="130" t="str">
        <f>IF($A504&gt;A$3,"",CR!$H$11)</f>
        <v/>
      </c>
      <c r="D504" s="130" t="str">
        <f>IF($A504&gt;A$3,"",BL!$U$8)</f>
        <v/>
      </c>
      <c r="E504" s="130"/>
      <c r="F504" s="131" t="str">
        <f>IF($A504&gt;A$3,"",IF($A504&gt;CR!$AO$15,VLOOKUP($A504,CR!$AP:$AQ,2,FALSE),VLOOKUP($A504,BL!$AR:$AS,2,FALSE)))</f>
        <v/>
      </c>
      <c r="G504" s="130" t="str">
        <f t="shared" si="14"/>
        <v/>
      </c>
      <c r="H504" s="130" t="str">
        <f t="shared" si="15"/>
        <v/>
      </c>
      <c r="I504" s="130"/>
      <c r="J504" s="130"/>
      <c r="K504" s="130" t="str">
        <f>IF(AND($C$1=APRS!$AE$45,A504&lt;A$3),"X","")</f>
        <v/>
      </c>
    </row>
    <row r="505" spans="1:11" ht="13.5" customHeight="1" x14ac:dyDescent="0.25">
      <c r="A505" s="122">
        <v>502</v>
      </c>
      <c r="B505" s="129" t="str">
        <f>IF($A505&gt;A$3,"",CR!$Q$7)</f>
        <v/>
      </c>
      <c r="C505" s="130" t="str">
        <f>IF($A505&gt;A$3,"",CR!$H$11)</f>
        <v/>
      </c>
      <c r="D505" s="130" t="str">
        <f>IF($A505&gt;A$3,"",BL!$U$8)</f>
        <v/>
      </c>
      <c r="E505" s="130"/>
      <c r="F505" s="131" t="str">
        <f>IF($A505&gt;A$3,"",IF($A505&gt;CR!$AO$15,VLOOKUP($A505,CR!$AP:$AQ,2,FALSE),VLOOKUP($A505,BL!$AR:$AS,2,FALSE)))</f>
        <v/>
      </c>
      <c r="G505" s="130" t="str">
        <f t="shared" si="14"/>
        <v/>
      </c>
      <c r="H505" s="130" t="str">
        <f t="shared" si="15"/>
        <v/>
      </c>
      <c r="I505" s="130"/>
      <c r="J505" s="130"/>
      <c r="K505" s="130" t="str">
        <f>IF(AND($C$1=APRS!$AE$45,A505&lt;A$3),"X","")</f>
        <v/>
      </c>
    </row>
    <row r="506" spans="1:11" ht="13.5" customHeight="1" x14ac:dyDescent="0.25">
      <c r="A506" s="122">
        <v>503</v>
      </c>
      <c r="B506" s="129" t="str">
        <f>IF($A506&gt;A$3,"",CR!$Q$7)</f>
        <v/>
      </c>
      <c r="C506" s="130" t="str">
        <f>IF($A506&gt;A$3,"",CR!$H$11)</f>
        <v/>
      </c>
      <c r="D506" s="130" t="str">
        <f>IF($A506&gt;A$3,"",BL!$U$8)</f>
        <v/>
      </c>
      <c r="E506" s="130"/>
      <c r="F506" s="131" t="str">
        <f>IF($A506&gt;A$3,"",IF($A506&gt;CR!$AO$15,VLOOKUP($A506,CR!$AP:$AQ,2,FALSE),VLOOKUP($A506,BL!$AR:$AS,2,FALSE)))</f>
        <v/>
      </c>
      <c r="G506" s="130" t="str">
        <f t="shared" si="14"/>
        <v/>
      </c>
      <c r="H506" s="130" t="str">
        <f t="shared" si="15"/>
        <v/>
      </c>
      <c r="I506" s="130"/>
      <c r="J506" s="130"/>
      <c r="K506" s="130" t="str">
        <f>IF(AND($C$1=APRS!$AE$45,A506&lt;A$3),"X","")</f>
        <v/>
      </c>
    </row>
  </sheetData>
  <sheetProtection sheet="1" objects="1" scenarios="1"/>
  <mergeCells count="6">
    <mergeCell ref="G2:K2"/>
    <mergeCell ref="B2:B3"/>
    <mergeCell ref="C2:C3"/>
    <mergeCell ref="D2:D3"/>
    <mergeCell ref="E2:E3"/>
    <mergeCell ref="F2:F3"/>
  </mergeCells>
  <conditionalFormatting sqref="Y2:AC2">
    <cfRule type="cellIs" dxfId="0" priority="1" stopIfTrue="1" operator="equal">
      <formula>0</formula>
    </cfRule>
  </conditionalFormatting>
  <dataValidations count="1">
    <dataValidation type="list" allowBlank="1" showInputMessage="1" showErrorMessage="1" sqref="C1 IY1 SU1 ACQ1 AMM1 AWI1 BGE1 BQA1 BZW1 CJS1 CTO1 DDK1 DNG1 DXC1 EGY1 EQU1 FAQ1 FKM1 FUI1 GEE1 GOA1 GXW1 HHS1 HRO1 IBK1 ILG1 IVC1 JEY1 JOU1 JYQ1 KIM1 KSI1 LCE1 LMA1 LVW1 MFS1 MPO1 MZK1 NJG1 NTC1 OCY1 OMU1 OWQ1 PGM1 PQI1 QAE1 QKA1 QTW1 RDS1 RNO1 RXK1 SHG1 SRC1 TAY1 TKU1 TUQ1 UEM1 UOI1 UYE1 VIA1 VRW1 WBS1 WLO1 WVK1 C65537 IY65537 SU65537 ACQ65537 AMM65537 AWI65537 BGE65537 BQA65537 BZW65537 CJS65537 CTO65537 DDK65537 DNG65537 DXC65537 EGY65537 EQU65537 FAQ65537 FKM65537 FUI65537 GEE65537 GOA65537 GXW65537 HHS65537 HRO65537 IBK65537 ILG65537 IVC65537 JEY65537 JOU65537 JYQ65537 KIM65537 KSI65537 LCE65537 LMA65537 LVW65537 MFS65537 MPO65537 MZK65537 NJG65537 NTC65537 OCY65537 OMU65537 OWQ65537 PGM65537 PQI65537 QAE65537 QKA65537 QTW65537 RDS65537 RNO65537 RXK65537 SHG65537 SRC65537 TAY65537 TKU65537 TUQ65537 UEM65537 UOI65537 UYE65537 VIA65537 VRW65537 WBS65537 WLO65537 WVK65537 C131073 IY131073 SU131073 ACQ131073 AMM131073 AWI131073 BGE131073 BQA131073 BZW131073 CJS131073 CTO131073 DDK131073 DNG131073 DXC131073 EGY131073 EQU131073 FAQ131073 FKM131073 FUI131073 GEE131073 GOA131073 GXW131073 HHS131073 HRO131073 IBK131073 ILG131073 IVC131073 JEY131073 JOU131073 JYQ131073 KIM131073 KSI131073 LCE131073 LMA131073 LVW131073 MFS131073 MPO131073 MZK131073 NJG131073 NTC131073 OCY131073 OMU131073 OWQ131073 PGM131073 PQI131073 QAE131073 QKA131073 QTW131073 RDS131073 RNO131073 RXK131073 SHG131073 SRC131073 TAY131073 TKU131073 TUQ131073 UEM131073 UOI131073 UYE131073 VIA131073 VRW131073 WBS131073 WLO131073 WVK131073 C196609 IY196609 SU196609 ACQ196609 AMM196609 AWI196609 BGE196609 BQA196609 BZW196609 CJS196609 CTO196609 DDK196609 DNG196609 DXC196609 EGY196609 EQU196609 FAQ196609 FKM196609 FUI196609 GEE196609 GOA196609 GXW196609 HHS196609 HRO196609 IBK196609 ILG196609 IVC196609 JEY196609 JOU196609 JYQ196609 KIM196609 KSI196609 LCE196609 LMA196609 LVW196609 MFS196609 MPO196609 MZK196609 NJG196609 NTC196609 OCY196609 OMU196609 OWQ196609 PGM196609 PQI196609 QAE196609 QKA196609 QTW196609 RDS196609 RNO196609 RXK196609 SHG196609 SRC196609 TAY196609 TKU196609 TUQ196609 UEM196609 UOI196609 UYE196609 VIA196609 VRW196609 WBS196609 WLO196609 WVK196609 C262145 IY262145 SU262145 ACQ262145 AMM262145 AWI262145 BGE262145 BQA262145 BZW262145 CJS262145 CTO262145 DDK262145 DNG262145 DXC262145 EGY262145 EQU262145 FAQ262145 FKM262145 FUI262145 GEE262145 GOA262145 GXW262145 HHS262145 HRO262145 IBK262145 ILG262145 IVC262145 JEY262145 JOU262145 JYQ262145 KIM262145 KSI262145 LCE262145 LMA262145 LVW262145 MFS262145 MPO262145 MZK262145 NJG262145 NTC262145 OCY262145 OMU262145 OWQ262145 PGM262145 PQI262145 QAE262145 QKA262145 QTW262145 RDS262145 RNO262145 RXK262145 SHG262145 SRC262145 TAY262145 TKU262145 TUQ262145 UEM262145 UOI262145 UYE262145 VIA262145 VRW262145 WBS262145 WLO262145 WVK262145 C327681 IY327681 SU327681 ACQ327681 AMM327681 AWI327681 BGE327681 BQA327681 BZW327681 CJS327681 CTO327681 DDK327681 DNG327681 DXC327681 EGY327681 EQU327681 FAQ327681 FKM327681 FUI327681 GEE327681 GOA327681 GXW327681 HHS327681 HRO327681 IBK327681 ILG327681 IVC327681 JEY327681 JOU327681 JYQ327681 KIM327681 KSI327681 LCE327681 LMA327681 LVW327681 MFS327681 MPO327681 MZK327681 NJG327681 NTC327681 OCY327681 OMU327681 OWQ327681 PGM327681 PQI327681 QAE327681 QKA327681 QTW327681 RDS327681 RNO327681 RXK327681 SHG327681 SRC327681 TAY327681 TKU327681 TUQ327681 UEM327681 UOI327681 UYE327681 VIA327681 VRW327681 WBS327681 WLO327681 WVK327681 C393217 IY393217 SU393217 ACQ393217 AMM393217 AWI393217 BGE393217 BQA393217 BZW393217 CJS393217 CTO393217 DDK393217 DNG393217 DXC393217 EGY393217 EQU393217 FAQ393217 FKM393217 FUI393217 GEE393217 GOA393217 GXW393217 HHS393217 HRO393217 IBK393217 ILG393217 IVC393217 JEY393217 JOU393217 JYQ393217 KIM393217 KSI393217 LCE393217 LMA393217 LVW393217 MFS393217 MPO393217 MZK393217 NJG393217 NTC393217 OCY393217 OMU393217 OWQ393217 PGM393217 PQI393217 QAE393217 QKA393217 QTW393217 RDS393217 RNO393217 RXK393217 SHG393217 SRC393217 TAY393217 TKU393217 TUQ393217 UEM393217 UOI393217 UYE393217 VIA393217 VRW393217 WBS393217 WLO393217 WVK393217 C458753 IY458753 SU458753 ACQ458753 AMM458753 AWI458753 BGE458753 BQA458753 BZW458753 CJS458753 CTO458753 DDK458753 DNG458753 DXC458753 EGY458753 EQU458753 FAQ458753 FKM458753 FUI458753 GEE458753 GOA458753 GXW458753 HHS458753 HRO458753 IBK458753 ILG458753 IVC458753 JEY458753 JOU458753 JYQ458753 KIM458753 KSI458753 LCE458753 LMA458753 LVW458753 MFS458753 MPO458753 MZK458753 NJG458753 NTC458753 OCY458753 OMU458753 OWQ458753 PGM458753 PQI458753 QAE458753 QKA458753 QTW458753 RDS458753 RNO458753 RXK458753 SHG458753 SRC458753 TAY458753 TKU458753 TUQ458753 UEM458753 UOI458753 UYE458753 VIA458753 VRW458753 WBS458753 WLO458753 WVK458753 C524289 IY524289 SU524289 ACQ524289 AMM524289 AWI524289 BGE524289 BQA524289 BZW524289 CJS524289 CTO524289 DDK524289 DNG524289 DXC524289 EGY524289 EQU524289 FAQ524289 FKM524289 FUI524289 GEE524289 GOA524289 GXW524289 HHS524289 HRO524289 IBK524289 ILG524289 IVC524289 JEY524289 JOU524289 JYQ524289 KIM524289 KSI524289 LCE524289 LMA524289 LVW524289 MFS524289 MPO524289 MZK524289 NJG524289 NTC524289 OCY524289 OMU524289 OWQ524289 PGM524289 PQI524289 QAE524289 QKA524289 QTW524289 RDS524289 RNO524289 RXK524289 SHG524289 SRC524289 TAY524289 TKU524289 TUQ524289 UEM524289 UOI524289 UYE524289 VIA524289 VRW524289 WBS524289 WLO524289 WVK524289 C589825 IY589825 SU589825 ACQ589825 AMM589825 AWI589825 BGE589825 BQA589825 BZW589825 CJS589825 CTO589825 DDK589825 DNG589825 DXC589825 EGY589825 EQU589825 FAQ589825 FKM589825 FUI589825 GEE589825 GOA589825 GXW589825 HHS589825 HRO589825 IBK589825 ILG589825 IVC589825 JEY589825 JOU589825 JYQ589825 KIM589825 KSI589825 LCE589825 LMA589825 LVW589825 MFS589825 MPO589825 MZK589825 NJG589825 NTC589825 OCY589825 OMU589825 OWQ589825 PGM589825 PQI589825 QAE589825 QKA589825 QTW589825 RDS589825 RNO589825 RXK589825 SHG589825 SRC589825 TAY589825 TKU589825 TUQ589825 UEM589825 UOI589825 UYE589825 VIA589825 VRW589825 WBS589825 WLO589825 WVK589825 C655361 IY655361 SU655361 ACQ655361 AMM655361 AWI655361 BGE655361 BQA655361 BZW655361 CJS655361 CTO655361 DDK655361 DNG655361 DXC655361 EGY655361 EQU655361 FAQ655361 FKM655361 FUI655361 GEE655361 GOA655361 GXW655361 HHS655361 HRO655361 IBK655361 ILG655361 IVC655361 JEY655361 JOU655361 JYQ655361 KIM655361 KSI655361 LCE655361 LMA655361 LVW655361 MFS655361 MPO655361 MZK655361 NJG655361 NTC655361 OCY655361 OMU655361 OWQ655361 PGM655361 PQI655361 QAE655361 QKA655361 QTW655361 RDS655361 RNO655361 RXK655361 SHG655361 SRC655361 TAY655361 TKU655361 TUQ655361 UEM655361 UOI655361 UYE655361 VIA655361 VRW655361 WBS655361 WLO655361 WVK655361 C720897 IY720897 SU720897 ACQ720897 AMM720897 AWI720897 BGE720897 BQA720897 BZW720897 CJS720897 CTO720897 DDK720897 DNG720897 DXC720897 EGY720897 EQU720897 FAQ720897 FKM720897 FUI720897 GEE720897 GOA720897 GXW720897 HHS720897 HRO720897 IBK720897 ILG720897 IVC720897 JEY720897 JOU720897 JYQ720897 KIM720897 KSI720897 LCE720897 LMA720897 LVW720897 MFS720897 MPO720897 MZK720897 NJG720897 NTC720897 OCY720897 OMU720897 OWQ720897 PGM720897 PQI720897 QAE720897 QKA720897 QTW720897 RDS720897 RNO720897 RXK720897 SHG720897 SRC720897 TAY720897 TKU720897 TUQ720897 UEM720897 UOI720897 UYE720897 VIA720897 VRW720897 WBS720897 WLO720897 WVK720897 C786433 IY786433 SU786433 ACQ786433 AMM786433 AWI786433 BGE786433 BQA786433 BZW786433 CJS786433 CTO786433 DDK786433 DNG786433 DXC786433 EGY786433 EQU786433 FAQ786433 FKM786433 FUI786433 GEE786433 GOA786433 GXW786433 HHS786433 HRO786433 IBK786433 ILG786433 IVC786433 JEY786433 JOU786433 JYQ786433 KIM786433 KSI786433 LCE786433 LMA786433 LVW786433 MFS786433 MPO786433 MZK786433 NJG786433 NTC786433 OCY786433 OMU786433 OWQ786433 PGM786433 PQI786433 QAE786433 QKA786433 QTW786433 RDS786433 RNO786433 RXK786433 SHG786433 SRC786433 TAY786433 TKU786433 TUQ786433 UEM786433 UOI786433 UYE786433 VIA786433 VRW786433 WBS786433 WLO786433 WVK786433 C851969 IY851969 SU851969 ACQ851969 AMM851969 AWI851969 BGE851969 BQA851969 BZW851969 CJS851969 CTO851969 DDK851969 DNG851969 DXC851969 EGY851969 EQU851969 FAQ851969 FKM851969 FUI851969 GEE851969 GOA851969 GXW851969 HHS851969 HRO851969 IBK851969 ILG851969 IVC851969 JEY851969 JOU851969 JYQ851969 KIM851969 KSI851969 LCE851969 LMA851969 LVW851969 MFS851969 MPO851969 MZK851969 NJG851969 NTC851969 OCY851969 OMU851969 OWQ851969 PGM851969 PQI851969 QAE851969 QKA851969 QTW851969 RDS851969 RNO851969 RXK851969 SHG851969 SRC851969 TAY851969 TKU851969 TUQ851969 UEM851969 UOI851969 UYE851969 VIA851969 VRW851969 WBS851969 WLO851969 WVK851969 C917505 IY917505 SU917505 ACQ917505 AMM917505 AWI917505 BGE917505 BQA917505 BZW917505 CJS917505 CTO917505 DDK917505 DNG917505 DXC917505 EGY917505 EQU917505 FAQ917505 FKM917505 FUI917505 GEE917505 GOA917505 GXW917505 HHS917505 HRO917505 IBK917505 ILG917505 IVC917505 JEY917505 JOU917505 JYQ917505 KIM917505 KSI917505 LCE917505 LMA917505 LVW917505 MFS917505 MPO917505 MZK917505 NJG917505 NTC917505 OCY917505 OMU917505 OWQ917505 PGM917505 PQI917505 QAE917505 QKA917505 QTW917505 RDS917505 RNO917505 RXK917505 SHG917505 SRC917505 TAY917505 TKU917505 TUQ917505 UEM917505 UOI917505 UYE917505 VIA917505 VRW917505 WBS917505 WLO917505 WVK917505 C983041 IY983041 SU983041 ACQ983041 AMM983041 AWI983041 BGE983041 BQA983041 BZW983041 CJS983041 CTO983041 DDK983041 DNG983041 DXC983041 EGY983041 EQU983041 FAQ983041 FKM983041 FUI983041 GEE983041 GOA983041 GXW983041 HHS983041 HRO983041 IBK983041 ILG983041 IVC983041 JEY983041 JOU983041 JYQ983041 KIM983041 KSI983041 LCE983041 LMA983041 LVW983041 MFS983041 MPO983041 MZK983041 NJG983041 NTC983041 OCY983041 OMU983041 OWQ983041 PGM983041 PQI983041 QAE983041 QKA983041 QTW983041 RDS983041 RNO983041 RXK983041 SHG983041 SRC983041 TAY983041 TKU983041 TUQ983041 UEM983041 UOI983041 UYE983041 VIA983041 VRW983041 WBS983041 WLO983041 WVK983041">
      <formula1>$L$1:$L$6</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pie_trame_sur_un_nouvel_avion">
                <anchor moveWithCells="1" sizeWithCells="1">
                  <from>
                    <xdr:col>46</xdr:col>
                    <xdr:colOff>28575</xdr:colOff>
                    <xdr:row>17</xdr:row>
                    <xdr:rowOff>38100</xdr:rowOff>
                  </from>
                  <to>
                    <xdr:col>49</xdr:col>
                    <xdr:colOff>228600</xdr:colOff>
                    <xdr:row>29</xdr:row>
                    <xdr:rowOff>133350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29</vt:i4>
      </vt:variant>
    </vt:vector>
  </HeadingPairs>
  <TitlesOfParts>
    <vt:vector size="44" baseType="lpstr">
      <vt:lpstr>Gen</vt:lpstr>
      <vt:lpstr>Récap</vt:lpstr>
      <vt:lpstr>Profil</vt:lpstr>
      <vt:lpstr>BL</vt:lpstr>
      <vt:lpstr>CR</vt:lpstr>
      <vt:lpstr>Tâches protocolaires</vt:lpstr>
      <vt:lpstr>Gouvernes</vt:lpstr>
      <vt:lpstr>Alt. TBO</vt:lpstr>
      <vt:lpstr>Insp. corros°</vt:lpstr>
      <vt:lpstr>Pesée</vt:lpstr>
      <vt:lpstr>Vol de contrôle</vt:lpstr>
      <vt:lpstr>Test ATC</vt:lpstr>
      <vt:lpstr>APRS</vt:lpstr>
      <vt:lpstr>Livrets</vt:lpstr>
      <vt:lpstr>Carnet</vt:lpstr>
      <vt:lpstr>BL!Impression_des_titres</vt:lpstr>
      <vt:lpstr>CR!Impression_des_titres</vt:lpstr>
      <vt:lpstr>'Tâches protocolaires'!Impression_des_titres</vt:lpstr>
      <vt:lpstr>'Vol de contrôle'!Impression_des_titres</vt:lpstr>
      <vt:lpstr>'Alt. TBO'!Print_Area</vt:lpstr>
      <vt:lpstr>APRS!Print_Area</vt:lpstr>
      <vt:lpstr>BL!Print_Area</vt:lpstr>
      <vt:lpstr>CR!Print_Area</vt:lpstr>
      <vt:lpstr>Gouvernes!Print_Area</vt:lpstr>
      <vt:lpstr>Livrets!Print_Area</vt:lpstr>
      <vt:lpstr>Pesée!Print_Area</vt:lpstr>
      <vt:lpstr>'Tâches protocolaires'!Print_Area</vt:lpstr>
      <vt:lpstr>'Test ATC'!Print_Area</vt:lpstr>
      <vt:lpstr>'Vol de contrôle'!Print_Area</vt:lpstr>
      <vt:lpstr>'Alt. TBO'!Print_Titles</vt:lpstr>
      <vt:lpstr>BL!Print_Titles</vt:lpstr>
      <vt:lpstr>CR!Print_Titles</vt:lpstr>
      <vt:lpstr>Gouvernes!Print_Titles</vt:lpstr>
      <vt:lpstr>'Tâches protocolaires'!Print_Titles</vt:lpstr>
      <vt:lpstr>'Test ATC'!Print_Titles</vt:lpstr>
      <vt:lpstr>'Vol de contrôle'!Print_Titles</vt:lpstr>
      <vt:lpstr>'Alt. TBO'!Zone_d_impression</vt:lpstr>
      <vt:lpstr>APRS!Zone_d_impression</vt:lpstr>
      <vt:lpstr>BL!Zone_d_impression</vt:lpstr>
      <vt:lpstr>CR!Zone_d_impression</vt:lpstr>
      <vt:lpstr>Gouvernes!Zone_d_impression</vt:lpstr>
      <vt:lpstr>'Insp. corros°'!Zone_d_impression</vt:lpstr>
      <vt:lpstr>Pesée!Zone_d_impression</vt:lpstr>
      <vt:lpstr>'Tâches protocolaires'!Zone_d_impression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 et Cath Najar</dc:creator>
  <cp:lastModifiedBy>NAJAR Manuel</cp:lastModifiedBy>
  <cp:lastPrinted>2018-03-19T08:58:52Z</cp:lastPrinted>
  <dcterms:created xsi:type="dcterms:W3CDTF">2016-04-26T18:50:09Z</dcterms:created>
  <dcterms:modified xsi:type="dcterms:W3CDTF">2018-04-01T18:37:28Z</dcterms:modified>
</cp:coreProperties>
</file>