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45" windowWidth="15195" windowHeight="9720" activeTab="1"/>
  </bookViews>
  <sheets>
    <sheet name="tableau" sheetId="3" r:id="rId1"/>
    <sheet name="feuille référence" sheetId="4" r:id="rId2"/>
  </sheets>
  <definedNames>
    <definedName name="_xlnm.Print_Area" localSheetId="0">tableau!$A$1:$AL$96</definedName>
  </definedNames>
  <calcPr calcId="145621"/>
  <fileRecoveryPr repairLoad="1"/>
</workbook>
</file>

<file path=xl/calcChain.xml><?xml version="1.0" encoding="utf-8"?>
<calcChain xmlns="http://schemas.openxmlformats.org/spreadsheetml/2006/main">
  <c r="O47" i="4" l="1"/>
  <c r="O48" i="4"/>
  <c r="O49" i="4"/>
  <c r="O50" i="4"/>
  <c r="N47" i="4"/>
  <c r="N48" i="4"/>
  <c r="N49" i="4"/>
  <c r="N50" i="4"/>
  <c r="O41" i="4"/>
  <c r="O42" i="4"/>
  <c r="O43" i="4"/>
  <c r="O44" i="4"/>
  <c r="N41" i="4"/>
  <c r="N42" i="4"/>
  <c r="N43" i="4"/>
  <c r="N44" i="4"/>
  <c r="O35" i="4"/>
  <c r="O36" i="4"/>
  <c r="O37" i="4"/>
  <c r="O38" i="4"/>
  <c r="N35" i="4"/>
  <c r="N36" i="4"/>
  <c r="N37" i="4"/>
  <c r="N38" i="4"/>
  <c r="O29" i="4"/>
  <c r="O30" i="4"/>
  <c r="O31" i="4"/>
  <c r="O32" i="4"/>
  <c r="N29" i="4"/>
  <c r="N30" i="4"/>
  <c r="N31" i="4"/>
  <c r="N32" i="4"/>
  <c r="O23" i="4"/>
  <c r="O24" i="4"/>
  <c r="O25" i="4"/>
  <c r="O26" i="4"/>
  <c r="N23" i="4"/>
  <c r="N24" i="4"/>
  <c r="N25" i="4"/>
  <c r="N26" i="4"/>
  <c r="O17" i="4"/>
  <c r="O18" i="4"/>
  <c r="O19" i="4"/>
  <c r="O20" i="4"/>
  <c r="N17" i="4"/>
  <c r="N18" i="4"/>
  <c r="N19" i="4"/>
  <c r="N20" i="4"/>
  <c r="O11" i="4"/>
  <c r="O12" i="4"/>
  <c r="O13" i="4"/>
  <c r="O14" i="4"/>
  <c r="N11" i="4"/>
  <c r="N12" i="4"/>
  <c r="N13" i="4"/>
  <c r="N14" i="4"/>
  <c r="Q49" i="4"/>
  <c r="Q50" i="4"/>
  <c r="Q51" i="4"/>
  <c r="Q52" i="4"/>
  <c r="Q53" i="4"/>
  <c r="Q54" i="4"/>
  <c r="Q55" i="4"/>
  <c r="Q56" i="4"/>
  <c r="Q57" i="4"/>
  <c r="Q58" i="4"/>
  <c r="Q59" i="4"/>
  <c r="Q60" i="4"/>
  <c r="Z110" i="4"/>
  <c r="Z111" i="4"/>
  <c r="Z112" i="4"/>
  <c r="Z113" i="4"/>
  <c r="Y110" i="4"/>
  <c r="AA110" i="4" s="1"/>
  <c r="Y111" i="4"/>
  <c r="AA111" i="4" s="1"/>
  <c r="Y112" i="4"/>
  <c r="AA112" i="4" s="1"/>
  <c r="Y113" i="4"/>
  <c r="AA113" i="4" s="1"/>
  <c r="R109" i="4"/>
  <c r="R110" i="4"/>
  <c r="R111" i="4"/>
  <c r="R112" i="4"/>
  <c r="R113" i="4"/>
  <c r="R114" i="4"/>
  <c r="R115" i="4"/>
  <c r="R116" i="4"/>
  <c r="R117" i="4"/>
  <c r="R118" i="4"/>
  <c r="R119" i="4"/>
  <c r="R120" i="4"/>
  <c r="Q109" i="4"/>
  <c r="AB110" i="4" s="1"/>
  <c r="Q110" i="4"/>
  <c r="AB111" i="4" s="1"/>
  <c r="Q111" i="4"/>
  <c r="AB112" i="4" s="1"/>
  <c r="Q112" i="4"/>
  <c r="AB113" i="4" s="1"/>
  <c r="Q113" i="4"/>
  <c r="Q114" i="4"/>
  <c r="Q115" i="4"/>
  <c r="Q116" i="4"/>
  <c r="Q117" i="4"/>
  <c r="Q118" i="4"/>
  <c r="Q119" i="4"/>
  <c r="Q120" i="4"/>
  <c r="Z95" i="4"/>
  <c r="Z96" i="4"/>
  <c r="Z97" i="4"/>
  <c r="Z98" i="4"/>
  <c r="Y95" i="4"/>
  <c r="AA95" i="4" s="1"/>
  <c r="Y96" i="4"/>
  <c r="AA96" i="4" s="1"/>
  <c r="Y97" i="4"/>
  <c r="AA97" i="4" s="1"/>
  <c r="Y98" i="4"/>
  <c r="AA98" i="4" s="1"/>
  <c r="R94" i="4"/>
  <c r="R95" i="4"/>
  <c r="R96" i="4"/>
  <c r="R97" i="4"/>
  <c r="R98" i="4"/>
  <c r="R99" i="4"/>
  <c r="R100" i="4"/>
  <c r="R101" i="4"/>
  <c r="R102" i="4"/>
  <c r="R103" i="4"/>
  <c r="R104" i="4"/>
  <c r="R105" i="4"/>
  <c r="Q94" i="4"/>
  <c r="AB95" i="4" s="1"/>
  <c r="Q95" i="4"/>
  <c r="AB96" i="4" s="1"/>
  <c r="Q96" i="4"/>
  <c r="AB97" i="4" s="1"/>
  <c r="Q97" i="4"/>
  <c r="AB98" i="4" s="1"/>
  <c r="Q98" i="4"/>
  <c r="Q99" i="4"/>
  <c r="Q100" i="4"/>
  <c r="Q101" i="4"/>
  <c r="Q102" i="4"/>
  <c r="Q103" i="4"/>
  <c r="Q104" i="4"/>
  <c r="Q105" i="4"/>
  <c r="Z80" i="4"/>
  <c r="Z81" i="4"/>
  <c r="Z82" i="4"/>
  <c r="Z83" i="4"/>
  <c r="Y80" i="4"/>
  <c r="AA80" i="4" s="1"/>
  <c r="Y81" i="4"/>
  <c r="AA81" i="4" s="1"/>
  <c r="Y82" i="4"/>
  <c r="AA82" i="4" s="1"/>
  <c r="Y83" i="4"/>
  <c r="AA83" i="4" s="1"/>
  <c r="R79" i="4"/>
  <c r="R80" i="4"/>
  <c r="R81" i="4"/>
  <c r="R82" i="4"/>
  <c r="R83" i="4"/>
  <c r="R84" i="4"/>
  <c r="R85" i="4"/>
  <c r="R86" i="4"/>
  <c r="R87" i="4"/>
  <c r="R88" i="4"/>
  <c r="R89" i="4"/>
  <c r="R90" i="4"/>
  <c r="Q79" i="4"/>
  <c r="AB80" i="4" s="1"/>
  <c r="Q80" i="4"/>
  <c r="V81" i="4" s="1"/>
  <c r="Q81" i="4"/>
  <c r="AB82" i="4" s="1"/>
  <c r="Q82" i="4"/>
  <c r="V83" i="4" s="1"/>
  <c r="Q83" i="4"/>
  <c r="Q84" i="4"/>
  <c r="Q85" i="4"/>
  <c r="Q86" i="4"/>
  <c r="Q87" i="4"/>
  <c r="Q88" i="4"/>
  <c r="Q89" i="4"/>
  <c r="Q90" i="4"/>
  <c r="Z65" i="4"/>
  <c r="Z66" i="4"/>
  <c r="Z67" i="4"/>
  <c r="Z68" i="4"/>
  <c r="Y65" i="4"/>
  <c r="AA65" i="4" s="1"/>
  <c r="Y66" i="4"/>
  <c r="AA66" i="4" s="1"/>
  <c r="Y67" i="4"/>
  <c r="AA67" i="4" s="1"/>
  <c r="Y68" i="4"/>
  <c r="AA68" i="4" s="1"/>
  <c r="R64" i="4"/>
  <c r="R65" i="4"/>
  <c r="R66" i="4"/>
  <c r="R67" i="4"/>
  <c r="R68" i="4"/>
  <c r="R69" i="4"/>
  <c r="R70" i="4"/>
  <c r="R71" i="4"/>
  <c r="R72" i="4"/>
  <c r="R73" i="4"/>
  <c r="R74" i="4"/>
  <c r="R75" i="4"/>
  <c r="Q64" i="4"/>
  <c r="X65" i="4" s="1"/>
  <c r="Q65" i="4"/>
  <c r="V66" i="4" s="1"/>
  <c r="Q66" i="4"/>
  <c r="X67" i="4" s="1"/>
  <c r="Q67" i="4"/>
  <c r="V68" i="4" s="1"/>
  <c r="Q68" i="4"/>
  <c r="Q69" i="4"/>
  <c r="Q70" i="4"/>
  <c r="Q71" i="4"/>
  <c r="Q72" i="4"/>
  <c r="Q73" i="4"/>
  <c r="Q74" i="4"/>
  <c r="Q75" i="4"/>
  <c r="R49" i="4"/>
  <c r="V52" i="4" s="1"/>
  <c r="R50" i="4"/>
  <c r="V53" i="4" s="1"/>
  <c r="R51" i="4"/>
  <c r="V51" i="4" s="1"/>
  <c r="R52" i="4"/>
  <c r="R53" i="4"/>
  <c r="R54" i="4"/>
  <c r="AB51" i="4" s="1"/>
  <c r="R55" i="4"/>
  <c r="R56" i="4"/>
  <c r="R57" i="4"/>
  <c r="R58" i="4"/>
  <c r="R59" i="4"/>
  <c r="R60" i="4"/>
  <c r="AB52" i="4"/>
  <c r="AB53" i="4"/>
  <c r="Z50" i="4"/>
  <c r="Z51" i="4"/>
  <c r="Z52" i="4"/>
  <c r="Z53" i="4"/>
  <c r="Y50" i="4"/>
  <c r="AA50" i="4" s="1"/>
  <c r="Y51" i="4"/>
  <c r="AA51" i="4" s="1"/>
  <c r="Y52" i="4"/>
  <c r="AA52" i="4" s="1"/>
  <c r="Y53" i="4"/>
  <c r="AA53" i="4" s="1"/>
  <c r="X51" i="4"/>
  <c r="X52" i="4"/>
  <c r="X53" i="4"/>
  <c r="W51" i="4"/>
  <c r="W52" i="4"/>
  <c r="W53" i="4"/>
  <c r="Z35" i="4"/>
  <c r="Z36" i="4"/>
  <c r="Z37" i="4"/>
  <c r="Z38" i="4"/>
  <c r="Y35" i="4"/>
  <c r="AA35" i="4" s="1"/>
  <c r="Y36" i="4"/>
  <c r="AA36" i="4" s="1"/>
  <c r="Y37" i="4"/>
  <c r="AA37" i="4" s="1"/>
  <c r="Y38" i="4"/>
  <c r="AA38" i="4" s="1"/>
  <c r="R34" i="4"/>
  <c r="R35" i="4"/>
  <c r="R36" i="4"/>
  <c r="R37" i="4"/>
  <c r="R38" i="4"/>
  <c r="R39" i="4"/>
  <c r="R40" i="4"/>
  <c r="R41" i="4"/>
  <c r="R42" i="4"/>
  <c r="R43" i="4"/>
  <c r="R44" i="4"/>
  <c r="R45" i="4"/>
  <c r="Q34" i="4"/>
  <c r="AB35" i="4" s="1"/>
  <c r="Q35" i="4"/>
  <c r="X36" i="4" s="1"/>
  <c r="Q36" i="4"/>
  <c r="AB37" i="4" s="1"/>
  <c r="Q37" i="4"/>
  <c r="X38" i="4" s="1"/>
  <c r="Q38" i="4"/>
  <c r="Q39" i="4"/>
  <c r="Q40" i="4"/>
  <c r="Q41" i="4"/>
  <c r="Q42" i="4"/>
  <c r="AB38" i="4" s="1"/>
  <c r="Q43" i="4"/>
  <c r="Q44" i="4"/>
  <c r="AB36" i="4" s="1"/>
  <c r="Q45" i="4"/>
  <c r="Y20" i="4"/>
  <c r="AA20" i="4" s="1"/>
  <c r="Y21" i="4"/>
  <c r="AA21" i="4" s="1"/>
  <c r="Y22" i="4"/>
  <c r="AA22" i="4" s="1"/>
  <c r="Y23" i="4"/>
  <c r="AA23" i="4" s="1"/>
  <c r="Z20" i="4"/>
  <c r="Z21" i="4"/>
  <c r="Z22" i="4"/>
  <c r="Z23" i="4"/>
  <c r="R19" i="4"/>
  <c r="R20" i="4"/>
  <c r="R21" i="4"/>
  <c r="R22" i="4"/>
  <c r="R23" i="4"/>
  <c r="R24" i="4"/>
  <c r="R25" i="4"/>
  <c r="R26" i="4"/>
  <c r="R27" i="4"/>
  <c r="R28" i="4"/>
  <c r="R29" i="4"/>
  <c r="R30" i="4"/>
  <c r="Q19" i="4"/>
  <c r="AB20" i="4" s="1"/>
  <c r="Q20" i="4"/>
  <c r="AB21" i="4" s="1"/>
  <c r="Q21" i="4"/>
  <c r="AB22" i="4" s="1"/>
  <c r="Q22" i="4"/>
  <c r="AB23" i="4" s="1"/>
  <c r="Q23" i="4"/>
  <c r="Q24" i="4"/>
  <c r="Q25" i="4"/>
  <c r="Q26" i="4"/>
  <c r="Q27" i="4"/>
  <c r="Q28" i="4"/>
  <c r="Q29" i="4"/>
  <c r="Q30" i="4"/>
  <c r="V111" i="4" l="1"/>
  <c r="AC111" i="4" s="1"/>
  <c r="W111" i="4"/>
  <c r="X111" i="4"/>
  <c r="V113" i="4"/>
  <c r="AC113" i="4" s="1"/>
  <c r="W113" i="4"/>
  <c r="X113" i="4"/>
  <c r="V112" i="4"/>
  <c r="AC112" i="4" s="1"/>
  <c r="V110" i="4"/>
  <c r="AC110" i="4" s="1"/>
  <c r="W112" i="4"/>
  <c r="W110" i="4"/>
  <c r="X112" i="4"/>
  <c r="X110" i="4"/>
  <c r="V98" i="4"/>
  <c r="AC98" i="4" s="1"/>
  <c r="V96" i="4"/>
  <c r="AC96" i="4" s="1"/>
  <c r="W98" i="4"/>
  <c r="W96" i="4"/>
  <c r="X98" i="4"/>
  <c r="X96" i="4"/>
  <c r="V97" i="4"/>
  <c r="AC97" i="4" s="1"/>
  <c r="V95" i="4"/>
  <c r="AC95" i="4" s="1"/>
  <c r="W97" i="4"/>
  <c r="W95" i="4"/>
  <c r="X97" i="4"/>
  <c r="X95" i="4"/>
  <c r="W83" i="4"/>
  <c r="W81" i="4"/>
  <c r="V82" i="4"/>
  <c r="AC82" i="4" s="1"/>
  <c r="V80" i="4"/>
  <c r="AC80" i="4" s="1"/>
  <c r="X83" i="4"/>
  <c r="X81" i="4"/>
  <c r="AB83" i="4"/>
  <c r="AC83" i="4" s="1"/>
  <c r="AB81" i="4"/>
  <c r="AC81" i="4" s="1"/>
  <c r="W82" i="4"/>
  <c r="W80" i="4"/>
  <c r="X82" i="4"/>
  <c r="X80" i="4"/>
  <c r="AB68" i="4"/>
  <c r="AC68" i="4" s="1"/>
  <c r="AB66" i="4"/>
  <c r="AC66" i="4" s="1"/>
  <c r="V67" i="4"/>
  <c r="V65" i="4"/>
  <c r="W68" i="4"/>
  <c r="W66" i="4"/>
  <c r="X68" i="4"/>
  <c r="X66" i="4"/>
  <c r="AB67" i="4"/>
  <c r="AC67" i="4" s="1"/>
  <c r="AB65" i="4"/>
  <c r="AC65" i="4" s="1"/>
  <c r="W67" i="4"/>
  <c r="W65" i="4"/>
  <c r="V37" i="4"/>
  <c r="AC37" i="4" s="1"/>
  <c r="V35" i="4"/>
  <c r="W37" i="4"/>
  <c r="W35" i="4"/>
  <c r="X37" i="4"/>
  <c r="X35" i="4"/>
  <c r="V38" i="4"/>
  <c r="AC38" i="4" s="1"/>
  <c r="V36" i="4"/>
  <c r="AC36" i="4" s="1"/>
  <c r="W38" i="4"/>
  <c r="W36" i="4"/>
  <c r="AC52" i="4"/>
  <c r="AB50" i="4"/>
  <c r="V50" i="4"/>
  <c r="V22" i="4"/>
  <c r="AC22" i="4" s="1"/>
  <c r="V20" i="4"/>
  <c r="AC20" i="4" s="1"/>
  <c r="W22" i="4"/>
  <c r="W20" i="4"/>
  <c r="X22" i="4"/>
  <c r="X20" i="4"/>
  <c r="V23" i="4"/>
  <c r="AC23" i="4" s="1"/>
  <c r="T23" i="4" s="1"/>
  <c r="V21" i="4"/>
  <c r="AC21" i="4" s="1"/>
  <c r="T21" i="4" s="1"/>
  <c r="W23" i="4"/>
  <c r="W21" i="4"/>
  <c r="X23" i="4"/>
  <c r="X21" i="4"/>
  <c r="AC53" i="4"/>
  <c r="AC51" i="4"/>
  <c r="W50" i="4"/>
  <c r="X50" i="4"/>
  <c r="AC35" i="4"/>
  <c r="R5" i="4"/>
  <c r="R13" i="4"/>
  <c r="R15" i="4"/>
  <c r="R14" i="4"/>
  <c r="R12" i="4"/>
  <c r="R10" i="4"/>
  <c r="R9" i="4"/>
  <c r="R8" i="4"/>
  <c r="R4" i="4"/>
  <c r="Y8" i="4"/>
  <c r="Z8" i="4"/>
  <c r="Y6" i="4"/>
  <c r="Z6" i="4"/>
  <c r="Y5" i="4"/>
  <c r="R11" i="4"/>
  <c r="R7" i="4"/>
  <c r="R6" i="4"/>
  <c r="Y7" i="4"/>
  <c r="Z7" i="4"/>
  <c r="Z5" i="4"/>
  <c r="Q15" i="4"/>
  <c r="Q14" i="4"/>
  <c r="Q13" i="4"/>
  <c r="Q12" i="4"/>
  <c r="Q11" i="4"/>
  <c r="Q10" i="4"/>
  <c r="Q9" i="4"/>
  <c r="Q8" i="4"/>
  <c r="Q7" i="4"/>
  <c r="Q6" i="4"/>
  <c r="Q5" i="4"/>
  <c r="Q4" i="4"/>
  <c r="M75" i="3"/>
  <c r="M57" i="3"/>
  <c r="M39" i="3"/>
  <c r="M21" i="3"/>
  <c r="F75" i="3"/>
  <c r="F57" i="3"/>
  <c r="F39" i="3"/>
  <c r="F21" i="3"/>
  <c r="M61" i="3"/>
  <c r="M43" i="3"/>
  <c r="M25" i="3"/>
  <c r="F72" i="3"/>
  <c r="F71" i="3"/>
  <c r="F70" i="3"/>
  <c r="F69" i="3"/>
  <c r="F68" i="3"/>
  <c r="F67" i="3"/>
  <c r="F66" i="3"/>
  <c r="F65" i="3"/>
  <c r="F64" i="3"/>
  <c r="F63" i="3"/>
  <c r="F62" i="3"/>
  <c r="F54" i="3"/>
  <c r="F53" i="3"/>
  <c r="F52" i="3"/>
  <c r="F51" i="3"/>
  <c r="F50" i="3"/>
  <c r="F49" i="3"/>
  <c r="F48" i="3"/>
  <c r="F47" i="3"/>
  <c r="F46" i="3"/>
  <c r="F45" i="3"/>
  <c r="F44" i="3"/>
  <c r="F43" i="3"/>
  <c r="F36" i="3"/>
  <c r="F35" i="3"/>
  <c r="F34" i="3"/>
  <c r="F33" i="3"/>
  <c r="F32" i="3"/>
  <c r="F31" i="3"/>
  <c r="F30" i="3"/>
  <c r="F29" i="3"/>
  <c r="F28" i="3"/>
  <c r="F27" i="3"/>
  <c r="F26" i="3"/>
  <c r="F25" i="3"/>
  <c r="A70" i="4"/>
  <c r="A69" i="4"/>
  <c r="A68" i="4"/>
  <c r="A67" i="4"/>
  <c r="A66" i="4"/>
  <c r="A65" i="4"/>
  <c r="A64" i="4"/>
  <c r="A63" i="4"/>
  <c r="A62" i="4"/>
  <c r="A61" i="4"/>
  <c r="A60" i="4"/>
  <c r="A59" i="4"/>
  <c r="A52" i="4"/>
  <c r="A51" i="4"/>
  <c r="A50" i="4"/>
  <c r="A49" i="4"/>
  <c r="A48" i="4"/>
  <c r="A47" i="4"/>
  <c r="A46" i="4"/>
  <c r="A45" i="4"/>
  <c r="A44" i="4"/>
  <c r="A43" i="4"/>
  <c r="A42" i="4"/>
  <c r="A41" i="4"/>
  <c r="A34" i="4"/>
  <c r="A33" i="4"/>
  <c r="A32" i="4"/>
  <c r="A31" i="4"/>
  <c r="A30" i="4"/>
  <c r="A29" i="4"/>
  <c r="A28" i="4"/>
  <c r="A27" i="4"/>
  <c r="A26" i="4"/>
  <c r="A25" i="4"/>
  <c r="A24" i="4"/>
  <c r="A23" i="4"/>
  <c r="G70" i="4"/>
  <c r="G69" i="4"/>
  <c r="G68" i="4"/>
  <c r="G67" i="4"/>
  <c r="G66" i="4"/>
  <c r="G65" i="4"/>
  <c r="G64" i="4"/>
  <c r="G63" i="4"/>
  <c r="G62" i="4"/>
  <c r="G61" i="4"/>
  <c r="G60" i="4"/>
  <c r="G59" i="4"/>
  <c r="G52" i="4"/>
  <c r="G51" i="4"/>
  <c r="G50" i="4"/>
  <c r="G49" i="4"/>
  <c r="G48" i="4"/>
  <c r="G47" i="4"/>
  <c r="G46" i="4"/>
  <c r="G45" i="4"/>
  <c r="G44" i="4"/>
  <c r="G43" i="4"/>
  <c r="G42" i="4"/>
  <c r="G41" i="4"/>
  <c r="G34" i="4"/>
  <c r="G33" i="4"/>
  <c r="G32" i="4"/>
  <c r="G31" i="4"/>
  <c r="G30" i="4"/>
  <c r="G29" i="4"/>
  <c r="G28" i="4"/>
  <c r="G27" i="4"/>
  <c r="G26" i="4"/>
  <c r="G25" i="4"/>
  <c r="G24" i="4"/>
  <c r="G23" i="4"/>
  <c r="H72" i="3"/>
  <c r="H71" i="3"/>
  <c r="H70" i="3"/>
  <c r="H69" i="3"/>
  <c r="H68" i="3"/>
  <c r="H67" i="3"/>
  <c r="H66" i="3"/>
  <c r="H65" i="3"/>
  <c r="H64" i="3"/>
  <c r="H63" i="3"/>
  <c r="H62" i="3"/>
  <c r="H61" i="3"/>
  <c r="H54" i="3"/>
  <c r="H53" i="3"/>
  <c r="H52" i="3"/>
  <c r="H51" i="3"/>
  <c r="H50" i="3"/>
  <c r="H49" i="3"/>
  <c r="H48" i="3"/>
  <c r="H47" i="3"/>
  <c r="H46" i="3"/>
  <c r="H45" i="3"/>
  <c r="H44" i="3"/>
  <c r="H43" i="3"/>
  <c r="H36" i="3"/>
  <c r="H35" i="3"/>
  <c r="H34" i="3"/>
  <c r="H33" i="3"/>
  <c r="H32" i="3"/>
  <c r="H31" i="3"/>
  <c r="H30" i="3"/>
  <c r="H29" i="3"/>
  <c r="H28" i="3"/>
  <c r="H27" i="3"/>
  <c r="H26" i="3"/>
  <c r="H25" i="3"/>
  <c r="A72" i="3"/>
  <c r="A71" i="3"/>
  <c r="A70" i="3"/>
  <c r="A69" i="3"/>
  <c r="A68" i="3"/>
  <c r="A67" i="3"/>
  <c r="A66" i="3"/>
  <c r="A65" i="3"/>
  <c r="A64" i="3"/>
  <c r="A63" i="3"/>
  <c r="A62" i="3"/>
  <c r="A61" i="3"/>
  <c r="F61" i="3" s="1"/>
  <c r="A54" i="3"/>
  <c r="A53" i="3"/>
  <c r="A52" i="3"/>
  <c r="A51" i="3"/>
  <c r="A50" i="3"/>
  <c r="A49" i="3"/>
  <c r="A48" i="3"/>
  <c r="A47" i="3"/>
  <c r="A46" i="3"/>
  <c r="A45" i="3"/>
  <c r="A44" i="3"/>
  <c r="A43" i="3"/>
  <c r="A36" i="3"/>
  <c r="A35" i="3"/>
  <c r="A34" i="3"/>
  <c r="A33" i="3"/>
  <c r="A32" i="3"/>
  <c r="A31" i="3"/>
  <c r="A30" i="3"/>
  <c r="A29" i="3"/>
  <c r="A28" i="3"/>
  <c r="A27" i="3"/>
  <c r="A26" i="3"/>
  <c r="A25" i="3"/>
  <c r="G16" i="4"/>
  <c r="G15" i="4"/>
  <c r="G14" i="4"/>
  <c r="G13" i="4"/>
  <c r="G12" i="4"/>
  <c r="G11" i="4"/>
  <c r="G10" i="4"/>
  <c r="G9" i="4"/>
  <c r="G8" i="4"/>
  <c r="G7" i="4"/>
  <c r="G6" i="4"/>
  <c r="G5" i="4"/>
  <c r="H18" i="3"/>
  <c r="H17" i="3"/>
  <c r="H16" i="3"/>
  <c r="H15" i="3"/>
  <c r="H14" i="3"/>
  <c r="H13" i="3"/>
  <c r="H12" i="3"/>
  <c r="H11" i="3"/>
  <c r="H10" i="3"/>
  <c r="H9" i="3"/>
  <c r="H8" i="3"/>
  <c r="H7" i="3"/>
  <c r="A18" i="3"/>
  <c r="F18" i="3" s="1"/>
  <c r="A17" i="3"/>
  <c r="F17" i="3" s="1"/>
  <c r="A16" i="3"/>
  <c r="F16" i="3" s="1"/>
  <c r="A15" i="3"/>
  <c r="F15" i="3" s="1"/>
  <c r="A14" i="3"/>
  <c r="F14" i="3" s="1"/>
  <c r="A13" i="3"/>
  <c r="F13" i="3" s="1"/>
  <c r="A12" i="3"/>
  <c r="F12" i="3" s="1"/>
  <c r="A11" i="3"/>
  <c r="F11" i="3" s="1"/>
  <c r="A10" i="3"/>
  <c r="F10" i="3" s="1"/>
  <c r="A9" i="3"/>
  <c r="F9" i="3" s="1"/>
  <c r="A8" i="3"/>
  <c r="F8" i="3" s="1"/>
  <c r="A7" i="3"/>
  <c r="F7" i="3" s="1"/>
  <c r="T36" i="4" l="1"/>
  <c r="AC50" i="4"/>
  <c r="T52" i="4" s="1"/>
  <c r="T20" i="4"/>
  <c r="T22" i="4"/>
  <c r="T111" i="4"/>
  <c r="T113" i="4"/>
  <c r="T110" i="4"/>
  <c r="T112" i="4"/>
  <c r="T95" i="4"/>
  <c r="T97" i="4"/>
  <c r="T96" i="4"/>
  <c r="T98" i="4"/>
  <c r="T80" i="4"/>
  <c r="T82" i="4"/>
  <c r="T81" i="4"/>
  <c r="T83" i="4"/>
  <c r="K55" i="4"/>
  <c r="T66" i="4"/>
  <c r="T68" i="4"/>
  <c r="T65" i="4"/>
  <c r="T67" i="4"/>
  <c r="T37" i="4"/>
  <c r="T38" i="4"/>
  <c r="T35" i="4"/>
  <c r="AA6" i="4"/>
  <c r="AA5" i="4"/>
  <c r="AA7" i="4"/>
  <c r="AA8" i="4"/>
  <c r="X5" i="4"/>
  <c r="AB5" i="4"/>
  <c r="X7" i="4"/>
  <c r="AB7" i="4"/>
  <c r="X6" i="4"/>
  <c r="AB6" i="4"/>
  <c r="X8" i="4"/>
  <c r="AB8" i="4"/>
  <c r="W5" i="4"/>
  <c r="W7" i="4"/>
  <c r="W6" i="4"/>
  <c r="W8" i="4"/>
  <c r="V5" i="4"/>
  <c r="V7" i="4"/>
  <c r="V6" i="4"/>
  <c r="V8" i="4"/>
  <c r="M37" i="3"/>
  <c r="M73" i="3"/>
  <c r="F73" i="3"/>
  <c r="M55" i="3"/>
  <c r="F55" i="3"/>
  <c r="A6" i="4"/>
  <c r="A16" i="4"/>
  <c r="A15" i="4"/>
  <c r="A14" i="4"/>
  <c r="A13" i="4"/>
  <c r="A12" i="4"/>
  <c r="A11" i="4"/>
  <c r="A10" i="4"/>
  <c r="A9" i="4"/>
  <c r="A8" i="4"/>
  <c r="A7" i="4"/>
  <c r="A5" i="4"/>
  <c r="F37" i="3"/>
  <c r="F19" i="3"/>
  <c r="M7" i="3"/>
  <c r="M19" i="3" s="1"/>
  <c r="E37" i="4" l="1"/>
  <c r="E38" i="4"/>
  <c r="T51" i="4"/>
  <c r="T53" i="4"/>
  <c r="T50" i="4"/>
  <c r="K20" i="4"/>
  <c r="K19" i="4"/>
  <c r="K73" i="4"/>
  <c r="K74" i="4"/>
  <c r="E73" i="4"/>
  <c r="E74" i="4"/>
  <c r="K56" i="4"/>
  <c r="K37" i="4"/>
  <c r="K38" i="4"/>
  <c r="E56" i="4"/>
  <c r="F58" i="3" s="1"/>
  <c r="E55" i="4"/>
  <c r="AC8" i="4"/>
  <c r="AC6" i="4"/>
  <c r="AC7" i="4"/>
  <c r="AC5" i="4"/>
  <c r="M79" i="3"/>
  <c r="T7" i="4" l="1"/>
  <c r="T5" i="4"/>
  <c r="T6" i="4"/>
  <c r="T8" i="4"/>
  <c r="O5" i="4" l="1"/>
  <c r="O7" i="4"/>
  <c r="N5" i="4"/>
  <c r="N7" i="4"/>
  <c r="O6" i="4"/>
  <c r="O8" i="4"/>
  <c r="N6" i="4"/>
  <c r="E20" i="4" s="1"/>
  <c r="N8" i="4"/>
  <c r="E19" i="4"/>
</calcChain>
</file>

<file path=xl/sharedStrings.xml><?xml version="1.0" encoding="utf-8"?>
<sst xmlns="http://schemas.openxmlformats.org/spreadsheetml/2006/main" count="590" uniqueCount="100">
  <si>
    <t>GROUPE A</t>
  </si>
  <si>
    <t>pts</t>
  </si>
  <si>
    <t>GROUPE B</t>
  </si>
  <si>
    <t>GROUPE C</t>
  </si>
  <si>
    <t>GROUPE D</t>
  </si>
  <si>
    <t>TOTAL</t>
  </si>
  <si>
    <r>
      <t>3:</t>
    </r>
    <r>
      <rPr>
        <sz val="10"/>
        <color rgb="FF000000"/>
        <rFont val="Arial"/>
        <family val="2"/>
      </rPr>
      <t xml:space="preserve"> Répartition des points:</t>
    </r>
  </si>
  <si>
    <t xml:space="preserve">                   résultat correct:                                            1 point</t>
  </si>
  <si>
    <r>
      <t>4:</t>
    </r>
    <r>
      <rPr>
        <sz val="10"/>
        <color rgb="FF000000"/>
        <rFont val="Arial"/>
        <family val="2"/>
      </rPr>
      <t xml:space="preserve"> Le vainqueur du concours remporte 50% de la mise totale des joueurs.</t>
    </r>
  </si>
  <si>
    <t xml:space="preserve">    Le second remporte 30% de la mise totale des joueurs.</t>
  </si>
  <si>
    <t xml:space="preserve">    Le troisième remporte 20% de la mise totale des joueurs.</t>
  </si>
  <si>
    <r>
      <t>6:</t>
    </r>
    <r>
      <rPr>
        <sz val="10"/>
        <color rgb="FF000000"/>
        <rFont val="Arial"/>
        <family val="2"/>
      </rPr>
      <t xml:space="preserve"> Les résultats vous seront envoyé par email à la fin de la compétition.</t>
    </r>
  </si>
  <si>
    <t>GROUPE E</t>
  </si>
  <si>
    <t>GROUPE F</t>
  </si>
  <si>
    <t>GROUPE G</t>
  </si>
  <si>
    <t>GROUPE H</t>
  </si>
  <si>
    <r>
      <t>5:</t>
    </r>
    <r>
      <rPr>
        <sz val="10"/>
        <color rgb="FF000000"/>
        <rFont val="Arial"/>
        <family val="2"/>
      </rPr>
      <t xml:space="preserve"> En cas d'égalité parfaite au nombre de point on compare le total des buts donnés avec ceux réellement inscrits.</t>
    </r>
  </si>
  <si>
    <t>TOTAL poules</t>
  </si>
  <si>
    <t xml:space="preserve">    propre ou par mail, ainsi qu'une adresse mail à l'adresse suivante (totony59@yahoo.fr).</t>
  </si>
  <si>
    <r>
      <rPr>
        <b/>
        <sz val="10"/>
        <color rgb="FF000000"/>
        <rFont val="Arial"/>
        <family val="2"/>
      </rPr>
      <t>1:</t>
    </r>
    <r>
      <rPr>
        <sz val="10"/>
        <color rgb="FF000000"/>
        <rFont val="Arial"/>
        <family val="2"/>
      </rPr>
      <t xml:space="preserve"> La mise pour participer au concours est de</t>
    </r>
    <r>
      <rPr>
        <sz val="10"/>
        <rFont val="Arial"/>
        <family val="2"/>
      </rPr>
      <t xml:space="preserve"> 5 euros.</t>
    </r>
  </si>
  <si>
    <r>
      <t xml:space="preserve">7: </t>
    </r>
    <r>
      <rPr>
        <sz val="10"/>
        <color rgb="FF000000"/>
        <rFont val="Arial"/>
        <family val="2"/>
      </rPr>
      <t>le tableau des phases finales sera fait au fur et à mesure et envoyé par mail.</t>
    </r>
  </si>
  <si>
    <t>PSG</t>
  </si>
  <si>
    <t>Malmo FF</t>
  </si>
  <si>
    <t>Real Madrid</t>
  </si>
  <si>
    <t>Chaktior Donetsk</t>
  </si>
  <si>
    <t>PSV Eindhoven</t>
  </si>
  <si>
    <t>Manchester United</t>
  </si>
  <si>
    <t>Vfl Wolfsburg</t>
  </si>
  <si>
    <t>CSKA Moscou</t>
  </si>
  <si>
    <t>Galatasaray</t>
  </si>
  <si>
    <t>Atlético Madrid</t>
  </si>
  <si>
    <t>Benfica</t>
  </si>
  <si>
    <t>FC Astana</t>
  </si>
  <si>
    <t>Manchester City</t>
  </si>
  <si>
    <t>Juventus Turin</t>
  </si>
  <si>
    <t>Séville FC</t>
  </si>
  <si>
    <t>Borussia M'Gladbach</t>
  </si>
  <si>
    <t>AS Roma</t>
  </si>
  <si>
    <t>FC Barcelone</t>
  </si>
  <si>
    <t>Bayer Leverkusen</t>
  </si>
  <si>
    <t>BATE Borisov</t>
  </si>
  <si>
    <t>Olympiakos</t>
  </si>
  <si>
    <t>Bayern Munich</t>
  </si>
  <si>
    <t>Dinamo Zagreb</t>
  </si>
  <si>
    <t>Arsenal</t>
  </si>
  <si>
    <t>Dynamo Kiev</t>
  </si>
  <si>
    <t>FC Porto</t>
  </si>
  <si>
    <t>Chelsea</t>
  </si>
  <si>
    <t>Maccabi Tel-Aviv</t>
  </si>
  <si>
    <t>La Gantoise</t>
  </si>
  <si>
    <t>Lyon</t>
  </si>
  <si>
    <t>Valence CF</t>
  </si>
  <si>
    <t>Zenith Saint-Pétersbourg</t>
  </si>
  <si>
    <t>Zénith Saint-Pétersbourg</t>
  </si>
  <si>
    <t>EQUIPES Qualifiées Gr A</t>
  </si>
  <si>
    <t>EQUIPES Qualifiées Gr B</t>
  </si>
  <si>
    <t>EQUIPES Qualifiées Gr C</t>
  </si>
  <si>
    <t>EQUIPES Qualifiées Gr D</t>
  </si>
  <si>
    <t>EQUIPES Qualifiées Gr E</t>
  </si>
  <si>
    <t>EQUIPES Qualifiées Gr F</t>
  </si>
  <si>
    <t>EQUIPES Qualifiées Gr G</t>
  </si>
  <si>
    <t>EQUIPES Qualifiées Gr H</t>
  </si>
  <si>
    <r>
      <t>2:</t>
    </r>
    <r>
      <rPr>
        <sz val="10"/>
        <color rgb="FF000000"/>
        <rFont val="Arial"/>
        <family val="2"/>
      </rPr>
      <t xml:space="preserve"> Placer vos résultats dans les cases appropriées, ainsi que le nom des deux équipes qualifiées pour les 8eme et me faire parvenir votre feuille en main </t>
    </r>
  </si>
  <si>
    <t xml:space="preserve">                   résultat + score corrects:                              2 points</t>
  </si>
  <si>
    <t xml:space="preserve">                   équipe qualifiée trouvé                                  1 point</t>
  </si>
  <si>
    <t>Classement Groupe A</t>
  </si>
  <si>
    <t>Pts</t>
  </si>
  <si>
    <t>Classement Groupe B</t>
  </si>
  <si>
    <t>Classement Groupe C</t>
  </si>
  <si>
    <t>Classement Groupe D</t>
  </si>
  <si>
    <t>Classement Groupe E</t>
  </si>
  <si>
    <t>Classement Groupe F</t>
  </si>
  <si>
    <t>Classement Groupe G</t>
  </si>
  <si>
    <t>Classement Groupe H</t>
  </si>
  <si>
    <t xml:space="preserve"> POINT GROUPE A</t>
  </si>
  <si>
    <t>Classement</t>
  </si>
  <si>
    <t>Equipe</t>
  </si>
  <si>
    <t>Victoire</t>
  </si>
  <si>
    <t>Nul</t>
  </si>
  <si>
    <t>Defaite</t>
  </si>
  <si>
    <t>But marqué</t>
  </si>
  <si>
    <t>But Encaissé</t>
  </si>
  <si>
    <t>Goal Average</t>
  </si>
  <si>
    <t>Total point</t>
  </si>
  <si>
    <t>Critere classement</t>
  </si>
  <si>
    <t>Recap Groupe A</t>
  </si>
  <si>
    <t xml:space="preserve"> POINT GROUPE B</t>
  </si>
  <si>
    <t>Recap Groupe B</t>
  </si>
  <si>
    <t>Recap Groupe C</t>
  </si>
  <si>
    <t xml:space="preserve"> POINT GROUPE C</t>
  </si>
  <si>
    <t>Recap Groupe D</t>
  </si>
  <si>
    <t xml:space="preserve"> POINT GROUPE D</t>
  </si>
  <si>
    <t xml:space="preserve"> POINT GROUPE E</t>
  </si>
  <si>
    <t>Recap Groupe E</t>
  </si>
  <si>
    <t xml:space="preserve"> POINT GROUPE F</t>
  </si>
  <si>
    <t>Recap Groupe F</t>
  </si>
  <si>
    <t xml:space="preserve"> POINT GROUPE G</t>
  </si>
  <si>
    <t>Recap Groupe G</t>
  </si>
  <si>
    <t xml:space="preserve"> POINT GROUPE H</t>
  </si>
  <si>
    <t>Recap Groupe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</si>
</sst>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10"/>
      <color theme="7" tint="0.5999938962981048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0" xfId="0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left" readingOrder="1"/>
    </xf>
    <xf numFmtId="0" fontId="4" fillId="7" borderId="11" xfId="0" applyFont="1" applyFill="1" applyBorder="1" applyAlignment="1">
      <alignment horizontal="left" readingOrder="1"/>
    </xf>
    <xf numFmtId="0" fontId="0" fillId="7" borderId="12" xfId="0" applyFill="1" applyBorder="1" applyAlignment="1">
      <alignment horizontal="center"/>
    </xf>
    <xf numFmtId="0" fontId="0" fillId="7" borderId="12" xfId="0" applyFill="1" applyBorder="1"/>
    <xf numFmtId="0" fontId="0" fillId="7" borderId="13" xfId="0" applyFill="1" applyBorder="1"/>
    <xf numFmtId="0" fontId="5" fillId="7" borderId="6" xfId="0" applyFont="1" applyFill="1" applyBorder="1" applyAlignment="1">
      <alignment horizontal="left" readingOrder="1"/>
    </xf>
    <xf numFmtId="0" fontId="5" fillId="7" borderId="9" xfId="0" applyFont="1" applyFill="1" applyBorder="1" applyAlignment="1">
      <alignment horizontal="left" readingOrder="1"/>
    </xf>
    <xf numFmtId="0" fontId="3" fillId="0" borderId="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 applyBorder="1"/>
    <xf numFmtId="0" fontId="0" fillId="8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Border="1"/>
    <xf numFmtId="0" fontId="3" fillId="2" borderId="0" xfId="0" applyFont="1" applyFill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1" fillId="8" borderId="0" xfId="0" applyFont="1" applyFill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</xdr:row>
      <xdr:rowOff>0</xdr:rowOff>
    </xdr:from>
    <xdr:to>
      <xdr:col>37</xdr:col>
      <xdr:colOff>85725</xdr:colOff>
      <xdr:row>2</xdr:row>
      <xdr:rowOff>152400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247650"/>
          <a:ext cx="881062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Prénom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E-mail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AL96"/>
  <sheetViews>
    <sheetView showGridLines="0" zoomScaleNormal="100" zoomScaleSheetLayoutView="100" workbookViewId="0">
      <selection activeCell="D1" sqref="D1"/>
    </sheetView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5"/>
      <c r="C2" s="5"/>
      <c r="D2" s="5"/>
      <c r="E2" s="5"/>
      <c r="F2" s="4"/>
      <c r="G2" s="4"/>
      <c r="H2" s="4"/>
      <c r="I2" s="5"/>
      <c r="J2" s="5"/>
      <c r="K2" s="5"/>
      <c r="L2" s="5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référence'!A5,1,0)+IF(AND(tableau!C7='feuille référence'!C5,tableau!D7='feuille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référence'!G5,1,0)+IF(AND(tableau!J7='feuille référence'!I5,tableau!K7='feuille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9"/>
      <c r="AG7" s="102"/>
      <c r="AH7" s="102"/>
      <c r="AI7" s="102"/>
      <c r="AJ7" s="102"/>
      <c r="AK7" s="9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référence'!A6,1,0)+IF(AND(tableau!C8='feuille référence'!C6,tableau!D8='feuille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9"/>
      <c r="AG8" s="9"/>
      <c r="AH8" s="9"/>
      <c r="AI8" s="9"/>
      <c r="AJ8" s="9"/>
      <c r="AK8" s="9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référence'!A7,1,0)+IF(AND(tableau!C9='feuille référence'!C7,tableau!D9='feuille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9"/>
      <c r="AG9" s="102"/>
      <c r="AH9" s="102"/>
      <c r="AI9" s="102"/>
      <c r="AJ9" s="102"/>
      <c r="AK9" s="9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référence'!A8,1,0)+IF(AND(tableau!C10='feuille référence'!C8,tableau!D10='feuille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9"/>
      <c r="AI10" s="9"/>
      <c r="AJ10" s="9"/>
      <c r="AK10" s="9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référence'!A9,1,0)+IF(AND(tableau!C11='feuille référence'!C9,tableau!D11='feuille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9"/>
      <c r="AG11" s="102"/>
      <c r="AH11" s="102"/>
      <c r="AI11" s="102"/>
      <c r="AJ11" s="102"/>
      <c r="AK11" s="9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référence'!A10,1,0)+IF(AND(tableau!C12='feuille référence'!C10,tableau!D12='feuille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9"/>
      <c r="AG12" s="9"/>
      <c r="AH12" s="9"/>
      <c r="AI12" s="9"/>
      <c r="AJ12" s="9"/>
      <c r="AK12" s="9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référence'!A11,1,0)+IF(AND(tableau!C13='feuille référence'!C11,tableau!D13='feuille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9"/>
      <c r="AG13" s="102"/>
      <c r="AH13" s="102"/>
      <c r="AI13" s="102"/>
      <c r="AJ13" s="102"/>
      <c r="AK13" s="9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référence'!A12,1,0)+IF(AND(tableau!C14='feuille référence'!C12,tableau!D14='feuille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9"/>
      <c r="AG14" s="9"/>
      <c r="AH14" s="9"/>
      <c r="AI14" s="9"/>
      <c r="AJ14" s="9"/>
      <c r="AK14" s="9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référence'!A13,1,0)+IF(AND(tableau!C15='feuille référence'!C13,tableau!D15='feuille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9"/>
      <c r="AG15" s="9"/>
      <c r="AH15" s="9"/>
      <c r="AI15" s="9"/>
      <c r="AJ15" s="9"/>
      <c r="AK15" s="9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référence'!A14,1,0)+IF(AND(tableau!C16='feuille référence'!C14,tableau!D16='feuille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9"/>
      <c r="AG16" s="9"/>
      <c r="AH16" s="9"/>
      <c r="AI16" s="9"/>
      <c r="AJ16" s="9"/>
      <c r="AK16" s="9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référence'!A15,1,0)+IF(AND(tableau!C17='feuille référence'!C15,tableau!D17='feuille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9"/>
      <c r="AG17" s="9"/>
      <c r="AH17" s="9"/>
      <c r="AI17" s="9"/>
      <c r="AJ17" s="9"/>
      <c r="AK17" s="9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référence'!A16,1,0)+IF(AND(tableau!C18='feuille référence'!C16,tableau!D18='feuille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9"/>
      <c r="AG18" s="9"/>
      <c r="AH18" s="9"/>
      <c r="AI18" s="9"/>
      <c r="AJ18" s="9"/>
      <c r="AK18" s="9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>IFERROR(SUM(F7:F18)+F21,0)</f>
        <v>0</v>
      </c>
      <c r="G19" s="4"/>
      <c r="H19" s="4"/>
      <c r="I19" s="5"/>
      <c r="J19" s="5"/>
      <c r="K19" s="5"/>
      <c r="L19" s="22" t="s">
        <v>5</v>
      </c>
      <c r="M19" s="95">
        <f>IFERROR(SUM(M7:M18)+M21,0)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9"/>
      <c r="AG19" s="102"/>
      <c r="AH19" s="102"/>
      <c r="AI19" s="102"/>
      <c r="AJ19" s="102"/>
      <c r="AK19" s="9"/>
      <c r="AL19" s="7"/>
    </row>
    <row r="20" spans="1:38" x14ac:dyDescent="0.2">
      <c r="A20" s="4"/>
      <c r="B20" s="5"/>
      <c r="C20" s="5"/>
      <c r="D20" s="5"/>
      <c r="E20" s="26"/>
      <c r="F20" s="63"/>
      <c r="G20" s="4"/>
      <c r="H20" s="4"/>
      <c r="I20" s="5"/>
      <c r="J20" s="5"/>
      <c r="K20" s="5"/>
      <c r="L20" s="26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5"/>
      <c r="AG20" s="25"/>
      <c r="AH20" s="25"/>
      <c r="AI20" s="25"/>
      <c r="AJ20" s="25"/>
      <c r="AK20" s="25"/>
      <c r="AL20" s="7"/>
    </row>
    <row r="21" spans="1:38" x14ac:dyDescent="0.2">
      <c r="A21" s="4"/>
      <c r="B21" s="45" t="s">
        <v>54</v>
      </c>
      <c r="C21" s="64"/>
      <c r="D21" s="64"/>
      <c r="E21" s="62"/>
      <c r="F21" s="97" t="str">
        <f>IF(OR(E21="",E22=""),"",IF(OR(E21&amp;E22='feuille référence'!E19&amp;'feuille référence'!E20,E21&amp;E22='feuille référence'!E20&amp;'feuille référence'!E19),1,0))</f>
        <v/>
      </c>
      <c r="G21" s="4"/>
      <c r="H21" s="4"/>
      <c r="I21" s="16" t="s">
        <v>55</v>
      </c>
      <c r="J21" s="65"/>
      <c r="K21" s="65"/>
      <c r="L21" s="62"/>
      <c r="M21" s="97" t="str">
        <f>IF(OR(L21="",L22=""),"",IF(OR(L21&amp;L22='feuille référence'!K19&amp;'feuille référence'!K20,L21&amp;L22='feuille référence'!K20&amp;'feuille référence'!K19),1,0))</f>
        <v/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25"/>
      <c r="AG21" s="25"/>
      <c r="AH21" s="25"/>
      <c r="AI21" s="25"/>
      <c r="AJ21" s="25"/>
      <c r="AK21" s="25"/>
      <c r="AL21" s="7"/>
    </row>
    <row r="22" spans="1:38" x14ac:dyDescent="0.2">
      <c r="A22" s="4"/>
      <c r="B22" s="5"/>
      <c r="C22" s="5"/>
      <c r="D22" s="5"/>
      <c r="E22" s="62"/>
      <c r="F22" s="63"/>
      <c r="G22" s="4"/>
      <c r="H22" s="4"/>
      <c r="I22" s="5"/>
      <c r="J22" s="5"/>
      <c r="K22" s="5"/>
      <c r="L22" s="6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25"/>
      <c r="AG22" s="25"/>
      <c r="AH22" s="25"/>
      <c r="AI22" s="25"/>
      <c r="AJ22" s="25"/>
      <c r="AK22" s="25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9"/>
      <c r="AG23" s="9"/>
      <c r="AH23" s="9"/>
      <c r="AI23" s="9"/>
      <c r="AJ23" s="9"/>
      <c r="AK23" s="9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9"/>
      <c r="AG24" s="102"/>
      <c r="AH24" s="102"/>
      <c r="AI24" s="102"/>
      <c r="AJ24" s="102"/>
      <c r="AK24" s="9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référence'!A23,1,0)+IF(AND(tableau!C25='feuille référence'!C23,tableau!D25='feuille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référence'!G23,1,0)+IF(AND(tableau!J25='feuille référence'!I23,tableau!K25='feuille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9"/>
      <c r="AG25" s="9"/>
      <c r="AH25" s="9"/>
      <c r="AI25" s="9"/>
      <c r="AJ25" s="9"/>
      <c r="AK25" s="9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référence'!A24,1,0)+IF(AND(tableau!C26='feuille référence'!C24,tableau!D26='feuille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9"/>
      <c r="AG26" s="102"/>
      <c r="AH26" s="102"/>
      <c r="AI26" s="102"/>
      <c r="AJ26" s="102"/>
      <c r="AK26" s="9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référence'!A25,1,0)+IF(AND(tableau!C27='feuille référence'!C25,tableau!D27='feuille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9"/>
      <c r="AG27" s="9"/>
      <c r="AH27" s="9"/>
      <c r="AI27" s="9"/>
      <c r="AJ27" s="9"/>
      <c r="AK27" s="9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référence'!A26,1,0)+IF(AND(tableau!C28='feuille référence'!C26,tableau!D28='feuille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9"/>
      <c r="AG28" s="102"/>
      <c r="AH28" s="102"/>
      <c r="AI28" s="102"/>
      <c r="AJ28" s="102"/>
      <c r="AK28" s="9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référence'!A27,1,0)+IF(AND(tableau!C29='feuille référence'!C27,tableau!D29='feuille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9"/>
      <c r="AG29" s="9"/>
      <c r="AH29" s="9"/>
      <c r="AI29" s="9"/>
      <c r="AJ29" s="9"/>
      <c r="AK29" s="9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référence'!A28,1,0)+IF(AND(tableau!C30='feuille référence'!C28,tableau!D30='feuille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9"/>
      <c r="AG30" s="9"/>
      <c r="AH30" s="9"/>
      <c r="AI30" s="9"/>
      <c r="AJ30" s="9"/>
      <c r="AK30" s="9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référence'!A29,1,0)+IF(AND(tableau!C31='feuille référence'!C29,tableau!D31='feuille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9"/>
      <c r="AG31" s="9"/>
      <c r="AH31" s="9"/>
      <c r="AI31" s="9"/>
      <c r="AJ31" s="9"/>
      <c r="AK31" s="9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référence'!A30,1,0)+IF(AND(tableau!C32='feuille référence'!C30,tableau!D32='feuille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9"/>
      <c r="AG32" s="9"/>
      <c r="AH32" s="9"/>
      <c r="AI32" s="9"/>
      <c r="AJ32" s="9"/>
      <c r="AK32" s="9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référence'!A31,1,0)+IF(AND(tableau!C33='feuille référence'!C31,tableau!D33='feuille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référence'!A32,1,0)+IF(AND(tableau!C34='feuille référence'!C32,tableau!D34='feuille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9"/>
      <c r="AG34" s="9"/>
      <c r="AH34" s="9"/>
      <c r="AI34" s="102"/>
      <c r="AJ34" s="102"/>
      <c r="AK34" s="9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référence'!A33,1,0)+IF(AND(tableau!C35='feuille référence'!C33,tableau!D35='feuille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9"/>
      <c r="AG35" s="9"/>
      <c r="AH35" s="9"/>
      <c r="AI35" s="9"/>
      <c r="AJ35" s="9"/>
      <c r="AK35" s="9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référence'!A34,1,0)+IF(AND(tableau!C36='feuille référence'!C34,tableau!D36='feuille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9"/>
      <c r="AG36" s="9"/>
      <c r="AH36" s="9"/>
      <c r="AI36" s="102"/>
      <c r="AJ36" s="102"/>
      <c r="AK36" s="9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>IFERROR(SUM(F25:F36)+F39,0)</f>
        <v>0</v>
      </c>
      <c r="G37" s="4"/>
      <c r="H37" s="4"/>
      <c r="I37" s="5"/>
      <c r="J37" s="5"/>
      <c r="K37" s="5"/>
      <c r="L37" s="21" t="s">
        <v>5</v>
      </c>
      <c r="M37" s="95">
        <f>IFERROR(SUM(M25:M36)+M39,0)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9"/>
      <c r="AG37" s="9"/>
      <c r="AH37" s="9"/>
      <c r="AI37" s="9"/>
      <c r="AJ37" s="9"/>
      <c r="AK37" s="9"/>
      <c r="AL37" s="7"/>
    </row>
    <row r="38" spans="1:38" x14ac:dyDescent="0.2">
      <c r="A38" s="7"/>
      <c r="B38" s="9"/>
      <c r="C38" s="9"/>
      <c r="D38" s="9"/>
      <c r="E38" s="9"/>
      <c r="F38" s="7"/>
      <c r="G38" s="7"/>
      <c r="H38" s="7"/>
      <c r="I38" s="9"/>
      <c r="J38" s="9"/>
      <c r="K38" s="9"/>
      <c r="L38" s="9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9"/>
      <c r="AG38" s="9"/>
      <c r="AH38" s="9"/>
      <c r="AI38" s="102"/>
      <c r="AJ38" s="102"/>
      <c r="AK38" s="9"/>
      <c r="AL38" s="7"/>
    </row>
    <row r="39" spans="1:38" x14ac:dyDescent="0.2">
      <c r="A39" s="7"/>
      <c r="B39" s="48" t="s">
        <v>56</v>
      </c>
      <c r="C39" s="67"/>
      <c r="D39" s="67"/>
      <c r="E39" s="62"/>
      <c r="F39" s="97" t="str">
        <f>IF(OR(E39="",E40=""),"",IF(OR(E39&amp;E40='feuille référence'!E37&amp;'feuille référence'!E38,E39&amp;E40='feuille référence'!E38&amp;'feuille référence'!E37),1,0))</f>
        <v/>
      </c>
      <c r="G39" s="7"/>
      <c r="H39" s="7"/>
      <c r="I39" s="13" t="s">
        <v>57</v>
      </c>
      <c r="J39" s="66"/>
      <c r="K39" s="66"/>
      <c r="L39" s="62"/>
      <c r="M39" s="97" t="str">
        <f>IF(OR(L39="",L40=""),"",IF(OR(L39&amp;L40='feuille référence'!K37&amp;'feuille référence'!K38,L39&amp;L40='feuille référence'!K38&amp;'feuille référence'!K37),1,0))</f>
        <v/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25"/>
      <c r="AG39" s="25"/>
      <c r="AH39" s="25"/>
      <c r="AI39" s="25"/>
      <c r="AJ39" s="25"/>
      <c r="AK39" s="25"/>
      <c r="AL39" s="7"/>
    </row>
    <row r="40" spans="1:38" x14ac:dyDescent="0.2">
      <c r="A40" s="7"/>
      <c r="B40" s="5"/>
      <c r="C40" s="5"/>
      <c r="D40" s="5"/>
      <c r="E40" s="62"/>
      <c r="F40" s="7"/>
      <c r="G40" s="7"/>
      <c r="H40" s="7"/>
      <c r="I40" s="5"/>
      <c r="J40" s="5"/>
      <c r="K40" s="5"/>
      <c r="L40" s="6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25"/>
      <c r="AG40" s="25"/>
      <c r="AH40" s="25"/>
      <c r="AI40" s="25"/>
      <c r="AJ40" s="25"/>
      <c r="AK40" s="25"/>
      <c r="AL40" s="7"/>
    </row>
    <row r="41" spans="1:38" x14ac:dyDescent="0.2">
      <c r="A41" s="7"/>
      <c r="B41" s="25"/>
      <c r="C41" s="25"/>
      <c r="D41" s="25"/>
      <c r="E41" s="25"/>
      <c r="F41" s="7"/>
      <c r="G41" s="7"/>
      <c r="H41" s="7"/>
      <c r="I41" s="25"/>
      <c r="J41" s="25"/>
      <c r="K41" s="25"/>
      <c r="L41" s="2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25"/>
      <c r="AG41" s="25"/>
      <c r="AH41" s="25"/>
      <c r="AI41" s="25"/>
      <c r="AJ41" s="25"/>
      <c r="AK41" s="25"/>
      <c r="AL41" s="7"/>
    </row>
    <row r="42" spans="1:38" x14ac:dyDescent="0.2">
      <c r="A42" s="4"/>
      <c r="B42" s="51" t="s">
        <v>12</v>
      </c>
      <c r="C42" s="52"/>
      <c r="D42" s="52"/>
      <c r="E42" s="53"/>
      <c r="F42" s="20" t="s">
        <v>1</v>
      </c>
      <c r="G42" s="4"/>
      <c r="H42" s="4"/>
      <c r="I42" s="54" t="s">
        <v>13</v>
      </c>
      <c r="J42" s="55"/>
      <c r="K42" s="55"/>
      <c r="L42" s="56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9"/>
      <c r="AG42" s="9"/>
      <c r="AH42" s="9"/>
      <c r="AI42" s="9"/>
      <c r="AJ42" s="9"/>
      <c r="AK42" s="9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référence'!A41,1,0)+IF(AND(tableau!C43='feuille référence'!C41,tableau!D43='feuille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référence'!G41,1,0)+IF(AND(tableau!J43='feuille référence'!I41,tableau!K43='feuille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9"/>
      <c r="AG43" s="102"/>
      <c r="AH43" s="102"/>
      <c r="AI43" s="102"/>
      <c r="AJ43" s="102"/>
      <c r="AK43" s="9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référence'!A42,1,0)+IF(AND(tableau!C44='feuille référence'!C42,tableau!D44='feuille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9"/>
      <c r="AG44" s="9"/>
      <c r="AH44" s="9"/>
      <c r="AI44" s="9"/>
      <c r="AJ44" s="9"/>
      <c r="AK44" s="9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référence'!A43,1,0)+IF(AND(tableau!C45='feuille référence'!C43,tableau!D45='feuille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9"/>
      <c r="AG45" s="9"/>
      <c r="AH45" s="9"/>
      <c r="AI45" s="9"/>
      <c r="AJ45" s="23"/>
      <c r="AK45" s="9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référence'!A44,1,0)+IF(AND(tableau!C46='feuille référence'!C44,tableau!D46='feuille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9"/>
      <c r="AG46" s="9"/>
      <c r="AH46" s="9"/>
      <c r="AI46" s="9"/>
      <c r="AJ46" s="9"/>
      <c r="AK46" s="9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référence'!A45,1,0)+IF(AND(tableau!C47='feuille référence'!C45,tableau!D47='feuille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9"/>
      <c r="AG47" s="9"/>
      <c r="AH47" s="9"/>
      <c r="AI47" s="9"/>
      <c r="AJ47" s="9"/>
      <c r="AK47" s="9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référence'!A46,1,0)+IF(AND(tableau!C48='feuille référence'!C46,tableau!D48='feuille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6"/>
      <c r="AG48" s="6"/>
      <c r="AH48" s="6"/>
      <c r="AI48" s="6"/>
      <c r="AJ48" s="6"/>
      <c r="AK48" s="6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référence'!A47,1,0)+IF(AND(tableau!C49='feuille référence'!C47,tableau!D49='feuille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9"/>
      <c r="AG49" s="9"/>
      <c r="AH49" s="9"/>
      <c r="AI49" s="102"/>
      <c r="AJ49" s="102"/>
      <c r="AK49" s="9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référence'!A48,1,0)+IF(AND(tableau!C50='feuille référence'!C48,tableau!D50='feuille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9"/>
      <c r="AG50" s="9"/>
      <c r="AH50" s="9"/>
      <c r="AI50" s="9"/>
      <c r="AJ50" s="9"/>
      <c r="AK50" s="9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référence'!A49,1,0)+IF(AND(tableau!C51='feuille référence'!C49,tableau!D51='feuille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9"/>
      <c r="AG51" s="102"/>
      <c r="AH51" s="102"/>
      <c r="AI51" s="102"/>
      <c r="AJ51" s="102"/>
      <c r="AK51" s="9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référence'!A50,1,0)+IF(AND(tableau!C52='feuille référence'!C50,tableau!D52='feuille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9"/>
      <c r="AG52" s="9"/>
      <c r="AH52" s="9"/>
      <c r="AI52" s="9"/>
      <c r="AJ52" s="9"/>
      <c r="AK52" s="9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référence'!A51,1,0)+IF(AND(tableau!C53='feuille référence'!C51,tableau!D53='feuille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9"/>
      <c r="AG53" s="9"/>
      <c r="AH53" s="9"/>
      <c r="AI53" s="9"/>
      <c r="AJ53" s="23"/>
      <c r="AK53" s="9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référence'!A52,1,0)+IF(AND(tableau!C54='feuille référence'!C52,tableau!D54='feuille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9"/>
      <c r="AG54" s="9"/>
      <c r="AH54" s="9"/>
      <c r="AI54" s="9"/>
      <c r="AJ54" s="9"/>
      <c r="AK54" s="9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>IFERROR(SUM(F43:F54)+F57,0)</f>
        <v>0</v>
      </c>
      <c r="G55" s="4"/>
      <c r="H55" s="4"/>
      <c r="I55" s="5"/>
      <c r="J55" s="5"/>
      <c r="K55" s="5"/>
      <c r="L55" s="21" t="s">
        <v>5</v>
      </c>
      <c r="M55" s="95">
        <f>IFERROR(SUM(M43:M54)+M57,0)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9"/>
      <c r="AG55" s="9"/>
      <c r="AH55" s="9"/>
      <c r="AI55" s="9"/>
      <c r="AJ55" s="9"/>
      <c r="AK55" s="9"/>
      <c r="AL55" s="7"/>
    </row>
    <row r="56" spans="1:38" x14ac:dyDescent="0.2">
      <c r="A56" s="4"/>
      <c r="B56" s="5"/>
      <c r="C56" s="5"/>
      <c r="D56" s="5"/>
      <c r="E56" s="26"/>
      <c r="F56" s="7"/>
      <c r="G56" s="4"/>
      <c r="H56" s="4"/>
      <c r="I56" s="5"/>
      <c r="J56" s="5"/>
      <c r="K56" s="5"/>
      <c r="L56" s="26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25"/>
      <c r="AG56" s="25"/>
      <c r="AH56" s="25"/>
      <c r="AI56" s="25"/>
      <c r="AJ56" s="25"/>
      <c r="AK56" s="25"/>
      <c r="AL56" s="7"/>
    </row>
    <row r="57" spans="1:38" x14ac:dyDescent="0.2">
      <c r="A57" s="4"/>
      <c r="B57" s="51" t="s">
        <v>58</v>
      </c>
      <c r="C57" s="68"/>
      <c r="D57" s="68"/>
      <c r="E57" s="62"/>
      <c r="F57" s="97" t="str">
        <f>IF(OR(E57="",E58=""),"",IF(OR(E57&amp;E58='feuille référence'!E55&amp;'feuille référence'!E56,E57&amp;E58='feuille référence'!E56&amp;'feuille référence'!E55),1,0))</f>
        <v/>
      </c>
      <c r="G57" s="4"/>
      <c r="H57" s="4"/>
      <c r="I57" s="54" t="s">
        <v>59</v>
      </c>
      <c r="J57" s="69"/>
      <c r="K57" s="69"/>
      <c r="L57" s="70"/>
      <c r="M57" s="97" t="str">
        <f>IF(OR(L57="",L58=""),"",IF(OR(L57&amp;L58='feuille référence'!K55&amp;'feuille référence'!K56,L57&amp;L58='feuille référence'!K56&amp;'feuille référence'!K55),1,0))</f>
        <v/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25"/>
      <c r="AG57" s="25"/>
      <c r="AH57" s="25"/>
      <c r="AI57" s="25"/>
      <c r="AJ57" s="25"/>
      <c r="AK57" s="25"/>
      <c r="AL57" s="7"/>
    </row>
    <row r="58" spans="1:38" x14ac:dyDescent="0.2">
      <c r="A58" s="4"/>
      <c r="B58" s="5"/>
      <c r="C58" s="5"/>
      <c r="D58" s="5"/>
      <c r="E58" s="62"/>
      <c r="F58" s="97">
        <f ca="1">IFERROR(IF(OR(E58&amp;E59='feuille référence'!E56&amp;'feuille référence'!E57,E58&amp;E59='feuille référence'!E57&amp;'feuille référence'!E56),1,0),"")</f>
        <v>1</v>
      </c>
      <c r="G58" s="4"/>
      <c r="H58" s="4"/>
      <c r="I58" s="5"/>
      <c r="J58" s="5"/>
      <c r="K58" s="5"/>
      <c r="L58" s="70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25"/>
      <c r="AG58" s="25"/>
      <c r="AH58" s="25"/>
      <c r="AI58" s="25"/>
      <c r="AJ58" s="25"/>
      <c r="AK58" s="25"/>
      <c r="AL58" s="7"/>
    </row>
    <row r="59" spans="1:38" x14ac:dyDescent="0.2">
      <c r="A59" s="4"/>
      <c r="B59" s="5"/>
      <c r="C59" s="5"/>
      <c r="D59" s="5"/>
      <c r="E59" s="6"/>
      <c r="F59" s="7"/>
      <c r="G59" s="7"/>
      <c r="H59" s="7"/>
      <c r="I59" s="9"/>
      <c r="J59" s="9"/>
      <c r="K59" s="9"/>
      <c r="L59" s="6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9"/>
      <c r="AG59" s="101"/>
      <c r="AH59" s="102"/>
      <c r="AI59" s="102"/>
      <c r="AJ59" s="102"/>
      <c r="AK59" s="6"/>
      <c r="AL59" s="7"/>
    </row>
    <row r="60" spans="1:38" x14ac:dyDescent="0.2">
      <c r="A60" s="4"/>
      <c r="B60" s="10" t="s">
        <v>14</v>
      </c>
      <c r="C60" s="11"/>
      <c r="D60" s="11"/>
      <c r="E60" s="12"/>
      <c r="F60" s="20" t="s">
        <v>1</v>
      </c>
      <c r="G60" s="4"/>
      <c r="H60" s="4"/>
      <c r="I60" s="57" t="s">
        <v>15</v>
      </c>
      <c r="J60" s="58"/>
      <c r="K60" s="58"/>
      <c r="L60" s="59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9"/>
      <c r="AG60" s="102"/>
      <c r="AH60" s="102"/>
      <c r="AI60" s="102"/>
      <c r="AJ60" s="102"/>
      <c r="AK60" s="9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référence'!A59,1,0)+IF(AND(tableau!C61='feuille référence'!C59,tableau!D61='feuille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référence'!G59,1,0)+IF(AND(tableau!J61='feuille référence'!I59,tableau!K61='feuille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9"/>
      <c r="AG61" s="9"/>
      <c r="AH61" s="9"/>
      <c r="AI61" s="9"/>
      <c r="AJ61" s="9"/>
      <c r="AK61" s="9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référence'!A60,1,0)+IF(AND(tableau!C62='feuille référence'!C60,tableau!D62='feuille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9"/>
      <c r="AG62" s="9"/>
      <c r="AH62" s="9"/>
      <c r="AI62" s="9"/>
      <c r="AJ62" s="9"/>
      <c r="AK62" s="9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référence'!A61,1,0)+IF(AND(tableau!C63='feuille référence'!C61,tableau!D63='feuille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9"/>
      <c r="AG63" s="9"/>
      <c r="AH63" s="9"/>
      <c r="AI63" s="9"/>
      <c r="AJ63" s="9"/>
      <c r="AK63" s="9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référence'!A62,1,0)+IF(AND(tableau!C64='feuille référence'!C62,tableau!D64='feuille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9"/>
      <c r="AG64" s="9"/>
      <c r="AH64" s="9"/>
      <c r="AI64" s="9"/>
      <c r="AJ64" s="9"/>
      <c r="AK64" s="9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référence'!A63,1,0)+IF(AND(tableau!C65='feuille référence'!C63,tableau!D65='feuille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9"/>
      <c r="AG65" s="9"/>
      <c r="AH65" s="9"/>
      <c r="AI65" s="9"/>
      <c r="AJ65" s="9"/>
      <c r="AK65" s="9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référence'!A64,1,0)+IF(AND(tableau!C66='feuille référence'!C64,tableau!D66='feuille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9"/>
      <c r="AG66" s="9"/>
      <c r="AH66" s="9"/>
      <c r="AI66" s="9"/>
      <c r="AJ66" s="9"/>
      <c r="AK66" s="9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référence'!A65,1,0)+IF(AND(tableau!C67='feuille référence'!C65,tableau!D67='feuille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9"/>
      <c r="AG67" s="9"/>
      <c r="AH67" s="9"/>
      <c r="AI67" s="9"/>
      <c r="AJ67" s="9"/>
      <c r="AK67" s="9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référence'!A66,1,0)+IF(AND(tableau!C68='feuille référence'!C66,tableau!D68='feuille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9"/>
      <c r="AG68" s="9"/>
      <c r="AH68" s="9"/>
      <c r="AI68" s="9"/>
      <c r="AJ68" s="9"/>
      <c r="AK68" s="9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référence'!A67,1,0)+IF(AND(tableau!C69='feuille référence'!C67,tableau!D69='feuille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9"/>
      <c r="AG69" s="9"/>
      <c r="AH69" s="9"/>
      <c r="AI69" s="9"/>
      <c r="AJ69" s="9"/>
      <c r="AK69" s="9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référence'!A68,1,0)+IF(AND(tableau!C70='feuille référence'!C68,tableau!D70='feuille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9"/>
      <c r="AG70" s="9"/>
      <c r="AH70" s="9"/>
      <c r="AI70" s="9"/>
      <c r="AJ70" s="9"/>
      <c r="AK70" s="9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référence'!A69,1,0)+IF(AND(tableau!C71='feuille référence'!C69,tableau!D71='feuille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9"/>
      <c r="AG71" s="9"/>
      <c r="AH71" s="9"/>
      <c r="AI71" s="9"/>
      <c r="AJ71" s="9"/>
      <c r="AK71" s="9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référence'!A70,1,0)+IF(AND(tableau!C72='feuille référence'!C70,tableau!D72='feuille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9"/>
      <c r="AG72" s="9"/>
      <c r="AH72" s="9"/>
      <c r="AI72" s="9"/>
      <c r="AJ72" s="9"/>
      <c r="AK72" s="9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>IFERROR(SUM(F61:F72)+F75,0)</f>
        <v>0</v>
      </c>
      <c r="G73" s="4"/>
      <c r="H73" s="4"/>
      <c r="I73" s="5"/>
      <c r="J73" s="5"/>
      <c r="K73" s="5"/>
      <c r="L73" s="21" t="s">
        <v>5</v>
      </c>
      <c r="M73" s="95">
        <f>IFERROR(SUM(M61:M72)+M75,0)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9"/>
      <c r="AG73" s="9"/>
      <c r="AH73" s="9"/>
      <c r="AI73" s="9"/>
      <c r="AJ73" s="9"/>
      <c r="AK73" s="9"/>
      <c r="AL73" s="7"/>
    </row>
    <row r="74" spans="1:38" x14ac:dyDescent="0.2">
      <c r="A74" s="4"/>
      <c r="B74" s="5"/>
      <c r="C74" s="5"/>
      <c r="D74" s="5"/>
      <c r="E74" s="6"/>
      <c r="F74" s="7"/>
      <c r="G74" s="4"/>
      <c r="H74" s="4"/>
      <c r="I74" s="5"/>
      <c r="J74" s="5"/>
      <c r="K74" s="5"/>
      <c r="L74" s="6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9"/>
      <c r="AG74" s="9"/>
      <c r="AH74" s="9"/>
      <c r="AI74" s="9"/>
      <c r="AJ74" s="9"/>
      <c r="AK74" s="9"/>
      <c r="AL74" s="7"/>
    </row>
    <row r="75" spans="1:38" x14ac:dyDescent="0.2">
      <c r="A75" s="4"/>
      <c r="B75" s="10" t="s">
        <v>60</v>
      </c>
      <c r="C75" s="71"/>
      <c r="D75" s="71"/>
      <c r="E75" s="62"/>
      <c r="F75" s="97" t="str">
        <f>IF(OR(E75="",E76=""),"",IF(OR(E75&amp;E76='feuille référence'!E73&amp;'feuille référence'!E74,E75&amp;E76='feuille référence'!E74&amp;'feuille référence'!E73),1,0))</f>
        <v/>
      </c>
      <c r="G75" s="4"/>
      <c r="H75" s="4"/>
      <c r="I75" s="57" t="s">
        <v>61</v>
      </c>
      <c r="J75" s="72"/>
      <c r="K75" s="72"/>
      <c r="L75" s="62"/>
      <c r="M75" s="97" t="str">
        <f>IF(OR(L75="",L76=""),"",IF(OR(L75&amp;L76='feuille référence'!K73&amp;'feuille référence'!K74,L75&amp;L76='feuille référence'!K74&amp;'feuille référence'!K73),1,0))</f>
        <v/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25"/>
      <c r="AG75" s="25"/>
      <c r="AH75" s="25"/>
      <c r="AI75" s="25"/>
      <c r="AJ75" s="25"/>
      <c r="AK75" s="25"/>
      <c r="AL75" s="7"/>
    </row>
    <row r="76" spans="1:38" x14ac:dyDescent="0.2">
      <c r="A76" s="4"/>
      <c r="B76" s="5"/>
      <c r="C76" s="5"/>
      <c r="D76" s="5"/>
      <c r="E76" s="62"/>
      <c r="F76" s="7"/>
      <c r="G76" s="4"/>
      <c r="H76" s="4"/>
      <c r="I76" s="5"/>
      <c r="J76" s="5"/>
      <c r="K76" s="5"/>
      <c r="L76" s="6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25"/>
      <c r="AG76" s="25"/>
      <c r="AH76" s="25"/>
      <c r="AI76" s="25"/>
      <c r="AJ76" s="25"/>
      <c r="AK76" s="25"/>
      <c r="AL76" s="7"/>
    </row>
    <row r="77" spans="1:38" x14ac:dyDescent="0.2">
      <c r="A77" s="4"/>
      <c r="B77" s="5"/>
      <c r="C77" s="5"/>
      <c r="D77" s="5"/>
      <c r="E77" s="26"/>
      <c r="F77" s="7"/>
      <c r="G77" s="4"/>
      <c r="H77" s="4"/>
      <c r="I77" s="5"/>
      <c r="J77" s="5"/>
      <c r="K77" s="5"/>
      <c r="L77" s="26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25"/>
      <c r="AG77" s="25"/>
      <c r="AH77" s="25"/>
      <c r="AI77" s="25"/>
      <c r="AJ77" s="25"/>
      <c r="AK77" s="25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9"/>
      <c r="AG78" s="9"/>
      <c r="AH78" s="9"/>
      <c r="AI78" s="9"/>
      <c r="AJ78" s="9"/>
      <c r="AK78" s="9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9"/>
      <c r="AG79" s="9"/>
      <c r="AH79" s="9"/>
      <c r="AI79" s="9"/>
      <c r="AJ79" s="9"/>
      <c r="AK79" s="9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9"/>
      <c r="AG80" s="101"/>
      <c r="AH80" s="102"/>
      <c r="AI80" s="102"/>
      <c r="AJ80" s="102"/>
      <c r="AK80" s="6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9"/>
      <c r="AG81" s="102"/>
      <c r="AH81" s="102"/>
      <c r="AI81" s="102"/>
      <c r="AJ81" s="102"/>
      <c r="AK81" s="9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9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9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9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9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9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9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25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34"/>
      <c r="AH89" s="34"/>
      <c r="AI89" s="34"/>
      <c r="AJ89" s="35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34"/>
      <c r="AH90" s="34"/>
      <c r="AI90" s="99"/>
      <c r="AJ90" s="100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34"/>
      <c r="AH91" s="34"/>
      <c r="AI91" s="99"/>
      <c r="AJ91" s="100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99"/>
      <c r="AJ92" s="100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3">
    <mergeCell ref="AG7:AH7"/>
    <mergeCell ref="AI7:AJ7"/>
    <mergeCell ref="AG9:AH9"/>
    <mergeCell ref="AI9:AJ9"/>
    <mergeCell ref="AG11:AH11"/>
    <mergeCell ref="AI11:AJ11"/>
    <mergeCell ref="AI36:AJ36"/>
    <mergeCell ref="AG13:AH13"/>
    <mergeCell ref="AI13:AJ1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8:AJ38"/>
    <mergeCell ref="AG43:AH43"/>
    <mergeCell ref="AI43:AJ43"/>
    <mergeCell ref="AI49:AJ49"/>
    <mergeCell ref="AG51:AH51"/>
    <mergeCell ref="AI51:AJ51"/>
    <mergeCell ref="AI90:AJ90"/>
    <mergeCell ref="AI91:AJ91"/>
    <mergeCell ref="AI92:AJ92"/>
    <mergeCell ref="AG59:AJ59"/>
    <mergeCell ref="AG60:AH60"/>
    <mergeCell ref="AI60:AJ60"/>
    <mergeCell ref="AG80:AJ80"/>
    <mergeCell ref="AG81:AH81"/>
    <mergeCell ref="AI81:AJ81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printOptions horizontalCentered="1" verticalCentered="1"/>
  <pageMargins left="0.39370078740157483" right="0.39370078740157483" top="0" bottom="0" header="0" footer="0"/>
  <pageSetup paperSize="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120"/>
  <sheetViews>
    <sheetView tabSelected="1" zoomScaleNormal="100" workbookViewId="0">
      <selection activeCell="C5" sqref="C5"/>
    </sheetView>
  </sheetViews>
  <sheetFormatPr baseColWidth="10" defaultRowHeight="12.75" outlineLevelCol="1" x14ac:dyDescent="0.2"/>
  <cols>
    <col min="2" max="2" width="23.28515625" customWidth="1"/>
    <col min="3" max="4" width="2.85546875" customWidth="1"/>
    <col min="5" max="5" width="23.28515625" customWidth="1"/>
    <col min="6" max="7" width="4.42578125" customWidth="1"/>
    <col min="8" max="8" width="23.28515625" customWidth="1"/>
    <col min="9" max="10" width="2.85546875" customWidth="1"/>
    <col min="11" max="11" width="23.28515625" customWidth="1"/>
    <col min="12" max="12" width="4.42578125" customWidth="1"/>
    <col min="13" max="13" width="2.85546875" style="1" customWidth="1"/>
    <col min="14" max="14" width="23.28515625" style="1" customWidth="1"/>
    <col min="15" max="15" width="5" style="1" customWidth="1"/>
    <col min="16" max="16" width="16.7109375" bestFit="1" customWidth="1"/>
    <col min="17" max="17" width="10.140625" style="103" hidden="1" customWidth="1" outlineLevel="1"/>
    <col min="18" max="18" width="9.140625" style="103" hidden="1" customWidth="1" outlineLevel="1"/>
    <col min="19" max="19" width="5" style="103" hidden="1" customWidth="1" outlineLevel="1"/>
    <col min="20" max="20" width="15.28515625" style="103" hidden="1" customWidth="1" outlineLevel="1"/>
    <col min="21" max="21" width="21.7109375" style="103" hidden="1" customWidth="1" outlineLevel="1"/>
    <col min="22" max="22" width="7.28515625" hidden="1" customWidth="1" outlineLevel="1"/>
    <col min="23" max="23" width="3.7109375" hidden="1" customWidth="1" outlineLevel="1"/>
    <col min="24" max="24" width="6.7109375" hidden="1" customWidth="1" outlineLevel="1"/>
    <col min="25" max="25" width="10.5703125" hidden="1" customWidth="1" outlineLevel="1"/>
    <col min="26" max="26" width="12.140625" hidden="1" customWidth="1" outlineLevel="1"/>
    <col min="27" max="27" width="12" hidden="1" customWidth="1" outlineLevel="1"/>
    <col min="28" max="28" width="9.5703125" hidden="1" customWidth="1" outlineLevel="1"/>
    <col min="29" max="29" width="16.7109375" hidden="1" customWidth="1" outlineLevel="1"/>
    <col min="30" max="30" width="11.42578125" collapsed="1"/>
  </cols>
  <sheetData>
    <row r="1" spans="1:2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4"/>
    </row>
    <row r="2" spans="1:2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4"/>
      <c r="Q2" s="107" t="s">
        <v>74</v>
      </c>
      <c r="R2" s="107"/>
      <c r="T2" s="108" t="s">
        <v>85</v>
      </c>
      <c r="U2" s="108"/>
      <c r="V2" s="108"/>
      <c r="W2" s="108"/>
      <c r="X2" s="108"/>
      <c r="Y2" s="108"/>
      <c r="Z2" s="108"/>
      <c r="AA2" s="108"/>
      <c r="AB2" s="108"/>
      <c r="AC2" s="108"/>
    </row>
    <row r="3" spans="1:2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5"/>
      <c r="O3" s="5"/>
      <c r="P3" s="4"/>
      <c r="S3" s="106"/>
    </row>
    <row r="4" spans="1:29" x14ac:dyDescent="0.2">
      <c r="A4" s="4"/>
      <c r="B4" s="45" t="s">
        <v>0</v>
      </c>
      <c r="C4" s="46"/>
      <c r="D4" s="46"/>
      <c r="E4" s="47"/>
      <c r="F4" s="4"/>
      <c r="G4" s="4"/>
      <c r="H4" s="16" t="s">
        <v>2</v>
      </c>
      <c r="I4" s="17"/>
      <c r="J4" s="17"/>
      <c r="K4" s="18"/>
      <c r="L4" s="4"/>
      <c r="M4" s="74"/>
      <c r="N4" s="82" t="s">
        <v>65</v>
      </c>
      <c r="O4" s="82" t="s">
        <v>66</v>
      </c>
      <c r="P4" s="5"/>
      <c r="Q4" s="43" t="str">
        <f t="shared" ref="Q4:Q15" si="0">IF(C5="","",IF(C5&gt;D5,3,IF(C5=D5,1,0)))</f>
        <v/>
      </c>
      <c r="R4" s="43" t="str">
        <f t="shared" ref="R4:R15" si="1">IF(D5="","",IF(D5&gt;C5,3,IF(D5=C5,1,0)))</f>
        <v/>
      </c>
      <c r="S4" s="104"/>
      <c r="T4" s="2" t="s">
        <v>75</v>
      </c>
      <c r="U4" s="2" t="s">
        <v>76</v>
      </c>
      <c r="V4" s="73" t="s">
        <v>77</v>
      </c>
      <c r="W4" s="73" t="s">
        <v>78</v>
      </c>
      <c r="X4" s="73" t="s">
        <v>79</v>
      </c>
      <c r="Y4" s="73" t="s">
        <v>80</v>
      </c>
      <c r="Z4" s="73" t="s">
        <v>81</v>
      </c>
      <c r="AA4" s="73" t="s">
        <v>82</v>
      </c>
      <c r="AB4" s="73" t="s">
        <v>83</v>
      </c>
      <c r="AC4" s="73" t="s">
        <v>84</v>
      </c>
    </row>
    <row r="5" spans="1:29" x14ac:dyDescent="0.2">
      <c r="A5" s="96" t="str">
        <f t="shared" ref="A5:A16" si="2">IF(OR(C5="",D5=""),"",IF(C5&gt;D5,"V",IF(C5&lt;D5,"P","N")))</f>
        <v/>
      </c>
      <c r="B5" s="43" t="s">
        <v>21</v>
      </c>
      <c r="C5" s="3"/>
      <c r="D5" s="3"/>
      <c r="E5" s="43" t="s">
        <v>22</v>
      </c>
      <c r="F5" s="96"/>
      <c r="G5" s="96" t="str">
        <f t="shared" ref="G5:G16" si="3">IF(OR(I5="",J5=""),"",IF(I5&gt;J5,"V",IF(I5&lt;J5,"P","N")))</f>
        <v/>
      </c>
      <c r="H5" s="43" t="s">
        <v>25</v>
      </c>
      <c r="I5" s="3"/>
      <c r="J5" s="3"/>
      <c r="K5" s="43" t="s">
        <v>26</v>
      </c>
      <c r="L5" s="4"/>
      <c r="M5" s="73">
        <v>1</v>
      </c>
      <c r="N5" s="73" t="str">
        <f t="shared" ref="N5:N8" ca="1" si="4">IFERROR(OFFSET($T$4,MATCH($M5,$T$5:$T$8,0),1.1,1),"")</f>
        <v>PSG</v>
      </c>
      <c r="O5" s="73">
        <f t="shared" ref="O5:O8" ca="1" si="5">IFERROR(OFFSET($T$4,MATCH($M5,$T$5:$T$8,0),8.1,1),"")</f>
        <v>0</v>
      </c>
      <c r="P5" s="5"/>
      <c r="Q5" s="43" t="str">
        <f t="shared" si="0"/>
        <v/>
      </c>
      <c r="R5" s="43" t="str">
        <f t="shared" si="1"/>
        <v/>
      </c>
      <c r="S5" s="105"/>
      <c r="T5" s="2">
        <f t="shared" ref="T5:T8" si="6">RANK($AC5,$AC$5:$AC$8,0)</f>
        <v>1</v>
      </c>
      <c r="U5" s="43" t="s">
        <v>21</v>
      </c>
      <c r="V5" s="73">
        <f>COUNTIFS($B$5:$B$16,$U5,$Q$4:$Q$15,3)+COUNTIFS($E$5:$E$16,$U5,$R$4:$R$15,3)</f>
        <v>0</v>
      </c>
      <c r="W5" s="73">
        <f t="shared" ref="W5:X8" si="7">COUNTIFS($B$5:$B$16,$U5,$Q$4:$Q$15,1)+COUNTIFS($E$5:$E$16,$U5,$R$4:$R$15,1)</f>
        <v>0</v>
      </c>
      <c r="X5" s="73">
        <f t="shared" ref="X5:X8" si="8">COUNTIFS($B$5:$B$16,$U5,$Q$4:$Q$15,0)+COUNTIFS($E$5:$E$16,$U5,$R$4:$R$15,0)</f>
        <v>0</v>
      </c>
      <c r="Y5" s="73">
        <f t="shared" ref="Y5:Y8" si="9">SUMIF($B$5:$B$16,$U5,$C$5:$C$16)+SUMIF($E$5:$E$16,$U5,$D$5:$D$16)</f>
        <v>0</v>
      </c>
      <c r="Z5" s="73">
        <f t="shared" ref="Z5:Z8" si="10">SUMIF($B$5:$B$16,$U5,$D$5:$D$16)+SUMIF($E$5:$E$16,$U5,$C$5:$C$16)</f>
        <v>0</v>
      </c>
      <c r="AA5" s="73">
        <f t="shared" ref="AA5:AA8" si="11">Y5-Z5</f>
        <v>0</v>
      </c>
      <c r="AB5" s="73">
        <f t="shared" ref="AB5:AB8" si="12">SUMIF($B$5:$B$16,$U5,$Q$4:$Q$15)+SUMIF($E$5:$E$16,$U5,$R$4:$R$15)</f>
        <v>0</v>
      </c>
      <c r="AC5" s="73">
        <f t="shared" ref="AC5:AC8" si="13">SUM(AB5*1000000,AA5*1000,Y5*100,V5*10)</f>
        <v>0</v>
      </c>
    </row>
    <row r="6" spans="1:29" x14ac:dyDescent="0.2">
      <c r="A6" s="96" t="str">
        <f t="shared" si="2"/>
        <v/>
      </c>
      <c r="B6" s="43" t="s">
        <v>23</v>
      </c>
      <c r="C6" s="2"/>
      <c r="D6" s="2"/>
      <c r="E6" s="43" t="s">
        <v>24</v>
      </c>
      <c r="F6" s="96"/>
      <c r="G6" s="96" t="str">
        <f t="shared" si="3"/>
        <v/>
      </c>
      <c r="H6" s="43" t="s">
        <v>27</v>
      </c>
      <c r="I6" s="2"/>
      <c r="J6" s="2"/>
      <c r="K6" s="43" t="s">
        <v>28</v>
      </c>
      <c r="L6" s="4"/>
      <c r="M6" s="73">
        <v>2</v>
      </c>
      <c r="N6" s="73" t="str">
        <f t="shared" ca="1" si="4"/>
        <v/>
      </c>
      <c r="O6" s="73" t="str">
        <f t="shared" ca="1" si="5"/>
        <v/>
      </c>
      <c r="P6" s="5"/>
      <c r="Q6" s="43" t="str">
        <f t="shared" si="0"/>
        <v/>
      </c>
      <c r="R6" s="43" t="str">
        <f t="shared" si="1"/>
        <v/>
      </c>
      <c r="S6" s="105"/>
      <c r="T6" s="2">
        <f t="shared" si="6"/>
        <v>1</v>
      </c>
      <c r="U6" s="43" t="s">
        <v>23</v>
      </c>
      <c r="V6" s="73">
        <f t="shared" ref="V6:V8" si="14">COUNTIFS($B$5:$B$16,$U6,$Q$4:$Q$15,3)+COUNTIFS($E$5:$E$16,$U6,$R$4:$R$15,3)</f>
        <v>0</v>
      </c>
      <c r="W6" s="73">
        <f t="shared" si="7"/>
        <v>0</v>
      </c>
      <c r="X6" s="73">
        <f t="shared" si="8"/>
        <v>0</v>
      </c>
      <c r="Y6" s="73">
        <f t="shared" si="9"/>
        <v>0</v>
      </c>
      <c r="Z6" s="73">
        <f t="shared" si="10"/>
        <v>0</v>
      </c>
      <c r="AA6" s="73">
        <f t="shared" si="11"/>
        <v>0</v>
      </c>
      <c r="AB6" s="73">
        <f t="shared" si="12"/>
        <v>0</v>
      </c>
      <c r="AC6" s="73">
        <f t="shared" si="13"/>
        <v>0</v>
      </c>
    </row>
    <row r="7" spans="1:29" x14ac:dyDescent="0.2">
      <c r="A7" s="96" t="str">
        <f t="shared" si="2"/>
        <v/>
      </c>
      <c r="B7" s="43" t="s">
        <v>24</v>
      </c>
      <c r="C7" s="2"/>
      <c r="D7" s="2"/>
      <c r="E7" s="43" t="s">
        <v>21</v>
      </c>
      <c r="F7" s="96"/>
      <c r="G7" s="96" t="str">
        <f t="shared" si="3"/>
        <v/>
      </c>
      <c r="H7" s="43" t="s">
        <v>26</v>
      </c>
      <c r="I7" s="2"/>
      <c r="J7" s="2"/>
      <c r="K7" s="43" t="s">
        <v>27</v>
      </c>
      <c r="L7" s="4"/>
      <c r="M7" s="73">
        <v>3</v>
      </c>
      <c r="N7" s="73" t="str">
        <f t="shared" ca="1" si="4"/>
        <v/>
      </c>
      <c r="O7" s="73" t="str">
        <f t="shared" ca="1" si="5"/>
        <v/>
      </c>
      <c r="P7" s="5"/>
      <c r="Q7" s="43" t="str">
        <f t="shared" si="0"/>
        <v/>
      </c>
      <c r="R7" s="43" t="str">
        <f t="shared" si="1"/>
        <v/>
      </c>
      <c r="S7" s="105"/>
      <c r="T7" s="2">
        <f t="shared" si="6"/>
        <v>1</v>
      </c>
      <c r="U7" s="43" t="s">
        <v>24</v>
      </c>
      <c r="V7" s="73">
        <f t="shared" si="14"/>
        <v>0</v>
      </c>
      <c r="W7" s="73">
        <f t="shared" si="7"/>
        <v>0</v>
      </c>
      <c r="X7" s="73">
        <f t="shared" si="8"/>
        <v>0</v>
      </c>
      <c r="Y7" s="73">
        <f t="shared" si="9"/>
        <v>0</v>
      </c>
      <c r="Z7" s="73">
        <f t="shared" si="10"/>
        <v>0</v>
      </c>
      <c r="AA7" s="73">
        <f t="shared" si="11"/>
        <v>0</v>
      </c>
      <c r="AB7" s="73">
        <f t="shared" si="12"/>
        <v>0</v>
      </c>
      <c r="AC7" s="73">
        <f t="shared" si="13"/>
        <v>0</v>
      </c>
    </row>
    <row r="8" spans="1:29" x14ac:dyDescent="0.2">
      <c r="A8" s="96" t="str">
        <f t="shared" si="2"/>
        <v/>
      </c>
      <c r="B8" s="43" t="s">
        <v>22</v>
      </c>
      <c r="C8" s="2"/>
      <c r="D8" s="2"/>
      <c r="E8" s="43" t="s">
        <v>23</v>
      </c>
      <c r="F8" s="96"/>
      <c r="G8" s="96" t="str">
        <f t="shared" si="3"/>
        <v/>
      </c>
      <c r="H8" s="43" t="s">
        <v>28</v>
      </c>
      <c r="I8" s="2"/>
      <c r="J8" s="2"/>
      <c r="K8" s="43" t="s">
        <v>25</v>
      </c>
      <c r="L8" s="4"/>
      <c r="M8" s="73">
        <v>4</v>
      </c>
      <c r="N8" s="73" t="str">
        <f t="shared" ca="1" si="4"/>
        <v/>
      </c>
      <c r="O8" s="73" t="str">
        <f t="shared" ca="1" si="5"/>
        <v/>
      </c>
      <c r="P8" s="5"/>
      <c r="Q8" s="43" t="str">
        <f t="shared" si="0"/>
        <v/>
      </c>
      <c r="R8" s="43" t="str">
        <f t="shared" si="1"/>
        <v/>
      </c>
      <c r="S8" s="105"/>
      <c r="T8" s="2">
        <f t="shared" si="6"/>
        <v>1</v>
      </c>
      <c r="U8" s="43" t="s">
        <v>22</v>
      </c>
      <c r="V8" s="73">
        <f t="shared" si="14"/>
        <v>0</v>
      </c>
      <c r="W8" s="73">
        <f t="shared" si="7"/>
        <v>0</v>
      </c>
      <c r="X8" s="73">
        <f t="shared" si="8"/>
        <v>0</v>
      </c>
      <c r="Y8" s="73">
        <f t="shared" si="9"/>
        <v>0</v>
      </c>
      <c r="Z8" s="73">
        <f t="shared" si="10"/>
        <v>0</v>
      </c>
      <c r="AA8" s="73">
        <f t="shared" si="11"/>
        <v>0</v>
      </c>
      <c r="AB8" s="73">
        <f t="shared" si="12"/>
        <v>0</v>
      </c>
      <c r="AC8" s="73">
        <f t="shared" si="13"/>
        <v>0</v>
      </c>
    </row>
    <row r="9" spans="1:29" x14ac:dyDescent="0.2">
      <c r="A9" s="96" t="str">
        <f t="shared" si="2"/>
        <v/>
      </c>
      <c r="B9" s="43" t="s">
        <v>21</v>
      </c>
      <c r="C9" s="2"/>
      <c r="D9" s="2"/>
      <c r="E9" s="43" t="s">
        <v>23</v>
      </c>
      <c r="F9" s="96"/>
      <c r="G9" s="96" t="str">
        <f t="shared" si="3"/>
        <v/>
      </c>
      <c r="H9" s="43" t="s">
        <v>28</v>
      </c>
      <c r="I9" s="2"/>
      <c r="J9" s="2"/>
      <c r="K9" s="43" t="s">
        <v>26</v>
      </c>
      <c r="L9" s="4"/>
      <c r="M9" s="5"/>
      <c r="N9" s="5"/>
      <c r="O9" s="5"/>
      <c r="P9" s="4"/>
      <c r="Q9" s="43" t="str">
        <f t="shared" si="0"/>
        <v/>
      </c>
      <c r="R9" s="43" t="str">
        <f t="shared" si="1"/>
        <v/>
      </c>
    </row>
    <row r="10" spans="1:29" x14ac:dyDescent="0.2">
      <c r="A10" s="96" t="str">
        <f t="shared" si="2"/>
        <v/>
      </c>
      <c r="B10" s="43" t="s">
        <v>22</v>
      </c>
      <c r="C10" s="2"/>
      <c r="D10" s="2"/>
      <c r="E10" s="43" t="s">
        <v>24</v>
      </c>
      <c r="F10" s="96"/>
      <c r="G10" s="96" t="str">
        <f t="shared" si="3"/>
        <v/>
      </c>
      <c r="H10" s="43" t="s">
        <v>27</v>
      </c>
      <c r="I10" s="2"/>
      <c r="J10" s="2"/>
      <c r="K10" s="43" t="s">
        <v>25</v>
      </c>
      <c r="L10" s="4"/>
      <c r="M10" s="75"/>
      <c r="N10" s="83" t="s">
        <v>67</v>
      </c>
      <c r="O10" s="83" t="s">
        <v>66</v>
      </c>
      <c r="P10" s="4"/>
      <c r="Q10" s="43" t="str">
        <f t="shared" si="0"/>
        <v/>
      </c>
      <c r="R10" s="43" t="str">
        <f t="shared" si="1"/>
        <v/>
      </c>
      <c r="S10" s="104"/>
    </row>
    <row r="11" spans="1:29" x14ac:dyDescent="0.2">
      <c r="A11" s="96" t="str">
        <f t="shared" si="2"/>
        <v/>
      </c>
      <c r="B11" s="43" t="s">
        <v>23</v>
      </c>
      <c r="C11" s="2"/>
      <c r="D11" s="2"/>
      <c r="E11" s="43" t="s">
        <v>21</v>
      </c>
      <c r="F11" s="96"/>
      <c r="G11" s="96" t="str">
        <f t="shared" si="3"/>
        <v/>
      </c>
      <c r="H11" s="43" t="s">
        <v>25</v>
      </c>
      <c r="I11" s="2"/>
      <c r="J11" s="2"/>
      <c r="K11" s="43" t="s">
        <v>27</v>
      </c>
      <c r="L11" s="4"/>
      <c r="M11" s="73">
        <v>1</v>
      </c>
      <c r="N11" s="73" t="str">
        <f t="shared" ref="N11:N14" ca="1" si="15">IFERROR(OFFSET($T$19,MATCH($M11,$T$20:$T$23,0),1.1,1),"")</f>
        <v>PSV Eindhoven</v>
      </c>
      <c r="O11" s="73">
        <f t="shared" ref="O11:O14" ca="1" si="16">IFERROR(OFFSET($T$19,MATCH($M11,$T$20:$T$23,0),8.1,1),"")</f>
        <v>0</v>
      </c>
      <c r="P11" s="98"/>
      <c r="Q11" s="43" t="str">
        <f t="shared" si="0"/>
        <v/>
      </c>
      <c r="R11" s="43" t="str">
        <f t="shared" si="1"/>
        <v/>
      </c>
      <c r="S11" s="104"/>
    </row>
    <row r="12" spans="1:29" x14ac:dyDescent="0.2">
      <c r="A12" s="96" t="str">
        <f t="shared" si="2"/>
        <v/>
      </c>
      <c r="B12" s="43" t="s">
        <v>24</v>
      </c>
      <c r="C12" s="2"/>
      <c r="D12" s="2"/>
      <c r="E12" s="43" t="s">
        <v>22</v>
      </c>
      <c r="F12" s="96"/>
      <c r="G12" s="96" t="str">
        <f t="shared" si="3"/>
        <v/>
      </c>
      <c r="H12" s="43" t="s">
        <v>26</v>
      </c>
      <c r="I12" s="2"/>
      <c r="J12" s="2"/>
      <c r="K12" s="43" t="s">
        <v>28</v>
      </c>
      <c r="L12" s="4"/>
      <c r="M12" s="73">
        <v>2</v>
      </c>
      <c r="N12" s="73" t="str">
        <f t="shared" ca="1" si="15"/>
        <v/>
      </c>
      <c r="O12" s="73" t="str">
        <f t="shared" ca="1" si="16"/>
        <v/>
      </c>
      <c r="P12" s="98"/>
      <c r="Q12" s="43" t="str">
        <f t="shared" si="0"/>
        <v/>
      </c>
      <c r="R12" s="43" t="str">
        <f t="shared" si="1"/>
        <v/>
      </c>
      <c r="S12" s="104"/>
    </row>
    <row r="13" spans="1:29" x14ac:dyDescent="0.2">
      <c r="A13" s="96" t="str">
        <f t="shared" si="2"/>
        <v/>
      </c>
      <c r="B13" s="43" t="s">
        <v>22</v>
      </c>
      <c r="C13" s="2"/>
      <c r="D13" s="2"/>
      <c r="E13" s="43" t="s">
        <v>21</v>
      </c>
      <c r="F13" s="96"/>
      <c r="G13" s="96" t="str">
        <f t="shared" si="3"/>
        <v/>
      </c>
      <c r="H13" s="43" t="s">
        <v>28</v>
      </c>
      <c r="I13" s="2"/>
      <c r="J13" s="2"/>
      <c r="K13" s="43" t="s">
        <v>27</v>
      </c>
      <c r="L13" s="4"/>
      <c r="M13" s="73">
        <v>3</v>
      </c>
      <c r="N13" s="73" t="str">
        <f t="shared" ca="1" si="15"/>
        <v/>
      </c>
      <c r="O13" s="73" t="str">
        <f t="shared" ca="1" si="16"/>
        <v/>
      </c>
      <c r="P13" s="98"/>
      <c r="Q13" s="43" t="str">
        <f t="shared" si="0"/>
        <v/>
      </c>
      <c r="R13" s="43" t="str">
        <f t="shared" si="1"/>
        <v/>
      </c>
      <c r="S13" s="104"/>
      <c r="T13" s="105"/>
      <c r="U13" s="105"/>
    </row>
    <row r="14" spans="1:29" x14ac:dyDescent="0.2">
      <c r="A14" s="96" t="str">
        <f t="shared" si="2"/>
        <v/>
      </c>
      <c r="B14" s="43" t="s">
        <v>24</v>
      </c>
      <c r="C14" s="2"/>
      <c r="D14" s="2"/>
      <c r="E14" s="43" t="s">
        <v>23</v>
      </c>
      <c r="F14" s="96"/>
      <c r="G14" s="96" t="str">
        <f t="shared" si="3"/>
        <v/>
      </c>
      <c r="H14" s="43" t="s">
        <v>26</v>
      </c>
      <c r="I14" s="2"/>
      <c r="J14" s="2"/>
      <c r="K14" s="43" t="s">
        <v>25</v>
      </c>
      <c r="L14" s="4"/>
      <c r="M14" s="73">
        <v>4</v>
      </c>
      <c r="N14" s="73" t="str">
        <f t="shared" ca="1" si="15"/>
        <v/>
      </c>
      <c r="O14" s="73" t="str">
        <f t="shared" ca="1" si="16"/>
        <v/>
      </c>
      <c r="P14" s="98"/>
      <c r="Q14" s="43" t="str">
        <f t="shared" si="0"/>
        <v/>
      </c>
      <c r="R14" s="43" t="str">
        <f t="shared" si="1"/>
        <v/>
      </c>
      <c r="S14" s="104"/>
      <c r="T14" s="105"/>
      <c r="U14" s="105"/>
    </row>
    <row r="15" spans="1:29" x14ac:dyDescent="0.2">
      <c r="A15" s="96" t="str">
        <f t="shared" si="2"/>
        <v/>
      </c>
      <c r="B15" s="43" t="s">
        <v>23</v>
      </c>
      <c r="C15" s="2"/>
      <c r="D15" s="2"/>
      <c r="E15" s="43" t="s">
        <v>22</v>
      </c>
      <c r="F15" s="96"/>
      <c r="G15" s="96" t="str">
        <f t="shared" si="3"/>
        <v/>
      </c>
      <c r="H15" s="43" t="s">
        <v>27</v>
      </c>
      <c r="I15" s="2"/>
      <c r="J15" s="2"/>
      <c r="K15" s="43" t="s">
        <v>26</v>
      </c>
      <c r="L15" s="4"/>
      <c r="M15" s="5"/>
      <c r="N15" s="5"/>
      <c r="O15" s="5"/>
      <c r="P15" s="98"/>
      <c r="Q15" s="43" t="str">
        <f t="shared" si="0"/>
        <v/>
      </c>
      <c r="R15" s="43" t="str">
        <f t="shared" si="1"/>
        <v/>
      </c>
      <c r="S15" s="104"/>
    </row>
    <row r="16" spans="1:29" x14ac:dyDescent="0.2">
      <c r="A16" s="96" t="str">
        <f t="shared" si="2"/>
        <v/>
      </c>
      <c r="B16" s="43" t="s">
        <v>21</v>
      </c>
      <c r="C16" s="2"/>
      <c r="D16" s="2"/>
      <c r="E16" s="90" t="s">
        <v>24</v>
      </c>
      <c r="F16" s="96"/>
      <c r="G16" s="96" t="str">
        <f t="shared" si="3"/>
        <v/>
      </c>
      <c r="H16" s="90" t="s">
        <v>25</v>
      </c>
      <c r="I16" s="91"/>
      <c r="J16" s="91"/>
      <c r="K16" s="90" t="s">
        <v>28</v>
      </c>
      <c r="L16" s="4"/>
      <c r="M16" s="76"/>
      <c r="N16" s="84" t="s">
        <v>68</v>
      </c>
      <c r="O16" s="84" t="s">
        <v>66</v>
      </c>
      <c r="P16" s="98"/>
      <c r="Q16" s="104"/>
      <c r="R16" s="104"/>
      <c r="S16" s="104"/>
    </row>
    <row r="17" spans="1:29" x14ac:dyDescent="0.2">
      <c r="A17" s="4"/>
      <c r="B17" s="5"/>
      <c r="C17" s="5"/>
      <c r="D17" s="5"/>
      <c r="E17" s="92"/>
      <c r="F17" s="7"/>
      <c r="G17" s="7"/>
      <c r="H17" s="93"/>
      <c r="I17" s="93"/>
      <c r="J17" s="93"/>
      <c r="K17" s="92"/>
      <c r="L17" s="4"/>
      <c r="M17" s="73">
        <v>1</v>
      </c>
      <c r="N17" s="73" t="str">
        <f t="shared" ref="N17:N20" ca="1" si="17">IFERROR(OFFSET($T$34,MATCH($M17,$T$35:$T$38,0),1.1,1),"")</f>
        <v>Galatasaray</v>
      </c>
      <c r="O17" s="73">
        <f t="shared" ref="O17:O20" ca="1" si="18">IFERROR(OFFSET($T$34,MATCH($M17,$T$35:$T$38,0),8.1,1),"")</f>
        <v>0</v>
      </c>
      <c r="P17" s="98"/>
      <c r="Q17" s="109" t="s">
        <v>86</v>
      </c>
      <c r="R17" s="109"/>
      <c r="T17" s="110" t="s">
        <v>87</v>
      </c>
      <c r="U17" s="110"/>
      <c r="V17" s="110"/>
      <c r="W17" s="110"/>
      <c r="X17" s="110"/>
      <c r="Y17" s="110"/>
      <c r="Z17" s="110"/>
      <c r="AA17" s="110"/>
      <c r="AB17" s="110"/>
      <c r="AC17" s="110"/>
    </row>
    <row r="18" spans="1:29" x14ac:dyDescent="0.2">
      <c r="A18" s="4"/>
      <c r="B18" s="5"/>
      <c r="C18" s="5"/>
      <c r="D18" s="5"/>
      <c r="E18" s="61"/>
      <c r="F18" s="4"/>
      <c r="G18" s="4"/>
      <c r="H18" s="5"/>
      <c r="I18" s="5"/>
      <c r="J18" s="5"/>
      <c r="K18" s="61"/>
      <c r="L18" s="4"/>
      <c r="M18" s="73">
        <v>2</v>
      </c>
      <c r="N18" s="73" t="str">
        <f t="shared" ca="1" si="17"/>
        <v/>
      </c>
      <c r="O18" s="73" t="str">
        <f t="shared" ca="1" si="18"/>
        <v/>
      </c>
      <c r="P18" s="4"/>
      <c r="S18" s="106"/>
    </row>
    <row r="19" spans="1:29" x14ac:dyDescent="0.2">
      <c r="A19" s="4"/>
      <c r="B19" s="45" t="s">
        <v>54</v>
      </c>
      <c r="C19" s="64"/>
      <c r="D19" s="64"/>
      <c r="E19" s="62" t="str">
        <f ca="1">IF(N5="","",N5)</f>
        <v>PSG</v>
      </c>
      <c r="F19" s="4"/>
      <c r="G19" s="4"/>
      <c r="H19" s="16" t="s">
        <v>55</v>
      </c>
      <c r="I19" s="65"/>
      <c r="J19" s="65"/>
      <c r="K19" s="62" t="str">
        <f ca="1">IF(N11="","",N11)</f>
        <v>PSV Eindhoven</v>
      </c>
      <c r="L19" s="4"/>
      <c r="M19" s="73">
        <v>3</v>
      </c>
      <c r="N19" s="73" t="str">
        <f t="shared" ca="1" si="17"/>
        <v/>
      </c>
      <c r="O19" s="73" t="str">
        <f t="shared" ca="1" si="18"/>
        <v/>
      </c>
      <c r="P19" s="4"/>
      <c r="Q19" s="43" t="str">
        <f t="shared" ref="Q19:Q30" si="19">IF(I5="","",IF(I5&gt;J5,3,IF(I5=J5,1,0)))</f>
        <v/>
      </c>
      <c r="R19" s="43" t="str">
        <f t="shared" ref="R19:R30" si="20">IF(J5="","",IF(J5&gt;I5,3,IF(J5=I5,1,0)))</f>
        <v/>
      </c>
      <c r="S19" s="104"/>
      <c r="T19" s="2" t="s">
        <v>75</v>
      </c>
      <c r="U19" s="2" t="s">
        <v>76</v>
      </c>
      <c r="V19" s="73" t="s">
        <v>77</v>
      </c>
      <c r="W19" s="73" t="s">
        <v>78</v>
      </c>
      <c r="X19" s="73" t="s">
        <v>79</v>
      </c>
      <c r="Y19" s="73" t="s">
        <v>80</v>
      </c>
      <c r="Z19" s="73" t="s">
        <v>81</v>
      </c>
      <c r="AA19" s="73" t="s">
        <v>82</v>
      </c>
      <c r="AB19" s="73" t="s">
        <v>83</v>
      </c>
      <c r="AC19" s="73" t="s">
        <v>84</v>
      </c>
    </row>
    <row r="20" spans="1:29" x14ac:dyDescent="0.2">
      <c r="A20" s="4"/>
      <c r="B20" s="5"/>
      <c r="C20" s="5"/>
      <c r="D20" s="5"/>
      <c r="E20" s="62" t="str">
        <f ca="1">IF(N6="","",N6)</f>
        <v/>
      </c>
      <c r="F20" s="4"/>
      <c r="G20" s="4"/>
      <c r="H20" s="5"/>
      <c r="I20" s="5"/>
      <c r="J20" s="5"/>
      <c r="K20" s="62" t="str">
        <f ca="1">IF(N12="","",N12)</f>
        <v/>
      </c>
      <c r="L20" s="4"/>
      <c r="M20" s="73">
        <v>4</v>
      </c>
      <c r="N20" s="73" t="str">
        <f t="shared" ca="1" si="17"/>
        <v/>
      </c>
      <c r="O20" s="73" t="str">
        <f t="shared" ca="1" si="18"/>
        <v/>
      </c>
      <c r="P20" s="4"/>
      <c r="Q20" s="43" t="str">
        <f t="shared" si="19"/>
        <v/>
      </c>
      <c r="R20" s="43" t="str">
        <f t="shared" si="20"/>
        <v/>
      </c>
      <c r="S20" s="105"/>
      <c r="T20" s="2">
        <f t="shared" ref="T20:T23" si="21">RANK($AC20,$AC$20:$AC$23,0)</f>
        <v>1</v>
      </c>
      <c r="U20" s="43" t="s">
        <v>25</v>
      </c>
      <c r="V20" s="73">
        <f t="shared" ref="V20:V23" si="22">COUNTIFS($H$5:$H$16,$U20,$Q$19:$Q$30,3)+COUNTIFS($K$5:$K$16,$U20,$R$19:$R$30,3)</f>
        <v>0</v>
      </c>
      <c r="W20" s="73">
        <f t="shared" ref="W20:W23" si="23">COUNTIFS($H$5:$H$16,$U20,$Q$19:$Q$30,1)+COUNTIFS($K$5:$K$16,$U20,$R$19:$R$30,1)</f>
        <v>0</v>
      </c>
      <c r="X20" s="73">
        <f t="shared" ref="X20:X23" si="24">COUNTIFS($H$5:$H$16,$U20,$Q$19:$Q$30,0)+COUNTIFS($K$5:$K$16,$U20,$R$19:$R$30,0)</f>
        <v>0</v>
      </c>
      <c r="Y20" s="73">
        <f t="shared" ref="Y20:Y23" si="25">SUMIF($H$5:$H$16,$U20,$J$5:$J$16)+SUMIF($K$5:$K$16,$U20,$I$5:$I$16)</f>
        <v>0</v>
      </c>
      <c r="Z20" s="73">
        <f t="shared" ref="Z20:Z23" si="26">SUMIF($H$5:$H$16,$U20,$J$5:$J$16)+SUMIF($K$5:$K$16,$U20,$I$5:$I$16)</f>
        <v>0</v>
      </c>
      <c r="AA20" s="73">
        <f t="shared" ref="AA20:AA23" si="27">Y20-Z20</f>
        <v>0</v>
      </c>
      <c r="AB20" s="73">
        <f t="shared" ref="AB20:AB23" si="28">SUMIF($H$5:$H$16,$U20,$Q$19:$Q$30)+SUMIF($K$5:$K$16,$U20,$R$19:$R$30)</f>
        <v>0</v>
      </c>
      <c r="AC20" s="73">
        <f t="shared" ref="AC20:AC23" si="29">SUM(AB20*1000000,AA20*1000,Y20*100,V20*10)</f>
        <v>0</v>
      </c>
    </row>
    <row r="21" spans="1:29" x14ac:dyDescent="0.2">
      <c r="A21" s="4"/>
      <c r="B21" s="5"/>
      <c r="C21" s="5"/>
      <c r="D21" s="5"/>
      <c r="E21" s="5"/>
      <c r="F21" s="4"/>
      <c r="G21" s="4"/>
      <c r="H21" s="5"/>
      <c r="I21" s="5"/>
      <c r="J21" s="5"/>
      <c r="K21" s="5"/>
      <c r="L21" s="4"/>
      <c r="M21" s="5"/>
      <c r="N21" s="5"/>
      <c r="O21" s="5"/>
      <c r="P21" s="4"/>
      <c r="Q21" s="43" t="str">
        <f t="shared" si="19"/>
        <v/>
      </c>
      <c r="R21" s="43" t="str">
        <f t="shared" si="20"/>
        <v/>
      </c>
      <c r="S21" s="105"/>
      <c r="T21" s="2">
        <f t="shared" si="21"/>
        <v>1</v>
      </c>
      <c r="U21" s="43" t="s">
        <v>27</v>
      </c>
      <c r="V21" s="73">
        <f t="shared" si="22"/>
        <v>0</v>
      </c>
      <c r="W21" s="73">
        <f t="shared" si="23"/>
        <v>0</v>
      </c>
      <c r="X21" s="73">
        <f t="shared" si="24"/>
        <v>0</v>
      </c>
      <c r="Y21" s="73">
        <f t="shared" si="25"/>
        <v>0</v>
      </c>
      <c r="Z21" s="73">
        <f t="shared" si="26"/>
        <v>0</v>
      </c>
      <c r="AA21" s="73">
        <f t="shared" si="27"/>
        <v>0</v>
      </c>
      <c r="AB21" s="73">
        <f t="shared" si="28"/>
        <v>0</v>
      </c>
      <c r="AC21" s="73">
        <f t="shared" si="29"/>
        <v>0</v>
      </c>
    </row>
    <row r="22" spans="1:29" x14ac:dyDescent="0.2">
      <c r="A22" s="4"/>
      <c r="B22" s="48" t="s">
        <v>3</v>
      </c>
      <c r="C22" s="49"/>
      <c r="D22" s="49"/>
      <c r="E22" s="50"/>
      <c r="F22" s="4"/>
      <c r="G22" s="4"/>
      <c r="H22" s="13" t="s">
        <v>4</v>
      </c>
      <c r="I22" s="14"/>
      <c r="J22" s="14"/>
      <c r="K22" s="15"/>
      <c r="L22" s="4"/>
      <c r="M22" s="77"/>
      <c r="N22" s="85" t="s">
        <v>69</v>
      </c>
      <c r="O22" s="85" t="s">
        <v>66</v>
      </c>
      <c r="P22" s="4"/>
      <c r="Q22" s="43" t="str">
        <f t="shared" si="19"/>
        <v/>
      </c>
      <c r="R22" s="43" t="str">
        <f t="shared" si="20"/>
        <v/>
      </c>
      <c r="S22" s="105"/>
      <c r="T22" s="2">
        <f t="shared" si="21"/>
        <v>1</v>
      </c>
      <c r="U22" s="43" t="s">
        <v>26</v>
      </c>
      <c r="V22" s="73">
        <f t="shared" si="22"/>
        <v>0</v>
      </c>
      <c r="W22" s="73">
        <f t="shared" si="23"/>
        <v>0</v>
      </c>
      <c r="X22" s="73">
        <f t="shared" si="24"/>
        <v>0</v>
      </c>
      <c r="Y22" s="73">
        <f t="shared" si="25"/>
        <v>0</v>
      </c>
      <c r="Z22" s="73">
        <f t="shared" si="26"/>
        <v>0</v>
      </c>
      <c r="AA22" s="73">
        <f t="shared" si="27"/>
        <v>0</v>
      </c>
      <c r="AB22" s="73">
        <f t="shared" si="28"/>
        <v>0</v>
      </c>
      <c r="AC22" s="73">
        <f t="shared" si="29"/>
        <v>0</v>
      </c>
    </row>
    <row r="23" spans="1:29" x14ac:dyDescent="0.2">
      <c r="A23" s="96" t="str">
        <f t="shared" ref="A23:A34" si="30">IF(OR(C23="",D23=""),"",IF(C23&gt;D23,"V",IF(C23&lt;D23,"P","N")))</f>
        <v/>
      </c>
      <c r="B23" s="43" t="s">
        <v>29</v>
      </c>
      <c r="C23" s="3"/>
      <c r="D23" s="3"/>
      <c r="E23" s="43" t="s">
        <v>30</v>
      </c>
      <c r="F23" s="4"/>
      <c r="G23" s="96" t="str">
        <f t="shared" ref="G23:G34" si="31">IF(OR(I23="",J23=""),"",IF(I23&gt;J23,"V",IF(I23&lt;J23,"P","N")))</f>
        <v/>
      </c>
      <c r="H23" s="43" t="s">
        <v>33</v>
      </c>
      <c r="I23" s="3"/>
      <c r="J23" s="3"/>
      <c r="K23" s="43" t="s">
        <v>34</v>
      </c>
      <c r="L23" s="4"/>
      <c r="M23" s="73">
        <v>1</v>
      </c>
      <c r="N23" s="73" t="str">
        <f t="shared" ref="N23:N26" ca="1" si="32">IFERROR(OFFSET($T$49,MATCH($M23,$T$50:$T$53,0),1.1,1),"")</f>
        <v>Manchester City</v>
      </c>
      <c r="O23" s="73">
        <f t="shared" ref="O23:O26" ca="1" si="33">IFERROR(OFFSET($T$49,MATCH($M23,$T$50:$T$53,0),8.1,1),"")</f>
        <v>0</v>
      </c>
      <c r="P23" s="4"/>
      <c r="Q23" s="43" t="str">
        <f t="shared" si="19"/>
        <v/>
      </c>
      <c r="R23" s="43" t="str">
        <f t="shared" si="20"/>
        <v/>
      </c>
      <c r="S23" s="105"/>
      <c r="T23" s="2">
        <f t="shared" si="21"/>
        <v>1</v>
      </c>
      <c r="U23" s="43" t="s">
        <v>28</v>
      </c>
      <c r="V23" s="73">
        <f t="shared" si="22"/>
        <v>0</v>
      </c>
      <c r="W23" s="73">
        <f t="shared" si="23"/>
        <v>0</v>
      </c>
      <c r="X23" s="73">
        <f t="shared" si="24"/>
        <v>0</v>
      </c>
      <c r="Y23" s="73">
        <f t="shared" si="25"/>
        <v>0</v>
      </c>
      <c r="Z23" s="73">
        <f t="shared" si="26"/>
        <v>0</v>
      </c>
      <c r="AA23" s="73">
        <f t="shared" si="27"/>
        <v>0</v>
      </c>
      <c r="AB23" s="73">
        <f t="shared" si="28"/>
        <v>0</v>
      </c>
      <c r="AC23" s="73">
        <f t="shared" si="29"/>
        <v>0</v>
      </c>
    </row>
    <row r="24" spans="1:29" x14ac:dyDescent="0.2">
      <c r="A24" s="96" t="str">
        <f t="shared" si="30"/>
        <v/>
      </c>
      <c r="B24" s="43" t="s">
        <v>31</v>
      </c>
      <c r="C24" s="2"/>
      <c r="D24" s="2"/>
      <c r="E24" s="43" t="s">
        <v>32</v>
      </c>
      <c r="F24" s="4"/>
      <c r="G24" s="96" t="str">
        <f t="shared" si="31"/>
        <v/>
      </c>
      <c r="H24" s="43" t="s">
        <v>35</v>
      </c>
      <c r="I24" s="2"/>
      <c r="J24" s="2"/>
      <c r="K24" s="43" t="s">
        <v>36</v>
      </c>
      <c r="L24" s="4"/>
      <c r="M24" s="73">
        <v>2</v>
      </c>
      <c r="N24" s="73" t="str">
        <f t="shared" ca="1" si="32"/>
        <v/>
      </c>
      <c r="O24" s="73" t="str">
        <f t="shared" ca="1" si="33"/>
        <v/>
      </c>
      <c r="P24" s="4"/>
      <c r="Q24" s="43" t="str">
        <f t="shared" si="19"/>
        <v/>
      </c>
      <c r="R24" s="43" t="str">
        <f t="shared" si="20"/>
        <v/>
      </c>
    </row>
    <row r="25" spans="1:29" x14ac:dyDescent="0.2">
      <c r="A25" s="96" t="str">
        <f t="shared" si="30"/>
        <v/>
      </c>
      <c r="B25" s="43" t="s">
        <v>32</v>
      </c>
      <c r="C25" s="2"/>
      <c r="D25" s="2"/>
      <c r="E25" s="43" t="s">
        <v>29</v>
      </c>
      <c r="F25" s="4"/>
      <c r="G25" s="96" t="str">
        <f t="shared" si="31"/>
        <v/>
      </c>
      <c r="H25" s="43" t="s">
        <v>34</v>
      </c>
      <c r="I25" s="2"/>
      <c r="J25" s="2"/>
      <c r="K25" s="43" t="s">
        <v>35</v>
      </c>
      <c r="L25" s="4"/>
      <c r="M25" s="73">
        <v>3</v>
      </c>
      <c r="N25" s="73" t="str">
        <f t="shared" ca="1" si="32"/>
        <v/>
      </c>
      <c r="O25" s="73" t="str">
        <f t="shared" ca="1" si="33"/>
        <v/>
      </c>
      <c r="P25" s="4"/>
      <c r="Q25" s="43" t="str">
        <f t="shared" si="19"/>
        <v/>
      </c>
      <c r="R25" s="43" t="str">
        <f t="shared" si="20"/>
        <v/>
      </c>
      <c r="S25" s="104"/>
    </row>
    <row r="26" spans="1:29" x14ac:dyDescent="0.2">
      <c r="A26" s="96" t="str">
        <f t="shared" si="30"/>
        <v/>
      </c>
      <c r="B26" s="43" t="s">
        <v>30</v>
      </c>
      <c r="C26" s="2"/>
      <c r="D26" s="2"/>
      <c r="E26" s="43" t="s">
        <v>31</v>
      </c>
      <c r="F26" s="4"/>
      <c r="G26" s="96" t="str">
        <f t="shared" si="31"/>
        <v/>
      </c>
      <c r="H26" s="43" t="s">
        <v>36</v>
      </c>
      <c r="I26" s="2"/>
      <c r="J26" s="2"/>
      <c r="K26" s="43" t="s">
        <v>33</v>
      </c>
      <c r="L26" s="4"/>
      <c r="M26" s="73">
        <v>4</v>
      </c>
      <c r="N26" s="73" t="str">
        <f t="shared" ca="1" si="32"/>
        <v/>
      </c>
      <c r="O26" s="73" t="str">
        <f t="shared" ca="1" si="33"/>
        <v/>
      </c>
      <c r="P26" s="4"/>
      <c r="Q26" s="43" t="str">
        <f t="shared" si="19"/>
        <v/>
      </c>
      <c r="R26" s="43" t="str">
        <f t="shared" si="20"/>
        <v/>
      </c>
      <c r="S26" s="104"/>
    </row>
    <row r="27" spans="1:29" x14ac:dyDescent="0.2">
      <c r="A27" s="96" t="str">
        <f t="shared" si="30"/>
        <v/>
      </c>
      <c r="B27" s="43" t="s">
        <v>29</v>
      </c>
      <c r="C27" s="2"/>
      <c r="D27" s="2"/>
      <c r="E27" s="43" t="s">
        <v>31</v>
      </c>
      <c r="F27" s="4"/>
      <c r="G27" s="96" t="str">
        <f t="shared" si="31"/>
        <v/>
      </c>
      <c r="H27" s="43" t="s">
        <v>34</v>
      </c>
      <c r="I27" s="2"/>
      <c r="J27" s="2"/>
      <c r="K27" s="43" t="s">
        <v>36</v>
      </c>
      <c r="L27" s="4"/>
      <c r="M27" s="5"/>
      <c r="N27" s="5"/>
      <c r="O27" s="5"/>
      <c r="P27" s="4"/>
      <c r="Q27" s="43" t="str">
        <f t="shared" si="19"/>
        <v/>
      </c>
      <c r="R27" s="43" t="str">
        <f t="shared" si="20"/>
        <v/>
      </c>
      <c r="S27" s="104"/>
    </row>
    <row r="28" spans="1:29" x14ac:dyDescent="0.2">
      <c r="A28" s="96" t="str">
        <f t="shared" si="30"/>
        <v/>
      </c>
      <c r="B28" s="43" t="s">
        <v>30</v>
      </c>
      <c r="C28" s="2"/>
      <c r="D28" s="2"/>
      <c r="E28" s="43" t="s">
        <v>32</v>
      </c>
      <c r="F28" s="4"/>
      <c r="G28" s="96" t="str">
        <f t="shared" si="31"/>
        <v/>
      </c>
      <c r="H28" s="43" t="s">
        <v>33</v>
      </c>
      <c r="I28" s="2"/>
      <c r="J28" s="2"/>
      <c r="K28" s="43" t="s">
        <v>35</v>
      </c>
      <c r="L28" s="4"/>
      <c r="M28" s="78"/>
      <c r="N28" s="86" t="s">
        <v>70</v>
      </c>
      <c r="O28" s="86" t="s">
        <v>66</v>
      </c>
      <c r="P28" s="4"/>
      <c r="Q28" s="43" t="str">
        <f t="shared" si="19"/>
        <v/>
      </c>
      <c r="R28" s="43" t="str">
        <f t="shared" si="20"/>
        <v/>
      </c>
      <c r="S28" s="104"/>
      <c r="T28" s="105"/>
      <c r="U28" s="105"/>
    </row>
    <row r="29" spans="1:29" x14ac:dyDescent="0.2">
      <c r="A29" s="96" t="str">
        <f t="shared" si="30"/>
        <v/>
      </c>
      <c r="B29" s="43" t="s">
        <v>32</v>
      </c>
      <c r="C29" s="2"/>
      <c r="D29" s="2"/>
      <c r="E29" s="43" t="s">
        <v>30</v>
      </c>
      <c r="F29" s="4"/>
      <c r="G29" s="96" t="str">
        <f t="shared" si="31"/>
        <v/>
      </c>
      <c r="H29" s="43" t="s">
        <v>36</v>
      </c>
      <c r="I29" s="2"/>
      <c r="J29" s="2"/>
      <c r="K29" s="43" t="s">
        <v>34</v>
      </c>
      <c r="L29" s="4"/>
      <c r="M29" s="73">
        <v>1</v>
      </c>
      <c r="N29" s="73" t="str">
        <f t="shared" ref="N29:N32" ca="1" si="34">IFERROR(OFFSET($T$64,MATCH($M29,$T$65:$T$68,0),1.1,1),"")</f>
        <v>AS Roma</v>
      </c>
      <c r="O29" s="73">
        <f t="shared" ref="O29:O32" ca="1" si="35">IFERROR(OFFSET($T$64,MATCH($M29,$T$65:$T$68,0),8.1,1),"")</f>
        <v>0</v>
      </c>
      <c r="P29" s="4"/>
      <c r="Q29" s="43" t="str">
        <f t="shared" si="19"/>
        <v/>
      </c>
      <c r="R29" s="43" t="str">
        <f t="shared" si="20"/>
        <v/>
      </c>
      <c r="S29" s="104"/>
      <c r="T29" s="105"/>
      <c r="U29" s="105"/>
    </row>
    <row r="30" spans="1:29" x14ac:dyDescent="0.2">
      <c r="A30" s="96" t="str">
        <f t="shared" si="30"/>
        <v/>
      </c>
      <c r="B30" s="43" t="s">
        <v>31</v>
      </c>
      <c r="C30" s="2"/>
      <c r="D30" s="2"/>
      <c r="E30" s="43" t="s">
        <v>29</v>
      </c>
      <c r="F30" s="4"/>
      <c r="G30" s="96" t="str">
        <f t="shared" si="31"/>
        <v/>
      </c>
      <c r="H30" s="43" t="s">
        <v>35</v>
      </c>
      <c r="I30" s="2"/>
      <c r="J30" s="2"/>
      <c r="K30" s="43" t="s">
        <v>33</v>
      </c>
      <c r="L30" s="4"/>
      <c r="M30" s="73">
        <v>2</v>
      </c>
      <c r="N30" s="73" t="str">
        <f t="shared" ca="1" si="34"/>
        <v/>
      </c>
      <c r="O30" s="73" t="str">
        <f t="shared" ca="1" si="35"/>
        <v/>
      </c>
      <c r="P30" s="4"/>
      <c r="Q30" s="43" t="str">
        <f t="shared" si="19"/>
        <v/>
      </c>
      <c r="R30" s="43" t="str">
        <f t="shared" si="20"/>
        <v/>
      </c>
      <c r="S30" s="104"/>
    </row>
    <row r="31" spans="1:29" x14ac:dyDescent="0.2">
      <c r="A31" s="96" t="str">
        <f t="shared" si="30"/>
        <v/>
      </c>
      <c r="B31" s="43" t="s">
        <v>30</v>
      </c>
      <c r="C31" s="2"/>
      <c r="D31" s="2"/>
      <c r="E31" s="43" t="s">
        <v>29</v>
      </c>
      <c r="F31" s="4"/>
      <c r="G31" s="96" t="str">
        <f t="shared" si="31"/>
        <v/>
      </c>
      <c r="H31" s="43" t="s">
        <v>36</v>
      </c>
      <c r="I31" s="2"/>
      <c r="J31" s="2"/>
      <c r="K31" s="43" t="s">
        <v>35</v>
      </c>
      <c r="L31" s="4"/>
      <c r="M31" s="73">
        <v>3</v>
      </c>
      <c r="N31" s="73" t="str">
        <f t="shared" ca="1" si="34"/>
        <v/>
      </c>
      <c r="O31" s="73" t="str">
        <f t="shared" ca="1" si="35"/>
        <v/>
      </c>
      <c r="P31" s="4"/>
    </row>
    <row r="32" spans="1:29" x14ac:dyDescent="0.2">
      <c r="A32" s="96" t="str">
        <f t="shared" si="30"/>
        <v/>
      </c>
      <c r="B32" s="43" t="s">
        <v>32</v>
      </c>
      <c r="C32" s="2"/>
      <c r="D32" s="2"/>
      <c r="E32" s="43" t="s">
        <v>31</v>
      </c>
      <c r="F32" s="4"/>
      <c r="G32" s="96" t="str">
        <f t="shared" si="31"/>
        <v/>
      </c>
      <c r="H32" s="43" t="s">
        <v>34</v>
      </c>
      <c r="I32" s="2"/>
      <c r="J32" s="2"/>
      <c r="K32" s="43" t="s">
        <v>33</v>
      </c>
      <c r="L32" s="4"/>
      <c r="M32" s="73">
        <v>4</v>
      </c>
      <c r="N32" s="73" t="str">
        <f t="shared" ca="1" si="34"/>
        <v/>
      </c>
      <c r="O32" s="73" t="str">
        <f t="shared" ca="1" si="35"/>
        <v/>
      </c>
      <c r="P32" s="4"/>
      <c r="Q32" s="111" t="s">
        <v>89</v>
      </c>
      <c r="R32" s="111"/>
      <c r="T32" s="112" t="s">
        <v>88</v>
      </c>
      <c r="U32" s="112"/>
      <c r="V32" s="112"/>
      <c r="W32" s="112"/>
      <c r="X32" s="112"/>
      <c r="Y32" s="112"/>
      <c r="Z32" s="112"/>
      <c r="AA32" s="112"/>
      <c r="AB32" s="112"/>
      <c r="AC32" s="112"/>
    </row>
    <row r="33" spans="1:29" x14ac:dyDescent="0.2">
      <c r="A33" s="96" t="str">
        <f t="shared" si="30"/>
        <v/>
      </c>
      <c r="B33" s="43" t="s">
        <v>31</v>
      </c>
      <c r="C33" s="2"/>
      <c r="D33" s="2"/>
      <c r="E33" s="43" t="s">
        <v>30</v>
      </c>
      <c r="F33" s="4"/>
      <c r="G33" s="96" t="str">
        <f t="shared" si="31"/>
        <v/>
      </c>
      <c r="H33" s="43" t="s">
        <v>35</v>
      </c>
      <c r="I33" s="2"/>
      <c r="J33" s="2"/>
      <c r="K33" s="43" t="s">
        <v>34</v>
      </c>
      <c r="L33" s="4"/>
      <c r="M33" s="5"/>
      <c r="N33" s="5"/>
      <c r="O33" s="5"/>
      <c r="P33" s="4"/>
      <c r="S33" s="106"/>
    </row>
    <row r="34" spans="1:29" x14ac:dyDescent="0.2">
      <c r="A34" s="96" t="str">
        <f t="shared" si="30"/>
        <v/>
      </c>
      <c r="B34" s="43" t="s">
        <v>29</v>
      </c>
      <c r="C34" s="2"/>
      <c r="D34" s="2"/>
      <c r="E34" s="90" t="s">
        <v>32</v>
      </c>
      <c r="F34" s="4"/>
      <c r="G34" s="96" t="str">
        <f t="shared" si="31"/>
        <v/>
      </c>
      <c r="H34" s="90" t="s">
        <v>33</v>
      </c>
      <c r="I34" s="91"/>
      <c r="J34" s="91"/>
      <c r="K34" s="90" t="s">
        <v>36</v>
      </c>
      <c r="L34" s="4"/>
      <c r="M34" s="79"/>
      <c r="N34" s="87" t="s">
        <v>71</v>
      </c>
      <c r="O34" s="87" t="s">
        <v>66</v>
      </c>
      <c r="P34" s="4"/>
      <c r="Q34" s="43" t="str">
        <f t="shared" ref="Q34:Q45" si="36">IF(C23="","",IF(C23&gt;D23,3,IF(C23=D23,1,0)))</f>
        <v/>
      </c>
      <c r="R34" s="43" t="str">
        <f t="shared" ref="R34:R45" si="37">IF(D23="","",IF(D23&gt;C23,3,IF(D23=C23,1,0)))</f>
        <v/>
      </c>
      <c r="S34" s="104"/>
      <c r="T34" s="2" t="s">
        <v>75</v>
      </c>
      <c r="U34" s="2" t="s">
        <v>76</v>
      </c>
      <c r="V34" s="73" t="s">
        <v>77</v>
      </c>
      <c r="W34" s="73" t="s">
        <v>78</v>
      </c>
      <c r="X34" s="73" t="s">
        <v>79</v>
      </c>
      <c r="Y34" s="73" t="s">
        <v>80</v>
      </c>
      <c r="Z34" s="73" t="s">
        <v>81</v>
      </c>
      <c r="AA34" s="73" t="s">
        <v>82</v>
      </c>
      <c r="AB34" s="73" t="s">
        <v>83</v>
      </c>
      <c r="AC34" s="73" t="s">
        <v>84</v>
      </c>
    </row>
    <row r="35" spans="1:29" x14ac:dyDescent="0.2">
      <c r="A35" s="4"/>
      <c r="B35" s="5"/>
      <c r="C35" s="5"/>
      <c r="D35" s="5"/>
      <c r="E35" s="92"/>
      <c r="F35" s="7"/>
      <c r="G35" s="7"/>
      <c r="H35" s="93"/>
      <c r="I35" s="93"/>
      <c r="J35" s="93"/>
      <c r="K35" s="92"/>
      <c r="L35" s="4"/>
      <c r="M35" s="73">
        <v>1</v>
      </c>
      <c r="N35" s="73" t="str">
        <f t="shared" ref="N35:N38" ca="1" si="38">IFERROR(OFFSET($T$79,MATCH($M35,$T$80:$T$83,0),1.1,1),"")</f>
        <v>Olympiakos</v>
      </c>
      <c r="O35" s="73">
        <f t="shared" ref="O35:O38" ca="1" si="39">IFERROR(OFFSET($T$79,MATCH($M35,$T$80:$T$83,0),8.1,1),"")</f>
        <v>0</v>
      </c>
      <c r="P35" s="4"/>
      <c r="Q35" s="43" t="str">
        <f t="shared" si="36"/>
        <v/>
      </c>
      <c r="R35" s="43" t="str">
        <f t="shared" si="37"/>
        <v/>
      </c>
      <c r="S35" s="105"/>
      <c r="T35" s="2">
        <f t="shared" ref="T35:T38" si="40">RANK($AC35,$AC$35:$AC$38,0)</f>
        <v>1</v>
      </c>
      <c r="U35" s="43" t="s">
        <v>29</v>
      </c>
      <c r="V35" s="73">
        <f t="shared" ref="V35:V38" si="41">COUNTIFS($B$23:$B$34,$U35,$Q$34:$Q$45,3)+COUNTIFS($E$23:$E$34,$U35,$R$34:$R$45,3)</f>
        <v>0</v>
      </c>
      <c r="W35" s="73">
        <f t="shared" ref="W35:W38" si="42">COUNTIFS($B$23:$B$34,$U35,$Q$34:$Q$45,1)+COUNTIFS($E$23:$E$34,$U35,$R$34:$R$45,1)</f>
        <v>0</v>
      </c>
      <c r="X35" s="73">
        <f t="shared" ref="X35:X38" si="43">COUNTIFS($B$23:$B$34,$U35,$Q$34:$Q$45,0)+COUNTIFS($E$23:$E$34,$U35,$R$34:$R$45,0)</f>
        <v>0</v>
      </c>
      <c r="Y35" s="73">
        <f t="shared" ref="Y35:Y38" si="44">SUMIF($B$23:$B$34,$U35,$C$23:$C$34)+SUMIF($E$23:$E$34,$U35,$D$23:$D$34)</f>
        <v>0</v>
      </c>
      <c r="Z35" s="73">
        <f t="shared" ref="Z35:Z38" si="45">SUMIF($B$23:$B$34,$U35,$D$23:$D$34)+SUMIF($E$23:$E$34,$U35,$C$23:$C$34)</f>
        <v>0</v>
      </c>
      <c r="AA35" s="73">
        <f t="shared" ref="AA35:AA38" si="46">Y35-Z35</f>
        <v>0</v>
      </c>
      <c r="AB35" s="73">
        <f t="shared" ref="AB35:AB38" si="47">SUMIF($B$23:$B$34,$U35,$Q$34:$Q$45)+SUMIF($E$23:$E$34,$U35,$R$34:$R$45)</f>
        <v>0</v>
      </c>
      <c r="AC35" s="73">
        <f t="shared" ref="AC35" si="48">SUM(AB35*1000000,AA35*1000,Y35*100,V35*10)</f>
        <v>0</v>
      </c>
    </row>
    <row r="36" spans="1:29" x14ac:dyDescent="0.2">
      <c r="A36" s="4"/>
      <c r="B36" s="60"/>
      <c r="C36" s="60"/>
      <c r="D36" s="60"/>
      <c r="E36" s="60"/>
      <c r="F36" s="7"/>
      <c r="G36" s="7"/>
      <c r="H36" s="60"/>
      <c r="I36" s="60"/>
      <c r="J36" s="60"/>
      <c r="K36" s="60"/>
      <c r="L36" s="4"/>
      <c r="M36" s="73">
        <v>2</v>
      </c>
      <c r="N36" s="73" t="str">
        <f t="shared" ca="1" si="38"/>
        <v/>
      </c>
      <c r="O36" s="73" t="str">
        <f t="shared" ca="1" si="39"/>
        <v/>
      </c>
      <c r="P36" s="4"/>
      <c r="Q36" s="43" t="str">
        <f t="shared" si="36"/>
        <v/>
      </c>
      <c r="R36" s="43" t="str">
        <f t="shared" si="37"/>
        <v/>
      </c>
      <c r="S36" s="105"/>
      <c r="T36" s="2">
        <f t="shared" si="40"/>
        <v>1</v>
      </c>
      <c r="U36" s="43" t="s">
        <v>31</v>
      </c>
      <c r="V36" s="73">
        <f t="shared" si="41"/>
        <v>0</v>
      </c>
      <c r="W36" s="73">
        <f t="shared" si="42"/>
        <v>0</v>
      </c>
      <c r="X36" s="73">
        <f t="shared" si="43"/>
        <v>0</v>
      </c>
      <c r="Y36" s="73">
        <f t="shared" si="44"/>
        <v>0</v>
      </c>
      <c r="Z36" s="73">
        <f t="shared" si="45"/>
        <v>0</v>
      </c>
      <c r="AA36" s="73">
        <f t="shared" si="46"/>
        <v>0</v>
      </c>
      <c r="AB36" s="73">
        <f t="shared" si="47"/>
        <v>0</v>
      </c>
      <c r="AC36" s="73">
        <f t="shared" ref="AC35:AC38" si="49">SUM(AB36*1000000,AA36*1000,Y36*100,V36*10)</f>
        <v>0</v>
      </c>
    </row>
    <row r="37" spans="1:29" x14ac:dyDescent="0.2">
      <c r="A37" s="4"/>
      <c r="B37" s="48" t="s">
        <v>56</v>
      </c>
      <c r="C37" s="67"/>
      <c r="D37" s="67"/>
      <c r="E37" s="62" t="str">
        <f ca="1">IF(N17="","",N17)</f>
        <v>Galatasaray</v>
      </c>
      <c r="F37" s="7"/>
      <c r="G37" s="7"/>
      <c r="H37" s="13" t="s">
        <v>57</v>
      </c>
      <c r="I37" s="66"/>
      <c r="J37" s="66"/>
      <c r="K37" s="62" t="str">
        <f ca="1">IF(N23="","",N23)</f>
        <v>Manchester City</v>
      </c>
      <c r="L37" s="4"/>
      <c r="M37" s="73">
        <v>3</v>
      </c>
      <c r="N37" s="73" t="str">
        <f t="shared" ca="1" si="38"/>
        <v/>
      </c>
      <c r="O37" s="73" t="str">
        <f t="shared" ca="1" si="39"/>
        <v/>
      </c>
      <c r="P37" s="4"/>
      <c r="Q37" s="43" t="str">
        <f t="shared" si="36"/>
        <v/>
      </c>
      <c r="R37" s="43" t="str">
        <f t="shared" si="37"/>
        <v/>
      </c>
      <c r="S37" s="105"/>
      <c r="T37" s="2">
        <f t="shared" si="40"/>
        <v>1</v>
      </c>
      <c r="U37" s="43" t="s">
        <v>32</v>
      </c>
      <c r="V37" s="73">
        <f t="shared" si="41"/>
        <v>0</v>
      </c>
      <c r="W37" s="73">
        <f t="shared" si="42"/>
        <v>0</v>
      </c>
      <c r="X37" s="73">
        <f t="shared" si="43"/>
        <v>0</v>
      </c>
      <c r="Y37" s="73">
        <f t="shared" si="44"/>
        <v>0</v>
      </c>
      <c r="Z37" s="73">
        <f t="shared" si="45"/>
        <v>0</v>
      </c>
      <c r="AA37" s="73">
        <f t="shared" si="46"/>
        <v>0</v>
      </c>
      <c r="AB37" s="73">
        <f t="shared" si="47"/>
        <v>0</v>
      </c>
      <c r="AC37" s="73">
        <f t="shared" si="49"/>
        <v>0</v>
      </c>
    </row>
    <row r="38" spans="1:29" x14ac:dyDescent="0.2">
      <c r="A38" s="4"/>
      <c r="B38" s="5"/>
      <c r="C38" s="5"/>
      <c r="D38" s="5"/>
      <c r="E38" s="62" t="str">
        <f ca="1">IF(N18="","",N18)</f>
        <v/>
      </c>
      <c r="F38" s="7"/>
      <c r="G38" s="7"/>
      <c r="H38" s="5"/>
      <c r="I38" s="5"/>
      <c r="J38" s="5"/>
      <c r="K38" s="62" t="str">
        <f ca="1">IF(N24="","",N24)</f>
        <v/>
      </c>
      <c r="L38" s="4"/>
      <c r="M38" s="73">
        <v>4</v>
      </c>
      <c r="N38" s="73" t="str">
        <f t="shared" ca="1" si="38"/>
        <v/>
      </c>
      <c r="O38" s="73" t="str">
        <f t="shared" ca="1" si="39"/>
        <v/>
      </c>
      <c r="P38" s="4"/>
      <c r="Q38" s="43" t="str">
        <f t="shared" si="36"/>
        <v/>
      </c>
      <c r="R38" s="43" t="str">
        <f t="shared" si="37"/>
        <v/>
      </c>
      <c r="S38" s="105"/>
      <c r="T38" s="2">
        <f t="shared" si="40"/>
        <v>1</v>
      </c>
      <c r="U38" s="43" t="s">
        <v>30</v>
      </c>
      <c r="V38" s="73">
        <f t="shared" si="41"/>
        <v>0</v>
      </c>
      <c r="W38" s="73">
        <f t="shared" si="42"/>
        <v>0</v>
      </c>
      <c r="X38" s="73">
        <f t="shared" si="43"/>
        <v>0</v>
      </c>
      <c r="Y38" s="73">
        <f t="shared" si="44"/>
        <v>0</v>
      </c>
      <c r="Z38" s="73">
        <f t="shared" si="45"/>
        <v>0</v>
      </c>
      <c r="AA38" s="73">
        <f t="shared" si="46"/>
        <v>0</v>
      </c>
      <c r="AB38" s="73">
        <f t="shared" si="47"/>
        <v>0</v>
      </c>
      <c r="AC38" s="73">
        <f t="shared" si="49"/>
        <v>0</v>
      </c>
    </row>
    <row r="39" spans="1:29" x14ac:dyDescent="0.2">
      <c r="A39" s="4"/>
      <c r="B39" s="60"/>
      <c r="C39" s="60"/>
      <c r="D39" s="60"/>
      <c r="E39" s="60"/>
      <c r="F39" s="7"/>
      <c r="G39" s="7"/>
      <c r="H39" s="60"/>
      <c r="I39" s="60"/>
      <c r="J39" s="60"/>
      <c r="K39" s="60"/>
      <c r="L39" s="4"/>
      <c r="M39" s="5"/>
      <c r="N39" s="5"/>
      <c r="O39" s="5"/>
      <c r="P39" s="4"/>
      <c r="Q39" s="43" t="str">
        <f t="shared" si="36"/>
        <v/>
      </c>
      <c r="R39" s="43" t="str">
        <f t="shared" si="37"/>
        <v/>
      </c>
    </row>
    <row r="40" spans="1:29" x14ac:dyDescent="0.2">
      <c r="A40" s="4"/>
      <c r="B40" s="51" t="s">
        <v>12</v>
      </c>
      <c r="C40" s="52"/>
      <c r="D40" s="52"/>
      <c r="E40" s="53"/>
      <c r="F40" s="4"/>
      <c r="G40" s="4"/>
      <c r="H40" s="54" t="s">
        <v>13</v>
      </c>
      <c r="I40" s="55"/>
      <c r="J40" s="55"/>
      <c r="K40" s="56"/>
      <c r="L40" s="4"/>
      <c r="M40" s="80"/>
      <c r="N40" s="88" t="s">
        <v>72</v>
      </c>
      <c r="O40" s="88" t="s">
        <v>66</v>
      </c>
      <c r="P40" s="4"/>
      <c r="Q40" s="43" t="str">
        <f t="shared" si="36"/>
        <v/>
      </c>
      <c r="R40" s="43" t="str">
        <f t="shared" si="37"/>
        <v/>
      </c>
      <c r="S40" s="104"/>
    </row>
    <row r="41" spans="1:29" x14ac:dyDescent="0.2">
      <c r="A41" s="96" t="str">
        <f t="shared" ref="A41:A52" si="50">IF(OR(C41="",D41=""),"",IF(C41&gt;D41,"V",IF(C41&lt;D41,"P","N")))</f>
        <v/>
      </c>
      <c r="B41" s="43" t="s">
        <v>37</v>
      </c>
      <c r="C41" s="3"/>
      <c r="D41" s="3"/>
      <c r="E41" s="43" t="s">
        <v>38</v>
      </c>
      <c r="F41" s="4"/>
      <c r="G41" s="96" t="str">
        <f t="shared" ref="G41:G52" si="51">IF(OR(I41="",J41=""),"",IF(I41&gt;J41,"V",IF(I41&lt;J41,"P","N")))</f>
        <v/>
      </c>
      <c r="H41" s="43" t="s">
        <v>41</v>
      </c>
      <c r="I41" s="3"/>
      <c r="J41" s="3"/>
      <c r="K41" s="43" t="s">
        <v>42</v>
      </c>
      <c r="L41" s="4"/>
      <c r="M41" s="73">
        <v>1</v>
      </c>
      <c r="N41" s="73" t="str">
        <f t="shared" ref="N41:N44" ca="1" si="52">IFERROR(OFFSET($T$94,MATCH($M41,$T$95:$T$98,0),1.1,1),"")</f>
        <v>Dynamo Kiev</v>
      </c>
      <c r="O41" s="73">
        <f t="shared" ref="O41:O44" ca="1" si="53">IFERROR(OFFSET($T$94,MATCH($M41,$T$95:$T$98,0),8.1,1),"")</f>
        <v>0</v>
      </c>
      <c r="P41" s="4"/>
      <c r="Q41" s="43" t="str">
        <f t="shared" si="36"/>
        <v/>
      </c>
      <c r="R41" s="43" t="str">
        <f t="shared" si="37"/>
        <v/>
      </c>
      <c r="S41" s="104"/>
    </row>
    <row r="42" spans="1:29" x14ac:dyDescent="0.2">
      <c r="A42" s="96" t="str">
        <f t="shared" si="50"/>
        <v/>
      </c>
      <c r="B42" s="43" t="s">
        <v>39</v>
      </c>
      <c r="C42" s="2"/>
      <c r="D42" s="2"/>
      <c r="E42" s="43" t="s">
        <v>40</v>
      </c>
      <c r="F42" s="4"/>
      <c r="G42" s="96" t="str">
        <f t="shared" si="51"/>
        <v/>
      </c>
      <c r="H42" s="43" t="s">
        <v>43</v>
      </c>
      <c r="I42" s="2"/>
      <c r="J42" s="2"/>
      <c r="K42" s="43" t="s">
        <v>44</v>
      </c>
      <c r="L42" s="4"/>
      <c r="M42" s="73">
        <v>2</v>
      </c>
      <c r="N42" s="73" t="str">
        <f t="shared" ca="1" si="52"/>
        <v/>
      </c>
      <c r="O42" s="73" t="str">
        <f t="shared" ca="1" si="53"/>
        <v/>
      </c>
      <c r="P42" s="4"/>
      <c r="Q42" s="43" t="str">
        <f t="shared" si="36"/>
        <v/>
      </c>
      <c r="R42" s="43" t="str">
        <f t="shared" si="37"/>
        <v/>
      </c>
      <c r="S42" s="104"/>
    </row>
    <row r="43" spans="1:29" x14ac:dyDescent="0.2">
      <c r="A43" s="96" t="str">
        <f t="shared" si="50"/>
        <v/>
      </c>
      <c r="B43" s="43" t="s">
        <v>38</v>
      </c>
      <c r="C43" s="2"/>
      <c r="D43" s="2"/>
      <c r="E43" s="43" t="s">
        <v>39</v>
      </c>
      <c r="F43" s="4"/>
      <c r="G43" s="96" t="str">
        <f t="shared" si="51"/>
        <v/>
      </c>
      <c r="H43" s="43" t="s">
        <v>42</v>
      </c>
      <c r="I43" s="2"/>
      <c r="J43" s="2"/>
      <c r="K43" s="43" t="s">
        <v>43</v>
      </c>
      <c r="L43" s="4"/>
      <c r="M43" s="73">
        <v>3</v>
      </c>
      <c r="N43" s="73" t="str">
        <f t="shared" ca="1" si="52"/>
        <v/>
      </c>
      <c r="O43" s="73" t="str">
        <f t="shared" ca="1" si="53"/>
        <v/>
      </c>
      <c r="P43" s="4"/>
      <c r="Q43" s="43" t="str">
        <f t="shared" si="36"/>
        <v/>
      </c>
      <c r="R43" s="43" t="str">
        <f t="shared" si="37"/>
        <v/>
      </c>
      <c r="S43" s="104"/>
      <c r="T43" s="105"/>
      <c r="U43" s="105"/>
    </row>
    <row r="44" spans="1:29" x14ac:dyDescent="0.2">
      <c r="A44" s="96" t="str">
        <f t="shared" si="50"/>
        <v/>
      </c>
      <c r="B44" s="43" t="s">
        <v>40</v>
      </c>
      <c r="C44" s="2"/>
      <c r="D44" s="2"/>
      <c r="E44" s="43" t="s">
        <v>37</v>
      </c>
      <c r="F44" s="4"/>
      <c r="G44" s="96" t="str">
        <f t="shared" si="51"/>
        <v/>
      </c>
      <c r="H44" s="43" t="s">
        <v>44</v>
      </c>
      <c r="I44" s="2"/>
      <c r="J44" s="2"/>
      <c r="K44" s="43" t="s">
        <v>41</v>
      </c>
      <c r="L44" s="4"/>
      <c r="M44" s="73">
        <v>4</v>
      </c>
      <c r="N44" s="73" t="str">
        <f t="shared" ca="1" si="52"/>
        <v/>
      </c>
      <c r="O44" s="73" t="str">
        <f t="shared" ca="1" si="53"/>
        <v/>
      </c>
      <c r="P44" s="4"/>
      <c r="Q44" s="43" t="str">
        <f t="shared" si="36"/>
        <v/>
      </c>
      <c r="R44" s="43" t="str">
        <f t="shared" si="37"/>
        <v/>
      </c>
      <c r="S44" s="104"/>
      <c r="T44" s="105"/>
      <c r="U44" s="105"/>
    </row>
    <row r="45" spans="1:29" x14ac:dyDescent="0.2">
      <c r="A45" s="96" t="str">
        <f t="shared" si="50"/>
        <v/>
      </c>
      <c r="B45" s="43" t="s">
        <v>40</v>
      </c>
      <c r="C45" s="2"/>
      <c r="D45" s="2"/>
      <c r="E45" s="43" t="s">
        <v>38</v>
      </c>
      <c r="F45" s="4"/>
      <c r="G45" s="96" t="str">
        <f t="shared" si="51"/>
        <v/>
      </c>
      <c r="H45" s="43" t="s">
        <v>44</v>
      </c>
      <c r="I45" s="2"/>
      <c r="J45" s="2"/>
      <c r="K45" s="43" t="s">
        <v>42</v>
      </c>
      <c r="L45" s="4"/>
      <c r="M45" s="5"/>
      <c r="N45" s="5"/>
      <c r="O45" s="5"/>
      <c r="P45" s="4"/>
      <c r="Q45" s="43" t="str">
        <f t="shared" si="36"/>
        <v/>
      </c>
      <c r="R45" s="43" t="str">
        <f t="shared" si="37"/>
        <v/>
      </c>
      <c r="S45" s="104"/>
    </row>
    <row r="46" spans="1:29" x14ac:dyDescent="0.2">
      <c r="A46" s="96" t="str">
        <f t="shared" si="50"/>
        <v/>
      </c>
      <c r="B46" s="43" t="s">
        <v>39</v>
      </c>
      <c r="C46" s="2"/>
      <c r="D46" s="2"/>
      <c r="E46" s="43" t="s">
        <v>37</v>
      </c>
      <c r="F46" s="4"/>
      <c r="G46" s="96" t="str">
        <f t="shared" si="51"/>
        <v/>
      </c>
      <c r="H46" s="43" t="s">
        <v>43</v>
      </c>
      <c r="I46" s="2"/>
      <c r="J46" s="2"/>
      <c r="K46" s="43" t="s">
        <v>41</v>
      </c>
      <c r="L46" s="4"/>
      <c r="M46" s="81"/>
      <c r="N46" s="89" t="s">
        <v>73</v>
      </c>
      <c r="O46" s="89" t="s">
        <v>66</v>
      </c>
      <c r="P46" s="4"/>
    </row>
    <row r="47" spans="1:29" x14ac:dyDescent="0.2">
      <c r="A47" s="96" t="str">
        <f t="shared" si="50"/>
        <v/>
      </c>
      <c r="B47" s="43" t="s">
        <v>37</v>
      </c>
      <c r="C47" s="2"/>
      <c r="D47" s="2"/>
      <c r="E47" s="43" t="s">
        <v>39</v>
      </c>
      <c r="F47" s="4"/>
      <c r="G47" s="96" t="str">
        <f t="shared" si="51"/>
        <v/>
      </c>
      <c r="H47" s="43" t="s">
        <v>42</v>
      </c>
      <c r="I47" s="2"/>
      <c r="J47" s="2"/>
      <c r="K47" s="43" t="s">
        <v>44</v>
      </c>
      <c r="L47" s="4"/>
      <c r="M47" s="73">
        <v>1</v>
      </c>
      <c r="N47" s="73" t="str">
        <f t="shared" ref="N47:N50" ca="1" si="54">IFERROR(OFFSET($T$109,MATCH($M47,$T$110:$T$113,0),1.1,1),"")</f>
        <v>La Gantoise</v>
      </c>
      <c r="O47" s="73">
        <f t="shared" ref="O47:O50" ca="1" si="55">IFERROR(OFFSET($T$109,MATCH($M47,$T$110:$T$113,0),8.1,1),"")</f>
        <v>0</v>
      </c>
      <c r="P47" s="4"/>
      <c r="Q47" s="114" t="s">
        <v>91</v>
      </c>
      <c r="R47" s="114"/>
      <c r="T47" s="113" t="s">
        <v>90</v>
      </c>
      <c r="U47" s="113"/>
      <c r="V47" s="113"/>
      <c r="W47" s="113"/>
      <c r="X47" s="113"/>
      <c r="Y47" s="113"/>
      <c r="Z47" s="113"/>
      <c r="AA47" s="113"/>
      <c r="AB47" s="113"/>
      <c r="AC47" s="113"/>
    </row>
    <row r="48" spans="1:29" x14ac:dyDescent="0.2">
      <c r="A48" s="96" t="str">
        <f t="shared" si="50"/>
        <v/>
      </c>
      <c r="B48" s="43" t="s">
        <v>38</v>
      </c>
      <c r="C48" s="2"/>
      <c r="D48" s="2"/>
      <c r="E48" s="43" t="s">
        <v>40</v>
      </c>
      <c r="F48" s="4"/>
      <c r="G48" s="96" t="str">
        <f t="shared" si="51"/>
        <v/>
      </c>
      <c r="H48" s="43" t="s">
        <v>41</v>
      </c>
      <c r="I48" s="2"/>
      <c r="J48" s="2"/>
      <c r="K48" s="43" t="s">
        <v>43</v>
      </c>
      <c r="L48" s="4"/>
      <c r="M48" s="73">
        <v>2</v>
      </c>
      <c r="N48" s="73" t="str">
        <f t="shared" ca="1" si="54"/>
        <v/>
      </c>
      <c r="O48" s="73" t="str">
        <f t="shared" ca="1" si="55"/>
        <v/>
      </c>
      <c r="P48" s="4"/>
      <c r="S48" s="106"/>
    </row>
    <row r="49" spans="1:29" x14ac:dyDescent="0.2">
      <c r="A49" s="96" t="str">
        <f t="shared" si="50"/>
        <v/>
      </c>
      <c r="B49" s="43" t="s">
        <v>40</v>
      </c>
      <c r="C49" s="2"/>
      <c r="D49" s="2"/>
      <c r="E49" s="43" t="s">
        <v>39</v>
      </c>
      <c r="F49" s="4"/>
      <c r="G49" s="96" t="str">
        <f t="shared" si="51"/>
        <v/>
      </c>
      <c r="H49" s="43" t="s">
        <v>44</v>
      </c>
      <c r="I49" s="2"/>
      <c r="J49" s="2"/>
      <c r="K49" s="43" t="s">
        <v>43</v>
      </c>
      <c r="L49" s="4"/>
      <c r="M49" s="73">
        <v>3</v>
      </c>
      <c r="N49" s="73" t="str">
        <f t="shared" ca="1" si="54"/>
        <v/>
      </c>
      <c r="O49" s="73" t="str">
        <f t="shared" ca="1" si="55"/>
        <v/>
      </c>
      <c r="P49" s="4"/>
      <c r="Q49" s="43" t="str">
        <f t="shared" ref="Q49:Q60" si="56">IF(I23="","",IF(I23&gt;J23,3,IF(I23=J23,1,0)))</f>
        <v/>
      </c>
      <c r="R49" s="43" t="str">
        <f t="shared" ref="R49:R60" si="57">IF(J23="","",IF(J23&gt;I23,3,IF(J23=I23,1,0)))</f>
        <v/>
      </c>
      <c r="S49" s="104"/>
      <c r="T49" s="2" t="s">
        <v>75</v>
      </c>
      <c r="U49" s="2" t="s">
        <v>76</v>
      </c>
      <c r="V49" s="73" t="s">
        <v>77</v>
      </c>
      <c r="W49" s="73" t="s">
        <v>78</v>
      </c>
      <c r="X49" s="73" t="s">
        <v>79</v>
      </c>
      <c r="Y49" s="73" t="s">
        <v>80</v>
      </c>
      <c r="Z49" s="73" t="s">
        <v>81</v>
      </c>
      <c r="AA49" s="73" t="s">
        <v>82</v>
      </c>
      <c r="AB49" s="73" t="s">
        <v>83</v>
      </c>
      <c r="AC49" s="73" t="s">
        <v>84</v>
      </c>
    </row>
    <row r="50" spans="1:29" x14ac:dyDescent="0.2">
      <c r="A50" s="96" t="str">
        <f t="shared" si="50"/>
        <v/>
      </c>
      <c r="B50" s="43" t="s">
        <v>38</v>
      </c>
      <c r="C50" s="2"/>
      <c r="D50" s="2"/>
      <c r="E50" s="43" t="s">
        <v>37</v>
      </c>
      <c r="F50" s="4"/>
      <c r="G50" s="96" t="str">
        <f t="shared" si="51"/>
        <v/>
      </c>
      <c r="H50" s="43" t="s">
        <v>42</v>
      </c>
      <c r="I50" s="2"/>
      <c r="J50" s="2"/>
      <c r="K50" s="43" t="s">
        <v>41</v>
      </c>
      <c r="L50" s="4"/>
      <c r="M50" s="73">
        <v>4</v>
      </c>
      <c r="N50" s="73" t="str">
        <f t="shared" ca="1" si="54"/>
        <v/>
      </c>
      <c r="O50" s="73" t="str">
        <f t="shared" ca="1" si="55"/>
        <v/>
      </c>
      <c r="P50" s="4"/>
      <c r="Q50" s="43" t="str">
        <f t="shared" si="56"/>
        <v/>
      </c>
      <c r="R50" s="43" t="str">
        <f t="shared" si="57"/>
        <v/>
      </c>
      <c r="S50" s="105"/>
      <c r="T50" s="2">
        <f t="shared" ref="T50:T53" si="58">RANK($AC50,$AC$50:$AC$53,0)</f>
        <v>1</v>
      </c>
      <c r="U50" s="43" t="s">
        <v>33</v>
      </c>
      <c r="V50" s="73">
        <f t="shared" ref="V50:V53" si="59">COUNTIFS($H$23:$H$34,$U50,$Q$49:$Q$60,3)+COUNTIFS($K$23:$K$34,$U50,$R$49:$R$60,3)</f>
        <v>0</v>
      </c>
      <c r="W50" s="73">
        <f t="shared" ref="W50:W53" si="60">COUNTIFS($H$23:$H$34,$U50,$Q$49:$Q$60,1)+COUNTIFS($K$23:$K$34,$U50,$R$49:$R$60,1)</f>
        <v>0</v>
      </c>
      <c r="X50" s="73">
        <f t="shared" ref="X50:X53" si="61">COUNTIFS($H$23:$H$34,$U50,$Q$49:$Q$60,0)+COUNTIFS($K$23:$K$34,$U50,$R$49:$R$60,0)</f>
        <v>0</v>
      </c>
      <c r="Y50" s="73">
        <f t="shared" ref="Y50:Y53" si="62">SUMIF($H$23:$H$34,$U50,$J$23:$J$34)+SUMIF($K$23:$K$34,$U50,$I$23:$I$34)</f>
        <v>0</v>
      </c>
      <c r="Z50" s="73">
        <f t="shared" ref="Z50:Z53" si="63">SUMIF($H$23:$H$34,$U50,$J$23:$J$34)+SUMIF($K$23:$K$34,$U50,$I$23:$I$34)</f>
        <v>0</v>
      </c>
      <c r="AA50" s="73">
        <f t="shared" ref="AA50:AA53" si="64">Y50-Z50</f>
        <v>0</v>
      </c>
      <c r="AB50" s="73">
        <f t="shared" ref="AB50:AB53" si="65">SUMIF($H$23:$H$34,$U50,$Q$49:$Q$60)+SUMIF($K$23:$K$34,$U50,$R$49:$R$60)</f>
        <v>0</v>
      </c>
      <c r="AC50" s="73">
        <f t="shared" ref="AC50:AC53" si="66">SUM(AB50*1000000,AA50*1000,Y50*100,V50*10)</f>
        <v>0</v>
      </c>
    </row>
    <row r="51" spans="1:29" x14ac:dyDescent="0.2">
      <c r="A51" s="96" t="str">
        <f t="shared" si="50"/>
        <v/>
      </c>
      <c r="B51" s="43" t="s">
        <v>39</v>
      </c>
      <c r="C51" s="2"/>
      <c r="D51" s="2"/>
      <c r="E51" s="43" t="s">
        <v>38</v>
      </c>
      <c r="F51" s="4"/>
      <c r="G51" s="96" t="str">
        <f t="shared" si="51"/>
        <v/>
      </c>
      <c r="H51" s="43" t="s">
        <v>43</v>
      </c>
      <c r="I51" s="2"/>
      <c r="J51" s="2"/>
      <c r="K51" s="43" t="s">
        <v>42</v>
      </c>
      <c r="L51" s="4"/>
      <c r="M51" s="5"/>
      <c r="N51" s="5"/>
      <c r="O51" s="5"/>
      <c r="P51" s="4"/>
      <c r="Q51" s="43" t="str">
        <f t="shared" si="56"/>
        <v/>
      </c>
      <c r="R51" s="43" t="str">
        <f t="shared" si="57"/>
        <v/>
      </c>
      <c r="S51" s="105"/>
      <c r="T51" s="2">
        <f t="shared" si="58"/>
        <v>1</v>
      </c>
      <c r="U51" s="43" t="s">
        <v>35</v>
      </c>
      <c r="V51" s="73">
        <f t="shared" si="59"/>
        <v>0</v>
      </c>
      <c r="W51" s="73">
        <f t="shared" si="60"/>
        <v>0</v>
      </c>
      <c r="X51" s="73">
        <f t="shared" si="61"/>
        <v>0</v>
      </c>
      <c r="Y51" s="73">
        <f t="shared" si="62"/>
        <v>0</v>
      </c>
      <c r="Z51" s="73">
        <f t="shared" si="63"/>
        <v>0</v>
      </c>
      <c r="AA51" s="73">
        <f t="shared" si="64"/>
        <v>0</v>
      </c>
      <c r="AB51" s="73">
        <f t="shared" si="65"/>
        <v>0</v>
      </c>
      <c r="AC51" s="73">
        <f t="shared" si="66"/>
        <v>0</v>
      </c>
    </row>
    <row r="52" spans="1:29" x14ac:dyDescent="0.2">
      <c r="A52" s="96" t="str">
        <f t="shared" si="50"/>
        <v/>
      </c>
      <c r="B52" s="43" t="s">
        <v>37</v>
      </c>
      <c r="C52" s="2"/>
      <c r="D52" s="2"/>
      <c r="E52" s="90" t="s">
        <v>40</v>
      </c>
      <c r="F52" s="4"/>
      <c r="G52" s="96" t="str">
        <f t="shared" si="51"/>
        <v/>
      </c>
      <c r="H52" s="90" t="s">
        <v>41</v>
      </c>
      <c r="I52" s="91"/>
      <c r="J52" s="91"/>
      <c r="K52" s="90" t="s">
        <v>44</v>
      </c>
      <c r="L52" s="4"/>
      <c r="M52" s="5"/>
      <c r="N52" s="5"/>
      <c r="O52" s="5"/>
      <c r="P52" s="4"/>
      <c r="Q52" s="43" t="str">
        <f t="shared" si="56"/>
        <v/>
      </c>
      <c r="R52" s="43" t="str">
        <f t="shared" si="57"/>
        <v/>
      </c>
      <c r="S52" s="105"/>
      <c r="T52" s="2">
        <f t="shared" si="58"/>
        <v>1</v>
      </c>
      <c r="U52" s="43" t="s">
        <v>34</v>
      </c>
      <c r="V52" s="73">
        <f t="shared" si="59"/>
        <v>0</v>
      </c>
      <c r="W52" s="73">
        <f t="shared" si="60"/>
        <v>0</v>
      </c>
      <c r="X52" s="73">
        <f t="shared" si="61"/>
        <v>0</v>
      </c>
      <c r="Y52" s="73">
        <f t="shared" si="62"/>
        <v>0</v>
      </c>
      <c r="Z52" s="73">
        <f t="shared" si="63"/>
        <v>0</v>
      </c>
      <c r="AA52" s="73">
        <f t="shared" si="64"/>
        <v>0</v>
      </c>
      <c r="AB52" s="73">
        <f t="shared" si="65"/>
        <v>0</v>
      </c>
      <c r="AC52" s="73">
        <f t="shared" si="66"/>
        <v>0</v>
      </c>
    </row>
    <row r="53" spans="1:29" x14ac:dyDescent="0.2">
      <c r="A53" s="4"/>
      <c r="B53" s="5"/>
      <c r="C53" s="5"/>
      <c r="D53" s="5"/>
      <c r="E53" s="92"/>
      <c r="F53" s="7"/>
      <c r="G53" s="7"/>
      <c r="H53" s="93"/>
      <c r="I53" s="93"/>
      <c r="J53" s="93"/>
      <c r="K53" s="92"/>
      <c r="L53" s="4"/>
      <c r="M53" s="5"/>
      <c r="N53" s="5"/>
      <c r="O53" s="5"/>
      <c r="P53" s="4"/>
      <c r="Q53" s="43" t="str">
        <f t="shared" si="56"/>
        <v/>
      </c>
      <c r="R53" s="43" t="str">
        <f t="shared" si="57"/>
        <v/>
      </c>
      <c r="S53" s="105"/>
      <c r="T53" s="2">
        <f t="shared" si="58"/>
        <v>1</v>
      </c>
      <c r="U53" s="43" t="s">
        <v>36</v>
      </c>
      <c r="V53" s="73">
        <f t="shared" si="59"/>
        <v>0</v>
      </c>
      <c r="W53" s="73">
        <f t="shared" si="60"/>
        <v>0</v>
      </c>
      <c r="X53" s="73">
        <f t="shared" si="61"/>
        <v>0</v>
      </c>
      <c r="Y53" s="73">
        <f t="shared" si="62"/>
        <v>0</v>
      </c>
      <c r="Z53" s="73">
        <f t="shared" si="63"/>
        <v>0</v>
      </c>
      <c r="AA53" s="73">
        <f t="shared" si="64"/>
        <v>0</v>
      </c>
      <c r="AB53" s="73">
        <f t="shared" si="65"/>
        <v>0</v>
      </c>
      <c r="AC53" s="73">
        <f t="shared" si="66"/>
        <v>0</v>
      </c>
    </row>
    <row r="54" spans="1:29" x14ac:dyDescent="0.2">
      <c r="A54" s="4"/>
      <c r="B54" s="5"/>
      <c r="C54" s="5"/>
      <c r="D54" s="5"/>
      <c r="E54" s="61"/>
      <c r="F54" s="4"/>
      <c r="G54" s="4"/>
      <c r="H54" s="5"/>
      <c r="I54" s="5"/>
      <c r="J54" s="5"/>
      <c r="K54" s="61"/>
      <c r="L54" s="4"/>
      <c r="M54" s="5"/>
      <c r="N54" s="5"/>
      <c r="O54" s="5"/>
      <c r="P54" s="4"/>
      <c r="Q54" s="43" t="str">
        <f t="shared" si="56"/>
        <v/>
      </c>
      <c r="R54" s="43" t="str">
        <f t="shared" si="57"/>
        <v/>
      </c>
    </row>
    <row r="55" spans="1:29" x14ac:dyDescent="0.2">
      <c r="A55" s="4"/>
      <c r="B55" s="51" t="s">
        <v>58</v>
      </c>
      <c r="C55" s="68"/>
      <c r="D55" s="68"/>
      <c r="E55" s="62" t="str">
        <f ca="1">IF(N29="","",N29)</f>
        <v>AS Roma</v>
      </c>
      <c r="F55" s="4"/>
      <c r="G55" s="4"/>
      <c r="H55" s="54" t="s">
        <v>59</v>
      </c>
      <c r="I55" s="69"/>
      <c r="J55" s="69"/>
      <c r="K55" s="62" t="str">
        <f ca="1">IF(N35="","",N35)</f>
        <v>Olympiakos</v>
      </c>
      <c r="L55" s="4"/>
      <c r="M55" s="5"/>
      <c r="N55" s="5"/>
      <c r="O55" s="5"/>
      <c r="P55" s="4"/>
      <c r="Q55" s="43" t="str">
        <f t="shared" si="56"/>
        <v/>
      </c>
      <c r="R55" s="43" t="str">
        <f t="shared" si="57"/>
        <v/>
      </c>
      <c r="S55" s="104"/>
    </row>
    <row r="56" spans="1:29" x14ac:dyDescent="0.2">
      <c r="A56" s="4"/>
      <c r="B56" s="5"/>
      <c r="C56" s="5"/>
      <c r="D56" s="5"/>
      <c r="E56" s="62" t="str">
        <f ca="1">IF(N30="","",N30)</f>
        <v/>
      </c>
      <c r="F56" s="4"/>
      <c r="G56" s="4"/>
      <c r="H56" s="5"/>
      <c r="I56" s="5"/>
      <c r="J56" s="5"/>
      <c r="K56" s="62" t="str">
        <f ca="1">IF(N36="","",N36)</f>
        <v/>
      </c>
      <c r="L56" s="4"/>
      <c r="M56" s="5"/>
      <c r="N56" s="5"/>
      <c r="O56" s="5"/>
      <c r="P56" s="4"/>
      <c r="Q56" s="43" t="str">
        <f t="shared" si="56"/>
        <v/>
      </c>
      <c r="R56" s="43" t="str">
        <f t="shared" si="57"/>
        <v/>
      </c>
      <c r="S56" s="104"/>
    </row>
    <row r="57" spans="1:29" x14ac:dyDescent="0.2">
      <c r="A57" s="4"/>
      <c r="B57" s="5"/>
      <c r="C57" s="5"/>
      <c r="D57" s="5"/>
      <c r="E57" s="61"/>
      <c r="F57" s="7"/>
      <c r="G57" s="7"/>
      <c r="H57" s="60"/>
      <c r="I57" s="60"/>
      <c r="J57" s="60"/>
      <c r="K57" s="61"/>
      <c r="L57" s="4"/>
      <c r="M57" s="5"/>
      <c r="N57" s="5"/>
      <c r="O57" s="5"/>
      <c r="P57" s="4"/>
      <c r="Q57" s="43" t="str">
        <f t="shared" si="56"/>
        <v/>
      </c>
      <c r="R57" s="43" t="str">
        <f t="shared" si="57"/>
        <v/>
      </c>
      <c r="S57" s="104"/>
    </row>
    <row r="58" spans="1:29" x14ac:dyDescent="0.2">
      <c r="A58" s="4"/>
      <c r="B58" s="10" t="s">
        <v>14</v>
      </c>
      <c r="C58" s="11"/>
      <c r="D58" s="11"/>
      <c r="E58" s="12"/>
      <c r="F58" s="4"/>
      <c r="G58" s="4"/>
      <c r="H58" s="57" t="s">
        <v>15</v>
      </c>
      <c r="I58" s="58"/>
      <c r="J58" s="58"/>
      <c r="K58" s="59"/>
      <c r="L58" s="4"/>
      <c r="M58" s="5"/>
      <c r="N58" s="5"/>
      <c r="O58" s="5"/>
      <c r="P58" s="4"/>
      <c r="Q58" s="43" t="str">
        <f t="shared" si="56"/>
        <v/>
      </c>
      <c r="R58" s="43" t="str">
        <f t="shared" si="57"/>
        <v/>
      </c>
      <c r="S58" s="104"/>
      <c r="T58" s="105"/>
      <c r="U58" s="105"/>
    </row>
    <row r="59" spans="1:29" x14ac:dyDescent="0.2">
      <c r="A59" s="96" t="str">
        <f t="shared" ref="A59:A70" si="67">IF(OR(C59="",D59=""),"",IF(C59&gt;D59,"V",IF(C59&lt;D59,"P","N")))</f>
        <v/>
      </c>
      <c r="B59" s="43" t="s">
        <v>45</v>
      </c>
      <c r="C59" s="3"/>
      <c r="D59" s="3"/>
      <c r="E59" s="43" t="s">
        <v>46</v>
      </c>
      <c r="F59" s="4"/>
      <c r="G59" s="96" t="str">
        <f t="shared" ref="G59:G70" si="68">IF(OR(I59="",J59=""),"",IF(I59&gt;J59,"V",IF(I59&lt;J59,"P","N")))</f>
        <v/>
      </c>
      <c r="H59" s="43" t="s">
        <v>49</v>
      </c>
      <c r="I59" s="3"/>
      <c r="J59" s="3"/>
      <c r="K59" s="43" t="s">
        <v>50</v>
      </c>
      <c r="L59" s="4"/>
      <c r="M59" s="5"/>
      <c r="N59" s="5"/>
      <c r="O59" s="5"/>
      <c r="P59" s="4"/>
      <c r="Q59" s="43" t="str">
        <f t="shared" si="56"/>
        <v/>
      </c>
      <c r="R59" s="43" t="str">
        <f t="shared" si="57"/>
        <v/>
      </c>
      <c r="S59" s="104"/>
      <c r="T59" s="105"/>
      <c r="U59" s="105"/>
    </row>
    <row r="60" spans="1:29" x14ac:dyDescent="0.2">
      <c r="A60" s="96" t="str">
        <f t="shared" si="67"/>
        <v/>
      </c>
      <c r="B60" s="43" t="s">
        <v>47</v>
      </c>
      <c r="C60" s="2"/>
      <c r="D60" s="2"/>
      <c r="E60" s="43" t="s">
        <v>48</v>
      </c>
      <c r="F60" s="4"/>
      <c r="G60" s="96" t="str">
        <f t="shared" si="68"/>
        <v/>
      </c>
      <c r="H60" s="43" t="s">
        <v>51</v>
      </c>
      <c r="I60" s="2"/>
      <c r="J60" s="2"/>
      <c r="K60" s="43" t="s">
        <v>52</v>
      </c>
      <c r="L60" s="4"/>
      <c r="M60" s="5"/>
      <c r="N60" s="5"/>
      <c r="O60" s="5"/>
      <c r="P60" s="4"/>
      <c r="Q60" s="43" t="str">
        <f t="shared" si="56"/>
        <v/>
      </c>
      <c r="R60" s="43" t="str">
        <f t="shared" si="57"/>
        <v/>
      </c>
      <c r="S60" s="104"/>
    </row>
    <row r="61" spans="1:29" x14ac:dyDescent="0.2">
      <c r="A61" s="96" t="str">
        <f t="shared" si="67"/>
        <v/>
      </c>
      <c r="B61" s="43" t="s">
        <v>46</v>
      </c>
      <c r="C61" s="2"/>
      <c r="D61" s="2"/>
      <c r="E61" s="43" t="s">
        <v>47</v>
      </c>
      <c r="F61" s="4"/>
      <c r="G61" s="96" t="str">
        <f t="shared" si="68"/>
        <v/>
      </c>
      <c r="H61" s="43" t="s">
        <v>50</v>
      </c>
      <c r="I61" s="2"/>
      <c r="J61" s="2"/>
      <c r="K61" s="43" t="s">
        <v>51</v>
      </c>
      <c r="L61" s="4"/>
      <c r="M61" s="5"/>
      <c r="N61" s="5"/>
      <c r="O61" s="5"/>
      <c r="P61" s="4"/>
    </row>
    <row r="62" spans="1:29" x14ac:dyDescent="0.2">
      <c r="A62" s="96" t="str">
        <f t="shared" si="67"/>
        <v/>
      </c>
      <c r="B62" s="43" t="s">
        <v>48</v>
      </c>
      <c r="C62" s="2"/>
      <c r="D62" s="2"/>
      <c r="E62" s="43" t="s">
        <v>45</v>
      </c>
      <c r="F62" s="4"/>
      <c r="G62" s="96" t="str">
        <f t="shared" si="68"/>
        <v/>
      </c>
      <c r="H62" s="43" t="s">
        <v>53</v>
      </c>
      <c r="I62" s="2"/>
      <c r="J62" s="2"/>
      <c r="K62" s="43" t="s">
        <v>49</v>
      </c>
      <c r="L62" s="4"/>
      <c r="M62" s="5"/>
      <c r="N62" s="5"/>
      <c r="O62" s="5"/>
      <c r="P62" s="4"/>
      <c r="Q62" s="115" t="s">
        <v>92</v>
      </c>
      <c r="R62" s="116"/>
      <c r="T62" s="115" t="s">
        <v>93</v>
      </c>
      <c r="U62" s="117"/>
      <c r="V62" s="117"/>
      <c r="W62" s="117"/>
      <c r="X62" s="117"/>
      <c r="Y62" s="117"/>
      <c r="Z62" s="117"/>
      <c r="AA62" s="117"/>
      <c r="AB62" s="117"/>
      <c r="AC62" s="116"/>
    </row>
    <row r="63" spans="1:29" x14ac:dyDescent="0.2">
      <c r="A63" s="96" t="str">
        <f t="shared" si="67"/>
        <v/>
      </c>
      <c r="B63" s="43" t="s">
        <v>45</v>
      </c>
      <c r="C63" s="2"/>
      <c r="D63" s="2"/>
      <c r="E63" s="43" t="s">
        <v>47</v>
      </c>
      <c r="F63" s="4"/>
      <c r="G63" s="96" t="str">
        <f t="shared" si="68"/>
        <v/>
      </c>
      <c r="H63" s="43" t="s">
        <v>53</v>
      </c>
      <c r="I63" s="2"/>
      <c r="J63" s="2"/>
      <c r="K63" s="43" t="s">
        <v>50</v>
      </c>
      <c r="L63" s="4"/>
      <c r="M63" s="5"/>
      <c r="N63" s="5"/>
      <c r="O63" s="5"/>
      <c r="P63" s="4"/>
      <c r="S63" s="106"/>
    </row>
    <row r="64" spans="1:29" x14ac:dyDescent="0.2">
      <c r="A64" s="96" t="str">
        <f t="shared" si="67"/>
        <v/>
      </c>
      <c r="B64" s="43" t="s">
        <v>46</v>
      </c>
      <c r="C64" s="2"/>
      <c r="D64" s="2"/>
      <c r="E64" s="43" t="s">
        <v>48</v>
      </c>
      <c r="F64" s="4"/>
      <c r="G64" s="96" t="str">
        <f t="shared" si="68"/>
        <v/>
      </c>
      <c r="H64" s="43" t="s">
        <v>51</v>
      </c>
      <c r="I64" s="2"/>
      <c r="J64" s="2"/>
      <c r="K64" s="43" t="s">
        <v>49</v>
      </c>
      <c r="L64" s="4"/>
      <c r="M64" s="5"/>
      <c r="N64" s="5"/>
      <c r="O64" s="5"/>
      <c r="P64" s="4"/>
      <c r="Q64" s="43" t="str">
        <f t="shared" ref="Q64:Q75" si="69">IF(C41="","",IF(C41&gt;D41,3,IF(C41=D41,1,0)))</f>
        <v/>
      </c>
      <c r="R64" s="43" t="str">
        <f t="shared" ref="R64:R75" si="70">IF(D41="","",IF(D41&gt;C41,3,IF(D41=C41,1,0)))</f>
        <v/>
      </c>
      <c r="S64" s="104"/>
      <c r="T64" s="2" t="s">
        <v>75</v>
      </c>
      <c r="U64" s="2" t="s">
        <v>76</v>
      </c>
      <c r="V64" s="73" t="s">
        <v>77</v>
      </c>
      <c r="W64" s="73" t="s">
        <v>78</v>
      </c>
      <c r="X64" s="73" t="s">
        <v>79</v>
      </c>
      <c r="Y64" s="73" t="s">
        <v>80</v>
      </c>
      <c r="Z64" s="73" t="s">
        <v>81</v>
      </c>
      <c r="AA64" s="73" t="s">
        <v>82</v>
      </c>
      <c r="AB64" s="73" t="s">
        <v>83</v>
      </c>
      <c r="AC64" s="73" t="s">
        <v>84</v>
      </c>
    </row>
    <row r="65" spans="1:29" x14ac:dyDescent="0.2">
      <c r="A65" s="96" t="str">
        <f t="shared" si="67"/>
        <v/>
      </c>
      <c r="B65" s="43" t="s">
        <v>47</v>
      </c>
      <c r="C65" s="2"/>
      <c r="D65" s="2"/>
      <c r="E65" s="43" t="s">
        <v>45</v>
      </c>
      <c r="F65" s="4"/>
      <c r="G65" s="96" t="str">
        <f t="shared" si="68"/>
        <v/>
      </c>
      <c r="H65" s="43" t="s">
        <v>49</v>
      </c>
      <c r="I65" s="2"/>
      <c r="J65" s="2"/>
      <c r="K65" s="43" t="s">
        <v>51</v>
      </c>
      <c r="L65" s="4"/>
      <c r="M65" s="5"/>
      <c r="N65" s="5"/>
      <c r="O65" s="5"/>
      <c r="P65" s="4"/>
      <c r="Q65" s="43" t="str">
        <f t="shared" si="69"/>
        <v/>
      </c>
      <c r="R65" s="43" t="str">
        <f t="shared" si="70"/>
        <v/>
      </c>
      <c r="S65" s="105"/>
      <c r="T65" s="2">
        <f t="shared" ref="T65:T68" si="71">RANK($AC65,$AC$65:$AC$68,0)</f>
        <v>1</v>
      </c>
      <c r="U65" s="43" t="s">
        <v>37</v>
      </c>
      <c r="V65" s="73">
        <f t="shared" ref="V65:V68" si="72">COUNTIFS($B$41:$B$52,$U65,$Q$64:$Q$75,3)+COUNTIFS($E$41:$E$52,$U65,$R$64:$R$75,3)</f>
        <v>0</v>
      </c>
      <c r="W65" s="73">
        <f t="shared" ref="W65:W68" si="73">COUNTIFS($B$41:$B$52,$U65,$Q$64:$Q$75,1)+COUNTIFS($E$41:$E$52,$U65,$R$64:$R$75,1)</f>
        <v>0</v>
      </c>
      <c r="X65" s="73">
        <f t="shared" ref="X65:X68" si="74">COUNTIFS($B$41:$B$52,$U65,$Q$64:$Q$75,0)+COUNTIFS($E$41:$E$52,$U65,$R$64:$R$75,0)</f>
        <v>0</v>
      </c>
      <c r="Y65" s="73">
        <f t="shared" ref="Y65:Y68" si="75">SUMIF($B$41:$B$52,$U65,$C$41:$C$52)+SUMIF($E$41:$E$52,$U65,$D$41:$D$52)</f>
        <v>0</v>
      </c>
      <c r="Z65" s="73">
        <f t="shared" ref="Z65:Z68" si="76">SUMIF($B$41:$B$52,$U65,$D$41:$D$52)+SUMIF($E$41:$E$52,$U65,$C$41:$C$52)</f>
        <v>0</v>
      </c>
      <c r="AA65" s="73">
        <f t="shared" ref="AA65:AA68" si="77">Y65-Z65</f>
        <v>0</v>
      </c>
      <c r="AB65" s="73">
        <f t="shared" ref="AB65:AB68" si="78">SUMIF($B$41:$B$52,$U65,$Q$64:$Q$75)+SUMIF($E$41:$E$52,$U65,$R$64:$R$75)</f>
        <v>0</v>
      </c>
      <c r="AC65" s="73">
        <f t="shared" ref="AC65:AC68" si="79">SUM(AB65*1000000,AA65*1000,Y65*100,V65*10)</f>
        <v>0</v>
      </c>
    </row>
    <row r="66" spans="1:29" x14ac:dyDescent="0.2">
      <c r="A66" s="96" t="str">
        <f t="shared" si="67"/>
        <v/>
      </c>
      <c r="B66" s="43" t="s">
        <v>48</v>
      </c>
      <c r="C66" s="2"/>
      <c r="D66" s="2"/>
      <c r="E66" s="43" t="s">
        <v>46</v>
      </c>
      <c r="F66" s="4"/>
      <c r="G66" s="96" t="str">
        <f t="shared" si="68"/>
        <v/>
      </c>
      <c r="H66" s="43" t="s">
        <v>50</v>
      </c>
      <c r="I66" s="2"/>
      <c r="J66" s="2"/>
      <c r="K66" s="43" t="s">
        <v>52</v>
      </c>
      <c r="L66" s="4"/>
      <c r="M66" s="5"/>
      <c r="N66" s="5"/>
      <c r="O66" s="5"/>
      <c r="P66" s="4"/>
      <c r="Q66" s="43" t="str">
        <f t="shared" si="69"/>
        <v/>
      </c>
      <c r="R66" s="43" t="str">
        <f t="shared" si="70"/>
        <v/>
      </c>
      <c r="S66" s="105"/>
      <c r="T66" s="2">
        <f t="shared" si="71"/>
        <v>1</v>
      </c>
      <c r="U66" s="43" t="s">
        <v>39</v>
      </c>
      <c r="V66" s="73">
        <f t="shared" si="72"/>
        <v>0</v>
      </c>
      <c r="W66" s="73">
        <f t="shared" si="73"/>
        <v>0</v>
      </c>
      <c r="X66" s="73">
        <f t="shared" si="74"/>
        <v>0</v>
      </c>
      <c r="Y66" s="73">
        <f t="shared" si="75"/>
        <v>0</v>
      </c>
      <c r="Z66" s="73">
        <f t="shared" si="76"/>
        <v>0</v>
      </c>
      <c r="AA66" s="73">
        <f t="shared" si="77"/>
        <v>0</v>
      </c>
      <c r="AB66" s="73">
        <f t="shared" si="78"/>
        <v>0</v>
      </c>
      <c r="AC66" s="73">
        <f t="shared" si="79"/>
        <v>0</v>
      </c>
    </row>
    <row r="67" spans="1:29" x14ac:dyDescent="0.2">
      <c r="A67" s="96" t="str">
        <f t="shared" si="67"/>
        <v/>
      </c>
      <c r="B67" s="43" t="s">
        <v>48</v>
      </c>
      <c r="C67" s="2"/>
      <c r="D67" s="2"/>
      <c r="E67" s="43" t="s">
        <v>47</v>
      </c>
      <c r="F67" s="4"/>
      <c r="G67" s="96" t="str">
        <f t="shared" si="68"/>
        <v/>
      </c>
      <c r="H67" s="43" t="s">
        <v>53</v>
      </c>
      <c r="I67" s="2"/>
      <c r="J67" s="2"/>
      <c r="K67" s="43" t="s">
        <v>51</v>
      </c>
      <c r="L67" s="4"/>
      <c r="M67" s="5"/>
      <c r="N67" s="5"/>
      <c r="O67" s="5"/>
      <c r="P67" s="4"/>
      <c r="Q67" s="43" t="str">
        <f t="shared" si="69"/>
        <v/>
      </c>
      <c r="R67" s="43" t="str">
        <f t="shared" si="70"/>
        <v/>
      </c>
      <c r="S67" s="105"/>
      <c r="T67" s="2">
        <f t="shared" si="71"/>
        <v>1</v>
      </c>
      <c r="U67" s="43" t="s">
        <v>38</v>
      </c>
      <c r="V67" s="73">
        <f t="shared" si="72"/>
        <v>0</v>
      </c>
      <c r="W67" s="73">
        <f t="shared" si="73"/>
        <v>0</v>
      </c>
      <c r="X67" s="73">
        <f t="shared" si="74"/>
        <v>0</v>
      </c>
      <c r="Y67" s="73">
        <f t="shared" si="75"/>
        <v>0</v>
      </c>
      <c r="Z67" s="73">
        <f t="shared" si="76"/>
        <v>0</v>
      </c>
      <c r="AA67" s="73">
        <f t="shared" si="77"/>
        <v>0</v>
      </c>
      <c r="AB67" s="73">
        <f t="shared" si="78"/>
        <v>0</v>
      </c>
      <c r="AC67" s="73">
        <f t="shared" si="79"/>
        <v>0</v>
      </c>
    </row>
    <row r="68" spans="1:29" x14ac:dyDescent="0.2">
      <c r="A68" s="96" t="str">
        <f t="shared" si="67"/>
        <v/>
      </c>
      <c r="B68" s="43" t="s">
        <v>46</v>
      </c>
      <c r="C68" s="2"/>
      <c r="D68" s="2"/>
      <c r="E68" s="43" t="s">
        <v>45</v>
      </c>
      <c r="F68" s="4"/>
      <c r="G68" s="96" t="str">
        <f t="shared" si="68"/>
        <v/>
      </c>
      <c r="H68" s="43" t="s">
        <v>50</v>
      </c>
      <c r="I68" s="2"/>
      <c r="J68" s="2"/>
      <c r="K68" s="43" t="s">
        <v>49</v>
      </c>
      <c r="L68" s="4"/>
      <c r="M68" s="5"/>
      <c r="N68" s="5"/>
      <c r="O68" s="5"/>
      <c r="P68" s="4"/>
      <c r="Q68" s="43" t="str">
        <f t="shared" si="69"/>
        <v/>
      </c>
      <c r="R68" s="43" t="str">
        <f t="shared" si="70"/>
        <v/>
      </c>
      <c r="S68" s="105"/>
      <c r="T68" s="2">
        <f t="shared" si="71"/>
        <v>1</v>
      </c>
      <c r="U68" s="43" t="s">
        <v>40</v>
      </c>
      <c r="V68" s="73">
        <f t="shared" si="72"/>
        <v>0</v>
      </c>
      <c r="W68" s="73">
        <f t="shared" si="73"/>
        <v>0</v>
      </c>
      <c r="X68" s="73">
        <f t="shared" si="74"/>
        <v>0</v>
      </c>
      <c r="Y68" s="73">
        <f t="shared" si="75"/>
        <v>0</v>
      </c>
      <c r="Z68" s="73">
        <f t="shared" si="76"/>
        <v>0</v>
      </c>
      <c r="AA68" s="73">
        <f t="shared" si="77"/>
        <v>0</v>
      </c>
      <c r="AB68" s="73">
        <f t="shared" si="78"/>
        <v>0</v>
      </c>
      <c r="AC68" s="73">
        <f t="shared" si="79"/>
        <v>0</v>
      </c>
    </row>
    <row r="69" spans="1:29" x14ac:dyDescent="0.2">
      <c r="A69" s="96" t="str">
        <f t="shared" si="67"/>
        <v/>
      </c>
      <c r="B69" s="43" t="s">
        <v>47</v>
      </c>
      <c r="C69" s="2"/>
      <c r="D69" s="2"/>
      <c r="E69" s="43" t="s">
        <v>46</v>
      </c>
      <c r="F69" s="4"/>
      <c r="G69" s="96" t="str">
        <f t="shared" si="68"/>
        <v/>
      </c>
      <c r="H69" s="43" t="s">
        <v>51</v>
      </c>
      <c r="I69" s="2"/>
      <c r="J69" s="2"/>
      <c r="K69" s="43" t="s">
        <v>50</v>
      </c>
      <c r="L69" s="4"/>
      <c r="M69" s="5"/>
      <c r="N69" s="5"/>
      <c r="O69" s="5"/>
      <c r="P69" s="4"/>
      <c r="Q69" s="43" t="str">
        <f t="shared" si="69"/>
        <v/>
      </c>
      <c r="R69" s="43" t="str">
        <f t="shared" si="70"/>
        <v/>
      </c>
    </row>
    <row r="70" spans="1:29" x14ac:dyDescent="0.2">
      <c r="A70" s="96" t="str">
        <f t="shared" si="67"/>
        <v/>
      </c>
      <c r="B70" s="43" t="s">
        <v>45</v>
      </c>
      <c r="C70" s="2"/>
      <c r="D70" s="2"/>
      <c r="E70" s="90" t="s">
        <v>48</v>
      </c>
      <c r="F70" s="4"/>
      <c r="G70" s="96" t="str">
        <f t="shared" si="68"/>
        <v/>
      </c>
      <c r="H70" s="90" t="s">
        <v>49</v>
      </c>
      <c r="I70" s="91"/>
      <c r="J70" s="91"/>
      <c r="K70" s="90" t="s">
        <v>52</v>
      </c>
      <c r="L70" s="4"/>
      <c r="M70" s="5"/>
      <c r="N70" s="5"/>
      <c r="O70" s="5"/>
      <c r="P70" s="4"/>
      <c r="Q70" s="43" t="str">
        <f t="shared" si="69"/>
        <v/>
      </c>
      <c r="R70" s="43" t="str">
        <f t="shared" si="70"/>
        <v/>
      </c>
      <c r="S70" s="104"/>
    </row>
    <row r="71" spans="1:29" x14ac:dyDescent="0.2">
      <c r="A71" s="4"/>
      <c r="B71" s="5"/>
      <c r="C71" s="5"/>
      <c r="D71" s="5"/>
      <c r="E71" s="92"/>
      <c r="F71" s="7"/>
      <c r="G71" s="7"/>
      <c r="H71" s="93"/>
      <c r="I71" s="93"/>
      <c r="J71" s="93"/>
      <c r="K71" s="92"/>
      <c r="L71" s="4"/>
      <c r="M71" s="5"/>
      <c r="N71" s="5"/>
      <c r="O71" s="5"/>
      <c r="P71" s="4"/>
      <c r="Q71" s="43" t="str">
        <f t="shared" si="69"/>
        <v/>
      </c>
      <c r="R71" s="43" t="str">
        <f t="shared" si="70"/>
        <v/>
      </c>
      <c r="S71" s="104"/>
    </row>
    <row r="72" spans="1:29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5"/>
      <c r="N72" s="5"/>
      <c r="O72" s="5"/>
      <c r="P72" s="4"/>
      <c r="Q72" s="43" t="str">
        <f t="shared" si="69"/>
        <v/>
      </c>
      <c r="R72" s="43" t="str">
        <f t="shared" si="70"/>
        <v/>
      </c>
      <c r="S72" s="104"/>
    </row>
    <row r="73" spans="1:29" x14ac:dyDescent="0.2">
      <c r="A73" s="4"/>
      <c r="B73" s="10" t="s">
        <v>60</v>
      </c>
      <c r="C73" s="71"/>
      <c r="D73" s="71"/>
      <c r="E73" s="62" t="str">
        <f ca="1">IF(N41="","",N41)</f>
        <v>Dynamo Kiev</v>
      </c>
      <c r="F73" s="4"/>
      <c r="G73" s="4"/>
      <c r="H73" s="57" t="s">
        <v>61</v>
      </c>
      <c r="I73" s="72"/>
      <c r="J73" s="72"/>
      <c r="K73" s="62" t="str">
        <f ca="1">IF(N47="","",N47)</f>
        <v>La Gantoise</v>
      </c>
      <c r="L73" s="4"/>
      <c r="M73" s="5"/>
      <c r="N73" s="5"/>
      <c r="O73" s="5"/>
      <c r="P73" s="4"/>
      <c r="Q73" s="43" t="str">
        <f t="shared" si="69"/>
        <v/>
      </c>
      <c r="R73" s="43" t="str">
        <f t="shared" si="70"/>
        <v/>
      </c>
      <c r="S73" s="104"/>
      <c r="T73" s="105"/>
      <c r="U73" s="105"/>
    </row>
    <row r="74" spans="1:29" x14ac:dyDescent="0.2">
      <c r="A74" s="4"/>
      <c r="B74" s="5"/>
      <c r="C74" s="5"/>
      <c r="D74" s="5"/>
      <c r="E74" s="62" t="str">
        <f ca="1">IF(N42="","",N42)</f>
        <v/>
      </c>
      <c r="F74" s="4"/>
      <c r="G74" s="4"/>
      <c r="H74" s="5"/>
      <c r="I74" s="5"/>
      <c r="J74" s="5"/>
      <c r="K74" s="62" t="str">
        <f ca="1">IF(N48="","",N48)</f>
        <v/>
      </c>
      <c r="L74" s="4"/>
      <c r="M74" s="5"/>
      <c r="N74" s="5"/>
      <c r="O74" s="5"/>
      <c r="P74" s="4"/>
      <c r="Q74" s="43" t="str">
        <f t="shared" si="69"/>
        <v/>
      </c>
      <c r="R74" s="43" t="str">
        <f t="shared" si="70"/>
        <v/>
      </c>
      <c r="S74" s="104"/>
      <c r="T74" s="105"/>
      <c r="U74" s="105"/>
    </row>
    <row r="75" spans="1:29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5"/>
      <c r="N75" s="5"/>
      <c r="O75" s="5"/>
      <c r="P75" s="4"/>
      <c r="Q75" s="43" t="str">
        <f t="shared" si="69"/>
        <v/>
      </c>
      <c r="R75" s="43" t="str">
        <f t="shared" si="70"/>
        <v/>
      </c>
      <c r="S75" s="104"/>
    </row>
    <row r="76" spans="1:29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5"/>
      <c r="N76" s="5"/>
      <c r="O76" s="5"/>
      <c r="P76" s="4"/>
    </row>
    <row r="77" spans="1:29" x14ac:dyDescent="0.2">
      <c r="Q77" s="118" t="s">
        <v>94</v>
      </c>
      <c r="R77" s="119"/>
      <c r="T77" s="118" t="s">
        <v>95</v>
      </c>
      <c r="U77" s="120"/>
      <c r="V77" s="120"/>
      <c r="W77" s="120"/>
      <c r="X77" s="120"/>
      <c r="Y77" s="120"/>
      <c r="Z77" s="120"/>
      <c r="AA77" s="120"/>
      <c r="AB77" s="120"/>
      <c r="AC77" s="119"/>
    </row>
    <row r="78" spans="1:29" x14ac:dyDescent="0.2">
      <c r="S78" s="106"/>
    </row>
    <row r="79" spans="1:29" x14ac:dyDescent="0.2">
      <c r="Q79" s="43" t="str">
        <f t="shared" ref="Q79:Q90" si="80">IF(I41="","",IF(I41&gt;J41,3,IF(I41=J41,1,0)))</f>
        <v/>
      </c>
      <c r="R79" s="43" t="str">
        <f t="shared" ref="R79:R90" si="81">IF(J41="","",IF(J41&gt;I41,3,IF(J41=I41,1,0)))</f>
        <v/>
      </c>
      <c r="S79" s="104"/>
      <c r="T79" s="2" t="s">
        <v>75</v>
      </c>
      <c r="U79" s="2" t="s">
        <v>76</v>
      </c>
      <c r="V79" s="73" t="s">
        <v>77</v>
      </c>
      <c r="W79" s="73" t="s">
        <v>78</v>
      </c>
      <c r="X79" s="73" t="s">
        <v>79</v>
      </c>
      <c r="Y79" s="73" t="s">
        <v>80</v>
      </c>
      <c r="Z79" s="73" t="s">
        <v>81</v>
      </c>
      <c r="AA79" s="73" t="s">
        <v>82</v>
      </c>
      <c r="AB79" s="73" t="s">
        <v>83</v>
      </c>
      <c r="AC79" s="73" t="s">
        <v>84</v>
      </c>
    </row>
    <row r="80" spans="1:29" x14ac:dyDescent="0.2">
      <c r="Q80" s="43" t="str">
        <f t="shared" si="80"/>
        <v/>
      </c>
      <c r="R80" s="43" t="str">
        <f t="shared" si="81"/>
        <v/>
      </c>
      <c r="S80" s="105"/>
      <c r="T80" s="2">
        <f t="shared" ref="T80:T83" si="82">RANK($AC80,$AC$80:$AC$83,0)</f>
        <v>1</v>
      </c>
      <c r="U80" s="43" t="s">
        <v>41</v>
      </c>
      <c r="V80" s="73">
        <f t="shared" ref="V80:V83" si="83">COUNTIFS($H$41:$H$52,$U80,$Q$79:$Q$90,3)+COUNTIFS($K$41:$K$52,$U80,$R$79:$R$90,3)</f>
        <v>0</v>
      </c>
      <c r="W80" s="73">
        <f>COUNTIFS($H$41:$H$52,$U80,$Q$79:$Q$90,1)+COUNTIFS($K$41:$K$52,$U80,$R$79:$R$90,1)</f>
        <v>0</v>
      </c>
      <c r="X80" s="73">
        <f t="shared" ref="X80:X83" si="84">COUNTIFS($H$41:$H$52,$U80,$Q$79:$Q$90,0)+COUNTIFS($K$41:$K$52,$U80,$R$79:$R$90,0)</f>
        <v>0</v>
      </c>
      <c r="Y80" s="73">
        <f t="shared" ref="Y80:Y83" si="85">SUMIF($H$41:$H$52,$U80,$J$41:$J$52)+SUMIF($K$41:$K$52,$U80,$I$41:$I$52)</f>
        <v>0</v>
      </c>
      <c r="Z80" s="73">
        <f t="shared" ref="Z80:Z83" si="86">SUMIF($H$41:$H$52,$U80,$J$41:$J$52)+SUMIF($K$41:$K$52,$U80,$I$41:$I$52)</f>
        <v>0</v>
      </c>
      <c r="AA80" s="73">
        <f t="shared" ref="AA80:AA83" si="87">Y80-Z80</f>
        <v>0</v>
      </c>
      <c r="AB80" s="73">
        <f t="shared" ref="AB80:AB83" si="88">SUMIF($H$41:$H$52,$U80,$Q$79:$Q$90)+SUMIF($K$41:$K$52,$U80,$R$79:$R$90)</f>
        <v>0</v>
      </c>
      <c r="AC80" s="73">
        <f t="shared" ref="AC80:AC83" si="89">SUM(AB80*1000000,AA80*1000,Y80*100,V80*10)</f>
        <v>0</v>
      </c>
    </row>
    <row r="81" spans="17:29" x14ac:dyDescent="0.2">
      <c r="Q81" s="43" t="str">
        <f t="shared" si="80"/>
        <v/>
      </c>
      <c r="R81" s="43" t="str">
        <f t="shared" si="81"/>
        <v/>
      </c>
      <c r="S81" s="105"/>
      <c r="T81" s="2">
        <f t="shared" si="82"/>
        <v>1</v>
      </c>
      <c r="U81" s="43" t="s">
        <v>43</v>
      </c>
      <c r="V81" s="73">
        <f t="shared" si="83"/>
        <v>0</v>
      </c>
      <c r="W81" s="73">
        <f t="shared" ref="W80:W83" si="90">COUNTIFS($H$41:$H$52,$U81,$Q$79:$Q$90,1)+COUNTIFS($K$41:$K$52,$U81,$R$79:$R$90,1)</f>
        <v>0</v>
      </c>
      <c r="X81" s="73">
        <f t="shared" si="84"/>
        <v>0</v>
      </c>
      <c r="Y81" s="73">
        <f t="shared" si="85"/>
        <v>0</v>
      </c>
      <c r="Z81" s="73">
        <f t="shared" si="86"/>
        <v>0</v>
      </c>
      <c r="AA81" s="73">
        <f t="shared" si="87"/>
        <v>0</v>
      </c>
      <c r="AB81" s="73">
        <f t="shared" si="88"/>
        <v>0</v>
      </c>
      <c r="AC81" s="73">
        <f t="shared" si="89"/>
        <v>0</v>
      </c>
    </row>
    <row r="82" spans="17:29" x14ac:dyDescent="0.2">
      <c r="Q82" s="43" t="str">
        <f t="shared" si="80"/>
        <v/>
      </c>
      <c r="R82" s="43" t="str">
        <f t="shared" si="81"/>
        <v/>
      </c>
      <c r="S82" s="105"/>
      <c r="T82" s="2">
        <f t="shared" si="82"/>
        <v>1</v>
      </c>
      <c r="U82" s="43" t="s">
        <v>42</v>
      </c>
      <c r="V82" s="73">
        <f t="shared" si="83"/>
        <v>0</v>
      </c>
      <c r="W82" s="73">
        <f t="shared" si="90"/>
        <v>0</v>
      </c>
      <c r="X82" s="73">
        <f t="shared" si="84"/>
        <v>0</v>
      </c>
      <c r="Y82" s="73">
        <f t="shared" si="85"/>
        <v>0</v>
      </c>
      <c r="Z82" s="73">
        <f t="shared" si="86"/>
        <v>0</v>
      </c>
      <c r="AA82" s="73">
        <f t="shared" si="87"/>
        <v>0</v>
      </c>
      <c r="AB82" s="73">
        <f t="shared" si="88"/>
        <v>0</v>
      </c>
      <c r="AC82" s="73">
        <f t="shared" si="89"/>
        <v>0</v>
      </c>
    </row>
    <row r="83" spans="17:29" x14ac:dyDescent="0.2">
      <c r="Q83" s="43" t="str">
        <f t="shared" si="80"/>
        <v/>
      </c>
      <c r="R83" s="43" t="str">
        <f t="shared" si="81"/>
        <v/>
      </c>
      <c r="S83" s="105"/>
      <c r="T83" s="2">
        <f t="shared" si="82"/>
        <v>1</v>
      </c>
      <c r="U83" s="43" t="s">
        <v>44</v>
      </c>
      <c r="V83" s="73">
        <f t="shared" si="83"/>
        <v>0</v>
      </c>
      <c r="W83" s="73">
        <f t="shared" si="90"/>
        <v>0</v>
      </c>
      <c r="X83" s="73">
        <f t="shared" si="84"/>
        <v>0</v>
      </c>
      <c r="Y83" s="73">
        <f t="shared" si="85"/>
        <v>0</v>
      </c>
      <c r="Z83" s="73">
        <f t="shared" si="86"/>
        <v>0</v>
      </c>
      <c r="AA83" s="73">
        <f t="shared" si="87"/>
        <v>0</v>
      </c>
      <c r="AB83" s="73">
        <f t="shared" si="88"/>
        <v>0</v>
      </c>
      <c r="AC83" s="73">
        <f t="shared" si="89"/>
        <v>0</v>
      </c>
    </row>
    <row r="84" spans="17:29" x14ac:dyDescent="0.2">
      <c r="Q84" s="43" t="str">
        <f t="shared" si="80"/>
        <v/>
      </c>
      <c r="R84" s="43" t="str">
        <f t="shared" si="81"/>
        <v/>
      </c>
    </row>
    <row r="85" spans="17:29" x14ac:dyDescent="0.2">
      <c r="Q85" s="43" t="str">
        <f t="shared" si="80"/>
        <v/>
      </c>
      <c r="R85" s="43" t="str">
        <f t="shared" si="81"/>
        <v/>
      </c>
      <c r="S85" s="104"/>
    </row>
    <row r="86" spans="17:29" x14ac:dyDescent="0.2">
      <c r="Q86" s="43" t="str">
        <f t="shared" si="80"/>
        <v/>
      </c>
      <c r="R86" s="43" t="str">
        <f t="shared" si="81"/>
        <v/>
      </c>
      <c r="S86" s="104"/>
    </row>
    <row r="87" spans="17:29" x14ac:dyDescent="0.2">
      <c r="Q87" s="43" t="str">
        <f t="shared" si="80"/>
        <v/>
      </c>
      <c r="R87" s="43" t="str">
        <f t="shared" si="81"/>
        <v/>
      </c>
      <c r="S87" s="104"/>
    </row>
    <row r="88" spans="17:29" x14ac:dyDescent="0.2">
      <c r="Q88" s="43" t="str">
        <f t="shared" si="80"/>
        <v/>
      </c>
      <c r="R88" s="43" t="str">
        <f t="shared" si="81"/>
        <v/>
      </c>
      <c r="S88" s="104"/>
      <c r="T88" s="105"/>
      <c r="U88" s="105"/>
    </row>
    <row r="89" spans="17:29" x14ac:dyDescent="0.2">
      <c r="Q89" s="43" t="str">
        <f t="shared" si="80"/>
        <v/>
      </c>
      <c r="R89" s="43" t="str">
        <f t="shared" si="81"/>
        <v/>
      </c>
      <c r="S89" s="104"/>
      <c r="T89" s="105"/>
      <c r="U89" s="105"/>
    </row>
    <row r="90" spans="17:29" x14ac:dyDescent="0.2">
      <c r="Q90" s="43" t="str">
        <f t="shared" si="80"/>
        <v/>
      </c>
      <c r="R90" s="43" t="str">
        <f t="shared" si="81"/>
        <v/>
      </c>
      <c r="S90" s="104"/>
    </row>
    <row r="92" spans="17:29" x14ac:dyDescent="0.2">
      <c r="Q92" s="121" t="s">
        <v>96</v>
      </c>
      <c r="R92" s="122"/>
      <c r="T92" s="121" t="s">
        <v>97</v>
      </c>
      <c r="U92" s="123"/>
      <c r="V92" s="123"/>
      <c r="W92" s="123"/>
      <c r="X92" s="123"/>
      <c r="Y92" s="123"/>
      <c r="Z92" s="123"/>
      <c r="AA92" s="123"/>
      <c r="AB92" s="123"/>
      <c r="AC92" s="122"/>
    </row>
    <row r="93" spans="17:29" x14ac:dyDescent="0.2">
      <c r="S93" s="106"/>
    </row>
    <row r="94" spans="17:29" x14ac:dyDescent="0.2">
      <c r="Q94" s="43" t="str">
        <f t="shared" ref="Q94:Q105" si="91">IF(C59="","",IF(C59&gt;D59,3,IF(C59=D59,1,0)))</f>
        <v/>
      </c>
      <c r="R94" s="43" t="str">
        <f t="shared" ref="R94:R105" si="92">IF(D59="","",IF(D59&gt;C59,3,IF(D59=C59,1,0)))</f>
        <v/>
      </c>
      <c r="S94" s="104"/>
      <c r="T94" s="2" t="s">
        <v>75</v>
      </c>
      <c r="U94" s="2" t="s">
        <v>76</v>
      </c>
      <c r="V94" s="73" t="s">
        <v>77</v>
      </c>
      <c r="W94" s="73" t="s">
        <v>78</v>
      </c>
      <c r="X94" s="73" t="s">
        <v>79</v>
      </c>
      <c r="Y94" s="73" t="s">
        <v>80</v>
      </c>
      <c r="Z94" s="73" t="s">
        <v>81</v>
      </c>
      <c r="AA94" s="73" t="s">
        <v>82</v>
      </c>
      <c r="AB94" s="73" t="s">
        <v>83</v>
      </c>
      <c r="AC94" s="73" t="s">
        <v>84</v>
      </c>
    </row>
    <row r="95" spans="17:29" x14ac:dyDescent="0.2">
      <c r="Q95" s="43" t="str">
        <f t="shared" si="91"/>
        <v/>
      </c>
      <c r="R95" s="43" t="str">
        <f t="shared" si="92"/>
        <v/>
      </c>
      <c r="S95" s="105"/>
      <c r="T95" s="2">
        <f t="shared" ref="T95:T98" si="93">RANK($AC95,$AC$95:$AC$98,0)</f>
        <v>1</v>
      </c>
      <c r="U95" s="43" t="s">
        <v>45</v>
      </c>
      <c r="V95" s="73">
        <f t="shared" ref="V95:V98" si="94">COUNTIFS($B$59:$B$70,$U95,$Q$94:$Q$105,3)+COUNTIFS($E$59:$E$70,$U95,$R$94:$R$105,3)</f>
        <v>0</v>
      </c>
      <c r="W95" s="73">
        <f t="shared" ref="W95:W98" si="95">COUNTIFS($B$59:$B$70,$U95,$Q$94:$Q$105,1)+COUNTIFS($E$59:$E$70,$U95,$R$94:$R$105,1)</f>
        <v>0</v>
      </c>
      <c r="X95" s="73">
        <f t="shared" ref="X95:X98" si="96">COUNTIFS($B$59:$B$70,$U95,$Q$94:$Q$105,0)+COUNTIFS($E$59:$E$70,$U95,$R$94:$R$105,0)</f>
        <v>0</v>
      </c>
      <c r="Y95" s="73">
        <f t="shared" ref="Y95:Y98" si="97">SUMIF($B$59:$B$70,$U95,$C$59:$C$70)+SUMIF($E$59:$E$70,$U95,$D$59:$D$70)</f>
        <v>0</v>
      </c>
      <c r="Z95" s="73">
        <f t="shared" ref="Z95:Z98" si="98">SUMIF($B$59:$B$70,$U95,$D$59:$D$70)+SUMIF($E$59:$E$70,$U95,$C$59:$C$70)</f>
        <v>0</v>
      </c>
      <c r="AA95" s="73">
        <f t="shared" ref="AA95:AA98" si="99">Y95-Z95</f>
        <v>0</v>
      </c>
      <c r="AB95" s="73">
        <f t="shared" ref="AB95:AB98" si="100">SUMIF($B$59:$B$70,$U95,$Q$94:$Q$105)+SUMIF($E$59:$E$70,$U95,$R$94:$R$105)</f>
        <v>0</v>
      </c>
      <c r="AC95" s="73">
        <f t="shared" ref="AC95:AC98" si="101">SUM(AB95*1000000,AA95*1000,Y95*100,V95*10)</f>
        <v>0</v>
      </c>
    </row>
    <row r="96" spans="17:29" x14ac:dyDescent="0.2">
      <c r="Q96" s="43" t="str">
        <f t="shared" si="91"/>
        <v/>
      </c>
      <c r="R96" s="43" t="str">
        <f t="shared" si="92"/>
        <v/>
      </c>
      <c r="S96" s="105"/>
      <c r="T96" s="2">
        <f t="shared" si="93"/>
        <v>1</v>
      </c>
      <c r="U96" s="43" t="s">
        <v>47</v>
      </c>
      <c r="V96" s="73">
        <f t="shared" si="94"/>
        <v>0</v>
      </c>
      <c r="W96" s="73">
        <f t="shared" si="95"/>
        <v>0</v>
      </c>
      <c r="X96" s="73">
        <f t="shared" si="96"/>
        <v>0</v>
      </c>
      <c r="Y96" s="73">
        <f t="shared" si="97"/>
        <v>0</v>
      </c>
      <c r="Z96" s="73">
        <f t="shared" si="98"/>
        <v>0</v>
      </c>
      <c r="AA96" s="73">
        <f t="shared" si="99"/>
        <v>0</v>
      </c>
      <c r="AB96" s="73">
        <f t="shared" si="100"/>
        <v>0</v>
      </c>
      <c r="AC96" s="73">
        <f t="shared" si="101"/>
        <v>0</v>
      </c>
    </row>
    <row r="97" spans="17:29" x14ac:dyDescent="0.2">
      <c r="Q97" s="43" t="str">
        <f t="shared" si="91"/>
        <v/>
      </c>
      <c r="R97" s="43" t="str">
        <f t="shared" si="92"/>
        <v/>
      </c>
      <c r="S97" s="105"/>
      <c r="T97" s="2">
        <f t="shared" si="93"/>
        <v>1</v>
      </c>
      <c r="U97" s="43" t="s">
        <v>46</v>
      </c>
      <c r="V97" s="73">
        <f t="shared" si="94"/>
        <v>0</v>
      </c>
      <c r="W97" s="73">
        <f t="shared" si="95"/>
        <v>0</v>
      </c>
      <c r="X97" s="73">
        <f t="shared" si="96"/>
        <v>0</v>
      </c>
      <c r="Y97" s="73">
        <f t="shared" si="97"/>
        <v>0</v>
      </c>
      <c r="Z97" s="73">
        <f t="shared" si="98"/>
        <v>0</v>
      </c>
      <c r="AA97" s="73">
        <f t="shared" si="99"/>
        <v>0</v>
      </c>
      <c r="AB97" s="73">
        <f t="shared" si="100"/>
        <v>0</v>
      </c>
      <c r="AC97" s="73">
        <f t="shared" si="101"/>
        <v>0</v>
      </c>
    </row>
    <row r="98" spans="17:29" x14ac:dyDescent="0.2">
      <c r="Q98" s="43" t="str">
        <f t="shared" si="91"/>
        <v/>
      </c>
      <c r="R98" s="43" t="str">
        <f t="shared" si="92"/>
        <v/>
      </c>
      <c r="S98" s="105"/>
      <c r="T98" s="2">
        <f t="shared" si="93"/>
        <v>1</v>
      </c>
      <c r="U98" s="43" t="s">
        <v>48</v>
      </c>
      <c r="V98" s="73">
        <f t="shared" si="94"/>
        <v>0</v>
      </c>
      <c r="W98" s="73">
        <f t="shared" si="95"/>
        <v>0</v>
      </c>
      <c r="X98" s="73">
        <f t="shared" si="96"/>
        <v>0</v>
      </c>
      <c r="Y98" s="73">
        <f t="shared" si="97"/>
        <v>0</v>
      </c>
      <c r="Z98" s="73">
        <f t="shared" si="98"/>
        <v>0</v>
      </c>
      <c r="AA98" s="73">
        <f t="shared" si="99"/>
        <v>0</v>
      </c>
      <c r="AB98" s="73">
        <f t="shared" si="100"/>
        <v>0</v>
      </c>
      <c r="AC98" s="73">
        <f t="shared" si="101"/>
        <v>0</v>
      </c>
    </row>
    <row r="99" spans="17:29" x14ac:dyDescent="0.2">
      <c r="Q99" s="43" t="str">
        <f t="shared" si="91"/>
        <v/>
      </c>
      <c r="R99" s="43" t="str">
        <f t="shared" si="92"/>
        <v/>
      </c>
    </row>
    <row r="100" spans="17:29" x14ac:dyDescent="0.2">
      <c r="Q100" s="43" t="str">
        <f t="shared" si="91"/>
        <v/>
      </c>
      <c r="R100" s="43" t="str">
        <f t="shared" si="92"/>
        <v/>
      </c>
      <c r="S100" s="104"/>
    </row>
    <row r="101" spans="17:29" x14ac:dyDescent="0.2">
      <c r="Q101" s="43" t="str">
        <f t="shared" si="91"/>
        <v/>
      </c>
      <c r="R101" s="43" t="str">
        <f t="shared" si="92"/>
        <v/>
      </c>
      <c r="S101" s="104"/>
    </row>
    <row r="102" spans="17:29" x14ac:dyDescent="0.2">
      <c r="Q102" s="43" t="str">
        <f t="shared" si="91"/>
        <v/>
      </c>
      <c r="R102" s="43" t="str">
        <f t="shared" si="92"/>
        <v/>
      </c>
      <c r="S102" s="104"/>
    </row>
    <row r="103" spans="17:29" x14ac:dyDescent="0.2">
      <c r="Q103" s="43" t="str">
        <f t="shared" si="91"/>
        <v/>
      </c>
      <c r="R103" s="43" t="str">
        <f t="shared" si="92"/>
        <v/>
      </c>
      <c r="S103" s="104"/>
      <c r="T103" s="105"/>
      <c r="U103" s="105"/>
    </row>
    <row r="104" spans="17:29" x14ac:dyDescent="0.2">
      <c r="Q104" s="43" t="str">
        <f t="shared" si="91"/>
        <v/>
      </c>
      <c r="R104" s="43" t="str">
        <f t="shared" si="92"/>
        <v/>
      </c>
      <c r="S104" s="104"/>
      <c r="T104" s="105"/>
      <c r="U104" s="105"/>
    </row>
    <row r="105" spans="17:29" x14ac:dyDescent="0.2">
      <c r="Q105" s="43" t="str">
        <f t="shared" si="91"/>
        <v/>
      </c>
      <c r="R105" s="43" t="str">
        <f t="shared" si="92"/>
        <v/>
      </c>
      <c r="S105" s="104"/>
    </row>
    <row r="107" spans="17:29" x14ac:dyDescent="0.2">
      <c r="Q107" s="124" t="s">
        <v>98</v>
      </c>
      <c r="R107" s="125"/>
      <c r="T107" s="124" t="s">
        <v>99</v>
      </c>
      <c r="U107" s="126"/>
      <c r="V107" s="126"/>
      <c r="W107" s="126"/>
      <c r="X107" s="126"/>
      <c r="Y107" s="126"/>
      <c r="Z107" s="126"/>
      <c r="AA107" s="126"/>
      <c r="AB107" s="126"/>
      <c r="AC107" s="125"/>
    </row>
    <row r="108" spans="17:29" x14ac:dyDescent="0.2">
      <c r="S108" s="106"/>
    </row>
    <row r="109" spans="17:29" x14ac:dyDescent="0.2">
      <c r="Q109" s="43" t="str">
        <f t="shared" ref="Q109:Q120" si="102">IF(I59="","",IF(I59&gt;J59,3,IF(I59=J59,1,0)))</f>
        <v/>
      </c>
      <c r="R109" s="43" t="str">
        <f t="shared" ref="R109:R120" si="103">IF(J59="","",IF(J59&gt;I59,3,IF(J59=I59,1,0)))</f>
        <v/>
      </c>
      <c r="S109" s="104"/>
      <c r="T109" s="2" t="s">
        <v>75</v>
      </c>
      <c r="U109" s="2" t="s">
        <v>76</v>
      </c>
      <c r="V109" s="73" t="s">
        <v>77</v>
      </c>
      <c r="W109" s="73" t="s">
        <v>78</v>
      </c>
      <c r="X109" s="73" t="s">
        <v>79</v>
      </c>
      <c r="Y109" s="73" t="s">
        <v>80</v>
      </c>
      <c r="Z109" s="73" t="s">
        <v>81</v>
      </c>
      <c r="AA109" s="73" t="s">
        <v>82</v>
      </c>
      <c r="AB109" s="73" t="s">
        <v>83</v>
      </c>
      <c r="AC109" s="73" t="s">
        <v>84</v>
      </c>
    </row>
    <row r="110" spans="17:29" x14ac:dyDescent="0.2">
      <c r="Q110" s="43" t="str">
        <f t="shared" si="102"/>
        <v/>
      </c>
      <c r="R110" s="43" t="str">
        <f t="shared" si="103"/>
        <v/>
      </c>
      <c r="S110" s="105"/>
      <c r="T110" s="2">
        <f t="shared" ref="T110:T113" si="104">RANK($AC110,$AC$110:$AC$113,0)</f>
        <v>1</v>
      </c>
      <c r="U110" s="43" t="s">
        <v>49</v>
      </c>
      <c r="V110" s="73">
        <f t="shared" ref="V110:V113" si="105">COUNTIFS($H$59:$H$70,$U110,$Q$109:$Q$120,3)+COUNTIFS($K$59:$K$70,$U110,$R$109:$R$120,3)</f>
        <v>0</v>
      </c>
      <c r="W110" s="73">
        <f t="shared" ref="W110:W113" si="106">COUNTIFS($H$59:$H$70,$U110,$Q$109:$Q$120,1)+COUNTIFS($K$59:$K$70,$U110,$R$109:$R$120,1)</f>
        <v>0</v>
      </c>
      <c r="X110" s="73">
        <f t="shared" ref="X110:X113" si="107">COUNTIFS($H$59:$H$70,$U110,$Q$109:$Q$120,0)+COUNTIFS($K$59:$K$70,$U110,$R$109:$R$120,0)</f>
        <v>0</v>
      </c>
      <c r="Y110" s="73">
        <f t="shared" ref="Y110:Y113" si="108">SUMIF($H$59:$H$70,$U110,$J$59:$J$70)+SUMIF($K$59:$K$70,$U110,$I$59:$I$70)</f>
        <v>0</v>
      </c>
      <c r="Z110" s="73">
        <f t="shared" ref="Z110:Z113" si="109">SUMIF($H$59:$H$70,$U110,$J$59:$J$70)+SUMIF($K$59:$K$70,$U110,$I$59:$I$70)</f>
        <v>0</v>
      </c>
      <c r="AA110" s="73">
        <f t="shared" ref="AA110:AA113" si="110">Y110-Z110</f>
        <v>0</v>
      </c>
      <c r="AB110" s="73">
        <f t="shared" ref="AB110:AB113" si="111">SUMIF($H$59:$H$70,$U110,$Q$109:$Q$120)+SUMIF($K$59:$K$70,$U110,$R$109:$R$120)</f>
        <v>0</v>
      </c>
      <c r="AC110" s="73">
        <f t="shared" ref="AC110:AC113" si="112">SUM(AB110*1000000,AA110*1000,Y110*100,V110*10)</f>
        <v>0</v>
      </c>
    </row>
    <row r="111" spans="17:29" x14ac:dyDescent="0.2">
      <c r="Q111" s="43" t="str">
        <f t="shared" si="102"/>
        <v/>
      </c>
      <c r="R111" s="43" t="str">
        <f t="shared" si="103"/>
        <v/>
      </c>
      <c r="S111" s="105"/>
      <c r="T111" s="2">
        <f t="shared" si="104"/>
        <v>1</v>
      </c>
      <c r="U111" s="43" t="s">
        <v>51</v>
      </c>
      <c r="V111" s="73">
        <f t="shared" si="105"/>
        <v>0</v>
      </c>
      <c r="W111" s="73">
        <f t="shared" si="106"/>
        <v>0</v>
      </c>
      <c r="X111" s="73">
        <f t="shared" si="107"/>
        <v>0</v>
      </c>
      <c r="Y111" s="73">
        <f t="shared" si="108"/>
        <v>0</v>
      </c>
      <c r="Z111" s="73">
        <f t="shared" si="109"/>
        <v>0</v>
      </c>
      <c r="AA111" s="73">
        <f t="shared" si="110"/>
        <v>0</v>
      </c>
      <c r="AB111" s="73">
        <f t="shared" si="111"/>
        <v>0</v>
      </c>
      <c r="AC111" s="73">
        <f t="shared" si="112"/>
        <v>0</v>
      </c>
    </row>
    <row r="112" spans="17:29" x14ac:dyDescent="0.2">
      <c r="Q112" s="43" t="str">
        <f t="shared" si="102"/>
        <v/>
      </c>
      <c r="R112" s="43" t="str">
        <f t="shared" si="103"/>
        <v/>
      </c>
      <c r="S112" s="105"/>
      <c r="T112" s="2">
        <f t="shared" si="104"/>
        <v>1</v>
      </c>
      <c r="U112" s="43" t="s">
        <v>50</v>
      </c>
      <c r="V112" s="73">
        <f t="shared" si="105"/>
        <v>0</v>
      </c>
      <c r="W112" s="73">
        <f t="shared" si="106"/>
        <v>0</v>
      </c>
      <c r="X112" s="73">
        <f t="shared" si="107"/>
        <v>0</v>
      </c>
      <c r="Y112" s="73">
        <f t="shared" si="108"/>
        <v>0</v>
      </c>
      <c r="Z112" s="73">
        <f t="shared" si="109"/>
        <v>0</v>
      </c>
      <c r="AA112" s="73">
        <f t="shared" si="110"/>
        <v>0</v>
      </c>
      <c r="AB112" s="73">
        <f t="shared" si="111"/>
        <v>0</v>
      </c>
      <c r="AC112" s="73">
        <f t="shared" si="112"/>
        <v>0</v>
      </c>
    </row>
    <row r="113" spans="17:29" x14ac:dyDescent="0.2">
      <c r="Q113" s="43" t="str">
        <f t="shared" si="102"/>
        <v/>
      </c>
      <c r="R113" s="43" t="str">
        <f t="shared" si="103"/>
        <v/>
      </c>
      <c r="S113" s="105"/>
      <c r="T113" s="2">
        <f t="shared" si="104"/>
        <v>1</v>
      </c>
      <c r="U113" s="43" t="s">
        <v>53</v>
      </c>
      <c r="V113" s="73">
        <f t="shared" si="105"/>
        <v>0</v>
      </c>
      <c r="W113" s="73">
        <f t="shared" si="106"/>
        <v>0</v>
      </c>
      <c r="X113" s="73">
        <f t="shared" si="107"/>
        <v>0</v>
      </c>
      <c r="Y113" s="73">
        <f t="shared" si="108"/>
        <v>0</v>
      </c>
      <c r="Z113" s="73">
        <f t="shared" si="109"/>
        <v>0</v>
      </c>
      <c r="AA113" s="73">
        <f t="shared" si="110"/>
        <v>0</v>
      </c>
      <c r="AB113" s="73">
        <f t="shared" si="111"/>
        <v>0</v>
      </c>
      <c r="AC113" s="73">
        <f t="shared" si="112"/>
        <v>0</v>
      </c>
    </row>
    <row r="114" spans="17:29" x14ac:dyDescent="0.2">
      <c r="Q114" s="43" t="str">
        <f t="shared" si="102"/>
        <v/>
      </c>
      <c r="R114" s="43" t="str">
        <f t="shared" si="103"/>
        <v/>
      </c>
    </row>
    <row r="115" spans="17:29" x14ac:dyDescent="0.2">
      <c r="Q115" s="43" t="str">
        <f t="shared" si="102"/>
        <v/>
      </c>
      <c r="R115" s="43" t="str">
        <f t="shared" si="103"/>
        <v/>
      </c>
      <c r="S115" s="104"/>
    </row>
    <row r="116" spans="17:29" x14ac:dyDescent="0.2">
      <c r="Q116" s="43" t="str">
        <f t="shared" si="102"/>
        <v/>
      </c>
      <c r="R116" s="43" t="str">
        <f t="shared" si="103"/>
        <v/>
      </c>
      <c r="S116" s="104"/>
    </row>
    <row r="117" spans="17:29" x14ac:dyDescent="0.2">
      <c r="Q117" s="43" t="str">
        <f t="shared" si="102"/>
        <v/>
      </c>
      <c r="R117" s="43" t="str">
        <f t="shared" si="103"/>
        <v/>
      </c>
      <c r="S117" s="104"/>
    </row>
    <row r="118" spans="17:29" x14ac:dyDescent="0.2">
      <c r="Q118" s="43" t="str">
        <f t="shared" si="102"/>
        <v/>
      </c>
      <c r="R118" s="43" t="str">
        <f t="shared" si="103"/>
        <v/>
      </c>
      <c r="S118" s="104"/>
      <c r="T118" s="105"/>
      <c r="U118" s="105"/>
    </row>
    <row r="119" spans="17:29" x14ac:dyDescent="0.2">
      <c r="Q119" s="43" t="str">
        <f t="shared" si="102"/>
        <v/>
      </c>
      <c r="R119" s="43" t="str">
        <f t="shared" si="103"/>
        <v/>
      </c>
      <c r="S119" s="104"/>
      <c r="T119" s="105"/>
      <c r="U119" s="105"/>
    </row>
    <row r="120" spans="17:29" x14ac:dyDescent="0.2">
      <c r="Q120" s="43" t="str">
        <f t="shared" si="102"/>
        <v/>
      </c>
      <c r="R120" s="43" t="str">
        <f t="shared" si="103"/>
        <v/>
      </c>
      <c r="S120" s="104"/>
    </row>
  </sheetData>
  <sortState ref="N41:O44">
    <sortCondition descending="1" ref="O41"/>
  </sortState>
  <mergeCells count="16">
    <mergeCell ref="Q77:R77"/>
    <mergeCell ref="T77:AC77"/>
    <mergeCell ref="Q92:R92"/>
    <mergeCell ref="T92:AC92"/>
    <mergeCell ref="Q107:R107"/>
    <mergeCell ref="T107:AC107"/>
    <mergeCell ref="Q32:R32"/>
    <mergeCell ref="T32:AC32"/>
    <mergeCell ref="Q47:R47"/>
    <mergeCell ref="T47:AC47"/>
    <mergeCell ref="Q62:R62"/>
    <mergeCell ref="T62:AC62"/>
    <mergeCell ref="T2:AC2"/>
    <mergeCell ref="Q2:R2"/>
    <mergeCell ref="Q17:R17"/>
    <mergeCell ref="T17:AC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feuille référence</vt:lpstr>
      <vt:lpstr>tableau!Zone_d_impression</vt:lpstr>
    </vt:vector>
  </TitlesOfParts>
  <Company>SUT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utilisateur</cp:lastModifiedBy>
  <cp:lastPrinted>2014-05-23T14:54:08Z</cp:lastPrinted>
  <dcterms:created xsi:type="dcterms:W3CDTF">2008-05-31T17:07:44Z</dcterms:created>
  <dcterms:modified xsi:type="dcterms:W3CDTF">2015-09-06T12:51:43Z</dcterms:modified>
</cp:coreProperties>
</file>