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330" windowWidth="19320" windowHeight="7455"/>
  </bookViews>
  <sheets>
    <sheet name="4-6.3 lpx" sheetId="4" r:id="rId1"/>
  </sheets>
  <externalReferences>
    <externalReference r:id="rId2"/>
    <externalReference r:id="rId3"/>
    <externalReference r:id="rId4"/>
  </externalReferences>
  <definedNames>
    <definedName name="_CLA1">'[1]ID ABCD'!$B$20</definedName>
    <definedName name="_CLA2">'[1]ID ABCD'!$B$21</definedName>
    <definedName name="_CLA3">'[1]ID ABCD'!$B$22</definedName>
    <definedName name="_CLA4">'[1]ID ABCD'!$B$23</definedName>
    <definedName name="_CLB1">'[1]ID ABCD'!$D$20</definedName>
    <definedName name="_CLB2">'[1]ID ABCD'!$D$21</definedName>
    <definedName name="_CLB3">'[1]ID ABCD'!$D$22</definedName>
    <definedName name="_CLB4">'[1]ID ABCD'!$D$23</definedName>
    <definedName name="_CLB5">'[1]ID ABCD'!$D$24</definedName>
    <definedName name="_CLB6">'[1]ID ABCD'!$D$25</definedName>
    <definedName name="_CLC1">'[1]ID ABCD'!$C$29</definedName>
    <definedName name="_CLD1">'[1]ID ABCD'!$E$20</definedName>
    <definedName name="_CLD2">'[1]ID ABCD'!$E$21</definedName>
    <definedName name="_CLD3">'[1]ID ABCD'!$E$22</definedName>
    <definedName name="_clr1">[1]CALCUL!$F$43</definedName>
    <definedName name="_CLR2">[1]CALCUL!$F$44</definedName>
    <definedName name="_CLR3">[1]CALCUL!$F$45</definedName>
    <definedName name="_CLR4">[1]CALCUL!$F$46</definedName>
    <definedName name="_CLR5">[1]CALCUL!$F$47</definedName>
    <definedName name="_CLR6">[1]CALCUL!$F$48</definedName>
    <definedName name="A1H">'[1]ID ABCD'!$C$36</definedName>
    <definedName name="A1M">'[1]ID ABCD'!$D$36</definedName>
    <definedName name="A1S">'[1]ID ABCD'!$E$36</definedName>
    <definedName name="A1TH">'[1]ID ABCD'!$B$36</definedName>
    <definedName name="A1TS">'[1]ID ABCD'!$F$36</definedName>
    <definedName name="A2H">'[1]ID ABCD'!$C$37</definedName>
    <definedName name="A2M">'[1]ID ABCD'!$D$37</definedName>
    <definedName name="A2S">'[1]ID ABCD'!$E$37</definedName>
    <definedName name="A2TH">'[1]ID ABCD'!$B$37</definedName>
    <definedName name="A2TS">'[1]ID ABCD'!$F$37</definedName>
    <definedName name="A3H">'[1]ID ABCD'!$C$38</definedName>
    <definedName name="A3M">'[1]ID ABCD'!$D$38</definedName>
    <definedName name="A3S">'[1]ID ABCD'!$E$38</definedName>
    <definedName name="A3TH">'[1]ID ABCD'!$B$38</definedName>
    <definedName name="A3TS">'[1]ID ABCD'!$F$38</definedName>
    <definedName name="B2H">'[1]ID ABCD'!$C$40</definedName>
    <definedName name="B2M">'[1]ID ABCD'!$D$40</definedName>
    <definedName name="B2S">'[1]ID ABCD'!$E$40</definedName>
    <definedName name="B2TH">'[1]ID ABCD'!$B$40</definedName>
    <definedName name="B2TS">'[1]ID ABCD'!$F$40</definedName>
    <definedName name="B4H">'[1]ID ABCD'!$C$41</definedName>
    <definedName name="B4M">'[1]ID ABCD'!$D$41</definedName>
    <definedName name="B4S">'[1]ID ABCD'!$E$41</definedName>
    <definedName name="B4TH">'[1]ID ABCD'!$B$41</definedName>
    <definedName name="B4TS">'[1]ID ABCD'!$F$41</definedName>
    <definedName name="B5H">'[1]ID ABCD'!$C$42</definedName>
    <definedName name="B5M">'[1]ID ABCD'!$D$42</definedName>
    <definedName name="B5S">'[1]ID ABCD'!$E$42</definedName>
    <definedName name="B5TH">'[1]ID ABCD'!$B$42</definedName>
    <definedName name="B5TS">'[1]ID ABCD'!$F$42</definedName>
    <definedName name="B6H">'[1]ID ABCD'!$C$43</definedName>
    <definedName name="B6M">'[1]ID ABCD'!$D$43</definedName>
    <definedName name="B6S">'[1]ID ABCD'!$E$43</definedName>
    <definedName name="B6TH">'[1]ID ABCD'!$B$43</definedName>
    <definedName name="B6TS">'[1]ID ABCD'!$F$43</definedName>
    <definedName name="base" localSheetId="0">#REF!</definedName>
    <definedName name="base">#REF!</definedName>
    <definedName name="CL">'[1]ID ABCD'!$B$18</definedName>
    <definedName name="CLASSE">'[1]ID ABCD'!$B$20:$B$23,'[1]ID ABCD'!$D$20:$D$25,'[1]ID ABCD'!$F$20:$F$22</definedName>
    <definedName name="D">[1]CALCUL!$F$38</definedName>
    <definedName name="DCA">'[1]ID ABCD'!$B$19</definedName>
    <definedName name="DCB">'[1]ID ABCD'!$D$19</definedName>
    <definedName name="DCD">'[1]ID ABCD'!$F$19</definedName>
    <definedName name="DG">[1]CALCUL!$D$38</definedName>
    <definedName name="DMAX">[1]CALCUL!$E$22</definedName>
    <definedName name="ES">[1]CALCUL!$D$36</definedName>
    <definedName name="FGHG">'[2]Expression tri'!$G$28</definedName>
    <definedName name="FR">[1]CALCUL!$D$39</definedName>
    <definedName name="FS">[1]CALCUL!$D$37</definedName>
    <definedName name="IC">[1]CALCUL!$H$30</definedName>
    <definedName name="IP">[1]CALCUL!$H$29</definedName>
    <definedName name="IPI">[1]CALCUL!$B$26</definedName>
    <definedName name="LA">[1]CALCUL!$F$36</definedName>
    <definedName name="massev1">[3]Proctor!$N$6</definedName>
    <definedName name="massev2">[3]Proctor!$X$6</definedName>
    <definedName name="massev3">[3]Proctor!$AH$6</definedName>
    <definedName name="massev4">[3]Proctor!$AR$6</definedName>
    <definedName name="massev5">[3]Proctor!$BB$6</definedName>
    <definedName name="massev6">[3]Proctor!$BL$6</definedName>
    <definedName name="MDE">[1]CALCUL!$F$37</definedName>
    <definedName name="minage">[1]CALCUL!$E$23</definedName>
    <definedName name="nbpo">[2]Lissage!$H$1</definedName>
    <definedName name="numéro" localSheetId="0">#REF!</definedName>
    <definedName name="numéro">#REF!</definedName>
    <definedName name="numero4" localSheetId="0">'4-6.3 lpx'!$F$7</definedName>
    <definedName name="optpro">[2]Lissage!$C$24:$D$1229</definedName>
    <definedName name="Passant008">[1]CALCUL!$C$19</definedName>
    <definedName name="Passant2">[1]CALCUL!$C$15</definedName>
    <definedName name="PASSANT50">[1]CALCUL!$C$7</definedName>
    <definedName name="PLAGE1">'[1]ID ABCD'!$A$20:$A$23,'[1]ID ABCD'!$C$20:$C$25,'[1]ID ABCD'!$E$20:$E$22</definedName>
    <definedName name="popol">'[2]Bilan qualité'!$G$2</definedName>
    <definedName name="PS">[1]CALCUL!$B$2</definedName>
    <definedName name="SCH">'[1]ID ABCD'!$C$33</definedName>
    <definedName name="SCM">'[1]ID ABCD'!$D$33</definedName>
    <definedName name="SCS">'[1]ID ABCD'!$E$33</definedName>
    <definedName name="SCTH">'[1]ID ABCD'!$B$33</definedName>
    <definedName name="SCTS">'[1]ID ABCD'!$F$33</definedName>
    <definedName name="Teneur1">[3]Proctor!$N$5</definedName>
    <definedName name="Teneur2">[3]Proctor!$X$5</definedName>
    <definedName name="Teneur3">[3]Proctor!$AH$5</definedName>
    <definedName name="Teneur4">[3]Proctor!$AR$5</definedName>
    <definedName name="Teneur5">[3]Proctor!$BB$5</definedName>
    <definedName name="Teneur6">[3]Proctor!$BL$5</definedName>
    <definedName name="VBS">[1]CALCUL!$E$30</definedName>
    <definedName name="Wn">[1]CALCUL!$B$28</definedName>
    <definedName name="Wopn">[1]CALCUL!$B$27</definedName>
    <definedName name="_xlnm.Print_Area" localSheetId="0">'4-6.3 lpx'!$A$1:$K$59</definedName>
  </definedNames>
  <calcPr calcId="125725"/>
</workbook>
</file>

<file path=xl/calcChain.xml><?xml version="1.0" encoding="utf-8"?>
<calcChain xmlns="http://schemas.openxmlformats.org/spreadsheetml/2006/main">
  <c r="M9" i="4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0" s="1"/>
  <c r="M91" s="1"/>
  <c r="M92" s="1"/>
  <c r="M93" s="1"/>
  <c r="M94" s="1"/>
  <c r="M95" s="1"/>
  <c r="M96" s="1"/>
  <c r="M97" s="1"/>
  <c r="M98" s="1"/>
  <c r="M99" s="1"/>
  <c r="M100" s="1"/>
  <c r="M101" s="1"/>
  <c r="M102" s="1"/>
  <c r="M103" s="1"/>
  <c r="C18"/>
  <c r="D18" s="1"/>
  <c r="B66" s="1"/>
  <c r="G66" s="1"/>
  <c r="K66"/>
  <c r="K67"/>
  <c r="C19" l="1"/>
  <c r="D19" l="1"/>
  <c r="B67" s="1"/>
  <c r="G67" s="1"/>
  <c r="C20"/>
  <c r="C21" l="1"/>
  <c r="D20"/>
  <c r="B68" s="1"/>
  <c r="G68" s="1"/>
  <c r="C22" l="1"/>
  <c r="D21"/>
  <c r="G18" l="1"/>
  <c r="B72" s="1"/>
  <c r="G72" s="1"/>
  <c r="D22"/>
  <c r="B69" s="1"/>
  <c r="G69" s="1"/>
  <c r="C23"/>
  <c r="K69" l="1"/>
  <c r="G76"/>
  <c r="D23"/>
  <c r="B70" s="1"/>
  <c r="G70" s="1"/>
  <c r="C24"/>
  <c r="C25" l="1"/>
  <c r="D25" s="1"/>
  <c r="B71" s="1"/>
  <c r="G71" s="1"/>
  <c r="D24"/>
  <c r="K68" l="1"/>
  <c r="G75"/>
  <c r="J72" s="1"/>
</calcChain>
</file>

<file path=xl/sharedStrings.xml><?xml version="1.0" encoding="utf-8"?>
<sst xmlns="http://schemas.openxmlformats.org/spreadsheetml/2006/main" count="63" uniqueCount="49">
  <si>
    <t>FI</t>
  </si>
  <si>
    <t>Granulométrie</t>
  </si>
  <si>
    <t>Conformité Contrôle</t>
  </si>
  <si>
    <t xml:space="preserve">Date </t>
  </si>
  <si>
    <t xml:space="preserve">produit </t>
  </si>
  <si>
    <t>Conformité</t>
  </si>
  <si>
    <t>VSS+U</t>
  </si>
  <si>
    <t>VSI-U</t>
  </si>
  <si>
    <t>VSS</t>
  </si>
  <si>
    <t>VSI</t>
  </si>
  <si>
    <t>Valeur</t>
  </si>
  <si>
    <t>granulométrie</t>
  </si>
  <si>
    <t>CONFORMITE</t>
  </si>
  <si>
    <t>Xf -1.25* Ecart type</t>
  </si>
  <si>
    <t xml:space="preserve">Xf </t>
  </si>
  <si>
    <t>Xf + 1.25* Ecart type</t>
  </si>
  <si>
    <t>Tamis</t>
  </si>
  <si>
    <t>Date FTP</t>
  </si>
  <si>
    <t xml:space="preserve">PARTIE INFORMATIVE : </t>
  </si>
  <si>
    <t>2xD</t>
  </si>
  <si>
    <t>1.4xD</t>
  </si>
  <si>
    <t>D</t>
  </si>
  <si>
    <t>d</t>
  </si>
  <si>
    <t>d/2</t>
  </si>
  <si>
    <t>PARTIE NORMATIVE EN 13043</t>
  </si>
  <si>
    <t>Passants</t>
  </si>
  <si>
    <t>Cumul</t>
  </si>
  <si>
    <t xml:space="preserve">Poids </t>
  </si>
  <si>
    <t>Poids granulométrique sec:</t>
  </si>
  <si>
    <t>Contrôle granulométrique</t>
  </si>
  <si>
    <t>FI: 1/5J de Prod</t>
  </si>
  <si>
    <t>NF P 18-545 ART 8 - EN 13043</t>
  </si>
  <si>
    <t>Normes :</t>
  </si>
  <si>
    <t>0.063mm: 1/5J de Prod</t>
  </si>
  <si>
    <t>10h</t>
  </si>
  <si>
    <t>Heure:</t>
  </si>
  <si>
    <t>Date :</t>
  </si>
  <si>
    <t>Bnc II</t>
  </si>
  <si>
    <t>Code :</t>
  </si>
  <si>
    <t>Lepuix</t>
  </si>
  <si>
    <t>Carrière:</t>
  </si>
  <si>
    <t xml:space="preserve">Gravillon 4/6.3 </t>
  </si>
  <si>
    <t xml:space="preserve">Classe granulaire : </t>
  </si>
  <si>
    <t>Pds Granulo</t>
  </si>
  <si>
    <t>Heure</t>
  </si>
  <si>
    <t>Date</t>
  </si>
  <si>
    <t>n°</t>
  </si>
  <si>
    <t>BASE 2014</t>
  </si>
  <si>
    <t xml:space="preserve">Minute de Contrôle  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</si>
</sst>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0.0"/>
  </numFmts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onotype Corsiva"/>
      <family val="4"/>
    </font>
    <font>
      <sz val="12"/>
      <name val="Monotype Corsiva"/>
      <family val="4"/>
    </font>
    <font>
      <b/>
      <sz val="12"/>
      <name val="Monotype Corsiva"/>
      <family val="4"/>
    </font>
    <font>
      <sz val="9"/>
      <name val="Courier New"/>
      <family val="3"/>
    </font>
    <font>
      <b/>
      <sz val="10"/>
      <name val="Monotype Corsiva"/>
      <family val="4"/>
    </font>
    <font>
      <sz val="24"/>
      <name val="Monotype Corsiva"/>
      <family val="4"/>
    </font>
    <font>
      <b/>
      <u/>
      <sz val="12"/>
      <name val="Monotype Corsiva"/>
      <family val="4"/>
    </font>
    <font>
      <b/>
      <sz val="12"/>
      <name val="Courier New"/>
      <family val="3"/>
    </font>
    <font>
      <sz val="26"/>
      <name val="Monotype Corsiva"/>
      <family val="4"/>
    </font>
    <font>
      <b/>
      <sz val="20"/>
      <name val="Monotype Corsiva"/>
      <family val="4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44" fontId="5" fillId="0" borderId="0" applyFont="0" applyFill="0" applyBorder="0" applyAlignment="0" applyProtection="0"/>
  </cellStyleXfs>
  <cellXfs count="127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/>
    </xf>
    <xf numFmtId="0" fontId="3" fillId="0" borderId="0" xfId="1" applyFont="1"/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/>
    </xf>
    <xf numFmtId="0" fontId="3" fillId="0" borderId="0" xfId="1" applyNumberFormat="1" applyFont="1" applyFill="1" applyBorder="1" applyAlignment="1">
      <alignment vertical="center"/>
    </xf>
    <xf numFmtId="0" fontId="3" fillId="0" borderId="2" xfId="1" applyFont="1" applyBorder="1"/>
    <xf numFmtId="0" fontId="3" fillId="0" borderId="3" xfId="1" applyNumberFormat="1" applyFont="1" applyFill="1" applyBorder="1" applyAlignment="1">
      <alignment vertical="center"/>
    </xf>
    <xf numFmtId="0" fontId="3" fillId="2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2" fontId="3" fillId="4" borderId="1" xfId="1" applyNumberFormat="1" applyFont="1" applyFill="1" applyBorder="1" applyAlignment="1">
      <alignment horizontal="center"/>
    </xf>
    <xf numFmtId="0" fontId="4" fillId="5" borderId="1" xfId="1" applyFont="1" applyFill="1" applyBorder="1" applyAlignment="1">
      <alignment horizontal="center"/>
    </xf>
    <xf numFmtId="0" fontId="6" fillId="5" borderId="1" xfId="2" applyFont="1" applyFill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4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/>
    </xf>
    <xf numFmtId="14" fontId="4" fillId="0" borderId="1" xfId="1" applyNumberFormat="1" applyFont="1" applyBorder="1" applyAlignment="1">
      <alignment horizontal="center" vertical="center"/>
    </xf>
    <xf numFmtId="0" fontId="6" fillId="5" borderId="5" xfId="2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3" fillId="5" borderId="1" xfId="1" applyFont="1" applyFill="1" applyBorder="1" applyAlignment="1">
      <alignment horizontal="center"/>
    </xf>
    <xf numFmtId="0" fontId="3" fillId="0" borderId="0" xfId="1" applyFont="1" applyFill="1"/>
    <xf numFmtId="14" fontId="3" fillId="0" borderId="0" xfId="1" applyNumberFormat="1" applyFont="1" applyAlignment="1">
      <alignment horizontal="center"/>
    </xf>
    <xf numFmtId="14" fontId="4" fillId="0" borderId="6" xfId="1" applyNumberFormat="1" applyFont="1" applyBorder="1" applyAlignment="1"/>
    <xf numFmtId="14" fontId="4" fillId="0" borderId="7" xfId="1" applyNumberFormat="1" applyFont="1" applyBorder="1" applyAlignment="1"/>
    <xf numFmtId="0" fontId="3" fillId="0" borderId="7" xfId="1" applyFont="1" applyBorder="1"/>
    <xf numFmtId="0" fontId="3" fillId="0" borderId="8" xfId="1" applyFont="1" applyBorder="1"/>
    <xf numFmtId="14" fontId="4" fillId="0" borderId="9" xfId="1" applyNumberFormat="1" applyFont="1" applyBorder="1" applyAlignment="1"/>
    <xf numFmtId="14" fontId="4" fillId="0" borderId="0" xfId="1" applyNumberFormat="1" applyFont="1" applyBorder="1" applyAlignment="1"/>
    <xf numFmtId="0" fontId="3" fillId="5" borderId="1" xfId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center"/>
    </xf>
    <xf numFmtId="0" fontId="4" fillId="0" borderId="7" xfId="1" applyFont="1" applyBorder="1" applyAlignment="1"/>
    <xf numFmtId="0" fontId="3" fillId="0" borderId="9" xfId="1" applyFont="1" applyBorder="1" applyAlignment="1"/>
    <xf numFmtId="0" fontId="3" fillId="0" borderId="0" xfId="1" applyFont="1" applyBorder="1" applyAlignment="1"/>
    <xf numFmtId="0" fontId="3" fillId="0" borderId="0" xfId="1" applyFont="1" applyBorder="1"/>
    <xf numFmtId="0" fontId="3" fillId="0" borderId="3" xfId="1" applyFont="1" applyBorder="1"/>
    <xf numFmtId="0" fontId="3" fillId="4" borderId="1" xfId="1" applyFont="1" applyFill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3" fillId="0" borderId="9" xfId="1" applyFont="1" applyBorder="1"/>
    <xf numFmtId="0" fontId="3" fillId="0" borderId="0" xfId="1" applyFont="1" applyFill="1" applyBorder="1"/>
    <xf numFmtId="2" fontId="2" fillId="2" borderId="1" xfId="2" applyNumberFormat="1" applyFont="1" applyFill="1" applyBorder="1" applyAlignment="1">
      <alignment horizontal="center"/>
    </xf>
    <xf numFmtId="1" fontId="6" fillId="4" borderId="1" xfId="2" applyNumberFormat="1" applyFont="1" applyFill="1" applyBorder="1" applyAlignment="1">
      <alignment horizontal="center"/>
    </xf>
    <xf numFmtId="0" fontId="6" fillId="4" borderId="1" xfId="2" applyFont="1" applyFill="1" applyBorder="1" applyAlignment="1">
      <alignment horizontal="center"/>
    </xf>
    <xf numFmtId="164" fontId="2" fillId="2" borderId="1" xfId="2" applyNumberFormat="1" applyFont="1" applyFill="1" applyBorder="1" applyAlignment="1">
      <alignment horizontal="center"/>
    </xf>
    <xf numFmtId="1" fontId="3" fillId="0" borderId="0" xfId="1" applyNumberFormat="1" applyFont="1" applyFill="1" applyBorder="1" applyAlignment="1">
      <alignment horizontal="center"/>
    </xf>
    <xf numFmtId="164" fontId="3" fillId="0" borderId="0" xfId="1" applyNumberFormat="1" applyFont="1" applyFill="1" applyBorder="1" applyAlignment="1">
      <alignment horizontal="center"/>
    </xf>
    <xf numFmtId="0" fontId="5" fillId="0" borderId="0" xfId="2" applyFill="1" applyBorder="1"/>
    <xf numFmtId="2" fontId="3" fillId="2" borderId="1" xfId="1" applyNumberFormat="1" applyFont="1" applyFill="1" applyBorder="1" applyAlignment="1">
      <alignment horizontal="center"/>
    </xf>
    <xf numFmtId="164" fontId="2" fillId="2" borderId="5" xfId="2" applyNumberFormat="1" applyFont="1" applyFill="1" applyBorder="1" applyAlignment="1">
      <alignment horizontal="center"/>
    </xf>
    <xf numFmtId="1" fontId="6" fillId="4" borderId="5" xfId="2" applyNumberFormat="1" applyFont="1" applyFill="1" applyBorder="1" applyAlignment="1">
      <alignment horizontal="center"/>
    </xf>
    <xf numFmtId="0" fontId="6" fillId="4" borderId="5" xfId="2" applyFont="1" applyFill="1" applyBorder="1" applyAlignment="1">
      <alignment horizontal="center"/>
    </xf>
    <xf numFmtId="0" fontId="4" fillId="0" borderId="0" xfId="1" applyFont="1" applyFill="1" applyBorder="1" applyAlignment="1"/>
    <xf numFmtId="0" fontId="4" fillId="0" borderId="3" xfId="1" applyFont="1" applyFill="1" applyBorder="1" applyAlignment="1"/>
    <xf numFmtId="0" fontId="5" fillId="0" borderId="0" xfId="2" applyBorder="1"/>
    <xf numFmtId="0" fontId="3" fillId="0" borderId="0" xfId="2" applyFont="1" applyBorder="1" applyAlignment="1">
      <alignment horizontal="center"/>
    </xf>
    <xf numFmtId="0" fontId="3" fillId="0" borderId="3" xfId="1" applyFont="1" applyBorder="1" applyAlignment="1"/>
    <xf numFmtId="1" fontId="3" fillId="7" borderId="1" xfId="1" applyNumberFormat="1" applyFont="1" applyFill="1" applyBorder="1" applyAlignment="1">
      <alignment horizontal="center"/>
    </xf>
    <xf numFmtId="0" fontId="3" fillId="0" borderId="11" xfId="1" applyFont="1" applyBorder="1"/>
    <xf numFmtId="0" fontId="5" fillId="0" borderId="2" xfId="2" applyBorder="1"/>
    <xf numFmtId="0" fontId="3" fillId="0" borderId="2" xfId="2" applyFont="1" applyBorder="1" applyAlignment="1">
      <alignment horizontal="center"/>
    </xf>
    <xf numFmtId="0" fontId="3" fillId="0" borderId="2" xfId="1" applyFont="1" applyBorder="1" applyAlignment="1"/>
    <xf numFmtId="14" fontId="3" fillId="0" borderId="2" xfId="1" applyNumberFormat="1" applyFont="1" applyBorder="1"/>
    <xf numFmtId="0" fontId="8" fillId="0" borderId="10" xfId="1" applyFont="1" applyBorder="1"/>
    <xf numFmtId="0" fontId="3" fillId="0" borderId="6" xfId="1" applyFont="1" applyBorder="1"/>
    <xf numFmtId="0" fontId="5" fillId="0" borderId="7" xfId="2" applyBorder="1"/>
    <xf numFmtId="0" fontId="3" fillId="0" borderId="7" xfId="1" applyFont="1" applyBorder="1" applyAlignment="1"/>
    <xf numFmtId="0" fontId="3" fillId="0" borderId="8" xfId="1" applyFont="1" applyBorder="1" applyAlignment="1"/>
    <xf numFmtId="0" fontId="4" fillId="0" borderId="0" xfId="1" applyFont="1" applyBorder="1"/>
    <xf numFmtId="0" fontId="3" fillId="7" borderId="1" xfId="1" applyFont="1" applyFill="1" applyBorder="1" applyAlignment="1">
      <alignment horizontal="center"/>
    </xf>
    <xf numFmtId="14" fontId="3" fillId="7" borderId="1" xfId="1" applyNumberFormat="1" applyFont="1" applyFill="1" applyBorder="1" applyAlignment="1">
      <alignment horizontal="left"/>
    </xf>
    <xf numFmtId="0" fontId="4" fillId="0" borderId="0" xfId="1" applyFont="1" applyBorder="1" applyAlignment="1">
      <alignment vertical="center"/>
    </xf>
    <xf numFmtId="0" fontId="8" fillId="0" borderId="9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9" fillId="5" borderId="1" xfId="2" applyFont="1" applyFill="1" applyBorder="1" applyAlignment="1">
      <alignment horizontal="center"/>
    </xf>
    <xf numFmtId="0" fontId="3" fillId="0" borderId="3" xfId="1" applyFont="1" applyBorder="1" applyAlignment="1">
      <alignment wrapText="1"/>
    </xf>
    <xf numFmtId="0" fontId="2" fillId="0" borderId="1" xfId="1" applyFont="1" applyBorder="1"/>
    <xf numFmtId="0" fontId="10" fillId="0" borderId="1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6" fillId="7" borderId="5" xfId="1" applyFont="1" applyFill="1" applyBorder="1" applyAlignment="1">
      <alignment horizontal="center"/>
    </xf>
    <xf numFmtId="0" fontId="4" fillId="7" borderId="5" xfId="2" applyFont="1" applyFill="1" applyBorder="1" applyAlignment="1">
      <alignment horizontal="center"/>
    </xf>
    <xf numFmtId="0" fontId="4" fillId="7" borderId="8" xfId="2" applyFont="1" applyFill="1" applyBorder="1" applyAlignment="1">
      <alignment horizontal="center"/>
    </xf>
    <xf numFmtId="0" fontId="4" fillId="7" borderId="12" xfId="2" applyFont="1" applyFill="1" applyBorder="1" applyAlignment="1">
      <alignment horizontal="center"/>
    </xf>
    <xf numFmtId="0" fontId="4" fillId="7" borderId="6" xfId="2" applyFont="1" applyFill="1" applyBorder="1" applyAlignment="1">
      <alignment horizontal="center"/>
    </xf>
    <xf numFmtId="1" fontId="3" fillId="8" borderId="13" xfId="2" applyNumberFormat="1" applyFont="1" applyFill="1" applyBorder="1" applyAlignment="1">
      <alignment horizontal="center"/>
    </xf>
    <xf numFmtId="0" fontId="3" fillId="8" borderId="14" xfId="2" applyFont="1" applyFill="1" applyBorder="1" applyAlignment="1">
      <alignment horizontal="center"/>
    </xf>
    <xf numFmtId="14" fontId="3" fillId="8" borderId="14" xfId="2" applyNumberFormat="1" applyFont="1" applyFill="1" applyBorder="1" applyAlignment="1">
      <alignment horizontal="center"/>
    </xf>
    <xf numFmtId="0" fontId="3" fillId="8" borderId="15" xfId="2" applyFont="1" applyFill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8" fillId="0" borderId="9" xfId="2" applyFont="1" applyBorder="1" applyAlignment="1">
      <alignment horizontal="center"/>
    </xf>
    <xf numFmtId="0" fontId="3" fillId="0" borderId="0" xfId="2" applyFont="1" applyBorder="1" applyAlignment="1">
      <alignment horizontal="center"/>
    </xf>
    <xf numFmtId="0" fontId="3" fillId="0" borderId="9" xfId="2" applyFont="1" applyBorder="1" applyAlignment="1">
      <alignment horizontal="center"/>
    </xf>
    <xf numFmtId="0" fontId="10" fillId="0" borderId="10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11" fillId="0" borderId="22" xfId="1" applyFont="1" applyBorder="1" applyAlignment="1">
      <alignment horizontal="center"/>
    </xf>
    <xf numFmtId="0" fontId="3" fillId="8" borderId="18" xfId="2" applyFont="1" applyFill="1" applyBorder="1" applyAlignment="1">
      <alignment horizontal="center"/>
    </xf>
    <xf numFmtId="0" fontId="3" fillId="8" borderId="17" xfId="2" applyFont="1" applyFill="1" applyBorder="1" applyAlignment="1">
      <alignment horizontal="center"/>
    </xf>
    <xf numFmtId="0" fontId="3" fillId="8" borderId="16" xfId="2" applyFont="1" applyFill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3" fillId="6" borderId="1" xfId="1" applyFont="1" applyFill="1" applyBorder="1" applyAlignment="1">
      <alignment horizontal="center"/>
    </xf>
    <xf numFmtId="0" fontId="3" fillId="6" borderId="18" xfId="1" applyFont="1" applyFill="1" applyBorder="1" applyAlignment="1">
      <alignment horizontal="center"/>
    </xf>
    <xf numFmtId="0" fontId="3" fillId="6" borderId="17" xfId="1" applyFont="1" applyFill="1" applyBorder="1" applyAlignment="1">
      <alignment horizontal="center"/>
    </xf>
    <xf numFmtId="0" fontId="3" fillId="6" borderId="16" xfId="1" applyFont="1" applyFill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3" fillId="8" borderId="21" xfId="2" applyFont="1" applyFill="1" applyBorder="1" applyAlignment="1">
      <alignment horizontal="center"/>
    </xf>
    <xf numFmtId="0" fontId="3" fillId="8" borderId="20" xfId="2" applyFont="1" applyFill="1" applyBorder="1" applyAlignment="1">
      <alignment horizontal="center"/>
    </xf>
    <xf numFmtId="0" fontId="3" fillId="8" borderId="19" xfId="2" applyFont="1" applyFill="1" applyBorder="1" applyAlignment="1">
      <alignment horizontal="center"/>
    </xf>
    <xf numFmtId="0" fontId="5" fillId="5" borderId="0" xfId="2" applyFill="1" applyBorder="1" applyAlignment="1">
      <alignment horizontal="center" vertical="center"/>
    </xf>
  </cellXfs>
  <cellStyles count="4">
    <cellStyle name="Euro" xfId="3"/>
    <cellStyle name="Normal" xfId="0" builtinId="0"/>
    <cellStyle name="Normal 2" xfId="1"/>
    <cellStyle name="Normal_FICHE D'ESSAI" xfId="2"/>
  </cellStyles>
  <dxfs count="5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Analyses granulométriques</a:t>
            </a:r>
          </a:p>
        </c:rich>
      </c:tx>
      <c:layout/>
    </c:title>
    <c:plotArea>
      <c:layout/>
      <c:scatterChart>
        <c:scatterStyle val="smoothMarker"/>
        <c:ser>
          <c:idx val="0"/>
          <c:order val="0"/>
          <c:tx>
            <c:strRef>
              <c:f>'4-6.3 lpx'!$A$29</c:f>
              <c:strCache>
                <c:ptCount val="1"/>
                <c:pt idx="0">
                  <c:v>VSS+U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'4-6.3 lpx'!$B$28:$F$28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6.3</c:v>
                </c:pt>
                <c:pt idx="3">
                  <c:v>9</c:v>
                </c:pt>
                <c:pt idx="4">
                  <c:v>12.5</c:v>
                </c:pt>
              </c:numCache>
            </c:numRef>
          </c:xVal>
          <c:yVal>
            <c:numRef>
              <c:f>'4-6.3 lpx'!$B$29:$F$29</c:f>
              <c:numCache>
                <c:formatCode>General</c:formatCode>
                <c:ptCount val="5"/>
                <c:pt idx="0">
                  <c:v>6</c:v>
                </c:pt>
                <c:pt idx="1">
                  <c:v>20</c:v>
                </c:pt>
                <c:pt idx="2">
                  <c:v>95</c:v>
                </c:pt>
                <c:pt idx="3">
                  <c:v>100</c:v>
                </c:pt>
                <c:pt idx="4">
                  <c:v>100</c:v>
                </c:pt>
              </c:numCache>
            </c:numRef>
          </c:yVal>
        </c:ser>
        <c:ser>
          <c:idx val="1"/>
          <c:order val="1"/>
          <c:tx>
            <c:strRef>
              <c:f>'4-6.3 lpx'!$A$32</c:f>
              <c:strCache>
                <c:ptCount val="1"/>
                <c:pt idx="0">
                  <c:v>VSI-U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'4-6.3 lpx'!$B$28:$F$28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6.3</c:v>
                </c:pt>
                <c:pt idx="3">
                  <c:v>9</c:v>
                </c:pt>
                <c:pt idx="4">
                  <c:v>12.5</c:v>
                </c:pt>
              </c:numCache>
            </c:numRef>
          </c:xVal>
          <c:yVal>
            <c:numRef>
              <c:f>'4-6.3 lpx'!$B$32:$F$32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75</c:v>
                </c:pt>
                <c:pt idx="3">
                  <c:v>97</c:v>
                </c:pt>
                <c:pt idx="4">
                  <c:v>100</c:v>
                </c:pt>
              </c:numCache>
            </c:numRef>
          </c:yVal>
        </c:ser>
        <c:ser>
          <c:idx val="2"/>
          <c:order val="2"/>
          <c:tx>
            <c:strRef>
              <c:f>'4-6.3 lpx'!$A$36</c:f>
              <c:strCache>
                <c:ptCount val="1"/>
                <c:pt idx="0">
                  <c:v>Xf + 1.25* Ecart type</c:v>
                </c:pt>
              </c:strCache>
            </c:strRef>
          </c:tx>
          <c:spPr>
            <a:ln w="19050">
              <a:solidFill>
                <a:schemeClr val="accent6"/>
              </a:solidFill>
              <a:prstDash val="lgDash"/>
            </a:ln>
          </c:spPr>
          <c:marker>
            <c:symbol val="none"/>
          </c:marker>
          <c:xVal>
            <c:numRef>
              <c:f>'4-6.3 lpx'!$B$35:$F$35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6.3</c:v>
                </c:pt>
                <c:pt idx="3">
                  <c:v>9</c:v>
                </c:pt>
                <c:pt idx="4">
                  <c:v>12.5</c:v>
                </c:pt>
              </c:numCache>
            </c:numRef>
          </c:xVal>
          <c:yVal>
            <c:numRef>
              <c:f>'4-6.3 lpx'!$B$36:$F$36</c:f>
              <c:numCache>
                <c:formatCode>General</c:formatCode>
                <c:ptCount val="5"/>
                <c:pt idx="0">
                  <c:v>2</c:v>
                </c:pt>
                <c:pt idx="1">
                  <c:v>10</c:v>
                </c:pt>
                <c:pt idx="2">
                  <c:v>90</c:v>
                </c:pt>
                <c:pt idx="3">
                  <c:v>100</c:v>
                </c:pt>
                <c:pt idx="4">
                  <c:v>100</c:v>
                </c:pt>
              </c:numCache>
            </c:numRef>
          </c:yVal>
        </c:ser>
        <c:ser>
          <c:idx val="3"/>
          <c:order val="3"/>
          <c:tx>
            <c:strRef>
              <c:f>'4-6.3 lpx'!$A$38</c:f>
              <c:strCache>
                <c:ptCount val="1"/>
                <c:pt idx="0">
                  <c:v>Xf -1.25* Ecart type</c:v>
                </c:pt>
              </c:strCache>
            </c:strRef>
          </c:tx>
          <c:spPr>
            <a:ln w="19050">
              <a:solidFill>
                <a:schemeClr val="accent6"/>
              </a:solidFill>
              <a:prstDash val="lgDash"/>
            </a:ln>
          </c:spPr>
          <c:marker>
            <c:symbol val="none"/>
          </c:marker>
          <c:xVal>
            <c:numRef>
              <c:f>'4-6.3 lpx'!$B$35:$F$35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6.3</c:v>
                </c:pt>
                <c:pt idx="3">
                  <c:v>9</c:v>
                </c:pt>
                <c:pt idx="4">
                  <c:v>12.5</c:v>
                </c:pt>
              </c:numCache>
            </c:numRef>
          </c:xVal>
          <c:yVal>
            <c:numRef>
              <c:f>'4-6.3 lpx'!$B$38:$F$38</c:f>
              <c:numCache>
                <c:formatCode>General</c:formatCode>
                <c:ptCount val="5"/>
                <c:pt idx="0">
                  <c:v>1</c:v>
                </c:pt>
                <c:pt idx="1">
                  <c:v>5</c:v>
                </c:pt>
                <c:pt idx="2">
                  <c:v>82</c:v>
                </c:pt>
                <c:pt idx="3">
                  <c:v>99</c:v>
                </c:pt>
                <c:pt idx="4">
                  <c:v>100</c:v>
                </c:pt>
              </c:numCache>
            </c:numRef>
          </c:yVal>
        </c:ser>
        <c:ser>
          <c:idx val="4"/>
          <c:order val="4"/>
          <c:tx>
            <c:strRef>
              <c:f>'4-6.3 lpx'!$A$14</c:f>
              <c:strCache>
                <c:ptCount val="1"/>
                <c:pt idx="0">
                  <c:v>Contrôle granulométrique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'4-6.3 lpx'!$A$66:$A$71</c:f>
              <c:numCache>
                <c:formatCode>General</c:formatCode>
                <c:ptCount val="6"/>
                <c:pt idx="0">
                  <c:v>12.5</c:v>
                </c:pt>
                <c:pt idx="1">
                  <c:v>9</c:v>
                </c:pt>
                <c:pt idx="2">
                  <c:v>6.3</c:v>
                </c:pt>
                <c:pt idx="3">
                  <c:v>4</c:v>
                </c:pt>
                <c:pt idx="4">
                  <c:v>2</c:v>
                </c:pt>
                <c:pt idx="5">
                  <c:v>6.3E-2</c:v>
                </c:pt>
              </c:numCache>
            </c:numRef>
          </c:xVal>
          <c:yVal>
            <c:numRef>
              <c:f>'4-6.3 lpx'!$B$66:$B$71</c:f>
              <c:numCache>
                <c:formatCode>0.00</c:formatCode>
                <c:ptCount val="6"/>
                <c:pt idx="0">
                  <c:v>100</c:v>
                </c:pt>
                <c:pt idx="1">
                  <c:v>99.706744868035187</c:v>
                </c:pt>
                <c:pt idx="2">
                  <c:v>87.243401759530798</c:v>
                </c:pt>
                <c:pt idx="3">
                  <c:v>6.6348973607038175</c:v>
                </c:pt>
                <c:pt idx="4">
                  <c:v>1.0997067448680298</c:v>
                </c:pt>
                <c:pt idx="5">
                  <c:v>0.4948680351906205</c:v>
                </c:pt>
              </c:numCache>
            </c:numRef>
          </c:yVal>
        </c:ser>
        <c:dLbls/>
        <c:axId val="80342400"/>
        <c:axId val="80643200"/>
      </c:scatterChart>
      <c:valAx>
        <c:axId val="80342400"/>
        <c:scaling>
          <c:logBase val="10"/>
          <c:orientation val="minMax"/>
          <c:max val="20"/>
          <c:min val="2"/>
        </c:scaling>
        <c:axPos val="b"/>
        <c:majorGridlines/>
        <c:minorGridlines/>
        <c:numFmt formatCode="General" sourceLinked="1"/>
        <c:majorTickMark val="cross"/>
        <c:tickLblPos val="nextTo"/>
        <c:crossAx val="80643200"/>
        <c:crosses val="autoZero"/>
        <c:crossBetween val="midCat"/>
      </c:valAx>
      <c:valAx>
        <c:axId val="80643200"/>
        <c:scaling>
          <c:orientation val="minMax"/>
          <c:max val="100"/>
          <c:min val="0"/>
        </c:scaling>
        <c:axPos val="l"/>
        <c:majorGridlines/>
        <c:minorGridlines/>
        <c:numFmt formatCode="General" sourceLinked="1"/>
        <c:tickLblPos val="nextTo"/>
        <c:crossAx val="80342400"/>
        <c:crossesAt val="1.0000000000000004E-2"/>
        <c:crossBetween val="midCat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 paperSize="9"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19048</xdr:colOff>
      <xdr:row>39</xdr:row>
      <xdr:rowOff>76199</xdr:rowOff>
    </xdr:from>
    <xdr:to>
      <xdr:col>10</xdr:col>
      <xdr:colOff>1123950</xdr:colOff>
      <xdr:row>57</xdr:row>
      <xdr:rowOff>190500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5</xdr:col>
      <xdr:colOff>9525</xdr:colOff>
      <xdr:row>57</xdr:row>
      <xdr:rowOff>19050</xdr:rowOff>
    </xdr:from>
    <xdr:ext cx="945195" cy="217560"/>
    <xdr:sp macro="" textlink="">
      <xdr:nvSpPr>
        <xdr:cNvPr id="7" name="ZoneTexte 6"/>
        <xdr:cNvSpPr txBox="1"/>
      </xdr:nvSpPr>
      <xdr:spPr>
        <a:xfrm>
          <a:off x="3819525" y="9248775"/>
          <a:ext cx="945195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800"/>
            <a:t>Dimension</a:t>
          </a:r>
          <a:r>
            <a:rPr lang="fr-FR" sz="800" baseline="0"/>
            <a:t> en mm</a:t>
          </a:r>
          <a:endParaRPr lang="fr-FR" sz="800"/>
        </a:p>
      </xdr:txBody>
    </xdr:sp>
    <xdr:clientData/>
  </xdr:oneCellAnchor>
  <xdr:oneCellAnchor>
    <xdr:from>
      <xdr:col>0</xdr:col>
      <xdr:colOff>28575</xdr:colOff>
      <xdr:row>44</xdr:row>
      <xdr:rowOff>38099</xdr:rowOff>
    </xdr:from>
    <xdr:ext cx="161925" cy="1130839"/>
    <xdr:sp macro="" textlink="">
      <xdr:nvSpPr>
        <xdr:cNvPr id="8" name="ZoneTexte 7"/>
        <xdr:cNvSpPr txBox="1"/>
      </xdr:nvSpPr>
      <xdr:spPr>
        <a:xfrm>
          <a:off x="28575" y="7162799"/>
          <a:ext cx="161925" cy="1130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vert270" wrap="none" rtlCol="0" anchor="ctr">
          <a:noAutofit/>
        </a:bodyPr>
        <a:lstStyle/>
        <a:p>
          <a:r>
            <a:rPr lang="fr-FR" sz="800"/>
            <a:t>% Passant</a:t>
          </a:r>
          <a:r>
            <a:rPr lang="fr-FR" sz="800" baseline="0"/>
            <a:t>s Cumulés</a:t>
          </a:r>
          <a:endParaRPr lang="fr-FR" sz="800"/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0.00554</cdr:x>
      <cdr:y>0.01364</cdr:y>
    </cdr:from>
    <cdr:to>
      <cdr:x>0.03346</cdr:x>
      <cdr:y>0.08468</cdr:y>
    </cdr:to>
    <cdr:sp macro="" textlink="">
      <cdr:nvSpPr>
        <cdr:cNvPr id="2" name="ZoneTexte 3"/>
        <cdr:cNvSpPr txBox="1"/>
      </cdr:nvSpPr>
      <cdr:spPr>
        <a:xfrm xmlns:a="http://schemas.openxmlformats.org/drawingml/2006/main">
          <a:off x="50800" y="50800"/>
          <a:ext cx="256160" cy="26456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/>
            <a:t>2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ABORATOIRE\DEPOUILLEMENT%20LEPUIX\labo\Mes%20documents%20Perso\laboratoire%20SCAO%20A85\labo\essais%20laboratoires\CALCUL\Tableau%20final%20identification%20modifi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ABORATOIRE\DEPOUILLEMENT%20LEPUIX\labo\Laboratoire\Suivi%20de%20chantier\LGVRR%20B1%20Essais%20sols%20EN%20COUR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ABORATOIRE\DEPOUILLEMENT%20LEPUIX\labo\Interface%20calcul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CUL"/>
      <sheetName val="ID ABCD"/>
      <sheetName val="ID Rocheux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Autre"/>
      <sheetName val="Base"/>
      <sheetName val="Ip Cône"/>
      <sheetName val="Ip Coupelle"/>
      <sheetName val="Lissage"/>
      <sheetName val="Proctor"/>
      <sheetName val="GTR"/>
      <sheetName val="Diffusion"/>
      <sheetName val="Tri"/>
      <sheetName val="Expression tri"/>
      <sheetName val="Graph du tri classe gtr"/>
      <sheetName val="Graph du tri etat hydrique"/>
      <sheetName val="Graph du tri nat géol"/>
      <sheetName val="Bilan qualité"/>
      <sheetName val="Bloque feuil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GNT 0,31-5"/>
      <sheetName val="calculs Sol Fin"/>
      <sheetName val="0-100 mm graph"/>
      <sheetName val="0-200 mm"/>
      <sheetName val="Proctor"/>
      <sheetName val="Ip Coupelle"/>
      <sheetName val="Ip Cône"/>
      <sheetName val="Calcul Sol Rocheux"/>
      <sheetName val="GTR"/>
      <sheetName val="Autre"/>
      <sheetName val="10-50 mm graph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FF00"/>
    <pageSetUpPr fitToPage="1"/>
  </sheetPr>
  <dimension ref="A1:NC103"/>
  <sheetViews>
    <sheetView tabSelected="1" topLeftCell="A46" workbookViewId="0">
      <selection activeCell="L59" sqref="L59"/>
    </sheetView>
  </sheetViews>
  <sheetFormatPr baseColWidth="10" defaultRowHeight="15.75"/>
  <cols>
    <col min="1" max="1" width="19.28515625" style="1" customWidth="1"/>
    <col min="2" max="5" width="11.42578125" style="1"/>
    <col min="6" max="6" width="13" style="1" customWidth="1"/>
    <col min="7" max="7" width="15.85546875" style="1" customWidth="1"/>
    <col min="8" max="8" width="12.42578125" style="1" bestFit="1" customWidth="1"/>
    <col min="9" max="9" width="13.28515625" style="1" customWidth="1"/>
    <col min="10" max="10" width="13.28515625" style="1" bestFit="1" customWidth="1"/>
    <col min="11" max="11" width="17.140625" style="1" bestFit="1" customWidth="1"/>
    <col min="12" max="12" width="18.5703125" style="1" customWidth="1"/>
    <col min="13" max="13" width="8" style="2" customWidth="1"/>
    <col min="14" max="14" width="11" style="2" bestFit="1" customWidth="1"/>
    <col min="15" max="15" width="11.85546875" style="2" customWidth="1"/>
    <col min="16" max="16" width="11.42578125" style="2"/>
    <col min="17" max="17" width="7.85546875" style="2" customWidth="1"/>
    <col min="18" max="18" width="5" style="2" bestFit="1" customWidth="1"/>
    <col min="19" max="19" width="6.28515625" style="2" customWidth="1"/>
    <col min="20" max="20" width="6.5703125" style="2" bestFit="1" customWidth="1"/>
    <col min="21" max="21" width="5.5703125" style="2" bestFit="1" customWidth="1"/>
    <col min="22" max="22" width="5" style="2" bestFit="1" customWidth="1"/>
    <col min="23" max="23" width="5.5703125" style="2" bestFit="1" customWidth="1"/>
    <col min="24" max="24" width="7.28515625" style="2" bestFit="1" customWidth="1"/>
    <col min="25" max="27" width="9.28515625" style="2" bestFit="1" customWidth="1"/>
    <col min="28" max="28" width="5.42578125" style="2" customWidth="1"/>
    <col min="29" max="29" width="6.140625" style="2" customWidth="1"/>
    <col min="30" max="31" width="5" style="2" bestFit="1" customWidth="1"/>
    <col min="32" max="32" width="7.28515625" style="2" bestFit="1" customWidth="1"/>
    <col min="33" max="33" width="6.5703125" style="2" customWidth="1"/>
    <col min="34" max="34" width="5" style="1" customWidth="1"/>
    <col min="35" max="35" width="5.5703125" style="1" customWidth="1"/>
    <col min="36" max="36" width="4.85546875" style="1" customWidth="1"/>
    <col min="37" max="37" width="5" style="1" customWidth="1"/>
    <col min="38" max="38" width="8.28515625" style="1" customWidth="1"/>
    <col min="39" max="16384" width="11.42578125" style="1"/>
  </cols>
  <sheetData>
    <row r="1" spans="1:367" ht="12.75" customHeight="1">
      <c r="A1" s="96" t="s">
        <v>48</v>
      </c>
      <c r="B1" s="97"/>
      <c r="C1" s="97"/>
      <c r="D1" s="97"/>
      <c r="E1" s="97"/>
      <c r="F1" s="97"/>
      <c r="G1" s="97"/>
      <c r="H1" s="97"/>
      <c r="I1" s="97"/>
      <c r="J1" s="97"/>
      <c r="K1" s="98"/>
      <c r="M1" s="105" t="s">
        <v>47</v>
      </c>
      <c r="N1" s="105"/>
      <c r="O1" s="105"/>
      <c r="P1" s="105"/>
    </row>
    <row r="2" spans="1:367" ht="12.75" customHeight="1">
      <c r="A2" s="99"/>
      <c r="B2" s="100"/>
      <c r="C2" s="100"/>
      <c r="D2" s="100"/>
      <c r="E2" s="100"/>
      <c r="F2" s="100"/>
      <c r="G2" s="100"/>
      <c r="H2" s="100"/>
      <c r="I2" s="100"/>
      <c r="J2" s="100"/>
      <c r="K2" s="101"/>
      <c r="M2" s="105"/>
      <c r="N2" s="105"/>
      <c r="O2" s="105"/>
      <c r="P2" s="105"/>
    </row>
    <row r="3" spans="1:367" ht="12.75" customHeight="1" thickBot="1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1"/>
      <c r="M3" s="105"/>
      <c r="N3" s="105"/>
      <c r="O3" s="105"/>
      <c r="P3" s="105"/>
    </row>
    <row r="4" spans="1:367" ht="12.75" customHeight="1" thickBot="1">
      <c r="A4" s="99"/>
      <c r="B4" s="100"/>
      <c r="C4" s="100"/>
      <c r="D4" s="100"/>
      <c r="E4" s="100"/>
      <c r="F4" s="100"/>
      <c r="G4" s="100"/>
      <c r="H4" s="100"/>
      <c r="I4" s="100"/>
      <c r="J4" s="100"/>
      <c r="K4" s="101"/>
      <c r="L4" s="1">
        <v>1</v>
      </c>
      <c r="M4" s="106"/>
      <c r="N4" s="106"/>
      <c r="O4" s="106"/>
      <c r="P4" s="106"/>
      <c r="Q4" s="107">
        <v>1</v>
      </c>
      <c r="R4" s="108"/>
      <c r="S4" s="108"/>
      <c r="T4" s="108"/>
      <c r="U4" s="108"/>
      <c r="V4" s="108"/>
      <c r="W4" s="108"/>
      <c r="X4" s="109"/>
      <c r="Y4" s="123">
        <v>1</v>
      </c>
      <c r="Z4" s="124"/>
      <c r="AA4" s="124"/>
      <c r="AB4" s="124"/>
      <c r="AC4" s="124"/>
      <c r="AD4" s="124"/>
      <c r="AE4" s="124"/>
      <c r="AF4" s="125"/>
      <c r="AG4" s="113">
        <v>1</v>
      </c>
      <c r="AH4" s="114"/>
      <c r="AI4" s="114"/>
      <c r="AJ4" s="114"/>
      <c r="AK4" s="114"/>
      <c r="AL4" s="115"/>
      <c r="AM4" s="1">
        <v>1</v>
      </c>
      <c r="AN4" s="1">
        <v>1</v>
      </c>
      <c r="AO4" s="1">
        <v>1</v>
      </c>
      <c r="AP4" s="1">
        <v>1</v>
      </c>
      <c r="AQ4" s="1">
        <v>1</v>
      </c>
      <c r="AR4" s="1">
        <v>1</v>
      </c>
      <c r="AS4" s="1">
        <v>1</v>
      </c>
      <c r="AT4" s="1">
        <v>1</v>
      </c>
      <c r="AU4" s="1">
        <v>1</v>
      </c>
      <c r="AV4" s="1">
        <v>1</v>
      </c>
      <c r="AW4" s="1">
        <v>1</v>
      </c>
      <c r="AX4" s="1">
        <v>1</v>
      </c>
      <c r="AY4" s="1">
        <v>1</v>
      </c>
      <c r="AZ4" s="1">
        <v>1</v>
      </c>
      <c r="BA4" s="1">
        <v>1</v>
      </c>
      <c r="BB4" s="1">
        <v>1</v>
      </c>
      <c r="BC4" s="1">
        <v>1</v>
      </c>
      <c r="BD4" s="1">
        <v>1</v>
      </c>
      <c r="BE4" s="1">
        <v>1</v>
      </c>
      <c r="BF4" s="1">
        <v>1</v>
      </c>
      <c r="BG4" s="1">
        <v>1</v>
      </c>
      <c r="BH4" s="1">
        <v>1</v>
      </c>
      <c r="BI4" s="1">
        <v>1</v>
      </c>
      <c r="BJ4" s="1">
        <v>1</v>
      </c>
      <c r="BK4" s="1">
        <v>1</v>
      </c>
      <c r="BL4" s="1">
        <v>1</v>
      </c>
      <c r="BM4" s="1">
        <v>1</v>
      </c>
      <c r="BN4" s="1">
        <v>1</v>
      </c>
      <c r="BO4" s="1">
        <v>1</v>
      </c>
      <c r="BP4" s="1">
        <v>1</v>
      </c>
      <c r="BQ4" s="1">
        <v>1</v>
      </c>
      <c r="BR4" s="1">
        <v>1</v>
      </c>
      <c r="BS4" s="1">
        <v>1</v>
      </c>
      <c r="BT4" s="1">
        <v>1</v>
      </c>
      <c r="BU4" s="1">
        <v>1</v>
      </c>
      <c r="BV4" s="1">
        <v>1</v>
      </c>
      <c r="BW4" s="1">
        <v>1</v>
      </c>
      <c r="BX4" s="1">
        <v>1</v>
      </c>
      <c r="BY4" s="1">
        <v>1</v>
      </c>
      <c r="BZ4" s="1">
        <v>1</v>
      </c>
      <c r="CA4" s="1">
        <v>1</v>
      </c>
      <c r="CB4" s="1">
        <v>1</v>
      </c>
      <c r="CC4" s="1">
        <v>1</v>
      </c>
      <c r="CD4" s="1">
        <v>1</v>
      </c>
      <c r="CE4" s="1">
        <v>1</v>
      </c>
      <c r="CF4" s="1">
        <v>1</v>
      </c>
      <c r="CG4" s="1">
        <v>1</v>
      </c>
      <c r="CH4" s="1">
        <v>1</v>
      </c>
      <c r="CI4" s="1">
        <v>1</v>
      </c>
      <c r="CJ4" s="1">
        <v>1</v>
      </c>
      <c r="CK4" s="1">
        <v>1</v>
      </c>
      <c r="CL4" s="1">
        <v>1</v>
      </c>
      <c r="CM4" s="1">
        <v>1</v>
      </c>
      <c r="CN4" s="1">
        <v>1</v>
      </c>
      <c r="CO4" s="1">
        <v>1</v>
      </c>
      <c r="CP4" s="1">
        <v>1</v>
      </c>
      <c r="CQ4" s="1">
        <v>1</v>
      </c>
      <c r="CR4" s="1">
        <v>1</v>
      </c>
      <c r="CS4" s="1">
        <v>1</v>
      </c>
      <c r="CT4" s="1">
        <v>1</v>
      </c>
      <c r="CU4" s="1">
        <v>1</v>
      </c>
      <c r="CV4" s="1">
        <v>1</v>
      </c>
      <c r="CW4" s="1">
        <v>1</v>
      </c>
      <c r="CX4" s="1">
        <v>1</v>
      </c>
      <c r="CY4" s="1">
        <v>1</v>
      </c>
      <c r="CZ4" s="1">
        <v>1</v>
      </c>
      <c r="DA4" s="1">
        <v>1</v>
      </c>
      <c r="DB4" s="1">
        <v>1</v>
      </c>
      <c r="DC4" s="1">
        <v>1</v>
      </c>
      <c r="DD4" s="1">
        <v>1</v>
      </c>
      <c r="DE4" s="1">
        <v>1</v>
      </c>
      <c r="DF4" s="1">
        <v>1</v>
      </c>
      <c r="DG4" s="1">
        <v>1</v>
      </c>
      <c r="DH4" s="1">
        <v>1</v>
      </c>
      <c r="DI4" s="1">
        <v>1</v>
      </c>
      <c r="DJ4" s="1">
        <v>1</v>
      </c>
      <c r="DK4" s="1">
        <v>1</v>
      </c>
      <c r="DL4" s="1">
        <v>1</v>
      </c>
      <c r="DM4" s="1">
        <v>1</v>
      </c>
      <c r="DN4" s="1">
        <v>1</v>
      </c>
      <c r="DO4" s="1">
        <v>1</v>
      </c>
      <c r="DP4" s="1">
        <v>1</v>
      </c>
      <c r="DQ4" s="1">
        <v>1</v>
      </c>
      <c r="DR4" s="1">
        <v>1</v>
      </c>
      <c r="DS4" s="1">
        <v>1</v>
      </c>
      <c r="DT4" s="1">
        <v>1</v>
      </c>
      <c r="DU4" s="1">
        <v>1</v>
      </c>
      <c r="DV4" s="1">
        <v>1</v>
      </c>
      <c r="DW4" s="1">
        <v>1</v>
      </c>
      <c r="DX4" s="1">
        <v>1</v>
      </c>
      <c r="DY4" s="1">
        <v>1</v>
      </c>
      <c r="DZ4" s="1">
        <v>1</v>
      </c>
      <c r="EA4" s="1">
        <v>1</v>
      </c>
      <c r="EB4" s="1">
        <v>1</v>
      </c>
      <c r="EC4" s="1">
        <v>1</v>
      </c>
      <c r="ED4" s="1">
        <v>1</v>
      </c>
      <c r="EE4" s="1">
        <v>1</v>
      </c>
      <c r="EF4" s="1">
        <v>1</v>
      </c>
      <c r="EG4" s="1">
        <v>1</v>
      </c>
      <c r="EH4" s="1">
        <v>1</v>
      </c>
      <c r="EI4" s="1">
        <v>1</v>
      </c>
      <c r="EJ4" s="1">
        <v>1</v>
      </c>
      <c r="EK4" s="1">
        <v>1</v>
      </c>
      <c r="EL4" s="1">
        <v>1</v>
      </c>
      <c r="EM4" s="1">
        <v>1</v>
      </c>
      <c r="EN4" s="1">
        <v>1</v>
      </c>
      <c r="EO4" s="1">
        <v>1</v>
      </c>
      <c r="EP4" s="1">
        <v>1</v>
      </c>
      <c r="EQ4" s="1">
        <v>1</v>
      </c>
      <c r="ER4" s="1">
        <v>1</v>
      </c>
      <c r="ES4" s="1">
        <v>1</v>
      </c>
      <c r="ET4" s="1">
        <v>1</v>
      </c>
      <c r="EU4" s="1">
        <v>1</v>
      </c>
      <c r="EV4" s="1">
        <v>1</v>
      </c>
      <c r="EW4" s="1">
        <v>1</v>
      </c>
      <c r="EX4" s="1">
        <v>1</v>
      </c>
      <c r="EY4" s="1">
        <v>1</v>
      </c>
      <c r="EZ4" s="1">
        <v>1</v>
      </c>
      <c r="FA4" s="1">
        <v>1</v>
      </c>
      <c r="FB4" s="1">
        <v>1</v>
      </c>
      <c r="FC4" s="1">
        <v>1</v>
      </c>
      <c r="FD4" s="1">
        <v>1</v>
      </c>
      <c r="FE4" s="1">
        <v>1</v>
      </c>
      <c r="FF4" s="1">
        <v>1</v>
      </c>
      <c r="FG4" s="1">
        <v>1</v>
      </c>
      <c r="FH4" s="1">
        <v>1</v>
      </c>
      <c r="FI4" s="1">
        <v>1</v>
      </c>
      <c r="FJ4" s="1">
        <v>1</v>
      </c>
      <c r="FK4" s="1">
        <v>1</v>
      </c>
      <c r="FL4" s="1">
        <v>1</v>
      </c>
      <c r="FM4" s="1">
        <v>1</v>
      </c>
      <c r="FN4" s="1">
        <v>1</v>
      </c>
      <c r="FO4" s="1">
        <v>1</v>
      </c>
      <c r="FP4" s="1">
        <v>1</v>
      </c>
      <c r="FQ4" s="1">
        <v>1</v>
      </c>
      <c r="FR4" s="1">
        <v>1</v>
      </c>
      <c r="FS4" s="1">
        <v>1</v>
      </c>
      <c r="FT4" s="1">
        <v>1</v>
      </c>
      <c r="FU4" s="1">
        <v>1</v>
      </c>
      <c r="FV4" s="1">
        <v>1</v>
      </c>
      <c r="FW4" s="1">
        <v>1</v>
      </c>
      <c r="FX4" s="1">
        <v>1</v>
      </c>
      <c r="FY4" s="1">
        <v>1</v>
      </c>
      <c r="FZ4" s="1">
        <v>1</v>
      </c>
      <c r="GA4" s="1">
        <v>1</v>
      </c>
      <c r="GB4" s="1">
        <v>1</v>
      </c>
      <c r="GC4" s="1">
        <v>1</v>
      </c>
      <c r="GD4" s="1">
        <v>1</v>
      </c>
      <c r="GE4" s="1">
        <v>1</v>
      </c>
      <c r="GF4" s="1">
        <v>1</v>
      </c>
      <c r="GG4" s="1">
        <v>1</v>
      </c>
      <c r="GH4" s="1">
        <v>1</v>
      </c>
      <c r="GI4" s="1">
        <v>1</v>
      </c>
      <c r="GJ4" s="1">
        <v>1</v>
      </c>
      <c r="GK4" s="1">
        <v>1</v>
      </c>
      <c r="GL4" s="1">
        <v>1</v>
      </c>
      <c r="GM4" s="1">
        <v>1</v>
      </c>
      <c r="GN4" s="1">
        <v>1</v>
      </c>
      <c r="GO4" s="1">
        <v>1</v>
      </c>
      <c r="GP4" s="1">
        <v>1</v>
      </c>
      <c r="GQ4" s="1">
        <v>1</v>
      </c>
      <c r="GR4" s="1">
        <v>1</v>
      </c>
      <c r="GS4" s="1">
        <v>1</v>
      </c>
      <c r="GT4" s="1">
        <v>1</v>
      </c>
      <c r="GU4" s="1">
        <v>1</v>
      </c>
      <c r="GV4" s="1">
        <v>1</v>
      </c>
      <c r="GW4" s="1">
        <v>1</v>
      </c>
      <c r="GX4" s="1">
        <v>1</v>
      </c>
      <c r="GY4" s="1">
        <v>1</v>
      </c>
      <c r="GZ4" s="1">
        <v>1</v>
      </c>
      <c r="HA4" s="1">
        <v>1</v>
      </c>
      <c r="HB4" s="1">
        <v>1</v>
      </c>
      <c r="HC4" s="1">
        <v>1</v>
      </c>
      <c r="HD4" s="1">
        <v>1</v>
      </c>
      <c r="HE4" s="1">
        <v>1</v>
      </c>
      <c r="HF4" s="1">
        <v>1</v>
      </c>
      <c r="HG4" s="1">
        <v>1</v>
      </c>
      <c r="HH4" s="1">
        <v>1</v>
      </c>
      <c r="HI4" s="1">
        <v>1</v>
      </c>
      <c r="HJ4" s="1">
        <v>1</v>
      </c>
      <c r="HK4" s="1">
        <v>1</v>
      </c>
      <c r="HL4" s="1">
        <v>1</v>
      </c>
      <c r="HM4" s="1">
        <v>1</v>
      </c>
      <c r="HN4" s="1">
        <v>1</v>
      </c>
      <c r="HO4" s="1">
        <v>1</v>
      </c>
      <c r="HP4" s="1">
        <v>1</v>
      </c>
      <c r="HQ4" s="1">
        <v>1</v>
      </c>
      <c r="HR4" s="1">
        <v>1</v>
      </c>
      <c r="HS4" s="1">
        <v>1</v>
      </c>
      <c r="HT4" s="1">
        <v>1</v>
      </c>
      <c r="HU4" s="1">
        <v>1</v>
      </c>
      <c r="HV4" s="1">
        <v>1</v>
      </c>
      <c r="HW4" s="1">
        <v>1</v>
      </c>
      <c r="HX4" s="1">
        <v>1</v>
      </c>
      <c r="HY4" s="1">
        <v>1</v>
      </c>
      <c r="HZ4" s="1">
        <v>1</v>
      </c>
      <c r="IA4" s="1">
        <v>1</v>
      </c>
      <c r="IB4" s="1">
        <v>1</v>
      </c>
      <c r="IC4" s="1">
        <v>1</v>
      </c>
      <c r="ID4" s="1">
        <v>1</v>
      </c>
      <c r="IE4" s="1">
        <v>1</v>
      </c>
      <c r="IF4" s="1">
        <v>1</v>
      </c>
      <c r="IG4" s="1">
        <v>1</v>
      </c>
      <c r="IH4" s="1">
        <v>1</v>
      </c>
      <c r="II4" s="1">
        <v>1</v>
      </c>
      <c r="IJ4" s="1">
        <v>1</v>
      </c>
      <c r="IK4" s="1">
        <v>1</v>
      </c>
      <c r="IL4" s="1">
        <v>1</v>
      </c>
      <c r="IM4" s="1">
        <v>1</v>
      </c>
      <c r="IN4" s="1">
        <v>1</v>
      </c>
      <c r="IO4" s="1">
        <v>1</v>
      </c>
      <c r="IP4" s="1">
        <v>1</v>
      </c>
      <c r="IQ4" s="1">
        <v>1</v>
      </c>
      <c r="IR4" s="1">
        <v>1</v>
      </c>
      <c r="IS4" s="1">
        <v>1</v>
      </c>
      <c r="IT4" s="1">
        <v>1</v>
      </c>
      <c r="IU4" s="1">
        <v>1</v>
      </c>
      <c r="IV4" s="1">
        <v>1</v>
      </c>
      <c r="IW4" s="1">
        <v>1</v>
      </c>
      <c r="IX4" s="1">
        <v>1</v>
      </c>
      <c r="IY4" s="1">
        <v>1</v>
      </c>
      <c r="IZ4" s="1">
        <v>1</v>
      </c>
      <c r="JA4" s="1">
        <v>1</v>
      </c>
      <c r="JB4" s="1">
        <v>1</v>
      </c>
      <c r="JC4" s="1">
        <v>1</v>
      </c>
      <c r="JD4" s="1">
        <v>1</v>
      </c>
      <c r="JE4" s="1">
        <v>1</v>
      </c>
      <c r="JF4" s="1">
        <v>1</v>
      </c>
      <c r="JG4" s="1">
        <v>1</v>
      </c>
      <c r="JH4" s="1">
        <v>1</v>
      </c>
      <c r="JI4" s="1">
        <v>1</v>
      </c>
      <c r="JJ4" s="1">
        <v>1</v>
      </c>
      <c r="JK4" s="1">
        <v>1</v>
      </c>
      <c r="JL4" s="1">
        <v>1</v>
      </c>
      <c r="JM4" s="1">
        <v>1</v>
      </c>
      <c r="JN4" s="1">
        <v>1</v>
      </c>
      <c r="JO4" s="1">
        <v>1</v>
      </c>
      <c r="JP4" s="1">
        <v>1</v>
      </c>
      <c r="JQ4" s="1">
        <v>1</v>
      </c>
      <c r="JR4" s="1">
        <v>1</v>
      </c>
      <c r="JS4" s="1">
        <v>1</v>
      </c>
      <c r="JT4" s="1">
        <v>1</v>
      </c>
      <c r="JU4" s="1">
        <v>1</v>
      </c>
      <c r="JV4" s="1">
        <v>1</v>
      </c>
      <c r="JW4" s="1">
        <v>1</v>
      </c>
      <c r="JX4" s="1">
        <v>1</v>
      </c>
      <c r="JY4" s="1">
        <v>1</v>
      </c>
      <c r="JZ4" s="1">
        <v>1</v>
      </c>
      <c r="KA4" s="1">
        <v>1</v>
      </c>
      <c r="KB4" s="1">
        <v>1</v>
      </c>
      <c r="KC4" s="1">
        <v>1</v>
      </c>
      <c r="KD4" s="1">
        <v>1</v>
      </c>
      <c r="KE4" s="1">
        <v>1</v>
      </c>
      <c r="KF4" s="1">
        <v>1</v>
      </c>
      <c r="KG4" s="1">
        <v>1</v>
      </c>
      <c r="KH4" s="1">
        <v>1</v>
      </c>
      <c r="KI4" s="1">
        <v>1</v>
      </c>
      <c r="KJ4" s="1">
        <v>1</v>
      </c>
      <c r="KK4" s="1">
        <v>1</v>
      </c>
      <c r="KL4" s="1">
        <v>1</v>
      </c>
      <c r="KM4" s="1">
        <v>1</v>
      </c>
      <c r="KN4" s="1">
        <v>1</v>
      </c>
      <c r="KO4" s="1">
        <v>1</v>
      </c>
      <c r="KP4" s="1">
        <v>1</v>
      </c>
      <c r="KQ4" s="1">
        <v>1</v>
      </c>
      <c r="KR4" s="1">
        <v>1</v>
      </c>
      <c r="KS4" s="1">
        <v>1</v>
      </c>
      <c r="KT4" s="1">
        <v>1</v>
      </c>
      <c r="KU4" s="1">
        <v>1</v>
      </c>
      <c r="KV4" s="1">
        <v>1</v>
      </c>
      <c r="KW4" s="1">
        <v>1</v>
      </c>
      <c r="KX4" s="1">
        <v>1</v>
      </c>
      <c r="KY4" s="1">
        <v>1</v>
      </c>
      <c r="KZ4" s="1">
        <v>1</v>
      </c>
      <c r="LA4" s="1">
        <v>1</v>
      </c>
      <c r="LB4" s="1">
        <v>1</v>
      </c>
      <c r="LC4" s="1">
        <v>1</v>
      </c>
      <c r="LD4" s="1">
        <v>1</v>
      </c>
      <c r="LE4" s="1">
        <v>1</v>
      </c>
      <c r="LF4" s="1">
        <v>1</v>
      </c>
      <c r="LG4" s="1">
        <v>1</v>
      </c>
      <c r="LH4" s="1">
        <v>1</v>
      </c>
      <c r="LI4" s="1">
        <v>1</v>
      </c>
      <c r="LJ4" s="1">
        <v>1</v>
      </c>
      <c r="LK4" s="1">
        <v>1</v>
      </c>
      <c r="LL4" s="1">
        <v>1</v>
      </c>
      <c r="LM4" s="1">
        <v>1</v>
      </c>
      <c r="LN4" s="1">
        <v>1</v>
      </c>
      <c r="LO4" s="1">
        <v>1</v>
      </c>
      <c r="LP4" s="1">
        <v>1</v>
      </c>
      <c r="LQ4" s="1">
        <v>1</v>
      </c>
      <c r="LR4" s="1">
        <v>1</v>
      </c>
      <c r="LS4" s="1">
        <v>1</v>
      </c>
      <c r="LT4" s="1">
        <v>1</v>
      </c>
      <c r="LU4" s="1">
        <v>1</v>
      </c>
      <c r="LV4" s="1">
        <v>1</v>
      </c>
      <c r="LW4" s="1">
        <v>1</v>
      </c>
      <c r="LX4" s="1">
        <v>1</v>
      </c>
      <c r="LY4" s="1">
        <v>1</v>
      </c>
      <c r="LZ4" s="1">
        <v>1</v>
      </c>
      <c r="MA4" s="1">
        <v>1</v>
      </c>
      <c r="MB4" s="1">
        <v>1</v>
      </c>
      <c r="MC4" s="1">
        <v>1</v>
      </c>
      <c r="MD4" s="1">
        <v>1</v>
      </c>
      <c r="ME4" s="1">
        <v>1</v>
      </c>
      <c r="MF4" s="1">
        <v>1</v>
      </c>
      <c r="MG4" s="1">
        <v>1</v>
      </c>
      <c r="MH4" s="1">
        <v>1</v>
      </c>
      <c r="MI4" s="1">
        <v>1</v>
      </c>
      <c r="MJ4" s="1">
        <v>1</v>
      </c>
      <c r="MK4" s="1">
        <v>1</v>
      </c>
      <c r="ML4" s="1">
        <v>1</v>
      </c>
      <c r="MM4" s="1">
        <v>1</v>
      </c>
      <c r="MN4" s="1">
        <v>1</v>
      </c>
      <c r="MO4" s="1">
        <v>1</v>
      </c>
      <c r="MP4" s="1">
        <v>1</v>
      </c>
      <c r="MQ4" s="1">
        <v>1</v>
      </c>
      <c r="MR4" s="1">
        <v>1</v>
      </c>
      <c r="MS4" s="1">
        <v>1</v>
      </c>
      <c r="MT4" s="1">
        <v>1</v>
      </c>
      <c r="MU4" s="1">
        <v>1</v>
      </c>
      <c r="MV4" s="1">
        <v>1</v>
      </c>
      <c r="MW4" s="1">
        <v>1</v>
      </c>
      <c r="MX4" s="1">
        <v>1</v>
      </c>
      <c r="MY4" s="1">
        <v>1</v>
      </c>
      <c r="MZ4" s="1">
        <v>1</v>
      </c>
      <c r="NA4" s="1">
        <v>1</v>
      </c>
      <c r="NB4" s="1">
        <v>1</v>
      </c>
      <c r="NC4" s="1">
        <v>1</v>
      </c>
    </row>
    <row r="5" spans="1:367" ht="13.5" customHeight="1">
      <c r="A5" s="102"/>
      <c r="B5" s="103"/>
      <c r="C5" s="103"/>
      <c r="D5" s="103"/>
      <c r="E5" s="103"/>
      <c r="F5" s="103"/>
      <c r="G5" s="103"/>
      <c r="H5" s="103"/>
      <c r="I5" s="103"/>
      <c r="J5" s="103"/>
      <c r="K5" s="104"/>
      <c r="M5" s="91" t="s">
        <v>46</v>
      </c>
      <c r="N5" s="90" t="s">
        <v>45</v>
      </c>
      <c r="O5" s="89" t="s">
        <v>44</v>
      </c>
      <c r="P5" s="88" t="s">
        <v>43</v>
      </c>
      <c r="Q5" s="87"/>
      <c r="R5" s="84"/>
      <c r="S5" s="84"/>
      <c r="T5" s="84"/>
      <c r="U5" s="84"/>
      <c r="V5" s="84"/>
      <c r="W5" s="84"/>
      <c r="X5" s="86"/>
      <c r="Y5" s="87"/>
      <c r="Z5" s="84"/>
      <c r="AA5" s="84"/>
      <c r="AB5" s="84"/>
      <c r="AC5" s="84"/>
      <c r="AD5" s="84"/>
      <c r="AE5" s="84"/>
      <c r="AF5" s="86"/>
      <c r="AG5" s="85"/>
      <c r="AH5" s="84"/>
      <c r="AI5" s="84"/>
      <c r="AJ5" s="84"/>
      <c r="AK5" s="84"/>
      <c r="AL5" s="83"/>
    </row>
    <row r="6" spans="1:367" ht="13.5" customHeight="1">
      <c r="A6" s="82"/>
      <c r="B6" s="81"/>
      <c r="C6" s="81"/>
      <c r="D6" s="81"/>
      <c r="E6" s="81"/>
      <c r="F6" s="81"/>
      <c r="G6" s="81"/>
      <c r="H6" s="81"/>
      <c r="I6" s="81"/>
      <c r="J6" s="81"/>
      <c r="K6" s="80"/>
      <c r="M6" s="5">
        <v>1</v>
      </c>
      <c r="N6" s="20">
        <v>1</v>
      </c>
      <c r="O6" s="5">
        <v>1</v>
      </c>
      <c r="P6" s="5">
        <v>1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79"/>
      <c r="AI6" s="79"/>
      <c r="AJ6" s="79"/>
      <c r="AK6" s="79"/>
      <c r="AL6" s="79"/>
    </row>
    <row r="7" spans="1:367" s="3" customFormat="1" ht="18.75" customHeight="1">
      <c r="A7" s="78" t="s">
        <v>42</v>
      </c>
      <c r="B7" s="74" t="s">
        <v>41</v>
      </c>
      <c r="C7" s="38">
        <v>1</v>
      </c>
      <c r="D7" s="126">
        <v>1</v>
      </c>
      <c r="E7" s="126"/>
      <c r="F7" s="77">
        <v>1</v>
      </c>
      <c r="G7" s="38">
        <v>1</v>
      </c>
      <c r="H7" s="38">
        <v>1</v>
      </c>
      <c r="I7" s="76">
        <v>1</v>
      </c>
      <c r="J7" s="76">
        <v>1</v>
      </c>
      <c r="K7" s="75">
        <v>1</v>
      </c>
      <c r="M7" s="5"/>
      <c r="N7" s="20"/>
      <c r="O7" s="5"/>
      <c r="P7" s="5"/>
      <c r="Q7" s="5">
        <v>0</v>
      </c>
      <c r="R7" s="5">
        <v>0</v>
      </c>
      <c r="S7" s="5">
        <v>356</v>
      </c>
      <c r="T7" s="5">
        <v>901</v>
      </c>
      <c r="U7" s="5">
        <v>812</v>
      </c>
      <c r="V7" s="5">
        <v>124</v>
      </c>
      <c r="W7" s="5">
        <v>24</v>
      </c>
      <c r="X7" s="5">
        <v>15</v>
      </c>
      <c r="Y7" s="5">
        <v>100</v>
      </c>
      <c r="Z7" s="5">
        <v>100</v>
      </c>
      <c r="AA7" s="5">
        <v>84.114234716644361</v>
      </c>
      <c r="AB7" s="5">
        <v>43.908969210174028</v>
      </c>
      <c r="AC7" s="5">
        <v>7.6751450245426156</v>
      </c>
      <c r="AD7" s="5">
        <v>2.1419009370816582</v>
      </c>
      <c r="AE7" s="5">
        <v>1.0709504685408291</v>
      </c>
      <c r="AF7" s="5">
        <v>0.40160642570282334</v>
      </c>
      <c r="AG7" s="5">
        <v>0</v>
      </c>
      <c r="AH7" s="4">
        <v>0</v>
      </c>
      <c r="AI7" s="4">
        <v>55</v>
      </c>
      <c r="AJ7" s="4">
        <v>136</v>
      </c>
      <c r="AK7" s="4">
        <v>34</v>
      </c>
      <c r="AL7" s="4">
        <v>10.874818753020783</v>
      </c>
    </row>
    <row r="8" spans="1:367" s="3" customFormat="1">
      <c r="A8" s="39" t="s">
        <v>40</v>
      </c>
      <c r="B8" s="74" t="s">
        <v>39</v>
      </c>
      <c r="C8" s="38"/>
      <c r="D8" s="38"/>
      <c r="E8" s="38"/>
      <c r="F8" s="38"/>
      <c r="G8" s="38"/>
      <c r="H8" s="92"/>
      <c r="I8" s="92"/>
      <c r="J8" s="92"/>
      <c r="K8" s="93"/>
      <c r="M8" s="5"/>
      <c r="N8" s="20"/>
      <c r="O8" s="5"/>
      <c r="P8" s="5"/>
      <c r="Q8" s="5">
        <v>0</v>
      </c>
      <c r="R8" s="5">
        <v>0</v>
      </c>
      <c r="S8" s="5">
        <v>245</v>
      </c>
      <c r="T8" s="5">
        <v>744</v>
      </c>
      <c r="U8" s="5">
        <v>705</v>
      </c>
      <c r="V8" s="5">
        <v>99</v>
      </c>
      <c r="W8" s="5">
        <v>34</v>
      </c>
      <c r="X8" s="5">
        <v>7</v>
      </c>
      <c r="Y8" s="5">
        <v>100</v>
      </c>
      <c r="Z8" s="5">
        <v>100</v>
      </c>
      <c r="AA8" s="5">
        <v>86.706456863809009</v>
      </c>
      <c r="AB8" s="5">
        <v>46.337493217580025</v>
      </c>
      <c r="AC8" s="5">
        <v>8.0846446011937019</v>
      </c>
      <c r="AD8" s="5">
        <v>2.712967986977759</v>
      </c>
      <c r="AE8" s="5">
        <v>0.86814975583287435</v>
      </c>
      <c r="AF8" s="5">
        <v>0.48833423765599093</v>
      </c>
      <c r="AG8" s="5">
        <v>0</v>
      </c>
      <c r="AH8" s="4">
        <v>0</v>
      </c>
      <c r="AI8" s="4">
        <v>65</v>
      </c>
      <c r="AJ8" s="4">
        <v>99</v>
      </c>
      <c r="AK8" s="4">
        <v>37</v>
      </c>
      <c r="AL8" s="4">
        <v>11.865407319952775</v>
      </c>
    </row>
    <row r="9" spans="1:367" s="3" customFormat="1">
      <c r="A9" s="39" t="s">
        <v>38</v>
      </c>
      <c r="B9" s="74" t="s">
        <v>37</v>
      </c>
      <c r="C9" s="38"/>
      <c r="D9" s="38"/>
      <c r="E9" s="38"/>
      <c r="F9" s="38"/>
      <c r="G9" s="38"/>
      <c r="H9" s="94"/>
      <c r="I9" s="94"/>
      <c r="J9" s="94"/>
      <c r="K9" s="95"/>
      <c r="M9" s="5">
        <f t="shared" ref="M7:M38" si="0">1+M8</f>
        <v>1</v>
      </c>
      <c r="N9" s="20">
        <v>41698</v>
      </c>
      <c r="O9" s="5" t="s">
        <v>34</v>
      </c>
      <c r="P9" s="5">
        <v>2567</v>
      </c>
      <c r="Q9" s="5">
        <v>0</v>
      </c>
      <c r="R9" s="5">
        <v>12.5</v>
      </c>
      <c r="S9" s="5">
        <v>293</v>
      </c>
      <c r="T9" s="5">
        <v>1114</v>
      </c>
      <c r="U9" s="5">
        <v>788</v>
      </c>
      <c r="V9" s="5">
        <v>314</v>
      </c>
      <c r="W9" s="5">
        <v>25.5</v>
      </c>
      <c r="X9" s="5">
        <v>4</v>
      </c>
      <c r="Y9" s="5">
        <v>100</v>
      </c>
      <c r="Z9" s="5">
        <v>99.513050253213862</v>
      </c>
      <c r="AA9" s="5">
        <v>88.098948188546942</v>
      </c>
      <c r="AB9" s="5">
        <v>44.701986754966882</v>
      </c>
      <c r="AC9" s="5">
        <v>14.004674717569145</v>
      </c>
      <c r="AD9" s="5">
        <v>1.7724970783015124</v>
      </c>
      <c r="AE9" s="5">
        <v>0.77911959485781779</v>
      </c>
      <c r="AF9" s="5">
        <v>0.62329567588625423</v>
      </c>
      <c r="AG9" s="5">
        <v>0</v>
      </c>
      <c r="AH9" s="4">
        <v>1</v>
      </c>
      <c r="AI9" s="4">
        <v>46</v>
      </c>
      <c r="AJ9" s="4">
        <v>187</v>
      </c>
      <c r="AK9" s="4">
        <v>139</v>
      </c>
      <c r="AL9" s="4">
        <v>16.896942242355607</v>
      </c>
    </row>
    <row r="10" spans="1:367" s="3" customFormat="1">
      <c r="A10" s="39" t="s">
        <v>36</v>
      </c>
      <c r="B10" s="73">
        <v>41716</v>
      </c>
      <c r="C10" s="38"/>
      <c r="D10" s="38" t="s">
        <v>35</v>
      </c>
      <c r="E10" s="72" t="s">
        <v>34</v>
      </c>
      <c r="F10" s="38"/>
      <c r="G10" s="38"/>
      <c r="H10" s="94" t="s">
        <v>33</v>
      </c>
      <c r="I10" s="94"/>
      <c r="J10" s="94"/>
      <c r="K10" s="95"/>
      <c r="M10" s="5">
        <f t="shared" si="0"/>
        <v>2</v>
      </c>
      <c r="N10" s="20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4"/>
      <c r="AI10" s="4"/>
      <c r="AJ10" s="4"/>
      <c r="AK10" s="4"/>
      <c r="AL10" s="4"/>
    </row>
    <row r="11" spans="1:367" s="3" customFormat="1">
      <c r="A11" s="39" t="s">
        <v>32</v>
      </c>
      <c r="B11" s="71" t="s">
        <v>31</v>
      </c>
      <c r="C11" s="38"/>
      <c r="D11" s="38"/>
      <c r="E11" s="38"/>
      <c r="F11" s="38"/>
      <c r="G11" s="38"/>
      <c r="H11" s="94" t="s">
        <v>30</v>
      </c>
      <c r="I11" s="94"/>
      <c r="J11" s="94"/>
      <c r="K11" s="95"/>
      <c r="M11" s="5">
        <f t="shared" si="0"/>
        <v>3</v>
      </c>
      <c r="N11" s="20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4"/>
      <c r="AI11" s="4"/>
      <c r="AJ11" s="4"/>
      <c r="AK11" s="4"/>
      <c r="AL11" s="4"/>
    </row>
    <row r="12" spans="1:367" s="3" customFormat="1">
      <c r="A12" s="39"/>
      <c r="B12" s="38"/>
      <c r="C12" s="38"/>
      <c r="D12" s="38"/>
      <c r="E12" s="38"/>
      <c r="F12" s="38"/>
      <c r="G12" s="38"/>
      <c r="H12" s="38"/>
      <c r="I12" s="38"/>
      <c r="J12" s="38"/>
      <c r="K12" s="42"/>
      <c r="M12" s="5">
        <f t="shared" si="0"/>
        <v>4</v>
      </c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4"/>
      <c r="AI12" s="4"/>
      <c r="AJ12" s="4"/>
      <c r="AK12" s="4"/>
      <c r="AL12" s="4"/>
    </row>
    <row r="13" spans="1:367" s="3" customFormat="1">
      <c r="A13" s="70"/>
      <c r="B13" s="69"/>
      <c r="C13" s="69"/>
      <c r="D13" s="69"/>
      <c r="E13" s="69"/>
      <c r="F13" s="29"/>
      <c r="G13" s="29"/>
      <c r="H13" s="29"/>
      <c r="I13" s="29"/>
      <c r="J13" s="68"/>
      <c r="K13" s="67"/>
      <c r="M13" s="5">
        <f t="shared" si="0"/>
        <v>5</v>
      </c>
      <c r="N13" s="20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4"/>
      <c r="AI13" s="4"/>
      <c r="AJ13" s="4"/>
      <c r="AK13" s="4"/>
      <c r="AL13" s="4"/>
    </row>
    <row r="14" spans="1:367" s="3" customFormat="1" ht="18.75" customHeight="1">
      <c r="A14" s="66" t="s">
        <v>29</v>
      </c>
      <c r="B14" s="65"/>
      <c r="C14" s="11"/>
      <c r="D14" s="64"/>
      <c r="E14" s="64"/>
      <c r="F14" s="11"/>
      <c r="G14" s="63"/>
      <c r="H14" s="63"/>
      <c r="I14" s="63"/>
      <c r="J14" s="62"/>
      <c r="K14" s="61"/>
      <c r="M14" s="5">
        <f t="shared" si="0"/>
        <v>6</v>
      </c>
      <c r="N14" s="20"/>
      <c r="O14" s="20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4"/>
      <c r="AI14" s="4"/>
      <c r="AJ14" s="4"/>
      <c r="AK14" s="4"/>
      <c r="AL14" s="4"/>
    </row>
    <row r="15" spans="1:367" s="3" customFormat="1">
      <c r="A15" s="39" t="s">
        <v>28</v>
      </c>
      <c r="B15" s="38"/>
      <c r="C15" s="60">
        <v>2728</v>
      </c>
      <c r="D15" s="37"/>
      <c r="E15" s="37"/>
      <c r="F15" s="38"/>
      <c r="G15" s="58"/>
      <c r="H15" s="58"/>
      <c r="I15" s="58"/>
      <c r="J15" s="57"/>
      <c r="K15" s="42"/>
      <c r="M15" s="5">
        <f t="shared" si="0"/>
        <v>7</v>
      </c>
      <c r="N15" s="20"/>
      <c r="O15" s="20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4"/>
      <c r="AI15" s="4"/>
      <c r="AJ15" s="4"/>
      <c r="AK15" s="4"/>
      <c r="AL15" s="4"/>
    </row>
    <row r="16" spans="1:367" s="3" customFormat="1">
      <c r="A16" s="59"/>
      <c r="B16" s="37"/>
      <c r="C16" s="37"/>
      <c r="D16" s="37"/>
      <c r="E16" s="9"/>
      <c r="F16" s="38"/>
      <c r="G16" s="58"/>
      <c r="H16" s="58"/>
      <c r="I16" s="58"/>
      <c r="J16" s="57"/>
      <c r="K16" s="42"/>
      <c r="M16" s="5">
        <f t="shared" si="0"/>
        <v>8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4"/>
      <c r="AI16" s="4"/>
      <c r="AJ16" s="4"/>
      <c r="AK16" s="4"/>
      <c r="AL16" s="4"/>
    </row>
    <row r="17" spans="1:38" s="3" customFormat="1">
      <c r="A17" s="17" t="s">
        <v>16</v>
      </c>
      <c r="B17" s="17" t="s">
        <v>27</v>
      </c>
      <c r="C17" s="17" t="s">
        <v>26</v>
      </c>
      <c r="D17" s="17" t="s">
        <v>25</v>
      </c>
      <c r="E17" s="16" t="s">
        <v>0</v>
      </c>
      <c r="F17" s="56"/>
      <c r="G17" s="16" t="s">
        <v>0</v>
      </c>
      <c r="H17" s="50"/>
      <c r="I17" s="55"/>
      <c r="J17" s="55"/>
      <c r="K17" s="42"/>
      <c r="M17" s="5">
        <f t="shared" si="0"/>
        <v>9</v>
      </c>
      <c r="N17" s="5"/>
      <c r="O17" s="20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4"/>
      <c r="AI17" s="4"/>
      <c r="AJ17" s="4"/>
      <c r="AK17" s="4"/>
      <c r="AL17" s="4"/>
    </row>
    <row r="18" spans="1:38" s="3" customFormat="1">
      <c r="A18" s="22">
        <v>12.5</v>
      </c>
      <c r="B18" s="54">
        <v>0</v>
      </c>
      <c r="C18" s="53">
        <f>+B18</f>
        <v>0</v>
      </c>
      <c r="D18" s="52">
        <f>100-(C18/C15)*100</f>
        <v>100</v>
      </c>
      <c r="E18" s="40">
        <v>0</v>
      </c>
      <c r="F18" s="23"/>
      <c r="G18" s="51">
        <f>+((E18+E19+E20+E21+E22)/C22)*100</f>
        <v>15.979583824106792</v>
      </c>
      <c r="H18" s="50"/>
      <c r="I18" s="23"/>
      <c r="J18" s="23"/>
      <c r="K18" s="42"/>
      <c r="M18" s="5">
        <f t="shared" si="0"/>
        <v>10</v>
      </c>
      <c r="N18" s="20"/>
      <c r="O18" s="20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4"/>
      <c r="AI18" s="4"/>
      <c r="AJ18" s="4"/>
      <c r="AK18" s="4"/>
      <c r="AL18" s="4"/>
    </row>
    <row r="19" spans="1:38" s="3" customFormat="1">
      <c r="A19" s="17">
        <v>9</v>
      </c>
      <c r="B19" s="46">
        <v>8</v>
      </c>
      <c r="C19" s="45">
        <f t="shared" ref="C19:C25" si="1">+C18+B19</f>
        <v>8</v>
      </c>
      <c r="D19" s="47">
        <f>100-(C19/C15)*100</f>
        <v>99.706744868035187</v>
      </c>
      <c r="E19" s="40">
        <v>0</v>
      </c>
      <c r="F19" s="23"/>
      <c r="G19" s="23"/>
      <c r="H19" s="50"/>
      <c r="I19" s="23"/>
      <c r="J19" s="23"/>
      <c r="K19" s="42"/>
      <c r="M19" s="5">
        <f t="shared" si="0"/>
        <v>11</v>
      </c>
      <c r="N19" s="20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4"/>
      <c r="AI19" s="4"/>
      <c r="AJ19" s="4"/>
      <c r="AK19" s="4"/>
      <c r="AL19" s="4"/>
    </row>
    <row r="20" spans="1:38" s="3" customFormat="1">
      <c r="A20" s="17">
        <v>6.3</v>
      </c>
      <c r="B20" s="46">
        <v>340</v>
      </c>
      <c r="C20" s="45">
        <f t="shared" si="1"/>
        <v>348</v>
      </c>
      <c r="D20" s="47">
        <f>100-(C20/C15)*100</f>
        <v>87.243401759530798</v>
      </c>
      <c r="E20" s="40">
        <v>49</v>
      </c>
      <c r="F20" s="23"/>
      <c r="G20" s="23"/>
      <c r="H20" s="50"/>
      <c r="I20" s="23"/>
      <c r="J20" s="23"/>
      <c r="K20" s="42"/>
      <c r="M20" s="5">
        <f t="shared" si="0"/>
        <v>12</v>
      </c>
      <c r="N20" s="20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4"/>
      <c r="AI20" s="4"/>
      <c r="AJ20" s="4"/>
      <c r="AK20" s="4"/>
      <c r="AL20" s="4"/>
    </row>
    <row r="21" spans="1:38" s="3" customFormat="1">
      <c r="A21" s="17">
        <v>5</v>
      </c>
      <c r="B21" s="46">
        <v>1485</v>
      </c>
      <c r="C21" s="45">
        <f t="shared" si="1"/>
        <v>1833</v>
      </c>
      <c r="D21" s="47">
        <f>100-(C21/C15)*100</f>
        <v>32.807917888563054</v>
      </c>
      <c r="E21" s="40">
        <v>233</v>
      </c>
      <c r="F21" s="23"/>
      <c r="G21" s="49"/>
      <c r="H21" s="43"/>
      <c r="I21" s="23"/>
      <c r="J21" s="49"/>
      <c r="K21" s="42"/>
      <c r="M21" s="5">
        <f t="shared" si="0"/>
        <v>13</v>
      </c>
      <c r="N21" s="20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4"/>
      <c r="AI21" s="4"/>
      <c r="AJ21" s="4"/>
      <c r="AK21" s="4"/>
      <c r="AL21" s="4"/>
    </row>
    <row r="22" spans="1:38" s="3" customFormat="1">
      <c r="A22" s="17">
        <v>4</v>
      </c>
      <c r="B22" s="46">
        <v>714</v>
      </c>
      <c r="C22" s="45">
        <f t="shared" si="1"/>
        <v>2547</v>
      </c>
      <c r="D22" s="47">
        <f>100-(C22/C15)*100</f>
        <v>6.6348973607038175</v>
      </c>
      <c r="E22" s="40">
        <v>125</v>
      </c>
      <c r="F22" s="43"/>
      <c r="G22" s="23"/>
      <c r="H22" s="43"/>
      <c r="I22" s="23"/>
      <c r="J22" s="23"/>
      <c r="K22" s="42"/>
      <c r="M22" s="5">
        <f t="shared" si="0"/>
        <v>14</v>
      </c>
      <c r="N22" s="20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4"/>
      <c r="AI22" s="4"/>
      <c r="AJ22" s="4"/>
      <c r="AK22" s="4"/>
      <c r="AL22" s="4"/>
    </row>
    <row r="23" spans="1:38" s="3" customFormat="1">
      <c r="A23" s="17">
        <v>2</v>
      </c>
      <c r="B23" s="46">
        <v>151</v>
      </c>
      <c r="C23" s="45">
        <f t="shared" si="1"/>
        <v>2698</v>
      </c>
      <c r="D23" s="47">
        <f>100-(C23/C15)*100</f>
        <v>1.0997067448680298</v>
      </c>
      <c r="E23" s="39"/>
      <c r="F23" s="43"/>
      <c r="G23" s="48"/>
      <c r="H23" s="43"/>
      <c r="I23" s="23"/>
      <c r="J23" s="23"/>
      <c r="K23" s="42"/>
      <c r="M23" s="5">
        <f t="shared" si="0"/>
        <v>15</v>
      </c>
      <c r="N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4"/>
      <c r="AI23" s="4"/>
      <c r="AJ23" s="4"/>
      <c r="AK23" s="4"/>
      <c r="AL23" s="4"/>
    </row>
    <row r="24" spans="1:38" s="3" customFormat="1">
      <c r="A24" s="17">
        <v>0.5</v>
      </c>
      <c r="B24" s="46">
        <v>13.5</v>
      </c>
      <c r="C24" s="45">
        <f t="shared" si="1"/>
        <v>2711.5</v>
      </c>
      <c r="D24" s="47">
        <f>100-(C24/C15)*100</f>
        <v>0.60483870967742348</v>
      </c>
      <c r="E24" s="39"/>
      <c r="F24" s="43"/>
      <c r="G24" s="43"/>
      <c r="H24" s="43"/>
      <c r="I24" s="23"/>
      <c r="J24" s="23"/>
      <c r="K24" s="42"/>
      <c r="M24" s="5">
        <f t="shared" si="0"/>
        <v>16</v>
      </c>
      <c r="N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4"/>
      <c r="AI24" s="4"/>
      <c r="AJ24" s="4"/>
      <c r="AK24" s="4"/>
      <c r="AL24" s="4"/>
    </row>
    <row r="25" spans="1:38" s="3" customFormat="1">
      <c r="A25" s="17">
        <v>6.3E-2</v>
      </c>
      <c r="B25" s="46">
        <v>3</v>
      </c>
      <c r="C25" s="45">
        <f t="shared" si="1"/>
        <v>2714.5</v>
      </c>
      <c r="D25" s="44">
        <f>100-(C25/C15)*100</f>
        <v>0.4948680351906205</v>
      </c>
      <c r="E25" s="39"/>
      <c r="F25" s="43"/>
      <c r="G25" s="43"/>
      <c r="H25" s="43"/>
      <c r="I25" s="23"/>
      <c r="J25" s="23"/>
      <c r="K25" s="42"/>
      <c r="M25" s="5">
        <f t="shared" si="0"/>
        <v>17</v>
      </c>
      <c r="N25" s="20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4"/>
      <c r="AI25" s="4"/>
      <c r="AJ25" s="4"/>
      <c r="AK25" s="4"/>
      <c r="AL25" s="4"/>
    </row>
    <row r="26" spans="1:38" s="3" customFormat="1" ht="27" customHeight="1">
      <c r="A26" s="116" t="s">
        <v>24</v>
      </c>
      <c r="B26" s="117"/>
      <c r="C26" s="117"/>
      <c r="D26" s="117"/>
      <c r="E26" s="118"/>
      <c r="F26" s="118"/>
      <c r="G26" s="118"/>
      <c r="H26" s="118"/>
      <c r="I26" s="118"/>
      <c r="J26" s="118"/>
      <c r="K26" s="119"/>
      <c r="M26" s="5">
        <f t="shared" si="0"/>
        <v>18</v>
      </c>
      <c r="N26" s="20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4"/>
      <c r="AI26" s="4"/>
      <c r="AJ26" s="4"/>
      <c r="AK26" s="4"/>
      <c r="AL26" s="4"/>
    </row>
    <row r="27" spans="1:38" s="3" customFormat="1">
      <c r="A27" s="41"/>
      <c r="B27" s="16" t="s">
        <v>23</v>
      </c>
      <c r="C27" s="16" t="s">
        <v>22</v>
      </c>
      <c r="D27" s="16" t="s">
        <v>21</v>
      </c>
      <c r="E27" s="16" t="s">
        <v>20</v>
      </c>
      <c r="F27" s="16" t="s">
        <v>19</v>
      </c>
      <c r="H27" s="38"/>
      <c r="J27" s="37"/>
      <c r="K27" s="36"/>
      <c r="M27" s="5">
        <f t="shared" si="0"/>
        <v>19</v>
      </c>
      <c r="N27" s="20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4"/>
      <c r="AI27" s="4"/>
      <c r="AJ27" s="4"/>
      <c r="AK27" s="4"/>
      <c r="AL27" s="4"/>
    </row>
    <row r="28" spans="1:38" s="3" customFormat="1" ht="15.75" customHeight="1">
      <c r="A28" s="24" t="s">
        <v>16</v>
      </c>
      <c r="B28" s="24">
        <v>2</v>
      </c>
      <c r="C28" s="24">
        <v>4</v>
      </c>
      <c r="D28" s="24">
        <v>6.3</v>
      </c>
      <c r="E28" s="24">
        <v>9</v>
      </c>
      <c r="F28" s="24">
        <v>12.5</v>
      </c>
      <c r="G28" s="24" t="s">
        <v>0</v>
      </c>
      <c r="H28" s="24">
        <v>6.3E-2</v>
      </c>
      <c r="J28" s="37"/>
      <c r="K28" s="36"/>
      <c r="M28" s="5">
        <f t="shared" si="0"/>
        <v>20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4"/>
      <c r="AI28" s="4"/>
      <c r="AJ28" s="4"/>
      <c r="AK28" s="4"/>
      <c r="AL28" s="4"/>
    </row>
    <row r="29" spans="1:38" s="3" customFormat="1">
      <c r="A29" s="24" t="s">
        <v>6</v>
      </c>
      <c r="B29" s="5">
        <v>6</v>
      </c>
      <c r="C29" s="5">
        <v>20</v>
      </c>
      <c r="D29" s="5">
        <v>95</v>
      </c>
      <c r="E29" s="24">
        <v>100</v>
      </c>
      <c r="F29" s="24">
        <v>100</v>
      </c>
      <c r="G29" s="40">
        <v>24</v>
      </c>
      <c r="H29" s="5">
        <v>1.3</v>
      </c>
      <c r="J29" s="37"/>
      <c r="K29" s="36"/>
      <c r="M29" s="5">
        <f t="shared" si="0"/>
        <v>21</v>
      </c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4"/>
      <c r="AI29" s="4"/>
      <c r="AJ29" s="4"/>
      <c r="AK29" s="4"/>
      <c r="AL29" s="4"/>
    </row>
    <row r="30" spans="1:38" s="3" customFormat="1">
      <c r="A30" s="24" t="s">
        <v>8</v>
      </c>
      <c r="B30" s="5">
        <v>5</v>
      </c>
      <c r="C30" s="5">
        <v>15</v>
      </c>
      <c r="D30" s="5">
        <v>90</v>
      </c>
      <c r="E30" s="24">
        <v>100</v>
      </c>
      <c r="F30" s="24">
        <v>100</v>
      </c>
      <c r="G30" s="40">
        <v>20</v>
      </c>
      <c r="H30" s="5">
        <v>1</v>
      </c>
      <c r="J30" s="37"/>
      <c r="K30" s="36"/>
      <c r="M30" s="5">
        <f t="shared" si="0"/>
        <v>22</v>
      </c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4"/>
      <c r="AI30" s="4"/>
      <c r="AJ30" s="4"/>
      <c r="AK30" s="4"/>
      <c r="AL30" s="4"/>
    </row>
    <row r="31" spans="1:38" s="3" customFormat="1">
      <c r="A31" s="24" t="s">
        <v>9</v>
      </c>
      <c r="B31" s="24">
        <v>0</v>
      </c>
      <c r="C31" s="5">
        <v>5</v>
      </c>
      <c r="D31" s="5">
        <v>80</v>
      </c>
      <c r="E31" s="5">
        <v>98</v>
      </c>
      <c r="F31" s="5">
        <v>100</v>
      </c>
      <c r="G31" s="24"/>
      <c r="H31" s="24">
        <v>0</v>
      </c>
      <c r="J31" s="37"/>
      <c r="K31" s="36"/>
      <c r="M31" s="5">
        <f t="shared" si="0"/>
        <v>23</v>
      </c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4"/>
      <c r="AI31" s="4"/>
      <c r="AJ31" s="4"/>
      <c r="AK31" s="4"/>
      <c r="AL31" s="4"/>
    </row>
    <row r="32" spans="1:38" s="3" customFormat="1">
      <c r="A32" s="24" t="s">
        <v>7</v>
      </c>
      <c r="B32" s="24">
        <v>0</v>
      </c>
      <c r="C32" s="5">
        <v>0</v>
      </c>
      <c r="D32" s="5">
        <v>75</v>
      </c>
      <c r="E32" s="5">
        <v>97</v>
      </c>
      <c r="F32" s="24">
        <v>100</v>
      </c>
      <c r="G32" s="24"/>
      <c r="H32" s="24">
        <v>0</v>
      </c>
      <c r="J32" s="37"/>
      <c r="K32" s="36"/>
      <c r="M32" s="5">
        <f t="shared" si="0"/>
        <v>24</v>
      </c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4"/>
      <c r="AI32" s="4"/>
      <c r="AJ32" s="4"/>
      <c r="AK32" s="4"/>
      <c r="AL32" s="4"/>
    </row>
    <row r="33" spans="1:38" s="3" customFormat="1" ht="24.75" customHeight="1">
      <c r="A33" s="39"/>
      <c r="B33" s="38"/>
      <c r="C33" s="38"/>
      <c r="D33" s="38"/>
      <c r="E33" s="38"/>
      <c r="F33" s="38"/>
      <c r="G33" s="38"/>
      <c r="H33" s="38"/>
      <c r="I33" s="38"/>
      <c r="J33" s="37"/>
      <c r="K33" s="36"/>
      <c r="M33" s="5">
        <f t="shared" si="0"/>
        <v>25</v>
      </c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4"/>
      <c r="AI33" s="4"/>
      <c r="AJ33" s="4"/>
      <c r="AK33" s="4"/>
      <c r="AL33" s="4"/>
    </row>
    <row r="34" spans="1:38" s="3" customFormat="1">
      <c r="A34" s="121" t="s">
        <v>18</v>
      </c>
      <c r="B34" s="122"/>
      <c r="C34" s="122"/>
      <c r="D34" s="122"/>
      <c r="E34" s="35" t="s">
        <v>17</v>
      </c>
      <c r="F34" s="32">
        <v>41640</v>
      </c>
      <c r="G34" s="35"/>
      <c r="J34" s="32"/>
      <c r="K34" s="31"/>
      <c r="M34" s="5">
        <f t="shared" si="0"/>
        <v>26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4"/>
      <c r="AI34" s="4"/>
      <c r="AJ34" s="4"/>
      <c r="AK34" s="4"/>
      <c r="AL34" s="4"/>
    </row>
    <row r="35" spans="1:38" s="3" customFormat="1">
      <c r="A35" s="24" t="s">
        <v>16</v>
      </c>
      <c r="B35" s="24">
        <v>2</v>
      </c>
      <c r="C35" s="24">
        <v>4</v>
      </c>
      <c r="D35" s="24">
        <v>6.3</v>
      </c>
      <c r="E35" s="24">
        <v>9</v>
      </c>
      <c r="F35" s="24">
        <v>12.5</v>
      </c>
      <c r="G35" s="24" t="s">
        <v>0</v>
      </c>
      <c r="H35" s="24">
        <v>6.3E-2</v>
      </c>
      <c r="J35" s="32"/>
      <c r="K35" s="31"/>
      <c r="M35" s="5">
        <f t="shared" si="0"/>
        <v>27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4"/>
      <c r="AI35" s="4"/>
      <c r="AJ35" s="4"/>
      <c r="AK35" s="4"/>
      <c r="AL35" s="4"/>
    </row>
    <row r="36" spans="1:38" s="3" customFormat="1" ht="16.5" customHeight="1">
      <c r="A36" s="33" t="s">
        <v>15</v>
      </c>
      <c r="B36" s="5">
        <v>2</v>
      </c>
      <c r="C36" s="5">
        <v>10</v>
      </c>
      <c r="D36" s="5">
        <v>90</v>
      </c>
      <c r="E36" s="5">
        <v>100</v>
      </c>
      <c r="F36" s="34">
        <v>100</v>
      </c>
      <c r="G36" s="7">
        <v>15.88</v>
      </c>
      <c r="H36" s="5">
        <v>0.97</v>
      </c>
      <c r="J36" s="32"/>
      <c r="K36" s="31"/>
      <c r="M36" s="5">
        <f t="shared" si="0"/>
        <v>28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4"/>
      <c r="AI36" s="4"/>
      <c r="AJ36" s="4"/>
      <c r="AK36" s="4"/>
      <c r="AL36" s="4"/>
    </row>
    <row r="37" spans="1:38" s="3" customFormat="1">
      <c r="A37" s="33" t="s">
        <v>14</v>
      </c>
      <c r="B37" s="5">
        <v>1</v>
      </c>
      <c r="C37" s="5">
        <v>7</v>
      </c>
      <c r="D37" s="5">
        <v>87</v>
      </c>
      <c r="E37" s="5">
        <v>100</v>
      </c>
      <c r="F37" s="34">
        <v>100</v>
      </c>
      <c r="G37" s="7">
        <v>12.39</v>
      </c>
      <c r="H37" s="5">
        <v>0.66</v>
      </c>
      <c r="J37" s="32"/>
      <c r="K37" s="31"/>
      <c r="M37" s="5">
        <f t="shared" si="0"/>
        <v>29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4"/>
      <c r="AI37" s="4"/>
      <c r="AJ37" s="4"/>
      <c r="AK37" s="4"/>
      <c r="AL37" s="4"/>
    </row>
    <row r="38" spans="1:38" s="3" customFormat="1">
      <c r="A38" s="33" t="s">
        <v>13</v>
      </c>
      <c r="B38" s="5">
        <v>1</v>
      </c>
      <c r="C38" s="5">
        <v>5</v>
      </c>
      <c r="D38" s="5">
        <v>82</v>
      </c>
      <c r="E38" s="5">
        <v>99</v>
      </c>
      <c r="F38" s="5">
        <v>100</v>
      </c>
      <c r="G38" s="7">
        <v>0.22</v>
      </c>
      <c r="H38" s="5">
        <v>0.36</v>
      </c>
      <c r="J38" s="32"/>
      <c r="K38" s="31"/>
      <c r="M38" s="5">
        <f t="shared" si="0"/>
        <v>30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4"/>
      <c r="AI38" s="4"/>
      <c r="AJ38" s="4"/>
      <c r="AK38" s="4"/>
      <c r="AL38" s="4"/>
    </row>
    <row r="39" spans="1:38" s="3" customFormat="1" ht="36.75" customHeight="1">
      <c r="A39" s="30"/>
      <c r="B39" s="29"/>
      <c r="C39" s="29"/>
      <c r="D39" s="29"/>
      <c r="E39" s="29"/>
      <c r="F39" s="29"/>
      <c r="G39" s="29"/>
      <c r="H39" s="29"/>
      <c r="I39" s="28"/>
      <c r="J39" s="28"/>
      <c r="K39" s="27"/>
      <c r="M39" s="5">
        <f t="shared" ref="M39:M70" si="2">1+M38</f>
        <v>31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4"/>
      <c r="AI39" s="4"/>
      <c r="AJ39" s="4"/>
      <c r="AK39" s="4"/>
      <c r="AL39" s="4"/>
    </row>
    <row r="40" spans="1:38" s="3" customFormat="1">
      <c r="M40" s="5">
        <f t="shared" si="2"/>
        <v>32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4"/>
      <c r="AI40" s="4"/>
      <c r="AJ40" s="4"/>
      <c r="AK40" s="4"/>
      <c r="AL40" s="4"/>
    </row>
    <row r="41" spans="1:38" s="3" customFormat="1">
      <c r="M41" s="5">
        <f t="shared" si="2"/>
        <v>33</v>
      </c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4"/>
      <c r="AI41" s="4"/>
      <c r="AJ41" s="4"/>
      <c r="AK41" s="4"/>
      <c r="AL41" s="4"/>
    </row>
    <row r="42" spans="1:38" s="3" customFormat="1">
      <c r="M42" s="5">
        <f t="shared" si="2"/>
        <v>34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4"/>
      <c r="AI42" s="4"/>
      <c r="AJ42" s="4"/>
      <c r="AK42" s="4"/>
      <c r="AL42" s="4"/>
    </row>
    <row r="43" spans="1:38" s="3" customFormat="1">
      <c r="M43" s="5">
        <f t="shared" si="2"/>
        <v>35</v>
      </c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4"/>
      <c r="AI43" s="4"/>
      <c r="AJ43" s="4"/>
      <c r="AK43" s="4"/>
      <c r="AL43" s="4"/>
    </row>
    <row r="44" spans="1:38" s="3" customFormat="1">
      <c r="M44" s="5">
        <f t="shared" si="2"/>
        <v>36</v>
      </c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4"/>
      <c r="AI44" s="4"/>
      <c r="AJ44" s="4"/>
      <c r="AK44" s="4"/>
      <c r="AL44" s="4"/>
    </row>
    <row r="45" spans="1:38" s="3" customFormat="1">
      <c r="M45" s="5">
        <f t="shared" si="2"/>
        <v>37</v>
      </c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4"/>
      <c r="AI45" s="4"/>
      <c r="AJ45" s="4"/>
      <c r="AK45" s="4"/>
      <c r="AL45" s="4"/>
    </row>
    <row r="46" spans="1:38" s="3" customFormat="1">
      <c r="M46" s="5">
        <f t="shared" si="2"/>
        <v>38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4"/>
      <c r="AI46" s="4"/>
      <c r="AJ46" s="4"/>
      <c r="AK46" s="4"/>
      <c r="AL46" s="4"/>
    </row>
    <row r="47" spans="1:38" s="3" customFormat="1">
      <c r="M47" s="5">
        <f t="shared" si="2"/>
        <v>39</v>
      </c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4"/>
      <c r="AI47" s="4"/>
      <c r="AJ47" s="4"/>
      <c r="AK47" s="4"/>
      <c r="AL47" s="4"/>
    </row>
    <row r="48" spans="1:38" s="3" customFormat="1">
      <c r="M48" s="5">
        <f t="shared" si="2"/>
        <v>40</v>
      </c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4"/>
      <c r="AI48" s="4"/>
      <c r="AJ48" s="4"/>
      <c r="AK48" s="4"/>
      <c r="AL48" s="4"/>
    </row>
    <row r="49" spans="1:38" s="3" customFormat="1">
      <c r="M49" s="5">
        <f t="shared" si="2"/>
        <v>41</v>
      </c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4"/>
      <c r="AI49" s="4"/>
      <c r="AJ49" s="4"/>
      <c r="AK49" s="4"/>
      <c r="AL49" s="4"/>
    </row>
    <row r="50" spans="1:38" s="3" customFormat="1">
      <c r="M50" s="5">
        <f t="shared" si="2"/>
        <v>42</v>
      </c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4"/>
      <c r="AI50" s="4"/>
      <c r="AJ50" s="4"/>
      <c r="AK50" s="4"/>
      <c r="AL50" s="4"/>
    </row>
    <row r="51" spans="1:38" s="3" customFormat="1">
      <c r="M51" s="5">
        <f t="shared" si="2"/>
        <v>43</v>
      </c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4"/>
      <c r="AI51" s="4"/>
      <c r="AJ51" s="4"/>
      <c r="AK51" s="4"/>
      <c r="AL51" s="4"/>
    </row>
    <row r="52" spans="1:38" s="3" customFormat="1">
      <c r="M52" s="5">
        <f t="shared" si="2"/>
        <v>44</v>
      </c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4"/>
      <c r="AI52" s="4"/>
      <c r="AJ52" s="4"/>
      <c r="AK52" s="4"/>
      <c r="AL52" s="4"/>
    </row>
    <row r="53" spans="1:38" s="3" customFormat="1">
      <c r="M53" s="5">
        <f t="shared" si="2"/>
        <v>45</v>
      </c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4"/>
      <c r="AI53" s="4"/>
      <c r="AJ53" s="4"/>
      <c r="AK53" s="4"/>
      <c r="AL53" s="4"/>
    </row>
    <row r="54" spans="1:38" s="3" customFormat="1">
      <c r="M54" s="5">
        <f t="shared" si="2"/>
        <v>46</v>
      </c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4"/>
      <c r="AI54" s="4"/>
      <c r="AJ54" s="4"/>
      <c r="AK54" s="4"/>
      <c r="AL54" s="4"/>
    </row>
    <row r="55" spans="1:38" s="3" customFormat="1">
      <c r="M55" s="5">
        <f t="shared" si="2"/>
        <v>47</v>
      </c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4"/>
      <c r="AI55" s="4"/>
      <c r="AJ55" s="4"/>
      <c r="AK55" s="4"/>
      <c r="AL55" s="4"/>
    </row>
    <row r="56" spans="1:38" s="3" customFormat="1">
      <c r="M56" s="5">
        <f t="shared" si="2"/>
        <v>48</v>
      </c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4"/>
      <c r="AI56" s="4"/>
      <c r="AJ56" s="4"/>
      <c r="AK56" s="4"/>
      <c r="AL56" s="4"/>
    </row>
    <row r="57" spans="1:38" s="3" customFormat="1">
      <c r="M57" s="5">
        <f t="shared" si="2"/>
        <v>49</v>
      </c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4"/>
      <c r="AI57" s="4"/>
      <c r="AJ57" s="4"/>
      <c r="AK57" s="4"/>
      <c r="AL57" s="4"/>
    </row>
    <row r="58" spans="1:38" s="3" customFormat="1">
      <c r="M58" s="5">
        <f t="shared" si="2"/>
        <v>50</v>
      </c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4"/>
      <c r="AI58" s="4"/>
      <c r="AJ58" s="4"/>
      <c r="AK58" s="4"/>
      <c r="AL58" s="4"/>
    </row>
    <row r="59" spans="1:38" s="3" customFormat="1">
      <c r="M59" s="5">
        <f t="shared" si="2"/>
        <v>51</v>
      </c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4"/>
      <c r="AI59" s="4"/>
      <c r="AJ59" s="4"/>
      <c r="AK59" s="4"/>
      <c r="AL59" s="4"/>
    </row>
    <row r="60" spans="1:38" s="3" customFormat="1">
      <c r="A60" s="120"/>
      <c r="B60" s="120"/>
      <c r="M60" s="5">
        <f t="shared" si="2"/>
        <v>52</v>
      </c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4"/>
      <c r="AI60" s="4"/>
      <c r="AJ60" s="4"/>
      <c r="AK60" s="4"/>
      <c r="AL60" s="4"/>
    </row>
    <row r="61" spans="1:38" s="3" customFormat="1">
      <c r="M61" s="5">
        <f t="shared" si="2"/>
        <v>53</v>
      </c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4"/>
      <c r="AI61" s="4"/>
      <c r="AJ61" s="4"/>
      <c r="AK61" s="4"/>
      <c r="AL61" s="4"/>
    </row>
    <row r="62" spans="1:38" s="3" customFormat="1">
      <c r="A62" s="111" t="s">
        <v>12</v>
      </c>
      <c r="B62" s="111"/>
      <c r="C62" s="111"/>
      <c r="D62" s="111"/>
      <c r="E62" s="111"/>
      <c r="F62" s="111"/>
      <c r="G62" s="111"/>
      <c r="H62" s="111"/>
      <c r="I62" s="111"/>
      <c r="J62" s="111"/>
      <c r="K62" s="111"/>
      <c r="M62" s="5">
        <f t="shared" si="2"/>
        <v>54</v>
      </c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4"/>
      <c r="AI62" s="4"/>
      <c r="AJ62" s="4"/>
      <c r="AK62" s="4"/>
      <c r="AL62" s="4"/>
    </row>
    <row r="63" spans="1:38" s="3" customFormat="1">
      <c r="A63" s="111"/>
      <c r="B63" s="111"/>
      <c r="C63" s="111"/>
      <c r="D63" s="111"/>
      <c r="E63" s="111"/>
      <c r="F63" s="111"/>
      <c r="G63" s="111"/>
      <c r="H63" s="111"/>
      <c r="I63" s="111"/>
      <c r="J63" s="111"/>
      <c r="K63" s="111"/>
      <c r="M63" s="5">
        <f t="shared" si="2"/>
        <v>55</v>
      </c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4"/>
      <c r="AI63" s="4"/>
      <c r="AJ63" s="4"/>
      <c r="AK63" s="4"/>
      <c r="AL63" s="4"/>
    </row>
    <row r="64" spans="1:38" s="3" customFormat="1">
      <c r="A64" s="2"/>
      <c r="B64" s="26"/>
      <c r="F64" s="9"/>
      <c r="H64" s="25"/>
      <c r="M64" s="5">
        <f t="shared" si="2"/>
        <v>56</v>
      </c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4"/>
      <c r="AI64" s="4"/>
      <c r="AJ64" s="4"/>
      <c r="AK64" s="4"/>
      <c r="AL64" s="4"/>
    </row>
    <row r="65" spans="1:38" s="3" customFormat="1">
      <c r="A65" s="24" t="s">
        <v>11</v>
      </c>
      <c r="B65" s="24" t="s">
        <v>10</v>
      </c>
      <c r="C65" s="24" t="s">
        <v>9</v>
      </c>
      <c r="D65" s="24" t="s">
        <v>8</v>
      </c>
      <c r="E65" s="24" t="s">
        <v>7</v>
      </c>
      <c r="F65" s="24" t="s">
        <v>6</v>
      </c>
      <c r="G65" s="24" t="s">
        <v>5</v>
      </c>
      <c r="H65" s="23"/>
      <c r="M65" s="5">
        <f t="shared" si="2"/>
        <v>57</v>
      </c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4"/>
      <c r="AI65" s="4"/>
      <c r="AJ65" s="4"/>
      <c r="AK65" s="4"/>
      <c r="AL65" s="4"/>
    </row>
    <row r="66" spans="1:38" s="3" customFormat="1">
      <c r="A66" s="22">
        <v>12.5</v>
      </c>
      <c r="B66" s="15">
        <f>+D18</f>
        <v>100</v>
      </c>
      <c r="C66" s="14">
        <v>100</v>
      </c>
      <c r="D66" s="14">
        <v>100</v>
      </c>
      <c r="E66" s="13">
        <v>100</v>
      </c>
      <c r="F66" s="13">
        <v>100</v>
      </c>
      <c r="G66" s="5" t="str">
        <f>IF(AND(0&lt;$B$66,$B$66&lt;E66),"non conforme",IF(AND($B$66&gt;=E66,$B$66&lt;C66),"Alerte",IF(AND($B$66&gt;=C66,$B$66&lt;=D66),"conforme")))</f>
        <v>conforme</v>
      </c>
      <c r="H66" s="12"/>
      <c r="J66" s="6" t="s">
        <v>4</v>
      </c>
      <c r="K66" s="21" t="str">
        <f>IF(B7="","",+B7)</f>
        <v xml:space="preserve">Gravillon 4/6.3 </v>
      </c>
      <c r="M66" s="5">
        <f t="shared" si="2"/>
        <v>58</v>
      </c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4"/>
      <c r="AI66" s="4"/>
      <c r="AJ66" s="4"/>
      <c r="AK66" s="4"/>
      <c r="AL66" s="4"/>
    </row>
    <row r="67" spans="1:38" s="3" customFormat="1">
      <c r="A67" s="17">
        <v>9</v>
      </c>
      <c r="B67" s="15">
        <f>+D19</f>
        <v>99.706744868035187</v>
      </c>
      <c r="C67" s="14">
        <v>98</v>
      </c>
      <c r="D67" s="14">
        <v>100</v>
      </c>
      <c r="E67" s="13">
        <v>97</v>
      </c>
      <c r="F67" s="13">
        <v>100</v>
      </c>
      <c r="G67" s="5" t="str">
        <f>IF(AND(0&lt;$B$67,$B$67&lt;E67),"non conforme",IF(AND($B$67&gt;=E67,$B$67&lt;C67),"Alerte",IF(AND($B$67&gt;=C67,$B$67&lt;=D67),"conforme")))</f>
        <v>conforme</v>
      </c>
      <c r="H67" s="12"/>
      <c r="J67" s="6" t="s">
        <v>3</v>
      </c>
      <c r="K67" s="20">
        <f>IF(B10="","",+B10)</f>
        <v>41716</v>
      </c>
      <c r="M67" s="5">
        <f t="shared" si="2"/>
        <v>59</v>
      </c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4"/>
      <c r="AI67" s="4"/>
      <c r="AJ67" s="4"/>
      <c r="AK67" s="4"/>
      <c r="AL67" s="4"/>
    </row>
    <row r="68" spans="1:38" s="3" customFormat="1">
      <c r="A68" s="17">
        <v>6.3</v>
      </c>
      <c r="B68" s="15">
        <f>+D20</f>
        <v>87.243401759530798</v>
      </c>
      <c r="C68" s="14">
        <v>80</v>
      </c>
      <c r="D68" s="14">
        <v>90</v>
      </c>
      <c r="E68" s="13">
        <v>75</v>
      </c>
      <c r="F68" s="13">
        <v>95</v>
      </c>
      <c r="G68" s="5" t="str">
        <f>IF(AND(0&lt;$B$68,$B$68&lt;E68),"non conforme",IF(AND($B$68&gt;=E68,$B$68&lt;C68),"Alerte",IF(AND($B$68&gt;=C68,$B$68&lt;=D68),"conforme")))</f>
        <v>conforme</v>
      </c>
      <c r="H68" s="12"/>
      <c r="J68" s="6" t="s">
        <v>1</v>
      </c>
      <c r="K68" s="5">
        <f>IF(G71="","",1)</f>
        <v>1</v>
      </c>
      <c r="M68" s="5">
        <f t="shared" si="2"/>
        <v>60</v>
      </c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4"/>
      <c r="AI68" s="4"/>
      <c r="AJ68" s="4"/>
      <c r="AK68" s="4"/>
      <c r="AL68" s="4"/>
    </row>
    <row r="69" spans="1:38" s="3" customFormat="1">
      <c r="A69" s="17">
        <v>4</v>
      </c>
      <c r="B69" s="15">
        <f>+D22</f>
        <v>6.6348973607038175</v>
      </c>
      <c r="C69" s="14">
        <v>5</v>
      </c>
      <c r="D69" s="14">
        <v>15</v>
      </c>
      <c r="E69" s="13">
        <v>0</v>
      </c>
      <c r="F69" s="13">
        <v>20</v>
      </c>
      <c r="G69" s="5" t="str">
        <f>IF(AND(0&lt;$B$69,$B$69&lt;E69),"non conforme",IF(AND($B$69&gt;=E69,$B$69&lt;C69),"Alerte",IF(AND($B$69&gt;=C69,$B$69&lt;D69),"conforme",IF(AND($B$69&gt;=D69,$B$69&lt;F69),"alerte",IF($B$69&gt;=F69,"non conforme")))))</f>
        <v>conforme</v>
      </c>
      <c r="H69" s="12"/>
      <c r="J69" s="6" t="s">
        <v>0</v>
      </c>
      <c r="K69" s="5">
        <f>+IF(G72="","",1)</f>
        <v>1</v>
      </c>
      <c r="M69" s="5">
        <f t="shared" si="2"/>
        <v>61</v>
      </c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4"/>
      <c r="AI69" s="4"/>
      <c r="AJ69" s="4"/>
      <c r="AK69" s="4"/>
      <c r="AL69" s="4"/>
    </row>
    <row r="70" spans="1:38" s="3" customFormat="1">
      <c r="A70" s="17">
        <v>2</v>
      </c>
      <c r="B70" s="15">
        <f>+D23</f>
        <v>1.0997067448680298</v>
      </c>
      <c r="C70" s="14">
        <v>0</v>
      </c>
      <c r="D70" s="14">
        <v>5</v>
      </c>
      <c r="E70" s="13">
        <v>0</v>
      </c>
      <c r="F70" s="13">
        <v>6</v>
      </c>
      <c r="G70" s="5" t="str">
        <f>IF(AND(0&lt;$B$70,$B$70&lt;E70),"non conforme",IF(AND($B$70&gt;=E70,$B$70&lt;C70),"Alerte",IF(AND($B$70&gt;=C70,$B$70&lt;D70),"conforme",IF(AND($B$70&gt;=D70,$B$70&lt;F70),"alerte",IF($B$70&gt;=F70,"non conforme")))))</f>
        <v>conforme</v>
      </c>
      <c r="H70" s="12"/>
      <c r="J70" s="19"/>
      <c r="K70" s="18"/>
      <c r="M70" s="5">
        <f t="shared" si="2"/>
        <v>62</v>
      </c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4"/>
      <c r="AI70" s="4"/>
      <c r="AJ70" s="4"/>
      <c r="AK70" s="4"/>
      <c r="AL70" s="4"/>
    </row>
    <row r="71" spans="1:38" s="3" customFormat="1">
      <c r="A71" s="17">
        <v>6.3E-2</v>
      </c>
      <c r="B71" s="15">
        <f>+D25</f>
        <v>0.4948680351906205</v>
      </c>
      <c r="C71" s="14">
        <v>0</v>
      </c>
      <c r="D71" s="14">
        <v>1</v>
      </c>
      <c r="E71" s="13">
        <v>0</v>
      </c>
      <c r="F71" s="13">
        <v>1.3</v>
      </c>
      <c r="G71" s="5" t="str">
        <f>IF(AND(0&lt;$B$71,$B$71&lt;E71),"non conforme",IF(AND($B$71&gt;=E71,$B$71&lt;C71),"Alerte",IF(AND($B$71&gt;=C71,$B$71&lt;D71),"conforme",IF(AND($B$71&gt;=D71,$B$71&lt;F71),"alerte",IF($B$71&gt;=F71,"non conforme")))))</f>
        <v>conforme</v>
      </c>
      <c r="H71" s="12"/>
      <c r="J71" s="112" t="s">
        <v>2</v>
      </c>
      <c r="K71" s="112"/>
      <c r="M71" s="5">
        <f t="shared" ref="M71:M103" si="3">1+M70</f>
        <v>63</v>
      </c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4"/>
      <c r="AI71" s="4"/>
      <c r="AJ71" s="4"/>
      <c r="AK71" s="4"/>
      <c r="AL71" s="4"/>
    </row>
    <row r="72" spans="1:38" s="3" customFormat="1">
      <c r="A72" s="16" t="s">
        <v>0</v>
      </c>
      <c r="B72" s="15">
        <f>+G18</f>
        <v>15.979583824106792</v>
      </c>
      <c r="C72" s="14">
        <v>0</v>
      </c>
      <c r="D72" s="14">
        <v>20</v>
      </c>
      <c r="E72" s="13">
        <v>0</v>
      </c>
      <c r="F72" s="13">
        <v>24</v>
      </c>
      <c r="G72" s="5" t="str">
        <f>IF(AND(0&lt;$B$72,$B$72&lt;E72),"non conforme",IF(AND($B$72&gt;E72,$B$72&lt;C72),"Alerte",IF(AND($B$72&gt;C72,$B$72&lt;D72),"conforme",IF(AND($B$72&gt;F72),"conforme"))))</f>
        <v>conforme</v>
      </c>
      <c r="H72" s="12"/>
      <c r="J72" s="110" t="str">
        <f>IF(COUNTIF(G75:G76,"Non conforme"),"Non conforme",IF(COUNTIF(G75:G76,"Alerte"),"Alerte",IF(COUNTIF(G75:G76,"conforme"),"conforme","")))</f>
        <v>conforme</v>
      </c>
      <c r="K72" s="110"/>
      <c r="M72" s="5">
        <f t="shared" si="3"/>
        <v>64</v>
      </c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4"/>
      <c r="AI72" s="4"/>
      <c r="AJ72" s="4"/>
      <c r="AK72" s="4"/>
      <c r="AL72" s="4"/>
    </row>
    <row r="73" spans="1:38" s="3" customFormat="1">
      <c r="G73" s="11"/>
      <c r="H73" s="10"/>
      <c r="J73" s="8"/>
      <c r="K73" s="8"/>
      <c r="M73" s="5">
        <f t="shared" si="3"/>
        <v>65</v>
      </c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4"/>
      <c r="AI73" s="4"/>
      <c r="AJ73" s="4"/>
      <c r="AK73" s="4"/>
      <c r="AL73" s="4"/>
    </row>
    <row r="74" spans="1:38" s="3" customFormat="1">
      <c r="H74" s="9"/>
      <c r="J74" s="8"/>
      <c r="K74" s="8"/>
      <c r="M74" s="5">
        <f t="shared" si="3"/>
        <v>66</v>
      </c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4"/>
      <c r="AI74" s="4"/>
      <c r="AJ74" s="4"/>
      <c r="AK74" s="4"/>
      <c r="AL74" s="4"/>
    </row>
    <row r="75" spans="1:38" s="3" customFormat="1">
      <c r="F75" s="6" t="s">
        <v>1</v>
      </c>
      <c r="G75" s="7" t="str">
        <f>IF(COUNTIF(G66:G71,"Non conforme"),"Non conforme",IF(COUNTIF(G66:G71,"Alerte"),"Alerte",IF(COUNTIF(G66:G71,"conforme"),"conforme","")))</f>
        <v>conforme</v>
      </c>
      <c r="M75" s="5">
        <f t="shared" si="3"/>
        <v>67</v>
      </c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4"/>
      <c r="AI75" s="4"/>
      <c r="AJ75" s="4"/>
      <c r="AK75" s="4"/>
      <c r="AL75" s="4"/>
    </row>
    <row r="76" spans="1:38" s="3" customFormat="1">
      <c r="F76" s="6" t="s">
        <v>0</v>
      </c>
      <c r="G76" s="5" t="str">
        <f>+G72</f>
        <v>conforme</v>
      </c>
      <c r="M76" s="5">
        <f t="shared" si="3"/>
        <v>68</v>
      </c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4"/>
      <c r="AI76" s="4"/>
      <c r="AJ76" s="4"/>
      <c r="AK76" s="4"/>
      <c r="AL76" s="4"/>
    </row>
    <row r="77" spans="1:38" s="3" customFormat="1">
      <c r="M77" s="5">
        <f t="shared" si="3"/>
        <v>69</v>
      </c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4"/>
      <c r="AI77" s="4"/>
      <c r="AJ77" s="4"/>
      <c r="AK77" s="4"/>
      <c r="AL77" s="4"/>
    </row>
    <row r="78" spans="1:38" s="3" customFormat="1">
      <c r="M78" s="5">
        <f t="shared" si="3"/>
        <v>70</v>
      </c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4"/>
      <c r="AI78" s="4"/>
      <c r="AJ78" s="4"/>
      <c r="AK78" s="4"/>
      <c r="AL78" s="4"/>
    </row>
    <row r="79" spans="1:38" s="3" customFormat="1">
      <c r="M79" s="5">
        <f t="shared" si="3"/>
        <v>71</v>
      </c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4"/>
      <c r="AI79" s="4"/>
      <c r="AJ79" s="4"/>
      <c r="AK79" s="4"/>
      <c r="AL79" s="4"/>
    </row>
    <row r="80" spans="1:38" s="3" customFormat="1">
      <c r="M80" s="5">
        <f t="shared" si="3"/>
        <v>72</v>
      </c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4"/>
      <c r="AI80" s="4"/>
      <c r="AJ80" s="4"/>
      <c r="AK80" s="4"/>
      <c r="AL80" s="4"/>
    </row>
    <row r="81" spans="13:38" s="3" customFormat="1">
      <c r="M81" s="5">
        <f t="shared" si="3"/>
        <v>73</v>
      </c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4"/>
      <c r="AI81" s="4"/>
      <c r="AJ81" s="4"/>
      <c r="AK81" s="4"/>
      <c r="AL81" s="4"/>
    </row>
    <row r="82" spans="13:38" s="3" customFormat="1">
      <c r="M82" s="5">
        <f t="shared" si="3"/>
        <v>74</v>
      </c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4"/>
      <c r="AI82" s="4"/>
      <c r="AJ82" s="4"/>
      <c r="AK82" s="4"/>
      <c r="AL82" s="4"/>
    </row>
    <row r="83" spans="13:38" s="3" customFormat="1">
      <c r="M83" s="5">
        <f t="shared" si="3"/>
        <v>75</v>
      </c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4"/>
      <c r="AI83" s="4"/>
      <c r="AJ83" s="4"/>
      <c r="AK83" s="4"/>
      <c r="AL83" s="4"/>
    </row>
    <row r="84" spans="13:38" s="3" customFormat="1">
      <c r="M84" s="5">
        <f t="shared" si="3"/>
        <v>76</v>
      </c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4"/>
      <c r="AI84" s="4"/>
      <c r="AJ84" s="4"/>
      <c r="AK84" s="4"/>
      <c r="AL84" s="4"/>
    </row>
    <row r="85" spans="13:38" s="3" customFormat="1">
      <c r="M85" s="5">
        <f t="shared" si="3"/>
        <v>77</v>
      </c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4"/>
      <c r="AI85" s="4"/>
      <c r="AJ85" s="4"/>
      <c r="AK85" s="4"/>
      <c r="AL85" s="4"/>
    </row>
    <row r="86" spans="13:38" s="3" customFormat="1">
      <c r="M86" s="5">
        <f t="shared" si="3"/>
        <v>78</v>
      </c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4"/>
      <c r="AI86" s="4"/>
      <c r="AJ86" s="4"/>
      <c r="AK86" s="4"/>
      <c r="AL86" s="4"/>
    </row>
    <row r="87" spans="13:38" s="3" customFormat="1">
      <c r="M87" s="5">
        <f t="shared" si="3"/>
        <v>79</v>
      </c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4"/>
      <c r="AI87" s="4"/>
      <c r="AJ87" s="4"/>
      <c r="AK87" s="4"/>
      <c r="AL87" s="4"/>
    </row>
    <row r="88" spans="13:38" s="3" customFormat="1">
      <c r="M88" s="5">
        <f t="shared" si="3"/>
        <v>80</v>
      </c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4"/>
      <c r="AI88" s="4"/>
      <c r="AJ88" s="4"/>
      <c r="AK88" s="4"/>
      <c r="AL88" s="4"/>
    </row>
    <row r="89" spans="13:38" s="3" customFormat="1">
      <c r="M89" s="5">
        <f t="shared" si="3"/>
        <v>81</v>
      </c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4"/>
      <c r="AI89" s="4"/>
      <c r="AJ89" s="4"/>
      <c r="AK89" s="4"/>
      <c r="AL89" s="4"/>
    </row>
    <row r="90" spans="13:38" s="3" customFormat="1">
      <c r="M90" s="5">
        <f t="shared" si="3"/>
        <v>82</v>
      </c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4"/>
      <c r="AI90" s="4"/>
      <c r="AJ90" s="4"/>
      <c r="AK90" s="4"/>
      <c r="AL90" s="4"/>
    </row>
    <row r="91" spans="13:38" s="3" customFormat="1">
      <c r="M91" s="5">
        <f t="shared" si="3"/>
        <v>83</v>
      </c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4"/>
      <c r="AI91" s="4"/>
      <c r="AJ91" s="4"/>
      <c r="AK91" s="4"/>
      <c r="AL91" s="4"/>
    </row>
    <row r="92" spans="13:38" s="3" customFormat="1">
      <c r="M92" s="5">
        <f t="shared" si="3"/>
        <v>84</v>
      </c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4"/>
      <c r="AI92" s="4"/>
      <c r="AJ92" s="4"/>
      <c r="AK92" s="4"/>
      <c r="AL92" s="4"/>
    </row>
    <row r="93" spans="13:38" s="3" customFormat="1">
      <c r="M93" s="5">
        <f t="shared" si="3"/>
        <v>85</v>
      </c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4"/>
      <c r="AI93" s="4"/>
      <c r="AJ93" s="4"/>
      <c r="AK93" s="4"/>
      <c r="AL93" s="4"/>
    </row>
    <row r="94" spans="13:38" s="3" customFormat="1">
      <c r="M94" s="5">
        <f t="shared" si="3"/>
        <v>86</v>
      </c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4"/>
      <c r="AI94" s="4"/>
      <c r="AJ94" s="4"/>
      <c r="AK94" s="4"/>
      <c r="AL94" s="4"/>
    </row>
    <row r="95" spans="13:38" s="3" customFormat="1">
      <c r="M95" s="5">
        <f t="shared" si="3"/>
        <v>87</v>
      </c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4"/>
      <c r="AI95" s="4"/>
      <c r="AJ95" s="4"/>
      <c r="AK95" s="4"/>
      <c r="AL95" s="4"/>
    </row>
    <row r="96" spans="13:38" s="3" customFormat="1">
      <c r="M96" s="5">
        <f t="shared" si="3"/>
        <v>88</v>
      </c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4"/>
      <c r="AI96" s="4"/>
      <c r="AJ96" s="4"/>
      <c r="AK96" s="4"/>
      <c r="AL96" s="4"/>
    </row>
    <row r="97" spans="1:38" s="3" customFormat="1">
      <c r="M97" s="5">
        <f t="shared" si="3"/>
        <v>89</v>
      </c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4"/>
      <c r="AI97" s="4"/>
      <c r="AJ97" s="4"/>
      <c r="AK97" s="4"/>
      <c r="AL97" s="4"/>
    </row>
    <row r="98" spans="1:38" s="3" customFormat="1">
      <c r="M98" s="5">
        <f t="shared" si="3"/>
        <v>90</v>
      </c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4"/>
      <c r="AI98" s="4"/>
      <c r="AJ98" s="4"/>
      <c r="AK98" s="4"/>
      <c r="AL98" s="4"/>
    </row>
    <row r="99" spans="1:38" s="3" customFormat="1">
      <c r="M99" s="5">
        <f t="shared" si="3"/>
        <v>91</v>
      </c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4"/>
      <c r="AI99" s="4"/>
      <c r="AJ99" s="4"/>
      <c r="AK99" s="4"/>
      <c r="AL99" s="4"/>
    </row>
    <row r="100" spans="1:38" s="3" customFormat="1">
      <c r="F100" s="1"/>
      <c r="G100" s="1"/>
      <c r="M100" s="5">
        <f t="shared" si="3"/>
        <v>92</v>
      </c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4"/>
      <c r="AI100" s="4"/>
      <c r="AJ100" s="4"/>
      <c r="AK100" s="4"/>
      <c r="AL100" s="4"/>
    </row>
    <row r="101" spans="1:38" s="3" customFormat="1">
      <c r="A101" s="1"/>
      <c r="B101" s="1"/>
      <c r="C101" s="1"/>
      <c r="D101" s="1"/>
      <c r="E101" s="1"/>
      <c r="F101" s="1"/>
      <c r="G101" s="1"/>
      <c r="M101" s="5">
        <f t="shared" si="3"/>
        <v>93</v>
      </c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4"/>
      <c r="AI101" s="4"/>
      <c r="AJ101" s="4"/>
      <c r="AK101" s="4"/>
      <c r="AL101" s="4"/>
    </row>
    <row r="102" spans="1:38" s="3" customFormat="1">
      <c r="A102" s="1"/>
      <c r="B102" s="1"/>
      <c r="C102" s="1"/>
      <c r="D102" s="1"/>
      <c r="E102" s="1"/>
      <c r="F102" s="1"/>
      <c r="G102" s="1"/>
      <c r="M102" s="5">
        <f t="shared" si="3"/>
        <v>94</v>
      </c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4"/>
      <c r="AI102" s="4"/>
      <c r="AJ102" s="4"/>
      <c r="AK102" s="4"/>
      <c r="AL102" s="4"/>
    </row>
    <row r="103" spans="1:38" s="3" customFormat="1">
      <c r="A103" s="1"/>
      <c r="B103" s="1"/>
      <c r="C103" s="1"/>
      <c r="D103" s="1"/>
      <c r="E103" s="1"/>
      <c r="F103" s="1"/>
      <c r="G103" s="1"/>
      <c r="M103" s="5">
        <f t="shared" si="3"/>
        <v>95</v>
      </c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4"/>
      <c r="AI103" s="4"/>
      <c r="AJ103" s="4"/>
      <c r="AK103" s="4"/>
      <c r="AL103" s="4"/>
    </row>
  </sheetData>
  <mergeCells count="16">
    <mergeCell ref="Q4:X4"/>
    <mergeCell ref="J72:K72"/>
    <mergeCell ref="A62:K63"/>
    <mergeCell ref="J71:K71"/>
    <mergeCell ref="AG4:AL4"/>
    <mergeCell ref="A26:K26"/>
    <mergeCell ref="A60:B60"/>
    <mergeCell ref="H11:K11"/>
    <mergeCell ref="A34:D34"/>
    <mergeCell ref="Y4:AF4"/>
    <mergeCell ref="D7:E7"/>
    <mergeCell ref="H8:K8"/>
    <mergeCell ref="H9:K9"/>
    <mergeCell ref="H10:K10"/>
    <mergeCell ref="A1:K5"/>
    <mergeCell ref="M1:P4"/>
  </mergeCells>
  <conditionalFormatting sqref="J72:K72">
    <cfRule type="containsText" dxfId="4" priority="1" operator="containsText" text="Non conforme">
      <formula>NOT(ISERROR(SEARCH("Non conforme",J72)))</formula>
    </cfRule>
    <cfRule type="containsText" dxfId="3" priority="2" operator="containsText" text="Alerte">
      <formula>NOT(ISERROR(SEARCH("Alerte",J72)))</formula>
    </cfRule>
    <cfRule type="containsText" dxfId="2" priority="5" operator="containsText" text="conforme">
      <formula>NOT(ISERROR(SEARCH("conforme",J72)))</formula>
    </cfRule>
  </conditionalFormatting>
  <conditionalFormatting sqref="K75">
    <cfRule type="containsText" dxfId="1" priority="3" operator="containsText" text="Non conforme">
      <formula>NOT(ISERROR(SEARCH("Non conforme",K75)))</formula>
    </cfRule>
    <cfRule type="containsText" dxfId="0" priority="4" operator="containsText" text="Alerte">
      <formula>NOT(ISERROR(SEARCH("Alerte",K75)))</formula>
    </cfRule>
  </conditionalFormatting>
  <pageMargins left="0.31496062992125984" right="0.31496062992125984" top="0.15748031496062992" bottom="0.35433070866141736" header="0.31496062992125984" footer="0.19685039370078741"/>
  <pageSetup paperSize="9" scale="65" fitToHeight="0" orientation="portrait" r:id="rId1"/>
  <drawing r:id="rId2"/>
  <legacyDrawing r:id="rId3"/>
  <controls>
    <control shapeId="1025" r:id="rId4" name="RAZ"/>
    <control shapeId="1026" r:id="rId5" name="sauvegarde"/>
    <control shapeId="1027" r:id="rId6" name="num_dossier"/>
    <control shapeId="1029" r:id="rId7" name="CommandButton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4-6.3 lpx</vt:lpstr>
      <vt:lpstr>'4-6.3 lpx'!numero4</vt:lpstr>
      <vt:lpstr>'4-6.3 lpx'!Zone_d_impression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BARDOT, FRÉDÉRIC (LEPUI)</dc:creator>
  <cp:lastModifiedBy>dlegrand</cp:lastModifiedBy>
  <dcterms:created xsi:type="dcterms:W3CDTF">2014-03-19T10:16:34Z</dcterms:created>
  <dcterms:modified xsi:type="dcterms:W3CDTF">2014-03-19T11:27:55Z</dcterms:modified>
</cp:coreProperties>
</file>