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440" windowHeight="7335"/>
  </bookViews>
  <sheets>
    <sheet name="Ressourcing report" sheetId="1" r:id="rId1"/>
    <sheet name="caché" sheetId="5" r:id="rId2"/>
  </sheets>
  <definedNames>
    <definedName name="Client">#REF!</definedName>
    <definedName name="Nalys">#REF!</definedName>
    <definedName name="NBmois_projet">caché!$E$2</definedName>
  </definedNames>
  <calcPr calcId="125725" calcMode="manual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8" i="1"/>
  <c r="Q18"/>
  <c r="P18"/>
  <c r="O18"/>
  <c r="N18"/>
  <c r="M18"/>
  <c r="L18"/>
  <c r="K18"/>
  <c r="J18"/>
  <c r="I18"/>
  <c r="H18"/>
  <c r="G18"/>
  <c r="F18"/>
  <c r="R17"/>
  <c r="Q17"/>
  <c r="P17"/>
  <c r="O17"/>
  <c r="N17"/>
  <c r="M17"/>
  <c r="L17"/>
  <c r="K17"/>
  <c r="J17"/>
  <c r="I17"/>
  <c r="H17"/>
  <c r="G17"/>
  <c r="F17"/>
  <c r="R16"/>
  <c r="Q16"/>
  <c r="P16"/>
  <c r="O16"/>
  <c r="N16"/>
  <c r="M16"/>
  <c r="L16"/>
  <c r="K16"/>
  <c r="J16"/>
  <c r="I16"/>
  <c r="H16"/>
  <c r="G16"/>
  <c r="F16"/>
  <c r="R15"/>
  <c r="Q15"/>
  <c r="P15"/>
  <c r="O15"/>
  <c r="N15"/>
  <c r="M15"/>
  <c r="L15"/>
  <c r="K15"/>
  <c r="J15"/>
  <c r="I15"/>
  <c r="H15"/>
  <c r="G15"/>
  <c r="F15"/>
  <c r="R14"/>
  <c r="Q14"/>
  <c r="P14"/>
  <c r="O14"/>
  <c r="N14"/>
  <c r="M14"/>
  <c r="L14"/>
  <c r="K14"/>
  <c r="J14"/>
  <c r="I14"/>
  <c r="H14"/>
  <c r="G14"/>
  <c r="F14"/>
  <c r="R13"/>
  <c r="Q13"/>
  <c r="P13"/>
  <c r="O13"/>
  <c r="N13"/>
  <c r="M13"/>
  <c r="L13"/>
  <c r="K13"/>
  <c r="J13"/>
  <c r="I13"/>
  <c r="H13"/>
  <c r="G13"/>
  <c r="F13"/>
  <c r="R12"/>
  <c r="R19" s="1"/>
  <c r="Q12"/>
  <c r="Q19" s="1"/>
  <c r="P12"/>
  <c r="P19" s="1"/>
  <c r="O12"/>
  <c r="O19" s="1"/>
  <c r="N12"/>
  <c r="N19" s="1"/>
  <c r="M12"/>
  <c r="M19" s="1"/>
  <c r="L12"/>
  <c r="K12"/>
  <c r="J12"/>
  <c r="J19" s="1"/>
  <c r="I12"/>
  <c r="I19" s="1"/>
  <c r="H12"/>
  <c r="H19" s="1"/>
  <c r="G12"/>
  <c r="G19" s="1"/>
  <c r="F12"/>
  <c r="E2" i="5"/>
  <c r="S17" i="1" l="1"/>
  <c r="S18"/>
  <c r="S13"/>
  <c r="S16"/>
  <c r="S14"/>
  <c r="F19"/>
  <c r="S19" s="1"/>
  <c r="L19"/>
  <c r="K19"/>
  <c r="S12"/>
  <c r="S15"/>
  <c r="BP7"/>
  <c r="BM7"/>
  <c r="BP6"/>
  <c r="BM6"/>
  <c r="BR6" l="1"/>
  <c r="BO6"/>
  <c r="BN6"/>
  <c r="BQ6"/>
</calcChain>
</file>

<file path=xl/sharedStrings.xml><?xml version="1.0" encoding="utf-8"?>
<sst xmlns="http://schemas.openxmlformats.org/spreadsheetml/2006/main" count="118" uniqueCount="50">
  <si>
    <t>M</t>
  </si>
  <si>
    <t>P</t>
  </si>
  <si>
    <t>W</t>
  </si>
  <si>
    <t>Name</t>
  </si>
  <si>
    <t>Rate (€)</t>
  </si>
  <si>
    <t>Total cost et RACI1: même formule</t>
  </si>
  <si>
    <t>Total cost: somme des taux horaires multiplié par jours prestés</t>
  </si>
  <si>
    <t>March</t>
  </si>
  <si>
    <t>April</t>
  </si>
  <si>
    <t>May</t>
  </si>
  <si>
    <t>June</t>
  </si>
  <si>
    <t>July</t>
  </si>
  <si>
    <t>August</t>
  </si>
  <si>
    <t>October</t>
  </si>
  <si>
    <t>S</t>
  </si>
  <si>
    <t>January</t>
  </si>
  <si>
    <t>February</t>
  </si>
  <si>
    <t>F</t>
  </si>
  <si>
    <t>Prism (back-office support)</t>
  </si>
  <si>
    <t>H</t>
  </si>
  <si>
    <t>Holiday</t>
  </si>
  <si>
    <t>T</t>
  </si>
  <si>
    <t>Training</t>
  </si>
  <si>
    <t>Sickness</t>
  </si>
  <si>
    <t>Work GSK</t>
  </si>
  <si>
    <t>Work GSK Free</t>
  </si>
  <si>
    <t>A</t>
  </si>
  <si>
    <t xml:space="preserve">Morning </t>
  </si>
  <si>
    <t>Afternoon</t>
  </si>
  <si>
    <t>O</t>
  </si>
  <si>
    <t>Absence/Training</t>
  </si>
  <si>
    <t>Total of Nbr Days/month Costed</t>
  </si>
  <si>
    <t>Total of Nbr Days/month Costed &amp; not costed</t>
  </si>
  <si>
    <t>Total Nalys Cost</t>
  </si>
  <si>
    <t>Total Customer Cost</t>
  </si>
  <si>
    <t>Nbr Days/month Costed</t>
  </si>
  <si>
    <t>September</t>
  </si>
  <si>
    <t>November</t>
  </si>
  <si>
    <t>December</t>
  </si>
  <si>
    <t>Somme</t>
  </si>
  <si>
    <t>Work</t>
  </si>
  <si>
    <t>Free</t>
  </si>
  <si>
    <t>PRISM</t>
  </si>
  <si>
    <t>Out of office</t>
  </si>
  <si>
    <t>Date de début de projet</t>
  </si>
  <si>
    <t>Date de fin de projet</t>
  </si>
  <si>
    <t>Nombre de mois dans la durée du projet</t>
  </si>
  <si>
    <t>Nombre de consultants</t>
  </si>
  <si>
    <t>Compteur des dates</t>
  </si>
  <si>
    <t>janvier 2001</t>
  </si>
</sst>
</file>

<file path=xl/styles.xml><?xml version="1.0" encoding="utf-8"?>
<styleSheet xmlns="http://schemas.openxmlformats.org/spreadsheetml/2006/main">
  <numFmts count="3">
    <numFmt numFmtId="164" formatCode="mm/yyyy\ "/>
    <numFmt numFmtId="165" formatCode="dd/mm/yyyy\ "/>
    <numFmt numFmtId="166" formatCode="d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>
      <protection locked="0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7" xfId="0" applyFont="1" applyBorder="1"/>
    <xf numFmtId="0" fontId="4" fillId="0" borderId="13" xfId="0" applyFont="1" applyBorder="1" applyAlignment="1">
      <alignment horizontal="center"/>
    </xf>
    <xf numFmtId="0" fontId="4" fillId="0" borderId="4" xfId="0" applyFont="1" applyBorder="1"/>
    <xf numFmtId="0" fontId="4" fillId="0" borderId="12" xfId="0" applyFont="1" applyBorder="1" applyAlignment="1">
      <alignment horizontal="center"/>
    </xf>
    <xf numFmtId="0" fontId="5" fillId="0" borderId="1" xfId="0" applyFont="1" applyBorder="1"/>
    <xf numFmtId="0" fontId="5" fillId="0" borderId="3" xfId="0" applyFont="1" applyBorder="1"/>
    <xf numFmtId="0" fontId="0" fillId="0" borderId="21" xfId="0" applyBorder="1"/>
    <xf numFmtId="0" fontId="0" fillId="2" borderId="17" xfId="0" applyFill="1" applyBorder="1"/>
    <xf numFmtId="0" fontId="0" fillId="6" borderId="21" xfId="0" applyFill="1" applyBorder="1"/>
    <xf numFmtId="0" fontId="0" fillId="5" borderId="21" xfId="0" applyFill="1" applyBorder="1"/>
    <xf numFmtId="0" fontId="0" fillId="3" borderId="21" xfId="0" applyFill="1" applyBorder="1"/>
    <xf numFmtId="0" fontId="0" fillId="7" borderId="21" xfId="0" applyFill="1" applyBorder="1"/>
    <xf numFmtId="0" fontId="0" fillId="8" borderId="21" xfId="0" applyFill="1" applyBorder="1"/>
    <xf numFmtId="0" fontId="0" fillId="0" borderId="20" xfId="0" applyBorder="1"/>
    <xf numFmtId="0" fontId="4" fillId="0" borderId="14" xfId="0" applyFont="1" applyBorder="1"/>
    <xf numFmtId="0" fontId="4" fillId="0" borderId="0" xfId="0" applyFont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0" fillId="3" borderId="0" xfId="0" applyFill="1"/>
    <xf numFmtId="0" fontId="0" fillId="14" borderId="0" xfId="0" applyFill="1"/>
    <xf numFmtId="0" fontId="0" fillId="7" borderId="0" xfId="0" applyFill="1"/>
    <xf numFmtId="0" fontId="0" fillId="13" borderId="0" xfId="0" applyFill="1"/>
    <xf numFmtId="0" fontId="0" fillId="2" borderId="0" xfId="0" applyFill="1"/>
    <xf numFmtId="0" fontId="0" fillId="11" borderId="0" xfId="0" applyFill="1"/>
    <xf numFmtId="0" fontId="0" fillId="12" borderId="0" xfId="0" applyFill="1"/>
    <xf numFmtId="164" fontId="0" fillId="0" borderId="0" xfId="0" applyNumberFormat="1"/>
    <xf numFmtId="3" fontId="3" fillId="4" borderId="6" xfId="0" applyNumberFormat="1" applyFont="1" applyFill="1" applyBorder="1" applyAlignment="1" applyProtection="1">
      <alignment vertical="center"/>
      <protection locked="0"/>
    </xf>
    <xf numFmtId="3" fontId="3" fillId="4" borderId="10" xfId="0" applyNumberFormat="1" applyFont="1" applyFill="1" applyBorder="1" applyAlignment="1" applyProtection="1">
      <alignment vertical="center"/>
      <protection locked="0"/>
    </xf>
    <xf numFmtId="0" fontId="3" fillId="0" borderId="6" xfId="0" applyFont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vertical="center"/>
      <protection locked="0"/>
    </xf>
    <xf numFmtId="0" fontId="4" fillId="0" borderId="16" xfId="0" applyFont="1" applyBorder="1"/>
    <xf numFmtId="0" fontId="4" fillId="0" borderId="15" xfId="0" applyFont="1" applyBorder="1"/>
    <xf numFmtId="0" fontId="4" fillId="0" borderId="8" xfId="0" applyFont="1" applyBorder="1"/>
    <xf numFmtId="0" fontId="4" fillId="0" borderId="13" xfId="0" applyFont="1" applyBorder="1"/>
    <xf numFmtId="0" fontId="4" fillId="0" borderId="0" xfId="0" applyFont="1" applyBorder="1"/>
    <xf numFmtId="0" fontId="3" fillId="4" borderId="6" xfId="0" applyFont="1" applyFill="1" applyBorder="1" applyAlignment="1">
      <alignment vertical="center"/>
    </xf>
    <xf numFmtId="0" fontId="3" fillId="4" borderId="10" xfId="0" applyFont="1" applyFill="1" applyBorder="1" applyAlignment="1">
      <alignment vertical="center"/>
    </xf>
    <xf numFmtId="0" fontId="4" fillId="15" borderId="7" xfId="0" applyFont="1" applyFill="1" applyBorder="1"/>
    <xf numFmtId="0" fontId="4" fillId="15" borderId="8" xfId="0" applyFont="1" applyFill="1" applyBorder="1"/>
    <xf numFmtId="165" fontId="0" fillId="0" borderId="0" xfId="0" applyNumberFormat="1"/>
    <xf numFmtId="14" fontId="2" fillId="0" borderId="0" xfId="0" applyNumberFormat="1" applyFont="1"/>
    <xf numFmtId="14" fontId="0" fillId="0" borderId="0" xfId="0" applyNumberFormat="1"/>
    <xf numFmtId="3" fontId="1" fillId="0" borderId="6" xfId="0" applyNumberFormat="1" applyFont="1" applyBorder="1" applyAlignment="1">
      <alignment vertical="center" wrapText="1"/>
    </xf>
    <xf numFmtId="3" fontId="1" fillId="0" borderId="10" xfId="0" applyNumberFormat="1" applyFont="1" applyBorder="1" applyAlignment="1">
      <alignment vertical="center" wrapText="1"/>
    </xf>
    <xf numFmtId="166" fontId="0" fillId="9" borderId="18" xfId="0" applyNumberFormat="1" applyFill="1" applyBorder="1" applyAlignment="1">
      <alignment horizontal="center"/>
    </xf>
    <xf numFmtId="166" fontId="0" fillId="9" borderId="23" xfId="0" applyNumberFormat="1" applyFill="1" applyBorder="1" applyAlignment="1">
      <alignment horizontal="center"/>
    </xf>
    <xf numFmtId="0" fontId="6" fillId="4" borderId="22" xfId="0" applyFont="1" applyFill="1" applyBorder="1" applyAlignment="1">
      <alignment horizontal="center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3" fillId="10" borderId="6" xfId="0" applyFont="1" applyFill="1" applyBorder="1" applyAlignment="1" applyProtection="1">
      <alignment horizontal="center" vertical="center" wrapText="1"/>
      <protection locked="0"/>
    </xf>
    <xf numFmtId="0" fontId="3" fillId="10" borderId="10" xfId="0" applyFont="1" applyFill="1" applyBorder="1" applyAlignment="1" applyProtection="1">
      <alignment horizontal="center" vertical="center" wrapText="1"/>
      <protection locked="0"/>
    </xf>
    <xf numFmtId="0" fontId="3" fillId="10" borderId="11" xfId="0" applyFont="1" applyFill="1" applyBorder="1" applyAlignment="1" applyProtection="1">
      <alignment horizontal="center" vertical="center" wrapText="1"/>
      <protection locked="0"/>
    </xf>
    <xf numFmtId="0" fontId="0" fillId="0" borderId="17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166" fontId="0" fillId="9" borderId="19" xfId="0" applyNumberFormat="1" applyFill="1" applyBorder="1" applyAlignment="1">
      <alignment horizontal="center"/>
    </xf>
    <xf numFmtId="0" fontId="3" fillId="10" borderId="6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166" fontId="0" fillId="9" borderId="1" xfId="0" applyNumberFormat="1" applyFill="1" applyBorder="1" applyAlignment="1">
      <alignment horizontal="center"/>
    </xf>
    <xf numFmtId="166" fontId="0" fillId="9" borderId="2" xfId="0" applyNumberFormat="1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theme="1" tint="4.9989318521683403E-2"/>
        </patternFill>
      </fill>
    </dxf>
    <dxf>
      <fill>
        <patternFill>
          <bgColor rgb="FF009900"/>
        </patternFill>
      </fill>
    </dxf>
    <dxf>
      <fill>
        <patternFill>
          <bgColor rgb="FF00FF00"/>
        </patternFill>
      </fill>
    </dxf>
    <dxf>
      <fill>
        <patternFill>
          <bgColor rgb="FF6699FF"/>
        </patternFill>
      </fill>
    </dxf>
    <dxf>
      <fill>
        <patternFill>
          <bgColor rgb="FFCCCCFF"/>
        </patternFill>
      </fill>
    </dxf>
    <dxf>
      <fill>
        <patternFill>
          <bgColor rgb="FFCC99FF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99CCFF"/>
      <color rgb="FFFFFF00"/>
      <color rgb="FFCC99FF"/>
      <color rgb="FF00FF00"/>
      <color rgb="FF008000"/>
      <color rgb="FFFF66CC"/>
      <color rgb="FF00FFFF"/>
      <color rgb="FFFF9966"/>
      <color rgb="FF9900FF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Ressourcing</a:t>
            </a:r>
            <a:r>
              <a:rPr lang="en-GB" baseline="0"/>
              <a:t> report</a:t>
            </a:r>
            <a:endParaRPr lang="en-GB"/>
          </a:p>
        </c:rich>
      </c:tx>
      <c:spPr>
        <a:noFill/>
        <a:ln>
          <a:noFill/>
        </a:ln>
        <a:effectLst/>
      </c:spPr>
    </c:title>
    <c:plotArea>
      <c:layout/>
      <c:doughnutChart>
        <c:varyColors val="1"/>
        <c:ser>
          <c:idx val="0"/>
          <c:order val="0"/>
          <c:dPt>
            <c:idx val="0"/>
            <c:spPr>
              <a:solidFill>
                <a:srgbClr val="0080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spPr>
              <a:solidFill>
                <a:srgbClr val="00FF00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spPr>
              <a:solidFill>
                <a:schemeClr val="accent5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spPr>
              <a:solidFill>
                <a:schemeClr val="tx2">
                  <a:lumMod val="40000"/>
                  <a:lumOff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spPr>
              <a:solidFill>
                <a:srgbClr val="FFFF00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dLbl>
              <c:idx val="0"/>
              <c:layout>
                <c:manualLayout>
                  <c:x val="-0.12622222222222224"/>
                  <c:y val="-4.6465318578907656E-2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0.1031111111111111"/>
                  <c:y val="-0.20754508965245447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.10666666666666669"/>
                  <c:y val="-0.11151676458937836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4067637367433752"/>
                  <c:y val="-7.1216778876816794E-2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.17213529927440921"/>
                  <c:y val="-4.9647044843198984E-2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0.15219321514902623"/>
                  <c:y val="4.3019845671317412E-2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0.12042511688554362"/>
                  <c:y val="0.154566545484837"/>
                </c:manualLayout>
              </c:layout>
              <c:showCatName val="1"/>
              <c:showPercent val="1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CatName val="1"/>
            <c:showPercent val="1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'Ressourcing report'!$E$12:$E$18</c:f>
              <c:strCache>
                <c:ptCount val="7"/>
                <c:pt idx="0">
                  <c:v>Work</c:v>
                </c:pt>
                <c:pt idx="1">
                  <c:v>Free</c:v>
                </c:pt>
                <c:pt idx="2">
                  <c:v>PRISM</c:v>
                </c:pt>
                <c:pt idx="3">
                  <c:v>Holiday</c:v>
                </c:pt>
                <c:pt idx="4">
                  <c:v>Training</c:v>
                </c:pt>
                <c:pt idx="5">
                  <c:v>Sickness</c:v>
                </c:pt>
                <c:pt idx="6">
                  <c:v>Out of office</c:v>
                </c:pt>
              </c:strCache>
            </c:strRef>
          </c:cat>
          <c:val>
            <c:numRef>
              <c:f>'Ressourcing report'!$S$12:$S$18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</c:ser>
        <c:firstSliceAng val="137"/>
        <c:holeSize val="50"/>
      </c:doughnutChart>
      <c:spPr>
        <a:noFill/>
        <a:ln>
          <a:noFill/>
        </a:ln>
        <a:effectLst/>
      </c:spPr>
    </c:plotArea>
    <c:legend>
      <c:legendPos val="b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accent1">
          <a:lumMod val="20000"/>
          <a:lumOff val="8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77</xdr:col>
      <xdr:colOff>285749</xdr:colOff>
      <xdr:row>0</xdr:row>
      <xdr:rowOff>118380</xdr:rowOff>
    </xdr:from>
    <xdr:to>
      <xdr:col>90</xdr:col>
      <xdr:colOff>149677</xdr:colOff>
      <xdr:row>7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T19"/>
  <sheetViews>
    <sheetView tabSelected="1" zoomScale="70" zoomScaleNormal="70" workbookViewId="0">
      <selection activeCell="AY7" sqref="AY7"/>
    </sheetView>
  </sheetViews>
  <sheetFormatPr baseColWidth="10" defaultColWidth="9.140625" defaultRowHeight="15"/>
  <cols>
    <col min="1" max="1" width="8.140625" customWidth="1"/>
    <col min="2" max="2" width="10.140625" customWidth="1"/>
    <col min="3" max="63" width="3.140625" customWidth="1"/>
    <col min="64" max="64" width="3" customWidth="1"/>
    <col min="65" max="66" width="15.28515625" customWidth="1"/>
    <col min="67" max="67" width="15.42578125" customWidth="1"/>
    <col min="68" max="68" width="15.28515625" customWidth="1"/>
    <col min="69" max="69" width="15.42578125" customWidth="1"/>
    <col min="70" max="70" width="12.42578125" customWidth="1"/>
  </cols>
  <sheetData>
    <row r="1" spans="1:72" ht="15.75" thickBot="1">
      <c r="D1" s="11" t="s">
        <v>2</v>
      </c>
      <c r="E1" s="57" t="s">
        <v>24</v>
      </c>
      <c r="F1" s="58"/>
      <c r="G1" s="58"/>
      <c r="H1" s="59"/>
      <c r="I1" s="12" t="s">
        <v>17</v>
      </c>
      <c r="J1" s="57" t="s">
        <v>25</v>
      </c>
      <c r="K1" s="58"/>
      <c r="L1" s="58"/>
      <c r="M1" s="58"/>
      <c r="N1" s="59"/>
      <c r="O1" s="13" t="s">
        <v>1</v>
      </c>
      <c r="P1" s="57" t="s">
        <v>18</v>
      </c>
      <c r="Q1" s="58"/>
      <c r="R1" s="58"/>
      <c r="S1" s="58"/>
      <c r="T1" s="58"/>
      <c r="U1" s="58"/>
      <c r="V1" s="58"/>
      <c r="W1" s="58"/>
      <c r="X1" s="59"/>
      <c r="Y1" s="14" t="s">
        <v>19</v>
      </c>
      <c r="Z1" s="57" t="s">
        <v>20</v>
      </c>
      <c r="AA1" s="58"/>
      <c r="AB1" s="59"/>
      <c r="AC1" s="15" t="s">
        <v>21</v>
      </c>
      <c r="AD1" s="60" t="s">
        <v>22</v>
      </c>
      <c r="AE1" s="61"/>
      <c r="AF1" s="62"/>
      <c r="AG1" s="16" t="s">
        <v>14</v>
      </c>
      <c r="AH1" s="57" t="s">
        <v>23</v>
      </c>
      <c r="AI1" s="58"/>
      <c r="AJ1" s="58"/>
      <c r="AK1" s="59"/>
      <c r="AL1" s="10" t="s">
        <v>0</v>
      </c>
      <c r="AM1" s="57" t="s">
        <v>27</v>
      </c>
      <c r="AN1" s="58"/>
      <c r="AO1" s="58"/>
      <c r="AP1" s="59"/>
      <c r="AQ1" s="10" t="s">
        <v>26</v>
      </c>
      <c r="AR1" s="57" t="s">
        <v>28</v>
      </c>
      <c r="AS1" s="58"/>
      <c r="AT1" s="58"/>
      <c r="AU1" s="59"/>
      <c r="AV1" s="17" t="s">
        <v>29</v>
      </c>
      <c r="AW1" s="57" t="s">
        <v>30</v>
      </c>
      <c r="AX1" s="58"/>
      <c r="AY1" s="58"/>
      <c r="AZ1" s="58"/>
      <c r="BA1" s="58"/>
      <c r="BB1" s="59"/>
    </row>
    <row r="2" spans="1:72" ht="27" thickBot="1">
      <c r="BM2" s="50"/>
      <c r="BN2" s="50"/>
      <c r="BO2" s="50"/>
    </row>
    <row r="3" spans="1:72" ht="21.75" thickBot="1">
      <c r="C3" s="44" t="s">
        <v>49</v>
      </c>
      <c r="BM3" s="51" t="s">
        <v>32</v>
      </c>
      <c r="BN3" s="51" t="s">
        <v>32</v>
      </c>
      <c r="BO3" s="51" t="s">
        <v>33</v>
      </c>
      <c r="BP3" s="64" t="s">
        <v>35</v>
      </c>
      <c r="BQ3" s="54" t="s">
        <v>31</v>
      </c>
      <c r="BR3" s="54" t="s">
        <v>34</v>
      </c>
      <c r="BS3" s="1"/>
    </row>
    <row r="4" spans="1:72" ht="19.5" customHeight="1" thickBot="1">
      <c r="C4" s="67">
        <v>36892</v>
      </c>
      <c r="D4" s="68"/>
      <c r="E4" s="48">
        <v>36893</v>
      </c>
      <c r="F4" s="49"/>
      <c r="G4" s="48">
        <v>36894</v>
      </c>
      <c r="H4" s="49"/>
      <c r="I4" s="48">
        <v>36895</v>
      </c>
      <c r="J4" s="49"/>
      <c r="K4" s="48">
        <v>36896</v>
      </c>
      <c r="L4" s="49"/>
      <c r="M4" s="48">
        <v>36897</v>
      </c>
      <c r="N4" s="49"/>
      <c r="O4" s="48">
        <v>36898</v>
      </c>
      <c r="P4" s="49"/>
      <c r="Q4" s="48">
        <v>36899</v>
      </c>
      <c r="R4" s="49"/>
      <c r="S4" s="48">
        <v>36900</v>
      </c>
      <c r="T4" s="49"/>
      <c r="U4" s="48">
        <v>36901</v>
      </c>
      <c r="V4" s="49"/>
      <c r="W4" s="48">
        <v>36902</v>
      </c>
      <c r="X4" s="49"/>
      <c r="Y4" s="48">
        <v>36903</v>
      </c>
      <c r="Z4" s="49"/>
      <c r="AA4" s="48">
        <v>36904</v>
      </c>
      <c r="AB4" s="49"/>
      <c r="AC4" s="48">
        <v>36905</v>
      </c>
      <c r="AD4" s="49"/>
      <c r="AE4" s="48">
        <v>36906</v>
      </c>
      <c r="AF4" s="49"/>
      <c r="AG4" s="48">
        <v>36907</v>
      </c>
      <c r="AH4" s="49"/>
      <c r="AI4" s="48">
        <v>36908</v>
      </c>
      <c r="AJ4" s="49"/>
      <c r="AK4" s="48">
        <v>36909</v>
      </c>
      <c r="AL4" s="49"/>
      <c r="AM4" s="48">
        <v>36910</v>
      </c>
      <c r="AN4" s="49"/>
      <c r="AO4" s="48">
        <v>36911</v>
      </c>
      <c r="AP4" s="49"/>
      <c r="AQ4" s="48">
        <v>36912</v>
      </c>
      <c r="AR4" s="49"/>
      <c r="AS4" s="48">
        <v>36913</v>
      </c>
      <c r="AT4" s="49"/>
      <c r="AU4" s="48">
        <v>36914</v>
      </c>
      <c r="AV4" s="49"/>
      <c r="AW4" s="48">
        <v>36915</v>
      </c>
      <c r="AX4" s="49"/>
      <c r="AY4" s="48">
        <v>36916</v>
      </c>
      <c r="AZ4" s="49"/>
      <c r="BA4" s="48">
        <v>36917</v>
      </c>
      <c r="BB4" s="49"/>
      <c r="BC4" s="48">
        <v>36918</v>
      </c>
      <c r="BD4" s="49"/>
      <c r="BE4" s="48">
        <v>36919</v>
      </c>
      <c r="BF4" s="49"/>
      <c r="BG4" s="48">
        <v>36920</v>
      </c>
      <c r="BH4" s="49"/>
      <c r="BI4" s="48">
        <v>36921</v>
      </c>
      <c r="BJ4" s="49"/>
      <c r="BK4" s="48">
        <v>36922</v>
      </c>
      <c r="BL4" s="63"/>
      <c r="BM4" s="52"/>
      <c r="BN4" s="52"/>
      <c r="BO4" s="52"/>
      <c r="BP4" s="65"/>
      <c r="BQ4" s="55"/>
      <c r="BR4" s="55"/>
      <c r="BS4" s="1"/>
    </row>
    <row r="5" spans="1:72" ht="39.75" customHeight="1" thickBot="1">
      <c r="A5" s="8" t="s">
        <v>3</v>
      </c>
      <c r="B5" s="9" t="s">
        <v>4</v>
      </c>
      <c r="C5" s="18" t="s">
        <v>0</v>
      </c>
      <c r="D5" s="34" t="s">
        <v>26</v>
      </c>
      <c r="E5" s="34" t="s">
        <v>0</v>
      </c>
      <c r="F5" s="34" t="s">
        <v>26</v>
      </c>
      <c r="G5" s="34" t="s">
        <v>0</v>
      </c>
      <c r="H5" s="34" t="s">
        <v>26</v>
      </c>
      <c r="I5" s="34" t="s">
        <v>0</v>
      </c>
      <c r="J5" s="34" t="s">
        <v>26</v>
      </c>
      <c r="K5" s="34" t="s">
        <v>0</v>
      </c>
      <c r="L5" s="34" t="s">
        <v>26</v>
      </c>
      <c r="M5" s="34" t="s">
        <v>0</v>
      </c>
      <c r="N5" s="34" t="s">
        <v>26</v>
      </c>
      <c r="O5" s="34" t="s">
        <v>0</v>
      </c>
      <c r="P5" s="34" t="s">
        <v>26</v>
      </c>
      <c r="Q5" s="34" t="s">
        <v>0</v>
      </c>
      <c r="R5" s="34" t="s">
        <v>26</v>
      </c>
      <c r="S5" s="34" t="s">
        <v>0</v>
      </c>
      <c r="T5" s="34" t="s">
        <v>26</v>
      </c>
      <c r="U5" s="34" t="s">
        <v>0</v>
      </c>
      <c r="V5" s="34" t="s">
        <v>26</v>
      </c>
      <c r="W5" s="34" t="s">
        <v>0</v>
      </c>
      <c r="X5" s="34" t="s">
        <v>26</v>
      </c>
      <c r="Y5" s="34" t="s">
        <v>0</v>
      </c>
      <c r="Z5" s="34" t="s">
        <v>26</v>
      </c>
      <c r="AA5" s="34" t="s">
        <v>0</v>
      </c>
      <c r="AB5" s="34" t="s">
        <v>26</v>
      </c>
      <c r="AC5" s="34" t="s">
        <v>0</v>
      </c>
      <c r="AD5" s="34" t="s">
        <v>26</v>
      </c>
      <c r="AE5" s="34" t="s">
        <v>0</v>
      </c>
      <c r="AF5" s="34" t="s">
        <v>26</v>
      </c>
      <c r="AG5" s="34" t="s">
        <v>0</v>
      </c>
      <c r="AH5" s="34" t="s">
        <v>26</v>
      </c>
      <c r="AI5" s="34" t="s">
        <v>0</v>
      </c>
      <c r="AJ5" s="34" t="s">
        <v>26</v>
      </c>
      <c r="AK5" s="34" t="s">
        <v>0</v>
      </c>
      <c r="AL5" s="34" t="s">
        <v>26</v>
      </c>
      <c r="AM5" s="34" t="s">
        <v>0</v>
      </c>
      <c r="AN5" s="34" t="s">
        <v>26</v>
      </c>
      <c r="AO5" s="34" t="s">
        <v>0</v>
      </c>
      <c r="AP5" s="34" t="s">
        <v>26</v>
      </c>
      <c r="AQ5" s="34" t="s">
        <v>0</v>
      </c>
      <c r="AR5" s="34" t="s">
        <v>26</v>
      </c>
      <c r="AS5" s="34" t="s">
        <v>0</v>
      </c>
      <c r="AT5" s="34" t="s">
        <v>26</v>
      </c>
      <c r="AU5" s="34" t="s">
        <v>0</v>
      </c>
      <c r="AV5" s="34" t="s">
        <v>26</v>
      </c>
      <c r="AW5" s="34" t="s">
        <v>0</v>
      </c>
      <c r="AX5" s="34" t="s">
        <v>26</v>
      </c>
      <c r="AY5" s="34" t="s">
        <v>0</v>
      </c>
      <c r="AZ5" s="34" t="s">
        <v>26</v>
      </c>
      <c r="BA5" s="34" t="s">
        <v>0</v>
      </c>
      <c r="BB5" s="34" t="s">
        <v>26</v>
      </c>
      <c r="BC5" s="34" t="s">
        <v>0</v>
      </c>
      <c r="BD5" s="34" t="s">
        <v>26</v>
      </c>
      <c r="BE5" s="34" t="s">
        <v>0</v>
      </c>
      <c r="BF5" s="34" t="s">
        <v>26</v>
      </c>
      <c r="BG5" s="34" t="s">
        <v>0</v>
      </c>
      <c r="BH5" s="34" t="s">
        <v>26</v>
      </c>
      <c r="BI5" s="34" t="s">
        <v>0</v>
      </c>
      <c r="BJ5" s="34" t="s">
        <v>26</v>
      </c>
      <c r="BK5" s="34" t="s">
        <v>0</v>
      </c>
      <c r="BL5" s="35" t="s">
        <v>26</v>
      </c>
      <c r="BM5" s="52"/>
      <c r="BN5" s="53"/>
      <c r="BO5" s="53"/>
      <c r="BP5" s="66"/>
      <c r="BQ5" s="56"/>
      <c r="BR5" s="56"/>
      <c r="BS5" s="1"/>
    </row>
    <row r="6" spans="1:72" ht="18.75">
      <c r="A6" s="6"/>
      <c r="B6" s="7"/>
      <c r="C6" s="41"/>
      <c r="D6" s="42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7"/>
      <c r="BM6" s="20">
        <f>(COUNTIF($C6:$BL6, "w")/2)+(COUNTIF($C6:$BL6,"F")/2)+(COUNTIF($C6:$BL6,"P")/2)</f>
        <v>0</v>
      </c>
      <c r="BN6" s="39">
        <f>SUM(BM6:BM7)</f>
        <v>0</v>
      </c>
      <c r="BO6" s="30" t="e">
        <f>+$B$6*$BM$6+#REF!*#REF!+#REF!*#REF!+#REF!*#REF!+$B$7*$BM$7</f>
        <v>#REF!</v>
      </c>
      <c r="BP6" s="2">
        <f>COUNTIF($C6:$BL6, "w")/2</f>
        <v>0</v>
      </c>
      <c r="BQ6" s="32">
        <f>SUM($BP6:$BP7)</f>
        <v>0</v>
      </c>
      <c r="BR6" s="46" t="e">
        <f>+$B$6*$BP$6+#REF!*#REF!+#REF!*#REF!+#REF!*#REF!+$B$7*$BP$7</f>
        <v>#REF!</v>
      </c>
      <c r="BS6" s="1"/>
      <c r="BT6" t="s">
        <v>5</v>
      </c>
    </row>
    <row r="7" spans="1:72" ht="18.75">
      <c r="A7" s="4"/>
      <c r="B7" s="5"/>
      <c r="C7" s="41"/>
      <c r="D7" s="42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7"/>
      <c r="BM7" s="21">
        <f t="shared" ref="BM7" si="0">(COUNTIF($C7:$BL7, "w")/2)+(COUNTIF($C7:$BL7,"F")/2)+(COUNTIF($C7:$BL7,"P")/2)</f>
        <v>0</v>
      </c>
      <c r="BN7" s="40"/>
      <c r="BO7" s="31"/>
      <c r="BP7" s="3">
        <f t="shared" ref="BP7" si="1">COUNTIF($C7:$BL7, "w")/2</f>
        <v>0</v>
      </c>
      <c r="BQ7" s="33"/>
      <c r="BR7" s="47"/>
      <c r="BS7" s="1"/>
      <c r="BT7" t="s">
        <v>6</v>
      </c>
    </row>
    <row r="8" spans="1:72" ht="15.75">
      <c r="B8" s="19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</row>
    <row r="9" spans="1:72" ht="15.75">
      <c r="B9" s="19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/>
      <c r="BB9" s="38"/>
      <c r="BC9" s="38"/>
      <c r="BD9" s="38"/>
      <c r="BE9" s="38"/>
      <c r="BF9" s="38"/>
      <c r="BG9" s="38"/>
      <c r="BH9" s="38"/>
      <c r="BI9" s="38"/>
      <c r="BJ9" s="38"/>
    </row>
    <row r="10" spans="1:72" ht="15.75">
      <c r="B10" s="19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</row>
    <row r="11" spans="1:72" ht="15.75">
      <c r="A11" s="38"/>
      <c r="F11" t="s">
        <v>7</v>
      </c>
      <c r="G11" t="s">
        <v>8</v>
      </c>
      <c r="H11" t="s">
        <v>9</v>
      </c>
      <c r="I11" t="s">
        <v>10</v>
      </c>
      <c r="J11" t="s">
        <v>11</v>
      </c>
      <c r="K11" t="s">
        <v>12</v>
      </c>
      <c r="L11" t="s">
        <v>36</v>
      </c>
      <c r="M11" t="s">
        <v>13</v>
      </c>
      <c r="N11" t="s">
        <v>37</v>
      </c>
      <c r="O11" t="s">
        <v>38</v>
      </c>
      <c r="P11" t="s">
        <v>15</v>
      </c>
      <c r="Q11" t="s">
        <v>16</v>
      </c>
      <c r="R11" t="s">
        <v>7</v>
      </c>
      <c r="S11" t="s">
        <v>39</v>
      </c>
    </row>
    <row r="12" spans="1:72" ht="15.75">
      <c r="A12" s="38"/>
      <c r="E12" s="26" t="s">
        <v>40</v>
      </c>
      <c r="F12">
        <f>COUNTIF($C$6:$BL$7, "w")/2</f>
        <v>0</v>
      </c>
      <c r="G12" t="e">
        <f>COUNTIF(#REF!, "w")/2</f>
        <v>#REF!</v>
      </c>
      <c r="H12" t="e">
        <f>COUNTIF(#REF!, "w")/2</f>
        <v>#REF!</v>
      </c>
      <c r="I12" t="e">
        <f>COUNTIF(#REF!, "w")/2</f>
        <v>#REF!</v>
      </c>
      <c r="J12" t="e">
        <f>COUNTIF(#REF!, "w")/2</f>
        <v>#REF!</v>
      </c>
      <c r="K12" t="e">
        <f>COUNTIF(#REF!, "w")/2</f>
        <v>#REF!</v>
      </c>
      <c r="L12" t="e">
        <f>COUNTIF(#REF!, "w")/2</f>
        <v>#REF!</v>
      </c>
      <c r="M12" t="e">
        <f>COUNTIF(#REF!, "w")/2</f>
        <v>#REF!</v>
      </c>
      <c r="N12" t="e">
        <f>COUNTIF(#REF!, "w")/2</f>
        <v>#REF!</v>
      </c>
      <c r="O12" t="e">
        <f>COUNTIF(#REF!, "w")/2</f>
        <v>#REF!</v>
      </c>
      <c r="P12" t="e">
        <f>COUNTIF(#REF!, "w")/2</f>
        <v>#REF!</v>
      </c>
      <c r="Q12" t="e">
        <f>COUNTIF(#REF!, "w")/2</f>
        <v>#REF!</v>
      </c>
      <c r="R12" t="e">
        <f>COUNTIF(#REF!, "w")/2</f>
        <v>#REF!</v>
      </c>
      <c r="S12" t="e">
        <f>SUM(F12:R12)</f>
        <v>#REF!</v>
      </c>
    </row>
    <row r="13" spans="1:72">
      <c r="E13" s="23" t="s">
        <v>41</v>
      </c>
      <c r="F13">
        <f>COUNTIF($C$6:$BL$7, "F")/2</f>
        <v>0</v>
      </c>
      <c r="G13" t="e">
        <f>COUNTIF(#REF!, "F")/2</f>
        <v>#REF!</v>
      </c>
      <c r="H13" t="e">
        <f>COUNTIF(#REF!, "F")/2</f>
        <v>#REF!</v>
      </c>
      <c r="I13" t="e">
        <f>COUNTIF(#REF!, "F")/2</f>
        <v>#REF!</v>
      </c>
      <c r="J13" t="e">
        <f>COUNTIF(#REF!, "F")/2</f>
        <v>#REF!</v>
      </c>
      <c r="K13" t="e">
        <f>COUNTIF(#REF!, "F")/2</f>
        <v>#REF!</v>
      </c>
      <c r="L13" t="e">
        <f>COUNTIF(#REF!, "F")/2</f>
        <v>#REF!</v>
      </c>
      <c r="M13" t="e">
        <f>COUNTIF(#REF!, "F")/2</f>
        <v>#REF!</v>
      </c>
      <c r="N13" t="e">
        <f>COUNTIF(#REF!, "F")/2</f>
        <v>#REF!</v>
      </c>
      <c r="O13" t="e">
        <f>COUNTIF(#REF!, "F")/2</f>
        <v>#REF!</v>
      </c>
      <c r="P13" t="e">
        <f>COUNTIF(#REF!, "F")/2</f>
        <v>#REF!</v>
      </c>
      <c r="Q13" t="e">
        <f>COUNTIF(#REF!, "F")/2</f>
        <v>#REF!</v>
      </c>
      <c r="R13" t="e">
        <f>COUNTIF(#REF!, "F")/2</f>
        <v>#REF!</v>
      </c>
      <c r="S13" t="e">
        <f t="shared" ref="S13:S19" si="2">SUM(F13:R13)</f>
        <v>#REF!</v>
      </c>
    </row>
    <row r="14" spans="1:72">
      <c r="E14" s="28" t="s">
        <v>42</v>
      </c>
      <c r="F14">
        <f>COUNTIF($C$6:$BL$7, "P")/2</f>
        <v>0</v>
      </c>
      <c r="G14" t="e">
        <f>COUNTIF(#REF!, "P")/2</f>
        <v>#REF!</v>
      </c>
      <c r="H14" t="e">
        <f>COUNTIF(#REF!, "P")/2</f>
        <v>#REF!</v>
      </c>
      <c r="I14" t="e">
        <f>COUNTIF(#REF!, "P")/2</f>
        <v>#REF!</v>
      </c>
      <c r="J14" t="e">
        <f>COUNTIF(#REF!, "P")/2</f>
        <v>#REF!</v>
      </c>
      <c r="K14" t="e">
        <f>COUNTIF(#REF!, "P")/2</f>
        <v>#REF!</v>
      </c>
      <c r="L14" t="e">
        <f>COUNTIF(#REF!, "P")/2</f>
        <v>#REF!</v>
      </c>
      <c r="M14" t="e">
        <f>COUNTIF(#REF!, "P")/2</f>
        <v>#REF!</v>
      </c>
      <c r="N14" t="e">
        <f>COUNTIF(#REF!, "P")/2</f>
        <v>#REF!</v>
      </c>
      <c r="O14" t="e">
        <f>COUNTIF(#REF!, "P")/2</f>
        <v>#REF!</v>
      </c>
      <c r="P14" t="e">
        <f>COUNTIF(#REF!, "P")/2</f>
        <v>#REF!</v>
      </c>
      <c r="Q14" t="e">
        <f>COUNTIF(#REF!, "P")/2</f>
        <v>#REF!</v>
      </c>
      <c r="R14" t="e">
        <f>COUNTIF(#REF!, "P")/2</f>
        <v>#REF!</v>
      </c>
      <c r="S14" t="e">
        <f t="shared" si="2"/>
        <v>#REF!</v>
      </c>
    </row>
    <row r="15" spans="1:72">
      <c r="E15" s="27" t="s">
        <v>20</v>
      </c>
      <c r="F15">
        <f>COUNTIF($C$6:$BL$7, "H")/2</f>
        <v>0</v>
      </c>
      <c r="G15" t="e">
        <f>COUNTIF(#REF!, "H")/2</f>
        <v>#REF!</v>
      </c>
      <c r="H15" t="e">
        <f>COUNTIF(#REF!, "H")/2</f>
        <v>#REF!</v>
      </c>
      <c r="I15" t="e">
        <f>COUNTIF(#REF!, "H")/2</f>
        <v>#REF!</v>
      </c>
      <c r="J15" t="e">
        <f>COUNTIF(#REF!, "H")/2</f>
        <v>#REF!</v>
      </c>
      <c r="K15" t="e">
        <f>COUNTIF(#REF!, "H")/2</f>
        <v>#REF!</v>
      </c>
      <c r="L15" t="e">
        <f>COUNTIF(#REF!, "H")/2</f>
        <v>#REF!</v>
      </c>
      <c r="M15" t="e">
        <f>COUNTIF(#REF!, "H")/2</f>
        <v>#REF!</v>
      </c>
      <c r="N15" t="e">
        <f>COUNTIF(#REF!, "H")/2</f>
        <v>#REF!</v>
      </c>
      <c r="O15" t="e">
        <f>COUNTIF(#REF!, "H")/2</f>
        <v>#REF!</v>
      </c>
      <c r="P15" t="e">
        <f>COUNTIF(#REF!, "H")/2</f>
        <v>#REF!</v>
      </c>
      <c r="Q15" t="e">
        <f>COUNTIF(#REF!, "H")/2</f>
        <v>#REF!</v>
      </c>
      <c r="R15" t="e">
        <f>COUNTIF(#REF!, "H")/2</f>
        <v>#REF!</v>
      </c>
      <c r="S15" t="e">
        <f t="shared" si="2"/>
        <v>#REF!</v>
      </c>
    </row>
    <row r="16" spans="1:72">
      <c r="E16" s="24" t="s">
        <v>22</v>
      </c>
      <c r="F16">
        <f>COUNTIF($C$6:$BL$7, "T")/2</f>
        <v>0</v>
      </c>
      <c r="G16" t="e">
        <f>COUNTIF(#REF!, "T")/2</f>
        <v>#REF!</v>
      </c>
      <c r="H16" t="e">
        <f>COUNTIF(#REF!, "T")/2</f>
        <v>#REF!</v>
      </c>
      <c r="I16" t="e">
        <f>COUNTIF(#REF!, "T")/2</f>
        <v>#REF!</v>
      </c>
      <c r="J16" t="e">
        <f>COUNTIF(#REF!, "T")/2</f>
        <v>#REF!</v>
      </c>
      <c r="K16" t="e">
        <f>COUNTIF(#REF!, "T")/2</f>
        <v>#REF!</v>
      </c>
      <c r="L16" t="e">
        <f>COUNTIF(#REF!, "T")/2</f>
        <v>#REF!</v>
      </c>
      <c r="M16" t="e">
        <f>COUNTIF(#REF!, "T")/2</f>
        <v>#REF!</v>
      </c>
      <c r="N16" t="e">
        <f>COUNTIF(#REF!, "T")/2</f>
        <v>#REF!</v>
      </c>
      <c r="O16" t="e">
        <f>COUNTIF(#REF!, "T")/2</f>
        <v>#REF!</v>
      </c>
      <c r="P16" t="e">
        <f>COUNTIF(#REF!, "T")/2</f>
        <v>#REF!</v>
      </c>
      <c r="Q16" t="e">
        <f>COUNTIF(#REF!, "T")/2</f>
        <v>#REF!</v>
      </c>
      <c r="R16" t="e">
        <f>COUNTIF(#REF!, "T")/2</f>
        <v>#REF!</v>
      </c>
      <c r="S16" t="e">
        <f t="shared" si="2"/>
        <v>#REF!</v>
      </c>
    </row>
    <row r="17" spans="5:45">
      <c r="E17" s="25" t="s">
        <v>23</v>
      </c>
      <c r="F17">
        <f>COUNTIF($C$6:$BL$7, "S")/2</f>
        <v>0</v>
      </c>
      <c r="G17" t="e">
        <f>COUNTIF(#REF!, "S")/2</f>
        <v>#REF!</v>
      </c>
      <c r="H17" t="e">
        <f>COUNTIF(#REF!, "S")/2</f>
        <v>#REF!</v>
      </c>
      <c r="I17" t="e">
        <f>COUNTIF(#REF!, "S")/2</f>
        <v>#REF!</v>
      </c>
      <c r="J17" t="e">
        <f>COUNTIF(#REF!, "S")/2</f>
        <v>#REF!</v>
      </c>
      <c r="K17" t="e">
        <f>COUNTIF(#REF!, "S")/2</f>
        <v>#REF!</v>
      </c>
      <c r="L17" t="e">
        <f>COUNTIF(#REF!, "S")/2</f>
        <v>#REF!</v>
      </c>
      <c r="M17" t="e">
        <f>COUNTIF(#REF!, "S")/2</f>
        <v>#REF!</v>
      </c>
      <c r="N17" t="e">
        <f>COUNTIF(#REF!, "S")/2</f>
        <v>#REF!</v>
      </c>
      <c r="O17" t="e">
        <f>COUNTIF(#REF!, "S")/2</f>
        <v>#REF!</v>
      </c>
      <c r="P17" t="e">
        <f>COUNTIF(#REF!, "S")/2</f>
        <v>#REF!</v>
      </c>
      <c r="Q17" t="e">
        <f>COUNTIF(#REF!, "S")/2</f>
        <v>#REF!</v>
      </c>
      <c r="R17" t="e">
        <f>COUNTIF(#REF!, "S")/2</f>
        <v>#REF!</v>
      </c>
      <c r="S17" t="e">
        <f t="shared" si="2"/>
        <v>#REF!</v>
      </c>
      <c r="AS17" s="45"/>
    </row>
    <row r="18" spans="5:45">
      <c r="E18" s="22" t="s">
        <v>43</v>
      </c>
      <c r="F18">
        <f>COUNTIF($C$6:$BL$7, "O")/2</f>
        <v>0</v>
      </c>
      <c r="G18" t="e">
        <f>COUNTIF(#REF!, "O")/2</f>
        <v>#REF!</v>
      </c>
      <c r="H18" t="e">
        <f>COUNTIF(#REF!, "O")/2</f>
        <v>#REF!</v>
      </c>
      <c r="I18" t="e">
        <f>COUNTIF(#REF!, "O")/2</f>
        <v>#REF!</v>
      </c>
      <c r="J18" t="e">
        <f>COUNTIF(#REF!, "O")/2</f>
        <v>#REF!</v>
      </c>
      <c r="K18" t="e">
        <f>COUNTIF(#REF!, "O")/2</f>
        <v>#REF!</v>
      </c>
      <c r="L18" t="e">
        <f>COUNTIF(#REF!, "O")/2</f>
        <v>#REF!</v>
      </c>
      <c r="M18" t="e">
        <f>COUNTIF(#REF!, "O")/2</f>
        <v>#REF!</v>
      </c>
      <c r="N18" t="e">
        <f>COUNTIF(#REF!, "O")/2</f>
        <v>#REF!</v>
      </c>
      <c r="O18" t="e">
        <f>COUNTIF(#REF!, "O")/2</f>
        <v>#REF!</v>
      </c>
      <c r="P18" t="e">
        <f>COUNTIF(#REF!, "O")/2</f>
        <v>#REF!</v>
      </c>
      <c r="Q18" t="e">
        <f>COUNTIF(#REF!, "O")/2</f>
        <v>#REF!</v>
      </c>
      <c r="R18" t="e">
        <f>COUNTIF(#REF!, "O")/2</f>
        <v>#REF!</v>
      </c>
      <c r="S18" t="e">
        <f t="shared" si="2"/>
        <v>#REF!</v>
      </c>
    </row>
    <row r="19" spans="5:45">
      <c r="E19" t="s">
        <v>39</v>
      </c>
      <c r="F19">
        <f>SUM(F12:F18)</f>
        <v>0</v>
      </c>
      <c r="G19" t="e">
        <f t="shared" ref="G19:R19" si="3">SUM(G12:G18)</f>
        <v>#REF!</v>
      </c>
      <c r="H19" t="e">
        <f t="shared" si="3"/>
        <v>#REF!</v>
      </c>
      <c r="I19" t="e">
        <f t="shared" si="3"/>
        <v>#REF!</v>
      </c>
      <c r="J19" t="e">
        <f t="shared" si="3"/>
        <v>#REF!</v>
      </c>
      <c r="K19" t="e">
        <f t="shared" si="3"/>
        <v>#REF!</v>
      </c>
      <c r="L19" t="e">
        <f t="shared" si="3"/>
        <v>#REF!</v>
      </c>
      <c r="M19" t="e">
        <f t="shared" si="3"/>
        <v>#REF!</v>
      </c>
      <c r="N19" t="e">
        <f t="shared" si="3"/>
        <v>#REF!</v>
      </c>
      <c r="O19" t="e">
        <f t="shared" si="3"/>
        <v>#REF!</v>
      </c>
      <c r="P19" t="e">
        <f t="shared" si="3"/>
        <v>#REF!</v>
      </c>
      <c r="Q19" t="e">
        <f t="shared" si="3"/>
        <v>#REF!</v>
      </c>
      <c r="R19" t="e">
        <f t="shared" si="3"/>
        <v>#REF!</v>
      </c>
      <c r="S19" t="e">
        <f t="shared" si="2"/>
        <v>#REF!</v>
      </c>
    </row>
  </sheetData>
  <mergeCells count="48">
    <mergeCell ref="AW1:BB1"/>
    <mergeCell ref="C4:D4"/>
    <mergeCell ref="E4:F4"/>
    <mergeCell ref="G4:H4"/>
    <mergeCell ref="I4:J4"/>
    <mergeCell ref="K4:L4"/>
    <mergeCell ref="M4:N4"/>
    <mergeCell ref="AW4:AX4"/>
    <mergeCell ref="AA4:AB4"/>
    <mergeCell ref="AC4:AD4"/>
    <mergeCell ref="AE4:AF4"/>
    <mergeCell ref="AG4:AH4"/>
    <mergeCell ref="AI4:AJ4"/>
    <mergeCell ref="AK4:AL4"/>
    <mergeCell ref="AQ4:AR4"/>
    <mergeCell ref="AS4:AT4"/>
    <mergeCell ref="Y4:Z4"/>
    <mergeCell ref="BK4:BL4"/>
    <mergeCell ref="BN3:BN5"/>
    <mergeCell ref="AU4:AV4"/>
    <mergeCell ref="BP3:BP5"/>
    <mergeCell ref="BM3:BM5"/>
    <mergeCell ref="BI4:BJ4"/>
    <mergeCell ref="AY4:AZ4"/>
    <mergeCell ref="BA4:BB4"/>
    <mergeCell ref="BC4:BD4"/>
    <mergeCell ref="BE4:BF4"/>
    <mergeCell ref="BG4:BH4"/>
    <mergeCell ref="O4:P4"/>
    <mergeCell ref="Q4:R4"/>
    <mergeCell ref="S4:T4"/>
    <mergeCell ref="U4:V4"/>
    <mergeCell ref="W4:X4"/>
    <mergeCell ref="E1:H1"/>
    <mergeCell ref="Z1:AB1"/>
    <mergeCell ref="AD1:AF1"/>
    <mergeCell ref="AR1:AU1"/>
    <mergeCell ref="J1:N1"/>
    <mergeCell ref="P1:X1"/>
    <mergeCell ref="AH1:AK1"/>
    <mergeCell ref="AM1:AP1"/>
    <mergeCell ref="BR6:BR7"/>
    <mergeCell ref="AM4:AN4"/>
    <mergeCell ref="AO4:AP4"/>
    <mergeCell ref="BM2:BO2"/>
    <mergeCell ref="BO3:BO5"/>
    <mergeCell ref="BQ3:BQ5"/>
    <mergeCell ref="BR3:BR5"/>
  </mergeCells>
  <conditionalFormatting sqref="A14:A1048576 BS7:XFD1048576 B7:BM10 A7:A12 BK8:BR21 CD6:XFD6 BN3:BO3 BR1:XFD3 BM1:BQ1 BM2:BM3 BP2:BQ3 BS4:BZ5 CC4:XFD4 CE5:XFD5 CA5:CC6 BM6:BO6 BQ6:CB6 BP6:BP10 C8:D11 B11:BR1048576 AT5:AT6 AB5:AB6 AT1:AT3 AR5:AR6 AS1:AS6 AR1:AR3 AL5:AL6 P5:P6 AL1:AL3 AJ5:AJ6 AK1:AK6 AJ1:AJ3 AH5:AH6 AI1:AI6 AH1:AH3 AF5:AF6 AG1:AG6 AF1:AF3 AD5:AD6 AE1:AE6 AD1:AD3 AX5:AX6 AC1:AC6 AB1:AB3 BJ5:BJ6 F5:F6 AX1:AX3 N5:N6 BL5:BL6 N1:N3 L5:L6 M1:M6 L1:L3 J5:J6 K1:K6 J1:J3 H5:H6 I1:I6 H1:H3 A1:E6 G1:G6 F1:F3 BH5:BH6 AZ5:AZ6 BH1:BH3 BF5:BF6 BG1:BG6 BF1:BF3 BD5:BD6 BE1:BE6 BD1:BD3 BB5:BB6 BC1:BC6 BB1:BB3 AY1:AY6 BA1:BA6 AZ1:AZ3 BI1:BI6 AV5:AV6 BJ1:BJ3 AU1:AU6 AW1:AW6 AV1:AV3 BK1:BK6 BL1:BL3 Z5:Z6 AA1:AA6 Z1:Z3 X5:X6 Y1:Y6 X1:X3 V5:V6 W1:W6 V1:V3 T5:T6 U1:U6 T1:T3 R5:R6 S1:S6 R1:R3 O1:O6 Q1:Q6 P1:P3 AP5:AP6 AQ1:AQ6 AP1:AP3 AM1:AM6 AO1:AO6 AN1:AN3 AN5:AN6">
    <cfRule type="cellIs" dxfId="9" priority="676" operator="equal">
      <formula>"o"</formula>
    </cfRule>
    <cfRule type="cellIs" dxfId="8" priority="677" operator="equal">
      <formula>"s"</formula>
    </cfRule>
    <cfRule type="cellIs" dxfId="7" priority="678" operator="equal">
      <formula>"T"</formula>
    </cfRule>
    <cfRule type="cellIs" dxfId="6" priority="679" operator="equal">
      <formula>"h"</formula>
    </cfRule>
    <cfRule type="cellIs" dxfId="5" priority="680" operator="equal">
      <formula>"P"</formula>
    </cfRule>
    <cfRule type="cellIs" dxfId="4" priority="681" operator="equal">
      <formula>"F"</formula>
    </cfRule>
    <cfRule type="cellIs" dxfId="3" priority="682" operator="equal">
      <formula>"w"</formula>
    </cfRule>
  </conditionalFormatting>
  <conditionalFormatting sqref="C5:BL5">
    <cfRule type="expression" dxfId="2" priority="3">
      <formula>IF(IF(C$5="M",WEEKDAY(OFFSET(C$5,-1,0,1,1),2),WEEKDAY(OFFSET(C$5,-1,-1,1,1),2))&gt;=6,TRUE(),FALSE())</formula>
    </cfRule>
  </conditionalFormatting>
  <conditionalFormatting sqref="C6:BL6">
    <cfRule type="expression" dxfId="1" priority="2">
      <formula>IF(IF(C$5="M",WEEKDAY(OFFSET(C$5,-1,0,1,1),2),WEEKDAY(OFFSET(C$5,-1,-1,1,1),2))&gt;=6,TRUE(),FALSE())</formula>
    </cfRule>
  </conditionalFormatting>
  <conditionalFormatting sqref="C7:BL7">
    <cfRule type="expression" dxfId="0" priority="1">
      <formula>IF(IF(C$5="M",WEEKDAY(OFFSET(C$5,-1,0,1,1),2),WEEKDAY(OFFSET(C$5,-1,-1,1,1),2))&gt;=6,TRUE(),FALSE())</formula>
    </cfRule>
  </conditionalFormatting>
  <pageMargins left="0.7" right="0.7" top="0.75" bottom="0.75" header="0.3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2:E9"/>
  <sheetViews>
    <sheetView workbookViewId="0">
      <selection activeCell="D9" sqref="D9"/>
    </sheetView>
  </sheetViews>
  <sheetFormatPr baseColWidth="10" defaultRowHeight="15"/>
  <sheetData>
    <row r="2" spans="1:5">
      <c r="A2" t="s">
        <v>46</v>
      </c>
      <c r="E2">
        <f>DATEDIF(D4,D5,"m")</f>
        <v>4</v>
      </c>
    </row>
    <row r="4" spans="1:5">
      <c r="A4" t="s">
        <v>44</v>
      </c>
      <c r="D4" s="29">
        <v>36892</v>
      </c>
    </row>
    <row r="5" spans="1:5">
      <c r="A5" t="s">
        <v>45</v>
      </c>
      <c r="D5" s="29">
        <v>37012</v>
      </c>
    </row>
    <row r="7" spans="1:5">
      <c r="A7" t="s">
        <v>47</v>
      </c>
      <c r="D7">
        <v>5</v>
      </c>
    </row>
    <row r="9" spans="1:5">
      <c r="A9" t="s">
        <v>48</v>
      </c>
      <c r="D9" s="43">
        <v>36892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Ressourcing report</vt:lpstr>
      <vt:lpstr>caché</vt:lpstr>
      <vt:lpstr>NBmois_projet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Guest38</dc:creator>
  <cp:lastModifiedBy>dlegrand</cp:lastModifiedBy>
  <cp:lastPrinted>2014-12-04T08:41:27Z</cp:lastPrinted>
  <dcterms:created xsi:type="dcterms:W3CDTF">2014-11-26T09:21:33Z</dcterms:created>
  <dcterms:modified xsi:type="dcterms:W3CDTF">2014-12-08T14:40:47Z</dcterms:modified>
</cp:coreProperties>
</file>