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120" yWindow="-15" windowWidth="15480" windowHeight="9240" tabRatio="918" activeTab="1"/>
  </bookViews>
  <sheets>
    <sheet name="Stock" sheetId="1" r:id="rId1"/>
    <sheet name="Journal" sheetId="2" r:id="rId2"/>
    <sheet name="Explication feuilles" sheetId="13" state="hidden" r:id="rId3"/>
  </sheets>
  <definedNames>
    <definedName name="_xlnm._FilterDatabase" localSheetId="1" hidden="1">Journal!$B$13:$M$450</definedName>
    <definedName name="_xlnm._FilterDatabase" localSheetId="0" hidden="1">Stock!$A$4:$M$452</definedName>
    <definedName name="VS" comment="VS">Journal!$L$15:$L$416</definedName>
    <definedName name="Z_B7AE221C_404E_4A5E_ACC6_14739526CE23_.wvu.Cols" localSheetId="1" hidden="1">Journal!$N:$N</definedName>
    <definedName name="Z_B7AE221C_404E_4A5E_ACC6_14739526CE23_.wvu.FilterData" localSheetId="1" hidden="1">Journal!$B$13:$M$450</definedName>
    <definedName name="Z_B7AE221C_404E_4A5E_ACC6_14739526CE23_.wvu.FilterData" localSheetId="0" hidden="1">Stock!$A$4:$M$452</definedName>
    <definedName name="Z_B7AE221C_404E_4A5E_ACC6_14739526CE23_.wvu.PrintArea" localSheetId="1" hidden="1">Journal!$B$3:$M$295</definedName>
    <definedName name="Z_B7AE221C_404E_4A5E_ACC6_14739526CE23_.wvu.PrintArea" localSheetId="0" hidden="1">Stock!$A$1:$M$476</definedName>
    <definedName name="_xlnm.Print_Area" localSheetId="2">'Explication feuilles'!$B$3:$L$45</definedName>
    <definedName name="_xlnm.Print_Area" localSheetId="1">Journal!$B$2:$M$450</definedName>
    <definedName name="_xlnm.Print_Area" localSheetId="0">Stock!$A$4:$M$476</definedName>
  </definedNames>
  <calcPr calcId="125725" calcMode="manual" calcOnSave="0"/>
  <customWorkbookViews>
    <customWorkbookView name="PAB - Affichage personnalisé" guid="{B7AE221C-404E-4A5E-ACC6-14739526CE23}" mergeInterval="0" personalView="1" maximized="1" xWindow="-8" yWindow="-8" windowWidth="1936" windowHeight="1056" tabRatio="918" activeSheetId="2"/>
  </customWorkbookViews>
</workbook>
</file>

<file path=xl/calcChain.xml><?xml version="1.0" encoding="utf-8"?>
<calcChain xmlns="http://schemas.openxmlformats.org/spreadsheetml/2006/main">
  <c r="F7" i="2"/>
  <c r="M450"/>
  <c r="M449"/>
  <c r="M448"/>
  <c r="M447"/>
  <c r="M446"/>
  <c r="M445"/>
  <c r="M444"/>
  <c r="M443"/>
  <c r="M442"/>
  <c r="M441"/>
  <c r="M440"/>
  <c r="M439"/>
  <c r="M438"/>
  <c r="M437"/>
  <c r="M436"/>
  <c r="M435"/>
  <c r="M434"/>
  <c r="M433"/>
  <c r="M432"/>
  <c r="M431"/>
  <c r="M430"/>
  <c r="M429"/>
  <c r="M428"/>
  <c r="M427"/>
  <c r="M426"/>
  <c r="M425"/>
  <c r="M424"/>
  <c r="M423"/>
  <c r="M422"/>
  <c r="M421"/>
  <c r="M420"/>
  <c r="M419"/>
  <c r="M418"/>
  <c r="M417"/>
  <c r="M416"/>
  <c r="M415"/>
  <c r="M414"/>
  <c r="M413"/>
  <c r="M412"/>
  <c r="M411"/>
  <c r="M410"/>
  <c r="M409"/>
  <c r="M408"/>
  <c r="M407"/>
  <c r="M406"/>
  <c r="M405"/>
  <c r="M404"/>
  <c r="M403"/>
  <c r="M402"/>
  <c r="M401"/>
  <c r="M400"/>
  <c r="M399"/>
  <c r="M398"/>
  <c r="M397"/>
  <c r="M396"/>
  <c r="M395"/>
  <c r="M394"/>
  <c r="M393"/>
  <c r="M392"/>
  <c r="M391"/>
  <c r="M390"/>
  <c r="M389"/>
  <c r="M388"/>
  <c r="M387"/>
  <c r="M386"/>
  <c r="M385"/>
  <c r="M384"/>
  <c r="M383"/>
  <c r="M382"/>
  <c r="M381"/>
  <c r="M380"/>
  <c r="M379"/>
  <c r="M378"/>
  <c r="M377"/>
  <c r="M376"/>
  <c r="M375"/>
  <c r="M374"/>
  <c r="M373"/>
  <c r="M372"/>
  <c r="M371"/>
  <c r="M370"/>
  <c r="M369"/>
  <c r="M368"/>
  <c r="M367"/>
  <c r="M366"/>
  <c r="M365"/>
  <c r="M364"/>
  <c r="M363"/>
  <c r="M362"/>
  <c r="M361"/>
  <c r="M360"/>
  <c r="M359"/>
  <c r="M358"/>
  <c r="M357"/>
  <c r="M356"/>
  <c r="M355"/>
  <c r="M354"/>
  <c r="M353"/>
  <c r="M352"/>
  <c r="M351"/>
  <c r="M350"/>
  <c r="M349"/>
  <c r="M348"/>
  <c r="M347"/>
  <c r="M346"/>
  <c r="M345"/>
  <c r="M344"/>
  <c r="M343"/>
  <c r="M342"/>
  <c r="M341"/>
  <c r="M340"/>
  <c r="M339"/>
  <c r="M338"/>
  <c r="M337"/>
  <c r="M336"/>
  <c r="M335"/>
  <c r="M334"/>
  <c r="M333"/>
  <c r="M332"/>
  <c r="M331"/>
  <c r="M330"/>
  <c r="M329"/>
  <c r="M328"/>
  <c r="M327"/>
  <c r="M326"/>
  <c r="M325"/>
  <c r="M324"/>
  <c r="M323"/>
  <c r="M322"/>
  <c r="M321"/>
  <c r="M320"/>
  <c r="M319"/>
  <c r="M318"/>
  <c r="M317"/>
  <c r="M316"/>
  <c r="M315"/>
  <c r="M314"/>
  <c r="M313"/>
  <c r="M312"/>
  <c r="M311"/>
  <c r="M310"/>
  <c r="M309"/>
  <c r="M308"/>
  <c r="M307"/>
  <c r="M306"/>
  <c r="M305"/>
  <c r="M304"/>
  <c r="M303"/>
  <c r="M302"/>
  <c r="M301"/>
  <c r="M300"/>
  <c r="M299"/>
  <c r="M298"/>
  <c r="M297"/>
  <c r="M296"/>
  <c r="M295"/>
  <c r="M294"/>
  <c r="M293"/>
  <c r="M292"/>
  <c r="M291"/>
  <c r="M290"/>
  <c r="M289"/>
  <c r="M288"/>
  <c r="M287"/>
  <c r="M286"/>
  <c r="M285"/>
  <c r="M284"/>
  <c r="M283"/>
  <c r="M282"/>
  <c r="M281"/>
  <c r="M280"/>
  <c r="M279"/>
  <c r="M278"/>
  <c r="M277"/>
  <c r="M276"/>
  <c r="M275"/>
  <c r="M274"/>
  <c r="M273"/>
  <c r="M272"/>
  <c r="M271"/>
  <c r="M270"/>
  <c r="M269"/>
  <c r="M268"/>
  <c r="M267"/>
  <c r="M266"/>
  <c r="M265"/>
  <c r="M264"/>
  <c r="M263"/>
  <c r="M262"/>
  <c r="M261"/>
  <c r="M260"/>
  <c r="M259"/>
  <c r="M258"/>
  <c r="M257"/>
  <c r="M256"/>
  <c r="M255"/>
  <c r="M254"/>
  <c r="M253"/>
  <c r="M252"/>
  <c r="M251"/>
  <c r="M250"/>
  <c r="M249"/>
  <c r="M248"/>
  <c r="M247"/>
  <c r="M246"/>
  <c r="M245"/>
  <c r="M244"/>
  <c r="M243"/>
  <c r="M242"/>
  <c r="M241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5"/>
  <c r="M16"/>
  <c r="D17" l="1"/>
  <c r="O447" i="1" l="1"/>
  <c r="O446"/>
  <c r="O445"/>
  <c r="O444"/>
  <c r="O443"/>
  <c r="O442"/>
  <c r="O441"/>
  <c r="O440"/>
  <c r="O439"/>
  <c r="O438"/>
  <c r="O437"/>
  <c r="O436"/>
  <c r="O435"/>
  <c r="O434"/>
  <c r="O433"/>
  <c r="O432"/>
  <c r="O431"/>
  <c r="O430"/>
  <c r="O429"/>
  <c r="O428"/>
  <c r="O427"/>
  <c r="O426"/>
  <c r="O425"/>
  <c r="O424"/>
  <c r="O423"/>
  <c r="O422"/>
  <c r="O387"/>
  <c r="D314" i="2" l="1"/>
  <c r="D25" l="1"/>
  <c r="D24"/>
  <c r="D23"/>
  <c r="D22"/>
  <c r="D21"/>
  <c r="D20"/>
  <c r="D19"/>
  <c r="D18"/>
  <c r="D16"/>
  <c r="D15"/>
  <c r="P34"/>
  <c r="P33"/>
  <c r="P32"/>
  <c r="P31"/>
  <c r="P30"/>
  <c r="P29"/>
  <c r="P28"/>
  <c r="P27"/>
  <c r="P26"/>
  <c r="D31"/>
  <c r="D29"/>
  <c r="D28"/>
  <c r="D27"/>
  <c r="D26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319"/>
  <c r="R320"/>
  <c r="R321"/>
  <c r="R322"/>
  <c r="R323"/>
  <c r="R324"/>
  <c r="R325"/>
  <c r="R326"/>
  <c r="R327"/>
  <c r="R328"/>
  <c r="R329"/>
  <c r="R330"/>
  <c r="R331"/>
  <c r="R332"/>
  <c r="R333"/>
  <c r="R334"/>
  <c r="R335"/>
  <c r="R336"/>
  <c r="R337"/>
  <c r="R338"/>
  <c r="R339"/>
  <c r="R340"/>
  <c r="R341"/>
  <c r="R342"/>
  <c r="R343"/>
  <c r="R344"/>
  <c r="R345"/>
  <c r="R346"/>
  <c r="R347"/>
  <c r="R348"/>
  <c r="R349"/>
  <c r="R350"/>
  <c r="R351"/>
  <c r="R352"/>
  <c r="R353"/>
  <c r="R354"/>
  <c r="R355"/>
  <c r="R356"/>
  <c r="R357"/>
  <c r="R358"/>
  <c r="R359"/>
  <c r="R360"/>
  <c r="R361"/>
  <c r="R362"/>
  <c r="R363"/>
  <c r="R364"/>
  <c r="R365"/>
  <c r="R366"/>
  <c r="R367"/>
  <c r="R368"/>
  <c r="R369"/>
  <c r="R370"/>
  <c r="R371"/>
  <c r="R372"/>
  <c r="R373"/>
  <c r="R374"/>
  <c r="R375"/>
  <c r="R376"/>
  <c r="R377"/>
  <c r="R378"/>
  <c r="R379"/>
  <c r="R380"/>
  <c r="R381"/>
  <c r="R382"/>
  <c r="R383"/>
  <c r="R384"/>
  <c r="R385"/>
  <c r="R386"/>
  <c r="R387"/>
  <c r="R388"/>
  <c r="R389"/>
  <c r="R390"/>
  <c r="R391"/>
  <c r="R392"/>
  <c r="R393"/>
  <c r="R394"/>
  <c r="R395"/>
  <c r="R396"/>
  <c r="R397"/>
  <c r="R398"/>
  <c r="R399"/>
  <c r="R400"/>
  <c r="R401"/>
  <c r="R402"/>
  <c r="R403"/>
  <c r="R404"/>
  <c r="R405"/>
  <c r="R406"/>
  <c r="R407"/>
  <c r="R408"/>
  <c r="R409"/>
  <c r="R410"/>
  <c r="R411"/>
  <c r="R412"/>
  <c r="R413"/>
  <c r="R414"/>
  <c r="R415"/>
  <c r="R416"/>
  <c r="R417"/>
  <c r="R418"/>
  <c r="R419"/>
  <c r="R420"/>
  <c r="R421"/>
  <c r="R422"/>
  <c r="R423"/>
  <c r="R424"/>
  <c r="R425"/>
  <c r="R426"/>
  <c r="R427"/>
  <c r="R428"/>
  <c r="R429"/>
  <c r="R430"/>
  <c r="R431"/>
  <c r="R432"/>
  <c r="R433"/>
  <c r="R434"/>
  <c r="R435"/>
  <c r="R436"/>
  <c r="R437"/>
  <c r="R438"/>
  <c r="R439"/>
  <c r="R440"/>
  <c r="R441"/>
  <c r="R442"/>
  <c r="R443"/>
  <c r="R444"/>
  <c r="R445"/>
  <c r="R446"/>
  <c r="R447"/>
  <c r="R448"/>
  <c r="R449"/>
  <c r="R450"/>
  <c r="R15"/>
  <c r="Q15"/>
  <c r="P15"/>
  <c r="F2" i="1"/>
  <c r="F5" i="2" s="1"/>
  <c r="I15" l="1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N453" i="1" l="1"/>
  <c r="N454"/>
  <c r="Q453" l="1"/>
  <c r="O5"/>
  <c r="O7"/>
  <c r="O6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448"/>
  <c r="O449"/>
  <c r="O450"/>
  <c r="O451"/>
  <c r="O452"/>
  <c r="O453"/>
  <c r="O454"/>
  <c r="O455"/>
  <c r="O456"/>
  <c r="O457"/>
  <c r="O458"/>
  <c r="O459"/>
  <c r="O460"/>
  <c r="O461"/>
  <c r="O462"/>
  <c r="O463"/>
  <c r="O464"/>
  <c r="O465"/>
  <c r="O466"/>
  <c r="O467"/>
  <c r="O468"/>
  <c r="O469"/>
  <c r="O470"/>
  <c r="O471"/>
  <c r="O472"/>
  <c r="O473"/>
  <c r="O474"/>
  <c r="O475"/>
  <c r="O476"/>
  <c r="F15" i="2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440"/>
  <c r="Q441"/>
  <c r="Q442"/>
  <c r="Q443"/>
  <c r="Q444"/>
  <c r="Q445"/>
  <c r="Q446"/>
  <c r="Q447"/>
  <c r="Q448"/>
  <c r="Q449"/>
  <c r="Q450"/>
  <c r="P16"/>
  <c r="P17"/>
  <c r="P18"/>
  <c r="P19"/>
  <c r="P20"/>
  <c r="P21"/>
  <c r="P22"/>
  <c r="P23"/>
  <c r="P24"/>
  <c r="P25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F16"/>
  <c r="F9"/>
  <c r="F8"/>
  <c r="D56"/>
  <c r="O4" i="1" l="1"/>
  <c r="H5" i="2" s="1"/>
  <c r="H8"/>
  <c r="H9"/>
  <c r="D47" l="1"/>
  <c r="H27" l="1"/>
  <c r="F27"/>
  <c r="H20"/>
  <c r="H21"/>
  <c r="H22"/>
  <c r="H23"/>
  <c r="H24"/>
  <c r="H25"/>
  <c r="F20"/>
  <c r="F21"/>
  <c r="F22"/>
  <c r="F23"/>
  <c r="F24"/>
  <c r="F25"/>
  <c r="D33"/>
  <c r="D34"/>
  <c r="D35"/>
  <c r="D36"/>
  <c r="D37"/>
  <c r="D38"/>
  <c r="D39"/>
  <c r="D40"/>
  <c r="D41"/>
  <c r="D42"/>
  <c r="D43"/>
  <c r="D44"/>
  <c r="D45"/>
  <c r="D46"/>
  <c r="D48"/>
  <c r="D49"/>
  <c r="D50"/>
  <c r="D51"/>
  <c r="D52"/>
  <c r="D53"/>
  <c r="D54"/>
  <c r="D55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F33"/>
  <c r="F34"/>
  <c r="F35"/>
  <c r="F32"/>
  <c r="F36"/>
  <c r="F37"/>
  <c r="F38"/>
  <c r="F19"/>
  <c r="F18"/>
  <c r="F17"/>
  <c r="F26"/>
  <c r="F28"/>
  <c r="F29"/>
  <c r="F30"/>
  <c r="F31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D30"/>
  <c r="D32"/>
  <c r="G388" i="1" l="1"/>
  <c r="G387"/>
  <c r="G459"/>
  <c r="H459"/>
  <c r="I459"/>
  <c r="I462"/>
  <c r="I466"/>
  <c r="I457"/>
  <c r="G458"/>
  <c r="H458"/>
  <c r="G465"/>
  <c r="G463"/>
  <c r="I463"/>
  <c r="H467"/>
  <c r="H473"/>
  <c r="I465"/>
  <c r="H461"/>
  <c r="I461"/>
  <c r="G462"/>
  <c r="H462"/>
  <c r="H465"/>
  <c r="I467"/>
  <c r="H460"/>
  <c r="I460"/>
  <c r="G461"/>
  <c r="H464"/>
  <c r="I464"/>
  <c r="I470"/>
  <c r="G468"/>
  <c r="H463"/>
  <c r="G467"/>
  <c r="H470"/>
  <c r="G469"/>
  <c r="G466"/>
  <c r="I474"/>
  <c r="I476"/>
  <c r="I469"/>
  <c r="G470"/>
  <c r="G473"/>
  <c r="G476"/>
  <c r="I471"/>
  <c r="H468"/>
  <c r="I468"/>
  <c r="H469"/>
  <c r="H472"/>
  <c r="I472"/>
  <c r="I475"/>
  <c r="H466"/>
  <c r="G456"/>
  <c r="G471"/>
  <c r="H471"/>
  <c r="G472"/>
  <c r="G475"/>
  <c r="H475"/>
  <c r="H457"/>
  <c r="H474"/>
  <c r="G464"/>
  <c r="I473"/>
  <c r="G474"/>
  <c r="H456"/>
  <c r="I456"/>
  <c r="G457"/>
  <c r="G460"/>
  <c r="I458"/>
  <c r="H476"/>
  <c r="I455"/>
  <c r="H455"/>
  <c r="G455"/>
  <c r="H409"/>
  <c r="G451"/>
  <c r="G429"/>
  <c r="I433"/>
  <c r="G419"/>
  <c r="H411"/>
  <c r="G417"/>
  <c r="H396"/>
  <c r="I417"/>
  <c r="G438"/>
  <c r="H426"/>
  <c r="H413"/>
  <c r="I413"/>
  <c r="I400"/>
  <c r="I403"/>
  <c r="G394"/>
  <c r="H415"/>
  <c r="I435"/>
  <c r="G397"/>
  <c r="I402"/>
  <c r="H408"/>
  <c r="G422"/>
  <c r="H414"/>
  <c r="G396"/>
  <c r="G392"/>
  <c r="I444"/>
  <c r="H445"/>
  <c r="I425"/>
  <c r="G444"/>
  <c r="I436"/>
  <c r="G402"/>
  <c r="I423"/>
  <c r="I439"/>
  <c r="I398"/>
  <c r="I399"/>
  <c r="H452"/>
  <c r="I450"/>
  <c r="H428"/>
  <c r="I404"/>
  <c r="G426"/>
  <c r="H446"/>
  <c r="G442"/>
  <c r="H442"/>
  <c r="G440"/>
  <c r="G443"/>
  <c r="G390"/>
  <c r="I409"/>
  <c r="G452"/>
  <c r="H447"/>
  <c r="G448"/>
  <c r="I428"/>
  <c r="H425"/>
  <c r="G416"/>
  <c r="G401"/>
  <c r="I432"/>
  <c r="H389"/>
  <c r="G406"/>
  <c r="G428"/>
  <c r="G415"/>
  <c r="I405"/>
  <c r="I395"/>
  <c r="I412"/>
  <c r="G389"/>
  <c r="H400"/>
  <c r="I390"/>
  <c r="G412"/>
  <c r="H432"/>
  <c r="G446"/>
  <c r="G436"/>
  <c r="G439"/>
  <c r="G427"/>
  <c r="H419"/>
  <c r="G425"/>
  <c r="G399"/>
  <c r="H420"/>
  <c r="I440"/>
  <c r="H433"/>
  <c r="H421"/>
  <c r="I421"/>
  <c r="I408"/>
  <c r="I411"/>
  <c r="I396"/>
  <c r="G418"/>
  <c r="H438"/>
  <c r="G405"/>
  <c r="I410"/>
  <c r="H416"/>
  <c r="H422"/>
  <c r="H417"/>
  <c r="I391"/>
  <c r="G447"/>
  <c r="H434"/>
  <c r="I424"/>
  <c r="H423"/>
  <c r="G424"/>
  <c r="H437"/>
  <c r="G420"/>
  <c r="G400"/>
  <c r="G450"/>
  <c r="G407"/>
  <c r="H449"/>
  <c r="H439"/>
  <c r="I434"/>
  <c r="G431"/>
  <c r="H401"/>
  <c r="G408"/>
  <c r="G393"/>
  <c r="G430"/>
  <c r="G449"/>
  <c r="I449"/>
  <c r="H390"/>
  <c r="G404"/>
  <c r="G413"/>
  <c r="G398"/>
  <c r="H412"/>
  <c r="I394"/>
  <c r="I452"/>
  <c r="I388"/>
  <c r="H430"/>
  <c r="H448"/>
  <c r="I426"/>
  <c r="H403"/>
  <c r="G409"/>
  <c r="H418"/>
  <c r="H405"/>
  <c r="I392"/>
  <c r="H391"/>
  <c r="G433"/>
  <c r="G414"/>
  <c r="H393"/>
  <c r="I414"/>
  <c r="G435"/>
  <c r="I448"/>
  <c r="H441"/>
  <c r="H444"/>
  <c r="H431"/>
  <c r="H427"/>
  <c r="G432"/>
  <c r="I401"/>
  <c r="G423"/>
  <c r="H443"/>
  <c r="I438"/>
  <c r="H429"/>
  <c r="I429"/>
  <c r="I416"/>
  <c r="I419"/>
  <c r="H399"/>
  <c r="I420"/>
  <c r="G441"/>
  <c r="I415"/>
  <c r="I418"/>
  <c r="H424"/>
  <c r="G437"/>
  <c r="I437"/>
  <c r="H404"/>
  <c r="H451"/>
  <c r="H436"/>
  <c r="I427"/>
  <c r="I443"/>
  <c r="G434"/>
  <c r="H440"/>
  <c r="I447"/>
  <c r="H394"/>
  <c r="I441"/>
  <c r="I431"/>
  <c r="I430"/>
  <c r="I422"/>
  <c r="I407"/>
  <c r="G395"/>
  <c r="H388"/>
  <c r="H402"/>
  <c r="I389"/>
  <c r="G445"/>
  <c r="H407"/>
  <c r="I446"/>
  <c r="H395"/>
  <c r="I442"/>
  <c r="I445"/>
  <c r="G403"/>
  <c r="G391"/>
  <c r="H410"/>
  <c r="I397"/>
  <c r="H450"/>
  <c r="G410"/>
  <c r="I451"/>
  <c r="H392"/>
  <c r="H398"/>
  <c r="I406"/>
  <c r="G421"/>
  <c r="G411"/>
  <c r="I393"/>
  <c r="H435"/>
  <c r="H397"/>
  <c r="H406"/>
  <c r="G6"/>
  <c r="H27"/>
  <c r="I48"/>
  <c r="G70"/>
  <c r="H91"/>
  <c r="I112"/>
  <c r="G134"/>
  <c r="H155"/>
  <c r="I176"/>
  <c r="G198"/>
  <c r="H219"/>
  <c r="I19"/>
  <c r="G41"/>
  <c r="H62"/>
  <c r="I83"/>
  <c r="G105"/>
  <c r="H126"/>
  <c r="I147"/>
  <c r="G169"/>
  <c r="H190"/>
  <c r="I211"/>
  <c r="G7"/>
  <c r="H28"/>
  <c r="I49"/>
  <c r="G71"/>
  <c r="H92"/>
  <c r="I113"/>
  <c r="G135"/>
  <c r="H156"/>
  <c r="I177"/>
  <c r="G199"/>
  <c r="H220"/>
  <c r="G19"/>
  <c r="H53"/>
  <c r="I87"/>
  <c r="G122"/>
  <c r="G156"/>
  <c r="I189"/>
  <c r="G224"/>
  <c r="I247"/>
  <c r="G269"/>
  <c r="H290"/>
  <c r="I311"/>
  <c r="H32"/>
  <c r="I66"/>
  <c r="G101"/>
  <c r="H135"/>
  <c r="H169"/>
  <c r="G203"/>
  <c r="I234"/>
  <c r="G256"/>
  <c r="H277"/>
  <c r="I298"/>
  <c r="H16"/>
  <c r="I50"/>
  <c r="G85"/>
  <c r="H119"/>
  <c r="H153"/>
  <c r="G187"/>
  <c r="H221"/>
  <c r="G246"/>
  <c r="H267"/>
  <c r="I288"/>
  <c r="G310"/>
  <c r="H331"/>
  <c r="G27"/>
  <c r="H82"/>
  <c r="H137"/>
  <c r="G192"/>
  <c r="H240"/>
  <c r="G274"/>
  <c r="H308"/>
  <c r="I334"/>
  <c r="G357"/>
  <c r="H378"/>
  <c r="H9"/>
  <c r="G64"/>
  <c r="I118"/>
  <c r="I172"/>
  <c r="G227"/>
  <c r="I262"/>
  <c r="G297"/>
  <c r="H326"/>
  <c r="I349"/>
  <c r="G371"/>
  <c r="I8"/>
  <c r="G30"/>
  <c r="H51"/>
  <c r="I72"/>
  <c r="G94"/>
  <c r="H115"/>
  <c r="I136"/>
  <c r="G158"/>
  <c r="H179"/>
  <c r="I200"/>
  <c r="G222"/>
  <c r="H22"/>
  <c r="I43"/>
  <c r="G65"/>
  <c r="H86"/>
  <c r="I107"/>
  <c r="G129"/>
  <c r="H150"/>
  <c r="I171"/>
  <c r="G193"/>
  <c r="H214"/>
  <c r="I9"/>
  <c r="G31"/>
  <c r="H52"/>
  <c r="I73"/>
  <c r="G95"/>
  <c r="H116"/>
  <c r="I137"/>
  <c r="G159"/>
  <c r="H180"/>
  <c r="I201"/>
  <c r="G223"/>
  <c r="I23"/>
  <c r="G58"/>
  <c r="G92"/>
  <c r="I125"/>
  <c r="G160"/>
  <c r="H194"/>
  <c r="G228"/>
  <c r="H250"/>
  <c r="I271"/>
  <c r="G293"/>
  <c r="H314"/>
  <c r="G37"/>
  <c r="H71"/>
  <c r="H105"/>
  <c r="G139"/>
  <c r="H173"/>
  <c r="I207"/>
  <c r="H237"/>
  <c r="I258"/>
  <c r="G280"/>
  <c r="H301"/>
  <c r="G21"/>
  <c r="H55"/>
  <c r="H89"/>
  <c r="G123"/>
  <c r="H157"/>
  <c r="I191"/>
  <c r="G226"/>
  <c r="I248"/>
  <c r="G270"/>
  <c r="H291"/>
  <c r="I312"/>
  <c r="G334"/>
  <c r="I34"/>
  <c r="G90"/>
  <c r="G144"/>
  <c r="I197"/>
  <c r="H244"/>
  <c r="I278"/>
  <c r="G313"/>
  <c r="I337"/>
  <c r="I359"/>
  <c r="G381"/>
  <c r="G16"/>
  <c r="I69"/>
  <c r="G125"/>
  <c r="G180"/>
  <c r="G233"/>
  <c r="G267"/>
  <c r="I300"/>
  <c r="H329"/>
  <c r="H352"/>
  <c r="I373"/>
  <c r="H11"/>
  <c r="I32"/>
  <c r="G54"/>
  <c r="H75"/>
  <c r="I96"/>
  <c r="G118"/>
  <c r="H139"/>
  <c r="I160"/>
  <c r="G182"/>
  <c r="H203"/>
  <c r="I224"/>
  <c r="G25"/>
  <c r="H46"/>
  <c r="I67"/>
  <c r="G89"/>
  <c r="H110"/>
  <c r="I131"/>
  <c r="G153"/>
  <c r="H174"/>
  <c r="I195"/>
  <c r="G217"/>
  <c r="H12"/>
  <c r="I33"/>
  <c r="G55"/>
  <c r="H76"/>
  <c r="I97"/>
  <c r="G119"/>
  <c r="H140"/>
  <c r="I161"/>
  <c r="G183"/>
  <c r="H204"/>
  <c r="I225"/>
  <c r="G28"/>
  <c r="I61"/>
  <c r="G96"/>
  <c r="H130"/>
  <c r="I164"/>
  <c r="I198"/>
  <c r="I231"/>
  <c r="G253"/>
  <c r="H274"/>
  <c r="I295"/>
  <c r="H7"/>
  <c r="H41"/>
  <c r="G75"/>
  <c r="H109"/>
  <c r="I143"/>
  <c r="G178"/>
  <c r="G212"/>
  <c r="G240"/>
  <c r="H261"/>
  <c r="I282"/>
  <c r="G304"/>
  <c r="H25"/>
  <c r="G59"/>
  <c r="H93"/>
  <c r="I127"/>
  <c r="G162"/>
  <c r="G196"/>
  <c r="H229"/>
  <c r="H251"/>
  <c r="I272"/>
  <c r="G294"/>
  <c r="H315"/>
  <c r="I336"/>
  <c r="G42"/>
  <c r="I95"/>
  <c r="I150"/>
  <c r="H205"/>
  <c r="G249"/>
  <c r="G283"/>
  <c r="H316"/>
  <c r="I340"/>
  <c r="H362"/>
  <c r="I383"/>
  <c r="I22"/>
  <c r="H77"/>
  <c r="I132"/>
  <c r="I186"/>
  <c r="I236"/>
  <c r="G271"/>
  <c r="H305"/>
  <c r="H332"/>
  <c r="G355"/>
  <c r="H376"/>
  <c r="I58"/>
  <c r="H112"/>
  <c r="I167"/>
  <c r="I222"/>
  <c r="I259"/>
  <c r="I293"/>
  <c r="G14"/>
  <c r="H43"/>
  <c r="I80"/>
  <c r="G110"/>
  <c r="H147"/>
  <c r="I184"/>
  <c r="G214"/>
  <c r="H30"/>
  <c r="I59"/>
  <c r="G97"/>
  <c r="H134"/>
  <c r="I163"/>
  <c r="G201"/>
  <c r="H230"/>
  <c r="I41"/>
  <c r="G79"/>
  <c r="H108"/>
  <c r="I145"/>
  <c r="G175"/>
  <c r="H212"/>
  <c r="G32"/>
  <c r="H79"/>
  <c r="I138"/>
  <c r="G186"/>
  <c r="I239"/>
  <c r="G277"/>
  <c r="H306"/>
  <c r="G50"/>
  <c r="H96"/>
  <c r="I156"/>
  <c r="G216"/>
  <c r="I250"/>
  <c r="G288"/>
  <c r="I12"/>
  <c r="G72"/>
  <c r="G132"/>
  <c r="I178"/>
  <c r="H235"/>
  <c r="I264"/>
  <c r="G302"/>
  <c r="H339"/>
  <c r="G69"/>
  <c r="G164"/>
  <c r="G236"/>
  <c r="H295"/>
  <c r="I343"/>
  <c r="G373"/>
  <c r="G36"/>
  <c r="I111"/>
  <c r="I206"/>
  <c r="I275"/>
  <c r="G320"/>
  <c r="H360"/>
  <c r="G52"/>
  <c r="G120"/>
  <c r="G181"/>
  <c r="H238"/>
  <c r="H276"/>
  <c r="I314"/>
  <c r="G339"/>
  <c r="G361"/>
  <c r="H382"/>
  <c r="H85"/>
  <c r="G172"/>
  <c r="H248"/>
  <c r="G303"/>
  <c r="H345"/>
  <c r="H379"/>
  <c r="H197"/>
  <c r="G368"/>
  <c r="H47"/>
  <c r="I31"/>
  <c r="I119"/>
  <c r="I205"/>
  <c r="I269"/>
  <c r="I321"/>
  <c r="I358"/>
  <c r="G133"/>
  <c r="I327"/>
  <c r="H13"/>
  <c r="G12"/>
  <c r="I98"/>
  <c r="H185"/>
  <c r="G257"/>
  <c r="H311"/>
  <c r="I350"/>
  <c r="I384"/>
  <c r="G210"/>
  <c r="H355"/>
  <c r="H145"/>
  <c r="I102"/>
  <c r="H281"/>
  <c r="H365"/>
  <c r="H333"/>
  <c r="G204"/>
  <c r="G234"/>
  <c r="G239"/>
  <c r="H73"/>
  <c r="H268"/>
  <c r="H357"/>
  <c r="H48"/>
  <c r="G343"/>
  <c r="I361"/>
  <c r="H265"/>
  <c r="H213"/>
  <c r="H26"/>
  <c r="H246"/>
  <c r="H343"/>
  <c r="I170"/>
  <c r="G315"/>
  <c r="I386"/>
  <c r="I378"/>
  <c r="H381"/>
  <c r="H356"/>
  <c r="H129"/>
  <c r="I362"/>
  <c r="G35"/>
  <c r="I108"/>
  <c r="H317"/>
  <c r="G230"/>
  <c r="I376"/>
  <c r="G128"/>
  <c r="G374"/>
  <c r="H18"/>
  <c r="H247"/>
  <c r="H280"/>
  <c r="I281"/>
  <c r="G360"/>
  <c r="H387"/>
  <c r="G266"/>
  <c r="G260"/>
  <c r="G382"/>
  <c r="G285"/>
  <c r="I266"/>
  <c r="I37"/>
  <c r="H144"/>
  <c r="G318"/>
  <c r="I109"/>
  <c r="I351"/>
  <c r="H152"/>
  <c r="H338"/>
  <c r="G141"/>
  <c r="H289"/>
  <c r="G369"/>
  <c r="G117"/>
  <c r="I268"/>
  <c r="H64"/>
  <c r="H151"/>
  <c r="G290"/>
  <c r="H359"/>
  <c r="I16"/>
  <c r="G46"/>
  <c r="H83"/>
  <c r="I120"/>
  <c r="G150"/>
  <c r="H187"/>
  <c r="I216"/>
  <c r="G33"/>
  <c r="H70"/>
  <c r="I99"/>
  <c r="G137"/>
  <c r="H166"/>
  <c r="I203"/>
  <c r="G15"/>
  <c r="H44"/>
  <c r="I81"/>
  <c r="G111"/>
  <c r="H148"/>
  <c r="I185"/>
  <c r="G215"/>
  <c r="I36"/>
  <c r="G83"/>
  <c r="H143"/>
  <c r="I202"/>
  <c r="H242"/>
  <c r="I279"/>
  <c r="G309"/>
  <c r="I53"/>
  <c r="G114"/>
  <c r="H160"/>
  <c r="I220"/>
  <c r="H253"/>
  <c r="I290"/>
  <c r="H29"/>
  <c r="I76"/>
  <c r="G136"/>
  <c r="H183"/>
  <c r="G238"/>
  <c r="H275"/>
  <c r="I304"/>
  <c r="G342"/>
  <c r="G76"/>
  <c r="G171"/>
  <c r="I252"/>
  <c r="G300"/>
  <c r="H346"/>
  <c r="I375"/>
  <c r="G43"/>
  <c r="H138"/>
  <c r="I213"/>
  <c r="H279"/>
  <c r="G323"/>
  <c r="G363"/>
  <c r="H65"/>
  <c r="H127"/>
  <c r="I188"/>
  <c r="G242"/>
  <c r="G281"/>
  <c r="I317"/>
  <c r="H342"/>
  <c r="I363"/>
  <c r="G385"/>
  <c r="H8"/>
  <c r="H95"/>
  <c r="I183"/>
  <c r="H255"/>
  <c r="H310"/>
  <c r="H349"/>
  <c r="H383"/>
  <c r="G219"/>
  <c r="I380"/>
  <c r="H90"/>
  <c r="I42"/>
  <c r="G218"/>
  <c r="I276"/>
  <c r="I326"/>
  <c r="I154"/>
  <c r="I342"/>
  <c r="I21"/>
  <c r="G197"/>
  <c r="H264"/>
  <c r="I354"/>
  <c r="H167"/>
  <c r="I294"/>
  <c r="H351"/>
  <c r="G279"/>
  <c r="I103"/>
  <c r="G366"/>
  <c r="H81"/>
  <c r="G91"/>
  <c r="I292"/>
  <c r="G51"/>
  <c r="G352"/>
  <c r="H202"/>
  <c r="I324"/>
  <c r="I62"/>
  <c r="I228"/>
  <c r="G98"/>
  <c r="H243"/>
  <c r="I13"/>
  <c r="H184"/>
  <c r="H368"/>
  <c r="I78"/>
  <c r="G202"/>
  <c r="G324"/>
  <c r="H321"/>
  <c r="G56"/>
  <c r="H271"/>
  <c r="H336"/>
  <c r="G80"/>
  <c r="H19"/>
  <c r="I56"/>
  <c r="G86"/>
  <c r="H123"/>
  <c r="I152"/>
  <c r="G190"/>
  <c r="H6"/>
  <c r="I35"/>
  <c r="G73"/>
  <c r="H102"/>
  <c r="I139"/>
  <c r="G177"/>
  <c r="H206"/>
  <c r="I17"/>
  <c r="G47"/>
  <c r="H84"/>
  <c r="I121"/>
  <c r="G151"/>
  <c r="H188"/>
  <c r="I217"/>
  <c r="H40"/>
  <c r="I100"/>
  <c r="G147"/>
  <c r="H207"/>
  <c r="G245"/>
  <c r="H282"/>
  <c r="G11"/>
  <c r="H58"/>
  <c r="I117"/>
  <c r="G165"/>
  <c r="H224"/>
  <c r="G264"/>
  <c r="H293"/>
  <c r="G34"/>
  <c r="H80"/>
  <c r="I140"/>
  <c r="G200"/>
  <c r="I240"/>
  <c r="G278"/>
  <c r="H307"/>
  <c r="I7"/>
  <c r="H103"/>
  <c r="H178"/>
  <c r="H257"/>
  <c r="H304"/>
  <c r="G349"/>
  <c r="H386"/>
  <c r="H50"/>
  <c r="G146"/>
  <c r="G221"/>
  <c r="G284"/>
  <c r="H335"/>
  <c r="I365"/>
  <c r="H10"/>
  <c r="H72"/>
  <c r="H133"/>
  <c r="G195"/>
  <c r="I246"/>
  <c r="I284"/>
  <c r="G321"/>
  <c r="G345"/>
  <c r="H366"/>
  <c r="I387"/>
  <c r="I18"/>
  <c r="G107"/>
  <c r="G194"/>
  <c r="H262"/>
  <c r="G316"/>
  <c r="I353"/>
  <c r="H23"/>
  <c r="I257"/>
  <c r="I122"/>
  <c r="G53"/>
  <c r="H141"/>
  <c r="H227"/>
  <c r="I283"/>
  <c r="G331"/>
  <c r="G367"/>
  <c r="G176"/>
  <c r="G351"/>
  <c r="H57"/>
  <c r="H33"/>
  <c r="H120"/>
  <c r="G208"/>
  <c r="I270"/>
  <c r="G322"/>
  <c r="G359"/>
  <c r="G244"/>
  <c r="H385"/>
  <c r="G189"/>
  <c r="I158"/>
  <c r="G308"/>
  <c r="I382"/>
  <c r="G106"/>
  <c r="I368"/>
  <c r="G289"/>
  <c r="I318"/>
  <c r="G319"/>
  <c r="I135"/>
  <c r="G295"/>
  <c r="I374"/>
  <c r="H136"/>
  <c r="H377"/>
  <c r="G179"/>
  <c r="G328"/>
  <c r="H294"/>
  <c r="G82"/>
  <c r="H273"/>
  <c r="I360"/>
  <c r="H232"/>
  <c r="H334"/>
  <c r="I93"/>
  <c r="G22"/>
  <c r="H59"/>
  <c r="I88"/>
  <c r="G126"/>
  <c r="H163"/>
  <c r="I192"/>
  <c r="G9"/>
  <c r="H38"/>
  <c r="I75"/>
  <c r="G113"/>
  <c r="H142"/>
  <c r="I179"/>
  <c r="G209"/>
  <c r="H20"/>
  <c r="I57"/>
  <c r="G87"/>
  <c r="H124"/>
  <c r="I153"/>
  <c r="G191"/>
  <c r="H228"/>
  <c r="G45"/>
  <c r="H104"/>
  <c r="I151"/>
  <c r="G211"/>
  <c r="I255"/>
  <c r="I15"/>
  <c r="H122"/>
  <c r="I181"/>
  <c r="G296"/>
  <c r="I204"/>
  <c r="I280"/>
  <c r="I261"/>
  <c r="H319"/>
  <c r="H56"/>
  <c r="H241"/>
  <c r="H288"/>
  <c r="G18"/>
  <c r="G251"/>
  <c r="I347"/>
  <c r="I30"/>
  <c r="G205"/>
  <c r="G358"/>
  <c r="G155"/>
  <c r="I235"/>
  <c r="H371"/>
  <c r="I237"/>
  <c r="I24"/>
  <c r="H99"/>
  <c r="G166"/>
  <c r="I11"/>
  <c r="H78"/>
  <c r="G145"/>
  <c r="I219"/>
  <c r="H60"/>
  <c r="G127"/>
  <c r="I193"/>
  <c r="H49"/>
  <c r="H168"/>
  <c r="H258"/>
  <c r="G20"/>
  <c r="I126"/>
  <c r="G232"/>
  <c r="I306"/>
  <c r="I101"/>
  <c r="H208"/>
  <c r="H283"/>
  <c r="H21"/>
  <c r="I212"/>
  <c r="H322"/>
  <c r="H159"/>
  <c r="H292"/>
  <c r="G379"/>
  <c r="I85"/>
  <c r="H209"/>
  <c r="I297"/>
  <c r="H350"/>
  <c r="H128"/>
  <c r="G276"/>
  <c r="G362"/>
  <c r="I285"/>
  <c r="H210"/>
  <c r="I162"/>
  <c r="H297"/>
  <c r="H375"/>
  <c r="I251"/>
  <c r="H101"/>
  <c r="H87"/>
  <c r="H236"/>
  <c r="H327"/>
  <c r="G376"/>
  <c r="I45"/>
  <c r="I332"/>
  <c r="I14"/>
  <c r="I319"/>
  <c r="I210"/>
  <c r="I308"/>
  <c r="I344"/>
  <c r="H114"/>
  <c r="H324"/>
  <c r="G60"/>
  <c r="I301"/>
  <c r="G275"/>
  <c r="H69"/>
  <c r="H39"/>
  <c r="G138"/>
  <c r="I82"/>
  <c r="I182"/>
  <c r="G174"/>
  <c r="I227"/>
  <c r="H181"/>
  <c r="H45"/>
  <c r="G8"/>
  <c r="I232"/>
  <c r="H231"/>
  <c r="I29"/>
  <c r="I310"/>
  <c r="H296"/>
  <c r="H312"/>
  <c r="I277"/>
  <c r="G188"/>
  <c r="H348"/>
  <c r="I244"/>
  <c r="H201"/>
  <c r="H146"/>
  <c r="I307"/>
  <c r="H195"/>
  <c r="I89"/>
  <c r="G231"/>
  <c r="I215"/>
  <c r="H269"/>
  <c r="I320"/>
  <c r="H354"/>
  <c r="H24"/>
  <c r="G327"/>
  <c r="H216"/>
  <c r="I77"/>
  <c r="G364"/>
  <c r="G163"/>
  <c r="G346"/>
  <c r="I68"/>
  <c r="G325"/>
  <c r="H233"/>
  <c r="H225"/>
  <c r="I369"/>
  <c r="H131"/>
  <c r="H118"/>
  <c r="I6"/>
  <c r="H298"/>
  <c r="G272"/>
  <c r="G124"/>
  <c r="I90"/>
  <c r="H154"/>
  <c r="H374"/>
  <c r="I330"/>
  <c r="I175"/>
  <c r="H239"/>
  <c r="G370"/>
  <c r="G157"/>
  <c r="I260"/>
  <c r="I286"/>
  <c r="G142"/>
  <c r="G121"/>
  <c r="I169"/>
  <c r="G301"/>
  <c r="I274"/>
  <c r="G326"/>
  <c r="H98"/>
  <c r="I38"/>
  <c r="H161"/>
  <c r="G377"/>
  <c r="H63"/>
  <c r="H97"/>
  <c r="G67"/>
  <c r="G66"/>
  <c r="G298"/>
  <c r="I305"/>
  <c r="I253"/>
  <c r="I338"/>
  <c r="I302"/>
  <c r="H300"/>
  <c r="I60"/>
  <c r="I144"/>
  <c r="G39"/>
  <c r="H172"/>
  <c r="G237"/>
  <c r="I92"/>
  <c r="G68"/>
  <c r="G262"/>
  <c r="H370"/>
  <c r="I357"/>
  <c r="H175"/>
  <c r="I379"/>
  <c r="G74"/>
  <c r="G108"/>
  <c r="H318"/>
  <c r="I385"/>
  <c r="I254"/>
  <c r="H35"/>
  <c r="G102"/>
  <c r="I168"/>
  <c r="H14"/>
  <c r="G81"/>
  <c r="I155"/>
  <c r="H222"/>
  <c r="G63"/>
  <c r="I129"/>
  <c r="H196"/>
  <c r="H66"/>
  <c r="G173"/>
  <c r="G261"/>
  <c r="G24"/>
  <c r="I130"/>
  <c r="I242"/>
  <c r="H309"/>
  <c r="H106"/>
  <c r="G213"/>
  <c r="G286"/>
  <c r="G48"/>
  <c r="I218"/>
  <c r="H325"/>
  <c r="I166"/>
  <c r="I309"/>
  <c r="I381"/>
  <c r="G93"/>
  <c r="H215"/>
  <c r="H302"/>
  <c r="G353"/>
  <c r="G140"/>
  <c r="G282"/>
  <c r="I366"/>
  <c r="I322"/>
  <c r="I238"/>
  <c r="I173"/>
  <c r="H303"/>
  <c r="G380"/>
  <c r="G265"/>
  <c r="I133"/>
  <c r="G131"/>
  <c r="I243"/>
  <c r="G332"/>
  <c r="H380"/>
  <c r="H88"/>
  <c r="I39"/>
  <c r="I329"/>
  <c r="G338"/>
  <c r="H17"/>
  <c r="H320"/>
  <c r="I333"/>
  <c r="G344"/>
  <c r="I315"/>
  <c r="I27"/>
  <c r="H68"/>
  <c r="I209"/>
  <c r="G152"/>
  <c r="H299"/>
  <c r="I331"/>
  <c r="G317"/>
  <c r="I233"/>
  <c r="I196"/>
  <c r="H189"/>
  <c r="G116"/>
  <c r="G340"/>
  <c r="G329"/>
  <c r="H149"/>
  <c r="I128"/>
  <c r="H182"/>
  <c r="G109"/>
  <c r="I79"/>
  <c r="H42"/>
  <c r="G149"/>
  <c r="I116"/>
  <c r="I84"/>
  <c r="H341"/>
  <c r="I146"/>
  <c r="I371"/>
  <c r="I325"/>
  <c r="H74"/>
  <c r="G341"/>
  <c r="G44"/>
  <c r="H284"/>
  <c r="H278"/>
  <c r="I356"/>
  <c r="I94"/>
  <c r="I348"/>
  <c r="I124"/>
  <c r="G386"/>
  <c r="G252"/>
  <c r="G206"/>
  <c r="G185"/>
  <c r="G167"/>
  <c r="G220"/>
  <c r="I190"/>
  <c r="I165"/>
  <c r="H323"/>
  <c r="G365"/>
  <c r="I249"/>
  <c r="H31"/>
  <c r="G330"/>
  <c r="I226"/>
  <c r="H111"/>
  <c r="H249"/>
  <c r="H34"/>
  <c r="I54"/>
  <c r="G291"/>
  <c r="G292"/>
  <c r="G383"/>
  <c r="G307"/>
  <c r="I208"/>
  <c r="H36"/>
  <c r="I10"/>
  <c r="H234"/>
  <c r="I194"/>
  <c r="H170"/>
  <c r="G287"/>
  <c r="I367"/>
  <c r="G347"/>
  <c r="G333"/>
  <c r="I335"/>
  <c r="H218"/>
  <c r="H367"/>
  <c r="I199"/>
  <c r="H313"/>
  <c r="I323"/>
  <c r="H347"/>
  <c r="I273"/>
  <c r="G78"/>
  <c r="G57"/>
  <c r="H198"/>
  <c r="I105"/>
  <c r="I134"/>
  <c r="I303"/>
  <c r="H285"/>
  <c r="I157"/>
  <c r="G258"/>
  <c r="G336"/>
  <c r="H340"/>
  <c r="G26"/>
  <c r="G354"/>
  <c r="I229"/>
  <c r="G372"/>
  <c r="I267"/>
  <c r="G61"/>
  <c r="G38"/>
  <c r="I104"/>
  <c r="H171"/>
  <c r="G17"/>
  <c r="I91"/>
  <c r="H158"/>
  <c r="G225"/>
  <c r="I65"/>
  <c r="H132"/>
  <c r="G207"/>
  <c r="I70"/>
  <c r="H177"/>
  <c r="I263"/>
  <c r="I28"/>
  <c r="G148"/>
  <c r="H245"/>
  <c r="G312"/>
  <c r="I110"/>
  <c r="H217"/>
  <c r="I296"/>
  <c r="I55"/>
  <c r="H226"/>
  <c r="H328"/>
  <c r="H193"/>
  <c r="I313"/>
  <c r="H384"/>
  <c r="G99"/>
  <c r="G229"/>
  <c r="G306"/>
  <c r="I355"/>
  <c r="I149"/>
  <c r="I289"/>
  <c r="I370"/>
  <c r="H337"/>
  <c r="G10"/>
  <c r="G184"/>
  <c r="G311"/>
  <c r="G384"/>
  <c r="G299"/>
  <c r="H176"/>
  <c r="I141"/>
  <c r="G250"/>
  <c r="G337"/>
  <c r="H121"/>
  <c r="I71"/>
  <c r="I339"/>
  <c r="G168"/>
  <c r="G29"/>
  <c r="I372"/>
  <c r="I47"/>
  <c r="H330"/>
  <c r="H192"/>
  <c r="H125"/>
  <c r="G170"/>
  <c r="H369"/>
  <c r="G115"/>
  <c r="I352"/>
  <c r="H353"/>
  <c r="H252"/>
  <c r="I40"/>
  <c r="H107"/>
  <c r="H94"/>
  <c r="G161"/>
  <c r="G143"/>
  <c r="I74"/>
  <c r="H266"/>
  <c r="G248"/>
  <c r="I114"/>
  <c r="H61"/>
  <c r="H200"/>
  <c r="I106"/>
  <c r="H358"/>
  <c r="H162"/>
  <c r="G375"/>
  <c r="I346"/>
  <c r="I20"/>
  <c r="I316"/>
  <c r="I221"/>
  <c r="G154"/>
  <c r="I341"/>
  <c r="I223"/>
  <c r="I159"/>
  <c r="H37"/>
  <c r="I377"/>
  <c r="H361"/>
  <c r="G62"/>
  <c r="G49"/>
  <c r="I115"/>
  <c r="G23"/>
  <c r="H164"/>
  <c r="I287"/>
  <c r="H186"/>
  <c r="G254"/>
  <c r="I265"/>
  <c r="I245"/>
  <c r="G255"/>
  <c r="G40"/>
  <c r="G243"/>
  <c r="I214"/>
  <c r="G259"/>
  <c r="H191"/>
  <c r="H286"/>
  <c r="I364"/>
  <c r="G247"/>
  <c r="G348"/>
  <c r="I64"/>
  <c r="I51"/>
  <c r="I25"/>
  <c r="H100"/>
  <c r="H113"/>
  <c r="G84"/>
  <c r="I46"/>
  <c r="I256"/>
  <c r="H270"/>
  <c r="H344"/>
  <c r="H263"/>
  <c r="I52"/>
  <c r="I86"/>
  <c r="I345"/>
  <c r="H372"/>
  <c r="H363"/>
  <c r="G112"/>
  <c r="G273"/>
  <c r="H223"/>
  <c r="I299"/>
  <c r="I180"/>
  <c r="H260"/>
  <c r="G378"/>
  <c r="H67"/>
  <c r="H54"/>
  <c r="I187"/>
  <c r="G103"/>
  <c r="H117"/>
  <c r="G88"/>
  <c r="I63"/>
  <c r="H259"/>
  <c r="G130"/>
  <c r="H254"/>
  <c r="G268"/>
  <c r="G235"/>
  <c r="I142"/>
  <c r="H256"/>
  <c r="G350"/>
  <c r="G241"/>
  <c r="G356"/>
  <c r="H211"/>
  <c r="I123"/>
  <c r="H15"/>
  <c r="H199"/>
  <c r="I174"/>
  <c r="I328"/>
  <c r="I291"/>
  <c r="G104"/>
  <c r="I44"/>
  <c r="H272"/>
  <c r="I241"/>
  <c r="H165"/>
  <c r="G263"/>
  <c r="G100"/>
  <c r="G77"/>
  <c r="G305"/>
  <c r="G13"/>
  <c r="I230"/>
  <c r="H373"/>
  <c r="H364"/>
  <c r="G335"/>
  <c r="G314"/>
  <c r="I26"/>
  <c r="H287"/>
  <c r="I148"/>
  <c r="G5"/>
  <c r="H7" i="2"/>
  <c r="I5" i="1"/>
  <c r="H5"/>
  <c r="M395" l="1"/>
  <c r="M408"/>
  <c r="M400"/>
  <c r="M448"/>
  <c r="M410"/>
  <c r="M430"/>
  <c r="M449"/>
  <c r="N449" s="1"/>
  <c r="M398"/>
  <c r="M399"/>
  <c r="M451"/>
  <c r="M434"/>
  <c r="M433"/>
  <c r="M452"/>
  <c r="M412"/>
  <c r="M442"/>
  <c r="M438"/>
  <c r="M414"/>
  <c r="M420"/>
  <c r="M425"/>
  <c r="M432"/>
  <c r="M428"/>
  <c r="M413"/>
  <c r="M404"/>
  <c r="M394"/>
  <c r="M391"/>
  <c r="M423"/>
  <c r="M435"/>
  <c r="M407"/>
  <c r="M446"/>
  <c r="M440"/>
  <c r="M403"/>
  <c r="M409"/>
  <c r="M393"/>
  <c r="M450"/>
  <c r="M447"/>
  <c r="M418"/>
  <c r="M415"/>
  <c r="M397"/>
  <c r="M429"/>
  <c r="M406"/>
  <c r="M389"/>
  <c r="M417"/>
  <c r="M411"/>
  <c r="M439"/>
  <c r="M401"/>
  <c r="M390"/>
  <c r="M422"/>
  <c r="M437"/>
  <c r="M392"/>
  <c r="M431"/>
  <c r="M426"/>
  <c r="M396"/>
  <c r="M424"/>
  <c r="M427"/>
  <c r="M402"/>
  <c r="M421"/>
  <c r="M445"/>
  <c r="M441"/>
  <c r="M405"/>
  <c r="M436"/>
  <c r="M416"/>
  <c r="M443"/>
  <c r="M444"/>
  <c r="M419"/>
  <c r="M388"/>
  <c r="N388" s="1"/>
  <c r="H2"/>
  <c r="I2"/>
  <c r="G2"/>
  <c r="M11"/>
  <c r="L11" s="1"/>
  <c r="M15"/>
  <c r="M459"/>
  <c r="N459" s="1"/>
  <c r="M460"/>
  <c r="M291"/>
  <c r="N291" s="1"/>
  <c r="M292"/>
  <c r="N292" s="1"/>
  <c r="L429" l="1"/>
  <c r="Q449"/>
  <c r="Q459"/>
  <c r="L449"/>
  <c r="N445"/>
  <c r="L445"/>
  <c r="Q445"/>
  <c r="N447"/>
  <c r="Q447"/>
  <c r="L447"/>
  <c r="N450"/>
  <c r="L450"/>
  <c r="Q450"/>
  <c r="N446"/>
  <c r="Q446"/>
  <c r="L446"/>
  <c r="N452"/>
  <c r="L452"/>
  <c r="Q452"/>
  <c r="N448"/>
  <c r="L448"/>
  <c r="Q448"/>
  <c r="M1"/>
  <c r="Q460"/>
  <c r="N460"/>
  <c r="Q292"/>
  <c r="Q291"/>
  <c r="L292"/>
  <c r="L291"/>
  <c r="F11" i="2"/>
  <c r="H449" l="1"/>
  <c r="H16"/>
  <c r="H17"/>
  <c r="H18"/>
  <c r="H19"/>
  <c r="H26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50"/>
  <c r="H15"/>
  <c r="K7" l="1"/>
  <c r="I7"/>
  <c r="M290" i="1"/>
  <c r="M21"/>
  <c r="M242"/>
  <c r="N242" s="1"/>
  <c r="M284"/>
  <c r="N284" s="1"/>
  <c r="M156"/>
  <c r="N156" s="1"/>
  <c r="M323"/>
  <c r="M294"/>
  <c r="N294" s="1"/>
  <c r="M126"/>
  <c r="N126" s="1"/>
  <c r="M111"/>
  <c r="N111" s="1"/>
  <c r="M305"/>
  <c r="M129"/>
  <c r="N129" s="1"/>
  <c r="M153"/>
  <c r="N153" s="1"/>
  <c r="M468"/>
  <c r="M330"/>
  <c r="M476"/>
  <c r="M268"/>
  <c r="N268" s="1"/>
  <c r="M91"/>
  <c r="N91" s="1"/>
  <c r="M299"/>
  <c r="N299" s="1"/>
  <c r="M384"/>
  <c r="N384" s="1"/>
  <c r="M131"/>
  <c r="N131" s="1"/>
  <c r="M46"/>
  <c r="N46" s="1"/>
  <c r="M200"/>
  <c r="N200" s="1"/>
  <c r="M169"/>
  <c r="N169" s="1"/>
  <c r="M378"/>
  <c r="M72"/>
  <c r="N72" s="1"/>
  <c r="N423"/>
  <c r="M342"/>
  <c r="N342" s="1"/>
  <c r="M183"/>
  <c r="N183" s="1"/>
  <c r="M18"/>
  <c r="M82"/>
  <c r="N82" s="1"/>
  <c r="M146"/>
  <c r="N146" s="1"/>
  <c r="M274"/>
  <c r="N274" s="1"/>
  <c r="M340"/>
  <c r="M466"/>
  <c r="M147"/>
  <c r="N147" s="1"/>
  <c r="M75"/>
  <c r="N75" s="1"/>
  <c r="M229"/>
  <c r="N229" s="1"/>
  <c r="M456"/>
  <c r="M336"/>
  <c r="M307"/>
  <c r="M6"/>
  <c r="N6" s="1"/>
  <c r="M198"/>
  <c r="N198" s="1"/>
  <c r="N426"/>
  <c r="M383"/>
  <c r="N383" s="1"/>
  <c r="M23"/>
  <c r="M215"/>
  <c r="N215" s="1"/>
  <c r="M73"/>
  <c r="N73" s="1"/>
  <c r="M137"/>
  <c r="N137" s="1"/>
  <c r="M210"/>
  <c r="N210" s="1"/>
  <c r="M108"/>
  <c r="N108" s="1"/>
  <c r="M358"/>
  <c r="M171"/>
  <c r="N171" s="1"/>
  <c r="M254"/>
  <c r="N254" s="1"/>
  <c r="M19"/>
  <c r="M281"/>
  <c r="N281" s="1"/>
  <c r="M33"/>
  <c r="N33" s="1"/>
  <c r="M161"/>
  <c r="N161" s="1"/>
  <c r="M195"/>
  <c r="N195" s="1"/>
  <c r="M28"/>
  <c r="N28" s="1"/>
  <c r="M204"/>
  <c r="N204" s="1"/>
  <c r="M48"/>
  <c r="N48" s="1"/>
  <c r="M112"/>
  <c r="N112" s="1"/>
  <c r="M176"/>
  <c r="N176" s="1"/>
  <c r="M240"/>
  <c r="N240" s="1"/>
  <c r="M306"/>
  <c r="M370"/>
  <c r="M473"/>
  <c r="M65"/>
  <c r="N65" s="1"/>
  <c r="M193"/>
  <c r="N193" s="1"/>
  <c r="M10"/>
  <c r="N10" s="1"/>
  <c r="M74"/>
  <c r="N74" s="1"/>
  <c r="M138"/>
  <c r="N138" s="1"/>
  <c r="M202"/>
  <c r="N202" s="1"/>
  <c r="M266"/>
  <c r="N266" s="1"/>
  <c r="M332"/>
  <c r="M457"/>
  <c r="M259"/>
  <c r="N259" s="1"/>
  <c r="M92"/>
  <c r="N92" s="1"/>
  <c r="M220"/>
  <c r="N220" s="1"/>
  <c r="M61"/>
  <c r="N61" s="1"/>
  <c r="M189"/>
  <c r="N189" s="1"/>
  <c r="M67"/>
  <c r="N67" s="1"/>
  <c r="M155"/>
  <c r="N155" s="1"/>
  <c r="M283"/>
  <c r="N283" s="1"/>
  <c r="M116"/>
  <c r="N116" s="1"/>
  <c r="M244"/>
  <c r="N244" s="1"/>
  <c r="M77"/>
  <c r="N77" s="1"/>
  <c r="M213"/>
  <c r="N213" s="1"/>
  <c r="M102"/>
  <c r="N102" s="1"/>
  <c r="M95"/>
  <c r="N95" s="1"/>
  <c r="M279"/>
  <c r="N279" s="1"/>
  <c r="M174"/>
  <c r="N174" s="1"/>
  <c r="M368"/>
  <c r="M287"/>
  <c r="N287" s="1"/>
  <c r="M375"/>
  <c r="N375" s="1"/>
  <c r="M230"/>
  <c r="N230" s="1"/>
  <c r="N451"/>
  <c r="N427"/>
  <c r="M41"/>
  <c r="N41" s="1"/>
  <c r="M308"/>
  <c r="N308" s="1"/>
  <c r="M114"/>
  <c r="N114" s="1"/>
  <c r="M24"/>
  <c r="N24" s="1"/>
  <c r="M346"/>
  <c r="N346" s="1"/>
  <c r="M185"/>
  <c r="N185" s="1"/>
  <c r="M130"/>
  <c r="N130" s="1"/>
  <c r="M76"/>
  <c r="N76" s="1"/>
  <c r="M267"/>
  <c r="N267" s="1"/>
  <c r="M78"/>
  <c r="N78" s="1"/>
  <c r="M255"/>
  <c r="N255" s="1"/>
  <c r="M309"/>
  <c r="N309" s="1"/>
  <c r="M197"/>
  <c r="N197" s="1"/>
  <c r="M363"/>
  <c r="M462"/>
  <c r="M167"/>
  <c r="N167" s="1"/>
  <c r="M184"/>
  <c r="N184" s="1"/>
  <c r="M201"/>
  <c r="N201" s="1"/>
  <c r="M209"/>
  <c r="N209" s="1"/>
  <c r="M26"/>
  <c r="N26" s="1"/>
  <c r="M90"/>
  <c r="N90" s="1"/>
  <c r="M154"/>
  <c r="N154" s="1"/>
  <c r="M218"/>
  <c r="N218" s="1"/>
  <c r="M348"/>
  <c r="M163"/>
  <c r="N163" s="1"/>
  <c r="M293"/>
  <c r="M101"/>
  <c r="N101" s="1"/>
  <c r="M317"/>
  <c r="M20"/>
  <c r="M148"/>
  <c r="N148" s="1"/>
  <c r="M276"/>
  <c r="N276" s="1"/>
  <c r="M109"/>
  <c r="N109" s="1"/>
  <c r="M245"/>
  <c r="N245" s="1"/>
  <c r="M135"/>
  <c r="N135" s="1"/>
  <c r="M337"/>
  <c r="M222"/>
  <c r="N222" s="1"/>
  <c r="M329"/>
  <c r="N329" s="1"/>
  <c r="M94"/>
  <c r="N94" s="1"/>
  <c r="M278"/>
  <c r="N278" s="1"/>
  <c r="M120"/>
  <c r="N120" s="1"/>
  <c r="M248"/>
  <c r="N248" s="1"/>
  <c r="M80"/>
  <c r="N80" s="1"/>
  <c r="M144"/>
  <c r="N144" s="1"/>
  <c r="M208"/>
  <c r="N208" s="1"/>
  <c r="M272"/>
  <c r="N272" s="1"/>
  <c r="M125"/>
  <c r="N125" s="1"/>
  <c r="M253"/>
  <c r="N253" s="1"/>
  <c r="M214"/>
  <c r="N214" s="1"/>
  <c r="M86"/>
  <c r="N86" s="1"/>
  <c r="M7"/>
  <c r="N7" s="1"/>
  <c r="M199"/>
  <c r="N199" s="1"/>
  <c r="M142"/>
  <c r="N142" s="1"/>
  <c r="M56"/>
  <c r="N56" s="1"/>
  <c r="M314"/>
  <c r="M224"/>
  <c r="N224" s="1"/>
  <c r="M288"/>
  <c r="N288" s="1"/>
  <c r="M49"/>
  <c r="N49" s="1"/>
  <c r="M177"/>
  <c r="N177" s="1"/>
  <c r="M58"/>
  <c r="N58" s="1"/>
  <c r="M122"/>
  <c r="N122" s="1"/>
  <c r="M186"/>
  <c r="N186" s="1"/>
  <c r="M316"/>
  <c r="N316" s="1"/>
  <c r="M84"/>
  <c r="N84" s="1"/>
  <c r="M212"/>
  <c r="N212" s="1"/>
  <c r="M53"/>
  <c r="N53" s="1"/>
  <c r="M311"/>
  <c r="M134"/>
  <c r="N134" s="1"/>
  <c r="M190"/>
  <c r="N190" s="1"/>
  <c r="M9"/>
  <c r="M32"/>
  <c r="N32" s="1"/>
  <c r="M160"/>
  <c r="N160" s="1"/>
  <c r="M104"/>
  <c r="N104" s="1"/>
  <c r="M362"/>
  <c r="M57"/>
  <c r="N57" s="1"/>
  <c r="M249"/>
  <c r="N249" s="1"/>
  <c r="M194"/>
  <c r="N194" s="1"/>
  <c r="M324"/>
  <c r="M334"/>
  <c r="N334" s="1"/>
  <c r="M45"/>
  <c r="N45" s="1"/>
  <c r="M173"/>
  <c r="N173" s="1"/>
  <c r="M303"/>
  <c r="M59"/>
  <c r="N59" s="1"/>
  <c r="M139"/>
  <c r="N139" s="1"/>
  <c r="M458"/>
  <c r="M100"/>
  <c r="N100" s="1"/>
  <c r="M236"/>
  <c r="N236" s="1"/>
  <c r="M366"/>
  <c r="M69"/>
  <c r="N69" s="1"/>
  <c r="M327"/>
  <c r="M286"/>
  <c r="N286" s="1"/>
  <c r="M71"/>
  <c r="N71" s="1"/>
  <c r="M265"/>
  <c r="N265" s="1"/>
  <c r="M465"/>
  <c r="M150"/>
  <c r="N150" s="1"/>
  <c r="M344"/>
  <c r="M79"/>
  <c r="N79" s="1"/>
  <c r="M263"/>
  <c r="N263" s="1"/>
  <c r="M367"/>
  <c r="M22"/>
  <c r="M206"/>
  <c r="N206" s="1"/>
  <c r="M369"/>
  <c r="M228"/>
  <c r="N228" s="1"/>
  <c r="M103"/>
  <c r="N103" s="1"/>
  <c r="M17"/>
  <c r="M282"/>
  <c r="N282" s="1"/>
  <c r="M252"/>
  <c r="N252" s="1"/>
  <c r="M205"/>
  <c r="N205" s="1"/>
  <c r="M132"/>
  <c r="N132" s="1"/>
  <c r="M273"/>
  <c r="N273" s="1"/>
  <c r="M8"/>
  <c r="N8" s="1"/>
  <c r="M264"/>
  <c r="N264" s="1"/>
  <c r="M162"/>
  <c r="N162" s="1"/>
  <c r="M356"/>
  <c r="M38"/>
  <c r="N38" s="1"/>
  <c r="M16"/>
  <c r="M338"/>
  <c r="M464"/>
  <c r="M97"/>
  <c r="N97" s="1"/>
  <c r="M225"/>
  <c r="N225" s="1"/>
  <c r="M42"/>
  <c r="N42" s="1"/>
  <c r="M106"/>
  <c r="N106" s="1"/>
  <c r="M170"/>
  <c r="N170" s="1"/>
  <c r="M234"/>
  <c r="N234" s="1"/>
  <c r="M300"/>
  <c r="M364"/>
  <c r="Q454"/>
  <c r="M325"/>
  <c r="M117"/>
  <c r="N117" s="1"/>
  <c r="M237"/>
  <c r="N237" s="1"/>
  <c r="M27"/>
  <c r="N27" s="1"/>
  <c r="M203"/>
  <c r="N203" s="1"/>
  <c r="M333"/>
  <c r="M36"/>
  <c r="N36" s="1"/>
  <c r="M164"/>
  <c r="N164" s="1"/>
  <c r="M469"/>
  <c r="M133"/>
  <c r="N133" s="1"/>
  <c r="M261"/>
  <c r="N261" s="1"/>
  <c r="M182"/>
  <c r="N182" s="1"/>
  <c r="M159"/>
  <c r="N159" s="1"/>
  <c r="M353"/>
  <c r="M339"/>
  <c r="M62"/>
  <c r="N62" s="1"/>
  <c r="M246"/>
  <c r="N246" s="1"/>
  <c r="M471"/>
  <c r="M175"/>
  <c r="N175" s="1"/>
  <c r="M361"/>
  <c r="M461"/>
  <c r="M118"/>
  <c r="N118" s="1"/>
  <c r="M304"/>
  <c r="M55"/>
  <c r="N55" s="1"/>
  <c r="M271"/>
  <c r="N271" s="1"/>
  <c r="M351"/>
  <c r="N351" s="1"/>
  <c r="M275"/>
  <c r="N275" s="1"/>
  <c r="M467"/>
  <c r="M257"/>
  <c r="N257" s="1"/>
  <c r="M312"/>
  <c r="M289"/>
  <c r="N289" s="1"/>
  <c r="M192"/>
  <c r="N192" s="1"/>
  <c r="M322"/>
  <c r="M145"/>
  <c r="N145" s="1"/>
  <c r="M301"/>
  <c r="M93"/>
  <c r="N93" s="1"/>
  <c r="M313"/>
  <c r="M127"/>
  <c r="N127" s="1"/>
  <c r="M136"/>
  <c r="N136" s="1"/>
  <c r="M455"/>
  <c r="M217"/>
  <c r="N217" s="1"/>
  <c r="M226"/>
  <c r="N226" s="1"/>
  <c r="M12"/>
  <c r="N12" s="1"/>
  <c r="N424"/>
  <c r="M83"/>
  <c r="N83" s="1"/>
  <c r="M158"/>
  <c r="N158" s="1"/>
  <c r="M151"/>
  <c r="N151" s="1"/>
  <c r="N425"/>
  <c r="M247"/>
  <c r="N247" s="1"/>
  <c r="M88"/>
  <c r="N88" s="1"/>
  <c r="M216"/>
  <c r="N216" s="1"/>
  <c r="M50"/>
  <c r="N50" s="1"/>
  <c r="M178"/>
  <c r="N178" s="1"/>
  <c r="M372"/>
  <c r="M211"/>
  <c r="N211" s="1"/>
  <c r="M341"/>
  <c r="M44"/>
  <c r="N44" s="1"/>
  <c r="M172"/>
  <c r="N172" s="1"/>
  <c r="M302"/>
  <c r="N302" s="1"/>
  <c r="N443"/>
  <c r="M35"/>
  <c r="N35" s="1"/>
  <c r="M99"/>
  <c r="N99" s="1"/>
  <c r="M219"/>
  <c r="N219" s="1"/>
  <c r="M349"/>
  <c r="M52"/>
  <c r="N52" s="1"/>
  <c r="M180"/>
  <c r="N180" s="1"/>
  <c r="M310"/>
  <c r="M149"/>
  <c r="N149" s="1"/>
  <c r="M277"/>
  <c r="N277" s="1"/>
  <c r="M315"/>
  <c r="M14"/>
  <c r="M191"/>
  <c r="N191" s="1"/>
  <c r="M377"/>
  <c r="N377" s="1"/>
  <c r="M355"/>
  <c r="N355" s="1"/>
  <c r="M270"/>
  <c r="N270" s="1"/>
  <c r="M385"/>
  <c r="N385" s="1"/>
  <c r="M320"/>
  <c r="M87"/>
  <c r="N87" s="1"/>
  <c r="M297"/>
  <c r="M359"/>
  <c r="N359" s="1"/>
  <c r="M472"/>
  <c r="M319"/>
  <c r="M379"/>
  <c r="M64"/>
  <c r="N64" s="1"/>
  <c r="M256"/>
  <c r="N256" s="1"/>
  <c r="M386"/>
  <c r="M85"/>
  <c r="N85" s="1"/>
  <c r="M89"/>
  <c r="N89" s="1"/>
  <c r="M98"/>
  <c r="N98" s="1"/>
  <c r="M179"/>
  <c r="N179" s="1"/>
  <c r="M221"/>
  <c r="N221" s="1"/>
  <c r="M187"/>
  <c r="N187" s="1"/>
  <c r="M360"/>
  <c r="M152"/>
  <c r="N152" s="1"/>
  <c r="M280"/>
  <c r="N280" s="1"/>
  <c r="M105"/>
  <c r="N105" s="1"/>
  <c r="M233"/>
  <c r="N233" s="1"/>
  <c r="M96"/>
  <c r="N96" s="1"/>
  <c r="M354"/>
  <c r="M113"/>
  <c r="N113" s="1"/>
  <c r="M241"/>
  <c r="N241" s="1"/>
  <c r="M250"/>
  <c r="N250" s="1"/>
  <c r="M380"/>
  <c r="M475"/>
  <c r="M227"/>
  <c r="N227" s="1"/>
  <c r="M357"/>
  <c r="M60"/>
  <c r="N60" s="1"/>
  <c r="M188"/>
  <c r="N188" s="1"/>
  <c r="M318"/>
  <c r="N318" s="1"/>
  <c r="M13"/>
  <c r="M141"/>
  <c r="N141" s="1"/>
  <c r="M269"/>
  <c r="N269" s="1"/>
  <c r="M43"/>
  <c r="N43" s="1"/>
  <c r="M107"/>
  <c r="N107" s="1"/>
  <c r="M235"/>
  <c r="N235" s="1"/>
  <c r="M365"/>
  <c r="M68"/>
  <c r="N68" s="1"/>
  <c r="M196"/>
  <c r="N196" s="1"/>
  <c r="M326"/>
  <c r="M37"/>
  <c r="N37" s="1"/>
  <c r="M165"/>
  <c r="N165" s="1"/>
  <c r="M285"/>
  <c r="N285" s="1"/>
  <c r="M331"/>
  <c r="M30"/>
  <c r="N30" s="1"/>
  <c r="M238"/>
  <c r="N238" s="1"/>
  <c r="M207"/>
  <c r="N207" s="1"/>
  <c r="M463"/>
  <c r="M371"/>
  <c r="M110"/>
  <c r="N110" s="1"/>
  <c r="M296"/>
  <c r="M39"/>
  <c r="N39" s="1"/>
  <c r="M223"/>
  <c r="N223" s="1"/>
  <c r="M166"/>
  <c r="N166" s="1"/>
  <c r="M352"/>
  <c r="M119"/>
  <c r="N119" s="1"/>
  <c r="M321"/>
  <c r="M474"/>
  <c r="M382"/>
  <c r="N382" s="1"/>
  <c r="M128"/>
  <c r="N128" s="1"/>
  <c r="M81"/>
  <c r="N81" s="1"/>
  <c r="M124"/>
  <c r="N124" s="1"/>
  <c r="M374"/>
  <c r="N374" s="1"/>
  <c r="M260"/>
  <c r="N260" s="1"/>
  <c r="M70"/>
  <c r="N70" s="1"/>
  <c r="M25"/>
  <c r="N25" s="1"/>
  <c r="M34"/>
  <c r="N34" s="1"/>
  <c r="M140"/>
  <c r="N140" s="1"/>
  <c r="M31"/>
  <c r="N31" s="1"/>
  <c r="M343"/>
  <c r="M40"/>
  <c r="N40" s="1"/>
  <c r="M168"/>
  <c r="N168" s="1"/>
  <c r="M232"/>
  <c r="N232" s="1"/>
  <c r="M298"/>
  <c r="M121"/>
  <c r="N121" s="1"/>
  <c r="M66"/>
  <c r="N66" s="1"/>
  <c r="M258"/>
  <c r="N258" s="1"/>
  <c r="N422"/>
  <c r="M115"/>
  <c r="N115" s="1"/>
  <c r="M243"/>
  <c r="N243" s="1"/>
  <c r="M373"/>
  <c r="M29"/>
  <c r="N29" s="1"/>
  <c r="M157"/>
  <c r="N157" s="1"/>
  <c r="M295"/>
  <c r="M51"/>
  <c r="N51" s="1"/>
  <c r="M123"/>
  <c r="N123" s="1"/>
  <c r="M251"/>
  <c r="N251" s="1"/>
  <c r="M381"/>
  <c r="N381" s="1"/>
  <c r="M350"/>
  <c r="M181"/>
  <c r="N181" s="1"/>
  <c r="M347"/>
  <c r="M54"/>
  <c r="N54" s="1"/>
  <c r="M262"/>
  <c r="N262" s="1"/>
  <c r="M47"/>
  <c r="N47" s="1"/>
  <c r="M231"/>
  <c r="N231" s="1"/>
  <c r="M387"/>
  <c r="M328"/>
  <c r="M63"/>
  <c r="N63" s="1"/>
  <c r="M239"/>
  <c r="N239" s="1"/>
  <c r="M335"/>
  <c r="N335" s="1"/>
  <c r="M470"/>
  <c r="M376"/>
  <c r="M143"/>
  <c r="N143" s="1"/>
  <c r="M345"/>
  <c r="N444"/>
  <c r="N428" l="1"/>
  <c r="N21"/>
  <c r="Q463"/>
  <c r="N463"/>
  <c r="Q475"/>
  <c r="N475"/>
  <c r="N429"/>
  <c r="N312"/>
  <c r="N364"/>
  <c r="Q462"/>
  <c r="N462"/>
  <c r="Q473"/>
  <c r="N473"/>
  <c r="N18"/>
  <c r="N326"/>
  <c r="Q461"/>
  <c r="N461"/>
  <c r="N338"/>
  <c r="Q465"/>
  <c r="N465"/>
  <c r="N11"/>
  <c r="N295"/>
  <c r="N430"/>
  <c r="N15"/>
  <c r="N13"/>
  <c r="N431"/>
  <c r="N319"/>
  <c r="N310"/>
  <c r="N301"/>
  <c r="Q467"/>
  <c r="N467"/>
  <c r="N361"/>
  <c r="N16"/>
  <c r="Q458"/>
  <c r="N458"/>
  <c r="N20"/>
  <c r="N306"/>
  <c r="N347"/>
  <c r="N441"/>
  <c r="Q472"/>
  <c r="N472"/>
  <c r="N442"/>
  <c r="N22"/>
  <c r="N317"/>
  <c r="Q466"/>
  <c r="N466"/>
  <c r="N305"/>
  <c r="N434"/>
  <c r="N376"/>
  <c r="N343"/>
  <c r="N313"/>
  <c r="N333"/>
  <c r="Q464"/>
  <c r="N464"/>
  <c r="N314"/>
  <c r="N332"/>
  <c r="Q468"/>
  <c r="N468"/>
  <c r="Q470"/>
  <c r="N470"/>
  <c r="N324"/>
  <c r="N298"/>
  <c r="N365"/>
  <c r="N438"/>
  <c r="Q471"/>
  <c r="N471"/>
  <c r="N356"/>
  <c r="N433"/>
  <c r="N367"/>
  <c r="N311"/>
  <c r="N337"/>
  <c r="N307"/>
  <c r="N340"/>
  <c r="N437"/>
  <c r="N328"/>
  <c r="N350"/>
  <c r="N373"/>
  <c r="Q474"/>
  <c r="N474"/>
  <c r="N296"/>
  <c r="N331"/>
  <c r="N439"/>
  <c r="N360"/>
  <c r="N297"/>
  <c r="N349"/>
  <c r="N341"/>
  <c r="Q455"/>
  <c r="N455"/>
  <c r="N322"/>
  <c r="Q469"/>
  <c r="N469"/>
  <c r="N327"/>
  <c r="N303"/>
  <c r="N362"/>
  <c r="N293"/>
  <c r="N436"/>
  <c r="N368"/>
  <c r="N435"/>
  <c r="N336"/>
  <c r="N378"/>
  <c r="N352"/>
  <c r="N380"/>
  <c r="N379"/>
  <c r="N370"/>
  <c r="N321"/>
  <c r="N354"/>
  <c r="N386"/>
  <c r="N14"/>
  <c r="N17"/>
  <c r="Q456"/>
  <c r="N456"/>
  <c r="N290"/>
  <c r="N353"/>
  <c r="N300"/>
  <c r="N369"/>
  <c r="N9"/>
  <c r="N363"/>
  <c r="N358"/>
  <c r="N345"/>
  <c r="N387"/>
  <c r="N357"/>
  <c r="N432"/>
  <c r="N325"/>
  <c r="N19"/>
  <c r="Q476"/>
  <c r="N476"/>
  <c r="N371"/>
  <c r="N320"/>
  <c r="N315"/>
  <c r="N372"/>
  <c r="N304"/>
  <c r="N339"/>
  <c r="N344"/>
  <c r="N366"/>
  <c r="N348"/>
  <c r="N440"/>
  <c r="Q457"/>
  <c r="N457"/>
  <c r="N23"/>
  <c r="N330"/>
  <c r="N323"/>
  <c r="Q374"/>
  <c r="Q35"/>
  <c r="Q83"/>
  <c r="Q150"/>
  <c r="Q316"/>
  <c r="Q171"/>
  <c r="Q383"/>
  <c r="Q75"/>
  <c r="Q46"/>
  <c r="Q51"/>
  <c r="Q385"/>
  <c r="Q100"/>
  <c r="Q9"/>
  <c r="Q186"/>
  <c r="Q125"/>
  <c r="Q94"/>
  <c r="Q148"/>
  <c r="Q154"/>
  <c r="Q185"/>
  <c r="Q95"/>
  <c r="Q67"/>
  <c r="Q195"/>
  <c r="Q81"/>
  <c r="Q196"/>
  <c r="Q250"/>
  <c r="Q216"/>
  <c r="Q12"/>
  <c r="Q206"/>
  <c r="Q194"/>
  <c r="Q122"/>
  <c r="Q142"/>
  <c r="Q329"/>
  <c r="Q90"/>
  <c r="Q346"/>
  <c r="Q230"/>
  <c r="Q189"/>
  <c r="Q202"/>
  <c r="Q108"/>
  <c r="Q147"/>
  <c r="Q342"/>
  <c r="Q129"/>
  <c r="Q239"/>
  <c r="Q275"/>
  <c r="Q175"/>
  <c r="Q261"/>
  <c r="Q237"/>
  <c r="Q170"/>
  <c r="Q38"/>
  <c r="Q252"/>
  <c r="Q71"/>
  <c r="Q139"/>
  <c r="Q249"/>
  <c r="Q134"/>
  <c r="Q58"/>
  <c r="Q199"/>
  <c r="Q208"/>
  <c r="Q222"/>
  <c r="Q26"/>
  <c r="Q309"/>
  <c r="Q24"/>
  <c r="Q375"/>
  <c r="Q213"/>
  <c r="Q61"/>
  <c r="Q138"/>
  <c r="Q240"/>
  <c r="Q33"/>
  <c r="Q210"/>
  <c r="Q6"/>
  <c r="Q299"/>
  <c r="Q63"/>
  <c r="Q181"/>
  <c r="Q29"/>
  <c r="Q34"/>
  <c r="Q382"/>
  <c r="Q39"/>
  <c r="Q30"/>
  <c r="Q188"/>
  <c r="Q113"/>
  <c r="Q152"/>
  <c r="Q359"/>
  <c r="Q377"/>
  <c r="Q52"/>
  <c r="Q44"/>
  <c r="Q247"/>
  <c r="Q217"/>
  <c r="Q145"/>
  <c r="Q351"/>
  <c r="Q133"/>
  <c r="Q117"/>
  <c r="Q106"/>
  <c r="Q286"/>
  <c r="Q59"/>
  <c r="Q57"/>
  <c r="Q177"/>
  <c r="Q7"/>
  <c r="Q144"/>
  <c r="Q101"/>
  <c r="Q209"/>
  <c r="Q255"/>
  <c r="Q114"/>
  <c r="Q287"/>
  <c r="Q77"/>
  <c r="Q220"/>
  <c r="Q74"/>
  <c r="Q176"/>
  <c r="Q281"/>
  <c r="Q137"/>
  <c r="Q72"/>
  <c r="Q91"/>
  <c r="Q111"/>
  <c r="Q37"/>
  <c r="Q233"/>
  <c r="Q118"/>
  <c r="Q28"/>
  <c r="Q156"/>
  <c r="Q258"/>
  <c r="Q207"/>
  <c r="Q159"/>
  <c r="Q203"/>
  <c r="Q56"/>
  <c r="Q183"/>
  <c r="Q284"/>
  <c r="Q54"/>
  <c r="Q66"/>
  <c r="Q27"/>
  <c r="Q234"/>
  <c r="Q205"/>
  <c r="Q265"/>
  <c r="Q190"/>
  <c r="Q272"/>
  <c r="Q161"/>
  <c r="Q223"/>
  <c r="Q238"/>
  <c r="Q68"/>
  <c r="Q318"/>
  <c r="Q241"/>
  <c r="Q280"/>
  <c r="Q89"/>
  <c r="Q355"/>
  <c r="Q88"/>
  <c r="Q201"/>
  <c r="Q78"/>
  <c r="Q244"/>
  <c r="Q92"/>
  <c r="Q112"/>
  <c r="Q73"/>
  <c r="Q274"/>
  <c r="Q268"/>
  <c r="Q126"/>
  <c r="Q21"/>
  <c r="Q47"/>
  <c r="Q123"/>
  <c r="Q269"/>
  <c r="Q278"/>
  <c r="Q218"/>
  <c r="Q130"/>
  <c r="Q155"/>
  <c r="Q124"/>
  <c r="Q141"/>
  <c r="Q105"/>
  <c r="Q179"/>
  <c r="Q131"/>
  <c r="Q153"/>
  <c r="Q335"/>
  <c r="Q140"/>
  <c r="Q98"/>
  <c r="Q270"/>
  <c r="Q302"/>
  <c r="Q182"/>
  <c r="Q198"/>
  <c r="Q242"/>
  <c r="Q180"/>
  <c r="Q172"/>
  <c r="Q226"/>
  <c r="Q232"/>
  <c r="Q25"/>
  <c r="Q85"/>
  <c r="Q246"/>
  <c r="Q42"/>
  <c r="Q162"/>
  <c r="Q263"/>
  <c r="Q53"/>
  <c r="Q49"/>
  <c r="Q86"/>
  <c r="Q80"/>
  <c r="Q10"/>
  <c r="Q381"/>
  <c r="Q243"/>
  <c r="Q168"/>
  <c r="Q70"/>
  <c r="Q110"/>
  <c r="Q285"/>
  <c r="Q107"/>
  <c r="Q87"/>
  <c r="Q219"/>
  <c r="Q211"/>
  <c r="Q151"/>
  <c r="Q136"/>
  <c r="Q192"/>
  <c r="Q55"/>
  <c r="Q62"/>
  <c r="Q164"/>
  <c r="Q225"/>
  <c r="Q264"/>
  <c r="Q79"/>
  <c r="Q69"/>
  <c r="Q173"/>
  <c r="Q104"/>
  <c r="Q212"/>
  <c r="Q288"/>
  <c r="Q248"/>
  <c r="Q245"/>
  <c r="Q163"/>
  <c r="Q184"/>
  <c r="Q267"/>
  <c r="Q308"/>
  <c r="Q174"/>
  <c r="Q116"/>
  <c r="Q259"/>
  <c r="Q193"/>
  <c r="Q48"/>
  <c r="Q215"/>
  <c r="Q146"/>
  <c r="Q169"/>
  <c r="Q294"/>
  <c r="Q221"/>
  <c r="Q64"/>
  <c r="Q277"/>
  <c r="Q178"/>
  <c r="Q273"/>
  <c r="Q228"/>
  <c r="Q236"/>
  <c r="Q334"/>
  <c r="Q32"/>
  <c r="Q253"/>
  <c r="Q276"/>
  <c r="Q279"/>
  <c r="Q262"/>
  <c r="Q31"/>
  <c r="Q166"/>
  <c r="Q149"/>
  <c r="Q50"/>
  <c r="Q93"/>
  <c r="Q257"/>
  <c r="Q132"/>
  <c r="Q266"/>
  <c r="Q197"/>
  <c r="Q102"/>
  <c r="Q384"/>
  <c r="Q157"/>
  <c r="Q121"/>
  <c r="Q128"/>
  <c r="Q235"/>
  <c r="Q60"/>
  <c r="Q191"/>
  <c r="Q271"/>
  <c r="Q282"/>
  <c r="Q135"/>
  <c r="Q143"/>
  <c r="Q231"/>
  <c r="Q251"/>
  <c r="Q115"/>
  <c r="Q40"/>
  <c r="Q260"/>
  <c r="Q119"/>
  <c r="Q165"/>
  <c r="Q43"/>
  <c r="Q227"/>
  <c r="Q96"/>
  <c r="Q187"/>
  <c r="Q256"/>
  <c r="Q99"/>
  <c r="Q158"/>
  <c r="Q127"/>
  <c r="Q289"/>
  <c r="Q36"/>
  <c r="Q97"/>
  <c r="Q8"/>
  <c r="Q103"/>
  <c r="Q45"/>
  <c r="Q160"/>
  <c r="Q84"/>
  <c r="Q224"/>
  <c r="Q214"/>
  <c r="Q120"/>
  <c r="Q109"/>
  <c r="Q167"/>
  <c r="Q76"/>
  <c r="Q41"/>
  <c r="Q283"/>
  <c r="Q65"/>
  <c r="Q204"/>
  <c r="Q254"/>
  <c r="Q229"/>
  <c r="Q82"/>
  <c r="Q200"/>
  <c r="Q376"/>
  <c r="Q422"/>
  <c r="Q343"/>
  <c r="Q352"/>
  <c r="Q429"/>
  <c r="Q313"/>
  <c r="Q312"/>
  <c r="Q353"/>
  <c r="Q333"/>
  <c r="Q364"/>
  <c r="Q314"/>
  <c r="L427"/>
  <c r="Q427"/>
  <c r="Q332"/>
  <c r="Q18"/>
  <c r="Q326"/>
  <c r="Q380"/>
  <c r="Q379"/>
  <c r="L443"/>
  <c r="Q443"/>
  <c r="Q424"/>
  <c r="Q300"/>
  <c r="Q338"/>
  <c r="Q369"/>
  <c r="Q324"/>
  <c r="Q363"/>
  <c r="L451"/>
  <c r="Q451"/>
  <c r="Q370"/>
  <c r="Q358"/>
  <c r="L426"/>
  <c r="Q426"/>
  <c r="Q11"/>
  <c r="Q319"/>
  <c r="Q301"/>
  <c r="Q361"/>
  <c r="Q16"/>
  <c r="Q22"/>
  <c r="Q317"/>
  <c r="Q423"/>
  <c r="Q305"/>
  <c r="L434"/>
  <c r="Q434"/>
  <c r="Q298"/>
  <c r="Q365"/>
  <c r="Q438"/>
  <c r="L438"/>
  <c r="Q356"/>
  <c r="L433"/>
  <c r="Q433"/>
  <c r="Q367"/>
  <c r="Q311"/>
  <c r="Q337"/>
  <c r="Q307"/>
  <c r="Q340"/>
  <c r="Q437"/>
  <c r="L437"/>
  <c r="Q295"/>
  <c r="Q306"/>
  <c r="L441"/>
  <c r="Q441"/>
  <c r="Q444"/>
  <c r="L444"/>
  <c r="Q322"/>
  <c r="Q428"/>
  <c r="L428"/>
  <c r="Q327"/>
  <c r="Q293"/>
  <c r="L435"/>
  <c r="Q435"/>
  <c r="Q336"/>
  <c r="Q378"/>
  <c r="Q345"/>
  <c r="Q387"/>
  <c r="Q321"/>
  <c r="Q357"/>
  <c r="Q354"/>
  <c r="L432"/>
  <c r="Q432"/>
  <c r="Q386"/>
  <c r="Q14"/>
  <c r="Q325"/>
  <c r="Q17"/>
  <c r="Q19"/>
  <c r="Q290"/>
  <c r="L430"/>
  <c r="Q430"/>
  <c r="Q15"/>
  <c r="Q13"/>
  <c r="L431"/>
  <c r="Q431"/>
  <c r="Q310"/>
  <c r="Q20"/>
  <c r="Q347"/>
  <c r="L442"/>
  <c r="Q442"/>
  <c r="Q328"/>
  <c r="Q350"/>
  <c r="Q373"/>
  <c r="Q296"/>
  <c r="Q331"/>
  <c r="L439"/>
  <c r="Q439"/>
  <c r="Q360"/>
  <c r="Q297"/>
  <c r="Q349"/>
  <c r="Q341"/>
  <c r="Q425"/>
  <c r="Q303"/>
  <c r="Q362"/>
  <c r="Q436"/>
  <c r="L436"/>
  <c r="Q368"/>
  <c r="Q371"/>
  <c r="Q320"/>
  <c r="Q315"/>
  <c r="Q372"/>
  <c r="Q304"/>
  <c r="Q339"/>
  <c r="Q344"/>
  <c r="Q366"/>
  <c r="Q348"/>
  <c r="L440"/>
  <c r="Q440"/>
  <c r="Q23"/>
  <c r="Q330"/>
  <c r="Q323"/>
  <c r="L290"/>
  <c r="L293"/>
  <c r="L384"/>
  <c r="M5" l="1"/>
  <c r="M2" l="1"/>
  <c r="N5"/>
  <c r="Q5"/>
  <c r="Q4" s="1"/>
  <c r="L5"/>
  <c r="L387" l="1"/>
  <c r="L423"/>
  <c r="L424"/>
  <c r="L425"/>
  <c r="L385"/>
  <c r="L380"/>
  <c r="L383"/>
  <c r="L374"/>
  <c r="L386" l="1"/>
  <c r="L268"/>
  <c r="L181"/>
  <c r="L35"/>
  <c r="L24"/>
  <c r="L28"/>
  <c r="L48"/>
  <c r="L20"/>
  <c r="L14"/>
  <c r="L45"/>
  <c r="L377"/>
  <c r="L38"/>
  <c r="L44"/>
  <c r="L57"/>
  <c r="L12"/>
  <c r="L51"/>
  <c r="L49"/>
  <c r="L382"/>
  <c r="L22"/>
  <c r="L18"/>
  <c r="L376"/>
  <c r="L58"/>
  <c r="L54"/>
  <c r="L187"/>
  <c r="L32"/>
  <c r="L271"/>
  <c r="L19"/>
  <c r="L26"/>
  <c r="L55"/>
  <c r="L319"/>
  <c r="L46"/>
  <c r="L375"/>
  <c r="L52"/>
  <c r="L13"/>
  <c r="L53"/>
  <c r="L189"/>
  <c r="L47"/>
  <c r="L27"/>
  <c r="L15"/>
  <c r="L17"/>
  <c r="L40"/>
  <c r="L50"/>
  <c r="L16"/>
  <c r="L21"/>
  <c r="L33"/>
  <c r="L422"/>
  <c r="L381"/>
  <c r="L378"/>
  <c r="L379"/>
  <c r="L8"/>
  <c r="L10"/>
  <c r="L6"/>
  <c r="L372"/>
  <c r="L369"/>
  <c r="L365"/>
  <c r="L364"/>
  <c r="L367"/>
  <c r="L371"/>
  <c r="L366"/>
  <c r="L368"/>
  <c r="L363"/>
  <c r="L370"/>
  <c r="L362"/>
  <c r="L352"/>
  <c r="L357"/>
  <c r="L355"/>
  <c r="L353"/>
  <c r="L361"/>
  <c r="L356"/>
  <c r="L359"/>
  <c r="L348"/>
  <c r="L351"/>
  <c r="L344"/>
  <c r="L354"/>
  <c r="L360"/>
  <c r="L345"/>
  <c r="L346"/>
  <c r="L347"/>
  <c r="L358"/>
  <c r="L343"/>
  <c r="L336"/>
  <c r="L341"/>
  <c r="L338"/>
  <c r="L342"/>
  <c r="L339"/>
  <c r="L340"/>
  <c r="L333"/>
  <c r="L328"/>
  <c r="L325"/>
  <c r="L327"/>
  <c r="L320"/>
  <c r="L330"/>
  <c r="L331"/>
  <c r="L326"/>
  <c r="L329"/>
  <c r="L323"/>
  <c r="L324"/>
  <c r="L332"/>
  <c r="L322"/>
  <c r="L318"/>
  <c r="L317"/>
  <c r="L289"/>
  <c r="L300"/>
  <c r="L303"/>
  <c r="L276"/>
  <c r="L285"/>
  <c r="L298"/>
  <c r="L294"/>
  <c r="L297"/>
  <c r="L310"/>
  <c r="L283"/>
  <c r="L307"/>
  <c r="L275"/>
  <c r="L306"/>
  <c r="L282"/>
  <c r="L279"/>
  <c r="L295"/>
  <c r="L315"/>
  <c r="L296"/>
  <c r="L273"/>
  <c r="L287"/>
  <c r="L299"/>
  <c r="L304"/>
  <c r="L288"/>
  <c r="L274"/>
  <c r="L314"/>
  <c r="L280"/>
  <c r="L272"/>
  <c r="L286"/>
  <c r="L302"/>
  <c r="L301"/>
  <c r="L284"/>
  <c r="L312"/>
  <c r="L281"/>
  <c r="L305"/>
  <c r="L270"/>
  <c r="L373"/>
  <c r="L266"/>
  <c r="L248"/>
  <c r="L264"/>
  <c r="L252"/>
  <c r="L228"/>
  <c r="L259"/>
  <c r="L255"/>
  <c r="L249"/>
  <c r="L226"/>
  <c r="L229"/>
  <c r="L225"/>
  <c r="L227"/>
  <c r="L251"/>
  <c r="L267"/>
  <c r="L254"/>
  <c r="L262"/>
  <c r="L224"/>
  <c r="L247"/>
  <c r="L261"/>
  <c r="L257"/>
  <c r="L236"/>
  <c r="L250"/>
  <c r="L260"/>
  <c r="L256"/>
  <c r="L241"/>
  <c r="L223"/>
  <c r="L265"/>
  <c r="L245"/>
  <c r="L244"/>
  <c r="L258"/>
  <c r="L246"/>
  <c r="L253"/>
  <c r="L222"/>
  <c r="L220"/>
  <c r="L237"/>
  <c r="L239"/>
  <c r="L230"/>
  <c r="L240"/>
  <c r="L221"/>
  <c r="L238"/>
  <c r="L233"/>
  <c r="L215"/>
  <c r="L209"/>
  <c r="L210"/>
  <c r="L217"/>
  <c r="L214"/>
  <c r="L212"/>
  <c r="L211"/>
  <c r="L216"/>
  <c r="L200"/>
  <c r="L206"/>
  <c r="L208"/>
  <c r="L205"/>
  <c r="L204"/>
  <c r="L207"/>
  <c r="L203"/>
  <c r="L199"/>
  <c r="L198"/>
  <c r="L197"/>
  <c r="L196"/>
  <c r="L195"/>
  <c r="L194"/>
  <c r="L193"/>
  <c r="L190"/>
  <c r="L191"/>
  <c r="L192"/>
  <c r="L188"/>
  <c r="L183"/>
  <c r="L182"/>
  <c r="L186"/>
  <c r="L184"/>
  <c r="L185"/>
  <c r="L96"/>
  <c r="L170"/>
  <c r="L118"/>
  <c r="L92"/>
  <c r="L169"/>
  <c r="L144"/>
  <c r="L76"/>
  <c r="L99"/>
  <c r="L164"/>
  <c r="L89"/>
  <c r="L171"/>
  <c r="L107"/>
  <c r="L82"/>
  <c r="L120"/>
  <c r="L163"/>
  <c r="L102"/>
  <c r="L123"/>
  <c r="L131"/>
  <c r="L149"/>
  <c r="L162"/>
  <c r="L176"/>
  <c r="L152"/>
  <c r="L90"/>
  <c r="L137"/>
  <c r="L100"/>
  <c r="L103"/>
  <c r="L98"/>
  <c r="L86"/>
  <c r="L147"/>
  <c r="L154"/>
  <c r="L63"/>
  <c r="L180"/>
  <c r="L129"/>
  <c r="L70"/>
  <c r="L65"/>
  <c r="L66"/>
  <c r="L139"/>
  <c r="L136"/>
  <c r="L88"/>
  <c r="L113"/>
  <c r="L73"/>
  <c r="L165"/>
  <c r="L61"/>
  <c r="L84"/>
  <c r="L179"/>
  <c r="L85"/>
  <c r="L77"/>
  <c r="L80"/>
  <c r="L125"/>
  <c r="L159"/>
  <c r="L160"/>
  <c r="L146"/>
  <c r="L108"/>
  <c r="L75"/>
  <c r="L156"/>
  <c r="L93"/>
  <c r="L122"/>
  <c r="L72"/>
  <c r="L173"/>
  <c r="L91"/>
  <c r="L111"/>
  <c r="L60"/>
  <c r="L79"/>
  <c r="L69"/>
  <c r="L64"/>
  <c r="L148"/>
  <c r="L114"/>
  <c r="L101"/>
  <c r="L109"/>
  <c r="L153"/>
  <c r="L94"/>
  <c r="L110"/>
  <c r="L119"/>
  <c r="L59"/>
  <c r="L81"/>
  <c r="L141"/>
  <c r="L157"/>
  <c r="L115"/>
  <c r="L178"/>
  <c r="L126"/>
  <c r="L138"/>
  <c r="L135"/>
  <c r="L87"/>
  <c r="L104"/>
  <c r="L158"/>
  <c r="L97"/>
  <c r="L161"/>
  <c r="L168"/>
  <c r="L172"/>
  <c r="L124"/>
  <c r="L140"/>
  <c r="L106"/>
  <c r="L133"/>
  <c r="L128"/>
  <c r="L67"/>
  <c r="L68"/>
  <c r="L121"/>
  <c r="L134"/>
  <c r="L145"/>
  <c r="L71"/>
  <c r="L78"/>
  <c r="L167"/>
  <c r="L112"/>
  <c r="L166"/>
  <c r="L132"/>
  <c r="L116"/>
  <c r="L117"/>
  <c r="L130"/>
  <c r="L95"/>
  <c r="L177"/>
  <c r="L127"/>
  <c r="L150"/>
  <c r="L62"/>
  <c r="L105"/>
  <c r="L155"/>
  <c r="L142"/>
  <c r="L175"/>
  <c r="L143"/>
  <c r="L174"/>
  <c r="L25"/>
  <c r="L29"/>
  <c r="L311"/>
  <c r="L263"/>
  <c r="L309"/>
  <c r="L335"/>
  <c r="L334"/>
  <c r="L349"/>
  <c r="L213"/>
  <c r="L7"/>
  <c r="L234"/>
  <c r="L202"/>
  <c r="L83"/>
  <c r="L218"/>
  <c r="L37"/>
  <c r="L219"/>
  <c r="L39"/>
  <c r="L36"/>
  <c r="L231"/>
  <c r="L201"/>
  <c r="L9"/>
  <c r="L30"/>
  <c r="L350"/>
  <c r="L235"/>
  <c r="L277"/>
  <c r="L308"/>
  <c r="L74"/>
  <c r="L23"/>
  <c r="L42"/>
  <c r="L337"/>
  <c r="L34"/>
  <c r="L321"/>
  <c r="L43"/>
  <c r="L278"/>
  <c r="L316"/>
  <c r="L313"/>
  <c r="L41"/>
  <c r="L243"/>
  <c r="L232"/>
  <c r="L269"/>
  <c r="L56"/>
  <c r="L31"/>
  <c r="L151"/>
  <c r="L242"/>
  <c r="L2" l="1"/>
  <c r="H11" i="2" s="1"/>
</calcChain>
</file>

<file path=xl/sharedStrings.xml><?xml version="1.0" encoding="utf-8"?>
<sst xmlns="http://schemas.openxmlformats.org/spreadsheetml/2006/main" count="1632" uniqueCount="919">
  <si>
    <t>Stock initial</t>
  </si>
  <si>
    <t>EUR</t>
  </si>
  <si>
    <t>CHF</t>
  </si>
  <si>
    <t>Langue</t>
  </si>
  <si>
    <t>Type</t>
  </si>
  <si>
    <t>Français</t>
  </si>
  <si>
    <t>Livres</t>
  </si>
  <si>
    <t>Divers</t>
  </si>
  <si>
    <t>Anglais</t>
  </si>
  <si>
    <t>Allemand</t>
  </si>
  <si>
    <t>DVD</t>
  </si>
  <si>
    <t>CD Vidéo</t>
  </si>
  <si>
    <t>Titre</t>
  </si>
  <si>
    <t>K7 Vidéo</t>
  </si>
  <si>
    <t>CD Audio</t>
  </si>
  <si>
    <t>Jeu</t>
  </si>
  <si>
    <t>CD MP3</t>
  </si>
  <si>
    <t>K7 Audio</t>
  </si>
  <si>
    <t>Stock</t>
  </si>
  <si>
    <t>Date</t>
  </si>
  <si>
    <t>Livre</t>
  </si>
  <si>
    <t>Anglais/s</t>
  </si>
  <si>
    <t>DVD double</t>
  </si>
  <si>
    <t>Musique</t>
  </si>
  <si>
    <t>CD audio</t>
  </si>
  <si>
    <t>Auteur</t>
  </si>
  <si>
    <t>N°</t>
  </si>
  <si>
    <t>Livre/DVD</t>
  </si>
  <si>
    <t>MP3 audio</t>
  </si>
  <si>
    <t>DVD video</t>
  </si>
  <si>
    <t>DVD MP3</t>
  </si>
  <si>
    <t>DVD - PAL</t>
  </si>
  <si>
    <t>Anglais (sous-titré)</t>
  </si>
  <si>
    <t>DVD (2)</t>
  </si>
  <si>
    <t>DVD (6)</t>
  </si>
  <si>
    <t>CD MP3 audio</t>
  </si>
  <si>
    <t>DVD Set</t>
  </si>
  <si>
    <t>Anglais st</t>
  </si>
  <si>
    <t>DVD set</t>
  </si>
  <si>
    <t>Journal indien</t>
  </si>
  <si>
    <t>Livre / 2 volumes</t>
  </si>
  <si>
    <t>Livre - avec coffret</t>
  </si>
  <si>
    <t>CD Audio/coffret 5 CD</t>
  </si>
  <si>
    <t>Polycopié( participants au séminaire)</t>
  </si>
  <si>
    <t>CD Audio / 2 pièces</t>
  </si>
  <si>
    <t xml:space="preserve">K7 Vidéo </t>
  </si>
  <si>
    <t>Livre souple - traduction des CD</t>
  </si>
  <si>
    <t>CD Audio traduction simultanée</t>
  </si>
  <si>
    <t>Brochure</t>
  </si>
  <si>
    <t>Pins</t>
  </si>
  <si>
    <t>Médaille</t>
  </si>
  <si>
    <t>Broche</t>
  </si>
  <si>
    <t xml:space="preserve">Broche </t>
  </si>
  <si>
    <t>Anglais (sous-titré français)</t>
  </si>
  <si>
    <t>Anglais (sous-titré allemand)</t>
  </si>
  <si>
    <t>DVD coffret</t>
  </si>
  <si>
    <t>K7 Vidéo américain</t>
  </si>
  <si>
    <t>Livre indien</t>
  </si>
  <si>
    <t>K7 Vidéo secam</t>
  </si>
  <si>
    <t>Multilingue</t>
  </si>
  <si>
    <t>DVD pal</t>
  </si>
  <si>
    <t>Livres - 2 volumes</t>
  </si>
  <si>
    <t>Livre américain</t>
  </si>
  <si>
    <t>Livre (3 petits livres)</t>
  </si>
  <si>
    <t>Livre - texte video</t>
  </si>
  <si>
    <t>Livre cartonné</t>
  </si>
  <si>
    <t>Livre + DVD</t>
  </si>
  <si>
    <t>Livre de photos</t>
  </si>
  <si>
    <t xml:space="preserve"> Livre indien</t>
  </si>
  <si>
    <t>Livre - anc. édition</t>
  </si>
  <si>
    <t>Livre souple</t>
  </si>
  <si>
    <t>Livre - ancienne édition</t>
  </si>
  <si>
    <t>Brochure avec K7</t>
  </si>
  <si>
    <t>Stock actuel</t>
  </si>
  <si>
    <t>Valeur stock CHF</t>
  </si>
  <si>
    <t>Vente</t>
  </si>
  <si>
    <t>Yverdon</t>
  </si>
  <si>
    <t>Genève</t>
  </si>
  <si>
    <t>Centres</t>
  </si>
  <si>
    <t>Librairie - journal des ventes et entrées en stock</t>
  </si>
  <si>
    <t>Ventes 2014</t>
  </si>
  <si>
    <t>SM01</t>
  </si>
  <si>
    <t>SM02</t>
  </si>
  <si>
    <t>SM03</t>
  </si>
  <si>
    <t>SM04</t>
  </si>
  <si>
    <t>SM05</t>
  </si>
  <si>
    <t>SM06</t>
  </si>
  <si>
    <t>SM07</t>
  </si>
  <si>
    <t>SM08</t>
  </si>
  <si>
    <t>SM09</t>
  </si>
  <si>
    <t>SM10</t>
  </si>
  <si>
    <t>SM11</t>
  </si>
  <si>
    <t>SM12</t>
  </si>
  <si>
    <t>SMold</t>
  </si>
  <si>
    <t>SM13</t>
  </si>
  <si>
    <t>CD audio MP3</t>
  </si>
  <si>
    <t>SM14</t>
  </si>
  <si>
    <t>Livre / 1 volume</t>
  </si>
  <si>
    <t>Ventes :</t>
  </si>
  <si>
    <t>Transferts :</t>
  </si>
  <si>
    <t>Transferts</t>
  </si>
  <si>
    <t>Journal</t>
  </si>
  <si>
    <t>Liste à afficher</t>
  </si>
  <si>
    <t>Retrait livres</t>
  </si>
  <si>
    <t>Versement des Centres UBS</t>
  </si>
  <si>
    <t>Ventes 1 à 4</t>
  </si>
  <si>
    <t>Feuille pour rentrer le stock de votre librairie</t>
  </si>
  <si>
    <t>Feuille pour noter les achats, les ventes et les transferts d'articles</t>
  </si>
  <si>
    <t>Feuille pour noter les retraits d'articles à Lausanne</t>
  </si>
  <si>
    <t>Feuille à imprimer pour afficher dans votre centre, les articles en stock dans votre librairie</t>
  </si>
  <si>
    <t>Feuille pour noter les versements des recettes librairie à UBS Lausanne</t>
  </si>
  <si>
    <t>Feuille pour noter les ventes de livres dans votre centre</t>
  </si>
  <si>
    <t>Retraits</t>
  </si>
  <si>
    <t>Articles en stock 1.1.2015</t>
  </si>
  <si>
    <t>Articles en stock 31.12.2015</t>
  </si>
  <si>
    <t>Entrées Stock :</t>
  </si>
  <si>
    <t>Entrées Stock</t>
  </si>
  <si>
    <t>Valais</t>
  </si>
  <si>
    <t>Qté Ventes CHF</t>
  </si>
  <si>
    <t>Qté Ventes EUR</t>
  </si>
  <si>
    <t>Qté CHF &amp; EUR</t>
  </si>
  <si>
    <t>Livre 01</t>
  </si>
  <si>
    <t>Livre 02</t>
  </si>
  <si>
    <t>Livre 03</t>
  </si>
  <si>
    <t>Livre 04</t>
  </si>
  <si>
    <t>Livre 05</t>
  </si>
  <si>
    <t>Livre 06</t>
  </si>
  <si>
    <t>Livre 07</t>
  </si>
  <si>
    <t>Livre 08</t>
  </si>
  <si>
    <t>Livre 09</t>
  </si>
  <si>
    <t>Livre 10</t>
  </si>
  <si>
    <t>Livre 11</t>
  </si>
  <si>
    <t>Livre 12</t>
  </si>
  <si>
    <t>Livre 13</t>
  </si>
  <si>
    <t>Livre 14</t>
  </si>
  <si>
    <t>Livre 15</t>
  </si>
  <si>
    <t>Livre 16</t>
  </si>
  <si>
    <t>Livre 17</t>
  </si>
  <si>
    <t>Livre 18</t>
  </si>
  <si>
    <t>Livre 19</t>
  </si>
  <si>
    <t>Livre 20</t>
  </si>
  <si>
    <t>Livre 21</t>
  </si>
  <si>
    <t>Livre 22</t>
  </si>
  <si>
    <t>Livre 23</t>
  </si>
  <si>
    <t>Livre 24</t>
  </si>
  <si>
    <t>Livre 25</t>
  </si>
  <si>
    <t>Livre 26</t>
  </si>
  <si>
    <t>Livre 27</t>
  </si>
  <si>
    <t>Livre 28</t>
  </si>
  <si>
    <t>Livre 29</t>
  </si>
  <si>
    <t>Livre 30</t>
  </si>
  <si>
    <t>Livre 31</t>
  </si>
  <si>
    <t>Livre 32</t>
  </si>
  <si>
    <t>Livre 33</t>
  </si>
  <si>
    <t>Livre 34</t>
  </si>
  <si>
    <t>Livre 35</t>
  </si>
  <si>
    <t>Livre 36</t>
  </si>
  <si>
    <t>Livre 37</t>
  </si>
  <si>
    <t>Livre 38</t>
  </si>
  <si>
    <t>Livre 39</t>
  </si>
  <si>
    <t>Livre 40</t>
  </si>
  <si>
    <t>Livre 41</t>
  </si>
  <si>
    <t>Livre 42</t>
  </si>
  <si>
    <t>Livre 43</t>
  </si>
  <si>
    <t>Livre 44</t>
  </si>
  <si>
    <t>Livre 45</t>
  </si>
  <si>
    <t>Livre 46</t>
  </si>
  <si>
    <t>Livre 47</t>
  </si>
  <si>
    <t>Livre 48</t>
  </si>
  <si>
    <t>Livre 49</t>
  </si>
  <si>
    <t>Livre 50</t>
  </si>
  <si>
    <t>Livre 51</t>
  </si>
  <si>
    <t>Livre 52</t>
  </si>
  <si>
    <t>Livre 53</t>
  </si>
  <si>
    <t>Livre 54</t>
  </si>
  <si>
    <t>Livre 55</t>
  </si>
  <si>
    <t>Livre 56</t>
  </si>
  <si>
    <t>Livre 57</t>
  </si>
  <si>
    <t>Livre 58</t>
  </si>
  <si>
    <t>Livre 59</t>
  </si>
  <si>
    <t>Livre 60</t>
  </si>
  <si>
    <t>Livre 61</t>
  </si>
  <si>
    <t>Livre 62</t>
  </si>
  <si>
    <t>Livre 63</t>
  </si>
  <si>
    <t>Livre 64</t>
  </si>
  <si>
    <t>Livre 65</t>
  </si>
  <si>
    <t>Livre 66</t>
  </si>
  <si>
    <t>Livre 67</t>
  </si>
  <si>
    <t>Livre 68</t>
  </si>
  <si>
    <t>Livre 69</t>
  </si>
  <si>
    <t>Livre 70</t>
  </si>
  <si>
    <t>Livre 71</t>
  </si>
  <si>
    <t>Livre 72</t>
  </si>
  <si>
    <t>Livre 73</t>
  </si>
  <si>
    <t>Livre 74</t>
  </si>
  <si>
    <t>Livre 75</t>
  </si>
  <si>
    <t>Livre 76</t>
  </si>
  <si>
    <t>Livre 77</t>
  </si>
  <si>
    <t>Livre 78</t>
  </si>
  <si>
    <t>Livre 79</t>
  </si>
  <si>
    <t>Livre 80</t>
  </si>
  <si>
    <t>Livre 81</t>
  </si>
  <si>
    <t>Livre 82</t>
  </si>
  <si>
    <t>Livre 83</t>
  </si>
  <si>
    <t>Livre 84</t>
  </si>
  <si>
    <t>Livre 85</t>
  </si>
  <si>
    <t>Livre 86</t>
  </si>
  <si>
    <t>Livre 87</t>
  </si>
  <si>
    <t>Livre 88</t>
  </si>
  <si>
    <t>Livre 89</t>
  </si>
  <si>
    <t>Livre 90</t>
  </si>
  <si>
    <t>Livre 91</t>
  </si>
  <si>
    <t>Livre 92</t>
  </si>
  <si>
    <t>Livre 93</t>
  </si>
  <si>
    <t>Livre 94</t>
  </si>
  <si>
    <t>Livre 95</t>
  </si>
  <si>
    <t>Livre 96</t>
  </si>
  <si>
    <t>Livre 97</t>
  </si>
  <si>
    <t>Livre 98</t>
  </si>
  <si>
    <t>Livre 99</t>
  </si>
  <si>
    <t>Livre 100</t>
  </si>
  <si>
    <t>Livre 101</t>
  </si>
  <si>
    <t>Livre 102</t>
  </si>
  <si>
    <t>Livre 103</t>
  </si>
  <si>
    <t>Livre 104</t>
  </si>
  <si>
    <t>Livre 105</t>
  </si>
  <si>
    <t>Livre 106</t>
  </si>
  <si>
    <t>Livre 107</t>
  </si>
  <si>
    <t>Livre 108</t>
  </si>
  <si>
    <t>Livre 109</t>
  </si>
  <si>
    <t>Livre 110</t>
  </si>
  <si>
    <t>Livre 111</t>
  </si>
  <si>
    <t>Livre 112</t>
  </si>
  <si>
    <t>Livre 113</t>
  </si>
  <si>
    <t>Livre 114</t>
  </si>
  <si>
    <t>Livre 115</t>
  </si>
  <si>
    <t>Livre 116</t>
  </si>
  <si>
    <t>Livre 117</t>
  </si>
  <si>
    <t>Livre 118</t>
  </si>
  <si>
    <t>Livre 119</t>
  </si>
  <si>
    <t>Livre 120</t>
  </si>
  <si>
    <t>Livre 121</t>
  </si>
  <si>
    <t>Livre 122</t>
  </si>
  <si>
    <t>Livre 123</t>
  </si>
  <si>
    <t>Livre 124</t>
  </si>
  <si>
    <t>Livre 125</t>
  </si>
  <si>
    <t>Livre 126</t>
  </si>
  <si>
    <t>Livre 127</t>
  </si>
  <si>
    <t>Livre 128</t>
  </si>
  <si>
    <t>Livre 129</t>
  </si>
  <si>
    <t>Livre 130</t>
  </si>
  <si>
    <t>Livre 131</t>
  </si>
  <si>
    <t>Livre 132</t>
  </si>
  <si>
    <t>Livre 133</t>
  </si>
  <si>
    <t>Livre 134</t>
  </si>
  <si>
    <t>Livre 135</t>
  </si>
  <si>
    <t>Livre 136</t>
  </si>
  <si>
    <t>Livre 137</t>
  </si>
  <si>
    <t>Livre 138</t>
  </si>
  <si>
    <t>Livre 139</t>
  </si>
  <si>
    <t>Livre 140</t>
  </si>
  <si>
    <t>Livre 141</t>
  </si>
  <si>
    <t>Livre 142</t>
  </si>
  <si>
    <t>Livre 143</t>
  </si>
  <si>
    <t>Livre 144</t>
  </si>
  <si>
    <t>Livre 145</t>
  </si>
  <si>
    <t>Livre 146</t>
  </si>
  <si>
    <t>Livre 147</t>
  </si>
  <si>
    <t>Livre 148</t>
  </si>
  <si>
    <t>Livre 149</t>
  </si>
  <si>
    <t>Livre 150</t>
  </si>
  <si>
    <t>Livre 151</t>
  </si>
  <si>
    <t>Livre 152</t>
  </si>
  <si>
    <t>Livre 153</t>
  </si>
  <si>
    <t>Livre 154</t>
  </si>
  <si>
    <t>Livre 155</t>
  </si>
  <si>
    <t>Livre 156</t>
  </si>
  <si>
    <t>Livre 157</t>
  </si>
  <si>
    <t>Livre 158</t>
  </si>
  <si>
    <t>Livre 159</t>
  </si>
  <si>
    <t>Livre 160</t>
  </si>
  <si>
    <t>Livre 161</t>
  </si>
  <si>
    <t>Livre 162</t>
  </si>
  <si>
    <t>Livre 163</t>
  </si>
  <si>
    <t>Livre 164</t>
  </si>
  <si>
    <t>Livre 165</t>
  </si>
  <si>
    <t>Livre 166</t>
  </si>
  <si>
    <t>Livre 167</t>
  </si>
  <si>
    <t>Livre 168</t>
  </si>
  <si>
    <t>Livre 169</t>
  </si>
  <si>
    <t>Livre 170</t>
  </si>
  <si>
    <t>Livre 171</t>
  </si>
  <si>
    <t>Livre 172</t>
  </si>
  <si>
    <t>Livre 173</t>
  </si>
  <si>
    <t>Livre 174</t>
  </si>
  <si>
    <t>Livre 175</t>
  </si>
  <si>
    <t>Livre 176</t>
  </si>
  <si>
    <t>Livre 177</t>
  </si>
  <si>
    <t>Livre 178</t>
  </si>
  <si>
    <t>Livre 179</t>
  </si>
  <si>
    <t>Livre 180</t>
  </si>
  <si>
    <t>Livre 181</t>
  </si>
  <si>
    <t>Livre 182</t>
  </si>
  <si>
    <t>Livre 183</t>
  </si>
  <si>
    <t>Livre 184</t>
  </si>
  <si>
    <t>Livre 185</t>
  </si>
  <si>
    <t>Livre 186</t>
  </si>
  <si>
    <t>Livre 187</t>
  </si>
  <si>
    <t>Livre 188</t>
  </si>
  <si>
    <t>Livre 189</t>
  </si>
  <si>
    <t>Livre 190</t>
  </si>
  <si>
    <t>Livre 191</t>
  </si>
  <si>
    <t>Livre 192</t>
  </si>
  <si>
    <t>Livre 193</t>
  </si>
  <si>
    <t>Livre 194</t>
  </si>
  <si>
    <t>Livre 195</t>
  </si>
  <si>
    <t>Livre 196</t>
  </si>
  <si>
    <t>Livre 197</t>
  </si>
  <si>
    <t>Livre 198</t>
  </si>
  <si>
    <t>Livre 199</t>
  </si>
  <si>
    <t>Livre 200</t>
  </si>
  <si>
    <t>Livre 201</t>
  </si>
  <si>
    <t>Livre 202</t>
  </si>
  <si>
    <t>Livre 203</t>
  </si>
  <si>
    <t>Livre 204</t>
  </si>
  <si>
    <t>Livre 205</t>
  </si>
  <si>
    <t>Livre 206</t>
  </si>
  <si>
    <t>Livre 207</t>
  </si>
  <si>
    <t>Livre 208</t>
  </si>
  <si>
    <t>Livre 209</t>
  </si>
  <si>
    <t>Livre 210</t>
  </si>
  <si>
    <t>Livre 211</t>
  </si>
  <si>
    <t>Livre 212</t>
  </si>
  <si>
    <t>Livre 213</t>
  </si>
  <si>
    <t>Livre 214</t>
  </si>
  <si>
    <t>Livre 215</t>
  </si>
  <si>
    <t>Livre 216</t>
  </si>
  <si>
    <t>Livre 217</t>
  </si>
  <si>
    <t>Livre 218</t>
  </si>
  <si>
    <t>Livre 219</t>
  </si>
  <si>
    <t>Livre 220</t>
  </si>
  <si>
    <t>Livre 221</t>
  </si>
  <si>
    <t>Livre 222</t>
  </si>
  <si>
    <t>Livre 223</t>
  </si>
  <si>
    <t>Livre 224</t>
  </si>
  <si>
    <t>Livre 225</t>
  </si>
  <si>
    <t>Livre 226</t>
  </si>
  <si>
    <t>Livre 227</t>
  </si>
  <si>
    <t>Livre 228</t>
  </si>
  <si>
    <t>Livre 229</t>
  </si>
  <si>
    <t>Livre 230</t>
  </si>
  <si>
    <t>Livre 231</t>
  </si>
  <si>
    <t>Livre 232</t>
  </si>
  <si>
    <t>Livre 233</t>
  </si>
  <si>
    <t>Livre 234</t>
  </si>
  <si>
    <t>Livre 235</t>
  </si>
  <si>
    <t>Livre 236</t>
  </si>
  <si>
    <t>Livre 237</t>
  </si>
  <si>
    <t>Livre 238</t>
  </si>
  <si>
    <t>Livre 239</t>
  </si>
  <si>
    <t>Livre 240</t>
  </si>
  <si>
    <t>Livre 241</t>
  </si>
  <si>
    <t>Livre 242</t>
  </si>
  <si>
    <t>Livre 243</t>
  </si>
  <si>
    <t>Livre 244</t>
  </si>
  <si>
    <t>Livre 245</t>
  </si>
  <si>
    <t>Livre 246</t>
  </si>
  <si>
    <t>Livre 247</t>
  </si>
  <si>
    <t>Livre 248</t>
  </si>
  <si>
    <t>Livre 249</t>
  </si>
  <si>
    <t>Livre 250</t>
  </si>
  <si>
    <t>Livre 251</t>
  </si>
  <si>
    <t>Livre 252</t>
  </si>
  <si>
    <t>Livre 253</t>
  </si>
  <si>
    <t>Livre 254</t>
  </si>
  <si>
    <t>Livre 255</t>
  </si>
  <si>
    <t>Livre 256</t>
  </si>
  <si>
    <t>Livre 257</t>
  </si>
  <si>
    <t>Livre 258</t>
  </si>
  <si>
    <t>Livre 259</t>
  </si>
  <si>
    <t>Livre 260</t>
  </si>
  <si>
    <t>Livre 261</t>
  </si>
  <si>
    <t>Livre 262</t>
  </si>
  <si>
    <t>Livre 263</t>
  </si>
  <si>
    <t>Livre 264</t>
  </si>
  <si>
    <t>Livre 265</t>
  </si>
  <si>
    <t>Livre 266</t>
  </si>
  <si>
    <t>Livre 267</t>
  </si>
  <si>
    <t>Livre 268</t>
  </si>
  <si>
    <t>Livre 269</t>
  </si>
  <si>
    <t>Livre 270</t>
  </si>
  <si>
    <t>Livre 271</t>
  </si>
  <si>
    <t>Livre 272</t>
  </si>
  <si>
    <t>Livre 273</t>
  </si>
  <si>
    <t>Livre 274</t>
  </si>
  <si>
    <t>Livre 275</t>
  </si>
  <si>
    <t>Livre 276</t>
  </si>
  <si>
    <t>Livre 277</t>
  </si>
  <si>
    <t>Livre 278</t>
  </si>
  <si>
    <t>Livre 279</t>
  </si>
  <si>
    <t>Livre 280</t>
  </si>
  <si>
    <t>Livre 281</t>
  </si>
  <si>
    <t>Livre 282</t>
  </si>
  <si>
    <t>Livre 283</t>
  </si>
  <si>
    <t>Livre 284</t>
  </si>
  <si>
    <t>Livre 285</t>
  </si>
  <si>
    <t>Livre 286</t>
  </si>
  <si>
    <t>Livre 287</t>
  </si>
  <si>
    <t>Livre 288</t>
  </si>
  <si>
    <t>Livre 289</t>
  </si>
  <si>
    <t>Livre 290</t>
  </si>
  <si>
    <t>Livre 291</t>
  </si>
  <si>
    <t>Livre 292</t>
  </si>
  <si>
    <t>Livre 293</t>
  </si>
  <si>
    <t>Livre 294</t>
  </si>
  <si>
    <t>Livre 295</t>
  </si>
  <si>
    <t>Livre 296</t>
  </si>
  <si>
    <t>Livre 297</t>
  </si>
  <si>
    <t>Livre 298</t>
  </si>
  <si>
    <t>Livre 299</t>
  </si>
  <si>
    <t>Livre 300</t>
  </si>
  <si>
    <t>Livre 301</t>
  </si>
  <si>
    <t>Livre 302</t>
  </si>
  <si>
    <t>Livre 303</t>
  </si>
  <si>
    <t>Livre 304</t>
  </si>
  <si>
    <t>Livre 305</t>
  </si>
  <si>
    <t>Livre 306</t>
  </si>
  <si>
    <t>Livre 307</t>
  </si>
  <si>
    <t>Livre 308</t>
  </si>
  <si>
    <t>Livre 309</t>
  </si>
  <si>
    <t>Livre 310</t>
  </si>
  <si>
    <t>Livre 311</t>
  </si>
  <si>
    <t>Livre 312</t>
  </si>
  <si>
    <t>Livre 313</t>
  </si>
  <si>
    <t>Livre 314</t>
  </si>
  <si>
    <t>Livre 315</t>
  </si>
  <si>
    <t>Livre 316</t>
  </si>
  <si>
    <t>Livre 317</t>
  </si>
  <si>
    <t>Livre 318</t>
  </si>
  <si>
    <t>Livre 319</t>
  </si>
  <si>
    <t>Livre 320</t>
  </si>
  <si>
    <t>Livre 321</t>
  </si>
  <si>
    <t>Livre 322</t>
  </si>
  <si>
    <t>Livre 323</t>
  </si>
  <si>
    <t>Livre 324</t>
  </si>
  <si>
    <t>Livre 325</t>
  </si>
  <si>
    <t>Livre 326</t>
  </si>
  <si>
    <t>Livre 327</t>
  </si>
  <si>
    <t>Livre 328</t>
  </si>
  <si>
    <t>Livre 329</t>
  </si>
  <si>
    <t>Livre 330</t>
  </si>
  <si>
    <t>Livre 331</t>
  </si>
  <si>
    <t>Livre 332</t>
  </si>
  <si>
    <t>Livre 333</t>
  </si>
  <si>
    <t>Livre 334</t>
  </si>
  <si>
    <t>Livre 335</t>
  </si>
  <si>
    <t>Livre 336</t>
  </si>
  <si>
    <t>Livre 337</t>
  </si>
  <si>
    <t>Livre 338</t>
  </si>
  <si>
    <t>Livre 339</t>
  </si>
  <si>
    <t>Livre 340</t>
  </si>
  <si>
    <t>Livre 341</t>
  </si>
  <si>
    <t>Livre 342</t>
  </si>
  <si>
    <t>Livre 343</t>
  </si>
  <si>
    <t>Livre 344</t>
  </si>
  <si>
    <t>Livre 345</t>
  </si>
  <si>
    <t>Livre 346</t>
  </si>
  <si>
    <t>Livre 347</t>
  </si>
  <si>
    <t>Livre 348</t>
  </si>
  <si>
    <t>Livre 349</t>
  </si>
  <si>
    <t>Livre 350</t>
  </si>
  <si>
    <t>Livre 351</t>
  </si>
  <si>
    <t>Livre 352</t>
  </si>
  <si>
    <t>Livre 353</t>
  </si>
  <si>
    <t>Livre 354</t>
  </si>
  <si>
    <t>Livre 355</t>
  </si>
  <si>
    <t>Livre 356</t>
  </si>
  <si>
    <t>Livre 357</t>
  </si>
  <si>
    <t>Livre 358</t>
  </si>
  <si>
    <t>Livre 359</t>
  </si>
  <si>
    <t>Livre 360</t>
  </si>
  <si>
    <t>Livre 361</t>
  </si>
  <si>
    <t>Livre 362</t>
  </si>
  <si>
    <t>Livre 363</t>
  </si>
  <si>
    <t>Livre 364</t>
  </si>
  <si>
    <t>Livre 365</t>
  </si>
  <si>
    <t>Livre 366</t>
  </si>
  <si>
    <t>Livre 367</t>
  </si>
  <si>
    <t>Livre 368</t>
  </si>
  <si>
    <t>Livre 369</t>
  </si>
  <si>
    <t>Livre 370</t>
  </si>
  <si>
    <t>Livre 371</t>
  </si>
  <si>
    <t>Livre 372</t>
  </si>
  <si>
    <t>Livre 373</t>
  </si>
  <si>
    <t>Livre 374</t>
  </si>
  <si>
    <t>Livre 375</t>
  </si>
  <si>
    <t>Livre 376</t>
  </si>
  <si>
    <t>Livre 377</t>
  </si>
  <si>
    <t>Livre 378</t>
  </si>
  <si>
    <t>Livre 379</t>
  </si>
  <si>
    <t>Livre 380</t>
  </si>
  <si>
    <t>Livre 381</t>
  </si>
  <si>
    <t>Livre 382</t>
  </si>
  <si>
    <t>Livre 383</t>
  </si>
  <si>
    <t>Livre 384</t>
  </si>
  <si>
    <t>Livre 385</t>
  </si>
  <si>
    <t>Livre 386</t>
  </si>
  <si>
    <t>Livre 387</t>
  </si>
  <si>
    <t>Livre 388</t>
  </si>
  <si>
    <t>Livre 389</t>
  </si>
  <si>
    <t>Livre 390</t>
  </si>
  <si>
    <t>Livre 391</t>
  </si>
  <si>
    <t>Livre 392</t>
  </si>
  <si>
    <t>Livre 393</t>
  </si>
  <si>
    <t>Livre 394</t>
  </si>
  <si>
    <t>Livre 395</t>
  </si>
  <si>
    <t>Livre 396</t>
  </si>
  <si>
    <t>Livre 397</t>
  </si>
  <si>
    <t>Livre 398</t>
  </si>
  <si>
    <t>Auteur 01</t>
  </si>
  <si>
    <t>Auteur 02</t>
  </si>
  <si>
    <t>Auteur 03</t>
  </si>
  <si>
    <t>Auteur 04</t>
  </si>
  <si>
    <t>Auteur 05</t>
  </si>
  <si>
    <t>Auteur 06</t>
  </si>
  <si>
    <t>Auteur 07</t>
  </si>
  <si>
    <t>Auteur 08</t>
  </si>
  <si>
    <t>Auteur 09</t>
  </si>
  <si>
    <t>Auteur 10</t>
  </si>
  <si>
    <t>Auteur 11</t>
  </si>
  <si>
    <t>Auteur 12</t>
  </si>
  <si>
    <t>Auteur 13</t>
  </si>
  <si>
    <t>Auteur 14</t>
  </si>
  <si>
    <t>Auteur 15</t>
  </si>
  <si>
    <t>Auteur 16</t>
  </si>
  <si>
    <t>Auteur 17</t>
  </si>
  <si>
    <t>Auteur 18</t>
  </si>
  <si>
    <t>Auteur 19</t>
  </si>
  <si>
    <t>Auteur 20</t>
  </si>
  <si>
    <t>Auteur 21</t>
  </si>
  <si>
    <t>Auteur 22</t>
  </si>
  <si>
    <t>Auteur 23</t>
  </si>
  <si>
    <t>Auteur 24</t>
  </si>
  <si>
    <t>Auteur 25</t>
  </si>
  <si>
    <t>Auteur 26</t>
  </si>
  <si>
    <t>Auteur 27</t>
  </si>
  <si>
    <t>Auteur 28</t>
  </si>
  <si>
    <t>Auteur 29</t>
  </si>
  <si>
    <t>Auteur 30</t>
  </si>
  <si>
    <t>Auteur 31</t>
  </si>
  <si>
    <t>Auteur 32</t>
  </si>
  <si>
    <t>Auteur 33</t>
  </si>
  <si>
    <t>Auteur 34</t>
  </si>
  <si>
    <t>Auteur 35</t>
  </si>
  <si>
    <t>Auteur 36</t>
  </si>
  <si>
    <t>Auteur 37</t>
  </si>
  <si>
    <t>Auteur 38</t>
  </si>
  <si>
    <t>Auteur 39</t>
  </si>
  <si>
    <t>Auteur 40</t>
  </si>
  <si>
    <t>Auteur 41</t>
  </si>
  <si>
    <t>Auteur 42</t>
  </si>
  <si>
    <t>Auteur 43</t>
  </si>
  <si>
    <t>Auteur 44</t>
  </si>
  <si>
    <t>Auteur 45</t>
  </si>
  <si>
    <t>Auteur 46</t>
  </si>
  <si>
    <t>Auteur 47</t>
  </si>
  <si>
    <t>Auteur 48</t>
  </si>
  <si>
    <t>Auteur 49</t>
  </si>
  <si>
    <t>Auteur 50</t>
  </si>
  <si>
    <t>Auteur 51</t>
  </si>
  <si>
    <t>Auteur 52</t>
  </si>
  <si>
    <t>Auteur 53</t>
  </si>
  <si>
    <t>Auteur 54</t>
  </si>
  <si>
    <t>Auteur 55</t>
  </si>
  <si>
    <t>Auteur 56</t>
  </si>
  <si>
    <t>Auteur 57</t>
  </si>
  <si>
    <t>Auteur 58</t>
  </si>
  <si>
    <t>Auteur 59</t>
  </si>
  <si>
    <t>Auteur 60</t>
  </si>
  <si>
    <t>Auteur 61</t>
  </si>
  <si>
    <t>Auteur 62</t>
  </si>
  <si>
    <t>Auteur 63</t>
  </si>
  <si>
    <t>Auteur 64</t>
  </si>
  <si>
    <t>Auteur 65</t>
  </si>
  <si>
    <t>Auteur 66</t>
  </si>
  <si>
    <t>Auteur 67</t>
  </si>
  <si>
    <t>Auteur 68</t>
  </si>
  <si>
    <t>Auteur 69</t>
  </si>
  <si>
    <t>Auteur 70</t>
  </si>
  <si>
    <t>Auteur 71</t>
  </si>
  <si>
    <t>Auteur 72</t>
  </si>
  <si>
    <t>Auteur 73</t>
  </si>
  <si>
    <t>Auteur 74</t>
  </si>
  <si>
    <t>Auteur 75</t>
  </si>
  <si>
    <t>Auteur 76</t>
  </si>
  <si>
    <t>Auteur 77</t>
  </si>
  <si>
    <t>Auteur 78</t>
  </si>
  <si>
    <t>Auteur 79</t>
  </si>
  <si>
    <t>Auteur 80</t>
  </si>
  <si>
    <t>Auteur 81</t>
  </si>
  <si>
    <t>Auteur 82</t>
  </si>
  <si>
    <t>Auteur 83</t>
  </si>
  <si>
    <t>Auteur 84</t>
  </si>
  <si>
    <t>Auteur 85</t>
  </si>
  <si>
    <t>Auteur 86</t>
  </si>
  <si>
    <t>Auteur 87</t>
  </si>
  <si>
    <t>Auteur 88</t>
  </si>
  <si>
    <t>Auteur 89</t>
  </si>
  <si>
    <t>Auteur 90</t>
  </si>
  <si>
    <t>Auteur 91</t>
  </si>
  <si>
    <t>Auteur 92</t>
  </si>
  <si>
    <t>Auteur 93</t>
  </si>
  <si>
    <t>Auteur 94</t>
  </si>
  <si>
    <t>Auteur 95</t>
  </si>
  <si>
    <t>Auteur 96</t>
  </si>
  <si>
    <t>Auteur 97</t>
  </si>
  <si>
    <t>Auteur 98</t>
  </si>
  <si>
    <t>Auteur 99</t>
  </si>
  <si>
    <t>Auteur 100</t>
  </si>
  <si>
    <t>Auteur 101</t>
  </si>
  <si>
    <t>Auteur 102</t>
  </si>
  <si>
    <t>Auteur 103</t>
  </si>
  <si>
    <t>Auteur 104</t>
  </si>
  <si>
    <t>Auteur 105</t>
  </si>
  <si>
    <t>Auteur 106</t>
  </si>
  <si>
    <t>Auteur 107</t>
  </si>
  <si>
    <t>Auteur 108</t>
  </si>
  <si>
    <t>Auteur 109</t>
  </si>
  <si>
    <t>Auteur 110</t>
  </si>
  <si>
    <t>Auteur 111</t>
  </si>
  <si>
    <t>Auteur 112</t>
  </si>
  <si>
    <t>Auteur 113</t>
  </si>
  <si>
    <t>Auteur 114</t>
  </si>
  <si>
    <t>Auteur 115</t>
  </si>
  <si>
    <t>Auteur 116</t>
  </si>
  <si>
    <t>Auteur 117</t>
  </si>
  <si>
    <t>Auteur 118</t>
  </si>
  <si>
    <t>Auteur 119</t>
  </si>
  <si>
    <t>Auteur 120</t>
  </si>
  <si>
    <t>Auteur 121</t>
  </si>
  <si>
    <t>Auteur 122</t>
  </si>
  <si>
    <t>Auteur 123</t>
  </si>
  <si>
    <t>Auteur 124</t>
  </si>
  <si>
    <t>Auteur 125</t>
  </si>
  <si>
    <t>Auteur 126</t>
  </si>
  <si>
    <t>Auteur 127</t>
  </si>
  <si>
    <t>Auteur 128</t>
  </si>
  <si>
    <t>Auteur 129</t>
  </si>
  <si>
    <t>Auteur 130</t>
  </si>
  <si>
    <t>Auteur 131</t>
  </si>
  <si>
    <t>Auteur 132</t>
  </si>
  <si>
    <t>Auteur 133</t>
  </si>
  <si>
    <t>Auteur 134</t>
  </si>
  <si>
    <t>Auteur 135</t>
  </si>
  <si>
    <t>Auteur 136</t>
  </si>
  <si>
    <t>Auteur 137</t>
  </si>
  <si>
    <t>Auteur 138</t>
  </si>
  <si>
    <t>Auteur 139</t>
  </si>
  <si>
    <t>Auteur 140</t>
  </si>
  <si>
    <t>Auteur 141</t>
  </si>
  <si>
    <t>Auteur 142</t>
  </si>
  <si>
    <t>Auteur 143</t>
  </si>
  <si>
    <t>Auteur 144</t>
  </si>
  <si>
    <t>Auteur 145</t>
  </si>
  <si>
    <t>Auteur 146</t>
  </si>
  <si>
    <t>Auteur 147</t>
  </si>
  <si>
    <t>Auteur 148</t>
  </si>
  <si>
    <t>Auteur 149</t>
  </si>
  <si>
    <t>Auteur 150</t>
  </si>
  <si>
    <t>Auteur 151</t>
  </si>
  <si>
    <t>Auteur 152</t>
  </si>
  <si>
    <t>Auteur 153</t>
  </si>
  <si>
    <t>Auteur 154</t>
  </si>
  <si>
    <t>Auteur 155</t>
  </si>
  <si>
    <t>Auteur 156</t>
  </si>
  <si>
    <t>Auteur 157</t>
  </si>
  <si>
    <t>Auteur 158</t>
  </si>
  <si>
    <t>Auteur 159</t>
  </si>
  <si>
    <t>Auteur 160</t>
  </si>
  <si>
    <t>Auteur 161</t>
  </si>
  <si>
    <t>Auteur 162</t>
  </si>
  <si>
    <t>Auteur 163</t>
  </si>
  <si>
    <t>Auteur 164</t>
  </si>
  <si>
    <t>Auteur 165</t>
  </si>
  <si>
    <t>Auteur 166</t>
  </si>
  <si>
    <t>Auteur 167</t>
  </si>
  <si>
    <t>Auteur 168</t>
  </si>
  <si>
    <t>Auteur 169</t>
  </si>
  <si>
    <t>Auteur 170</t>
  </si>
  <si>
    <t>Auteur 171</t>
  </si>
  <si>
    <t>Auteur 172</t>
  </si>
  <si>
    <t>Auteur 173</t>
  </si>
  <si>
    <t>Auteur 174</t>
  </si>
  <si>
    <t>Auteur 175</t>
  </si>
  <si>
    <t>Auteur 176</t>
  </si>
  <si>
    <t>Auteur 177</t>
  </si>
  <si>
    <t>Auteur 178</t>
  </si>
  <si>
    <t>Auteur 179</t>
  </si>
  <si>
    <t>Auteur 180</t>
  </si>
  <si>
    <t>Auteur 181</t>
  </si>
  <si>
    <t>Auteur 182</t>
  </si>
  <si>
    <t>Auteur 183</t>
  </si>
  <si>
    <t>Auteur 184</t>
  </si>
  <si>
    <t>Auteur 185</t>
  </si>
  <si>
    <t>Auteur 186</t>
  </si>
  <si>
    <t>Auteur 187</t>
  </si>
  <si>
    <t>Auteur 188</t>
  </si>
  <si>
    <t>Auteur 189</t>
  </si>
  <si>
    <t>Auteur 190</t>
  </si>
  <si>
    <t>Auteur 191</t>
  </si>
  <si>
    <t>Auteur 192</t>
  </si>
  <si>
    <t>Auteur 193</t>
  </si>
  <si>
    <t>Auteur 194</t>
  </si>
  <si>
    <t>Auteur 195</t>
  </si>
  <si>
    <t>Auteur 196</t>
  </si>
  <si>
    <t>Auteur 197</t>
  </si>
  <si>
    <t>Auteur 198</t>
  </si>
  <si>
    <t>Auteur 199</t>
  </si>
  <si>
    <t>Auteur 200</t>
  </si>
  <si>
    <t>Auteur 201</t>
  </si>
  <si>
    <t>Auteur 202</t>
  </si>
  <si>
    <t>Auteur 203</t>
  </si>
  <si>
    <t>Auteur 204</t>
  </si>
  <si>
    <t>Auteur 205</t>
  </si>
  <si>
    <t>Auteur 206</t>
  </si>
  <si>
    <t>Auteur 207</t>
  </si>
  <si>
    <t>Auteur 208</t>
  </si>
  <si>
    <t>Auteur 209</t>
  </si>
  <si>
    <t>Auteur 210</t>
  </si>
  <si>
    <t>Auteur 211</t>
  </si>
  <si>
    <t>Auteur 212</t>
  </si>
  <si>
    <t>Auteur 213</t>
  </si>
  <si>
    <t>Auteur 214</t>
  </si>
  <si>
    <t>Auteur 215</t>
  </si>
  <si>
    <t>Auteur 216</t>
  </si>
  <si>
    <t>Auteur 217</t>
  </si>
  <si>
    <t>Auteur 218</t>
  </si>
  <si>
    <t>Auteur 219</t>
  </si>
  <si>
    <t>Auteur 220</t>
  </si>
  <si>
    <t>Auteur 221</t>
  </si>
  <si>
    <t>Auteur 222</t>
  </si>
  <si>
    <t>Auteur 223</t>
  </si>
  <si>
    <t>Auteur 224</t>
  </si>
  <si>
    <t>Auteur 225</t>
  </si>
  <si>
    <t>Auteur 226</t>
  </si>
  <si>
    <t>Auteur 227</t>
  </si>
  <si>
    <t>Auteur 228</t>
  </si>
  <si>
    <t>Auteur 229</t>
  </si>
  <si>
    <t>Auteur 230</t>
  </si>
  <si>
    <t>Auteur 231</t>
  </si>
  <si>
    <t>Auteur 232</t>
  </si>
  <si>
    <t>Auteur 233</t>
  </si>
  <si>
    <t>Auteur 234</t>
  </si>
  <si>
    <t>Auteur 235</t>
  </si>
  <si>
    <t>Auteur 236</t>
  </si>
  <si>
    <t>Auteur 237</t>
  </si>
  <si>
    <t>Auteur 238</t>
  </si>
  <si>
    <t>Auteur 239</t>
  </si>
  <si>
    <t>Auteur 240</t>
  </si>
  <si>
    <t>Auteur 241</t>
  </si>
  <si>
    <t>Auteur 242</t>
  </si>
  <si>
    <t>Auteur 243</t>
  </si>
  <si>
    <t>Auteur 244</t>
  </si>
  <si>
    <t>Auteur 245</t>
  </si>
  <si>
    <t>Auteur 246</t>
  </si>
  <si>
    <t>Auteur 247</t>
  </si>
  <si>
    <t>Auteur 248</t>
  </si>
  <si>
    <t>Auteur 249</t>
  </si>
  <si>
    <t>Auteur 250</t>
  </si>
  <si>
    <t>Auteur 251</t>
  </si>
  <si>
    <t>Auteur 252</t>
  </si>
  <si>
    <t>Auteur 253</t>
  </si>
  <si>
    <t>Auteur 254</t>
  </si>
  <si>
    <t>Auteur 255</t>
  </si>
  <si>
    <t>Auteur 256</t>
  </si>
  <si>
    <t>Auteur 257</t>
  </si>
  <si>
    <t>Auteur 258</t>
  </si>
  <si>
    <t>Auteur 259</t>
  </si>
  <si>
    <t>Auteur 260</t>
  </si>
  <si>
    <t>Auteur 261</t>
  </si>
  <si>
    <t>Auteur 262</t>
  </si>
  <si>
    <t>Auteur 263</t>
  </si>
  <si>
    <t>Auteur 264</t>
  </si>
  <si>
    <t>Auteur 265</t>
  </si>
  <si>
    <t>Auteur 266</t>
  </si>
  <si>
    <t>Auteur 267</t>
  </si>
  <si>
    <t>Auteur 268</t>
  </si>
  <si>
    <t>Auteur 269</t>
  </si>
  <si>
    <t>Auteur 270</t>
  </si>
  <si>
    <t>Auteur 271</t>
  </si>
  <si>
    <t>Auteur 272</t>
  </si>
  <si>
    <t>Auteur 273</t>
  </si>
  <si>
    <t>Auteur 274</t>
  </si>
  <si>
    <t>Auteur 275</t>
  </si>
  <si>
    <t>Auteur 276</t>
  </si>
  <si>
    <t>Auteur 277</t>
  </si>
  <si>
    <t>Auteur 278</t>
  </si>
  <si>
    <t>Auteur 279</t>
  </si>
  <si>
    <t>Auteur 280</t>
  </si>
  <si>
    <t>Auteur 281</t>
  </si>
  <si>
    <t>Auteur 282</t>
  </si>
  <si>
    <t>Auteur 283</t>
  </si>
  <si>
    <t>Auteur 284</t>
  </si>
  <si>
    <t>Auteur 285</t>
  </si>
  <si>
    <t>Auteur 286</t>
  </si>
  <si>
    <t>Auteur 287</t>
  </si>
  <si>
    <t>Auteur 288</t>
  </si>
  <si>
    <t>Auteur 289</t>
  </si>
  <si>
    <t>Auteur 290</t>
  </si>
  <si>
    <t>Auteur 291</t>
  </si>
  <si>
    <t>Auteur 292</t>
  </si>
  <si>
    <t>Auteur 293</t>
  </si>
  <si>
    <t>Auteur 294</t>
  </si>
  <si>
    <t>Auteur 295</t>
  </si>
  <si>
    <t>Auteur 296</t>
  </si>
  <si>
    <t>Auteur 297</t>
  </si>
  <si>
    <t>Auteur 298</t>
  </si>
  <si>
    <t>Auteur 299</t>
  </si>
  <si>
    <t>Auteur 300</t>
  </si>
  <si>
    <t>Auteur 301</t>
  </si>
  <si>
    <t>Auteur 302</t>
  </si>
  <si>
    <t>Auteur 303</t>
  </si>
  <si>
    <t>Auteur 304</t>
  </si>
  <si>
    <t>Auteur 305</t>
  </si>
  <si>
    <t>Auteur 306</t>
  </si>
  <si>
    <t>Auteur 307</t>
  </si>
  <si>
    <t>Auteur 308</t>
  </si>
  <si>
    <t>Auteur 309</t>
  </si>
  <si>
    <t>Auteur 310</t>
  </si>
  <si>
    <t>Auteur 311</t>
  </si>
  <si>
    <t>Auteur 312</t>
  </si>
  <si>
    <t>Auteur 313</t>
  </si>
  <si>
    <t>Auteur 314</t>
  </si>
  <si>
    <t>Auteur 315</t>
  </si>
  <si>
    <t>Auteur 316</t>
  </si>
  <si>
    <t>Auteur 317</t>
  </si>
  <si>
    <t>Auteur 318</t>
  </si>
  <si>
    <t>Auteur 319</t>
  </si>
  <si>
    <t>Auteur 320</t>
  </si>
  <si>
    <t>Auteur 321</t>
  </si>
  <si>
    <t>Auteur 322</t>
  </si>
  <si>
    <t>Auteur 323</t>
  </si>
  <si>
    <t>Auteur 324</t>
  </si>
  <si>
    <t>Auteur 325</t>
  </si>
  <si>
    <t>Auteur 326</t>
  </si>
  <si>
    <t>Auteur 327</t>
  </si>
  <si>
    <t>Auteur 328</t>
  </si>
  <si>
    <t>Auteur 329</t>
  </si>
  <si>
    <t>Auteur 330</t>
  </si>
  <si>
    <t>Auteur 331</t>
  </si>
  <si>
    <t>Auteur 332</t>
  </si>
  <si>
    <t>Auteur 333</t>
  </si>
  <si>
    <t>Auteur 334</t>
  </si>
  <si>
    <t>Auteur 335</t>
  </si>
  <si>
    <t>Auteur 336</t>
  </si>
  <si>
    <t>Auteur 337</t>
  </si>
  <si>
    <t>Auteur 338</t>
  </si>
  <si>
    <t>Auteur 339</t>
  </si>
  <si>
    <t>Auteur 340</t>
  </si>
  <si>
    <t>Auteur 341</t>
  </si>
  <si>
    <t>Auteur 342</t>
  </si>
  <si>
    <t>Auteur 343</t>
  </si>
  <si>
    <t>Auteur 344</t>
  </si>
  <si>
    <t>Auteur 345</t>
  </si>
  <si>
    <t>Auteur 346</t>
  </si>
  <si>
    <t>Auteur 347</t>
  </si>
  <si>
    <t>Auteur 348</t>
  </si>
  <si>
    <t>Auteur 349</t>
  </si>
  <si>
    <t>Auteur 350</t>
  </si>
  <si>
    <t>Auteur 351</t>
  </si>
  <si>
    <t>Auteur 352</t>
  </si>
  <si>
    <t>Auteur 353</t>
  </si>
  <si>
    <t>Auteur 354</t>
  </si>
  <si>
    <t>Auteur 355</t>
  </si>
  <si>
    <t>Auteur 356</t>
  </si>
  <si>
    <t>Auteur 357</t>
  </si>
  <si>
    <t>Auteur 358</t>
  </si>
  <si>
    <t>Auteur 359</t>
  </si>
  <si>
    <t>Auteur 360</t>
  </si>
  <si>
    <t>Auteur 361</t>
  </si>
  <si>
    <t>Auteur 362</t>
  </si>
  <si>
    <t>Auteur 363</t>
  </si>
  <si>
    <t>Auteur 364</t>
  </si>
  <si>
    <t>Auteur 365</t>
  </si>
  <si>
    <t>Auteur 366</t>
  </si>
  <si>
    <t>Auteur 367</t>
  </si>
  <si>
    <t>Auteur 368</t>
  </si>
  <si>
    <t>Auteur 369</t>
  </si>
  <si>
    <t>Auteur 370</t>
  </si>
  <si>
    <t>Auteur 371</t>
  </si>
  <si>
    <t>Auteur 372</t>
  </si>
  <si>
    <t>Auteur 373</t>
  </si>
  <si>
    <t>Auteur 374</t>
  </si>
  <si>
    <t>Auteur 375</t>
  </si>
  <si>
    <t>Auteur 376</t>
  </si>
  <si>
    <t>Auteur 377</t>
  </si>
  <si>
    <t>Auteur 378</t>
  </si>
  <si>
    <t>Auteur 379</t>
  </si>
  <si>
    <t>Auteur 380</t>
  </si>
  <si>
    <t>Auteur 381</t>
  </si>
  <si>
    <t>Auteur 382</t>
  </si>
  <si>
    <t>Auteur 383</t>
  </si>
  <si>
    <t>Auteur 384</t>
  </si>
  <si>
    <t>Auteur 385</t>
  </si>
  <si>
    <t>Auteur 386</t>
  </si>
  <si>
    <t>Auteur 387</t>
  </si>
  <si>
    <t>Auteur 388</t>
  </si>
  <si>
    <t>Auteur 389</t>
  </si>
  <si>
    <t>Auteur 390</t>
  </si>
  <si>
    <t>Auteur 391</t>
  </si>
  <si>
    <t>Auteur 392</t>
  </si>
  <si>
    <t>Auteur 393</t>
  </si>
  <si>
    <t>Auteur 394</t>
  </si>
  <si>
    <t>Auteur 395</t>
  </si>
  <si>
    <t>Auteur 396</t>
  </si>
  <si>
    <t>Auteur 397</t>
  </si>
  <si>
    <t>Auteur 398</t>
  </si>
  <si>
    <t>ça fonctionne</t>
  </si>
  <si>
    <t>ça ne fonctionne pas</t>
  </si>
</sst>
</file>

<file path=xl/styles.xml><?xml version="1.0" encoding="utf-8"?>
<styleSheet xmlns="http://schemas.openxmlformats.org/spreadsheetml/2006/main">
  <numFmts count="6">
    <numFmt numFmtId="164" formatCode="_ * #,##0.00_ ;_ * \-#,##0.00_ ;_ * &quot;-&quot;??_ ;_ @_ "/>
    <numFmt numFmtId="165" formatCode="_ [$€-2]\ * #,##0.00_ ;_ [$€-2]\ * \-#,##0.00_ ;_ [$€-2]\ * &quot;-&quot;??_ "/>
    <numFmt numFmtId="166" formatCode="[$CHF]\ #,##0.00"/>
    <numFmt numFmtId="167" formatCode="#,##0.00\ [$€-40C]"/>
    <numFmt numFmtId="168" formatCode="_ [$EUR]\ * #,##0.00_ ;_ [$EUR]\ * \-#,##0.00_ ;_ [$EUR]\ * &quot;-&quot;??_ ;_ @_ "/>
    <numFmt numFmtId="169" formatCode="_ [$CHF]\ * #,##0.00_ ;_ [$CHF]\ * \-#,##0.00_ ;_ [$CHF]\ * &quot;-&quot;??_ ;_ @_ "/>
  </numFmts>
  <fonts count="52">
    <font>
      <sz val="10"/>
      <color indexed="8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ahoma"/>
      <family val="2"/>
      <charset val="1"/>
    </font>
    <font>
      <sz val="10"/>
      <color indexed="8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80000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i/>
      <sz val="10"/>
      <color rgb="FFFF330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0"/>
      <color rgb="FF005426"/>
      <name val="Calibri"/>
      <family val="2"/>
      <scheme val="minor"/>
    </font>
    <font>
      <b/>
      <sz val="10"/>
      <color rgb="FF005426"/>
      <name val="Calibri"/>
      <family val="2"/>
      <scheme val="minor"/>
    </font>
    <font>
      <b/>
      <i/>
      <sz val="10"/>
      <color rgb="FF1A3DAE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b/>
      <sz val="10"/>
      <color rgb="FF1A3DAE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0"/>
      <color rgb="FF005426"/>
      <name val="Calibri"/>
      <family val="2"/>
      <scheme val="minor"/>
    </font>
    <font>
      <i/>
      <sz val="10"/>
      <color rgb="FF1A3DAE"/>
      <name val="Calibri"/>
      <family val="2"/>
      <scheme val="minor"/>
    </font>
    <font>
      <b/>
      <sz val="18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2"/>
      <color indexed="8"/>
      <name val="Tahoma"/>
      <family val="2"/>
      <charset val="1"/>
    </font>
    <font>
      <sz val="12"/>
      <color theme="0"/>
      <name val="Tahoma"/>
      <family val="2"/>
      <charset val="1"/>
    </font>
    <font>
      <b/>
      <sz val="12"/>
      <color theme="0"/>
      <name val="Tahoma"/>
      <family val="2"/>
    </font>
    <font>
      <b/>
      <sz val="12"/>
      <color indexed="8"/>
      <name val="Tahoma"/>
      <family val="2"/>
    </font>
    <font>
      <sz val="12"/>
      <color theme="0"/>
      <name val="Tahoma"/>
      <family val="2"/>
    </font>
    <font>
      <sz val="12"/>
      <color indexed="8"/>
      <name val="Tahoma"/>
      <family val="2"/>
    </font>
    <font>
      <sz val="14"/>
      <name val="Tahoma"/>
      <family val="2"/>
      <charset val="1"/>
    </font>
    <font>
      <sz val="14"/>
      <color rgb="FFFF0000"/>
      <name val="Tahoma"/>
      <family val="2"/>
      <charset val="1"/>
    </font>
    <font>
      <sz val="14"/>
      <color rgb="FF00B050"/>
      <name val="Tahoma"/>
      <family val="2"/>
      <charset val="1"/>
    </font>
    <font>
      <sz val="14"/>
      <color rgb="FF0070C0"/>
      <name val="Tahoma"/>
      <family val="2"/>
      <charset val="1"/>
    </font>
    <font>
      <sz val="14"/>
      <color rgb="FF702EA0"/>
      <name val="Tahoma"/>
      <family val="2"/>
      <charset val="1"/>
    </font>
    <font>
      <sz val="14"/>
      <color theme="9" tint="-0.499984740745262"/>
      <name val="Tahoma"/>
      <family val="2"/>
      <charset val="1"/>
    </font>
    <font>
      <b/>
      <sz val="12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0"/>
      <color rgb="FF0000FF"/>
      <name val="Calibri"/>
      <family val="2"/>
      <scheme val="minor"/>
    </font>
    <font>
      <sz val="10"/>
      <color rgb="FFFF0000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mediumGray">
        <fgColor rgb="FFFF8F43"/>
      </patternFill>
    </fill>
    <fill>
      <patternFill patternType="solid">
        <fgColor theme="0"/>
        <bgColor theme="9" tint="0.59999389629810485"/>
      </patternFill>
    </fill>
    <fill>
      <patternFill patternType="solid">
        <fgColor theme="0"/>
        <bgColor theme="9" tint="0.79998168889431442"/>
      </patternFill>
    </fill>
    <fill>
      <patternFill patternType="solid">
        <fgColor rgb="FFFF9933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AEEF3"/>
        <bgColor rgb="FFA6A6A6"/>
      </patternFill>
    </fill>
    <fill>
      <patternFill patternType="solid">
        <fgColor rgb="FFEEEEEE"/>
        <bgColor rgb="FFF7F7F7"/>
      </patternFill>
    </fill>
    <fill>
      <patternFill patternType="solid">
        <fgColor theme="0"/>
        <bgColor rgb="FFF7F7F7"/>
      </patternFill>
    </fill>
    <fill>
      <patternFill patternType="solid">
        <fgColor theme="0"/>
        <bgColor rgb="FFA6A6A6"/>
      </patternFill>
    </fill>
    <fill>
      <patternFill patternType="solid">
        <fgColor rgb="FFEEE6ED"/>
        <bgColor rgb="FFF7F7F7"/>
      </patternFill>
    </fill>
    <fill>
      <patternFill patternType="solid">
        <fgColor rgb="FFDCDCDC"/>
        <bgColor rgb="FFA6A6A6"/>
      </patternFill>
    </fill>
    <fill>
      <patternFill patternType="solid">
        <fgColor theme="3" tint="-0.499984740745262"/>
        <bgColor theme="0" tint="-0.34998626667073579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5C"/>
        <bgColor indexed="64"/>
      </patternFill>
    </fill>
    <fill>
      <patternFill patternType="solid">
        <fgColor rgb="FF702EA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21C5FF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E5FFF1"/>
        <bgColor indexed="64"/>
      </patternFill>
    </fill>
    <fill>
      <patternFill patternType="solid">
        <fgColor rgb="FFD5F4FF"/>
        <bgColor indexed="64"/>
      </patternFill>
    </fill>
    <fill>
      <patternFill patternType="solid">
        <fgColor rgb="FFEDE2F6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rgb="FFF9EEED"/>
        <bgColor indexed="64"/>
      </patternFill>
    </fill>
    <fill>
      <patternFill patternType="solid">
        <fgColor rgb="FFDCDCDC"/>
        <bgColor rgb="FFF7F7F7"/>
      </patternFill>
    </fill>
    <fill>
      <patternFill patternType="solid">
        <fgColor rgb="FFDCDCDC"/>
        <bgColor indexed="64"/>
      </patternFill>
    </fill>
    <fill>
      <patternFill patternType="solid">
        <fgColor rgb="FFDCDCDC"/>
        <bgColor rgb="FF6F6F6F"/>
      </patternFill>
    </fill>
    <fill>
      <patternFill patternType="solid">
        <fgColor indexed="65"/>
        <bgColor indexed="64"/>
      </patternFill>
    </fill>
    <fill>
      <patternFill patternType="solid">
        <fgColor theme="5" tint="0.59999389629810485"/>
        <bgColor rgb="FFA6A6A6"/>
      </patternFill>
    </fill>
  </fills>
  <borders count="59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6600"/>
      </left>
      <right style="thin">
        <color rgb="FFFF6600"/>
      </right>
      <top style="thin">
        <color rgb="FFFF6600"/>
      </top>
      <bottom style="thin">
        <color rgb="FFFF6600"/>
      </bottom>
      <diagonal/>
    </border>
    <border>
      <left style="thin">
        <color rgb="FFFF6600"/>
      </left>
      <right/>
      <top/>
      <bottom/>
      <diagonal/>
    </border>
    <border>
      <left/>
      <right style="thin">
        <color rgb="FFFF6600"/>
      </right>
      <top style="thin">
        <color rgb="FFFF6600"/>
      </top>
      <bottom style="thin">
        <color rgb="FFFF66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00CC5C"/>
      </left>
      <right style="thick">
        <color rgb="FF00CC5C"/>
      </right>
      <top style="thick">
        <color rgb="FF00CC5C"/>
      </top>
      <bottom/>
      <diagonal/>
    </border>
    <border>
      <left style="thick">
        <color rgb="FF00CC5C"/>
      </left>
      <right/>
      <top style="thick">
        <color rgb="FF00CC5C"/>
      </top>
      <bottom style="thick">
        <color rgb="FF00CC5C"/>
      </bottom>
      <diagonal/>
    </border>
    <border>
      <left/>
      <right/>
      <top style="thick">
        <color rgb="FF00CC5C"/>
      </top>
      <bottom style="thick">
        <color rgb="FF00CC5C"/>
      </bottom>
      <diagonal/>
    </border>
    <border>
      <left/>
      <right style="thick">
        <color rgb="FF00CC5C"/>
      </right>
      <top style="thick">
        <color rgb="FF00CC5C"/>
      </top>
      <bottom style="thick">
        <color rgb="FF00CC5C"/>
      </bottom>
      <diagonal/>
    </border>
    <border>
      <left/>
      <right/>
      <top/>
      <bottom style="thick">
        <color rgb="FF00CC5C"/>
      </bottom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 style="thick">
        <color rgb="FF00B0F0"/>
      </right>
      <top/>
      <bottom/>
      <diagonal/>
    </border>
    <border>
      <left style="thick">
        <color rgb="FF00B0F0"/>
      </left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 style="thick">
        <color rgb="FF00B0F0"/>
      </right>
      <top/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 style="thick">
        <color rgb="FF7030A0"/>
      </right>
      <top/>
      <bottom/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00CC5C"/>
      </left>
      <right style="thick">
        <color rgb="FF00CC5C"/>
      </right>
      <top/>
      <bottom/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/>
      <diagonal/>
    </border>
    <border>
      <left/>
      <right/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/>
      <top style="thick">
        <color rgb="FFFFC000"/>
      </top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 style="thick">
        <color rgb="FFFFC000"/>
      </left>
      <right style="thick">
        <color rgb="FFFFC000"/>
      </right>
      <top/>
      <bottom/>
      <diagonal/>
    </border>
    <border>
      <left style="thick">
        <color rgb="FFDDA29F"/>
      </left>
      <right style="thick">
        <color rgb="FFDDA29F"/>
      </right>
      <top style="thick">
        <color rgb="FFDDA29F"/>
      </top>
      <bottom style="thick">
        <color rgb="FFDDA29F"/>
      </bottom>
      <diagonal/>
    </border>
    <border>
      <left style="thick">
        <color rgb="FFDDA29F"/>
      </left>
      <right style="thick">
        <color rgb="FFDDA29F"/>
      </right>
      <top style="thick">
        <color rgb="FFDDA29F"/>
      </top>
      <bottom/>
      <diagonal/>
    </border>
    <border>
      <left/>
      <right/>
      <top style="thick">
        <color rgb="FFDDA29F"/>
      </top>
      <bottom style="thick">
        <color rgb="FFDDA29F"/>
      </bottom>
      <diagonal/>
    </border>
    <border>
      <left/>
      <right style="thick">
        <color rgb="FFDDA29F"/>
      </right>
      <top style="thick">
        <color rgb="FFDDA29F"/>
      </top>
      <bottom style="thick">
        <color rgb="FFDDA29F"/>
      </bottom>
      <diagonal/>
    </border>
    <border>
      <left style="thick">
        <color rgb="FFDDA29F"/>
      </left>
      <right style="thick">
        <color rgb="FFDDA29F"/>
      </right>
      <top/>
      <bottom/>
      <diagonal/>
    </border>
    <border>
      <left style="thick">
        <color rgb="FFDDA29F"/>
      </left>
      <right/>
      <top/>
      <bottom style="thick">
        <color rgb="FFDDA29F"/>
      </bottom>
      <diagonal/>
    </border>
    <border>
      <left/>
      <right style="hair">
        <color indexed="64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hair">
        <color indexed="64"/>
      </top>
      <bottom style="hair">
        <color auto="1"/>
      </bottom>
      <diagonal/>
    </border>
  </borders>
  <cellStyleXfs count="12">
    <xf numFmtId="0" fontId="0" fillId="0" borderId="0"/>
    <xf numFmtId="0" fontId="4" fillId="0" borderId="0"/>
    <xf numFmtId="0" fontId="8" fillId="0" borderId="0"/>
    <xf numFmtId="165" fontId="8" fillId="0" borderId="0" applyFont="0" applyFill="0" applyBorder="0" applyAlignment="0" applyProtection="0"/>
    <xf numFmtId="0" fontId="4" fillId="0" borderId="0"/>
    <xf numFmtId="0" fontId="9" fillId="0" borderId="0"/>
    <xf numFmtId="0" fontId="2" fillId="0" borderId="0"/>
    <xf numFmtId="0" fontId="12" fillId="0" borderId="0"/>
    <xf numFmtId="164" fontId="12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0" fontId="1" fillId="0" borderId="0"/>
  </cellStyleXfs>
  <cellXfs count="222">
    <xf numFmtId="0" fontId="3" fillId="0" borderId="0" xfId="0" applyFont="1"/>
    <xf numFmtId="0" fontId="12" fillId="0" borderId="0" xfId="7" applyProtection="1">
      <protection locked="0"/>
    </xf>
    <xf numFmtId="166" fontId="12" fillId="0" borderId="0" xfId="7" applyNumberFormat="1" applyProtection="1">
      <protection locked="0"/>
    </xf>
    <xf numFmtId="0" fontId="12" fillId="0" borderId="0" xfId="7" applyAlignment="1" applyProtection="1">
      <alignment horizontal="left"/>
      <protection locked="0"/>
    </xf>
    <xf numFmtId="0" fontId="12" fillId="0" borderId="0" xfId="7" applyAlignment="1" applyProtection="1">
      <alignment horizontal="center" vertical="center"/>
      <protection locked="0"/>
    </xf>
    <xf numFmtId="0" fontId="12" fillId="0" borderId="0" xfId="7" applyAlignment="1" applyProtection="1">
      <alignment horizontal="center"/>
      <protection locked="0"/>
    </xf>
    <xf numFmtId="2" fontId="12" fillId="3" borderId="7" xfId="7" applyNumberFormat="1" applyFont="1" applyFill="1" applyBorder="1" applyAlignment="1" applyProtection="1">
      <alignment vertical="center"/>
    </xf>
    <xf numFmtId="167" fontId="12" fillId="4" borderId="7" xfId="7" applyNumberFormat="1" applyFont="1" applyFill="1" applyBorder="1" applyAlignment="1" applyProtection="1">
      <alignment vertical="center"/>
      <protection locked="0"/>
    </xf>
    <xf numFmtId="2" fontId="12" fillId="4" borderId="7" xfId="7" applyNumberFormat="1" applyFont="1" applyFill="1" applyBorder="1" applyAlignment="1" applyProtection="1">
      <alignment horizontal="right" vertical="center"/>
      <protection locked="0"/>
    </xf>
    <xf numFmtId="49" fontId="12" fillId="4" borderId="7" xfId="7" applyNumberFormat="1" applyFont="1" applyFill="1" applyBorder="1" applyAlignment="1" applyProtection="1">
      <alignment vertical="center"/>
      <protection locked="0"/>
    </xf>
    <xf numFmtId="0" fontId="15" fillId="4" borderId="7" xfId="7" applyNumberFormat="1" applyFont="1" applyFill="1" applyBorder="1" applyAlignment="1" applyProtection="1">
      <alignment horizontal="center" vertical="center"/>
      <protection locked="0"/>
    </xf>
    <xf numFmtId="167" fontId="12" fillId="5" borderId="7" xfId="7" applyNumberFormat="1" applyFont="1" applyFill="1" applyBorder="1" applyAlignment="1" applyProtection="1">
      <alignment vertical="center"/>
      <protection locked="0"/>
    </xf>
    <xf numFmtId="2" fontId="12" fillId="5" borderId="7" xfId="7" applyNumberFormat="1" applyFont="1" applyFill="1" applyBorder="1" applyAlignment="1" applyProtection="1">
      <alignment horizontal="right" vertical="center"/>
      <protection locked="0"/>
    </xf>
    <xf numFmtId="49" fontId="12" fillId="5" borderId="7" xfId="7" applyNumberFormat="1" applyFont="1" applyFill="1" applyBorder="1" applyAlignment="1" applyProtection="1">
      <alignment vertical="center"/>
      <protection locked="0"/>
    </xf>
    <xf numFmtId="0" fontId="15" fillId="5" borderId="7" xfId="7" applyNumberFormat="1" applyFont="1" applyFill="1" applyBorder="1" applyAlignment="1" applyProtection="1">
      <alignment horizontal="center" vertical="center"/>
      <protection locked="0"/>
    </xf>
    <xf numFmtId="0" fontId="12" fillId="0" borderId="3" xfId="7" applyBorder="1" applyProtection="1">
      <protection locked="0"/>
    </xf>
    <xf numFmtId="0" fontId="12" fillId="0" borderId="0" xfId="7" applyBorder="1" applyAlignment="1" applyProtection="1">
      <alignment vertical="center"/>
      <protection locked="0"/>
    </xf>
    <xf numFmtId="0" fontId="12" fillId="0" borderId="2" xfId="7" applyBorder="1" applyAlignment="1" applyProtection="1">
      <alignment vertical="center"/>
      <protection locked="0"/>
    </xf>
    <xf numFmtId="0" fontId="12" fillId="0" borderId="0" xfId="7" applyAlignment="1" applyProtection="1">
      <alignment vertical="center"/>
      <protection locked="0"/>
    </xf>
    <xf numFmtId="0" fontId="12" fillId="4" borderId="7" xfId="7" applyFont="1" applyFill="1" applyBorder="1" applyAlignment="1" applyProtection="1">
      <alignment vertical="center"/>
      <protection locked="0"/>
    </xf>
    <xf numFmtId="0" fontId="12" fillId="5" borderId="7" xfId="7" applyFont="1" applyFill="1" applyBorder="1" applyAlignment="1" applyProtection="1">
      <alignment vertical="center"/>
      <protection locked="0"/>
    </xf>
    <xf numFmtId="0" fontId="12" fillId="0" borderId="0" xfId="7" applyAlignment="1" applyProtection="1">
      <alignment vertical="center" wrapText="1"/>
      <protection locked="0"/>
    </xf>
    <xf numFmtId="0" fontId="16" fillId="0" borderId="0" xfId="7" applyFont="1" applyProtection="1">
      <protection locked="0"/>
    </xf>
    <xf numFmtId="0" fontId="18" fillId="0" borderId="0" xfId="7" applyFont="1" applyAlignment="1" applyProtection="1">
      <alignment horizontal="left" vertical="center"/>
      <protection locked="0"/>
    </xf>
    <xf numFmtId="49" fontId="12" fillId="4" borderId="7" xfId="7" applyNumberFormat="1" applyFont="1" applyFill="1" applyBorder="1" applyAlignment="1" applyProtection="1">
      <alignment vertical="center" wrapText="1"/>
      <protection locked="0"/>
    </xf>
    <xf numFmtId="0" fontId="12" fillId="0" borderId="0" xfId="7" applyNumberFormat="1" applyAlignment="1" applyProtection="1">
      <alignment horizontal="center" vertical="center"/>
      <protection locked="0"/>
    </xf>
    <xf numFmtId="166" fontId="12" fillId="6" borderId="0" xfId="8" applyNumberFormat="1" applyFont="1" applyFill="1" applyBorder="1" applyAlignment="1" applyProtection="1">
      <alignment horizontal="center" vertical="center"/>
    </xf>
    <xf numFmtId="0" fontId="5" fillId="0" borderId="7" xfId="7" applyFont="1" applyBorder="1" applyAlignment="1" applyProtection="1">
      <alignment vertical="top" wrapText="1"/>
    </xf>
    <xf numFmtId="2" fontId="12" fillId="3" borderId="7" xfId="7" applyNumberFormat="1" applyFont="1" applyFill="1" applyBorder="1" applyAlignment="1" applyProtection="1">
      <alignment vertical="center"/>
      <protection locked="0"/>
    </xf>
    <xf numFmtId="0" fontId="12" fillId="0" borderId="7" xfId="7" applyFont="1" applyFill="1" applyBorder="1" applyAlignment="1" applyProtection="1">
      <alignment horizontal="center" vertical="center"/>
    </xf>
    <xf numFmtId="169" fontId="5" fillId="0" borderId="5" xfId="8" applyNumberFormat="1" applyFont="1" applyBorder="1" applyAlignment="1" applyProtection="1">
      <alignment horizontal="left" vertical="center"/>
    </xf>
    <xf numFmtId="168" fontId="5" fillId="0" borderId="5" xfId="8" applyNumberFormat="1" applyFont="1" applyBorder="1" applyAlignment="1" applyProtection="1">
      <alignment horizontal="left" vertical="center"/>
    </xf>
    <xf numFmtId="0" fontId="12" fillId="0" borderId="16" xfId="7" applyFont="1" applyFill="1" applyBorder="1" applyAlignment="1" applyProtection="1">
      <alignment horizontal="center" vertical="center"/>
    </xf>
    <xf numFmtId="0" fontId="12" fillId="0" borderId="14" xfId="7" applyFont="1" applyFill="1" applyBorder="1" applyAlignment="1" applyProtection="1">
      <alignment horizontal="center" vertical="center"/>
    </xf>
    <xf numFmtId="0" fontId="15" fillId="0" borderId="0" xfId="7" applyNumberFormat="1" applyFont="1" applyFill="1" applyBorder="1" applyAlignment="1" applyProtection="1">
      <alignment horizontal="center" vertical="center"/>
      <protection locked="0"/>
    </xf>
    <xf numFmtId="49" fontId="12" fillId="0" borderId="0" xfId="7" applyNumberFormat="1" applyFont="1" applyFill="1" applyBorder="1" applyAlignment="1" applyProtection="1">
      <alignment vertical="center"/>
      <protection locked="0"/>
    </xf>
    <xf numFmtId="2" fontId="12" fillId="0" borderId="0" xfId="7" applyNumberFormat="1" applyFont="1" applyFill="1" applyBorder="1" applyAlignment="1" applyProtection="1">
      <alignment horizontal="right" vertical="center"/>
      <protection locked="0"/>
    </xf>
    <xf numFmtId="167" fontId="12" fillId="0" borderId="0" xfId="7" applyNumberFormat="1" applyFont="1" applyFill="1" applyBorder="1" applyAlignment="1" applyProtection="1">
      <alignment vertical="center"/>
      <protection locked="0"/>
    </xf>
    <xf numFmtId="2" fontId="12" fillId="0" borderId="0" xfId="7" applyNumberFormat="1" applyFont="1" applyFill="1" applyBorder="1" applyAlignment="1" applyProtection="1">
      <alignment vertical="center"/>
      <protection locked="0"/>
    </xf>
    <xf numFmtId="0" fontId="12" fillId="0" borderId="0" xfId="7" applyFill="1" applyBorder="1" applyProtection="1">
      <protection locked="0"/>
    </xf>
    <xf numFmtId="0" fontId="15" fillId="4" borderId="17" xfId="7" applyNumberFormat="1" applyFont="1" applyFill="1" applyBorder="1" applyAlignment="1" applyProtection="1">
      <alignment horizontal="center" vertical="center"/>
      <protection locked="0"/>
    </xf>
    <xf numFmtId="49" fontId="12" fillId="4" borderId="17" xfId="7" applyNumberFormat="1" applyFont="1" applyFill="1" applyBorder="1" applyAlignment="1" applyProtection="1">
      <alignment vertical="center"/>
      <protection locked="0"/>
    </xf>
    <xf numFmtId="2" fontId="12" fillId="4" borderId="17" xfId="7" applyNumberFormat="1" applyFont="1" applyFill="1" applyBorder="1" applyAlignment="1" applyProtection="1">
      <alignment horizontal="right" vertical="center"/>
      <protection locked="0"/>
    </xf>
    <xf numFmtId="167" fontId="12" fillId="4" borderId="17" xfId="7" applyNumberFormat="1" applyFont="1" applyFill="1" applyBorder="1" applyAlignment="1" applyProtection="1">
      <alignment vertical="center"/>
      <protection locked="0"/>
    </xf>
    <xf numFmtId="0" fontId="12" fillId="0" borderId="0" xfId="7" applyAlignment="1" applyProtection="1">
      <alignment vertical="center"/>
    </xf>
    <xf numFmtId="0" fontId="23" fillId="0" borderId="0" xfId="7" applyFont="1" applyBorder="1" applyAlignment="1" applyProtection="1">
      <alignment horizontal="center" vertical="center"/>
    </xf>
    <xf numFmtId="169" fontId="12" fillId="7" borderId="0" xfId="7" applyNumberFormat="1" applyFont="1" applyFill="1" applyAlignment="1" applyProtection="1">
      <alignment horizontal="center" vertical="center"/>
    </xf>
    <xf numFmtId="169" fontId="12" fillId="8" borderId="0" xfId="7" applyNumberFormat="1" applyFont="1" applyFill="1" applyProtection="1"/>
    <xf numFmtId="49" fontId="22" fillId="4" borderId="7" xfId="7" applyNumberFormat="1" applyFont="1" applyFill="1" applyBorder="1" applyAlignment="1" applyProtection="1">
      <alignment vertical="center"/>
      <protection locked="0"/>
    </xf>
    <xf numFmtId="169" fontId="15" fillId="0" borderId="7" xfId="0" applyNumberFormat="1" applyFont="1" applyFill="1" applyBorder="1" applyAlignment="1" applyProtection="1">
      <alignment horizontal="center" vertical="center"/>
    </xf>
    <xf numFmtId="0" fontId="5" fillId="12" borderId="7" xfId="7" applyFont="1" applyFill="1" applyBorder="1" applyAlignment="1" applyProtection="1">
      <alignment horizontal="center" vertical="center"/>
    </xf>
    <xf numFmtId="169" fontId="5" fillId="12" borderId="7" xfId="7" applyNumberFormat="1" applyFont="1" applyFill="1" applyBorder="1" applyAlignment="1" applyProtection="1">
      <alignment horizontal="center" vertical="center"/>
    </xf>
    <xf numFmtId="0" fontId="6" fillId="0" borderId="13" xfId="7" applyFont="1" applyFill="1" applyBorder="1" applyAlignment="1" applyProtection="1">
      <alignment horizontal="center" vertical="center"/>
    </xf>
    <xf numFmtId="169" fontId="6" fillId="0" borderId="13" xfId="7" applyNumberFormat="1" applyFont="1" applyFill="1" applyBorder="1" applyAlignment="1" applyProtection="1">
      <alignment horizontal="center" vertical="center"/>
    </xf>
    <xf numFmtId="169" fontId="11" fillId="0" borderId="7" xfId="7" applyNumberFormat="1" applyFont="1" applyBorder="1" applyAlignment="1" applyProtection="1">
      <alignment horizontal="center" vertical="center" wrapText="1"/>
    </xf>
    <xf numFmtId="0" fontId="12" fillId="12" borderId="7" xfId="7" applyFont="1" applyFill="1" applyBorder="1" applyAlignment="1" applyProtection="1">
      <alignment horizontal="center" vertical="center"/>
    </xf>
    <xf numFmtId="0" fontId="12" fillId="7" borderId="7" xfId="7" applyNumberFormat="1" applyFont="1" applyFill="1" applyBorder="1" applyAlignment="1" applyProtection="1">
      <alignment horizontal="center" vertical="center"/>
    </xf>
    <xf numFmtId="0" fontId="12" fillId="8" borderId="7" xfId="7" applyNumberFormat="1" applyFont="1" applyFill="1" applyBorder="1" applyAlignment="1" applyProtection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16" borderId="0" xfId="0" applyFont="1" applyFill="1" applyAlignment="1">
      <alignment horizontal="center" vertical="center"/>
    </xf>
    <xf numFmtId="0" fontId="33" fillId="18" borderId="0" xfId="0" applyFont="1" applyFill="1" applyAlignment="1">
      <alignment horizontal="center" vertical="center"/>
    </xf>
    <xf numFmtId="0" fontId="32" fillId="19" borderId="0" xfId="0" applyFont="1" applyFill="1" applyAlignment="1">
      <alignment horizontal="center" vertical="center"/>
    </xf>
    <xf numFmtId="0" fontId="32" fillId="20" borderId="0" xfId="0" applyFont="1" applyFill="1" applyAlignment="1">
      <alignment horizontal="center" vertical="center"/>
    </xf>
    <xf numFmtId="0" fontId="36" fillId="15" borderId="0" xfId="0" applyFont="1" applyFill="1" applyAlignment="1">
      <alignment horizontal="center" vertical="center"/>
    </xf>
    <xf numFmtId="0" fontId="37" fillId="17" borderId="0" xfId="0" applyFont="1" applyFill="1" applyAlignment="1">
      <alignment horizontal="center" vertical="center"/>
    </xf>
    <xf numFmtId="0" fontId="3" fillId="0" borderId="0" xfId="0" applyFont="1" applyBorder="1"/>
    <xf numFmtId="0" fontId="36" fillId="15" borderId="0" xfId="0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7" fillId="17" borderId="0" xfId="0" applyFont="1" applyFill="1" applyBorder="1" applyAlignment="1">
      <alignment horizontal="center" vertical="center"/>
    </xf>
    <xf numFmtId="0" fontId="32" fillId="20" borderId="0" xfId="0" applyFont="1" applyFill="1" applyBorder="1" applyAlignment="1">
      <alignment horizontal="center" vertical="center"/>
    </xf>
    <xf numFmtId="0" fontId="33" fillId="18" borderId="0" xfId="0" applyFont="1" applyFill="1" applyBorder="1" applyAlignment="1">
      <alignment horizontal="center" vertical="center"/>
    </xf>
    <xf numFmtId="0" fontId="32" fillId="19" borderId="0" xfId="0" applyFont="1" applyFill="1" applyBorder="1" applyAlignment="1">
      <alignment horizontal="center" vertical="center"/>
    </xf>
    <xf numFmtId="0" fontId="32" fillId="16" borderId="0" xfId="0" applyFont="1" applyFill="1" applyBorder="1" applyAlignment="1">
      <alignment horizontal="center" vertical="center"/>
    </xf>
    <xf numFmtId="0" fontId="35" fillId="20" borderId="29" xfId="0" applyFont="1" applyFill="1" applyBorder="1" applyAlignment="1">
      <alignment horizontal="center" vertical="center"/>
    </xf>
    <xf numFmtId="0" fontId="34" fillId="18" borderId="35" xfId="0" applyFont="1" applyFill="1" applyBorder="1" applyAlignment="1">
      <alignment horizontal="center" vertical="center"/>
    </xf>
    <xf numFmtId="0" fontId="34" fillId="15" borderId="40" xfId="0" applyFont="1" applyFill="1" applyBorder="1" applyAlignment="1">
      <alignment horizontal="center" vertical="center"/>
    </xf>
    <xf numFmtId="0" fontId="35" fillId="17" borderId="22" xfId="0" applyFont="1" applyFill="1" applyBorder="1" applyAlignment="1">
      <alignment horizontal="center" vertical="center"/>
    </xf>
    <xf numFmtId="0" fontId="34" fillId="18" borderId="0" xfId="0" applyFont="1" applyFill="1" applyBorder="1" applyAlignment="1">
      <alignment horizontal="center" vertical="center"/>
    </xf>
    <xf numFmtId="0" fontId="35" fillId="19" borderId="0" xfId="0" applyFont="1" applyFill="1" applyBorder="1" applyAlignment="1">
      <alignment horizontal="center" vertical="center"/>
    </xf>
    <xf numFmtId="0" fontId="32" fillId="16" borderId="43" xfId="0" applyFont="1" applyFill="1" applyBorder="1" applyAlignment="1">
      <alignment horizontal="center" vertical="center"/>
    </xf>
    <xf numFmtId="0" fontId="3" fillId="21" borderId="18" xfId="0" applyFont="1" applyFill="1" applyBorder="1"/>
    <xf numFmtId="0" fontId="3" fillId="22" borderId="41" xfId="0" applyFont="1" applyFill="1" applyBorder="1"/>
    <xf numFmtId="0" fontId="40" fillId="22" borderId="23" xfId="0" applyFont="1" applyFill="1" applyBorder="1" applyAlignment="1">
      <alignment vertical="center"/>
    </xf>
    <xf numFmtId="0" fontId="3" fillId="22" borderId="24" xfId="0" applyFont="1" applyFill="1" applyBorder="1" applyAlignment="1">
      <alignment vertical="center"/>
    </xf>
    <xf numFmtId="0" fontId="3" fillId="22" borderId="26" xfId="0" applyFont="1" applyFill="1" applyBorder="1" applyAlignment="1">
      <alignment vertical="center"/>
    </xf>
    <xf numFmtId="0" fontId="3" fillId="22" borderId="25" xfId="0" applyFont="1" applyFill="1" applyBorder="1" applyAlignment="1">
      <alignment vertical="center"/>
    </xf>
    <xf numFmtId="0" fontId="3" fillId="23" borderId="28" xfId="0" applyFont="1" applyFill="1" applyBorder="1"/>
    <xf numFmtId="0" fontId="41" fillId="23" borderId="27" xfId="0" applyFont="1" applyFill="1" applyBorder="1" applyAlignment="1">
      <alignment vertical="center"/>
    </xf>
    <xf numFmtId="0" fontId="3" fillId="23" borderId="27" xfId="0" applyFont="1" applyFill="1" applyBorder="1" applyAlignment="1">
      <alignment vertical="center"/>
    </xf>
    <xf numFmtId="0" fontId="3" fillId="23" borderId="30" xfId="0" applyFont="1" applyFill="1" applyBorder="1" applyAlignment="1">
      <alignment vertical="center"/>
    </xf>
    <xf numFmtId="0" fontId="3" fillId="23" borderId="32" xfId="0" applyFont="1" applyFill="1" applyBorder="1" applyAlignment="1">
      <alignment vertical="center"/>
    </xf>
    <xf numFmtId="0" fontId="3" fillId="23" borderId="31" xfId="0" applyFont="1" applyFill="1" applyBorder="1" applyAlignment="1">
      <alignment vertical="center"/>
    </xf>
    <xf numFmtId="0" fontId="3" fillId="23" borderId="33" xfId="0" applyFont="1" applyFill="1" applyBorder="1" applyAlignment="1">
      <alignment vertical="center"/>
    </xf>
    <xf numFmtId="0" fontId="3" fillId="24" borderId="36" xfId="0" applyFont="1" applyFill="1" applyBorder="1"/>
    <xf numFmtId="0" fontId="42" fillId="24" borderId="34" xfId="0" applyFont="1" applyFill="1" applyBorder="1" applyAlignment="1">
      <alignment vertical="center"/>
    </xf>
    <xf numFmtId="0" fontId="3" fillId="24" borderId="34" xfId="0" applyFont="1" applyFill="1" applyBorder="1" applyAlignment="1">
      <alignment vertical="center"/>
    </xf>
    <xf numFmtId="0" fontId="3" fillId="24" borderId="39" xfId="0" applyFont="1" applyFill="1" applyBorder="1" applyAlignment="1">
      <alignment vertical="center"/>
    </xf>
    <xf numFmtId="0" fontId="3" fillId="24" borderId="37" xfId="0" applyFont="1" applyFill="1" applyBorder="1" applyAlignment="1">
      <alignment vertical="center"/>
    </xf>
    <xf numFmtId="0" fontId="3" fillId="24" borderId="38" xfId="0" applyFont="1" applyFill="1" applyBorder="1" applyAlignment="1">
      <alignment vertical="center"/>
    </xf>
    <xf numFmtId="0" fontId="3" fillId="25" borderId="47" xfId="0" applyFont="1" applyFill="1" applyBorder="1"/>
    <xf numFmtId="0" fontId="43" fillId="25" borderId="42" xfId="0" applyFont="1" applyFill="1" applyBorder="1" applyAlignment="1">
      <alignment vertical="center"/>
    </xf>
    <xf numFmtId="0" fontId="3" fillId="25" borderId="42" xfId="0" applyFont="1" applyFill="1" applyBorder="1" applyAlignment="1">
      <alignment vertical="center"/>
    </xf>
    <xf numFmtId="0" fontId="3" fillId="25" borderId="45" xfId="0" applyFont="1" applyFill="1" applyBorder="1" applyAlignment="1">
      <alignment vertical="center"/>
    </xf>
    <xf numFmtId="0" fontId="3" fillId="25" borderId="44" xfId="0" applyFont="1" applyFill="1" applyBorder="1" applyAlignment="1">
      <alignment vertical="center"/>
    </xf>
    <xf numFmtId="0" fontId="3" fillId="25" borderId="46" xfId="0" applyFont="1" applyFill="1" applyBorder="1" applyAlignment="1">
      <alignment vertical="center"/>
    </xf>
    <xf numFmtId="0" fontId="38" fillId="26" borderId="48" xfId="0" applyFont="1" applyFill="1" applyBorder="1" applyAlignment="1">
      <alignment vertical="center"/>
    </xf>
    <xf numFmtId="0" fontId="3" fillId="26" borderId="48" xfId="0" applyFont="1" applyFill="1" applyBorder="1" applyAlignment="1">
      <alignment vertical="center"/>
    </xf>
    <xf numFmtId="0" fontId="35" fillId="19" borderId="49" xfId="0" applyFont="1" applyFill="1" applyBorder="1" applyAlignment="1">
      <alignment horizontal="center" vertical="center"/>
    </xf>
    <xf numFmtId="0" fontId="3" fillId="26" borderId="51" xfId="0" applyFont="1" applyFill="1" applyBorder="1" applyAlignment="1">
      <alignment vertical="center"/>
    </xf>
    <xf numFmtId="0" fontId="3" fillId="26" borderId="50" xfId="0" applyFont="1" applyFill="1" applyBorder="1" applyAlignment="1">
      <alignment vertical="center"/>
    </xf>
    <xf numFmtId="0" fontId="3" fillId="26" borderId="53" xfId="0" applyFont="1" applyFill="1" applyBorder="1" applyAlignment="1">
      <alignment vertical="center"/>
    </xf>
    <xf numFmtId="0" fontId="3" fillId="26" borderId="52" xfId="0" applyFont="1" applyFill="1" applyBorder="1"/>
    <xf numFmtId="0" fontId="6" fillId="0" borderId="7" xfId="7" applyFont="1" applyBorder="1" applyAlignment="1" applyProtection="1">
      <alignment horizontal="center" vertical="center"/>
      <protection locked="0"/>
    </xf>
    <xf numFmtId="0" fontId="6" fillId="0" borderId="17" xfId="7" applyFont="1" applyBorder="1" applyAlignment="1" applyProtection="1">
      <alignment horizontal="center" vertical="center"/>
      <protection locked="0"/>
    </xf>
    <xf numFmtId="0" fontId="6" fillId="0" borderId="0" xfId="7" applyFont="1" applyFill="1" applyBorder="1" applyAlignment="1" applyProtection="1">
      <alignment horizontal="center" vertical="center"/>
      <protection locked="0"/>
    </xf>
    <xf numFmtId="0" fontId="12" fillId="0" borderId="0" xfId="7" applyFont="1" applyAlignment="1" applyProtection="1">
      <alignment horizontal="center" vertical="center"/>
      <protection locked="0"/>
    </xf>
    <xf numFmtId="0" fontId="12" fillId="0" borderId="0" xfId="7" applyFont="1" applyAlignment="1" applyProtection="1">
      <alignment horizontal="center" vertical="center" wrapText="1"/>
      <protection locked="0"/>
    </xf>
    <xf numFmtId="0" fontId="30" fillId="0" borderId="7" xfId="7" applyFont="1" applyBorder="1" applyAlignment="1" applyProtection="1">
      <alignment horizontal="center" vertical="center"/>
      <protection locked="0"/>
    </xf>
    <xf numFmtId="0" fontId="31" fillId="0" borderId="7" xfId="7" applyFont="1" applyBorder="1" applyAlignment="1" applyProtection="1">
      <alignment horizontal="center" vertical="center" wrapText="1"/>
      <protection locked="0"/>
    </xf>
    <xf numFmtId="2" fontId="14" fillId="0" borderId="15" xfId="7" applyNumberFormat="1" applyFont="1" applyFill="1" applyBorder="1" applyAlignment="1" applyProtection="1">
      <alignment horizontal="center" vertical="center"/>
      <protection locked="0"/>
    </xf>
    <xf numFmtId="0" fontId="17" fillId="0" borderId="0" xfId="7" applyFont="1" applyBorder="1" applyAlignment="1" applyProtection="1">
      <alignment horizontal="center" vertical="center"/>
      <protection locked="0"/>
    </xf>
    <xf numFmtId="0" fontId="12" fillId="0" borderId="0" xfId="7" applyFont="1" applyFill="1" applyBorder="1" applyAlignment="1" applyProtection="1">
      <alignment horizontal="center" vertical="center"/>
      <protection locked="0"/>
    </xf>
    <xf numFmtId="0" fontId="12" fillId="0" borderId="0" xfId="7" applyNumberFormat="1" applyFont="1" applyFill="1" applyBorder="1" applyAlignment="1" applyProtection="1">
      <alignment horizontal="center" vertical="center"/>
      <protection locked="0"/>
    </xf>
    <xf numFmtId="0" fontId="45" fillId="0" borderId="7" xfId="7" applyFont="1" applyBorder="1" applyAlignment="1" applyProtection="1">
      <alignment vertical="center"/>
    </xf>
    <xf numFmtId="0" fontId="45" fillId="0" borderId="0" xfId="7" applyFont="1" applyFill="1" applyBorder="1" applyAlignment="1" applyProtection="1">
      <alignment vertical="center"/>
      <protection locked="0"/>
    </xf>
    <xf numFmtId="0" fontId="47" fillId="0" borderId="7" xfId="7" applyFont="1" applyFill="1" applyBorder="1" applyAlignment="1" applyProtection="1">
      <alignment horizontal="center" vertical="center"/>
    </xf>
    <xf numFmtId="0" fontId="5" fillId="7" borderId="7" xfId="7" applyFont="1" applyFill="1" applyBorder="1" applyAlignment="1" applyProtection="1">
      <alignment horizontal="center" vertical="center"/>
    </xf>
    <xf numFmtId="0" fontId="5" fillId="8" borderId="7" xfId="7" applyFont="1" applyFill="1" applyBorder="1" applyAlignment="1" applyProtection="1">
      <alignment horizontal="center" vertical="center"/>
    </xf>
    <xf numFmtId="169" fontId="5" fillId="7" borderId="7" xfId="7" applyNumberFormat="1" applyFont="1" applyFill="1" applyBorder="1" applyAlignment="1" applyProtection="1">
      <alignment horizontal="center" vertical="center"/>
    </xf>
    <xf numFmtId="169" fontId="5" fillId="8" borderId="7" xfId="7" applyNumberFormat="1" applyFont="1" applyFill="1" applyBorder="1" applyAlignment="1" applyProtection="1">
      <alignment horizontal="center" vertical="center"/>
    </xf>
    <xf numFmtId="0" fontId="6" fillId="9" borderId="55" xfId="7" applyFont="1" applyFill="1" applyBorder="1" applyAlignment="1" applyProtection="1">
      <alignment horizontal="center" vertical="center" textRotation="90"/>
    </xf>
    <xf numFmtId="0" fontId="6" fillId="7" borderId="55" xfId="7" applyFont="1" applyFill="1" applyBorder="1" applyAlignment="1" applyProtection="1">
      <alignment horizontal="center" vertical="center" textRotation="90"/>
    </xf>
    <xf numFmtId="0" fontId="6" fillId="8" borderId="54" xfId="7" applyFont="1" applyFill="1" applyBorder="1" applyAlignment="1" applyProtection="1">
      <alignment horizontal="center" vertical="center" textRotation="90"/>
    </xf>
    <xf numFmtId="0" fontId="12" fillId="0" borderId="13" xfId="7" applyFont="1" applyFill="1" applyBorder="1" applyAlignment="1" applyProtection="1">
      <alignment horizontal="center" vertical="center"/>
    </xf>
    <xf numFmtId="0" fontId="5" fillId="0" borderId="13" xfId="7" applyFont="1" applyBorder="1" applyAlignment="1" applyProtection="1">
      <alignment horizontal="center" vertical="center"/>
    </xf>
    <xf numFmtId="0" fontId="45" fillId="0" borderId="17" xfId="7" applyFont="1" applyBorder="1" applyAlignment="1" applyProtection="1">
      <alignment vertical="center"/>
    </xf>
    <xf numFmtId="0" fontId="12" fillId="12" borderId="17" xfId="7" applyFont="1" applyFill="1" applyBorder="1" applyAlignment="1" applyProtection="1">
      <alignment horizontal="center" vertical="center"/>
    </xf>
    <xf numFmtId="0" fontId="12" fillId="7" borderId="17" xfId="7" applyNumberFormat="1" applyFont="1" applyFill="1" applyBorder="1" applyAlignment="1" applyProtection="1">
      <alignment horizontal="center" vertical="center"/>
    </xf>
    <xf numFmtId="0" fontId="12" fillId="8" borderId="17" xfId="7" applyNumberFormat="1" applyFont="1" applyFill="1" applyBorder="1" applyAlignment="1" applyProtection="1">
      <alignment horizontal="center" vertical="center"/>
    </xf>
    <xf numFmtId="0" fontId="15" fillId="0" borderId="3" xfId="7" applyNumberFormat="1" applyFont="1" applyFill="1" applyBorder="1" applyAlignment="1" applyProtection="1">
      <alignment horizontal="center" vertical="center"/>
      <protection locked="0"/>
    </xf>
    <xf numFmtId="49" fontId="12" fillId="0" borderId="3" xfId="7" applyNumberFormat="1" applyFont="1" applyFill="1" applyBorder="1" applyAlignment="1" applyProtection="1">
      <alignment vertical="center"/>
      <protection locked="0"/>
    </xf>
    <xf numFmtId="0" fontId="6" fillId="0" borderId="3" xfId="7" applyFont="1" applyFill="1" applyBorder="1" applyAlignment="1" applyProtection="1">
      <alignment horizontal="center" vertical="center"/>
      <protection locked="0"/>
    </xf>
    <xf numFmtId="0" fontId="12" fillId="0" borderId="3" xfId="7" applyFont="1" applyFill="1" applyBorder="1" applyAlignment="1" applyProtection="1">
      <alignment horizontal="center" vertical="center"/>
      <protection locked="0"/>
    </xf>
    <xf numFmtId="0" fontId="12" fillId="0" borderId="3" xfId="7" applyNumberFormat="1" applyFont="1" applyFill="1" applyBorder="1" applyAlignment="1" applyProtection="1">
      <alignment horizontal="center" vertical="center"/>
      <protection locked="0"/>
    </xf>
    <xf numFmtId="2" fontId="12" fillId="0" borderId="3" xfId="7" applyNumberFormat="1" applyFont="1" applyFill="1" applyBorder="1" applyAlignment="1" applyProtection="1">
      <alignment horizontal="right" vertical="center"/>
      <protection locked="0"/>
    </xf>
    <xf numFmtId="167" fontId="12" fillId="0" borderId="3" xfId="7" applyNumberFormat="1" applyFont="1" applyFill="1" applyBorder="1" applyAlignment="1" applyProtection="1">
      <alignment vertical="center"/>
      <protection locked="0"/>
    </xf>
    <xf numFmtId="2" fontId="12" fillId="0" borderId="3" xfId="7" applyNumberFormat="1" applyFont="1" applyFill="1" applyBorder="1" applyAlignment="1" applyProtection="1">
      <alignment vertical="center"/>
      <protection locked="0"/>
    </xf>
    <xf numFmtId="0" fontId="45" fillId="0" borderId="3" xfId="7" applyFont="1" applyFill="1" applyBorder="1" applyAlignment="1" applyProtection="1">
      <alignment vertical="center"/>
    </xf>
    <xf numFmtId="49" fontId="48" fillId="0" borderId="3" xfId="7" applyNumberFormat="1" applyFont="1" applyFill="1" applyBorder="1" applyAlignment="1" applyProtection="1">
      <alignment horizontal="center" vertical="center"/>
      <protection locked="0"/>
    </xf>
    <xf numFmtId="0" fontId="44" fillId="13" borderId="11" xfId="7" applyNumberFormat="1" applyFont="1" applyFill="1" applyBorder="1" applyAlignment="1" applyProtection="1">
      <alignment horizontal="center" vertical="center" wrapText="1"/>
    </xf>
    <xf numFmtId="0" fontId="44" fillId="13" borderId="12" xfId="7" applyNumberFormat="1" applyFont="1" applyFill="1" applyBorder="1" applyAlignment="1" applyProtection="1">
      <alignment horizontal="center" vertical="center" wrapText="1"/>
    </xf>
    <xf numFmtId="166" fontId="44" fillId="13" borderId="10" xfId="7" applyNumberFormat="1" applyFont="1" applyFill="1" applyBorder="1" applyAlignment="1" applyProtection="1">
      <alignment horizontal="center" vertical="center" wrapText="1"/>
    </xf>
    <xf numFmtId="0" fontId="49" fillId="14" borderId="11" xfId="7" applyNumberFormat="1" applyFont="1" applyFill="1" applyBorder="1" applyAlignment="1" applyProtection="1">
      <alignment horizontal="center" vertical="center" textRotation="90" wrapText="1"/>
    </xf>
    <xf numFmtId="168" fontId="5" fillId="12" borderId="6" xfId="7" applyNumberFormat="1" applyFont="1" applyFill="1" applyBorder="1" applyAlignment="1" applyProtection="1">
      <alignment vertical="center"/>
    </xf>
    <xf numFmtId="0" fontId="46" fillId="13" borderId="9" xfId="7" applyFont="1" applyFill="1" applyBorder="1" applyAlignment="1" applyProtection="1">
      <alignment horizontal="center" vertical="center" wrapText="1"/>
    </xf>
    <xf numFmtId="0" fontId="12" fillId="0" borderId="0" xfId="7" applyFont="1" applyAlignment="1" applyProtection="1">
      <alignment horizontal="center" vertical="center"/>
    </xf>
    <xf numFmtId="0" fontId="12" fillId="12" borderId="56" xfId="7" applyFont="1" applyFill="1" applyBorder="1" applyAlignment="1" applyProtection="1">
      <alignment horizontal="center" vertical="center"/>
    </xf>
    <xf numFmtId="0" fontId="12" fillId="7" borderId="56" xfId="7" applyNumberFormat="1" applyFont="1" applyFill="1" applyBorder="1" applyAlignment="1" applyProtection="1">
      <alignment horizontal="center" vertical="center"/>
    </xf>
    <xf numFmtId="0" fontId="12" fillId="8" borderId="56" xfId="7" applyNumberFormat="1" applyFont="1" applyFill="1" applyBorder="1" applyAlignment="1" applyProtection="1">
      <alignment horizontal="center" vertical="center"/>
    </xf>
    <xf numFmtId="2" fontId="12" fillId="3" borderId="17" xfId="7" applyNumberFormat="1" applyFont="1" applyFill="1" applyBorder="1" applyAlignment="1" applyProtection="1">
      <alignment vertical="center"/>
    </xf>
    <xf numFmtId="0" fontId="12" fillId="0" borderId="0" xfId="7" applyAlignment="1" applyProtection="1">
      <alignment horizontal="left" vertical="center"/>
      <protection locked="0"/>
    </xf>
    <xf numFmtId="164" fontId="0" fillId="0" borderId="0" xfId="8" applyFont="1" applyAlignment="1" applyProtection="1">
      <alignment horizontal="left"/>
      <protection locked="0"/>
    </xf>
    <xf numFmtId="0" fontId="11" fillId="0" borderId="0" xfId="7" applyFont="1" applyAlignment="1" applyProtection="1">
      <alignment horizontal="center" vertical="center"/>
      <protection locked="0"/>
    </xf>
    <xf numFmtId="0" fontId="11" fillId="0" borderId="0" xfId="7" applyFont="1" applyAlignment="1" applyProtection="1">
      <alignment vertical="center"/>
      <protection locked="0"/>
    </xf>
    <xf numFmtId="0" fontId="11" fillId="0" borderId="0" xfId="7" applyFont="1" applyBorder="1" applyAlignment="1" applyProtection="1">
      <alignment horizontal="left" vertical="center"/>
      <protection locked="0"/>
    </xf>
    <xf numFmtId="0" fontId="27" fillId="0" borderId="0" xfId="7" applyFont="1" applyBorder="1" applyAlignment="1" applyProtection="1">
      <alignment vertical="center"/>
      <protection locked="0"/>
    </xf>
    <xf numFmtId="0" fontId="6" fillId="0" borderId="13" xfId="7" applyFont="1" applyFill="1" applyBorder="1" applyAlignment="1" applyProtection="1">
      <alignment horizontal="right" vertical="center"/>
      <protection locked="0"/>
    </xf>
    <xf numFmtId="0" fontId="12" fillId="0" borderId="0" xfId="7" applyFont="1" applyProtection="1">
      <protection locked="0"/>
    </xf>
    <xf numFmtId="0" fontId="7" fillId="12" borderId="7" xfId="7" applyFont="1" applyFill="1" applyBorder="1" applyAlignment="1" applyProtection="1">
      <alignment horizontal="right" vertical="center"/>
      <protection locked="0"/>
    </xf>
    <xf numFmtId="0" fontId="7" fillId="10" borderId="8" xfId="7" applyFont="1" applyFill="1" applyBorder="1" applyAlignment="1" applyProtection="1">
      <alignment horizontal="center" vertical="center" textRotation="90"/>
      <protection locked="0"/>
    </xf>
    <xf numFmtId="0" fontId="7" fillId="7" borderId="7" xfId="7" applyFont="1" applyFill="1" applyBorder="1" applyAlignment="1" applyProtection="1">
      <alignment horizontal="right" vertical="center"/>
      <protection locked="0"/>
    </xf>
    <xf numFmtId="0" fontId="28" fillId="2" borderId="8" xfId="7" applyFont="1" applyFill="1" applyBorder="1" applyAlignment="1" applyProtection="1">
      <alignment horizontal="right" vertical="center"/>
      <protection locked="0"/>
    </xf>
    <xf numFmtId="0" fontId="7" fillId="8" borderId="7" xfId="7" applyFont="1" applyFill="1" applyBorder="1" applyAlignment="1" applyProtection="1">
      <alignment horizontal="right" vertical="center"/>
      <protection locked="0"/>
    </xf>
    <xf numFmtId="0" fontId="29" fillId="11" borderId="1" xfId="7" applyFont="1" applyFill="1" applyBorder="1" applyAlignment="1" applyProtection="1">
      <alignment horizontal="center" vertical="center"/>
      <protection locked="0"/>
    </xf>
    <xf numFmtId="0" fontId="21" fillId="0" borderId="0" xfId="7" applyFont="1" applyFill="1" applyBorder="1" applyAlignment="1" applyProtection="1">
      <alignment horizontal="right" vertical="center"/>
      <protection locked="0"/>
    </xf>
    <xf numFmtId="0" fontId="21" fillId="0" borderId="0" xfId="7" applyFont="1" applyFill="1" applyBorder="1" applyAlignment="1" applyProtection="1">
      <alignment horizontal="center" vertical="center"/>
      <protection locked="0"/>
    </xf>
    <xf numFmtId="0" fontId="24" fillId="0" borderId="0" xfId="7" applyFont="1" applyFill="1" applyBorder="1" applyAlignment="1" applyProtection="1">
      <alignment horizontal="center" vertical="center"/>
      <protection locked="0"/>
    </xf>
    <xf numFmtId="0" fontId="12" fillId="0" borderId="0" xfId="7" applyFont="1" applyFill="1" applyProtection="1">
      <protection locked="0"/>
    </xf>
    <xf numFmtId="164" fontId="0" fillId="0" borderId="0" xfId="8" applyFont="1" applyBorder="1" applyAlignment="1" applyProtection="1">
      <alignment horizontal="left"/>
      <protection locked="0"/>
    </xf>
    <xf numFmtId="0" fontId="7" fillId="13" borderId="0" xfId="7" applyNumberFormat="1" applyFont="1" applyFill="1" applyBorder="1" applyAlignment="1" applyProtection="1">
      <alignment horizontal="center" vertical="center" wrapText="1"/>
      <protection locked="0"/>
    </xf>
    <xf numFmtId="0" fontId="6" fillId="13" borderId="8" xfId="7" applyNumberFormat="1" applyFont="1" applyFill="1" applyBorder="1" applyAlignment="1" applyProtection="1">
      <alignment horizontal="center" vertical="center" textRotation="90"/>
      <protection locked="0"/>
    </xf>
    <xf numFmtId="0" fontId="7" fillId="13" borderId="0" xfId="7" applyNumberFormat="1" applyFont="1" applyFill="1" applyBorder="1" applyAlignment="1" applyProtection="1">
      <alignment horizontal="center" vertical="center"/>
      <protection locked="0"/>
    </xf>
    <xf numFmtId="0" fontId="6" fillId="27" borderId="0" xfId="7" applyFont="1" applyFill="1" applyBorder="1" applyAlignment="1" applyProtection="1">
      <alignment horizontal="center" vertical="center" textRotation="90"/>
      <protection locked="0"/>
    </xf>
    <xf numFmtId="0" fontId="6" fillId="28" borderId="8" xfId="7" applyFont="1" applyFill="1" applyBorder="1" applyAlignment="1" applyProtection="1">
      <alignment horizontal="center" vertical="center" textRotation="90"/>
      <protection locked="0"/>
    </xf>
    <xf numFmtId="0" fontId="6" fillId="13" borderId="8" xfId="7" applyFont="1" applyFill="1" applyBorder="1" applyAlignment="1" applyProtection="1">
      <alignment horizontal="center" vertical="center" textRotation="90"/>
      <protection locked="0"/>
    </xf>
    <xf numFmtId="0" fontId="13" fillId="13" borderId="8" xfId="7" applyFont="1" applyFill="1" applyBorder="1" applyAlignment="1" applyProtection="1">
      <alignment horizontal="center" vertical="center"/>
      <protection locked="0"/>
    </xf>
    <xf numFmtId="0" fontId="50" fillId="29" borderId="0" xfId="7" applyFont="1" applyFill="1" applyBorder="1" applyAlignment="1" applyProtection="1">
      <alignment horizontal="center" vertical="center" textRotation="90"/>
      <protection locked="0"/>
    </xf>
    <xf numFmtId="0" fontId="12" fillId="0" borderId="0" xfId="7" applyAlignment="1" applyProtection="1">
      <alignment wrapText="1"/>
      <protection locked="0"/>
    </xf>
    <xf numFmtId="0" fontId="19" fillId="7" borderId="4" xfId="7" applyFont="1" applyFill="1" applyBorder="1" applyAlignment="1" applyProtection="1">
      <alignment horizontal="center" vertical="center" textRotation="90"/>
      <protection locked="0"/>
    </xf>
    <xf numFmtId="0" fontId="21" fillId="8" borderId="8" xfId="7" applyFont="1" applyFill="1" applyBorder="1" applyAlignment="1" applyProtection="1">
      <alignment horizontal="center" vertical="center" textRotation="90"/>
      <protection locked="0"/>
    </xf>
    <xf numFmtId="0" fontId="13" fillId="31" borderId="1" xfId="7" applyFont="1" applyFill="1" applyBorder="1" applyAlignment="1" applyProtection="1">
      <alignment horizontal="center" vertical="center" textRotation="90"/>
      <protection locked="0"/>
    </xf>
    <xf numFmtId="0" fontId="25" fillId="0" borderId="0" xfId="7" applyFont="1" applyFill="1" applyBorder="1" applyAlignment="1" applyProtection="1">
      <alignment horizontal="center" vertical="center" textRotation="90"/>
      <protection locked="0"/>
    </xf>
    <xf numFmtId="0" fontId="12" fillId="0" borderId="0" xfId="7" applyBorder="1" applyProtection="1">
      <protection locked="0"/>
    </xf>
    <xf numFmtId="0" fontId="12" fillId="0" borderId="0" xfId="7" applyBorder="1" applyAlignment="1" applyProtection="1">
      <alignment horizontal="left" vertical="center"/>
      <protection locked="0"/>
    </xf>
    <xf numFmtId="0" fontId="12" fillId="0" borderId="0" xfId="7" applyBorder="1" applyAlignment="1" applyProtection="1">
      <alignment horizontal="center"/>
      <protection locked="0"/>
    </xf>
    <xf numFmtId="0" fontId="12" fillId="0" borderId="0" xfId="7" applyBorder="1" applyAlignment="1" applyProtection="1">
      <alignment horizontal="center" vertical="center"/>
      <protection locked="0"/>
    </xf>
    <xf numFmtId="0" fontId="12" fillId="0" borderId="0" xfId="7" applyAlignment="1" applyProtection="1">
      <alignment horizontal="center" vertical="center" wrapText="1"/>
      <protection locked="0"/>
    </xf>
    <xf numFmtId="14" fontId="12" fillId="0" borderId="7" xfId="7" applyNumberFormat="1" applyFont="1" applyFill="1" applyBorder="1" applyAlignment="1" applyProtection="1">
      <alignment horizontal="center" vertical="center"/>
      <protection locked="0"/>
    </xf>
    <xf numFmtId="0" fontId="12" fillId="0" borderId="7" xfId="7" applyFont="1" applyFill="1" applyBorder="1" applyAlignment="1" applyProtection="1">
      <alignment horizontal="center" vertical="center"/>
      <protection locked="0"/>
    </xf>
    <xf numFmtId="0" fontId="5" fillId="0" borderId="7" xfId="7" applyFont="1" applyFill="1" applyBorder="1" applyAlignment="1" applyProtection="1">
      <alignment horizontal="center" vertical="center"/>
      <protection locked="0"/>
    </xf>
    <xf numFmtId="0" fontId="5" fillId="0" borderId="6" xfId="7" applyFont="1" applyFill="1" applyBorder="1" applyAlignment="1" applyProtection="1">
      <alignment horizontal="center" vertical="center"/>
      <protection locked="0"/>
    </xf>
    <xf numFmtId="0" fontId="12" fillId="30" borderId="7" xfId="7" applyFont="1" applyFill="1" applyBorder="1" applyAlignment="1" applyProtection="1">
      <alignment horizontal="center" vertical="center"/>
      <protection locked="0"/>
    </xf>
    <xf numFmtId="0" fontId="12" fillId="0" borderId="5" xfId="7" applyFont="1" applyFill="1" applyBorder="1" applyAlignment="1" applyProtection="1">
      <alignment horizontal="center" vertical="center"/>
      <protection locked="0"/>
    </xf>
    <xf numFmtId="169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6" xfId="7" applyNumberFormat="1" applyFont="1" applyFill="1" applyBorder="1" applyAlignment="1" applyProtection="1">
      <alignment horizontal="center" vertical="center"/>
      <protection locked="0"/>
    </xf>
    <xf numFmtId="0" fontId="12" fillId="0" borderId="7" xfId="7" applyFont="1" applyFill="1" applyBorder="1" applyAlignment="1" applyProtection="1">
      <alignment vertical="center" wrapText="1"/>
      <protection locked="0"/>
    </xf>
    <xf numFmtId="0" fontId="12" fillId="0" borderId="0" xfId="7" applyFont="1" applyAlignment="1" applyProtection="1">
      <alignment horizontal="left" vertical="center" indent="3"/>
      <protection locked="0"/>
    </xf>
    <xf numFmtId="0" fontId="51" fillId="0" borderId="0" xfId="7" applyFont="1" applyAlignment="1" applyProtection="1">
      <alignment horizontal="left" vertical="center" indent="3"/>
      <protection locked="0"/>
    </xf>
    <xf numFmtId="0" fontId="12" fillId="0" borderId="58" xfId="7" applyFont="1" applyFill="1" applyBorder="1" applyAlignment="1" applyProtection="1">
      <alignment horizontal="center" vertical="center"/>
      <protection locked="0"/>
    </xf>
    <xf numFmtId="0" fontId="47" fillId="0" borderId="56" xfId="7" applyFont="1" applyFill="1" applyBorder="1" applyAlignment="1" applyProtection="1">
      <alignment horizontal="center" vertical="center"/>
    </xf>
    <xf numFmtId="0" fontId="47" fillId="0" borderId="57" xfId="7" applyFont="1" applyFill="1" applyBorder="1" applyAlignment="1" applyProtection="1">
      <alignment horizontal="center" vertical="center"/>
    </xf>
    <xf numFmtId="0" fontId="26" fillId="0" borderId="0" xfId="7" applyFont="1" applyAlignment="1" applyProtection="1">
      <alignment horizontal="center" vertical="center"/>
      <protection locked="0"/>
    </xf>
    <xf numFmtId="168" fontId="6" fillId="0" borderId="0" xfId="7" applyNumberFormat="1" applyFont="1" applyFill="1" applyBorder="1" applyAlignment="1" applyProtection="1">
      <alignment horizontal="center" vertical="center"/>
      <protection locked="0"/>
    </xf>
    <xf numFmtId="0" fontId="6" fillId="0" borderId="0" xfId="7" applyFont="1" applyFill="1" applyBorder="1" applyAlignment="1" applyProtection="1">
      <alignment horizontal="center" vertical="center"/>
      <protection locked="0"/>
    </xf>
    <xf numFmtId="0" fontId="20" fillId="0" borderId="0" xfId="7" applyFont="1" applyFill="1" applyBorder="1" applyAlignment="1" applyProtection="1">
      <alignment horizontal="center" vertical="center"/>
      <protection locked="0"/>
    </xf>
    <xf numFmtId="0" fontId="24" fillId="0" borderId="0" xfId="7" applyFont="1" applyFill="1" applyBorder="1" applyAlignment="1" applyProtection="1">
      <alignment horizontal="center" vertical="center"/>
      <protection locked="0"/>
    </xf>
    <xf numFmtId="0" fontId="27" fillId="0" borderId="0" xfId="7" applyFont="1" applyBorder="1" applyAlignment="1" applyProtection="1">
      <alignment horizontal="center" vertical="center"/>
      <protection locked="0"/>
    </xf>
    <xf numFmtId="168" fontId="5" fillId="12" borderId="6" xfId="7" applyNumberFormat="1" applyFont="1" applyFill="1" applyBorder="1" applyAlignment="1" applyProtection="1">
      <alignment horizontal="center" vertical="center"/>
    </xf>
    <xf numFmtId="168" fontId="5" fillId="12" borderId="5" xfId="7" applyNumberFormat="1" applyFont="1" applyFill="1" applyBorder="1" applyAlignment="1" applyProtection="1">
      <alignment horizontal="center" vertical="center"/>
    </xf>
    <xf numFmtId="0" fontId="39" fillId="21" borderId="21" xfId="0" applyFont="1" applyFill="1" applyBorder="1" applyAlignment="1">
      <alignment vertical="center"/>
    </xf>
    <xf numFmtId="0" fontId="39" fillId="21" borderId="19" xfId="0" applyFont="1" applyFill="1" applyBorder="1" applyAlignment="1">
      <alignment vertical="center"/>
    </xf>
    <xf numFmtId="0" fontId="39" fillId="21" borderId="20" xfId="0" applyFont="1" applyFill="1" applyBorder="1" applyAlignment="1">
      <alignment vertical="center"/>
    </xf>
  </cellXfs>
  <cellStyles count="12">
    <cellStyle name="Euro" xfId="3"/>
    <cellStyle name="Milliers 2" xfId="8"/>
    <cellStyle name="Milliers 3" xfId="10"/>
    <cellStyle name="Normal" xfId="0" builtinId="0"/>
    <cellStyle name="Normal 2" xfId="1"/>
    <cellStyle name="Normal 2 2" xfId="4"/>
    <cellStyle name="Normal 2 3" xfId="5"/>
    <cellStyle name="Normal 3" xfId="2"/>
    <cellStyle name="Normal 4" xfId="6"/>
    <cellStyle name="Normal 4 2" xfId="11"/>
    <cellStyle name="Normal 5" xfId="7"/>
    <cellStyle name="Normal 6" xfId="9"/>
  </cellStyles>
  <dxfs count="18">
    <dxf>
      <fill>
        <patternFill>
          <bgColor theme="6" tint="0.59996337778862885"/>
        </patternFill>
      </fill>
      <border>
        <top style="thin">
          <color theme="6" tint="-0.24994659260841701"/>
        </top>
        <bottom style="thin">
          <color theme="6" tint="-0.24994659260841701"/>
        </bottom>
      </border>
    </dxf>
    <dxf>
      <fill>
        <patternFill>
          <bgColor theme="8" tint="0.79998168889431442"/>
        </patternFill>
      </fill>
      <border>
        <top style="thin">
          <color rgb="FF0070C0"/>
        </top>
        <bottom style="thin">
          <color rgb="FF0070C0"/>
        </bottom>
      </border>
    </dxf>
    <dxf>
      <fill>
        <patternFill>
          <bgColor rgb="FFEEE6ED"/>
        </patternFill>
      </fill>
    </dxf>
    <dxf>
      <font>
        <color rgb="FFFF0000"/>
      </font>
    </dxf>
    <dxf>
      <fill>
        <patternFill>
          <bgColor theme="6" tint="0.59996337778862885"/>
        </patternFill>
      </fill>
      <border>
        <top style="thin">
          <color theme="6" tint="-0.24994659260841701"/>
        </top>
        <bottom style="thin">
          <color theme="6" tint="-0.24994659260841701"/>
        </bottom>
      </border>
    </dxf>
    <dxf>
      <fill>
        <patternFill>
          <bgColor theme="8" tint="0.79998168889431442"/>
        </patternFill>
      </fill>
      <border>
        <top style="thin">
          <color rgb="FF0070C0"/>
        </top>
        <bottom style="thin">
          <color rgb="FF0070C0"/>
        </bottom>
      </border>
    </dxf>
    <dxf>
      <fill>
        <patternFill>
          <bgColor rgb="FFEEE6ED"/>
        </patternFill>
      </fill>
    </dxf>
    <dxf>
      <font>
        <color rgb="FFFF0000"/>
      </font>
    </dxf>
    <dxf>
      <fill>
        <patternFill>
          <bgColor theme="6" tint="0.59996337778862885"/>
        </patternFill>
      </fill>
      <border>
        <top style="thin">
          <color theme="6" tint="-0.24994659260841701"/>
        </top>
        <bottom style="thin">
          <color theme="6" tint="-0.24994659260841701"/>
        </bottom>
      </border>
    </dxf>
    <dxf>
      <fill>
        <patternFill>
          <bgColor theme="8" tint="0.79998168889431442"/>
        </patternFill>
      </fill>
      <border>
        <top style="thin">
          <color rgb="FF0070C0"/>
        </top>
        <bottom style="thin">
          <color rgb="FF0070C0"/>
        </bottom>
      </border>
    </dxf>
    <dxf>
      <fill>
        <patternFill>
          <bgColor rgb="FFEEE6ED"/>
        </patternFill>
      </fill>
    </dxf>
    <dxf>
      <font>
        <color rgb="FFFF0000"/>
      </font>
    </dxf>
    <dxf>
      <fill>
        <patternFill>
          <bgColor theme="6" tint="0.59996337778862885"/>
        </patternFill>
      </fill>
      <border>
        <top style="thin">
          <color theme="6" tint="-0.24994659260841701"/>
        </top>
        <bottom style="thin">
          <color theme="6" tint="-0.24994659260841701"/>
        </bottom>
      </border>
    </dxf>
    <dxf>
      <fill>
        <patternFill>
          <bgColor theme="8" tint="0.79998168889431442"/>
        </patternFill>
      </fill>
      <border>
        <top style="thin">
          <color rgb="FF0070C0"/>
        </top>
        <bottom style="thin">
          <color rgb="FF0070C0"/>
        </bottom>
      </border>
    </dxf>
    <dxf>
      <fill>
        <patternFill>
          <bgColor rgb="FFEEE6ED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99999"/>
      <rgbColor rgb="00003366"/>
      <rgbColor rgb="00339966"/>
      <rgbColor rgb="00003300"/>
      <rgbColor rgb="00333300"/>
      <rgbColor rgb="00DC2300"/>
      <rgbColor rgb="00993366"/>
      <rgbColor rgb="00333399"/>
      <rgbColor rgb="00333333"/>
    </indexedColors>
    <mruColors>
      <color rgb="FFA6A6A6"/>
      <color rgb="FF0000FF"/>
      <color rgb="FFDCDCDC"/>
      <color rgb="FFDC0000"/>
      <color rgb="FFF2DCDB"/>
      <color rgb="FFDDA29F"/>
      <color rgb="FFF9EEED"/>
      <color rgb="FFFFFFD5"/>
      <color rgb="FFF1EFF5"/>
      <color rgb="FFEDE2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34636</xdr:colOff>
      <xdr:row>14</xdr:row>
      <xdr:rowOff>112568</xdr:rowOff>
    </xdr:from>
    <xdr:to>
      <xdr:col>14</xdr:col>
      <xdr:colOff>329045</xdr:colOff>
      <xdr:row>14</xdr:row>
      <xdr:rowOff>112568</xdr:rowOff>
    </xdr:to>
    <xdr:cxnSp macro="">
      <xdr:nvCxnSpPr>
        <xdr:cNvPr id="5" name="Connecteur droit avec flèche 4"/>
        <xdr:cNvCxnSpPr/>
      </xdr:nvCxnSpPr>
      <xdr:spPr>
        <a:xfrm>
          <a:off x="9161318" y="3420341"/>
          <a:ext cx="29440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34636</xdr:colOff>
      <xdr:row>15</xdr:row>
      <xdr:rowOff>129886</xdr:rowOff>
    </xdr:from>
    <xdr:to>
      <xdr:col>14</xdr:col>
      <xdr:colOff>329045</xdr:colOff>
      <xdr:row>15</xdr:row>
      <xdr:rowOff>129886</xdr:rowOff>
    </xdr:to>
    <xdr:cxnSp macro="">
      <xdr:nvCxnSpPr>
        <xdr:cNvPr id="6" name="Connecteur droit avec flèche 5"/>
        <xdr:cNvCxnSpPr/>
      </xdr:nvCxnSpPr>
      <xdr:spPr>
        <a:xfrm>
          <a:off x="9161318" y="3662795"/>
          <a:ext cx="29440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34636</xdr:colOff>
      <xdr:row>16</xdr:row>
      <xdr:rowOff>103910</xdr:rowOff>
    </xdr:from>
    <xdr:to>
      <xdr:col>14</xdr:col>
      <xdr:colOff>329045</xdr:colOff>
      <xdr:row>16</xdr:row>
      <xdr:rowOff>103910</xdr:rowOff>
    </xdr:to>
    <xdr:cxnSp macro="">
      <xdr:nvCxnSpPr>
        <xdr:cNvPr id="7" name="Connecteur droit avec flèche 6"/>
        <xdr:cNvCxnSpPr/>
      </xdr:nvCxnSpPr>
      <xdr:spPr>
        <a:xfrm>
          <a:off x="9161318" y="3861955"/>
          <a:ext cx="29440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Q476"/>
  <sheetViews>
    <sheetView showGridLines="0" zoomScale="95" zoomScaleNormal="95" workbookViewId="0">
      <pane ySplit="4" topLeftCell="A374" activePane="bottomLeft" state="frozen"/>
      <selection activeCell="A4" sqref="A4"/>
      <selection pane="bottomLeft" activeCell="A390" sqref="A390"/>
    </sheetView>
  </sheetViews>
  <sheetFormatPr baseColWidth="10" defaultColWidth="22.28515625" defaultRowHeight="12.75"/>
  <cols>
    <col min="1" max="1" width="8.140625" style="1" bestFit="1" customWidth="1"/>
    <col min="2" max="2" width="40.5703125" style="1" customWidth="1"/>
    <col min="3" max="3" width="21" style="1" customWidth="1"/>
    <col min="4" max="4" width="10.42578125" style="1" customWidth="1"/>
    <col min="5" max="5" width="8.28515625" style="1" customWidth="1"/>
    <col min="6" max="6" width="8.5703125" style="25" bestFit="1" customWidth="1"/>
    <col min="7" max="7" width="4.85546875" style="5" customWidth="1"/>
    <col min="8" max="9" width="4.85546875" style="4" customWidth="1"/>
    <col min="10" max="10" width="8.42578125" style="3" customWidth="1"/>
    <col min="11" max="11" width="9" style="1" bestFit="1" customWidth="1"/>
    <col min="12" max="12" width="16.28515625" style="1" customWidth="1"/>
    <col min="13" max="13" width="6.7109375" style="2" customWidth="1"/>
    <col min="14" max="15" width="22.28515625" style="1" customWidth="1"/>
    <col min="16" max="16" width="2.7109375" style="1" customWidth="1"/>
    <col min="17" max="17" width="22.28515625" style="1" customWidth="1"/>
    <col min="18" max="16384" width="22.28515625" style="1"/>
  </cols>
  <sheetData>
    <row r="1" spans="1:17" ht="25.5" customHeight="1">
      <c r="C1" s="115"/>
      <c r="D1" s="116"/>
      <c r="L1" s="2"/>
      <c r="M1" s="45">
        <f>F2-G2+H2-I2</f>
        <v>2060</v>
      </c>
    </row>
    <row r="2" spans="1:17" ht="38.25" customHeight="1">
      <c r="B2" s="23"/>
      <c r="C2" s="117"/>
      <c r="D2" s="118"/>
      <c r="F2" s="133">
        <f>SUM(F5:F452)</f>
        <v>2069</v>
      </c>
      <c r="G2" s="32">
        <f>SUM(G5:G452)</f>
        <v>9</v>
      </c>
      <c r="H2" s="33">
        <f>SUM(H5:H452)</f>
        <v>0</v>
      </c>
      <c r="I2" s="33">
        <f>SUM(I5:I452)</f>
        <v>0</v>
      </c>
      <c r="J2" s="119"/>
      <c r="L2" s="26">
        <f>SUM(L5:L476)</f>
        <v>43305.5</v>
      </c>
      <c r="M2" s="134">
        <f>SUM(M5:M452)</f>
        <v>2060</v>
      </c>
      <c r="N2" s="120"/>
      <c r="O2" s="120"/>
    </row>
    <row r="3" spans="1:17" ht="17.25" customHeight="1">
      <c r="L3" s="2"/>
      <c r="M3" s="22"/>
    </row>
    <row r="4" spans="1:17" s="21" customFormat="1" ht="93" customHeight="1">
      <c r="A4" s="150" t="s">
        <v>26</v>
      </c>
      <c r="B4" s="149" t="s">
        <v>12</v>
      </c>
      <c r="C4" s="149" t="s">
        <v>25</v>
      </c>
      <c r="D4" s="149" t="s">
        <v>4</v>
      </c>
      <c r="E4" s="151" t="s">
        <v>3</v>
      </c>
      <c r="F4" s="152" t="s">
        <v>0</v>
      </c>
      <c r="G4" s="130" t="s">
        <v>75</v>
      </c>
      <c r="H4" s="131" t="s">
        <v>112</v>
      </c>
      <c r="I4" s="132" t="s">
        <v>100</v>
      </c>
      <c r="J4" s="149" t="s">
        <v>2</v>
      </c>
      <c r="K4" s="149" t="s">
        <v>1</v>
      </c>
      <c r="L4" s="151" t="s">
        <v>74</v>
      </c>
      <c r="M4" s="154" t="s">
        <v>73</v>
      </c>
      <c r="O4" s="54">
        <f>SUM(O5:O476)</f>
        <v>43305.5</v>
      </c>
      <c r="Q4" s="54">
        <f>SUM(Q5:Q476)</f>
        <v>43305.5</v>
      </c>
    </row>
    <row r="5" spans="1:17" s="18" customFormat="1" ht="18" customHeight="1">
      <c r="A5" s="10">
        <v>1</v>
      </c>
      <c r="B5" s="13" t="s">
        <v>121</v>
      </c>
      <c r="C5" s="9" t="s">
        <v>519</v>
      </c>
      <c r="D5" s="9" t="s">
        <v>20</v>
      </c>
      <c r="E5" s="9" t="s">
        <v>5</v>
      </c>
      <c r="F5" s="112">
        <v>2</v>
      </c>
      <c r="G5" s="55">
        <f>SUMIF(Journal!$D$15:$D$450,$B$5:$B$476,Journal!$R$15:$R$450)</f>
        <v>0</v>
      </c>
      <c r="H5" s="56">
        <f>SUMIF(Journal!$D$15:$D$450,$B$5:$B$480,Journal!$J$15:$J$450)</f>
        <v>0</v>
      </c>
      <c r="I5" s="57">
        <f>SUMIF(Journal!$D$15:$D$450,$B$5:$B$480,Journal!$K$15:$K$450)</f>
        <v>0</v>
      </c>
      <c r="J5" s="8">
        <v>5</v>
      </c>
      <c r="K5" s="7">
        <v>4</v>
      </c>
      <c r="L5" s="6">
        <f>M5*J5</f>
        <v>10</v>
      </c>
      <c r="M5" s="123">
        <f>F5-G5+H5-I5</f>
        <v>2</v>
      </c>
      <c r="N5" s="44">
        <f>F5-M5</f>
        <v>0</v>
      </c>
      <c r="O5" s="49">
        <f>IFERROR(VLOOKUP(A5,Stock!$A$5:$M$476,10,0),0)*Stock!F5</f>
        <v>10</v>
      </c>
      <c r="Q5" s="49">
        <f>IFERROR(VLOOKUP(A5,Stock!$A$5:$M$476,10,0),0)*Stock!M5</f>
        <v>10</v>
      </c>
    </row>
    <row r="6" spans="1:17" s="18" customFormat="1" ht="18" customHeight="1">
      <c r="A6" s="14">
        <v>2</v>
      </c>
      <c r="B6" s="13" t="s">
        <v>122</v>
      </c>
      <c r="C6" s="9" t="s">
        <v>520</v>
      </c>
      <c r="D6" s="13" t="s">
        <v>20</v>
      </c>
      <c r="E6" s="13" t="s">
        <v>5</v>
      </c>
      <c r="F6" s="112">
        <v>4</v>
      </c>
      <c r="G6" s="55">
        <f>SUMIF(Journal!$D$15:$D$450,$B$5:$B$476,Journal!$R$15:$R$450)</f>
        <v>0</v>
      </c>
      <c r="H6" s="56">
        <f>SUMIF(Journal!$D$15:$D$450,$B$5:$B$480,Journal!$J$15:$J$450)</f>
        <v>0</v>
      </c>
      <c r="I6" s="57">
        <f>SUMIF(Journal!$D$15:$D$450,$B$5:$B$480,Journal!$K$15:$K$450)</f>
        <v>0</v>
      </c>
      <c r="J6" s="12">
        <v>15</v>
      </c>
      <c r="K6" s="11">
        <v>12</v>
      </c>
      <c r="L6" s="6">
        <f t="shared" ref="L6:L68" si="0">M6*J6</f>
        <v>60</v>
      </c>
      <c r="M6" s="123">
        <f t="shared" ref="M6:M69" si="1">F6-G6+H6-I6</f>
        <v>4</v>
      </c>
      <c r="N6" s="44">
        <f t="shared" ref="N6:N69" si="2">F6-M6</f>
        <v>0</v>
      </c>
      <c r="O6" s="49">
        <f>IFERROR(VLOOKUP(A6,Stock!$A$5:$M$476,10,0),0)*Stock!F6</f>
        <v>60</v>
      </c>
      <c r="Q6" s="49">
        <f>IFERROR(VLOOKUP(A6,Stock!$A$5:$M$476,10,0),0)*Stock!M6</f>
        <v>60</v>
      </c>
    </row>
    <row r="7" spans="1:17" s="18" customFormat="1" ht="18" customHeight="1">
      <c r="A7" s="10">
        <v>3</v>
      </c>
      <c r="B7" s="13" t="s">
        <v>123</v>
      </c>
      <c r="C7" s="9" t="s">
        <v>521</v>
      </c>
      <c r="D7" s="9" t="s">
        <v>20</v>
      </c>
      <c r="E7" s="9" t="s">
        <v>5</v>
      </c>
      <c r="F7" s="112">
        <v>7</v>
      </c>
      <c r="G7" s="55">
        <f>SUMIF(Journal!$D$15:$D$450,$B$5:$B$476,Journal!$R$15:$R$450)</f>
        <v>0</v>
      </c>
      <c r="H7" s="56">
        <f>SUMIF(Journal!$D$15:$D$450,$B$5:$B$480,Journal!$J$15:$J$450)</f>
        <v>0</v>
      </c>
      <c r="I7" s="57">
        <f>SUMIF(Journal!$D$15:$D$450,$B$5:$B$480,Journal!$K$15:$K$450)</f>
        <v>0</v>
      </c>
      <c r="J7" s="8">
        <v>5</v>
      </c>
      <c r="K7" s="7">
        <v>4</v>
      </c>
      <c r="L7" s="6">
        <f t="shared" si="0"/>
        <v>35</v>
      </c>
      <c r="M7" s="123">
        <f t="shared" si="1"/>
        <v>7</v>
      </c>
      <c r="N7" s="44">
        <f t="shared" si="2"/>
        <v>0</v>
      </c>
      <c r="O7" s="49">
        <f>IFERROR(VLOOKUP(A7,Stock!$A$5:$M$476,10,0),0)*Stock!F7</f>
        <v>35</v>
      </c>
      <c r="Q7" s="49">
        <f>IFERROR(VLOOKUP(A7,Stock!$A$5:$M$476,10,0),0)*Stock!M7</f>
        <v>35</v>
      </c>
    </row>
    <row r="8" spans="1:17" s="18" customFormat="1" ht="18" customHeight="1">
      <c r="A8" s="14">
        <v>4</v>
      </c>
      <c r="B8" s="13" t="s">
        <v>124</v>
      </c>
      <c r="C8" s="9" t="s">
        <v>522</v>
      </c>
      <c r="D8" s="13" t="s">
        <v>70</v>
      </c>
      <c r="E8" s="13" t="s">
        <v>5</v>
      </c>
      <c r="F8" s="112">
        <v>5</v>
      </c>
      <c r="G8" s="55">
        <f>SUMIF(Journal!$D$15:$D$450,$B$5:$B$476,Journal!$R$15:$R$450)</f>
        <v>0</v>
      </c>
      <c r="H8" s="56">
        <f>SUMIF(Journal!$D$15:$D$450,$B$5:$B$480,Journal!$J$15:$J$450)</f>
        <v>0</v>
      </c>
      <c r="I8" s="57">
        <f>SUMIF(Journal!$D$15:$D$450,$B$5:$B$480,Journal!$K$15:$K$450)</f>
        <v>0</v>
      </c>
      <c r="J8" s="12">
        <v>9</v>
      </c>
      <c r="K8" s="11">
        <v>7.2</v>
      </c>
      <c r="L8" s="6">
        <f t="shared" si="0"/>
        <v>45</v>
      </c>
      <c r="M8" s="123">
        <f t="shared" si="1"/>
        <v>5</v>
      </c>
      <c r="N8" s="44">
        <f t="shared" si="2"/>
        <v>0</v>
      </c>
      <c r="O8" s="49">
        <f>IFERROR(VLOOKUP(A8,Stock!$A$5:$M$476,10,0),0)*Stock!F8</f>
        <v>45</v>
      </c>
      <c r="Q8" s="49">
        <f>IFERROR(VLOOKUP(A8,Stock!$A$5:$M$476,10,0),0)*Stock!M8</f>
        <v>45</v>
      </c>
    </row>
    <row r="9" spans="1:17" s="18" customFormat="1" ht="18" customHeight="1">
      <c r="A9" s="10">
        <v>5</v>
      </c>
      <c r="B9" s="13" t="s">
        <v>125</v>
      </c>
      <c r="C9" s="9" t="s">
        <v>523</v>
      </c>
      <c r="D9" s="9" t="s">
        <v>72</v>
      </c>
      <c r="E9" s="9" t="s">
        <v>5</v>
      </c>
      <c r="F9" s="112">
        <v>10</v>
      </c>
      <c r="G9" s="55">
        <f>SUMIF(Journal!$D$15:$D$450,$B$5:$B$476,Journal!$R$15:$R$450)</f>
        <v>0</v>
      </c>
      <c r="H9" s="56">
        <f>SUMIF(Journal!$D$15:$D$450,$B$5:$B$480,Journal!$J$15:$J$450)</f>
        <v>0</v>
      </c>
      <c r="I9" s="57">
        <f>SUMIF(Journal!$D$15:$D$450,$B$5:$B$480,Journal!$K$15:$K$450)</f>
        <v>0</v>
      </c>
      <c r="J9" s="8">
        <v>5</v>
      </c>
      <c r="K9" s="7">
        <v>4</v>
      </c>
      <c r="L9" s="6">
        <f t="shared" si="0"/>
        <v>50</v>
      </c>
      <c r="M9" s="123">
        <f t="shared" si="1"/>
        <v>10</v>
      </c>
      <c r="N9" s="44">
        <f t="shared" si="2"/>
        <v>0</v>
      </c>
      <c r="O9" s="49">
        <f>IFERROR(VLOOKUP(A9,Stock!$A$5:$M$476,10,0),0)*Stock!F9</f>
        <v>50</v>
      </c>
      <c r="Q9" s="49">
        <f>IFERROR(VLOOKUP(A9,Stock!$A$5:$M$476,10,0),0)*Stock!M9</f>
        <v>50</v>
      </c>
    </row>
    <row r="10" spans="1:17" s="18" customFormat="1" ht="18" customHeight="1">
      <c r="A10" s="14">
        <v>6</v>
      </c>
      <c r="B10" s="13" t="s">
        <v>126</v>
      </c>
      <c r="C10" s="9" t="s">
        <v>524</v>
      </c>
      <c r="D10" s="13" t="s">
        <v>48</v>
      </c>
      <c r="E10" s="13" t="s">
        <v>5</v>
      </c>
      <c r="F10" s="112">
        <v>1</v>
      </c>
      <c r="G10" s="55">
        <f>SUMIF(Journal!$D$15:$D$450,$B$5:$B$476,Journal!$R$15:$R$450)</f>
        <v>0</v>
      </c>
      <c r="H10" s="56">
        <f>SUMIF(Journal!$D$15:$D$450,$B$5:$B$480,Journal!$J$15:$J$450)</f>
        <v>0</v>
      </c>
      <c r="I10" s="57">
        <f>SUMIF(Journal!$D$15:$D$450,$B$5:$B$480,Journal!$K$15:$K$450)</f>
        <v>0</v>
      </c>
      <c r="J10" s="12">
        <v>3</v>
      </c>
      <c r="K10" s="11">
        <v>2.4</v>
      </c>
      <c r="L10" s="6">
        <f t="shared" si="0"/>
        <v>3</v>
      </c>
      <c r="M10" s="123">
        <f t="shared" si="1"/>
        <v>1</v>
      </c>
      <c r="N10" s="44">
        <f t="shared" si="2"/>
        <v>0</v>
      </c>
      <c r="O10" s="49">
        <f>IFERROR(VLOOKUP(A10,Stock!$A$5:$M$476,10,0),0)*Stock!F10</f>
        <v>3</v>
      </c>
      <c r="Q10" s="49">
        <f>IFERROR(VLOOKUP(A10,Stock!$A$5:$M$476,10,0),0)*Stock!M10</f>
        <v>3</v>
      </c>
    </row>
    <row r="11" spans="1:17" s="18" customFormat="1" ht="18" customHeight="1">
      <c r="A11" s="10">
        <v>7</v>
      </c>
      <c r="B11" s="13" t="s">
        <v>127</v>
      </c>
      <c r="C11" s="9" t="s">
        <v>525</v>
      </c>
      <c r="D11" s="9" t="s">
        <v>20</v>
      </c>
      <c r="E11" s="9" t="s">
        <v>5</v>
      </c>
      <c r="F11" s="112">
        <v>2</v>
      </c>
      <c r="G11" s="55">
        <f>SUMIF(Journal!$D$15:$D$450,$B$5:$B$476,Journal!$R$15:$R$450)</f>
        <v>0</v>
      </c>
      <c r="H11" s="56">
        <f>SUMIF(Journal!$D$15:$D$450,$B$5:$B$480,Journal!$J$15:$J$450)</f>
        <v>0</v>
      </c>
      <c r="I11" s="57">
        <f>SUMIF(Journal!$D$15:$D$450,$B$5:$B$480,Journal!$K$15:$K$450)</f>
        <v>0</v>
      </c>
      <c r="J11" s="8">
        <v>23</v>
      </c>
      <c r="K11" s="7">
        <v>18.399999999999999</v>
      </c>
      <c r="L11" s="6">
        <f t="shared" si="0"/>
        <v>46</v>
      </c>
      <c r="M11" s="123">
        <f>F11-G11+H11-I11</f>
        <v>2</v>
      </c>
      <c r="N11" s="44">
        <f t="shared" si="2"/>
        <v>0</v>
      </c>
      <c r="O11" s="49">
        <f>IFERROR(VLOOKUP(A11,Stock!$A$5:$M$476,10,0),0)*Stock!F11</f>
        <v>46</v>
      </c>
      <c r="Q11" s="49">
        <f>IFERROR(VLOOKUP(A11,Stock!$A$5:$M$476,10,0),0)*Stock!M11</f>
        <v>46</v>
      </c>
    </row>
    <row r="12" spans="1:17" s="18" customFormat="1" ht="18" customHeight="1">
      <c r="A12" s="14">
        <v>8</v>
      </c>
      <c r="B12" s="13" t="s">
        <v>128</v>
      </c>
      <c r="C12" s="9" t="s">
        <v>526</v>
      </c>
      <c r="D12" s="13" t="s">
        <v>71</v>
      </c>
      <c r="E12" s="13" t="s">
        <v>5</v>
      </c>
      <c r="F12" s="112">
        <v>3</v>
      </c>
      <c r="G12" s="55">
        <f>SUMIF(Journal!$D$15:$D$450,$B$5:$B$476,Journal!$R$15:$R$450)</f>
        <v>0</v>
      </c>
      <c r="H12" s="56">
        <f>SUMIF(Journal!$D$15:$D$450,$B$5:$B$480,Journal!$J$15:$J$450)</f>
        <v>0</v>
      </c>
      <c r="I12" s="57">
        <f>SUMIF(Journal!$D$15:$D$450,$B$5:$B$480,Journal!$K$15:$K$450)</f>
        <v>0</v>
      </c>
      <c r="J12" s="12">
        <v>6</v>
      </c>
      <c r="K12" s="11">
        <v>4.8</v>
      </c>
      <c r="L12" s="6">
        <f t="shared" si="0"/>
        <v>18</v>
      </c>
      <c r="M12" s="123">
        <f t="shared" si="1"/>
        <v>3</v>
      </c>
      <c r="N12" s="44">
        <f t="shared" si="2"/>
        <v>0</v>
      </c>
      <c r="O12" s="49">
        <f>IFERROR(VLOOKUP(A12,Stock!$A$5:$M$476,10,0),0)*Stock!F12</f>
        <v>18</v>
      </c>
      <c r="Q12" s="49">
        <f>IFERROR(VLOOKUP(A12,Stock!$A$5:$M$476,10,0),0)*Stock!M12</f>
        <v>18</v>
      </c>
    </row>
    <row r="13" spans="1:17" s="18" customFormat="1" ht="18" customHeight="1">
      <c r="A13" s="10">
        <v>9</v>
      </c>
      <c r="B13" s="13" t="s">
        <v>129</v>
      </c>
      <c r="C13" s="9" t="s">
        <v>527</v>
      </c>
      <c r="D13" s="9" t="s">
        <v>20</v>
      </c>
      <c r="E13" s="9" t="s">
        <v>5</v>
      </c>
      <c r="F13" s="112">
        <v>4</v>
      </c>
      <c r="G13" s="55">
        <f>SUMIF(Journal!$D$15:$D$450,$B$5:$B$476,Journal!$R$15:$R$450)</f>
        <v>0</v>
      </c>
      <c r="H13" s="56">
        <f>SUMIF(Journal!$D$15:$D$450,$B$5:$B$480,Journal!$J$15:$J$450)</f>
        <v>0</v>
      </c>
      <c r="I13" s="57">
        <f>SUMIF(Journal!$D$15:$D$450,$B$5:$B$480,Journal!$K$15:$K$450)</f>
        <v>0</v>
      </c>
      <c r="J13" s="8">
        <v>12</v>
      </c>
      <c r="K13" s="7">
        <v>9.6</v>
      </c>
      <c r="L13" s="6">
        <f t="shared" si="0"/>
        <v>48</v>
      </c>
      <c r="M13" s="123">
        <f t="shared" si="1"/>
        <v>4</v>
      </c>
      <c r="N13" s="44">
        <f t="shared" si="2"/>
        <v>0</v>
      </c>
      <c r="O13" s="49">
        <f>IFERROR(VLOOKUP(A13,Stock!$A$5:$M$476,10,0),0)*Stock!F13</f>
        <v>48</v>
      </c>
      <c r="Q13" s="49">
        <f>IFERROR(VLOOKUP(A13,Stock!$A$5:$M$476,10,0),0)*Stock!M13</f>
        <v>48</v>
      </c>
    </row>
    <row r="14" spans="1:17" s="18" customFormat="1" ht="18" customHeight="1">
      <c r="A14" s="14">
        <v>10</v>
      </c>
      <c r="B14" s="13" t="s">
        <v>130</v>
      </c>
      <c r="C14" s="9" t="s">
        <v>528</v>
      </c>
      <c r="D14" s="13" t="s">
        <v>20</v>
      </c>
      <c r="E14" s="13" t="s">
        <v>5</v>
      </c>
      <c r="F14" s="112">
        <v>5</v>
      </c>
      <c r="G14" s="55">
        <f>SUMIF(Journal!$D$15:$D$450,$B$5:$B$476,Journal!$R$15:$R$450)</f>
        <v>0</v>
      </c>
      <c r="H14" s="56">
        <f>SUMIF(Journal!$D$15:$D$450,$B$5:$B$480,Journal!$J$15:$J$450)</f>
        <v>0</v>
      </c>
      <c r="I14" s="57">
        <f>SUMIF(Journal!$D$15:$D$450,$B$5:$B$480,Journal!$K$15:$K$450)</f>
        <v>0</v>
      </c>
      <c r="J14" s="12">
        <v>2</v>
      </c>
      <c r="K14" s="11">
        <v>1.6</v>
      </c>
      <c r="L14" s="6">
        <f t="shared" si="0"/>
        <v>10</v>
      </c>
      <c r="M14" s="123">
        <f t="shared" si="1"/>
        <v>5</v>
      </c>
      <c r="N14" s="44">
        <f t="shared" si="2"/>
        <v>0</v>
      </c>
      <c r="O14" s="49">
        <f>IFERROR(VLOOKUP(A14,Stock!$A$5:$M$476,10,0),0)*Stock!F14</f>
        <v>10</v>
      </c>
      <c r="Q14" s="49">
        <f>IFERROR(VLOOKUP(A14,Stock!$A$5:$M$476,10,0),0)*Stock!M14</f>
        <v>10</v>
      </c>
    </row>
    <row r="15" spans="1:17" s="18" customFormat="1" ht="18" customHeight="1">
      <c r="A15" s="10">
        <v>11</v>
      </c>
      <c r="B15" s="13" t="s">
        <v>131</v>
      </c>
      <c r="C15" s="9" t="s">
        <v>529</v>
      </c>
      <c r="D15" s="9" t="s">
        <v>20</v>
      </c>
      <c r="E15" s="9" t="s">
        <v>5</v>
      </c>
      <c r="F15" s="112">
        <v>6</v>
      </c>
      <c r="G15" s="55">
        <f>SUMIF(Journal!$D$15:$D$450,$B$5:$B$476,Journal!$R$15:$R$450)</f>
        <v>0</v>
      </c>
      <c r="H15" s="56">
        <f>SUMIF(Journal!$D$15:$D$450,$B$5:$B$480,Journal!$J$15:$J$450)</f>
        <v>0</v>
      </c>
      <c r="I15" s="57">
        <f>SUMIF(Journal!$D$15:$D$450,$B$5:$B$480,Journal!$K$15:$K$450)</f>
        <v>0</v>
      </c>
      <c r="J15" s="8">
        <v>5</v>
      </c>
      <c r="K15" s="7">
        <v>4</v>
      </c>
      <c r="L15" s="6">
        <f t="shared" si="0"/>
        <v>30</v>
      </c>
      <c r="M15" s="123">
        <f>F15-G15+H15-I15</f>
        <v>6</v>
      </c>
      <c r="N15" s="44">
        <f t="shared" si="2"/>
        <v>0</v>
      </c>
      <c r="O15" s="49">
        <f>IFERROR(VLOOKUP(A15,Stock!$A$5:$M$476,10,0),0)*Stock!F15</f>
        <v>30</v>
      </c>
      <c r="Q15" s="49">
        <f>IFERROR(VLOOKUP(A15,Stock!$A$5:$M$476,10,0),0)*Stock!M15</f>
        <v>30</v>
      </c>
    </row>
    <row r="16" spans="1:17" s="18" customFormat="1" ht="18" customHeight="1">
      <c r="A16" s="14">
        <v>12</v>
      </c>
      <c r="B16" s="13" t="s">
        <v>132</v>
      </c>
      <c r="C16" s="9" t="s">
        <v>530</v>
      </c>
      <c r="D16" s="13" t="s">
        <v>20</v>
      </c>
      <c r="E16" s="13" t="s">
        <v>5</v>
      </c>
      <c r="F16" s="112">
        <v>7</v>
      </c>
      <c r="G16" s="55">
        <f>SUMIF(Journal!$D$15:$D$450,$B$5:$B$476,Journal!$R$15:$R$450)</f>
        <v>0</v>
      </c>
      <c r="H16" s="56">
        <f>SUMIF(Journal!$D$15:$D$450,$B$5:$B$480,Journal!$J$15:$J$450)</f>
        <v>0</v>
      </c>
      <c r="I16" s="57">
        <f>SUMIF(Journal!$D$15:$D$450,$B$5:$B$480,Journal!$K$15:$K$450)</f>
        <v>0</v>
      </c>
      <c r="J16" s="12">
        <v>5</v>
      </c>
      <c r="K16" s="11">
        <v>4</v>
      </c>
      <c r="L16" s="6">
        <f t="shared" si="0"/>
        <v>35</v>
      </c>
      <c r="M16" s="123">
        <f t="shared" si="1"/>
        <v>7</v>
      </c>
      <c r="N16" s="44">
        <f t="shared" si="2"/>
        <v>0</v>
      </c>
      <c r="O16" s="49">
        <f>IFERROR(VLOOKUP(A16,Stock!$A$5:$M$476,10,0),0)*Stock!F16</f>
        <v>35</v>
      </c>
      <c r="Q16" s="49">
        <f>IFERROR(VLOOKUP(A16,Stock!$A$5:$M$476,10,0),0)*Stock!M16</f>
        <v>35</v>
      </c>
    </row>
    <row r="17" spans="1:17" s="18" customFormat="1" ht="18" customHeight="1">
      <c r="A17" s="10">
        <v>13</v>
      </c>
      <c r="B17" s="13" t="s">
        <v>133</v>
      </c>
      <c r="C17" s="9" t="s">
        <v>531</v>
      </c>
      <c r="D17" s="9" t="s">
        <v>20</v>
      </c>
      <c r="E17" s="9" t="s">
        <v>5</v>
      </c>
      <c r="F17" s="112">
        <v>8</v>
      </c>
      <c r="G17" s="55">
        <f>SUMIF(Journal!$D$15:$D$450,$B$5:$B$476,Journal!$R$15:$R$450)</f>
        <v>0</v>
      </c>
      <c r="H17" s="56">
        <f>SUMIF(Journal!$D$15:$D$450,$B$5:$B$480,Journal!$J$15:$J$450)</f>
        <v>0</v>
      </c>
      <c r="I17" s="57">
        <f>SUMIF(Journal!$D$15:$D$450,$B$5:$B$480,Journal!$K$15:$K$450)</f>
        <v>0</v>
      </c>
      <c r="J17" s="8">
        <v>5</v>
      </c>
      <c r="K17" s="7">
        <v>4</v>
      </c>
      <c r="L17" s="6">
        <f t="shared" si="0"/>
        <v>40</v>
      </c>
      <c r="M17" s="123">
        <f t="shared" si="1"/>
        <v>8</v>
      </c>
      <c r="N17" s="44">
        <f t="shared" si="2"/>
        <v>0</v>
      </c>
      <c r="O17" s="49">
        <f>IFERROR(VLOOKUP(A17,Stock!$A$5:$M$476,10,0),0)*Stock!F17</f>
        <v>40</v>
      </c>
      <c r="Q17" s="49">
        <f>IFERROR(VLOOKUP(A17,Stock!$A$5:$M$476,10,0),0)*Stock!M17</f>
        <v>40</v>
      </c>
    </row>
    <row r="18" spans="1:17" s="18" customFormat="1" ht="18" customHeight="1">
      <c r="A18" s="14">
        <v>14</v>
      </c>
      <c r="B18" s="13" t="s">
        <v>134</v>
      </c>
      <c r="C18" s="9" t="s">
        <v>532</v>
      </c>
      <c r="D18" s="13" t="s">
        <v>20</v>
      </c>
      <c r="E18" s="13" t="s">
        <v>5</v>
      </c>
      <c r="F18" s="112">
        <v>9</v>
      </c>
      <c r="G18" s="55">
        <f>SUMIF(Journal!$D$15:$D$450,$B$5:$B$476,Journal!$R$15:$R$450)</f>
        <v>0</v>
      </c>
      <c r="H18" s="56">
        <f>SUMIF(Journal!$D$15:$D$450,$B$5:$B$480,Journal!$J$15:$J$450)</f>
        <v>0</v>
      </c>
      <c r="I18" s="57">
        <f>SUMIF(Journal!$D$15:$D$450,$B$5:$B$480,Journal!$K$15:$K$450)</f>
        <v>0</v>
      </c>
      <c r="J18" s="12">
        <v>5</v>
      </c>
      <c r="K18" s="11">
        <v>4</v>
      </c>
      <c r="L18" s="6">
        <f t="shared" si="0"/>
        <v>45</v>
      </c>
      <c r="M18" s="123">
        <f t="shared" si="1"/>
        <v>9</v>
      </c>
      <c r="N18" s="44">
        <f t="shared" si="2"/>
        <v>0</v>
      </c>
      <c r="O18" s="49">
        <f>IFERROR(VLOOKUP(A18,Stock!$A$5:$M$476,10,0),0)*Stock!F18</f>
        <v>45</v>
      </c>
      <c r="Q18" s="49">
        <f>IFERROR(VLOOKUP(A18,Stock!$A$5:$M$476,10,0),0)*Stock!M18</f>
        <v>45</v>
      </c>
    </row>
    <row r="19" spans="1:17" s="18" customFormat="1" ht="18" customHeight="1">
      <c r="A19" s="10">
        <v>15</v>
      </c>
      <c r="B19" s="13" t="s">
        <v>135</v>
      </c>
      <c r="C19" s="9" t="s">
        <v>533</v>
      </c>
      <c r="D19" s="19"/>
      <c r="E19" s="19"/>
      <c r="F19" s="112">
        <v>10</v>
      </c>
      <c r="G19" s="55">
        <f>SUMIF(Journal!$D$15:$D$450,$B$5:$B$476,Journal!$R$15:$R$450)</f>
        <v>0</v>
      </c>
      <c r="H19" s="56">
        <f>SUMIF(Journal!$D$15:$D$450,$B$5:$B$480,Journal!$J$15:$J$450)</f>
        <v>0</v>
      </c>
      <c r="I19" s="57">
        <f>SUMIF(Journal!$D$15:$D$450,$B$5:$B$480,Journal!$K$15:$K$450)</f>
        <v>0</v>
      </c>
      <c r="J19" s="8"/>
      <c r="K19" s="7"/>
      <c r="L19" s="6">
        <f t="shared" si="0"/>
        <v>0</v>
      </c>
      <c r="M19" s="123">
        <f t="shared" si="1"/>
        <v>10</v>
      </c>
      <c r="N19" s="44">
        <f t="shared" si="2"/>
        <v>0</v>
      </c>
      <c r="O19" s="49">
        <f>IFERROR(VLOOKUP(A19,Stock!$A$5:$M$476,10,0),0)*Stock!F19</f>
        <v>0</v>
      </c>
      <c r="Q19" s="49">
        <f>IFERROR(VLOOKUP(A19,Stock!$A$5:$M$476,10,0),0)*Stock!M19</f>
        <v>0</v>
      </c>
    </row>
    <row r="20" spans="1:17" s="18" customFormat="1" ht="18" customHeight="1">
      <c r="A20" s="14">
        <v>16</v>
      </c>
      <c r="B20" s="13" t="s">
        <v>136</v>
      </c>
      <c r="C20" s="9" t="s">
        <v>534</v>
      </c>
      <c r="D20" s="20"/>
      <c r="E20" s="20"/>
      <c r="F20" s="112">
        <v>11</v>
      </c>
      <c r="G20" s="55">
        <f>SUMIF(Journal!$D$15:$D$450,$B$5:$B$476,Journal!$R$15:$R$450)</f>
        <v>0</v>
      </c>
      <c r="H20" s="56">
        <f>SUMIF(Journal!$D$15:$D$450,$B$5:$B$480,Journal!$J$15:$J$450)</f>
        <v>0</v>
      </c>
      <c r="I20" s="57">
        <f>SUMIF(Journal!$D$15:$D$450,$B$5:$B$480,Journal!$K$15:$K$450)</f>
        <v>0</v>
      </c>
      <c r="J20" s="12"/>
      <c r="K20" s="11"/>
      <c r="L20" s="6">
        <f t="shared" si="0"/>
        <v>0</v>
      </c>
      <c r="M20" s="123">
        <f t="shared" si="1"/>
        <v>11</v>
      </c>
      <c r="N20" s="44">
        <f t="shared" si="2"/>
        <v>0</v>
      </c>
      <c r="O20" s="49">
        <f>IFERROR(VLOOKUP(A20,Stock!$A$5:$M$476,10,0),0)*Stock!F20</f>
        <v>0</v>
      </c>
      <c r="Q20" s="49">
        <f>IFERROR(VLOOKUP(A20,Stock!$A$5:$M$476,10,0),0)*Stock!M20</f>
        <v>0</v>
      </c>
    </row>
    <row r="21" spans="1:17" s="18" customFormat="1" ht="18" customHeight="1">
      <c r="A21" s="10">
        <v>17</v>
      </c>
      <c r="B21" s="13" t="s">
        <v>137</v>
      </c>
      <c r="C21" s="9" t="s">
        <v>535</v>
      </c>
      <c r="D21" s="9" t="s">
        <v>20</v>
      </c>
      <c r="E21" s="9" t="s">
        <v>5</v>
      </c>
      <c r="F21" s="112">
        <v>17</v>
      </c>
      <c r="G21" s="55">
        <f>SUMIF(Journal!$D$15:$D$450,$B$5:$B$476,Journal!$R$15:$R$450)</f>
        <v>0</v>
      </c>
      <c r="H21" s="56">
        <f>SUMIF(Journal!$D$15:$D$450,$B$5:$B$480,Journal!$J$15:$J$450)</f>
        <v>0</v>
      </c>
      <c r="I21" s="57">
        <f>SUMIF(Journal!$D$15:$D$450,$B$5:$B$480,Journal!$K$15:$K$450)</f>
        <v>0</v>
      </c>
      <c r="J21" s="8">
        <v>18</v>
      </c>
      <c r="K21" s="7">
        <v>14.4</v>
      </c>
      <c r="L21" s="6">
        <f t="shared" si="0"/>
        <v>306</v>
      </c>
      <c r="M21" s="123">
        <f>F21-G21+H21-I21</f>
        <v>17</v>
      </c>
      <c r="N21" s="44">
        <f t="shared" si="2"/>
        <v>0</v>
      </c>
      <c r="O21" s="49">
        <f>IFERROR(VLOOKUP(A21,Stock!$A$5:$M$476,10,0),0)*Stock!F21</f>
        <v>306</v>
      </c>
      <c r="Q21" s="49">
        <f>IFERROR(VLOOKUP(A21,Stock!$A$5:$M$476,10,0),0)*Stock!M21</f>
        <v>306</v>
      </c>
    </row>
    <row r="22" spans="1:17" s="18" customFormat="1" ht="18" customHeight="1">
      <c r="A22" s="14">
        <v>18</v>
      </c>
      <c r="B22" s="13" t="s">
        <v>138</v>
      </c>
      <c r="C22" s="9" t="s">
        <v>536</v>
      </c>
      <c r="D22" s="13" t="s">
        <v>20</v>
      </c>
      <c r="E22" s="13" t="s">
        <v>5</v>
      </c>
      <c r="F22" s="112">
        <v>2</v>
      </c>
      <c r="G22" s="55">
        <f>SUMIF(Journal!$D$15:$D$450,$B$5:$B$476,Journal!$R$15:$R$450)</f>
        <v>0</v>
      </c>
      <c r="H22" s="56">
        <f>SUMIF(Journal!$D$15:$D$450,$B$5:$B$480,Journal!$J$15:$J$450)</f>
        <v>0</v>
      </c>
      <c r="I22" s="57">
        <f>SUMIF(Journal!$D$15:$D$450,$B$5:$B$480,Journal!$K$15:$K$450)</f>
        <v>0</v>
      </c>
      <c r="J22" s="12">
        <v>27</v>
      </c>
      <c r="K22" s="11">
        <v>21.6</v>
      </c>
      <c r="L22" s="6">
        <f t="shared" si="0"/>
        <v>54</v>
      </c>
      <c r="M22" s="123">
        <f t="shared" si="1"/>
        <v>2</v>
      </c>
      <c r="N22" s="44">
        <f t="shared" si="2"/>
        <v>0</v>
      </c>
      <c r="O22" s="49">
        <f>IFERROR(VLOOKUP(A22,Stock!$A$5:$M$476,10,0),0)*Stock!F22</f>
        <v>54</v>
      </c>
      <c r="Q22" s="49">
        <f>IFERROR(VLOOKUP(A22,Stock!$A$5:$M$476,10,0),0)*Stock!M22</f>
        <v>54</v>
      </c>
    </row>
    <row r="23" spans="1:17" s="18" customFormat="1" ht="18" customHeight="1">
      <c r="A23" s="10">
        <v>19</v>
      </c>
      <c r="B23" s="13" t="s">
        <v>139</v>
      </c>
      <c r="C23" s="9" t="s">
        <v>537</v>
      </c>
      <c r="D23" s="9" t="s">
        <v>20</v>
      </c>
      <c r="E23" s="9" t="s">
        <v>5</v>
      </c>
      <c r="F23" s="112">
        <v>3</v>
      </c>
      <c r="G23" s="55">
        <f>SUMIF(Journal!$D$15:$D$450,$B$5:$B$476,Journal!$R$15:$R$450)</f>
        <v>0</v>
      </c>
      <c r="H23" s="56">
        <f>SUMIF(Journal!$D$15:$D$450,$B$5:$B$480,Journal!$J$15:$J$450)</f>
        <v>0</v>
      </c>
      <c r="I23" s="57">
        <f>SUMIF(Journal!$D$15:$D$450,$B$5:$B$480,Journal!$K$15:$K$450)</f>
        <v>0</v>
      </c>
      <c r="J23" s="8">
        <v>15</v>
      </c>
      <c r="K23" s="7">
        <v>12</v>
      </c>
      <c r="L23" s="6">
        <f t="shared" si="0"/>
        <v>45</v>
      </c>
      <c r="M23" s="123">
        <f t="shared" si="1"/>
        <v>3</v>
      </c>
      <c r="N23" s="44">
        <f t="shared" si="2"/>
        <v>0</v>
      </c>
      <c r="O23" s="49">
        <f>IFERROR(VLOOKUP(A23,Stock!$A$5:$M$476,10,0),0)*Stock!F23</f>
        <v>45</v>
      </c>
      <c r="Q23" s="49">
        <f>IFERROR(VLOOKUP(A23,Stock!$A$5:$M$476,10,0),0)*Stock!M23</f>
        <v>45</v>
      </c>
    </row>
    <row r="24" spans="1:17" s="18" customFormat="1" ht="18" customHeight="1">
      <c r="A24" s="14">
        <v>20</v>
      </c>
      <c r="B24" s="13" t="s">
        <v>140</v>
      </c>
      <c r="C24" s="9" t="s">
        <v>538</v>
      </c>
      <c r="D24" s="13" t="s">
        <v>20</v>
      </c>
      <c r="E24" s="13" t="s">
        <v>5</v>
      </c>
      <c r="F24" s="112">
        <v>4</v>
      </c>
      <c r="G24" s="55">
        <f>SUMIF(Journal!$D$15:$D$450,$B$5:$B$476,Journal!$R$15:$R$450)</f>
        <v>0</v>
      </c>
      <c r="H24" s="56">
        <f>SUMIF(Journal!$D$15:$D$450,$B$5:$B$480,Journal!$J$15:$J$450)</f>
        <v>0</v>
      </c>
      <c r="I24" s="57">
        <f>SUMIF(Journal!$D$15:$D$450,$B$5:$B$480,Journal!$K$15:$K$450)</f>
        <v>0</v>
      </c>
      <c r="J24" s="12">
        <v>15</v>
      </c>
      <c r="K24" s="11">
        <v>12</v>
      </c>
      <c r="L24" s="6">
        <f t="shared" si="0"/>
        <v>60</v>
      </c>
      <c r="M24" s="123">
        <f t="shared" si="1"/>
        <v>4</v>
      </c>
      <c r="N24" s="44">
        <f t="shared" si="2"/>
        <v>0</v>
      </c>
      <c r="O24" s="49">
        <f>IFERROR(VLOOKUP(A24,Stock!$A$5:$M$476,10,0),0)*Stock!F24</f>
        <v>60</v>
      </c>
      <c r="Q24" s="49">
        <f>IFERROR(VLOOKUP(A24,Stock!$A$5:$M$476,10,0),0)*Stock!M24</f>
        <v>60</v>
      </c>
    </row>
    <row r="25" spans="1:17" s="18" customFormat="1" ht="18" customHeight="1">
      <c r="A25" s="10">
        <v>21</v>
      </c>
      <c r="B25" s="13" t="s">
        <v>141</v>
      </c>
      <c r="C25" s="9" t="s">
        <v>539</v>
      </c>
      <c r="D25" s="9" t="s">
        <v>20</v>
      </c>
      <c r="E25" s="9" t="s">
        <v>5</v>
      </c>
      <c r="F25" s="112">
        <v>5</v>
      </c>
      <c r="G25" s="55">
        <f>SUMIF(Journal!$D$15:$D$450,$B$5:$B$476,Journal!$R$15:$R$450)</f>
        <v>0</v>
      </c>
      <c r="H25" s="56">
        <f>SUMIF(Journal!$D$15:$D$450,$B$5:$B$480,Journal!$J$15:$J$450)</f>
        <v>0</v>
      </c>
      <c r="I25" s="57">
        <f>SUMIF(Journal!$D$15:$D$450,$B$5:$B$480,Journal!$K$15:$K$450)</f>
        <v>0</v>
      </c>
      <c r="J25" s="8">
        <v>15</v>
      </c>
      <c r="K25" s="7">
        <v>12</v>
      </c>
      <c r="L25" s="6">
        <f t="shared" si="0"/>
        <v>75</v>
      </c>
      <c r="M25" s="123">
        <f t="shared" si="1"/>
        <v>5</v>
      </c>
      <c r="N25" s="44">
        <f t="shared" si="2"/>
        <v>0</v>
      </c>
      <c r="O25" s="49">
        <f>IFERROR(VLOOKUP(A25,Stock!$A$5:$M$476,10,0),0)*Stock!F25</f>
        <v>75</v>
      </c>
      <c r="Q25" s="49">
        <f>IFERROR(VLOOKUP(A25,Stock!$A$5:$M$476,10,0),0)*Stock!M25</f>
        <v>75</v>
      </c>
    </row>
    <row r="26" spans="1:17" s="18" customFormat="1" ht="18" customHeight="1">
      <c r="A26" s="14">
        <v>22</v>
      </c>
      <c r="B26" s="13" t="s">
        <v>142</v>
      </c>
      <c r="C26" s="9" t="s">
        <v>540</v>
      </c>
      <c r="D26" s="13" t="s">
        <v>16</v>
      </c>
      <c r="E26" s="13" t="s">
        <v>8</v>
      </c>
      <c r="F26" s="112">
        <v>6</v>
      </c>
      <c r="G26" s="55">
        <f>SUMIF(Journal!$D$15:$D$450,$B$5:$B$476,Journal!$R$15:$R$450)</f>
        <v>0</v>
      </c>
      <c r="H26" s="56">
        <f>SUMIF(Journal!$D$15:$D$450,$B$5:$B$480,Journal!$J$15:$J$450)</f>
        <v>0</v>
      </c>
      <c r="I26" s="57">
        <f>SUMIF(Journal!$D$15:$D$450,$B$5:$B$480,Journal!$K$15:$K$450)</f>
        <v>0</v>
      </c>
      <c r="J26" s="12">
        <v>15</v>
      </c>
      <c r="K26" s="11">
        <v>12</v>
      </c>
      <c r="L26" s="6">
        <f t="shared" si="0"/>
        <v>90</v>
      </c>
      <c r="M26" s="123">
        <f t="shared" si="1"/>
        <v>6</v>
      </c>
      <c r="N26" s="44">
        <f t="shared" si="2"/>
        <v>0</v>
      </c>
      <c r="O26" s="49">
        <f>IFERROR(VLOOKUP(A26,Stock!$A$5:$M$476,10,0),0)*Stock!F26</f>
        <v>90</v>
      </c>
      <c r="Q26" s="49">
        <f>IFERROR(VLOOKUP(A26,Stock!$A$5:$M$476,10,0),0)*Stock!M26</f>
        <v>90</v>
      </c>
    </row>
    <row r="27" spans="1:17" s="18" customFormat="1" ht="18" customHeight="1">
      <c r="A27" s="10">
        <v>23</v>
      </c>
      <c r="B27" s="13" t="s">
        <v>143</v>
      </c>
      <c r="C27" s="9" t="s">
        <v>541</v>
      </c>
      <c r="D27" s="9" t="s">
        <v>20</v>
      </c>
      <c r="E27" s="9" t="s">
        <v>5</v>
      </c>
      <c r="F27" s="112">
        <v>7</v>
      </c>
      <c r="G27" s="55">
        <f>SUMIF(Journal!$D$15:$D$450,$B$5:$B$476,Journal!$R$15:$R$450)</f>
        <v>0</v>
      </c>
      <c r="H27" s="56">
        <f>SUMIF(Journal!$D$15:$D$450,$B$5:$B$480,Journal!$J$15:$J$450)</f>
        <v>0</v>
      </c>
      <c r="I27" s="57">
        <f>SUMIF(Journal!$D$15:$D$450,$B$5:$B$480,Journal!$K$15:$K$450)</f>
        <v>0</v>
      </c>
      <c r="J27" s="8">
        <v>5</v>
      </c>
      <c r="K27" s="7">
        <v>4</v>
      </c>
      <c r="L27" s="6">
        <f t="shared" si="0"/>
        <v>35</v>
      </c>
      <c r="M27" s="123">
        <f t="shared" si="1"/>
        <v>7</v>
      </c>
      <c r="N27" s="44">
        <f t="shared" si="2"/>
        <v>0</v>
      </c>
      <c r="O27" s="49">
        <f>IFERROR(VLOOKUP(A27,Stock!$A$5:$M$476,10,0),0)*Stock!F27</f>
        <v>35</v>
      </c>
      <c r="Q27" s="49">
        <f>IFERROR(VLOOKUP(A27,Stock!$A$5:$M$476,10,0),0)*Stock!M27</f>
        <v>35</v>
      </c>
    </row>
    <row r="28" spans="1:17" s="18" customFormat="1" ht="18" customHeight="1">
      <c r="A28" s="14">
        <v>24</v>
      </c>
      <c r="B28" s="13" t="s">
        <v>144</v>
      </c>
      <c r="C28" s="9" t="s">
        <v>542</v>
      </c>
      <c r="D28" s="13" t="s">
        <v>20</v>
      </c>
      <c r="E28" s="13" t="s">
        <v>5</v>
      </c>
      <c r="F28" s="112">
        <v>8</v>
      </c>
      <c r="G28" s="55">
        <f>SUMIF(Journal!$D$15:$D$450,$B$5:$B$476,Journal!$R$15:$R$450)</f>
        <v>0</v>
      </c>
      <c r="H28" s="56">
        <f>SUMIF(Journal!$D$15:$D$450,$B$5:$B$480,Journal!$J$15:$J$450)</f>
        <v>0</v>
      </c>
      <c r="I28" s="57">
        <f>SUMIF(Journal!$D$15:$D$450,$B$5:$B$480,Journal!$K$15:$K$450)</f>
        <v>0</v>
      </c>
      <c r="J28" s="12">
        <v>23</v>
      </c>
      <c r="K28" s="11">
        <v>18.399999999999999</v>
      </c>
      <c r="L28" s="6">
        <f t="shared" si="0"/>
        <v>184</v>
      </c>
      <c r="M28" s="123">
        <f t="shared" si="1"/>
        <v>8</v>
      </c>
      <c r="N28" s="44">
        <f t="shared" si="2"/>
        <v>0</v>
      </c>
      <c r="O28" s="49">
        <f>IFERROR(VLOOKUP(A28,Stock!$A$5:$M$476,10,0),0)*Stock!F28</f>
        <v>184</v>
      </c>
      <c r="Q28" s="49">
        <f>IFERROR(VLOOKUP(A28,Stock!$A$5:$M$476,10,0),0)*Stock!M28</f>
        <v>184</v>
      </c>
    </row>
    <row r="29" spans="1:17" s="18" customFormat="1" ht="18" customHeight="1">
      <c r="A29" s="10">
        <v>25</v>
      </c>
      <c r="B29" s="13" t="s">
        <v>145</v>
      </c>
      <c r="C29" s="9" t="s">
        <v>543</v>
      </c>
      <c r="D29" s="9" t="s">
        <v>65</v>
      </c>
      <c r="E29" s="9" t="s">
        <v>5</v>
      </c>
      <c r="F29" s="112">
        <v>9</v>
      </c>
      <c r="G29" s="55">
        <f>SUMIF(Journal!$D$15:$D$450,$B$5:$B$476,Journal!$R$15:$R$450)</f>
        <v>0</v>
      </c>
      <c r="H29" s="56">
        <f>SUMIF(Journal!$D$15:$D$450,$B$5:$B$480,Journal!$J$15:$J$450)</f>
        <v>0</v>
      </c>
      <c r="I29" s="57">
        <f>SUMIF(Journal!$D$15:$D$450,$B$5:$B$480,Journal!$K$15:$K$450)</f>
        <v>0</v>
      </c>
      <c r="J29" s="8">
        <v>15</v>
      </c>
      <c r="K29" s="7">
        <v>12</v>
      </c>
      <c r="L29" s="6">
        <f t="shared" si="0"/>
        <v>135</v>
      </c>
      <c r="M29" s="123">
        <f t="shared" si="1"/>
        <v>9</v>
      </c>
      <c r="N29" s="44">
        <f t="shared" si="2"/>
        <v>0</v>
      </c>
      <c r="O29" s="49">
        <f>IFERROR(VLOOKUP(A29,Stock!$A$5:$M$476,10,0),0)*Stock!F29</f>
        <v>135</v>
      </c>
      <c r="Q29" s="49">
        <f>IFERROR(VLOOKUP(A29,Stock!$A$5:$M$476,10,0),0)*Stock!M29</f>
        <v>135</v>
      </c>
    </row>
    <row r="30" spans="1:17" s="18" customFormat="1" ht="18" customHeight="1">
      <c r="A30" s="14">
        <v>26</v>
      </c>
      <c r="B30" s="13" t="s">
        <v>146</v>
      </c>
      <c r="C30" s="9" t="s">
        <v>544</v>
      </c>
      <c r="D30" s="13" t="s">
        <v>70</v>
      </c>
      <c r="E30" s="13" t="s">
        <v>5</v>
      </c>
      <c r="F30" s="112">
        <v>8</v>
      </c>
      <c r="G30" s="55">
        <f>SUMIF(Journal!$D$15:$D$450,$B$5:$B$476,Journal!$R$15:$R$450)</f>
        <v>0</v>
      </c>
      <c r="H30" s="56">
        <f>SUMIF(Journal!$D$15:$D$450,$B$5:$B$480,Journal!$J$15:$J$450)</f>
        <v>0</v>
      </c>
      <c r="I30" s="57">
        <f>SUMIF(Journal!$D$15:$D$450,$B$5:$B$480,Journal!$K$15:$K$450)</f>
        <v>0</v>
      </c>
      <c r="J30" s="12">
        <v>9</v>
      </c>
      <c r="K30" s="11">
        <v>7.2</v>
      </c>
      <c r="L30" s="6">
        <f t="shared" si="0"/>
        <v>72</v>
      </c>
      <c r="M30" s="123">
        <f t="shared" si="1"/>
        <v>8</v>
      </c>
      <c r="N30" s="44">
        <f t="shared" si="2"/>
        <v>0</v>
      </c>
      <c r="O30" s="49">
        <f>IFERROR(VLOOKUP(A30,Stock!$A$5:$M$476,10,0),0)*Stock!F30</f>
        <v>72</v>
      </c>
      <c r="Q30" s="49">
        <f>IFERROR(VLOOKUP(A30,Stock!$A$5:$M$476,10,0),0)*Stock!M30</f>
        <v>72</v>
      </c>
    </row>
    <row r="31" spans="1:17" s="18" customFormat="1" ht="18" customHeight="1">
      <c r="A31" s="10">
        <v>27</v>
      </c>
      <c r="B31" s="13" t="s">
        <v>147</v>
      </c>
      <c r="C31" s="9" t="s">
        <v>545</v>
      </c>
      <c r="D31" s="9" t="s">
        <v>65</v>
      </c>
      <c r="E31" s="9" t="s">
        <v>5</v>
      </c>
      <c r="F31" s="112">
        <v>4</v>
      </c>
      <c r="G31" s="55">
        <f>SUMIF(Journal!$D$15:$D$450,$B$5:$B$476,Journal!$R$15:$R$450)</f>
        <v>0</v>
      </c>
      <c r="H31" s="56">
        <f>SUMIF(Journal!$D$15:$D$450,$B$5:$B$480,Journal!$J$15:$J$450)</f>
        <v>0</v>
      </c>
      <c r="I31" s="57">
        <f>SUMIF(Journal!$D$15:$D$450,$B$5:$B$480,Journal!$K$15:$K$450)</f>
        <v>0</v>
      </c>
      <c r="J31" s="8">
        <v>15</v>
      </c>
      <c r="K31" s="7">
        <v>12</v>
      </c>
      <c r="L31" s="6">
        <f t="shared" si="0"/>
        <v>60</v>
      </c>
      <c r="M31" s="123">
        <f t="shared" si="1"/>
        <v>4</v>
      </c>
      <c r="N31" s="44">
        <f t="shared" si="2"/>
        <v>0</v>
      </c>
      <c r="O31" s="49">
        <f>IFERROR(VLOOKUP(A31,Stock!$A$5:$M$476,10,0),0)*Stock!F31</f>
        <v>60</v>
      </c>
      <c r="Q31" s="49">
        <f>IFERROR(VLOOKUP(A31,Stock!$A$5:$M$476,10,0),0)*Stock!M31</f>
        <v>60</v>
      </c>
    </row>
    <row r="32" spans="1:17" s="18" customFormat="1" ht="18" customHeight="1">
      <c r="A32" s="14">
        <v>28</v>
      </c>
      <c r="B32" s="13" t="s">
        <v>148</v>
      </c>
      <c r="C32" s="9" t="s">
        <v>546</v>
      </c>
      <c r="D32" s="13" t="s">
        <v>70</v>
      </c>
      <c r="E32" s="13" t="s">
        <v>5</v>
      </c>
      <c r="F32" s="112">
        <v>5</v>
      </c>
      <c r="G32" s="55">
        <f>SUMIF(Journal!$D$15:$D$450,$B$5:$B$476,Journal!$R$15:$R$450)</f>
        <v>0</v>
      </c>
      <c r="H32" s="56">
        <f>SUMIF(Journal!$D$15:$D$450,$B$5:$B$480,Journal!$J$15:$J$450)</f>
        <v>0</v>
      </c>
      <c r="I32" s="57">
        <f>SUMIF(Journal!$D$15:$D$450,$B$5:$B$480,Journal!$K$15:$K$450)</f>
        <v>0</v>
      </c>
      <c r="J32" s="12">
        <v>14</v>
      </c>
      <c r="K32" s="11">
        <v>11.2</v>
      </c>
      <c r="L32" s="6">
        <f t="shared" si="0"/>
        <v>70</v>
      </c>
      <c r="M32" s="123">
        <f t="shared" si="1"/>
        <v>5</v>
      </c>
      <c r="N32" s="44">
        <f t="shared" si="2"/>
        <v>0</v>
      </c>
      <c r="O32" s="49">
        <f>IFERROR(VLOOKUP(A32,Stock!$A$5:$M$476,10,0),0)*Stock!F32</f>
        <v>70</v>
      </c>
      <c r="Q32" s="49">
        <f>IFERROR(VLOOKUP(A32,Stock!$A$5:$M$476,10,0),0)*Stock!M32</f>
        <v>70</v>
      </c>
    </row>
    <row r="33" spans="1:17" s="18" customFormat="1" ht="18" customHeight="1">
      <c r="A33" s="10">
        <v>29</v>
      </c>
      <c r="B33" s="13" t="s">
        <v>149</v>
      </c>
      <c r="C33" s="9" t="s">
        <v>547</v>
      </c>
      <c r="D33" s="9" t="s">
        <v>20</v>
      </c>
      <c r="E33" s="9" t="s">
        <v>5</v>
      </c>
      <c r="F33" s="112">
        <v>1</v>
      </c>
      <c r="G33" s="55">
        <f>SUMIF(Journal!$D$15:$D$450,$B$5:$B$476,Journal!$R$15:$R$450)</f>
        <v>0</v>
      </c>
      <c r="H33" s="56">
        <f>SUMIF(Journal!$D$15:$D$450,$B$5:$B$480,Journal!$J$15:$J$450)</f>
        <v>0</v>
      </c>
      <c r="I33" s="57">
        <f>SUMIF(Journal!$D$15:$D$450,$B$5:$B$480,Journal!$K$15:$K$450)</f>
        <v>0</v>
      </c>
      <c r="J33" s="8">
        <v>12</v>
      </c>
      <c r="K33" s="7">
        <v>9.6</v>
      </c>
      <c r="L33" s="6">
        <f t="shared" si="0"/>
        <v>12</v>
      </c>
      <c r="M33" s="123">
        <f t="shared" si="1"/>
        <v>1</v>
      </c>
      <c r="N33" s="44">
        <f t="shared" si="2"/>
        <v>0</v>
      </c>
      <c r="O33" s="49">
        <f>IFERROR(VLOOKUP(A33,Stock!$A$5:$M$476,10,0),0)*Stock!F33</f>
        <v>12</v>
      </c>
      <c r="Q33" s="49">
        <f>IFERROR(VLOOKUP(A33,Stock!$A$5:$M$476,10,0),0)*Stock!M33</f>
        <v>12</v>
      </c>
    </row>
    <row r="34" spans="1:17" s="18" customFormat="1" ht="18" customHeight="1">
      <c r="A34" s="14">
        <v>30</v>
      </c>
      <c r="B34" s="13" t="s">
        <v>150</v>
      </c>
      <c r="C34" s="9" t="s">
        <v>548</v>
      </c>
      <c r="D34" s="13" t="s">
        <v>20</v>
      </c>
      <c r="E34" s="13" t="s">
        <v>5</v>
      </c>
      <c r="F34" s="112">
        <v>2</v>
      </c>
      <c r="G34" s="55">
        <f>SUMIF(Journal!$D$15:$D$450,$B$5:$B$476,Journal!$R$15:$R$450)</f>
        <v>0</v>
      </c>
      <c r="H34" s="56">
        <f>SUMIF(Journal!$D$15:$D$450,$B$5:$B$480,Journal!$J$15:$J$450)</f>
        <v>0</v>
      </c>
      <c r="I34" s="57">
        <f>SUMIF(Journal!$D$15:$D$450,$B$5:$B$480,Journal!$K$15:$K$450)</f>
        <v>0</v>
      </c>
      <c r="J34" s="12">
        <v>12</v>
      </c>
      <c r="K34" s="11">
        <v>9.6</v>
      </c>
      <c r="L34" s="6">
        <f t="shared" si="0"/>
        <v>24</v>
      </c>
      <c r="M34" s="123">
        <f t="shared" si="1"/>
        <v>2</v>
      </c>
      <c r="N34" s="44">
        <f t="shared" si="2"/>
        <v>0</v>
      </c>
      <c r="O34" s="49">
        <f>IFERROR(VLOOKUP(A34,Stock!$A$5:$M$476,10,0),0)*Stock!F34</f>
        <v>24</v>
      </c>
      <c r="Q34" s="49">
        <f>IFERROR(VLOOKUP(A34,Stock!$A$5:$M$476,10,0),0)*Stock!M34</f>
        <v>24</v>
      </c>
    </row>
    <row r="35" spans="1:17" s="18" customFormat="1" ht="18" customHeight="1">
      <c r="A35" s="10">
        <v>31</v>
      </c>
      <c r="B35" s="13" t="s">
        <v>151</v>
      </c>
      <c r="C35" s="9" t="s">
        <v>549</v>
      </c>
      <c r="D35" s="9" t="s">
        <v>20</v>
      </c>
      <c r="E35" s="9" t="s">
        <v>5</v>
      </c>
      <c r="F35" s="112">
        <v>4</v>
      </c>
      <c r="G35" s="55">
        <f>SUMIF(Journal!$D$15:$D$450,$B$5:$B$476,Journal!$R$15:$R$450)</f>
        <v>0</v>
      </c>
      <c r="H35" s="56">
        <f>SUMIF(Journal!$D$15:$D$450,$B$5:$B$480,Journal!$J$15:$J$450)</f>
        <v>0</v>
      </c>
      <c r="I35" s="57">
        <f>SUMIF(Journal!$D$15:$D$450,$B$5:$B$480,Journal!$K$15:$K$450)</f>
        <v>0</v>
      </c>
      <c r="J35" s="8">
        <v>12</v>
      </c>
      <c r="K35" s="7">
        <v>9.6</v>
      </c>
      <c r="L35" s="6">
        <f t="shared" si="0"/>
        <v>48</v>
      </c>
      <c r="M35" s="123">
        <f t="shared" si="1"/>
        <v>4</v>
      </c>
      <c r="N35" s="44">
        <f t="shared" si="2"/>
        <v>0</v>
      </c>
      <c r="O35" s="49">
        <f>IFERROR(VLOOKUP(A35,Stock!$A$5:$M$476,10,0),0)*Stock!F35</f>
        <v>48</v>
      </c>
      <c r="Q35" s="49">
        <f>IFERROR(VLOOKUP(A35,Stock!$A$5:$M$476,10,0),0)*Stock!M35</f>
        <v>48</v>
      </c>
    </row>
    <row r="36" spans="1:17" s="18" customFormat="1" ht="18" customHeight="1">
      <c r="A36" s="14">
        <v>32</v>
      </c>
      <c r="B36" s="13" t="s">
        <v>152</v>
      </c>
      <c r="C36" s="9" t="s">
        <v>550</v>
      </c>
      <c r="D36" s="13" t="s">
        <v>20</v>
      </c>
      <c r="E36" s="13" t="s">
        <v>5</v>
      </c>
      <c r="F36" s="112">
        <v>2</v>
      </c>
      <c r="G36" s="55">
        <f>SUMIF(Journal!$D$15:$D$450,$B$5:$B$476,Journal!$R$15:$R$450)</f>
        <v>0</v>
      </c>
      <c r="H36" s="56">
        <f>SUMIF(Journal!$D$15:$D$450,$B$5:$B$480,Journal!$J$15:$J$450)</f>
        <v>0</v>
      </c>
      <c r="I36" s="57">
        <f>SUMIF(Journal!$D$15:$D$450,$B$5:$B$480,Journal!$K$15:$K$450)</f>
        <v>0</v>
      </c>
      <c r="J36" s="12">
        <v>12</v>
      </c>
      <c r="K36" s="11">
        <v>9.6</v>
      </c>
      <c r="L36" s="6">
        <f t="shared" si="0"/>
        <v>24</v>
      </c>
      <c r="M36" s="123">
        <f t="shared" si="1"/>
        <v>2</v>
      </c>
      <c r="N36" s="44">
        <f t="shared" si="2"/>
        <v>0</v>
      </c>
      <c r="O36" s="49">
        <f>IFERROR(VLOOKUP(A36,Stock!$A$5:$M$476,10,0),0)*Stock!F36</f>
        <v>24</v>
      </c>
      <c r="Q36" s="49">
        <f>IFERROR(VLOOKUP(A36,Stock!$A$5:$M$476,10,0),0)*Stock!M36</f>
        <v>24</v>
      </c>
    </row>
    <row r="37" spans="1:17" s="18" customFormat="1" ht="18" customHeight="1">
      <c r="A37" s="10">
        <v>33</v>
      </c>
      <c r="B37" s="13" t="s">
        <v>153</v>
      </c>
      <c r="C37" s="9" t="s">
        <v>551</v>
      </c>
      <c r="D37" s="9" t="s">
        <v>20</v>
      </c>
      <c r="E37" s="9" t="s">
        <v>5</v>
      </c>
      <c r="F37" s="112">
        <v>4</v>
      </c>
      <c r="G37" s="55">
        <f>SUMIF(Journal!$D$15:$D$450,$B$5:$B$476,Journal!$R$15:$R$450)</f>
        <v>0</v>
      </c>
      <c r="H37" s="56">
        <f>SUMIF(Journal!$D$15:$D$450,$B$5:$B$480,Journal!$J$15:$J$450)</f>
        <v>0</v>
      </c>
      <c r="I37" s="57">
        <f>SUMIF(Journal!$D$15:$D$450,$B$5:$B$480,Journal!$K$15:$K$450)</f>
        <v>0</v>
      </c>
      <c r="J37" s="8">
        <v>20</v>
      </c>
      <c r="K37" s="7">
        <v>16</v>
      </c>
      <c r="L37" s="6">
        <f t="shared" si="0"/>
        <v>80</v>
      </c>
      <c r="M37" s="123">
        <f t="shared" si="1"/>
        <v>4</v>
      </c>
      <c r="N37" s="44">
        <f t="shared" si="2"/>
        <v>0</v>
      </c>
      <c r="O37" s="49">
        <f>IFERROR(VLOOKUP(A37,Stock!$A$5:$M$476,10,0),0)*Stock!F37</f>
        <v>80</v>
      </c>
      <c r="Q37" s="49">
        <f>IFERROR(VLOOKUP(A37,Stock!$A$5:$M$476,10,0),0)*Stock!M37</f>
        <v>80</v>
      </c>
    </row>
    <row r="38" spans="1:17" s="18" customFormat="1" ht="18" customHeight="1">
      <c r="A38" s="14">
        <v>34</v>
      </c>
      <c r="B38" s="13" t="s">
        <v>154</v>
      </c>
      <c r="C38" s="9" t="s">
        <v>552</v>
      </c>
      <c r="D38" s="13" t="s">
        <v>20</v>
      </c>
      <c r="E38" s="13" t="s">
        <v>5</v>
      </c>
      <c r="F38" s="112">
        <v>5</v>
      </c>
      <c r="G38" s="55">
        <f>SUMIF(Journal!$D$15:$D$450,$B$5:$B$476,Journal!$R$15:$R$450)</f>
        <v>0</v>
      </c>
      <c r="H38" s="56">
        <f>SUMIF(Journal!$D$15:$D$450,$B$5:$B$480,Journal!$J$15:$J$450)</f>
        <v>0</v>
      </c>
      <c r="I38" s="57">
        <f>SUMIF(Journal!$D$15:$D$450,$B$5:$B$480,Journal!$K$15:$K$450)</f>
        <v>0</v>
      </c>
      <c r="J38" s="12">
        <v>8</v>
      </c>
      <c r="K38" s="11">
        <v>6.4</v>
      </c>
      <c r="L38" s="6">
        <f t="shared" si="0"/>
        <v>40</v>
      </c>
      <c r="M38" s="123">
        <f t="shared" si="1"/>
        <v>5</v>
      </c>
      <c r="N38" s="44">
        <f t="shared" si="2"/>
        <v>0</v>
      </c>
      <c r="O38" s="49">
        <f>IFERROR(VLOOKUP(A38,Stock!$A$5:$M$476,10,0),0)*Stock!F38</f>
        <v>40</v>
      </c>
      <c r="Q38" s="49">
        <f>IFERROR(VLOOKUP(A38,Stock!$A$5:$M$476,10,0),0)*Stock!M38</f>
        <v>40</v>
      </c>
    </row>
    <row r="39" spans="1:17" s="18" customFormat="1" ht="18" customHeight="1">
      <c r="A39" s="10">
        <v>35</v>
      </c>
      <c r="B39" s="13" t="s">
        <v>155</v>
      </c>
      <c r="C39" s="9" t="s">
        <v>553</v>
      </c>
      <c r="D39" s="9" t="s">
        <v>20</v>
      </c>
      <c r="E39" s="9" t="s">
        <v>5</v>
      </c>
      <c r="F39" s="112">
        <v>5</v>
      </c>
      <c r="G39" s="55">
        <f>SUMIF(Journal!$D$15:$D$450,$B$5:$B$476,Journal!$R$15:$R$450)</f>
        <v>0</v>
      </c>
      <c r="H39" s="56">
        <f>SUMIF(Journal!$D$15:$D$450,$B$5:$B$480,Journal!$J$15:$J$450)</f>
        <v>0</v>
      </c>
      <c r="I39" s="57">
        <f>SUMIF(Journal!$D$15:$D$450,$B$5:$B$480,Journal!$K$15:$K$450)</f>
        <v>0</v>
      </c>
      <c r="J39" s="8">
        <v>20</v>
      </c>
      <c r="K39" s="7">
        <v>16</v>
      </c>
      <c r="L39" s="6">
        <f t="shared" si="0"/>
        <v>100</v>
      </c>
      <c r="M39" s="123">
        <f t="shared" si="1"/>
        <v>5</v>
      </c>
      <c r="N39" s="44">
        <f t="shared" si="2"/>
        <v>0</v>
      </c>
      <c r="O39" s="49">
        <f>IFERROR(VLOOKUP(A39,Stock!$A$5:$M$476,10,0),0)*Stock!F39</f>
        <v>100</v>
      </c>
      <c r="Q39" s="49">
        <f>IFERROR(VLOOKUP(A39,Stock!$A$5:$M$476,10,0),0)*Stock!M39</f>
        <v>100</v>
      </c>
    </row>
    <row r="40" spans="1:17" s="18" customFormat="1" ht="18" customHeight="1">
      <c r="A40" s="14">
        <v>36</v>
      </c>
      <c r="B40" s="13" t="s">
        <v>156</v>
      </c>
      <c r="C40" s="9" t="s">
        <v>554</v>
      </c>
      <c r="D40" s="13" t="s">
        <v>69</v>
      </c>
      <c r="E40" s="13" t="s">
        <v>5</v>
      </c>
      <c r="F40" s="112">
        <v>5</v>
      </c>
      <c r="G40" s="55">
        <f>SUMIF(Journal!$D$15:$D$450,$B$5:$B$476,Journal!$R$15:$R$450)</f>
        <v>0</v>
      </c>
      <c r="H40" s="56">
        <f>SUMIF(Journal!$D$15:$D$450,$B$5:$B$480,Journal!$J$15:$J$450)</f>
        <v>0</v>
      </c>
      <c r="I40" s="57">
        <f>SUMIF(Journal!$D$15:$D$450,$B$5:$B$480,Journal!$K$15:$K$450)</f>
        <v>0</v>
      </c>
      <c r="J40" s="12">
        <v>15</v>
      </c>
      <c r="K40" s="11">
        <v>12</v>
      </c>
      <c r="L40" s="6">
        <f t="shared" si="0"/>
        <v>75</v>
      </c>
      <c r="M40" s="123">
        <f t="shared" si="1"/>
        <v>5</v>
      </c>
      <c r="N40" s="44">
        <f t="shared" si="2"/>
        <v>0</v>
      </c>
      <c r="O40" s="49">
        <f>IFERROR(VLOOKUP(A40,Stock!$A$5:$M$476,10,0),0)*Stock!F40</f>
        <v>75</v>
      </c>
      <c r="Q40" s="49">
        <f>IFERROR(VLOOKUP(A40,Stock!$A$5:$M$476,10,0),0)*Stock!M40</f>
        <v>75</v>
      </c>
    </row>
    <row r="41" spans="1:17" s="18" customFormat="1" ht="18" customHeight="1">
      <c r="A41" s="10">
        <v>37</v>
      </c>
      <c r="B41" s="13" t="s">
        <v>157</v>
      </c>
      <c r="C41" s="9" t="s">
        <v>555</v>
      </c>
      <c r="D41" s="9" t="s">
        <v>20</v>
      </c>
      <c r="E41" s="9" t="s">
        <v>5</v>
      </c>
      <c r="F41" s="112">
        <v>17</v>
      </c>
      <c r="G41" s="55">
        <f>SUMIF(Journal!$D$15:$D$450,$B$5:$B$476,Journal!$R$15:$R$450)</f>
        <v>0</v>
      </c>
      <c r="H41" s="56">
        <f>SUMIF(Journal!$D$15:$D$450,$B$5:$B$480,Journal!$J$15:$J$450)</f>
        <v>0</v>
      </c>
      <c r="I41" s="57">
        <f>SUMIF(Journal!$D$15:$D$450,$B$5:$B$480,Journal!$K$15:$K$450)</f>
        <v>0</v>
      </c>
      <c r="J41" s="8">
        <v>27</v>
      </c>
      <c r="K41" s="7">
        <v>21.6</v>
      </c>
      <c r="L41" s="6">
        <f t="shared" si="0"/>
        <v>459</v>
      </c>
      <c r="M41" s="123">
        <f t="shared" si="1"/>
        <v>17</v>
      </c>
      <c r="N41" s="44">
        <f t="shared" si="2"/>
        <v>0</v>
      </c>
      <c r="O41" s="49">
        <f>IFERROR(VLOOKUP(A41,Stock!$A$5:$M$476,10,0),0)*Stock!F41</f>
        <v>459</v>
      </c>
      <c r="Q41" s="49">
        <f>IFERROR(VLOOKUP(A41,Stock!$A$5:$M$476,10,0),0)*Stock!M41</f>
        <v>459</v>
      </c>
    </row>
    <row r="42" spans="1:17" s="18" customFormat="1" ht="18" customHeight="1">
      <c r="A42" s="14">
        <v>38</v>
      </c>
      <c r="B42" s="13" t="s">
        <v>158</v>
      </c>
      <c r="C42" s="9" t="s">
        <v>556</v>
      </c>
      <c r="D42" s="13" t="s">
        <v>20</v>
      </c>
      <c r="E42" s="13" t="s">
        <v>8</v>
      </c>
      <c r="F42" s="112">
        <v>4</v>
      </c>
      <c r="G42" s="55">
        <f>SUMIF(Journal!$D$15:$D$450,$B$5:$B$476,Journal!$R$15:$R$450)</f>
        <v>0</v>
      </c>
      <c r="H42" s="56">
        <f>SUMIF(Journal!$D$15:$D$450,$B$5:$B$480,Journal!$J$15:$J$450)</f>
        <v>0</v>
      </c>
      <c r="I42" s="57">
        <f>SUMIF(Journal!$D$15:$D$450,$B$5:$B$480,Journal!$K$15:$K$450)</f>
        <v>0</v>
      </c>
      <c r="J42" s="12">
        <v>20</v>
      </c>
      <c r="K42" s="11">
        <v>16</v>
      </c>
      <c r="L42" s="6">
        <f t="shared" si="0"/>
        <v>80</v>
      </c>
      <c r="M42" s="123">
        <f t="shared" si="1"/>
        <v>4</v>
      </c>
      <c r="N42" s="44">
        <f t="shared" si="2"/>
        <v>0</v>
      </c>
      <c r="O42" s="49">
        <f>IFERROR(VLOOKUP(A42,Stock!$A$5:$M$476,10,0),0)*Stock!F42</f>
        <v>80</v>
      </c>
      <c r="Q42" s="49">
        <f>IFERROR(VLOOKUP(A42,Stock!$A$5:$M$476,10,0),0)*Stock!M42</f>
        <v>80</v>
      </c>
    </row>
    <row r="43" spans="1:17" s="18" customFormat="1" ht="18" customHeight="1">
      <c r="A43" s="10">
        <v>39</v>
      </c>
      <c r="B43" s="13" t="s">
        <v>159</v>
      </c>
      <c r="C43" s="9" t="s">
        <v>557</v>
      </c>
      <c r="D43" s="9" t="s">
        <v>65</v>
      </c>
      <c r="E43" s="9" t="s">
        <v>5</v>
      </c>
      <c r="F43" s="112">
        <v>9</v>
      </c>
      <c r="G43" s="55">
        <f>SUMIF(Journal!$D$15:$D$450,$B$5:$B$476,Journal!$R$15:$R$450)</f>
        <v>0</v>
      </c>
      <c r="H43" s="56">
        <f>SUMIF(Journal!$D$15:$D$450,$B$5:$B$480,Journal!$J$15:$J$450)</f>
        <v>0</v>
      </c>
      <c r="I43" s="57">
        <f>SUMIF(Journal!$D$15:$D$450,$B$5:$B$480,Journal!$K$15:$K$450)</f>
        <v>0</v>
      </c>
      <c r="J43" s="8">
        <v>17</v>
      </c>
      <c r="K43" s="7">
        <v>13.6</v>
      </c>
      <c r="L43" s="6">
        <f t="shared" si="0"/>
        <v>153</v>
      </c>
      <c r="M43" s="123">
        <f t="shared" si="1"/>
        <v>9</v>
      </c>
      <c r="N43" s="44">
        <f t="shared" si="2"/>
        <v>0</v>
      </c>
      <c r="O43" s="49">
        <f>IFERROR(VLOOKUP(A43,Stock!$A$5:$M$476,10,0),0)*Stock!F43</f>
        <v>153</v>
      </c>
      <c r="Q43" s="49">
        <f>IFERROR(VLOOKUP(A43,Stock!$A$5:$M$476,10,0),0)*Stock!M43</f>
        <v>153</v>
      </c>
    </row>
    <row r="44" spans="1:17" s="18" customFormat="1" ht="18" customHeight="1">
      <c r="A44" s="14">
        <v>40</v>
      </c>
      <c r="B44" s="13" t="s">
        <v>160</v>
      </c>
      <c r="C44" s="9" t="s">
        <v>558</v>
      </c>
      <c r="D44" s="13" t="s">
        <v>20</v>
      </c>
      <c r="E44" s="13" t="s">
        <v>8</v>
      </c>
      <c r="F44" s="112">
        <v>5</v>
      </c>
      <c r="G44" s="55">
        <f>SUMIF(Journal!$D$15:$D$450,$B$5:$B$476,Journal!$R$15:$R$450)</f>
        <v>0</v>
      </c>
      <c r="H44" s="56">
        <f>SUMIF(Journal!$D$15:$D$450,$B$5:$B$480,Journal!$J$15:$J$450)</f>
        <v>0</v>
      </c>
      <c r="I44" s="57">
        <f>SUMIF(Journal!$D$15:$D$450,$B$5:$B$480,Journal!$K$15:$K$450)</f>
        <v>0</v>
      </c>
      <c r="J44" s="12">
        <v>23</v>
      </c>
      <c r="K44" s="11">
        <v>18.399999999999999</v>
      </c>
      <c r="L44" s="6">
        <f t="shared" si="0"/>
        <v>115</v>
      </c>
      <c r="M44" s="123">
        <f t="shared" si="1"/>
        <v>5</v>
      </c>
      <c r="N44" s="44">
        <f t="shared" si="2"/>
        <v>0</v>
      </c>
      <c r="O44" s="49">
        <f>IFERROR(VLOOKUP(A44,Stock!$A$5:$M$476,10,0),0)*Stock!F44</f>
        <v>115</v>
      </c>
      <c r="Q44" s="49">
        <f>IFERROR(VLOOKUP(A44,Stock!$A$5:$M$476,10,0),0)*Stock!M44</f>
        <v>115</v>
      </c>
    </row>
    <row r="45" spans="1:17" s="18" customFormat="1" ht="18" customHeight="1">
      <c r="A45" s="10">
        <v>41</v>
      </c>
      <c r="B45" s="13" t="s">
        <v>161</v>
      </c>
      <c r="C45" s="9" t="s">
        <v>559</v>
      </c>
      <c r="D45" s="9" t="s">
        <v>62</v>
      </c>
      <c r="E45" s="9" t="s">
        <v>8</v>
      </c>
      <c r="F45" s="112">
        <v>4</v>
      </c>
      <c r="G45" s="55">
        <f>SUMIF(Journal!$D$15:$D$450,$B$5:$B$476,Journal!$R$15:$R$450)</f>
        <v>0</v>
      </c>
      <c r="H45" s="56">
        <f>SUMIF(Journal!$D$15:$D$450,$B$5:$B$480,Journal!$J$15:$J$450)</f>
        <v>0</v>
      </c>
      <c r="I45" s="57">
        <f>SUMIF(Journal!$D$15:$D$450,$B$5:$B$480,Journal!$K$15:$K$450)</f>
        <v>0</v>
      </c>
      <c r="J45" s="8">
        <v>30</v>
      </c>
      <c r="K45" s="7">
        <v>24</v>
      </c>
      <c r="L45" s="6">
        <f t="shared" si="0"/>
        <v>120</v>
      </c>
      <c r="M45" s="123">
        <f t="shared" si="1"/>
        <v>4</v>
      </c>
      <c r="N45" s="44">
        <f t="shared" si="2"/>
        <v>0</v>
      </c>
      <c r="O45" s="49">
        <f>IFERROR(VLOOKUP(A45,Stock!$A$5:$M$476,10,0),0)*Stock!F45</f>
        <v>120</v>
      </c>
      <c r="Q45" s="49">
        <f>IFERROR(VLOOKUP(A45,Stock!$A$5:$M$476,10,0),0)*Stock!M45</f>
        <v>120</v>
      </c>
    </row>
    <row r="46" spans="1:17" s="18" customFormat="1" ht="18" customHeight="1">
      <c r="A46" s="14">
        <v>42</v>
      </c>
      <c r="B46" s="13" t="s">
        <v>162</v>
      </c>
      <c r="C46" s="9" t="s">
        <v>560</v>
      </c>
      <c r="D46" s="13" t="s">
        <v>68</v>
      </c>
      <c r="E46" s="13" t="s">
        <v>8</v>
      </c>
      <c r="F46" s="112">
        <v>7</v>
      </c>
      <c r="G46" s="55">
        <f>SUMIF(Journal!$D$15:$D$450,$B$5:$B$476,Journal!$R$15:$R$450)</f>
        <v>0</v>
      </c>
      <c r="H46" s="56">
        <f>SUMIF(Journal!$D$15:$D$450,$B$5:$B$480,Journal!$J$15:$J$450)</f>
        <v>0</v>
      </c>
      <c r="I46" s="57">
        <f>SUMIF(Journal!$D$15:$D$450,$B$5:$B$480,Journal!$K$15:$K$450)</f>
        <v>0</v>
      </c>
      <c r="J46" s="12">
        <v>20</v>
      </c>
      <c r="K46" s="11">
        <v>16</v>
      </c>
      <c r="L46" s="6">
        <f t="shared" si="0"/>
        <v>140</v>
      </c>
      <c r="M46" s="123">
        <f t="shared" si="1"/>
        <v>7</v>
      </c>
      <c r="N46" s="44">
        <f t="shared" si="2"/>
        <v>0</v>
      </c>
      <c r="O46" s="49">
        <f>IFERROR(VLOOKUP(A46,Stock!$A$5:$M$476,10,0),0)*Stock!F46</f>
        <v>140</v>
      </c>
      <c r="Q46" s="49">
        <f>IFERROR(VLOOKUP(A46,Stock!$A$5:$M$476,10,0),0)*Stock!M46</f>
        <v>140</v>
      </c>
    </row>
    <row r="47" spans="1:17" s="18" customFormat="1" ht="18" customHeight="1">
      <c r="A47" s="10">
        <v>43</v>
      </c>
      <c r="B47" s="13" t="s">
        <v>163</v>
      </c>
      <c r="C47" s="9" t="s">
        <v>561</v>
      </c>
      <c r="D47" s="9" t="s">
        <v>62</v>
      </c>
      <c r="E47" s="9" t="s">
        <v>8</v>
      </c>
      <c r="F47" s="112">
        <v>5</v>
      </c>
      <c r="G47" s="55">
        <f>SUMIF(Journal!$D$15:$D$450,$B$5:$B$476,Journal!$R$15:$R$450)</f>
        <v>0</v>
      </c>
      <c r="H47" s="56">
        <f>SUMIF(Journal!$D$15:$D$450,$B$5:$B$480,Journal!$J$15:$J$450)</f>
        <v>0</v>
      </c>
      <c r="I47" s="57">
        <f>SUMIF(Journal!$D$15:$D$450,$B$5:$B$480,Journal!$K$15:$K$450)</f>
        <v>0</v>
      </c>
      <c r="J47" s="8">
        <v>30</v>
      </c>
      <c r="K47" s="7">
        <v>24</v>
      </c>
      <c r="L47" s="6">
        <f t="shared" si="0"/>
        <v>150</v>
      </c>
      <c r="M47" s="123">
        <f t="shared" si="1"/>
        <v>5</v>
      </c>
      <c r="N47" s="44">
        <f t="shared" si="2"/>
        <v>0</v>
      </c>
      <c r="O47" s="49">
        <f>IFERROR(VLOOKUP(A47,Stock!$A$5:$M$476,10,0),0)*Stock!F47</f>
        <v>150</v>
      </c>
      <c r="Q47" s="49">
        <f>IFERROR(VLOOKUP(A47,Stock!$A$5:$M$476,10,0),0)*Stock!M47</f>
        <v>150</v>
      </c>
    </row>
    <row r="48" spans="1:17" s="18" customFormat="1" ht="18" customHeight="1">
      <c r="A48" s="14">
        <v>44</v>
      </c>
      <c r="B48" s="13" t="s">
        <v>164</v>
      </c>
      <c r="C48" s="9" t="s">
        <v>562</v>
      </c>
      <c r="D48" s="13" t="s">
        <v>57</v>
      </c>
      <c r="E48" s="13" t="s">
        <v>8</v>
      </c>
      <c r="F48" s="112">
        <v>8</v>
      </c>
      <c r="G48" s="55">
        <f>SUMIF(Journal!$D$15:$D$450,$B$5:$B$476,Journal!$R$15:$R$450)</f>
        <v>0</v>
      </c>
      <c r="H48" s="56">
        <f>SUMIF(Journal!$D$15:$D$450,$B$5:$B$480,Journal!$J$15:$J$450)</f>
        <v>0</v>
      </c>
      <c r="I48" s="57">
        <f>SUMIF(Journal!$D$15:$D$450,$B$5:$B$480,Journal!$K$15:$K$450)</f>
        <v>0</v>
      </c>
      <c r="J48" s="12">
        <v>20</v>
      </c>
      <c r="K48" s="11">
        <v>16</v>
      </c>
      <c r="L48" s="6">
        <f t="shared" si="0"/>
        <v>160</v>
      </c>
      <c r="M48" s="123">
        <f t="shared" si="1"/>
        <v>8</v>
      </c>
      <c r="N48" s="44">
        <f t="shared" si="2"/>
        <v>0</v>
      </c>
      <c r="O48" s="49">
        <f>IFERROR(VLOOKUP(A48,Stock!$A$5:$M$476,10,0),0)*Stock!F48</f>
        <v>160</v>
      </c>
      <c r="Q48" s="49">
        <f>IFERROR(VLOOKUP(A48,Stock!$A$5:$M$476,10,0),0)*Stock!M48</f>
        <v>160</v>
      </c>
    </row>
    <row r="49" spans="1:17" s="18" customFormat="1" ht="18" customHeight="1">
      <c r="A49" s="10">
        <v>45</v>
      </c>
      <c r="B49" s="13" t="s">
        <v>165</v>
      </c>
      <c r="C49" s="9" t="s">
        <v>563</v>
      </c>
      <c r="D49" s="9" t="s">
        <v>62</v>
      </c>
      <c r="E49" s="9" t="s">
        <v>8</v>
      </c>
      <c r="F49" s="112">
        <v>4</v>
      </c>
      <c r="G49" s="55">
        <f>SUMIF(Journal!$D$15:$D$450,$B$5:$B$476,Journal!$R$15:$R$450)</f>
        <v>0</v>
      </c>
      <c r="H49" s="56">
        <f>SUMIF(Journal!$D$15:$D$450,$B$5:$B$480,Journal!$J$15:$J$450)</f>
        <v>0</v>
      </c>
      <c r="I49" s="57">
        <f>SUMIF(Journal!$D$15:$D$450,$B$5:$B$480,Journal!$K$15:$K$450)</f>
        <v>0</v>
      </c>
      <c r="J49" s="8">
        <v>20</v>
      </c>
      <c r="K49" s="7">
        <v>16</v>
      </c>
      <c r="L49" s="6">
        <f t="shared" si="0"/>
        <v>80</v>
      </c>
      <c r="M49" s="123">
        <f t="shared" si="1"/>
        <v>4</v>
      </c>
      <c r="N49" s="44">
        <f t="shared" si="2"/>
        <v>0</v>
      </c>
      <c r="O49" s="49">
        <f>IFERROR(VLOOKUP(A49,Stock!$A$5:$M$476,10,0),0)*Stock!F49</f>
        <v>80</v>
      </c>
      <c r="Q49" s="49">
        <f>IFERROR(VLOOKUP(A49,Stock!$A$5:$M$476,10,0),0)*Stock!M49</f>
        <v>80</v>
      </c>
    </row>
    <row r="50" spans="1:17" s="18" customFormat="1" ht="18" customHeight="1">
      <c r="A50" s="14">
        <v>46</v>
      </c>
      <c r="B50" s="13" t="s">
        <v>166</v>
      </c>
      <c r="C50" s="9" t="s">
        <v>564</v>
      </c>
      <c r="D50" s="13" t="s">
        <v>57</v>
      </c>
      <c r="E50" s="13" t="s">
        <v>8</v>
      </c>
      <c r="F50" s="112">
        <v>5</v>
      </c>
      <c r="G50" s="55">
        <f>SUMIF(Journal!$D$15:$D$450,$B$5:$B$476,Journal!$R$15:$R$450)</f>
        <v>0</v>
      </c>
      <c r="H50" s="56">
        <f>SUMIF(Journal!$D$15:$D$450,$B$5:$B$480,Journal!$J$15:$J$450)</f>
        <v>0</v>
      </c>
      <c r="I50" s="57">
        <f>SUMIF(Journal!$D$15:$D$450,$B$5:$B$480,Journal!$K$15:$K$450)</f>
        <v>0</v>
      </c>
      <c r="J50" s="12">
        <v>20</v>
      </c>
      <c r="K50" s="11">
        <v>16</v>
      </c>
      <c r="L50" s="6">
        <f t="shared" si="0"/>
        <v>100</v>
      </c>
      <c r="M50" s="123">
        <f t="shared" si="1"/>
        <v>5</v>
      </c>
      <c r="N50" s="44">
        <f t="shared" si="2"/>
        <v>0</v>
      </c>
      <c r="O50" s="49">
        <f>IFERROR(VLOOKUP(A50,Stock!$A$5:$M$476,10,0),0)*Stock!F50</f>
        <v>100</v>
      </c>
      <c r="Q50" s="49">
        <f>IFERROR(VLOOKUP(A50,Stock!$A$5:$M$476,10,0),0)*Stock!M50</f>
        <v>100</v>
      </c>
    </row>
    <row r="51" spans="1:17" s="18" customFormat="1" ht="18" customHeight="1">
      <c r="A51" s="10">
        <v>47</v>
      </c>
      <c r="B51" s="13" t="s">
        <v>167</v>
      </c>
      <c r="C51" s="9" t="s">
        <v>565</v>
      </c>
      <c r="D51" s="9" t="s">
        <v>62</v>
      </c>
      <c r="E51" s="9" t="s">
        <v>8</v>
      </c>
      <c r="F51" s="112">
        <v>2</v>
      </c>
      <c r="G51" s="55">
        <f>SUMIF(Journal!$D$15:$D$450,$B$5:$B$476,Journal!$R$15:$R$450)</f>
        <v>0</v>
      </c>
      <c r="H51" s="56">
        <f>SUMIF(Journal!$D$15:$D$450,$B$5:$B$480,Journal!$J$15:$J$450)</f>
        <v>0</v>
      </c>
      <c r="I51" s="57">
        <f>SUMIF(Journal!$D$15:$D$450,$B$5:$B$480,Journal!$K$15:$K$450)</f>
        <v>0</v>
      </c>
      <c r="J51" s="8">
        <v>20</v>
      </c>
      <c r="K51" s="7">
        <v>16</v>
      </c>
      <c r="L51" s="6">
        <f t="shared" si="0"/>
        <v>40</v>
      </c>
      <c r="M51" s="123">
        <f t="shared" si="1"/>
        <v>2</v>
      </c>
      <c r="N51" s="44">
        <f t="shared" si="2"/>
        <v>0</v>
      </c>
      <c r="O51" s="49">
        <f>IFERROR(VLOOKUP(A51,Stock!$A$5:$M$476,10,0),0)*Stock!F51</f>
        <v>40</v>
      </c>
      <c r="Q51" s="49">
        <f>IFERROR(VLOOKUP(A51,Stock!$A$5:$M$476,10,0),0)*Stock!M51</f>
        <v>40</v>
      </c>
    </row>
    <row r="52" spans="1:17" s="18" customFormat="1" ht="18" customHeight="1">
      <c r="A52" s="14">
        <v>48</v>
      </c>
      <c r="B52" s="13" t="s">
        <v>168</v>
      </c>
      <c r="C52" s="9" t="s">
        <v>566</v>
      </c>
      <c r="D52" s="13" t="s">
        <v>57</v>
      </c>
      <c r="E52" s="13" t="s">
        <v>8</v>
      </c>
      <c r="F52" s="112">
        <v>1</v>
      </c>
      <c r="G52" s="55">
        <f>SUMIF(Journal!$D$15:$D$450,$B$5:$B$476,Journal!$R$15:$R$450)</f>
        <v>0</v>
      </c>
      <c r="H52" s="56">
        <f>SUMIF(Journal!$D$15:$D$450,$B$5:$B$480,Journal!$J$15:$J$450)</f>
        <v>0</v>
      </c>
      <c r="I52" s="57">
        <f>SUMIF(Journal!$D$15:$D$450,$B$5:$B$480,Journal!$K$15:$K$450)</f>
        <v>0</v>
      </c>
      <c r="J52" s="12">
        <v>18</v>
      </c>
      <c r="K52" s="11">
        <v>14.4</v>
      </c>
      <c r="L52" s="6">
        <f t="shared" si="0"/>
        <v>18</v>
      </c>
      <c r="M52" s="123">
        <f t="shared" si="1"/>
        <v>1</v>
      </c>
      <c r="N52" s="44">
        <f t="shared" si="2"/>
        <v>0</v>
      </c>
      <c r="O52" s="49">
        <f>IFERROR(VLOOKUP(A52,Stock!$A$5:$M$476,10,0),0)*Stock!F52</f>
        <v>18</v>
      </c>
      <c r="Q52" s="49">
        <f>IFERROR(VLOOKUP(A52,Stock!$A$5:$M$476,10,0),0)*Stock!M52</f>
        <v>18</v>
      </c>
    </row>
    <row r="53" spans="1:17" s="18" customFormat="1" ht="18" customHeight="1">
      <c r="A53" s="10">
        <v>49</v>
      </c>
      <c r="B53" s="13" t="s">
        <v>169</v>
      </c>
      <c r="C53" s="9" t="s">
        <v>567</v>
      </c>
      <c r="D53" s="9" t="s">
        <v>62</v>
      </c>
      <c r="E53" s="9" t="s">
        <v>8</v>
      </c>
      <c r="F53" s="112">
        <v>2</v>
      </c>
      <c r="G53" s="55">
        <f>SUMIF(Journal!$D$15:$D$450,$B$5:$B$476,Journal!$R$15:$R$450)</f>
        <v>0</v>
      </c>
      <c r="H53" s="56">
        <f>SUMIF(Journal!$D$15:$D$450,$B$5:$B$480,Journal!$J$15:$J$450)</f>
        <v>0</v>
      </c>
      <c r="I53" s="57">
        <f>SUMIF(Journal!$D$15:$D$450,$B$5:$B$480,Journal!$K$15:$K$450)</f>
        <v>0</v>
      </c>
      <c r="J53" s="8">
        <v>20</v>
      </c>
      <c r="K53" s="7">
        <v>16</v>
      </c>
      <c r="L53" s="6">
        <f t="shared" si="0"/>
        <v>40</v>
      </c>
      <c r="M53" s="123">
        <f t="shared" si="1"/>
        <v>2</v>
      </c>
      <c r="N53" s="44">
        <f t="shared" si="2"/>
        <v>0</v>
      </c>
      <c r="O53" s="49">
        <f>IFERROR(VLOOKUP(A53,Stock!$A$5:$M$476,10,0),0)*Stock!F53</f>
        <v>40</v>
      </c>
      <c r="Q53" s="49">
        <f>IFERROR(VLOOKUP(A53,Stock!$A$5:$M$476,10,0),0)*Stock!M53</f>
        <v>40</v>
      </c>
    </row>
    <row r="54" spans="1:17" s="18" customFormat="1" ht="18" customHeight="1">
      <c r="A54" s="14">
        <v>50</v>
      </c>
      <c r="B54" s="13" t="s">
        <v>170</v>
      </c>
      <c r="C54" s="9" t="s">
        <v>568</v>
      </c>
      <c r="D54" s="13" t="s">
        <v>20</v>
      </c>
      <c r="E54" s="13" t="s">
        <v>8</v>
      </c>
      <c r="F54" s="112">
        <v>1</v>
      </c>
      <c r="G54" s="55">
        <f>SUMIF(Journal!$D$15:$D$450,$B$5:$B$476,Journal!$R$15:$R$450)</f>
        <v>0</v>
      </c>
      <c r="H54" s="56">
        <f>SUMIF(Journal!$D$15:$D$450,$B$5:$B$480,Journal!$J$15:$J$450)</f>
        <v>0</v>
      </c>
      <c r="I54" s="57">
        <f>SUMIF(Journal!$D$15:$D$450,$B$5:$B$480,Journal!$K$15:$K$450)</f>
        <v>0</v>
      </c>
      <c r="J54" s="12">
        <v>8</v>
      </c>
      <c r="K54" s="11">
        <v>6.4</v>
      </c>
      <c r="L54" s="6">
        <f t="shared" si="0"/>
        <v>8</v>
      </c>
      <c r="M54" s="123">
        <f t="shared" si="1"/>
        <v>1</v>
      </c>
      <c r="N54" s="44">
        <f t="shared" si="2"/>
        <v>0</v>
      </c>
      <c r="O54" s="49">
        <f>IFERROR(VLOOKUP(A54,Stock!$A$5:$M$476,10,0),0)*Stock!F54</f>
        <v>8</v>
      </c>
      <c r="Q54" s="49">
        <f>IFERROR(VLOOKUP(A54,Stock!$A$5:$M$476,10,0),0)*Stock!M54</f>
        <v>8</v>
      </c>
    </row>
    <row r="55" spans="1:17" s="18" customFormat="1" ht="18" customHeight="1">
      <c r="A55" s="10">
        <v>51</v>
      </c>
      <c r="B55" s="13" t="s">
        <v>171</v>
      </c>
      <c r="C55" s="9" t="s">
        <v>569</v>
      </c>
      <c r="D55" s="9" t="s">
        <v>20</v>
      </c>
      <c r="E55" s="9" t="s">
        <v>8</v>
      </c>
      <c r="F55" s="112">
        <v>5</v>
      </c>
      <c r="G55" s="55">
        <f>SUMIF(Journal!$D$15:$D$450,$B$5:$B$476,Journal!$R$15:$R$450)</f>
        <v>0</v>
      </c>
      <c r="H55" s="56">
        <f>SUMIF(Journal!$D$15:$D$450,$B$5:$B$480,Journal!$J$15:$J$450)</f>
        <v>0</v>
      </c>
      <c r="I55" s="57">
        <f>SUMIF(Journal!$D$15:$D$450,$B$5:$B$480,Journal!$K$15:$K$450)</f>
        <v>0</v>
      </c>
      <c r="J55" s="8">
        <v>6</v>
      </c>
      <c r="K55" s="7">
        <v>4.8</v>
      </c>
      <c r="L55" s="6">
        <f t="shared" si="0"/>
        <v>30</v>
      </c>
      <c r="M55" s="123">
        <f t="shared" si="1"/>
        <v>5</v>
      </c>
      <c r="N55" s="44">
        <f t="shared" si="2"/>
        <v>0</v>
      </c>
      <c r="O55" s="49">
        <f>IFERROR(VLOOKUP(A55,Stock!$A$5:$M$476,10,0),0)*Stock!F55</f>
        <v>30</v>
      </c>
      <c r="Q55" s="49">
        <f>IFERROR(VLOOKUP(A55,Stock!$A$5:$M$476,10,0),0)*Stock!M55</f>
        <v>30</v>
      </c>
    </row>
    <row r="56" spans="1:17" s="18" customFormat="1" ht="18" customHeight="1">
      <c r="A56" s="14">
        <v>52</v>
      </c>
      <c r="B56" s="13" t="s">
        <v>172</v>
      </c>
      <c r="C56" s="9" t="s">
        <v>570</v>
      </c>
      <c r="D56" s="13" t="s">
        <v>20</v>
      </c>
      <c r="E56" s="13" t="s">
        <v>8</v>
      </c>
      <c r="F56" s="112">
        <v>5</v>
      </c>
      <c r="G56" s="55">
        <f>SUMIF(Journal!$D$15:$D$450,$B$5:$B$476,Journal!$R$15:$R$450)</f>
        <v>0</v>
      </c>
      <c r="H56" s="56">
        <f>SUMIF(Journal!$D$15:$D$450,$B$5:$B$480,Journal!$J$15:$J$450)</f>
        <v>0</v>
      </c>
      <c r="I56" s="57">
        <f>SUMIF(Journal!$D$15:$D$450,$B$5:$B$480,Journal!$K$15:$K$450)</f>
        <v>0</v>
      </c>
      <c r="J56" s="12">
        <v>44</v>
      </c>
      <c r="K56" s="11">
        <v>35.200000000000003</v>
      </c>
      <c r="L56" s="6">
        <f t="shared" si="0"/>
        <v>220</v>
      </c>
      <c r="M56" s="123">
        <f t="shared" si="1"/>
        <v>5</v>
      </c>
      <c r="N56" s="44">
        <f t="shared" si="2"/>
        <v>0</v>
      </c>
      <c r="O56" s="49">
        <f>IFERROR(VLOOKUP(A56,Stock!$A$5:$M$476,10,0),0)*Stock!F56</f>
        <v>220</v>
      </c>
      <c r="Q56" s="49">
        <f>IFERROR(VLOOKUP(A56,Stock!$A$5:$M$476,10,0),0)*Stock!M56</f>
        <v>220</v>
      </c>
    </row>
    <row r="57" spans="1:17" s="18" customFormat="1" ht="18" customHeight="1">
      <c r="A57" s="10">
        <v>53</v>
      </c>
      <c r="B57" s="13" t="s">
        <v>173</v>
      </c>
      <c r="C57" s="9" t="s">
        <v>571</v>
      </c>
      <c r="D57" s="9" t="s">
        <v>57</v>
      </c>
      <c r="E57" s="9" t="s">
        <v>8</v>
      </c>
      <c r="F57" s="112">
        <v>4</v>
      </c>
      <c r="G57" s="55">
        <f>SUMIF(Journal!$D$15:$D$450,$B$5:$B$476,Journal!$R$15:$R$450)</f>
        <v>0</v>
      </c>
      <c r="H57" s="56">
        <f>SUMIF(Journal!$D$15:$D$450,$B$5:$B$480,Journal!$J$15:$J$450)</f>
        <v>0</v>
      </c>
      <c r="I57" s="57">
        <f>SUMIF(Journal!$D$15:$D$450,$B$5:$B$480,Journal!$K$15:$K$450)</f>
        <v>0</v>
      </c>
      <c r="J57" s="8">
        <v>13</v>
      </c>
      <c r="K57" s="7">
        <v>10.4</v>
      </c>
      <c r="L57" s="6">
        <f t="shared" si="0"/>
        <v>52</v>
      </c>
      <c r="M57" s="123">
        <f t="shared" si="1"/>
        <v>4</v>
      </c>
      <c r="N57" s="44">
        <f t="shared" si="2"/>
        <v>0</v>
      </c>
      <c r="O57" s="49">
        <f>IFERROR(VLOOKUP(A57,Stock!$A$5:$M$476,10,0),0)*Stock!F57</f>
        <v>52</v>
      </c>
      <c r="Q57" s="49">
        <f>IFERROR(VLOOKUP(A57,Stock!$A$5:$M$476,10,0),0)*Stock!M57</f>
        <v>52</v>
      </c>
    </row>
    <row r="58" spans="1:17" s="18" customFormat="1" ht="18" customHeight="1">
      <c r="A58" s="14">
        <v>54</v>
      </c>
      <c r="B58" s="13" t="s">
        <v>174</v>
      </c>
      <c r="C58" s="9" t="s">
        <v>572</v>
      </c>
      <c r="D58" s="13" t="s">
        <v>67</v>
      </c>
      <c r="E58" s="13" t="s">
        <v>8</v>
      </c>
      <c r="F58" s="112">
        <v>5</v>
      </c>
      <c r="G58" s="55">
        <f>SUMIF(Journal!$D$15:$D$450,$B$5:$B$476,Journal!$R$15:$R$450)</f>
        <v>0</v>
      </c>
      <c r="H58" s="56">
        <f>SUMIF(Journal!$D$15:$D$450,$B$5:$B$480,Journal!$J$15:$J$450)</f>
        <v>0</v>
      </c>
      <c r="I58" s="57">
        <f>SUMIF(Journal!$D$15:$D$450,$B$5:$B$480,Journal!$K$15:$K$450)</f>
        <v>0</v>
      </c>
      <c r="J58" s="12">
        <v>28</v>
      </c>
      <c r="K58" s="11">
        <v>22.4</v>
      </c>
      <c r="L58" s="6">
        <f t="shared" si="0"/>
        <v>140</v>
      </c>
      <c r="M58" s="123">
        <f t="shared" si="1"/>
        <v>5</v>
      </c>
      <c r="N58" s="44">
        <f t="shared" si="2"/>
        <v>0</v>
      </c>
      <c r="O58" s="49">
        <f>IFERROR(VLOOKUP(A58,Stock!$A$5:$M$476,10,0),0)*Stock!F58</f>
        <v>140</v>
      </c>
      <c r="Q58" s="49">
        <f>IFERROR(VLOOKUP(A58,Stock!$A$5:$M$476,10,0),0)*Stock!M58</f>
        <v>140</v>
      </c>
    </row>
    <row r="59" spans="1:17" s="18" customFormat="1" ht="18" customHeight="1">
      <c r="A59" s="10">
        <v>55</v>
      </c>
      <c r="B59" s="13" t="s">
        <v>175</v>
      </c>
      <c r="C59" s="9" t="s">
        <v>573</v>
      </c>
      <c r="D59" s="9" t="s">
        <v>57</v>
      </c>
      <c r="E59" s="9" t="s">
        <v>8</v>
      </c>
      <c r="F59" s="112">
        <v>5</v>
      </c>
      <c r="G59" s="55">
        <f>SUMIF(Journal!$D$15:$D$450,$B$5:$B$476,Journal!$R$15:$R$450)</f>
        <v>0</v>
      </c>
      <c r="H59" s="56">
        <f>SUMIF(Journal!$D$15:$D$450,$B$5:$B$480,Journal!$J$15:$J$450)</f>
        <v>0</v>
      </c>
      <c r="I59" s="57">
        <f>SUMIF(Journal!$D$15:$D$450,$B$5:$B$480,Journal!$K$15:$K$450)</f>
        <v>0</v>
      </c>
      <c r="J59" s="8">
        <v>20</v>
      </c>
      <c r="K59" s="7">
        <v>16</v>
      </c>
      <c r="L59" s="6">
        <f t="shared" si="0"/>
        <v>100</v>
      </c>
      <c r="M59" s="123">
        <f t="shared" si="1"/>
        <v>5</v>
      </c>
      <c r="N59" s="44">
        <f t="shared" si="2"/>
        <v>0</v>
      </c>
      <c r="O59" s="49">
        <f>IFERROR(VLOOKUP(A59,Stock!$A$5:$M$476,10,0),0)*Stock!F59</f>
        <v>100</v>
      </c>
      <c r="Q59" s="49">
        <f>IFERROR(VLOOKUP(A59,Stock!$A$5:$M$476,10,0),0)*Stock!M59</f>
        <v>100</v>
      </c>
    </row>
    <row r="60" spans="1:17" s="18" customFormat="1" ht="18" customHeight="1">
      <c r="A60" s="14">
        <v>56</v>
      </c>
      <c r="B60" s="13" t="s">
        <v>176</v>
      </c>
      <c r="C60" s="9" t="s">
        <v>574</v>
      </c>
      <c r="D60" s="13" t="s">
        <v>20</v>
      </c>
      <c r="E60" s="13" t="s">
        <v>8</v>
      </c>
      <c r="F60" s="112">
        <v>5</v>
      </c>
      <c r="G60" s="55">
        <f>SUMIF(Journal!$D$15:$D$450,$B$5:$B$476,Journal!$R$15:$R$450)</f>
        <v>0</v>
      </c>
      <c r="H60" s="56">
        <f>SUMIF(Journal!$D$15:$D$450,$B$5:$B$480,Journal!$J$15:$J$450)</f>
        <v>0</v>
      </c>
      <c r="I60" s="57">
        <f>SUMIF(Journal!$D$15:$D$450,$B$5:$B$480,Journal!$K$15:$K$450)</f>
        <v>0</v>
      </c>
      <c r="J60" s="12">
        <v>15</v>
      </c>
      <c r="K60" s="11">
        <v>12</v>
      </c>
      <c r="L60" s="6">
        <f t="shared" si="0"/>
        <v>75</v>
      </c>
      <c r="M60" s="123">
        <f t="shared" si="1"/>
        <v>5</v>
      </c>
      <c r="N60" s="44">
        <f t="shared" si="2"/>
        <v>0</v>
      </c>
      <c r="O60" s="49">
        <f>IFERROR(VLOOKUP(A60,Stock!$A$5:$M$476,10,0),0)*Stock!F60</f>
        <v>75</v>
      </c>
      <c r="Q60" s="49">
        <f>IFERROR(VLOOKUP(A60,Stock!$A$5:$M$476,10,0),0)*Stock!M60</f>
        <v>75</v>
      </c>
    </row>
    <row r="61" spans="1:17" s="18" customFormat="1" ht="18" customHeight="1">
      <c r="A61" s="10">
        <v>57</v>
      </c>
      <c r="B61" s="13" t="s">
        <v>177</v>
      </c>
      <c r="C61" s="9" t="s">
        <v>575</v>
      </c>
      <c r="D61" s="9" t="s">
        <v>62</v>
      </c>
      <c r="E61" s="9" t="s">
        <v>8</v>
      </c>
      <c r="F61" s="112">
        <v>2</v>
      </c>
      <c r="G61" s="55">
        <f>SUMIF(Journal!$D$15:$D$450,$B$5:$B$476,Journal!$R$15:$R$450)</f>
        <v>0</v>
      </c>
      <c r="H61" s="56">
        <f>SUMIF(Journal!$D$15:$D$450,$B$5:$B$480,Journal!$J$15:$J$450)</f>
        <v>0</v>
      </c>
      <c r="I61" s="57">
        <f>SUMIF(Journal!$D$15:$D$450,$B$5:$B$480,Journal!$K$15:$K$450)</f>
        <v>0</v>
      </c>
      <c r="J61" s="8">
        <v>30</v>
      </c>
      <c r="K61" s="7">
        <v>24</v>
      </c>
      <c r="L61" s="6">
        <f t="shared" si="0"/>
        <v>60</v>
      </c>
      <c r="M61" s="123">
        <f t="shared" si="1"/>
        <v>2</v>
      </c>
      <c r="N61" s="44">
        <f t="shared" si="2"/>
        <v>0</v>
      </c>
      <c r="O61" s="49">
        <f>IFERROR(VLOOKUP(A61,Stock!$A$5:$M$476,10,0),0)*Stock!F61</f>
        <v>60</v>
      </c>
      <c r="Q61" s="49">
        <f>IFERROR(VLOOKUP(A61,Stock!$A$5:$M$476,10,0),0)*Stock!M61</f>
        <v>60</v>
      </c>
    </row>
    <row r="62" spans="1:17" s="18" customFormat="1" ht="18" customHeight="1">
      <c r="A62" s="14">
        <v>58</v>
      </c>
      <c r="B62" s="13" t="s">
        <v>178</v>
      </c>
      <c r="C62" s="9" t="s">
        <v>576</v>
      </c>
      <c r="D62" s="13" t="s">
        <v>57</v>
      </c>
      <c r="E62" s="13" t="s">
        <v>8</v>
      </c>
      <c r="F62" s="112">
        <v>9</v>
      </c>
      <c r="G62" s="55">
        <f>SUMIF(Journal!$D$15:$D$450,$B$5:$B$476,Journal!$R$15:$R$450)</f>
        <v>0</v>
      </c>
      <c r="H62" s="56">
        <f>SUMIF(Journal!$D$15:$D$450,$B$5:$B$480,Journal!$J$15:$J$450)</f>
        <v>0</v>
      </c>
      <c r="I62" s="57">
        <f>SUMIF(Journal!$D$15:$D$450,$B$5:$B$480,Journal!$K$15:$K$450)</f>
        <v>0</v>
      </c>
      <c r="J62" s="12">
        <v>20</v>
      </c>
      <c r="K62" s="11">
        <v>16</v>
      </c>
      <c r="L62" s="6">
        <f t="shared" si="0"/>
        <v>180</v>
      </c>
      <c r="M62" s="123">
        <f t="shared" si="1"/>
        <v>9</v>
      </c>
      <c r="N62" s="44">
        <f t="shared" si="2"/>
        <v>0</v>
      </c>
      <c r="O62" s="49">
        <f>IFERROR(VLOOKUP(A62,Stock!$A$5:$M$476,10,0),0)*Stock!F62</f>
        <v>180</v>
      </c>
      <c r="Q62" s="49">
        <f>IFERROR(VLOOKUP(A62,Stock!$A$5:$M$476,10,0),0)*Stock!M62</f>
        <v>180</v>
      </c>
    </row>
    <row r="63" spans="1:17" s="18" customFormat="1" ht="18" customHeight="1">
      <c r="A63" s="10">
        <v>59</v>
      </c>
      <c r="B63" s="13" t="s">
        <v>179</v>
      </c>
      <c r="C63" s="9" t="s">
        <v>577</v>
      </c>
      <c r="D63" s="9" t="s">
        <v>62</v>
      </c>
      <c r="E63" s="9" t="s">
        <v>8</v>
      </c>
      <c r="F63" s="112">
        <v>5</v>
      </c>
      <c r="G63" s="55">
        <f>SUMIF(Journal!$D$15:$D$450,$B$5:$B$476,Journal!$R$15:$R$450)</f>
        <v>0</v>
      </c>
      <c r="H63" s="56">
        <f>SUMIF(Journal!$D$15:$D$450,$B$5:$B$480,Journal!$J$15:$J$450)</f>
        <v>0</v>
      </c>
      <c r="I63" s="57">
        <f>SUMIF(Journal!$D$15:$D$450,$B$5:$B$480,Journal!$K$15:$K$450)</f>
        <v>0</v>
      </c>
      <c r="J63" s="8">
        <v>20</v>
      </c>
      <c r="K63" s="7">
        <v>16</v>
      </c>
      <c r="L63" s="6">
        <f t="shared" si="0"/>
        <v>100</v>
      </c>
      <c r="M63" s="123">
        <f t="shared" si="1"/>
        <v>5</v>
      </c>
      <c r="N63" s="44">
        <f t="shared" si="2"/>
        <v>0</v>
      </c>
      <c r="O63" s="49">
        <f>IFERROR(VLOOKUP(A63,Stock!$A$5:$M$476,10,0),0)*Stock!F63</f>
        <v>100</v>
      </c>
      <c r="Q63" s="49">
        <f>IFERROR(VLOOKUP(A63,Stock!$A$5:$M$476,10,0),0)*Stock!M63</f>
        <v>100</v>
      </c>
    </row>
    <row r="64" spans="1:17" s="18" customFormat="1" ht="18" customHeight="1">
      <c r="A64" s="14">
        <v>60</v>
      </c>
      <c r="B64" s="13" t="s">
        <v>180</v>
      </c>
      <c r="C64" s="9" t="s">
        <v>578</v>
      </c>
      <c r="D64" s="13" t="s">
        <v>57</v>
      </c>
      <c r="E64" s="13" t="s">
        <v>8</v>
      </c>
      <c r="F64" s="112">
        <v>1</v>
      </c>
      <c r="G64" s="55">
        <f>SUMIF(Journal!$D$15:$D$450,$B$5:$B$476,Journal!$R$15:$R$450)</f>
        <v>0</v>
      </c>
      <c r="H64" s="56">
        <f>SUMIF(Journal!$D$15:$D$450,$B$5:$B$480,Journal!$J$15:$J$450)</f>
        <v>0</v>
      </c>
      <c r="I64" s="57">
        <f>SUMIF(Journal!$D$15:$D$450,$B$5:$B$480,Journal!$K$15:$K$450)</f>
        <v>0</v>
      </c>
      <c r="J64" s="12">
        <v>20</v>
      </c>
      <c r="K64" s="11">
        <v>16</v>
      </c>
      <c r="L64" s="6">
        <f t="shared" si="0"/>
        <v>20</v>
      </c>
      <c r="M64" s="123">
        <f t="shared" si="1"/>
        <v>1</v>
      </c>
      <c r="N64" s="44">
        <f t="shared" si="2"/>
        <v>0</v>
      </c>
      <c r="O64" s="49">
        <f>IFERROR(VLOOKUP(A64,Stock!$A$5:$M$476,10,0),0)*Stock!F64</f>
        <v>20</v>
      </c>
      <c r="Q64" s="49">
        <f>IFERROR(VLOOKUP(A64,Stock!$A$5:$M$476,10,0),0)*Stock!M64</f>
        <v>20</v>
      </c>
    </row>
    <row r="65" spans="1:17" s="18" customFormat="1" ht="18" customHeight="1">
      <c r="A65" s="10">
        <v>61</v>
      </c>
      <c r="B65" s="13" t="s">
        <v>181</v>
      </c>
      <c r="C65" s="9" t="s">
        <v>579</v>
      </c>
      <c r="D65" s="9" t="s">
        <v>62</v>
      </c>
      <c r="E65" s="9" t="s">
        <v>8</v>
      </c>
      <c r="F65" s="112">
        <v>5</v>
      </c>
      <c r="G65" s="55">
        <f>SUMIF(Journal!$D$15:$D$450,$B$5:$B$476,Journal!$R$15:$R$450)</f>
        <v>0</v>
      </c>
      <c r="H65" s="56">
        <f>SUMIF(Journal!$D$15:$D$450,$B$5:$B$480,Journal!$J$15:$J$450)</f>
        <v>0</v>
      </c>
      <c r="I65" s="57">
        <f>SUMIF(Journal!$D$15:$D$450,$B$5:$B$480,Journal!$K$15:$K$450)</f>
        <v>0</v>
      </c>
      <c r="J65" s="8">
        <v>15</v>
      </c>
      <c r="K65" s="7">
        <v>12</v>
      </c>
      <c r="L65" s="6">
        <f t="shared" si="0"/>
        <v>75</v>
      </c>
      <c r="M65" s="123">
        <f t="shared" si="1"/>
        <v>5</v>
      </c>
      <c r="N65" s="44">
        <f t="shared" si="2"/>
        <v>0</v>
      </c>
      <c r="O65" s="49">
        <f>IFERROR(VLOOKUP(A65,Stock!$A$5:$M$476,10,0),0)*Stock!F65</f>
        <v>75</v>
      </c>
      <c r="Q65" s="49">
        <f>IFERROR(VLOOKUP(A65,Stock!$A$5:$M$476,10,0),0)*Stock!M65</f>
        <v>75</v>
      </c>
    </row>
    <row r="66" spans="1:17" s="18" customFormat="1" ht="18" customHeight="1">
      <c r="A66" s="14">
        <v>62</v>
      </c>
      <c r="B66" s="13" t="s">
        <v>182</v>
      </c>
      <c r="C66" s="9" t="s">
        <v>580</v>
      </c>
      <c r="D66" s="13" t="s">
        <v>20</v>
      </c>
      <c r="E66" s="13" t="s">
        <v>8</v>
      </c>
      <c r="F66" s="112">
        <v>4</v>
      </c>
      <c r="G66" s="55">
        <f>SUMIF(Journal!$D$15:$D$450,$B$5:$B$476,Journal!$R$15:$R$450)</f>
        <v>0</v>
      </c>
      <c r="H66" s="56">
        <f>SUMIF(Journal!$D$15:$D$450,$B$5:$B$480,Journal!$J$15:$J$450)</f>
        <v>0</v>
      </c>
      <c r="I66" s="57">
        <f>SUMIF(Journal!$D$15:$D$450,$B$5:$B$480,Journal!$K$15:$K$450)</f>
        <v>0</v>
      </c>
      <c r="J66" s="12">
        <v>15</v>
      </c>
      <c r="K66" s="11">
        <v>12</v>
      </c>
      <c r="L66" s="6">
        <f t="shared" si="0"/>
        <v>60</v>
      </c>
      <c r="M66" s="123">
        <f t="shared" si="1"/>
        <v>4</v>
      </c>
      <c r="N66" s="44">
        <f t="shared" si="2"/>
        <v>0</v>
      </c>
      <c r="O66" s="49">
        <f>IFERROR(VLOOKUP(A66,Stock!$A$5:$M$476,10,0),0)*Stock!F66</f>
        <v>60</v>
      </c>
      <c r="Q66" s="49">
        <f>IFERROR(VLOOKUP(A66,Stock!$A$5:$M$476,10,0),0)*Stock!M66</f>
        <v>60</v>
      </c>
    </row>
    <row r="67" spans="1:17" s="18" customFormat="1" ht="18" customHeight="1">
      <c r="A67" s="10">
        <v>63</v>
      </c>
      <c r="B67" s="13" t="s">
        <v>183</v>
      </c>
      <c r="C67" s="9" t="s">
        <v>581</v>
      </c>
      <c r="D67" s="9" t="s">
        <v>20</v>
      </c>
      <c r="E67" s="9" t="s">
        <v>8</v>
      </c>
      <c r="F67" s="112">
        <v>7</v>
      </c>
      <c r="G67" s="55">
        <f>SUMIF(Journal!$D$15:$D$450,$B$5:$B$476,Journal!$R$15:$R$450)</f>
        <v>0</v>
      </c>
      <c r="H67" s="56">
        <f>SUMIF(Journal!$D$15:$D$450,$B$5:$B$480,Journal!$J$15:$J$450)</f>
        <v>0</v>
      </c>
      <c r="I67" s="57">
        <f>SUMIF(Journal!$D$15:$D$450,$B$5:$B$480,Journal!$K$15:$K$450)</f>
        <v>0</v>
      </c>
      <c r="J67" s="8">
        <v>15</v>
      </c>
      <c r="K67" s="7">
        <v>12</v>
      </c>
      <c r="L67" s="6">
        <f t="shared" si="0"/>
        <v>105</v>
      </c>
      <c r="M67" s="123">
        <f t="shared" si="1"/>
        <v>7</v>
      </c>
      <c r="N67" s="44">
        <f t="shared" si="2"/>
        <v>0</v>
      </c>
      <c r="O67" s="49">
        <f>IFERROR(VLOOKUP(A67,Stock!$A$5:$M$476,10,0),0)*Stock!F67</f>
        <v>105</v>
      </c>
      <c r="Q67" s="49">
        <f>IFERROR(VLOOKUP(A67,Stock!$A$5:$M$476,10,0),0)*Stock!M67</f>
        <v>105</v>
      </c>
    </row>
    <row r="68" spans="1:17" s="18" customFormat="1" ht="18" customHeight="1">
      <c r="A68" s="14">
        <v>64</v>
      </c>
      <c r="B68" s="13" t="s">
        <v>184</v>
      </c>
      <c r="C68" s="9" t="s">
        <v>582</v>
      </c>
      <c r="D68" s="13" t="s">
        <v>62</v>
      </c>
      <c r="E68" s="13" t="s">
        <v>8</v>
      </c>
      <c r="F68" s="112">
        <v>5</v>
      </c>
      <c r="G68" s="55">
        <f>SUMIF(Journal!$D$15:$D$450,$B$5:$B$476,Journal!$R$15:$R$450)</f>
        <v>0</v>
      </c>
      <c r="H68" s="56">
        <f>SUMIF(Journal!$D$15:$D$450,$B$5:$B$480,Journal!$J$15:$J$450)</f>
        <v>0</v>
      </c>
      <c r="I68" s="57">
        <f>SUMIF(Journal!$D$15:$D$450,$B$5:$B$480,Journal!$K$15:$K$450)</f>
        <v>0</v>
      </c>
      <c r="J68" s="12">
        <v>15</v>
      </c>
      <c r="K68" s="11">
        <v>12</v>
      </c>
      <c r="L68" s="6">
        <f t="shared" si="0"/>
        <v>75</v>
      </c>
      <c r="M68" s="123">
        <f t="shared" si="1"/>
        <v>5</v>
      </c>
      <c r="N68" s="44">
        <f t="shared" si="2"/>
        <v>0</v>
      </c>
      <c r="O68" s="49">
        <f>IFERROR(VLOOKUP(A68,Stock!$A$5:$M$476,10,0),0)*Stock!F68</f>
        <v>75</v>
      </c>
      <c r="Q68" s="49">
        <f>IFERROR(VLOOKUP(A68,Stock!$A$5:$M$476,10,0),0)*Stock!M68</f>
        <v>75</v>
      </c>
    </row>
    <row r="69" spans="1:17" s="18" customFormat="1" ht="18" customHeight="1">
      <c r="A69" s="10">
        <v>65</v>
      </c>
      <c r="B69" s="13" t="s">
        <v>185</v>
      </c>
      <c r="C69" s="9" t="s">
        <v>583</v>
      </c>
      <c r="D69" s="9" t="s">
        <v>20</v>
      </c>
      <c r="E69" s="9" t="s">
        <v>8</v>
      </c>
      <c r="F69" s="112">
        <v>4</v>
      </c>
      <c r="G69" s="55">
        <f>SUMIF(Journal!$D$15:$D$450,$B$5:$B$476,Journal!$R$15:$R$450)</f>
        <v>0</v>
      </c>
      <c r="H69" s="56">
        <f>SUMIF(Journal!$D$15:$D$450,$B$5:$B$480,Journal!$J$15:$J$450)</f>
        <v>0</v>
      </c>
      <c r="I69" s="57">
        <f>SUMIF(Journal!$D$15:$D$450,$B$5:$B$480,Journal!$K$15:$K$450)</f>
        <v>0</v>
      </c>
      <c r="J69" s="8">
        <v>15</v>
      </c>
      <c r="K69" s="7">
        <v>12</v>
      </c>
      <c r="L69" s="6">
        <f t="shared" ref="L69:L132" si="3">M69*J69</f>
        <v>60</v>
      </c>
      <c r="M69" s="123">
        <f t="shared" si="1"/>
        <v>4</v>
      </c>
      <c r="N69" s="44">
        <f t="shared" si="2"/>
        <v>0</v>
      </c>
      <c r="O69" s="49">
        <f>IFERROR(VLOOKUP(A69,Stock!$A$5:$M$476,10,0),0)*Stock!F69</f>
        <v>60</v>
      </c>
      <c r="Q69" s="49">
        <f>IFERROR(VLOOKUP(A69,Stock!$A$5:$M$476,10,0),0)*Stock!M69</f>
        <v>60</v>
      </c>
    </row>
    <row r="70" spans="1:17" s="18" customFormat="1" ht="18" customHeight="1">
      <c r="A70" s="14">
        <v>66</v>
      </c>
      <c r="B70" s="13" t="s">
        <v>186</v>
      </c>
      <c r="C70" s="9" t="s">
        <v>584</v>
      </c>
      <c r="D70" s="13" t="s">
        <v>62</v>
      </c>
      <c r="E70" s="13" t="s">
        <v>8</v>
      </c>
      <c r="F70" s="112">
        <v>5</v>
      </c>
      <c r="G70" s="55">
        <f>SUMIF(Journal!$D$15:$D$450,$B$5:$B$476,Journal!$R$15:$R$450)</f>
        <v>0</v>
      </c>
      <c r="H70" s="56">
        <f>SUMIF(Journal!$D$15:$D$450,$B$5:$B$480,Journal!$J$15:$J$450)</f>
        <v>0</v>
      </c>
      <c r="I70" s="57">
        <f>SUMIF(Journal!$D$15:$D$450,$B$5:$B$480,Journal!$K$15:$K$450)</f>
        <v>0</v>
      </c>
      <c r="J70" s="12">
        <v>15</v>
      </c>
      <c r="K70" s="11">
        <v>12</v>
      </c>
      <c r="L70" s="6">
        <f t="shared" si="3"/>
        <v>75</v>
      </c>
      <c r="M70" s="123">
        <f t="shared" ref="M70:M133" si="4">F70-G70+H70-I70</f>
        <v>5</v>
      </c>
      <c r="N70" s="44">
        <f t="shared" ref="N70:N133" si="5">F70-M70</f>
        <v>0</v>
      </c>
      <c r="O70" s="49">
        <f>IFERROR(VLOOKUP(A70,Stock!$A$5:$M$476,10,0),0)*Stock!F70</f>
        <v>75</v>
      </c>
      <c r="Q70" s="49">
        <f>IFERROR(VLOOKUP(A70,Stock!$A$5:$M$476,10,0),0)*Stock!M70</f>
        <v>75</v>
      </c>
    </row>
    <row r="71" spans="1:17" s="18" customFormat="1" ht="18" customHeight="1">
      <c r="A71" s="10">
        <v>67</v>
      </c>
      <c r="B71" s="13" t="s">
        <v>187</v>
      </c>
      <c r="C71" s="9" t="s">
        <v>585</v>
      </c>
      <c r="D71" s="9" t="s">
        <v>62</v>
      </c>
      <c r="E71" s="9" t="s">
        <v>8</v>
      </c>
      <c r="F71" s="112">
        <v>4</v>
      </c>
      <c r="G71" s="55">
        <f>SUMIF(Journal!$D$15:$D$450,$B$5:$B$476,Journal!$R$15:$R$450)</f>
        <v>0</v>
      </c>
      <c r="H71" s="56">
        <f>SUMIF(Journal!$D$15:$D$450,$B$5:$B$480,Journal!$J$15:$J$450)</f>
        <v>0</v>
      </c>
      <c r="I71" s="57">
        <f>SUMIF(Journal!$D$15:$D$450,$B$5:$B$480,Journal!$K$15:$K$450)</f>
        <v>0</v>
      </c>
      <c r="J71" s="8">
        <v>15</v>
      </c>
      <c r="K71" s="7">
        <v>12</v>
      </c>
      <c r="L71" s="6">
        <f t="shared" si="3"/>
        <v>60</v>
      </c>
      <c r="M71" s="123">
        <f t="shared" si="4"/>
        <v>4</v>
      </c>
      <c r="N71" s="44">
        <f t="shared" si="5"/>
        <v>0</v>
      </c>
      <c r="O71" s="49">
        <f>IFERROR(VLOOKUP(A71,Stock!$A$5:$M$476,10,0),0)*Stock!F71</f>
        <v>60</v>
      </c>
      <c r="Q71" s="49">
        <f>IFERROR(VLOOKUP(A71,Stock!$A$5:$M$476,10,0),0)*Stock!M71</f>
        <v>60</v>
      </c>
    </row>
    <row r="72" spans="1:17" s="18" customFormat="1" ht="18" customHeight="1">
      <c r="A72" s="14">
        <v>68</v>
      </c>
      <c r="B72" s="13" t="s">
        <v>188</v>
      </c>
      <c r="C72" s="9" t="s">
        <v>586</v>
      </c>
      <c r="D72" s="13" t="s">
        <v>57</v>
      </c>
      <c r="E72" s="13" t="s">
        <v>8</v>
      </c>
      <c r="F72" s="112">
        <v>8</v>
      </c>
      <c r="G72" s="55">
        <f>SUMIF(Journal!$D$15:$D$450,$B$5:$B$476,Journal!$R$15:$R$450)</f>
        <v>0</v>
      </c>
      <c r="H72" s="56">
        <f>SUMIF(Journal!$D$15:$D$450,$B$5:$B$480,Journal!$J$15:$J$450)</f>
        <v>0</v>
      </c>
      <c r="I72" s="57">
        <f>SUMIF(Journal!$D$15:$D$450,$B$5:$B$480,Journal!$K$15:$K$450)</f>
        <v>0</v>
      </c>
      <c r="J72" s="12">
        <v>15</v>
      </c>
      <c r="K72" s="11">
        <v>12</v>
      </c>
      <c r="L72" s="6">
        <f t="shared" si="3"/>
        <v>120</v>
      </c>
      <c r="M72" s="123">
        <f t="shared" si="4"/>
        <v>8</v>
      </c>
      <c r="N72" s="44">
        <f t="shared" si="5"/>
        <v>0</v>
      </c>
      <c r="O72" s="49">
        <f>IFERROR(VLOOKUP(A72,Stock!$A$5:$M$476,10,0),0)*Stock!F72</f>
        <v>120</v>
      </c>
      <c r="Q72" s="49">
        <f>IFERROR(VLOOKUP(A72,Stock!$A$5:$M$476,10,0),0)*Stock!M72</f>
        <v>120</v>
      </c>
    </row>
    <row r="73" spans="1:17" s="18" customFormat="1" ht="18" customHeight="1">
      <c r="A73" s="10">
        <v>69</v>
      </c>
      <c r="B73" s="13" t="s">
        <v>189</v>
      </c>
      <c r="C73" s="9" t="s">
        <v>587</v>
      </c>
      <c r="D73" s="9" t="s">
        <v>62</v>
      </c>
      <c r="E73" s="9" t="s">
        <v>8</v>
      </c>
      <c r="F73" s="112">
        <v>9</v>
      </c>
      <c r="G73" s="55">
        <f>SUMIF(Journal!$D$15:$D$450,$B$5:$B$476,Journal!$R$15:$R$450)</f>
        <v>0</v>
      </c>
      <c r="H73" s="56">
        <f>SUMIF(Journal!$D$15:$D$450,$B$5:$B$480,Journal!$J$15:$J$450)</f>
        <v>0</v>
      </c>
      <c r="I73" s="57">
        <f>SUMIF(Journal!$D$15:$D$450,$B$5:$B$480,Journal!$K$15:$K$450)</f>
        <v>0</v>
      </c>
      <c r="J73" s="8">
        <v>15</v>
      </c>
      <c r="K73" s="7">
        <v>12</v>
      </c>
      <c r="L73" s="6">
        <f t="shared" si="3"/>
        <v>135</v>
      </c>
      <c r="M73" s="123">
        <f t="shared" si="4"/>
        <v>9</v>
      </c>
      <c r="N73" s="44">
        <f t="shared" si="5"/>
        <v>0</v>
      </c>
      <c r="O73" s="49">
        <f>IFERROR(VLOOKUP(A73,Stock!$A$5:$M$476,10,0),0)*Stock!F73</f>
        <v>135</v>
      </c>
      <c r="Q73" s="49">
        <f>IFERROR(VLOOKUP(A73,Stock!$A$5:$M$476,10,0),0)*Stock!M73</f>
        <v>135</v>
      </c>
    </row>
    <row r="74" spans="1:17" s="18" customFormat="1" ht="18" customHeight="1">
      <c r="A74" s="14">
        <v>70</v>
      </c>
      <c r="B74" s="13" t="s">
        <v>190</v>
      </c>
      <c r="C74" s="9" t="s">
        <v>588</v>
      </c>
      <c r="D74" s="13" t="s">
        <v>20</v>
      </c>
      <c r="E74" s="13" t="s">
        <v>8</v>
      </c>
      <c r="F74" s="112">
        <v>4</v>
      </c>
      <c r="G74" s="55">
        <f>SUMIF(Journal!$D$15:$D$450,$B$5:$B$476,Journal!$R$15:$R$450)</f>
        <v>0</v>
      </c>
      <c r="H74" s="56">
        <f>SUMIF(Journal!$D$15:$D$450,$B$5:$B$480,Journal!$J$15:$J$450)</f>
        <v>0</v>
      </c>
      <c r="I74" s="57">
        <f>SUMIF(Journal!$D$15:$D$450,$B$5:$B$480,Journal!$K$15:$K$450)</f>
        <v>0</v>
      </c>
      <c r="J74" s="12">
        <v>15</v>
      </c>
      <c r="K74" s="11">
        <v>12</v>
      </c>
      <c r="L74" s="6">
        <f t="shared" si="3"/>
        <v>60</v>
      </c>
      <c r="M74" s="123">
        <f t="shared" si="4"/>
        <v>4</v>
      </c>
      <c r="N74" s="44">
        <f t="shared" si="5"/>
        <v>0</v>
      </c>
      <c r="O74" s="49">
        <f>IFERROR(VLOOKUP(A74,Stock!$A$5:$M$476,10,0),0)*Stock!F74</f>
        <v>60</v>
      </c>
      <c r="Q74" s="49">
        <f>IFERROR(VLOOKUP(A74,Stock!$A$5:$M$476,10,0),0)*Stock!M74</f>
        <v>60</v>
      </c>
    </row>
    <row r="75" spans="1:17" s="18" customFormat="1" ht="18" customHeight="1">
      <c r="A75" s="10">
        <v>71</v>
      </c>
      <c r="B75" s="13" t="s">
        <v>191</v>
      </c>
      <c r="C75" s="9" t="s">
        <v>589</v>
      </c>
      <c r="D75" s="9" t="s">
        <v>20</v>
      </c>
      <c r="E75" s="9" t="s">
        <v>8</v>
      </c>
      <c r="F75" s="112">
        <v>5</v>
      </c>
      <c r="G75" s="55">
        <f>SUMIF(Journal!$D$15:$D$450,$B$5:$B$476,Journal!$R$15:$R$450)</f>
        <v>0</v>
      </c>
      <c r="H75" s="56">
        <f>SUMIF(Journal!$D$15:$D$450,$B$5:$B$480,Journal!$J$15:$J$450)</f>
        <v>0</v>
      </c>
      <c r="I75" s="57">
        <f>SUMIF(Journal!$D$15:$D$450,$B$5:$B$480,Journal!$K$15:$K$450)</f>
        <v>0</v>
      </c>
      <c r="J75" s="8">
        <v>50</v>
      </c>
      <c r="K75" s="7">
        <v>40</v>
      </c>
      <c r="L75" s="6">
        <f t="shared" si="3"/>
        <v>250</v>
      </c>
      <c r="M75" s="123">
        <f t="shared" si="4"/>
        <v>5</v>
      </c>
      <c r="N75" s="44">
        <f t="shared" si="5"/>
        <v>0</v>
      </c>
      <c r="O75" s="49">
        <f>IFERROR(VLOOKUP(A75,Stock!$A$5:$M$476,10,0),0)*Stock!F75</f>
        <v>250</v>
      </c>
      <c r="Q75" s="49">
        <f>IFERROR(VLOOKUP(A75,Stock!$A$5:$M$476,10,0),0)*Stock!M75</f>
        <v>250</v>
      </c>
    </row>
    <row r="76" spans="1:17" s="18" customFormat="1" ht="18" customHeight="1">
      <c r="A76" s="14">
        <v>72</v>
      </c>
      <c r="B76" s="13" t="s">
        <v>192</v>
      </c>
      <c r="C76" s="9" t="s">
        <v>590</v>
      </c>
      <c r="D76" s="13" t="s">
        <v>20</v>
      </c>
      <c r="E76" s="13" t="s">
        <v>8</v>
      </c>
      <c r="F76" s="112">
        <v>2</v>
      </c>
      <c r="G76" s="55">
        <f>SUMIF(Journal!$D$15:$D$450,$B$5:$B$476,Journal!$R$15:$R$450)</f>
        <v>0</v>
      </c>
      <c r="H76" s="56">
        <f>SUMIF(Journal!$D$15:$D$450,$B$5:$B$480,Journal!$J$15:$J$450)</f>
        <v>0</v>
      </c>
      <c r="I76" s="57">
        <f>SUMIF(Journal!$D$15:$D$450,$B$5:$B$480,Journal!$K$15:$K$450)</f>
        <v>0</v>
      </c>
      <c r="J76" s="12">
        <v>25</v>
      </c>
      <c r="K76" s="11">
        <v>20</v>
      </c>
      <c r="L76" s="6">
        <f t="shared" si="3"/>
        <v>50</v>
      </c>
      <c r="M76" s="123">
        <f t="shared" si="4"/>
        <v>2</v>
      </c>
      <c r="N76" s="44">
        <f t="shared" si="5"/>
        <v>0</v>
      </c>
      <c r="O76" s="49">
        <f>IFERROR(VLOOKUP(A76,Stock!$A$5:$M$476,10,0),0)*Stock!F76</f>
        <v>50</v>
      </c>
      <c r="Q76" s="49">
        <f>IFERROR(VLOOKUP(A76,Stock!$A$5:$M$476,10,0),0)*Stock!M76</f>
        <v>50</v>
      </c>
    </row>
    <row r="77" spans="1:17" s="18" customFormat="1" ht="18" customHeight="1">
      <c r="A77" s="10">
        <v>73</v>
      </c>
      <c r="B77" s="13" t="s">
        <v>193</v>
      </c>
      <c r="C77" s="9" t="s">
        <v>591</v>
      </c>
      <c r="D77" s="9" t="s">
        <v>66</v>
      </c>
      <c r="E77" s="9" t="s">
        <v>8</v>
      </c>
      <c r="F77" s="112">
        <v>7</v>
      </c>
      <c r="G77" s="55">
        <f>SUMIF(Journal!$D$15:$D$450,$B$5:$B$476,Journal!$R$15:$R$450)</f>
        <v>0</v>
      </c>
      <c r="H77" s="56">
        <f>SUMIF(Journal!$D$15:$D$450,$B$5:$B$480,Journal!$J$15:$J$450)</f>
        <v>0</v>
      </c>
      <c r="I77" s="57">
        <f>SUMIF(Journal!$D$15:$D$450,$B$5:$B$480,Journal!$K$15:$K$450)</f>
        <v>0</v>
      </c>
      <c r="J77" s="8"/>
      <c r="K77" s="7"/>
      <c r="L77" s="6">
        <f t="shared" si="3"/>
        <v>0</v>
      </c>
      <c r="M77" s="123">
        <f t="shared" si="4"/>
        <v>7</v>
      </c>
      <c r="N77" s="44">
        <f t="shared" si="5"/>
        <v>0</v>
      </c>
      <c r="O77" s="49">
        <f>IFERROR(VLOOKUP(A77,Stock!$A$5:$M$476,10,0),0)*Stock!F77</f>
        <v>0</v>
      </c>
      <c r="Q77" s="49">
        <f>IFERROR(VLOOKUP(A77,Stock!$A$5:$M$476,10,0),0)*Stock!M77</f>
        <v>0</v>
      </c>
    </row>
    <row r="78" spans="1:17" s="18" customFormat="1" ht="18" customHeight="1">
      <c r="A78" s="14">
        <v>74</v>
      </c>
      <c r="B78" s="13" t="s">
        <v>194</v>
      </c>
      <c r="C78" s="9" t="s">
        <v>592</v>
      </c>
      <c r="D78" s="13" t="s">
        <v>20</v>
      </c>
      <c r="E78" s="13" t="s">
        <v>8</v>
      </c>
      <c r="F78" s="112">
        <v>9</v>
      </c>
      <c r="G78" s="55">
        <f>SUMIF(Journal!$D$15:$D$450,$B$5:$B$476,Journal!$R$15:$R$450)</f>
        <v>0</v>
      </c>
      <c r="H78" s="56">
        <f>SUMIF(Journal!$D$15:$D$450,$B$5:$B$480,Journal!$J$15:$J$450)</f>
        <v>0</v>
      </c>
      <c r="I78" s="57">
        <f>SUMIF(Journal!$D$15:$D$450,$B$5:$B$480,Journal!$K$15:$K$450)</f>
        <v>0</v>
      </c>
      <c r="J78" s="12">
        <v>25</v>
      </c>
      <c r="K78" s="11">
        <v>20</v>
      </c>
      <c r="L78" s="6">
        <f t="shared" si="3"/>
        <v>225</v>
      </c>
      <c r="M78" s="123">
        <f t="shared" si="4"/>
        <v>9</v>
      </c>
      <c r="N78" s="44">
        <f t="shared" si="5"/>
        <v>0</v>
      </c>
      <c r="O78" s="49">
        <f>IFERROR(VLOOKUP(A78,Stock!$A$5:$M$476,10,0),0)*Stock!F78</f>
        <v>225</v>
      </c>
      <c r="Q78" s="49">
        <f>IFERROR(VLOOKUP(A78,Stock!$A$5:$M$476,10,0),0)*Stock!M78</f>
        <v>225</v>
      </c>
    </row>
    <row r="79" spans="1:17" s="18" customFormat="1" ht="18" customHeight="1">
      <c r="A79" s="10">
        <v>75</v>
      </c>
      <c r="B79" s="13" t="s">
        <v>195</v>
      </c>
      <c r="C79" s="9" t="s">
        <v>593</v>
      </c>
      <c r="D79" s="9" t="s">
        <v>20</v>
      </c>
      <c r="E79" s="9" t="s">
        <v>8</v>
      </c>
      <c r="F79" s="112">
        <v>4</v>
      </c>
      <c r="G79" s="55">
        <f>SUMIF(Journal!$D$15:$D$450,$B$5:$B$476,Journal!$R$15:$R$450)</f>
        <v>0</v>
      </c>
      <c r="H79" s="56">
        <f>SUMIF(Journal!$D$15:$D$450,$B$5:$B$480,Journal!$J$15:$J$450)</f>
        <v>0</v>
      </c>
      <c r="I79" s="57">
        <f>SUMIF(Journal!$D$15:$D$450,$B$5:$B$480,Journal!$K$15:$K$450)</f>
        <v>0</v>
      </c>
      <c r="J79" s="8">
        <v>25</v>
      </c>
      <c r="K79" s="7">
        <v>20</v>
      </c>
      <c r="L79" s="6">
        <f t="shared" si="3"/>
        <v>100</v>
      </c>
      <c r="M79" s="123">
        <f t="shared" si="4"/>
        <v>4</v>
      </c>
      <c r="N79" s="44">
        <f t="shared" si="5"/>
        <v>0</v>
      </c>
      <c r="O79" s="49">
        <f>IFERROR(VLOOKUP(A79,Stock!$A$5:$M$476,10,0),0)*Stock!F79</f>
        <v>100</v>
      </c>
      <c r="Q79" s="49">
        <f>IFERROR(VLOOKUP(A79,Stock!$A$5:$M$476,10,0),0)*Stock!M79</f>
        <v>100</v>
      </c>
    </row>
    <row r="80" spans="1:17" s="18" customFormat="1" ht="18" customHeight="1">
      <c r="A80" s="14">
        <v>76</v>
      </c>
      <c r="B80" s="13" t="s">
        <v>196</v>
      </c>
      <c r="C80" s="9" t="s">
        <v>594</v>
      </c>
      <c r="D80" s="13" t="s">
        <v>20</v>
      </c>
      <c r="E80" s="13" t="s">
        <v>8</v>
      </c>
      <c r="F80" s="112">
        <v>2</v>
      </c>
      <c r="G80" s="55">
        <f>SUMIF(Journal!$D$15:$D$450,$B$5:$B$476,Journal!$R$15:$R$450)</f>
        <v>0</v>
      </c>
      <c r="H80" s="56">
        <f>SUMIF(Journal!$D$15:$D$450,$B$5:$B$480,Journal!$J$15:$J$450)</f>
        <v>0</v>
      </c>
      <c r="I80" s="57">
        <f>SUMIF(Journal!$D$15:$D$450,$B$5:$B$480,Journal!$K$15:$K$450)</f>
        <v>0</v>
      </c>
      <c r="J80" s="12">
        <v>25</v>
      </c>
      <c r="K80" s="11">
        <v>20</v>
      </c>
      <c r="L80" s="6">
        <f t="shared" si="3"/>
        <v>50</v>
      </c>
      <c r="M80" s="123">
        <f t="shared" si="4"/>
        <v>2</v>
      </c>
      <c r="N80" s="44">
        <f t="shared" si="5"/>
        <v>0</v>
      </c>
      <c r="O80" s="49">
        <f>IFERROR(VLOOKUP(A80,Stock!$A$5:$M$476,10,0),0)*Stock!F80</f>
        <v>50</v>
      </c>
      <c r="Q80" s="49">
        <f>IFERROR(VLOOKUP(A80,Stock!$A$5:$M$476,10,0),0)*Stock!M80</f>
        <v>50</v>
      </c>
    </row>
    <row r="81" spans="1:17" s="18" customFormat="1" ht="18" customHeight="1">
      <c r="A81" s="10">
        <v>77</v>
      </c>
      <c r="B81" s="13" t="s">
        <v>197</v>
      </c>
      <c r="C81" s="9" t="s">
        <v>595</v>
      </c>
      <c r="D81" s="9" t="s">
        <v>20</v>
      </c>
      <c r="E81" s="9" t="s">
        <v>8</v>
      </c>
      <c r="F81" s="112">
        <v>5</v>
      </c>
      <c r="G81" s="55">
        <f>SUMIF(Journal!$D$15:$D$450,$B$5:$B$476,Journal!$R$15:$R$450)</f>
        <v>0</v>
      </c>
      <c r="H81" s="56">
        <f>SUMIF(Journal!$D$15:$D$450,$B$5:$B$480,Journal!$J$15:$J$450)</f>
        <v>0</v>
      </c>
      <c r="I81" s="57">
        <f>SUMIF(Journal!$D$15:$D$450,$B$5:$B$480,Journal!$K$15:$K$450)</f>
        <v>0</v>
      </c>
      <c r="J81" s="8">
        <v>15</v>
      </c>
      <c r="K81" s="7">
        <v>12</v>
      </c>
      <c r="L81" s="6">
        <f t="shared" si="3"/>
        <v>75</v>
      </c>
      <c r="M81" s="123">
        <f t="shared" si="4"/>
        <v>5</v>
      </c>
      <c r="N81" s="44">
        <f t="shared" si="5"/>
        <v>0</v>
      </c>
      <c r="O81" s="49">
        <f>IFERROR(VLOOKUP(A81,Stock!$A$5:$M$476,10,0),0)*Stock!F81</f>
        <v>75</v>
      </c>
      <c r="Q81" s="49">
        <f>IFERROR(VLOOKUP(A81,Stock!$A$5:$M$476,10,0),0)*Stock!M81</f>
        <v>75</v>
      </c>
    </row>
    <row r="82" spans="1:17" s="18" customFormat="1" ht="18" customHeight="1">
      <c r="A82" s="14">
        <v>78</v>
      </c>
      <c r="B82" s="13" t="s">
        <v>198</v>
      </c>
      <c r="C82" s="9" t="s">
        <v>596</v>
      </c>
      <c r="D82" s="13" t="s">
        <v>20</v>
      </c>
      <c r="E82" s="13" t="s">
        <v>8</v>
      </c>
      <c r="F82" s="112">
        <v>4</v>
      </c>
      <c r="G82" s="55">
        <f>SUMIF(Journal!$D$15:$D$450,$B$5:$B$476,Journal!$R$15:$R$450)</f>
        <v>0</v>
      </c>
      <c r="H82" s="56">
        <f>SUMIF(Journal!$D$15:$D$450,$B$5:$B$480,Journal!$J$15:$J$450)</f>
        <v>0</v>
      </c>
      <c r="I82" s="57">
        <f>SUMIF(Journal!$D$15:$D$450,$B$5:$B$480,Journal!$K$15:$K$450)</f>
        <v>0</v>
      </c>
      <c r="J82" s="12">
        <v>25</v>
      </c>
      <c r="K82" s="11">
        <v>20</v>
      </c>
      <c r="L82" s="6">
        <f t="shared" si="3"/>
        <v>100</v>
      </c>
      <c r="M82" s="123">
        <f t="shared" si="4"/>
        <v>4</v>
      </c>
      <c r="N82" s="44">
        <f t="shared" si="5"/>
        <v>0</v>
      </c>
      <c r="O82" s="49">
        <f>IFERROR(VLOOKUP(A82,Stock!$A$5:$M$476,10,0),0)*Stock!F82</f>
        <v>100</v>
      </c>
      <c r="Q82" s="49">
        <f>IFERROR(VLOOKUP(A82,Stock!$A$5:$M$476,10,0),0)*Stock!M82</f>
        <v>100</v>
      </c>
    </row>
    <row r="83" spans="1:17" s="18" customFormat="1" ht="18" customHeight="1">
      <c r="A83" s="10">
        <v>79</v>
      </c>
      <c r="B83" s="13" t="s">
        <v>199</v>
      </c>
      <c r="C83" s="9" t="s">
        <v>597</v>
      </c>
      <c r="D83" s="9" t="s">
        <v>20</v>
      </c>
      <c r="E83" s="9" t="s">
        <v>8</v>
      </c>
      <c r="F83" s="112">
        <v>5</v>
      </c>
      <c r="G83" s="55">
        <f>SUMIF(Journal!$D$15:$D$450,$B$5:$B$476,Journal!$R$15:$R$450)</f>
        <v>0</v>
      </c>
      <c r="H83" s="56">
        <f>SUMIF(Journal!$D$15:$D$450,$B$5:$B$480,Journal!$J$15:$J$450)</f>
        <v>0</v>
      </c>
      <c r="I83" s="57">
        <f>SUMIF(Journal!$D$15:$D$450,$B$5:$B$480,Journal!$K$15:$K$450)</f>
        <v>0</v>
      </c>
      <c r="J83" s="8">
        <v>22</v>
      </c>
      <c r="K83" s="7">
        <v>17.600000000000001</v>
      </c>
      <c r="L83" s="6">
        <f t="shared" si="3"/>
        <v>110</v>
      </c>
      <c r="M83" s="123">
        <f t="shared" si="4"/>
        <v>5</v>
      </c>
      <c r="N83" s="44">
        <f t="shared" si="5"/>
        <v>0</v>
      </c>
      <c r="O83" s="49">
        <f>IFERROR(VLOOKUP(A83,Stock!$A$5:$M$476,10,0),0)*Stock!F83</f>
        <v>110</v>
      </c>
      <c r="Q83" s="49">
        <f>IFERROR(VLOOKUP(A83,Stock!$A$5:$M$476,10,0),0)*Stock!M83</f>
        <v>110</v>
      </c>
    </row>
    <row r="84" spans="1:17" s="18" customFormat="1" ht="18" customHeight="1">
      <c r="A84" s="14">
        <v>80</v>
      </c>
      <c r="B84" s="13" t="s">
        <v>200</v>
      </c>
      <c r="C84" s="9" t="s">
        <v>598</v>
      </c>
      <c r="D84" s="13" t="s">
        <v>20</v>
      </c>
      <c r="E84" s="13" t="s">
        <v>8</v>
      </c>
      <c r="F84" s="112">
        <v>4</v>
      </c>
      <c r="G84" s="55">
        <f>SUMIF(Journal!$D$15:$D$450,$B$5:$B$476,Journal!$R$15:$R$450)</f>
        <v>0</v>
      </c>
      <c r="H84" s="56">
        <f>SUMIF(Journal!$D$15:$D$450,$B$5:$B$480,Journal!$J$15:$J$450)</f>
        <v>0</v>
      </c>
      <c r="I84" s="57">
        <f>SUMIF(Journal!$D$15:$D$450,$B$5:$B$480,Journal!$K$15:$K$450)</f>
        <v>0</v>
      </c>
      <c r="J84" s="12">
        <v>5</v>
      </c>
      <c r="K84" s="11">
        <v>4</v>
      </c>
      <c r="L84" s="6">
        <f t="shared" si="3"/>
        <v>20</v>
      </c>
      <c r="M84" s="123">
        <f t="shared" si="4"/>
        <v>4</v>
      </c>
      <c r="N84" s="44">
        <f t="shared" si="5"/>
        <v>0</v>
      </c>
      <c r="O84" s="49">
        <f>IFERROR(VLOOKUP(A84,Stock!$A$5:$M$476,10,0),0)*Stock!F84</f>
        <v>20</v>
      </c>
      <c r="Q84" s="49">
        <f>IFERROR(VLOOKUP(A84,Stock!$A$5:$M$476,10,0),0)*Stock!M84</f>
        <v>20</v>
      </c>
    </row>
    <row r="85" spans="1:17" s="18" customFormat="1" ht="18" customHeight="1">
      <c r="A85" s="10">
        <v>81</v>
      </c>
      <c r="B85" s="13" t="s">
        <v>201</v>
      </c>
      <c r="C85" s="9" t="s">
        <v>599</v>
      </c>
      <c r="D85" s="9" t="s">
        <v>20</v>
      </c>
      <c r="E85" s="9" t="s">
        <v>8</v>
      </c>
      <c r="F85" s="112">
        <v>5</v>
      </c>
      <c r="G85" s="55">
        <f>SUMIF(Journal!$D$15:$D$450,$B$5:$B$476,Journal!$R$15:$R$450)</f>
        <v>0</v>
      </c>
      <c r="H85" s="56">
        <f>SUMIF(Journal!$D$15:$D$450,$B$5:$B$480,Journal!$J$15:$J$450)</f>
        <v>0</v>
      </c>
      <c r="I85" s="57">
        <f>SUMIF(Journal!$D$15:$D$450,$B$5:$B$480,Journal!$K$15:$K$450)</f>
        <v>0</v>
      </c>
      <c r="J85" s="8">
        <v>15</v>
      </c>
      <c r="K85" s="7">
        <v>12</v>
      </c>
      <c r="L85" s="6">
        <f t="shared" si="3"/>
        <v>75</v>
      </c>
      <c r="M85" s="123">
        <f t="shared" si="4"/>
        <v>5</v>
      </c>
      <c r="N85" s="44">
        <f t="shared" si="5"/>
        <v>0</v>
      </c>
      <c r="O85" s="49">
        <f>IFERROR(VLOOKUP(A85,Stock!$A$5:$M$476,10,0),0)*Stock!F85</f>
        <v>75</v>
      </c>
      <c r="Q85" s="49">
        <f>IFERROR(VLOOKUP(A85,Stock!$A$5:$M$476,10,0),0)*Stock!M85</f>
        <v>75</v>
      </c>
    </row>
    <row r="86" spans="1:17" s="18" customFormat="1" ht="18" customHeight="1">
      <c r="A86" s="14">
        <v>82</v>
      </c>
      <c r="B86" s="13" t="s">
        <v>202</v>
      </c>
      <c r="C86" s="9" t="s">
        <v>600</v>
      </c>
      <c r="D86" s="13" t="s">
        <v>62</v>
      </c>
      <c r="E86" s="13" t="s">
        <v>8</v>
      </c>
      <c r="F86" s="112">
        <v>7</v>
      </c>
      <c r="G86" s="55">
        <f>SUMIF(Journal!$D$15:$D$450,$B$5:$B$476,Journal!$R$15:$R$450)</f>
        <v>0</v>
      </c>
      <c r="H86" s="56">
        <f>SUMIF(Journal!$D$15:$D$450,$B$5:$B$480,Journal!$J$15:$J$450)</f>
        <v>0</v>
      </c>
      <c r="I86" s="57">
        <f>SUMIF(Journal!$D$15:$D$450,$B$5:$B$480,Journal!$K$15:$K$450)</f>
        <v>0</v>
      </c>
      <c r="J86" s="12">
        <v>20</v>
      </c>
      <c r="K86" s="11">
        <v>16</v>
      </c>
      <c r="L86" s="6">
        <f t="shared" si="3"/>
        <v>140</v>
      </c>
      <c r="M86" s="123">
        <f t="shared" si="4"/>
        <v>7</v>
      </c>
      <c r="N86" s="44">
        <f t="shared" si="5"/>
        <v>0</v>
      </c>
      <c r="O86" s="49">
        <f>IFERROR(VLOOKUP(A86,Stock!$A$5:$M$476,10,0),0)*Stock!F86</f>
        <v>140</v>
      </c>
      <c r="Q86" s="49">
        <f>IFERROR(VLOOKUP(A86,Stock!$A$5:$M$476,10,0),0)*Stock!M86</f>
        <v>140</v>
      </c>
    </row>
    <row r="87" spans="1:17" s="18" customFormat="1" ht="18" customHeight="1">
      <c r="A87" s="10">
        <v>83</v>
      </c>
      <c r="B87" s="13" t="s">
        <v>203</v>
      </c>
      <c r="C87" s="9" t="s">
        <v>601</v>
      </c>
      <c r="D87" s="9" t="s">
        <v>57</v>
      </c>
      <c r="E87" s="9" t="s">
        <v>8</v>
      </c>
      <c r="F87" s="112">
        <v>8</v>
      </c>
      <c r="G87" s="55">
        <f>SUMIF(Journal!$D$15:$D$450,$B$5:$B$476,Journal!$R$15:$R$450)</f>
        <v>0</v>
      </c>
      <c r="H87" s="56">
        <f>SUMIF(Journal!$D$15:$D$450,$B$5:$B$480,Journal!$J$15:$J$450)</f>
        <v>0</v>
      </c>
      <c r="I87" s="57">
        <f>SUMIF(Journal!$D$15:$D$450,$B$5:$B$480,Journal!$K$15:$K$450)</f>
        <v>0</v>
      </c>
      <c r="J87" s="8">
        <v>12</v>
      </c>
      <c r="K87" s="7">
        <v>9.6</v>
      </c>
      <c r="L87" s="6">
        <f t="shared" si="3"/>
        <v>96</v>
      </c>
      <c r="M87" s="123">
        <f t="shared" si="4"/>
        <v>8</v>
      </c>
      <c r="N87" s="44">
        <f t="shared" si="5"/>
        <v>0</v>
      </c>
      <c r="O87" s="49">
        <f>IFERROR(VLOOKUP(A87,Stock!$A$5:$M$476,10,0),0)*Stock!F87</f>
        <v>96</v>
      </c>
      <c r="Q87" s="49">
        <f>IFERROR(VLOOKUP(A87,Stock!$A$5:$M$476,10,0),0)*Stock!M87</f>
        <v>96</v>
      </c>
    </row>
    <row r="88" spans="1:17" s="18" customFormat="1" ht="18" customHeight="1">
      <c r="A88" s="14">
        <v>84</v>
      </c>
      <c r="B88" s="13" t="s">
        <v>204</v>
      </c>
      <c r="C88" s="9" t="s">
        <v>602</v>
      </c>
      <c r="D88" s="13" t="s">
        <v>20</v>
      </c>
      <c r="E88" s="13" t="s">
        <v>8</v>
      </c>
      <c r="F88" s="112">
        <v>6</v>
      </c>
      <c r="G88" s="55">
        <f>SUMIF(Journal!$D$15:$D$450,$B$5:$B$476,Journal!$R$15:$R$450)</f>
        <v>0</v>
      </c>
      <c r="H88" s="56">
        <f>SUMIF(Journal!$D$15:$D$450,$B$5:$B$480,Journal!$J$15:$J$450)</f>
        <v>0</v>
      </c>
      <c r="I88" s="57">
        <f>SUMIF(Journal!$D$15:$D$450,$B$5:$B$480,Journal!$K$15:$K$450)</f>
        <v>0</v>
      </c>
      <c r="J88" s="12"/>
      <c r="K88" s="11"/>
      <c r="L88" s="6">
        <f t="shared" si="3"/>
        <v>0</v>
      </c>
      <c r="M88" s="123">
        <f t="shared" si="4"/>
        <v>6</v>
      </c>
      <c r="N88" s="44">
        <f t="shared" si="5"/>
        <v>0</v>
      </c>
      <c r="O88" s="49">
        <f>IFERROR(VLOOKUP(A88,Stock!$A$5:$M$476,10,0),0)*Stock!F88</f>
        <v>0</v>
      </c>
      <c r="Q88" s="49">
        <f>IFERROR(VLOOKUP(A88,Stock!$A$5:$M$476,10,0),0)*Stock!M88</f>
        <v>0</v>
      </c>
    </row>
    <row r="89" spans="1:17" s="18" customFormat="1" ht="18" customHeight="1">
      <c r="A89" s="10">
        <v>85</v>
      </c>
      <c r="B89" s="13" t="s">
        <v>205</v>
      </c>
      <c r="C89" s="9" t="s">
        <v>603</v>
      </c>
      <c r="D89" s="9" t="s">
        <v>57</v>
      </c>
      <c r="E89" s="9" t="s">
        <v>8</v>
      </c>
      <c r="F89" s="112">
        <v>2</v>
      </c>
      <c r="G89" s="55">
        <f>SUMIF(Journal!$D$15:$D$450,$B$5:$B$476,Journal!$R$15:$R$450)</f>
        <v>0</v>
      </c>
      <c r="H89" s="56">
        <f>SUMIF(Journal!$D$15:$D$450,$B$5:$B$480,Journal!$J$15:$J$450)</f>
        <v>0</v>
      </c>
      <c r="I89" s="57">
        <f>SUMIF(Journal!$D$15:$D$450,$B$5:$B$480,Journal!$K$15:$K$450)</f>
        <v>0</v>
      </c>
      <c r="J89" s="8">
        <v>8</v>
      </c>
      <c r="K89" s="7">
        <v>6.4</v>
      </c>
      <c r="L89" s="6">
        <f t="shared" si="3"/>
        <v>16</v>
      </c>
      <c r="M89" s="123">
        <f t="shared" si="4"/>
        <v>2</v>
      </c>
      <c r="N89" s="44">
        <f t="shared" si="5"/>
        <v>0</v>
      </c>
      <c r="O89" s="49">
        <f>IFERROR(VLOOKUP(A89,Stock!$A$5:$M$476,10,0),0)*Stock!F89</f>
        <v>16</v>
      </c>
      <c r="Q89" s="49">
        <f>IFERROR(VLOOKUP(A89,Stock!$A$5:$M$476,10,0),0)*Stock!M89</f>
        <v>16</v>
      </c>
    </row>
    <row r="90" spans="1:17" s="18" customFormat="1" ht="18" customHeight="1">
      <c r="A90" s="14">
        <v>86</v>
      </c>
      <c r="B90" s="13" t="s">
        <v>206</v>
      </c>
      <c r="C90" s="9" t="s">
        <v>604</v>
      </c>
      <c r="D90" s="13" t="s">
        <v>62</v>
      </c>
      <c r="E90" s="13" t="s">
        <v>8</v>
      </c>
      <c r="F90" s="112">
        <v>4</v>
      </c>
      <c r="G90" s="55">
        <f>SUMIF(Journal!$D$15:$D$450,$B$5:$B$476,Journal!$R$15:$R$450)</f>
        <v>0</v>
      </c>
      <c r="H90" s="56">
        <f>SUMIF(Journal!$D$15:$D$450,$B$5:$B$480,Journal!$J$15:$J$450)</f>
        <v>0</v>
      </c>
      <c r="I90" s="57">
        <f>SUMIF(Journal!$D$15:$D$450,$B$5:$B$480,Journal!$K$15:$K$450)</f>
        <v>0</v>
      </c>
      <c r="J90" s="12">
        <v>36</v>
      </c>
      <c r="K90" s="11">
        <v>28.8</v>
      </c>
      <c r="L90" s="6">
        <f t="shared" si="3"/>
        <v>144</v>
      </c>
      <c r="M90" s="123">
        <f t="shared" si="4"/>
        <v>4</v>
      </c>
      <c r="N90" s="44">
        <f t="shared" si="5"/>
        <v>0</v>
      </c>
      <c r="O90" s="49">
        <f>IFERROR(VLOOKUP(A90,Stock!$A$5:$M$476,10,0),0)*Stock!F90</f>
        <v>144</v>
      </c>
      <c r="Q90" s="49">
        <f>IFERROR(VLOOKUP(A90,Stock!$A$5:$M$476,10,0),0)*Stock!M90</f>
        <v>144</v>
      </c>
    </row>
    <row r="91" spans="1:17" s="18" customFormat="1" ht="18" customHeight="1">
      <c r="A91" s="10">
        <v>87</v>
      </c>
      <c r="B91" s="13" t="s">
        <v>207</v>
      </c>
      <c r="C91" s="9" t="s">
        <v>605</v>
      </c>
      <c r="D91" s="9" t="s">
        <v>20</v>
      </c>
      <c r="E91" s="9" t="s">
        <v>8</v>
      </c>
      <c r="F91" s="112">
        <v>5</v>
      </c>
      <c r="G91" s="55">
        <f>SUMIF(Journal!$D$15:$D$450,$B$5:$B$476,Journal!$R$15:$R$450)</f>
        <v>0</v>
      </c>
      <c r="H91" s="56">
        <f>SUMIF(Journal!$D$15:$D$450,$B$5:$B$480,Journal!$J$15:$J$450)</f>
        <v>0</v>
      </c>
      <c r="I91" s="57">
        <f>SUMIF(Journal!$D$15:$D$450,$B$5:$B$480,Journal!$K$15:$K$450)</f>
        <v>0</v>
      </c>
      <c r="J91" s="8">
        <v>10</v>
      </c>
      <c r="K91" s="7">
        <v>8</v>
      </c>
      <c r="L91" s="6">
        <f t="shared" si="3"/>
        <v>50</v>
      </c>
      <c r="M91" s="123">
        <f t="shared" si="4"/>
        <v>5</v>
      </c>
      <c r="N91" s="44">
        <f t="shared" si="5"/>
        <v>0</v>
      </c>
      <c r="O91" s="49">
        <f>IFERROR(VLOOKUP(A91,Stock!$A$5:$M$476,10,0),0)*Stock!F91</f>
        <v>50</v>
      </c>
      <c r="Q91" s="49">
        <f>IFERROR(VLOOKUP(A91,Stock!$A$5:$M$476,10,0),0)*Stock!M91</f>
        <v>50</v>
      </c>
    </row>
    <row r="92" spans="1:17" s="18" customFormat="1" ht="18" customHeight="1">
      <c r="A92" s="14">
        <v>88</v>
      </c>
      <c r="B92" s="13" t="s">
        <v>208</v>
      </c>
      <c r="C92" s="9" t="s">
        <v>606</v>
      </c>
      <c r="D92" s="13" t="s">
        <v>20</v>
      </c>
      <c r="E92" s="13" t="s">
        <v>8</v>
      </c>
      <c r="F92" s="112">
        <v>4</v>
      </c>
      <c r="G92" s="55">
        <f>SUMIF(Journal!$D$15:$D$450,$B$5:$B$476,Journal!$R$15:$R$450)</f>
        <v>0</v>
      </c>
      <c r="H92" s="56">
        <f>SUMIF(Journal!$D$15:$D$450,$B$5:$B$480,Journal!$J$15:$J$450)</f>
        <v>0</v>
      </c>
      <c r="I92" s="57">
        <f>SUMIF(Journal!$D$15:$D$450,$B$5:$B$480,Journal!$K$15:$K$450)</f>
        <v>0</v>
      </c>
      <c r="J92" s="12">
        <v>10</v>
      </c>
      <c r="K92" s="11">
        <v>8</v>
      </c>
      <c r="L92" s="6">
        <f t="shared" si="3"/>
        <v>40</v>
      </c>
      <c r="M92" s="123">
        <f t="shared" si="4"/>
        <v>4</v>
      </c>
      <c r="N92" s="44">
        <f t="shared" si="5"/>
        <v>0</v>
      </c>
      <c r="O92" s="49">
        <f>IFERROR(VLOOKUP(A92,Stock!$A$5:$M$476,10,0),0)*Stock!F92</f>
        <v>40</v>
      </c>
      <c r="Q92" s="49">
        <f>IFERROR(VLOOKUP(A92,Stock!$A$5:$M$476,10,0),0)*Stock!M92</f>
        <v>40</v>
      </c>
    </row>
    <row r="93" spans="1:17" s="18" customFormat="1" ht="18" customHeight="1">
      <c r="A93" s="10">
        <v>89</v>
      </c>
      <c r="B93" s="13" t="s">
        <v>209</v>
      </c>
      <c r="C93" s="9" t="s">
        <v>607</v>
      </c>
      <c r="D93" s="9" t="s">
        <v>20</v>
      </c>
      <c r="E93" s="9" t="s">
        <v>8</v>
      </c>
      <c r="F93" s="112">
        <v>6</v>
      </c>
      <c r="G93" s="55">
        <f>SUMIF(Journal!$D$15:$D$450,$B$5:$B$476,Journal!$R$15:$R$450)</f>
        <v>0</v>
      </c>
      <c r="H93" s="56">
        <f>SUMIF(Journal!$D$15:$D$450,$B$5:$B$480,Journal!$J$15:$J$450)</f>
        <v>0</v>
      </c>
      <c r="I93" s="57">
        <f>SUMIF(Journal!$D$15:$D$450,$B$5:$B$480,Journal!$K$15:$K$450)</f>
        <v>0</v>
      </c>
      <c r="J93" s="8">
        <v>10</v>
      </c>
      <c r="K93" s="7">
        <v>8</v>
      </c>
      <c r="L93" s="6">
        <f t="shared" si="3"/>
        <v>60</v>
      </c>
      <c r="M93" s="123">
        <f t="shared" si="4"/>
        <v>6</v>
      </c>
      <c r="N93" s="44">
        <f t="shared" si="5"/>
        <v>0</v>
      </c>
      <c r="O93" s="49">
        <f>IFERROR(VLOOKUP(A93,Stock!$A$5:$M$476,10,0),0)*Stock!F93</f>
        <v>60</v>
      </c>
      <c r="Q93" s="49">
        <f>IFERROR(VLOOKUP(A93,Stock!$A$5:$M$476,10,0),0)*Stock!M93</f>
        <v>60</v>
      </c>
    </row>
    <row r="94" spans="1:17" s="18" customFormat="1" ht="18" customHeight="1">
      <c r="A94" s="14">
        <v>90</v>
      </c>
      <c r="B94" s="13" t="s">
        <v>210</v>
      </c>
      <c r="C94" s="9" t="s">
        <v>608</v>
      </c>
      <c r="D94" s="13" t="s">
        <v>20</v>
      </c>
      <c r="E94" s="13" t="s">
        <v>8</v>
      </c>
      <c r="F94" s="112">
        <v>4</v>
      </c>
      <c r="G94" s="55">
        <f>SUMIF(Journal!$D$15:$D$450,$B$5:$B$476,Journal!$R$15:$R$450)</f>
        <v>0</v>
      </c>
      <c r="H94" s="56">
        <f>SUMIF(Journal!$D$15:$D$450,$B$5:$B$480,Journal!$J$15:$J$450)</f>
        <v>0</v>
      </c>
      <c r="I94" s="57">
        <f>SUMIF(Journal!$D$15:$D$450,$B$5:$B$480,Journal!$K$15:$K$450)</f>
        <v>0</v>
      </c>
      <c r="J94" s="12">
        <v>10</v>
      </c>
      <c r="K94" s="11">
        <v>8</v>
      </c>
      <c r="L94" s="6">
        <f t="shared" si="3"/>
        <v>40</v>
      </c>
      <c r="M94" s="123">
        <f t="shared" si="4"/>
        <v>4</v>
      </c>
      <c r="N94" s="44">
        <f t="shared" si="5"/>
        <v>0</v>
      </c>
      <c r="O94" s="49">
        <f>IFERROR(VLOOKUP(A94,Stock!$A$5:$M$476,10,0),0)*Stock!F94</f>
        <v>40</v>
      </c>
      <c r="Q94" s="49">
        <f>IFERROR(VLOOKUP(A94,Stock!$A$5:$M$476,10,0),0)*Stock!M94</f>
        <v>40</v>
      </c>
    </row>
    <row r="95" spans="1:17" s="18" customFormat="1" ht="18" customHeight="1">
      <c r="A95" s="10">
        <v>91</v>
      </c>
      <c r="B95" s="13" t="s">
        <v>211</v>
      </c>
      <c r="C95" s="9" t="s">
        <v>609</v>
      </c>
      <c r="D95" s="9" t="s">
        <v>20</v>
      </c>
      <c r="E95" s="9" t="s">
        <v>8</v>
      </c>
      <c r="F95" s="112">
        <v>9</v>
      </c>
      <c r="G95" s="55">
        <f>SUMIF(Journal!$D$15:$D$450,$B$5:$B$476,Journal!$R$15:$R$450)</f>
        <v>0</v>
      </c>
      <c r="H95" s="56">
        <f>SUMIF(Journal!$D$15:$D$450,$B$5:$B$480,Journal!$J$15:$J$450)</f>
        <v>0</v>
      </c>
      <c r="I95" s="57">
        <f>SUMIF(Journal!$D$15:$D$450,$B$5:$B$480,Journal!$K$15:$K$450)</f>
        <v>0</v>
      </c>
      <c r="J95" s="8">
        <v>15</v>
      </c>
      <c r="K95" s="7">
        <v>12</v>
      </c>
      <c r="L95" s="6">
        <f t="shared" si="3"/>
        <v>135</v>
      </c>
      <c r="M95" s="123">
        <f t="shared" si="4"/>
        <v>9</v>
      </c>
      <c r="N95" s="44">
        <f t="shared" si="5"/>
        <v>0</v>
      </c>
      <c r="O95" s="49">
        <f>IFERROR(VLOOKUP(A95,Stock!$A$5:$M$476,10,0),0)*Stock!F95</f>
        <v>135</v>
      </c>
      <c r="Q95" s="49">
        <f>IFERROR(VLOOKUP(A95,Stock!$A$5:$M$476,10,0),0)*Stock!M95</f>
        <v>135</v>
      </c>
    </row>
    <row r="96" spans="1:17" s="18" customFormat="1" ht="18" customHeight="1">
      <c r="A96" s="14">
        <v>92</v>
      </c>
      <c r="B96" s="13" t="s">
        <v>212</v>
      </c>
      <c r="C96" s="9" t="s">
        <v>610</v>
      </c>
      <c r="D96" s="13" t="s">
        <v>20</v>
      </c>
      <c r="E96" s="13" t="s">
        <v>8</v>
      </c>
      <c r="F96" s="112">
        <v>8</v>
      </c>
      <c r="G96" s="55">
        <f>SUMIF(Journal!$D$15:$D$450,$B$5:$B$476,Journal!$R$15:$R$450)</f>
        <v>0</v>
      </c>
      <c r="H96" s="56">
        <f>SUMIF(Journal!$D$15:$D$450,$B$5:$B$480,Journal!$J$15:$J$450)</f>
        <v>0</v>
      </c>
      <c r="I96" s="57">
        <f>SUMIF(Journal!$D$15:$D$450,$B$5:$B$480,Journal!$K$15:$K$450)</f>
        <v>0</v>
      </c>
      <c r="J96" s="12">
        <v>15</v>
      </c>
      <c r="K96" s="11">
        <v>12</v>
      </c>
      <c r="L96" s="6">
        <f t="shared" si="3"/>
        <v>120</v>
      </c>
      <c r="M96" s="123">
        <f t="shared" si="4"/>
        <v>8</v>
      </c>
      <c r="N96" s="44">
        <f t="shared" si="5"/>
        <v>0</v>
      </c>
      <c r="O96" s="49">
        <f>IFERROR(VLOOKUP(A96,Stock!$A$5:$M$476,10,0),0)*Stock!F96</f>
        <v>120</v>
      </c>
      <c r="Q96" s="49">
        <f>IFERROR(VLOOKUP(A96,Stock!$A$5:$M$476,10,0),0)*Stock!M96</f>
        <v>120</v>
      </c>
    </row>
    <row r="97" spans="1:17" s="18" customFormat="1" ht="18" customHeight="1">
      <c r="A97" s="10">
        <v>93</v>
      </c>
      <c r="B97" s="13" t="s">
        <v>213</v>
      </c>
      <c r="C97" s="9" t="s">
        <v>611</v>
      </c>
      <c r="D97" s="9" t="s">
        <v>20</v>
      </c>
      <c r="E97" s="9" t="s">
        <v>8</v>
      </c>
      <c r="F97" s="112">
        <v>5</v>
      </c>
      <c r="G97" s="55">
        <f>SUMIF(Journal!$D$15:$D$450,$B$5:$B$476,Journal!$R$15:$R$450)</f>
        <v>0</v>
      </c>
      <c r="H97" s="56">
        <f>SUMIF(Journal!$D$15:$D$450,$B$5:$B$480,Journal!$J$15:$J$450)</f>
        <v>0</v>
      </c>
      <c r="I97" s="57">
        <f>SUMIF(Journal!$D$15:$D$450,$B$5:$B$480,Journal!$K$15:$K$450)</f>
        <v>0</v>
      </c>
      <c r="J97" s="8">
        <v>15</v>
      </c>
      <c r="K97" s="7">
        <v>12</v>
      </c>
      <c r="L97" s="6">
        <f t="shared" si="3"/>
        <v>75</v>
      </c>
      <c r="M97" s="123">
        <f t="shared" si="4"/>
        <v>5</v>
      </c>
      <c r="N97" s="44">
        <f t="shared" si="5"/>
        <v>0</v>
      </c>
      <c r="O97" s="49">
        <f>IFERROR(VLOOKUP(A97,Stock!$A$5:$M$476,10,0),0)*Stock!F97</f>
        <v>75</v>
      </c>
      <c r="Q97" s="49">
        <f>IFERROR(VLOOKUP(A97,Stock!$A$5:$M$476,10,0),0)*Stock!M97</f>
        <v>75</v>
      </c>
    </row>
    <row r="98" spans="1:17" s="18" customFormat="1" ht="18" customHeight="1">
      <c r="A98" s="14">
        <v>94</v>
      </c>
      <c r="B98" s="13" t="s">
        <v>214</v>
      </c>
      <c r="C98" s="9" t="s">
        <v>612</v>
      </c>
      <c r="D98" s="13" t="s">
        <v>20</v>
      </c>
      <c r="E98" s="13" t="s">
        <v>8</v>
      </c>
      <c r="F98" s="112">
        <v>1</v>
      </c>
      <c r="G98" s="55">
        <f>SUMIF(Journal!$D$15:$D$450,$B$5:$B$476,Journal!$R$15:$R$450)</f>
        <v>0</v>
      </c>
      <c r="H98" s="56">
        <f>SUMIF(Journal!$D$15:$D$450,$B$5:$B$480,Journal!$J$15:$J$450)</f>
        <v>0</v>
      </c>
      <c r="I98" s="57">
        <f>SUMIF(Journal!$D$15:$D$450,$B$5:$B$480,Journal!$K$15:$K$450)</f>
        <v>0</v>
      </c>
      <c r="J98" s="12">
        <v>15</v>
      </c>
      <c r="K98" s="11">
        <v>12</v>
      </c>
      <c r="L98" s="6">
        <f t="shared" si="3"/>
        <v>15</v>
      </c>
      <c r="M98" s="123">
        <f t="shared" si="4"/>
        <v>1</v>
      </c>
      <c r="N98" s="44">
        <f t="shared" si="5"/>
        <v>0</v>
      </c>
      <c r="O98" s="49">
        <f>IFERROR(VLOOKUP(A98,Stock!$A$5:$M$476,10,0),0)*Stock!F98</f>
        <v>15</v>
      </c>
      <c r="Q98" s="49">
        <f>IFERROR(VLOOKUP(A98,Stock!$A$5:$M$476,10,0),0)*Stock!M98</f>
        <v>15</v>
      </c>
    </row>
    <row r="99" spans="1:17" s="18" customFormat="1" ht="18" customHeight="1">
      <c r="A99" s="10">
        <v>95</v>
      </c>
      <c r="B99" s="13" t="s">
        <v>215</v>
      </c>
      <c r="C99" s="9" t="s">
        <v>613</v>
      </c>
      <c r="D99" s="9" t="s">
        <v>20</v>
      </c>
      <c r="E99" s="9" t="s">
        <v>8</v>
      </c>
      <c r="F99" s="112">
        <v>2</v>
      </c>
      <c r="G99" s="55">
        <f>SUMIF(Journal!$D$15:$D$450,$B$5:$B$476,Journal!$R$15:$R$450)</f>
        <v>0</v>
      </c>
      <c r="H99" s="56">
        <f>SUMIF(Journal!$D$15:$D$450,$B$5:$B$480,Journal!$J$15:$J$450)</f>
        <v>0</v>
      </c>
      <c r="I99" s="57">
        <f>SUMIF(Journal!$D$15:$D$450,$B$5:$B$480,Journal!$K$15:$K$450)</f>
        <v>0</v>
      </c>
      <c r="J99" s="8"/>
      <c r="K99" s="7"/>
      <c r="L99" s="6">
        <f t="shared" si="3"/>
        <v>0</v>
      </c>
      <c r="M99" s="123">
        <f t="shared" si="4"/>
        <v>2</v>
      </c>
      <c r="N99" s="44">
        <f t="shared" si="5"/>
        <v>0</v>
      </c>
      <c r="O99" s="49">
        <f>IFERROR(VLOOKUP(A99,Stock!$A$5:$M$476,10,0),0)*Stock!F99</f>
        <v>0</v>
      </c>
      <c r="Q99" s="49">
        <f>IFERROR(VLOOKUP(A99,Stock!$A$5:$M$476,10,0),0)*Stock!M99</f>
        <v>0</v>
      </c>
    </row>
    <row r="100" spans="1:17" s="18" customFormat="1" ht="18" customHeight="1">
      <c r="A100" s="14">
        <v>96</v>
      </c>
      <c r="B100" s="13" t="s">
        <v>216</v>
      </c>
      <c r="C100" s="9" t="s">
        <v>614</v>
      </c>
      <c r="D100" s="13" t="s">
        <v>20</v>
      </c>
      <c r="E100" s="13" t="s">
        <v>8</v>
      </c>
      <c r="F100" s="112">
        <v>4</v>
      </c>
      <c r="G100" s="55">
        <f>SUMIF(Journal!$D$15:$D$450,$B$5:$B$476,Journal!$R$15:$R$450)</f>
        <v>0</v>
      </c>
      <c r="H100" s="56">
        <f>SUMIF(Journal!$D$15:$D$450,$B$5:$B$480,Journal!$J$15:$J$450)</f>
        <v>0</v>
      </c>
      <c r="I100" s="57">
        <f>SUMIF(Journal!$D$15:$D$450,$B$5:$B$480,Journal!$K$15:$K$450)</f>
        <v>0</v>
      </c>
      <c r="J100" s="12">
        <v>15</v>
      </c>
      <c r="K100" s="11">
        <v>12</v>
      </c>
      <c r="L100" s="6">
        <f t="shared" si="3"/>
        <v>60</v>
      </c>
      <c r="M100" s="123">
        <f t="shared" si="4"/>
        <v>4</v>
      </c>
      <c r="N100" s="44">
        <f t="shared" si="5"/>
        <v>0</v>
      </c>
      <c r="O100" s="49">
        <f>IFERROR(VLOOKUP(A100,Stock!$A$5:$M$476,10,0),0)*Stock!F100</f>
        <v>60</v>
      </c>
      <c r="Q100" s="49">
        <f>IFERROR(VLOOKUP(A100,Stock!$A$5:$M$476,10,0),0)*Stock!M100</f>
        <v>60</v>
      </c>
    </row>
    <row r="101" spans="1:17" s="18" customFormat="1" ht="18" customHeight="1">
      <c r="A101" s="10">
        <v>97</v>
      </c>
      <c r="B101" s="13" t="s">
        <v>217</v>
      </c>
      <c r="C101" s="9" t="s">
        <v>615</v>
      </c>
      <c r="D101" s="9" t="s">
        <v>20</v>
      </c>
      <c r="E101" s="9" t="s">
        <v>8</v>
      </c>
      <c r="F101" s="112">
        <v>5</v>
      </c>
      <c r="G101" s="55">
        <f>SUMIF(Journal!$D$15:$D$450,$B$5:$B$476,Journal!$R$15:$R$450)</f>
        <v>0</v>
      </c>
      <c r="H101" s="56">
        <f>SUMIF(Journal!$D$15:$D$450,$B$5:$B$480,Journal!$J$15:$J$450)</f>
        <v>0</v>
      </c>
      <c r="I101" s="57">
        <f>SUMIF(Journal!$D$15:$D$450,$B$5:$B$480,Journal!$K$15:$K$450)</f>
        <v>0</v>
      </c>
      <c r="J101" s="8">
        <v>15</v>
      </c>
      <c r="K101" s="7">
        <v>12</v>
      </c>
      <c r="L101" s="6">
        <f t="shared" si="3"/>
        <v>75</v>
      </c>
      <c r="M101" s="123">
        <f t="shared" si="4"/>
        <v>5</v>
      </c>
      <c r="N101" s="44">
        <f t="shared" si="5"/>
        <v>0</v>
      </c>
      <c r="O101" s="49">
        <f>IFERROR(VLOOKUP(A101,Stock!$A$5:$M$476,10,0),0)*Stock!F101</f>
        <v>75</v>
      </c>
      <c r="Q101" s="49">
        <f>IFERROR(VLOOKUP(A101,Stock!$A$5:$M$476,10,0),0)*Stock!M101</f>
        <v>75</v>
      </c>
    </row>
    <row r="102" spans="1:17" s="18" customFormat="1" ht="18" customHeight="1">
      <c r="A102" s="14">
        <v>98</v>
      </c>
      <c r="B102" s="13" t="s">
        <v>218</v>
      </c>
      <c r="C102" s="9" t="s">
        <v>616</v>
      </c>
      <c r="D102" s="13" t="s">
        <v>20</v>
      </c>
      <c r="E102" s="13" t="s">
        <v>8</v>
      </c>
      <c r="F102" s="112">
        <v>7</v>
      </c>
      <c r="G102" s="55">
        <f>SUMIF(Journal!$D$15:$D$450,$B$5:$B$476,Journal!$R$15:$R$450)</f>
        <v>0</v>
      </c>
      <c r="H102" s="56">
        <f>SUMIF(Journal!$D$15:$D$450,$B$5:$B$480,Journal!$J$15:$J$450)</f>
        <v>0</v>
      </c>
      <c r="I102" s="57">
        <f>SUMIF(Journal!$D$15:$D$450,$B$5:$B$480,Journal!$K$15:$K$450)</f>
        <v>0</v>
      </c>
      <c r="J102" s="12">
        <v>23</v>
      </c>
      <c r="K102" s="11">
        <v>18.399999999999999</v>
      </c>
      <c r="L102" s="6">
        <f t="shared" si="3"/>
        <v>161</v>
      </c>
      <c r="M102" s="123">
        <f t="shared" si="4"/>
        <v>7</v>
      </c>
      <c r="N102" s="44">
        <f t="shared" si="5"/>
        <v>0</v>
      </c>
      <c r="O102" s="49">
        <f>IFERROR(VLOOKUP(A102,Stock!$A$5:$M$476,10,0),0)*Stock!F102</f>
        <v>161</v>
      </c>
      <c r="Q102" s="49">
        <f>IFERROR(VLOOKUP(A102,Stock!$A$5:$M$476,10,0),0)*Stock!M102</f>
        <v>161</v>
      </c>
    </row>
    <row r="103" spans="1:17" s="18" customFormat="1" ht="18" customHeight="1">
      <c r="A103" s="10">
        <v>99</v>
      </c>
      <c r="B103" s="13" t="s">
        <v>219</v>
      </c>
      <c r="C103" s="9" t="s">
        <v>617</v>
      </c>
      <c r="D103" s="9" t="s">
        <v>20</v>
      </c>
      <c r="E103" s="9" t="s">
        <v>8</v>
      </c>
      <c r="F103" s="112">
        <v>3</v>
      </c>
      <c r="G103" s="55">
        <f>SUMIF(Journal!$D$15:$D$450,$B$5:$B$476,Journal!$R$15:$R$450)</f>
        <v>0</v>
      </c>
      <c r="H103" s="56">
        <f>SUMIF(Journal!$D$15:$D$450,$B$5:$B$480,Journal!$J$15:$J$450)</f>
        <v>0</v>
      </c>
      <c r="I103" s="57">
        <f>SUMIF(Journal!$D$15:$D$450,$B$5:$B$480,Journal!$K$15:$K$450)</f>
        <v>0</v>
      </c>
      <c r="J103" s="8">
        <v>5</v>
      </c>
      <c r="K103" s="7">
        <v>4</v>
      </c>
      <c r="L103" s="6">
        <f t="shared" si="3"/>
        <v>15</v>
      </c>
      <c r="M103" s="123">
        <f t="shared" si="4"/>
        <v>3</v>
      </c>
      <c r="N103" s="44">
        <f t="shared" si="5"/>
        <v>0</v>
      </c>
      <c r="O103" s="49">
        <f>IFERROR(VLOOKUP(A103,Stock!$A$5:$M$476,10,0),0)*Stock!F103</f>
        <v>15</v>
      </c>
      <c r="Q103" s="49">
        <f>IFERROR(VLOOKUP(A103,Stock!$A$5:$M$476,10,0),0)*Stock!M103</f>
        <v>15</v>
      </c>
    </row>
    <row r="104" spans="1:17" s="18" customFormat="1" ht="18" customHeight="1">
      <c r="A104" s="14">
        <v>100</v>
      </c>
      <c r="B104" s="13" t="s">
        <v>220</v>
      </c>
      <c r="C104" s="9" t="s">
        <v>618</v>
      </c>
      <c r="D104" s="13" t="s">
        <v>65</v>
      </c>
      <c r="E104" s="13" t="s">
        <v>8</v>
      </c>
      <c r="F104" s="112">
        <v>7</v>
      </c>
      <c r="G104" s="55">
        <f>SUMIF(Journal!$D$15:$D$450,$B$5:$B$476,Journal!$R$15:$R$450)</f>
        <v>0</v>
      </c>
      <c r="H104" s="56">
        <f>SUMIF(Journal!$D$15:$D$450,$B$5:$B$480,Journal!$J$15:$J$450)</f>
        <v>0</v>
      </c>
      <c r="I104" s="57">
        <f>SUMIF(Journal!$D$15:$D$450,$B$5:$B$480,Journal!$K$15:$K$450)</f>
        <v>0</v>
      </c>
      <c r="J104" s="12">
        <v>17</v>
      </c>
      <c r="K104" s="11">
        <v>13.6</v>
      </c>
      <c r="L104" s="6">
        <f t="shared" si="3"/>
        <v>119</v>
      </c>
      <c r="M104" s="123">
        <f t="shared" si="4"/>
        <v>7</v>
      </c>
      <c r="N104" s="44">
        <f t="shared" si="5"/>
        <v>0</v>
      </c>
      <c r="O104" s="49">
        <f>IFERROR(VLOOKUP(A104,Stock!$A$5:$M$476,10,0),0)*Stock!F104</f>
        <v>119</v>
      </c>
      <c r="Q104" s="49">
        <f>IFERROR(VLOOKUP(A104,Stock!$A$5:$M$476,10,0),0)*Stock!M104</f>
        <v>119</v>
      </c>
    </row>
    <row r="105" spans="1:17" s="18" customFormat="1" ht="18" customHeight="1">
      <c r="A105" s="10">
        <v>101</v>
      </c>
      <c r="B105" s="13" t="s">
        <v>221</v>
      </c>
      <c r="C105" s="9" t="s">
        <v>619</v>
      </c>
      <c r="D105" s="9" t="s">
        <v>57</v>
      </c>
      <c r="E105" s="9" t="s">
        <v>8</v>
      </c>
      <c r="F105" s="112">
        <v>8</v>
      </c>
      <c r="G105" s="55">
        <f>SUMIF(Journal!$D$15:$D$450,$B$5:$B$476,Journal!$R$15:$R$450)</f>
        <v>0</v>
      </c>
      <c r="H105" s="56">
        <f>SUMIF(Journal!$D$15:$D$450,$B$5:$B$480,Journal!$J$15:$J$450)</f>
        <v>0</v>
      </c>
      <c r="I105" s="57">
        <f>SUMIF(Journal!$D$15:$D$450,$B$5:$B$480,Journal!$K$15:$K$450)</f>
        <v>0</v>
      </c>
      <c r="J105" s="8">
        <v>15</v>
      </c>
      <c r="K105" s="7">
        <v>12</v>
      </c>
      <c r="L105" s="6">
        <f t="shared" si="3"/>
        <v>120</v>
      </c>
      <c r="M105" s="123">
        <f t="shared" si="4"/>
        <v>8</v>
      </c>
      <c r="N105" s="44">
        <f t="shared" si="5"/>
        <v>0</v>
      </c>
      <c r="O105" s="49">
        <f>IFERROR(VLOOKUP(A105,Stock!$A$5:$M$476,10,0),0)*Stock!F105</f>
        <v>120</v>
      </c>
      <c r="Q105" s="49">
        <f>IFERROR(VLOOKUP(A105,Stock!$A$5:$M$476,10,0),0)*Stock!M105</f>
        <v>120</v>
      </c>
    </row>
    <row r="106" spans="1:17" s="18" customFormat="1" ht="18" customHeight="1">
      <c r="A106" s="14">
        <v>102</v>
      </c>
      <c r="B106" s="13" t="s">
        <v>222</v>
      </c>
      <c r="C106" s="9" t="s">
        <v>620</v>
      </c>
      <c r="D106" s="13" t="s">
        <v>20</v>
      </c>
      <c r="E106" s="13" t="s">
        <v>8</v>
      </c>
      <c r="F106" s="112">
        <v>9</v>
      </c>
      <c r="G106" s="55">
        <f>SUMIF(Journal!$D$15:$D$450,$B$5:$B$476,Journal!$R$15:$R$450)</f>
        <v>0</v>
      </c>
      <c r="H106" s="56">
        <f>SUMIF(Journal!$D$15:$D$450,$B$5:$B$480,Journal!$J$15:$J$450)</f>
        <v>0</v>
      </c>
      <c r="I106" s="57">
        <f>SUMIF(Journal!$D$15:$D$450,$B$5:$B$480,Journal!$K$15:$K$450)</f>
        <v>0</v>
      </c>
      <c r="J106" s="12">
        <v>25</v>
      </c>
      <c r="K106" s="11">
        <v>20</v>
      </c>
      <c r="L106" s="6">
        <f t="shared" si="3"/>
        <v>225</v>
      </c>
      <c r="M106" s="123">
        <f t="shared" si="4"/>
        <v>9</v>
      </c>
      <c r="N106" s="44">
        <f t="shared" si="5"/>
        <v>0</v>
      </c>
      <c r="O106" s="49">
        <f>IFERROR(VLOOKUP(A106,Stock!$A$5:$M$476,10,0),0)*Stock!F106</f>
        <v>225</v>
      </c>
      <c r="Q106" s="49">
        <f>IFERROR(VLOOKUP(A106,Stock!$A$5:$M$476,10,0),0)*Stock!M106</f>
        <v>225</v>
      </c>
    </row>
    <row r="107" spans="1:17" s="18" customFormat="1" ht="18" customHeight="1">
      <c r="A107" s="10">
        <v>103</v>
      </c>
      <c r="B107" s="13" t="s">
        <v>223</v>
      </c>
      <c r="C107" s="9" t="s">
        <v>621</v>
      </c>
      <c r="D107" s="9" t="s">
        <v>20</v>
      </c>
      <c r="E107" s="9" t="s">
        <v>8</v>
      </c>
      <c r="F107" s="112">
        <v>6</v>
      </c>
      <c r="G107" s="55">
        <f>SUMIF(Journal!$D$15:$D$450,$B$5:$B$476,Journal!$R$15:$R$450)</f>
        <v>0</v>
      </c>
      <c r="H107" s="56">
        <f>SUMIF(Journal!$D$15:$D$450,$B$5:$B$480,Journal!$J$15:$J$450)</f>
        <v>0</v>
      </c>
      <c r="I107" s="57">
        <f>SUMIF(Journal!$D$15:$D$450,$B$5:$B$480,Journal!$K$15:$K$450)</f>
        <v>0</v>
      </c>
      <c r="J107" s="8">
        <v>6</v>
      </c>
      <c r="K107" s="7">
        <v>4.8</v>
      </c>
      <c r="L107" s="6">
        <f t="shared" si="3"/>
        <v>36</v>
      </c>
      <c r="M107" s="123">
        <f t="shared" si="4"/>
        <v>6</v>
      </c>
      <c r="N107" s="44">
        <f t="shared" si="5"/>
        <v>0</v>
      </c>
      <c r="O107" s="49">
        <f>IFERROR(VLOOKUP(A107,Stock!$A$5:$M$476,10,0),0)*Stock!F107</f>
        <v>36</v>
      </c>
      <c r="Q107" s="49">
        <f>IFERROR(VLOOKUP(A107,Stock!$A$5:$M$476,10,0),0)*Stock!M107</f>
        <v>36</v>
      </c>
    </row>
    <row r="108" spans="1:17" s="18" customFormat="1" ht="18" customHeight="1">
      <c r="A108" s="14">
        <v>104</v>
      </c>
      <c r="B108" s="13" t="s">
        <v>224</v>
      </c>
      <c r="C108" s="9" t="s">
        <v>622</v>
      </c>
      <c r="D108" s="13" t="s">
        <v>20</v>
      </c>
      <c r="E108" s="13" t="s">
        <v>8</v>
      </c>
      <c r="F108" s="112">
        <v>5</v>
      </c>
      <c r="G108" s="55">
        <f>SUMIF(Journal!$D$15:$D$450,$B$5:$B$476,Journal!$R$15:$R$450)</f>
        <v>0</v>
      </c>
      <c r="H108" s="56">
        <f>SUMIF(Journal!$D$15:$D$450,$B$5:$B$480,Journal!$J$15:$J$450)</f>
        <v>0</v>
      </c>
      <c r="I108" s="57">
        <f>SUMIF(Journal!$D$15:$D$450,$B$5:$B$480,Journal!$K$15:$K$450)</f>
        <v>0</v>
      </c>
      <c r="J108" s="12">
        <v>6</v>
      </c>
      <c r="K108" s="11">
        <v>4.8</v>
      </c>
      <c r="L108" s="6">
        <f t="shared" si="3"/>
        <v>30</v>
      </c>
      <c r="M108" s="123">
        <f t="shared" si="4"/>
        <v>5</v>
      </c>
      <c r="N108" s="44">
        <f t="shared" si="5"/>
        <v>0</v>
      </c>
      <c r="O108" s="49">
        <f>IFERROR(VLOOKUP(A108,Stock!$A$5:$M$476,10,0),0)*Stock!F108</f>
        <v>30</v>
      </c>
      <c r="Q108" s="49">
        <f>IFERROR(VLOOKUP(A108,Stock!$A$5:$M$476,10,0),0)*Stock!M108</f>
        <v>30</v>
      </c>
    </row>
    <row r="109" spans="1:17" s="18" customFormat="1" ht="18" customHeight="1">
      <c r="A109" s="10">
        <v>105</v>
      </c>
      <c r="B109" s="13" t="s">
        <v>225</v>
      </c>
      <c r="C109" s="9" t="s">
        <v>623</v>
      </c>
      <c r="D109" s="9" t="s">
        <v>20</v>
      </c>
      <c r="E109" s="9" t="s">
        <v>8</v>
      </c>
      <c r="F109" s="112">
        <v>2</v>
      </c>
      <c r="G109" s="55">
        <f>SUMIF(Journal!$D$15:$D$450,$B$5:$B$476,Journal!$R$15:$R$450)</f>
        <v>0</v>
      </c>
      <c r="H109" s="56">
        <f>SUMIF(Journal!$D$15:$D$450,$B$5:$B$480,Journal!$J$15:$J$450)</f>
        <v>0</v>
      </c>
      <c r="I109" s="57">
        <f>SUMIF(Journal!$D$15:$D$450,$B$5:$B$480,Journal!$K$15:$K$450)</f>
        <v>0</v>
      </c>
      <c r="J109" s="8">
        <v>6</v>
      </c>
      <c r="K109" s="7">
        <v>4.8</v>
      </c>
      <c r="L109" s="6">
        <f t="shared" si="3"/>
        <v>12</v>
      </c>
      <c r="M109" s="123">
        <f t="shared" si="4"/>
        <v>2</v>
      </c>
      <c r="N109" s="44">
        <f t="shared" si="5"/>
        <v>0</v>
      </c>
      <c r="O109" s="49">
        <f>IFERROR(VLOOKUP(A109,Stock!$A$5:$M$476,10,0),0)*Stock!F109</f>
        <v>12</v>
      </c>
      <c r="Q109" s="49">
        <f>IFERROR(VLOOKUP(A109,Stock!$A$5:$M$476,10,0),0)*Stock!M109</f>
        <v>12</v>
      </c>
    </row>
    <row r="110" spans="1:17" s="18" customFormat="1" ht="18" customHeight="1">
      <c r="A110" s="14">
        <v>106</v>
      </c>
      <c r="B110" s="13" t="s">
        <v>226</v>
      </c>
      <c r="C110" s="9" t="s">
        <v>624</v>
      </c>
      <c r="D110" s="13" t="s">
        <v>16</v>
      </c>
      <c r="E110" s="13" t="s">
        <v>8</v>
      </c>
      <c r="F110" s="112">
        <v>1</v>
      </c>
      <c r="G110" s="55">
        <f>SUMIF(Journal!$D$15:$D$450,$B$5:$B$476,Journal!$R$15:$R$450)</f>
        <v>0</v>
      </c>
      <c r="H110" s="56">
        <f>SUMIF(Journal!$D$15:$D$450,$B$5:$B$480,Journal!$J$15:$J$450)</f>
        <v>0</v>
      </c>
      <c r="I110" s="57">
        <f>SUMIF(Journal!$D$15:$D$450,$B$5:$B$480,Journal!$K$15:$K$450)</f>
        <v>0</v>
      </c>
      <c r="J110" s="12">
        <v>15</v>
      </c>
      <c r="K110" s="11">
        <v>12</v>
      </c>
      <c r="L110" s="6">
        <f t="shared" si="3"/>
        <v>15</v>
      </c>
      <c r="M110" s="123">
        <f t="shared" si="4"/>
        <v>1</v>
      </c>
      <c r="N110" s="44">
        <f t="shared" si="5"/>
        <v>0</v>
      </c>
      <c r="O110" s="49">
        <f>IFERROR(VLOOKUP(A110,Stock!$A$5:$M$476,10,0),0)*Stock!F110</f>
        <v>15</v>
      </c>
      <c r="Q110" s="49">
        <f>IFERROR(VLOOKUP(A110,Stock!$A$5:$M$476,10,0),0)*Stock!M110</f>
        <v>15</v>
      </c>
    </row>
    <row r="111" spans="1:17" s="18" customFormat="1" ht="18" customHeight="1">
      <c r="A111" s="10">
        <v>107</v>
      </c>
      <c r="B111" s="13" t="s">
        <v>227</v>
      </c>
      <c r="C111" s="9" t="s">
        <v>625</v>
      </c>
      <c r="D111" s="9" t="s">
        <v>20</v>
      </c>
      <c r="E111" s="9" t="s">
        <v>8</v>
      </c>
      <c r="F111" s="112"/>
      <c r="G111" s="55">
        <f>SUMIF(Journal!$D$15:$D$450,$B$5:$B$476,Journal!$R$15:$R$450)</f>
        <v>0</v>
      </c>
      <c r="H111" s="56">
        <f>SUMIF(Journal!$D$15:$D$450,$B$5:$B$480,Journal!$J$15:$J$450)</f>
        <v>0</v>
      </c>
      <c r="I111" s="57">
        <f>SUMIF(Journal!$D$15:$D$450,$B$5:$B$480,Journal!$K$15:$K$450)</f>
        <v>0</v>
      </c>
      <c r="J111" s="8">
        <v>10</v>
      </c>
      <c r="K111" s="7">
        <v>8</v>
      </c>
      <c r="L111" s="6">
        <f t="shared" si="3"/>
        <v>0</v>
      </c>
      <c r="M111" s="123">
        <f t="shared" si="4"/>
        <v>0</v>
      </c>
      <c r="N111" s="44">
        <f t="shared" si="5"/>
        <v>0</v>
      </c>
      <c r="O111" s="49">
        <f>IFERROR(VLOOKUP(A111,Stock!$A$5:$M$476,10,0),0)*Stock!F111</f>
        <v>0</v>
      </c>
      <c r="Q111" s="49">
        <f>IFERROR(VLOOKUP(A111,Stock!$A$5:$M$476,10,0),0)*Stock!M111</f>
        <v>0</v>
      </c>
    </row>
    <row r="112" spans="1:17" s="18" customFormat="1" ht="18" customHeight="1">
      <c r="A112" s="14">
        <v>108</v>
      </c>
      <c r="B112" s="13" t="s">
        <v>228</v>
      </c>
      <c r="C112" s="9" t="s">
        <v>626</v>
      </c>
      <c r="D112" s="13" t="s">
        <v>20</v>
      </c>
      <c r="E112" s="13" t="s">
        <v>8</v>
      </c>
      <c r="F112" s="112">
        <v>4</v>
      </c>
      <c r="G112" s="55">
        <f>SUMIF(Journal!$D$15:$D$450,$B$5:$B$476,Journal!$R$15:$R$450)</f>
        <v>0</v>
      </c>
      <c r="H112" s="56">
        <f>SUMIF(Journal!$D$15:$D$450,$B$5:$B$480,Journal!$J$15:$J$450)</f>
        <v>0</v>
      </c>
      <c r="I112" s="57">
        <f>SUMIF(Journal!$D$15:$D$450,$B$5:$B$480,Journal!$K$15:$K$450)</f>
        <v>0</v>
      </c>
      <c r="J112" s="12">
        <v>15</v>
      </c>
      <c r="K112" s="11">
        <v>12</v>
      </c>
      <c r="L112" s="6">
        <f t="shared" si="3"/>
        <v>60</v>
      </c>
      <c r="M112" s="123">
        <f t="shared" si="4"/>
        <v>4</v>
      </c>
      <c r="N112" s="44">
        <f t="shared" si="5"/>
        <v>0</v>
      </c>
      <c r="O112" s="49">
        <f>IFERROR(VLOOKUP(A112,Stock!$A$5:$M$476,10,0),0)*Stock!F112</f>
        <v>60</v>
      </c>
      <c r="Q112" s="49">
        <f>IFERROR(VLOOKUP(A112,Stock!$A$5:$M$476,10,0),0)*Stock!M112</f>
        <v>60</v>
      </c>
    </row>
    <row r="113" spans="1:17" s="18" customFormat="1" ht="18" customHeight="1">
      <c r="A113" s="10">
        <v>109</v>
      </c>
      <c r="B113" s="13" t="s">
        <v>229</v>
      </c>
      <c r="C113" s="9" t="s">
        <v>627</v>
      </c>
      <c r="D113" s="9" t="s">
        <v>64</v>
      </c>
      <c r="E113" s="9" t="s">
        <v>8</v>
      </c>
      <c r="F113" s="112">
        <v>6</v>
      </c>
      <c r="G113" s="55">
        <f>SUMIF(Journal!$D$15:$D$450,$B$5:$B$476,Journal!$R$15:$R$450)</f>
        <v>0</v>
      </c>
      <c r="H113" s="56">
        <f>SUMIF(Journal!$D$15:$D$450,$B$5:$B$480,Journal!$J$15:$J$450)</f>
        <v>0</v>
      </c>
      <c r="I113" s="57">
        <f>SUMIF(Journal!$D$15:$D$450,$B$5:$B$480,Journal!$K$15:$K$450)</f>
        <v>0</v>
      </c>
      <c r="J113" s="8">
        <v>5</v>
      </c>
      <c r="K113" s="7">
        <v>4</v>
      </c>
      <c r="L113" s="6">
        <f t="shared" si="3"/>
        <v>30</v>
      </c>
      <c r="M113" s="123">
        <f t="shared" si="4"/>
        <v>6</v>
      </c>
      <c r="N113" s="44">
        <f t="shared" si="5"/>
        <v>0</v>
      </c>
      <c r="O113" s="49">
        <f>IFERROR(VLOOKUP(A113,Stock!$A$5:$M$476,10,0),0)*Stock!F113</f>
        <v>30</v>
      </c>
      <c r="Q113" s="49">
        <f>IFERROR(VLOOKUP(A113,Stock!$A$5:$M$476,10,0),0)*Stock!M113</f>
        <v>30</v>
      </c>
    </row>
    <row r="114" spans="1:17" s="18" customFormat="1" ht="18" customHeight="1">
      <c r="A114" s="14">
        <v>110</v>
      </c>
      <c r="B114" s="13" t="s">
        <v>230</v>
      </c>
      <c r="C114" s="9" t="s">
        <v>628</v>
      </c>
      <c r="D114" s="13" t="s">
        <v>62</v>
      </c>
      <c r="E114" s="13" t="s">
        <v>8</v>
      </c>
      <c r="F114" s="112">
        <v>6</v>
      </c>
      <c r="G114" s="55">
        <f>SUMIF(Journal!$D$15:$D$450,$B$5:$B$476,Journal!$R$15:$R$450)</f>
        <v>0</v>
      </c>
      <c r="H114" s="56">
        <f>SUMIF(Journal!$D$15:$D$450,$B$5:$B$480,Journal!$J$15:$J$450)</f>
        <v>0</v>
      </c>
      <c r="I114" s="57">
        <f>SUMIF(Journal!$D$15:$D$450,$B$5:$B$480,Journal!$K$15:$K$450)</f>
        <v>0</v>
      </c>
      <c r="J114" s="12">
        <v>20</v>
      </c>
      <c r="K114" s="11">
        <v>16</v>
      </c>
      <c r="L114" s="6">
        <f t="shared" si="3"/>
        <v>120</v>
      </c>
      <c r="M114" s="123">
        <f t="shared" si="4"/>
        <v>6</v>
      </c>
      <c r="N114" s="44">
        <f t="shared" si="5"/>
        <v>0</v>
      </c>
      <c r="O114" s="49">
        <f>IFERROR(VLOOKUP(A114,Stock!$A$5:$M$476,10,0),0)*Stock!F114</f>
        <v>120</v>
      </c>
      <c r="Q114" s="49">
        <f>IFERROR(VLOOKUP(A114,Stock!$A$5:$M$476,10,0),0)*Stock!M114</f>
        <v>120</v>
      </c>
    </row>
    <row r="115" spans="1:17" s="18" customFormat="1" ht="18" customHeight="1">
      <c r="A115" s="10">
        <v>111</v>
      </c>
      <c r="B115" s="13" t="s">
        <v>231</v>
      </c>
      <c r="C115" s="9" t="s">
        <v>629</v>
      </c>
      <c r="D115" s="9" t="s">
        <v>57</v>
      </c>
      <c r="E115" s="9" t="s">
        <v>8</v>
      </c>
      <c r="F115" s="112">
        <v>8</v>
      </c>
      <c r="G115" s="55">
        <f>SUMIF(Journal!$D$15:$D$450,$B$5:$B$476,Journal!$R$15:$R$450)</f>
        <v>0</v>
      </c>
      <c r="H115" s="56">
        <f>SUMIF(Journal!$D$15:$D$450,$B$5:$B$480,Journal!$J$15:$J$450)</f>
        <v>0</v>
      </c>
      <c r="I115" s="57">
        <f>SUMIF(Journal!$D$15:$D$450,$B$5:$B$480,Journal!$K$15:$K$450)</f>
        <v>0</v>
      </c>
      <c r="J115" s="8">
        <v>16</v>
      </c>
      <c r="K115" s="7">
        <v>12.8</v>
      </c>
      <c r="L115" s="6">
        <f t="shared" si="3"/>
        <v>128</v>
      </c>
      <c r="M115" s="123">
        <f t="shared" si="4"/>
        <v>8</v>
      </c>
      <c r="N115" s="44">
        <f t="shared" si="5"/>
        <v>0</v>
      </c>
      <c r="O115" s="49">
        <f>IFERROR(VLOOKUP(A115,Stock!$A$5:$M$476,10,0),0)*Stock!F115</f>
        <v>128</v>
      </c>
      <c r="Q115" s="49">
        <f>IFERROR(VLOOKUP(A115,Stock!$A$5:$M$476,10,0),0)*Stock!M115</f>
        <v>128</v>
      </c>
    </row>
    <row r="116" spans="1:17" s="18" customFormat="1" ht="18" customHeight="1">
      <c r="A116" s="14">
        <v>112</v>
      </c>
      <c r="B116" s="13" t="s">
        <v>232</v>
      </c>
      <c r="C116" s="9" t="s">
        <v>630</v>
      </c>
      <c r="D116" s="13" t="s">
        <v>20</v>
      </c>
      <c r="E116" s="13" t="s">
        <v>8</v>
      </c>
      <c r="F116" s="112">
        <v>8</v>
      </c>
      <c r="G116" s="55">
        <f>SUMIF(Journal!$D$15:$D$450,$B$5:$B$476,Journal!$R$15:$R$450)</f>
        <v>0</v>
      </c>
      <c r="H116" s="56">
        <f>SUMIF(Journal!$D$15:$D$450,$B$5:$B$480,Journal!$J$15:$J$450)</f>
        <v>0</v>
      </c>
      <c r="I116" s="57">
        <f>SUMIF(Journal!$D$15:$D$450,$B$5:$B$480,Journal!$K$15:$K$450)</f>
        <v>0</v>
      </c>
      <c r="J116" s="12">
        <v>30</v>
      </c>
      <c r="K116" s="11">
        <v>24</v>
      </c>
      <c r="L116" s="6">
        <f t="shared" si="3"/>
        <v>240</v>
      </c>
      <c r="M116" s="123">
        <f t="shared" si="4"/>
        <v>8</v>
      </c>
      <c r="N116" s="44">
        <f t="shared" si="5"/>
        <v>0</v>
      </c>
      <c r="O116" s="49">
        <f>IFERROR(VLOOKUP(A116,Stock!$A$5:$M$476,10,0),0)*Stock!F116</f>
        <v>240</v>
      </c>
      <c r="Q116" s="49">
        <f>IFERROR(VLOOKUP(A116,Stock!$A$5:$M$476,10,0),0)*Stock!M116</f>
        <v>240</v>
      </c>
    </row>
    <row r="117" spans="1:17" s="18" customFormat="1" ht="18" customHeight="1">
      <c r="A117" s="10">
        <v>113</v>
      </c>
      <c r="B117" s="13" t="s">
        <v>233</v>
      </c>
      <c r="C117" s="9" t="s">
        <v>631</v>
      </c>
      <c r="D117" s="9" t="s">
        <v>63</v>
      </c>
      <c r="E117" s="9" t="s">
        <v>8</v>
      </c>
      <c r="F117" s="112">
        <v>8</v>
      </c>
      <c r="G117" s="55">
        <f>SUMIF(Journal!$D$15:$D$450,$B$5:$B$476,Journal!$R$15:$R$450)</f>
        <v>0</v>
      </c>
      <c r="H117" s="56">
        <f>SUMIF(Journal!$D$15:$D$450,$B$5:$B$480,Journal!$J$15:$J$450)</f>
        <v>0</v>
      </c>
      <c r="I117" s="57">
        <f>SUMIF(Journal!$D$15:$D$450,$B$5:$B$480,Journal!$K$15:$K$450)</f>
        <v>0</v>
      </c>
      <c r="J117" s="8">
        <v>14</v>
      </c>
      <c r="K117" s="7">
        <v>11.2</v>
      </c>
      <c r="L117" s="6">
        <f t="shared" si="3"/>
        <v>112</v>
      </c>
      <c r="M117" s="123">
        <f t="shared" si="4"/>
        <v>8</v>
      </c>
      <c r="N117" s="44">
        <f t="shared" si="5"/>
        <v>0</v>
      </c>
      <c r="O117" s="49">
        <f>IFERROR(VLOOKUP(A117,Stock!$A$5:$M$476,10,0),0)*Stock!F117</f>
        <v>112</v>
      </c>
      <c r="Q117" s="49">
        <f>IFERROR(VLOOKUP(A117,Stock!$A$5:$M$476,10,0),0)*Stock!M117</f>
        <v>112</v>
      </c>
    </row>
    <row r="118" spans="1:17" s="18" customFormat="1" ht="18" customHeight="1">
      <c r="A118" s="14">
        <v>114</v>
      </c>
      <c r="B118" s="13" t="s">
        <v>234</v>
      </c>
      <c r="C118" s="9" t="s">
        <v>632</v>
      </c>
      <c r="D118" s="13" t="s">
        <v>20</v>
      </c>
      <c r="E118" s="13" t="s">
        <v>8</v>
      </c>
      <c r="F118" s="112">
        <v>7</v>
      </c>
      <c r="G118" s="55">
        <f>SUMIF(Journal!$D$15:$D$450,$B$5:$B$476,Journal!$R$15:$R$450)</f>
        <v>0</v>
      </c>
      <c r="H118" s="56">
        <f>SUMIF(Journal!$D$15:$D$450,$B$5:$B$480,Journal!$J$15:$J$450)</f>
        <v>0</v>
      </c>
      <c r="I118" s="57">
        <f>SUMIF(Journal!$D$15:$D$450,$B$5:$B$480,Journal!$K$15:$K$450)</f>
        <v>0</v>
      </c>
      <c r="J118" s="12">
        <v>20</v>
      </c>
      <c r="K118" s="11">
        <v>16</v>
      </c>
      <c r="L118" s="6">
        <f t="shared" si="3"/>
        <v>140</v>
      </c>
      <c r="M118" s="123">
        <f t="shared" si="4"/>
        <v>7</v>
      </c>
      <c r="N118" s="44">
        <f t="shared" si="5"/>
        <v>0</v>
      </c>
      <c r="O118" s="49">
        <f>IFERROR(VLOOKUP(A118,Stock!$A$5:$M$476,10,0),0)*Stock!F118</f>
        <v>140</v>
      </c>
      <c r="Q118" s="49">
        <f>IFERROR(VLOOKUP(A118,Stock!$A$5:$M$476,10,0),0)*Stock!M118</f>
        <v>140</v>
      </c>
    </row>
    <row r="119" spans="1:17" s="18" customFormat="1" ht="18" customHeight="1">
      <c r="A119" s="10">
        <v>115</v>
      </c>
      <c r="B119" s="13" t="s">
        <v>235</v>
      </c>
      <c r="C119" s="9" t="s">
        <v>633</v>
      </c>
      <c r="D119" s="9" t="s">
        <v>20</v>
      </c>
      <c r="E119" s="9" t="s">
        <v>8</v>
      </c>
      <c r="F119" s="112">
        <v>7</v>
      </c>
      <c r="G119" s="55">
        <f>SUMIF(Journal!$D$15:$D$450,$B$5:$B$476,Journal!$R$15:$R$450)</f>
        <v>0</v>
      </c>
      <c r="H119" s="56">
        <f>SUMIF(Journal!$D$15:$D$450,$B$5:$B$480,Journal!$J$15:$J$450)</f>
        <v>0</v>
      </c>
      <c r="I119" s="57">
        <f>SUMIF(Journal!$D$15:$D$450,$B$5:$B$480,Journal!$K$15:$K$450)</f>
        <v>0</v>
      </c>
      <c r="J119" s="8">
        <v>20</v>
      </c>
      <c r="K119" s="7">
        <v>16</v>
      </c>
      <c r="L119" s="6">
        <f t="shared" si="3"/>
        <v>140</v>
      </c>
      <c r="M119" s="123">
        <f t="shared" si="4"/>
        <v>7</v>
      </c>
      <c r="N119" s="44">
        <f t="shared" si="5"/>
        <v>0</v>
      </c>
      <c r="O119" s="49">
        <f>IFERROR(VLOOKUP(A119,Stock!$A$5:$M$476,10,0),0)*Stock!F119</f>
        <v>140</v>
      </c>
      <c r="Q119" s="49">
        <f>IFERROR(VLOOKUP(A119,Stock!$A$5:$M$476,10,0),0)*Stock!M119</f>
        <v>140</v>
      </c>
    </row>
    <row r="120" spans="1:17" s="18" customFormat="1" ht="18" customHeight="1">
      <c r="A120" s="14">
        <v>116</v>
      </c>
      <c r="B120" s="13" t="s">
        <v>236</v>
      </c>
      <c r="C120" s="9" t="s">
        <v>634</v>
      </c>
      <c r="D120" s="13" t="s">
        <v>62</v>
      </c>
      <c r="E120" s="13" t="s">
        <v>8</v>
      </c>
      <c r="F120" s="112">
        <v>4</v>
      </c>
      <c r="G120" s="55">
        <f>SUMIF(Journal!$D$15:$D$450,$B$5:$B$476,Journal!$R$15:$R$450)</f>
        <v>0</v>
      </c>
      <c r="H120" s="56">
        <f>SUMIF(Journal!$D$15:$D$450,$B$5:$B$480,Journal!$J$15:$J$450)</f>
        <v>0</v>
      </c>
      <c r="I120" s="57">
        <f>SUMIF(Journal!$D$15:$D$450,$B$5:$B$480,Journal!$K$15:$K$450)</f>
        <v>0</v>
      </c>
      <c r="J120" s="12">
        <v>20</v>
      </c>
      <c r="K120" s="11">
        <v>16</v>
      </c>
      <c r="L120" s="6">
        <f t="shared" si="3"/>
        <v>80</v>
      </c>
      <c r="M120" s="123">
        <f t="shared" si="4"/>
        <v>4</v>
      </c>
      <c r="N120" s="44">
        <f t="shared" si="5"/>
        <v>0</v>
      </c>
      <c r="O120" s="49">
        <f>IFERROR(VLOOKUP(A120,Stock!$A$5:$M$476,10,0),0)*Stock!F120</f>
        <v>80</v>
      </c>
      <c r="Q120" s="49">
        <f>IFERROR(VLOOKUP(A120,Stock!$A$5:$M$476,10,0),0)*Stock!M120</f>
        <v>80</v>
      </c>
    </row>
    <row r="121" spans="1:17" s="18" customFormat="1" ht="18" customHeight="1">
      <c r="A121" s="10">
        <v>117</v>
      </c>
      <c r="B121" s="13" t="s">
        <v>237</v>
      </c>
      <c r="C121" s="9" t="s">
        <v>635</v>
      </c>
      <c r="D121" s="9" t="s">
        <v>20</v>
      </c>
      <c r="E121" s="9" t="s">
        <v>8</v>
      </c>
      <c r="F121" s="112">
        <v>4</v>
      </c>
      <c r="G121" s="55">
        <f>SUMIF(Journal!$D$15:$D$450,$B$5:$B$476,Journal!$R$15:$R$450)</f>
        <v>0</v>
      </c>
      <c r="H121" s="56">
        <f>SUMIF(Journal!$D$15:$D$450,$B$5:$B$480,Journal!$J$15:$J$450)</f>
        <v>0</v>
      </c>
      <c r="I121" s="57">
        <f>SUMIF(Journal!$D$15:$D$450,$B$5:$B$480,Journal!$K$15:$K$450)</f>
        <v>0</v>
      </c>
      <c r="J121" s="8">
        <v>6</v>
      </c>
      <c r="K121" s="7">
        <v>4.8</v>
      </c>
      <c r="L121" s="6">
        <f t="shared" si="3"/>
        <v>24</v>
      </c>
      <c r="M121" s="123">
        <f t="shared" si="4"/>
        <v>4</v>
      </c>
      <c r="N121" s="44">
        <f t="shared" si="5"/>
        <v>0</v>
      </c>
      <c r="O121" s="49">
        <f>IFERROR(VLOOKUP(A121,Stock!$A$5:$M$476,10,0),0)*Stock!F121</f>
        <v>24</v>
      </c>
      <c r="Q121" s="49">
        <f>IFERROR(VLOOKUP(A121,Stock!$A$5:$M$476,10,0),0)*Stock!M121</f>
        <v>24</v>
      </c>
    </row>
    <row r="122" spans="1:17" s="18" customFormat="1" ht="18" customHeight="1">
      <c r="A122" s="14">
        <v>118</v>
      </c>
      <c r="B122" s="13" t="s">
        <v>238</v>
      </c>
      <c r="C122" s="9" t="s">
        <v>636</v>
      </c>
      <c r="D122" s="13" t="s">
        <v>61</v>
      </c>
      <c r="E122" s="13" t="s">
        <v>8</v>
      </c>
      <c r="F122" s="112">
        <v>1</v>
      </c>
      <c r="G122" s="55">
        <f>SUMIF(Journal!$D$15:$D$450,$B$5:$B$476,Journal!$R$15:$R$450)</f>
        <v>0</v>
      </c>
      <c r="H122" s="56">
        <f>SUMIF(Journal!$D$15:$D$450,$B$5:$B$480,Journal!$J$15:$J$450)</f>
        <v>0</v>
      </c>
      <c r="I122" s="57">
        <f>SUMIF(Journal!$D$15:$D$450,$B$5:$B$480,Journal!$K$15:$K$450)</f>
        <v>0</v>
      </c>
      <c r="J122" s="12">
        <v>50</v>
      </c>
      <c r="K122" s="11">
        <v>40</v>
      </c>
      <c r="L122" s="6">
        <f t="shared" si="3"/>
        <v>50</v>
      </c>
      <c r="M122" s="123">
        <f t="shared" si="4"/>
        <v>1</v>
      </c>
      <c r="N122" s="44">
        <f t="shared" si="5"/>
        <v>0</v>
      </c>
      <c r="O122" s="49">
        <f>IFERROR(VLOOKUP(A122,Stock!$A$5:$M$476,10,0),0)*Stock!F122</f>
        <v>50</v>
      </c>
      <c r="Q122" s="49">
        <f>IFERROR(VLOOKUP(A122,Stock!$A$5:$M$476,10,0),0)*Stock!M122</f>
        <v>50</v>
      </c>
    </row>
    <row r="123" spans="1:17" s="18" customFormat="1" ht="18" customHeight="1">
      <c r="A123" s="10">
        <v>119</v>
      </c>
      <c r="B123" s="13" t="s">
        <v>239</v>
      </c>
      <c r="C123" s="9" t="s">
        <v>637</v>
      </c>
      <c r="D123" s="9" t="s">
        <v>20</v>
      </c>
      <c r="E123" s="9" t="s">
        <v>8</v>
      </c>
      <c r="F123" s="112">
        <v>5</v>
      </c>
      <c r="G123" s="55">
        <f>SUMIF(Journal!$D$15:$D$450,$B$5:$B$476,Journal!$R$15:$R$450)</f>
        <v>0</v>
      </c>
      <c r="H123" s="56">
        <f>SUMIF(Journal!$D$15:$D$450,$B$5:$B$480,Journal!$J$15:$J$450)</f>
        <v>0</v>
      </c>
      <c r="I123" s="57">
        <f>SUMIF(Journal!$D$15:$D$450,$B$5:$B$480,Journal!$K$15:$K$450)</f>
        <v>0</v>
      </c>
      <c r="J123" s="8">
        <v>25</v>
      </c>
      <c r="K123" s="7">
        <v>20</v>
      </c>
      <c r="L123" s="6">
        <f t="shared" si="3"/>
        <v>125</v>
      </c>
      <c r="M123" s="123">
        <f t="shared" si="4"/>
        <v>5</v>
      </c>
      <c r="N123" s="44">
        <f t="shared" si="5"/>
        <v>0</v>
      </c>
      <c r="O123" s="49">
        <f>IFERROR(VLOOKUP(A123,Stock!$A$5:$M$476,10,0),0)*Stock!F123</f>
        <v>125</v>
      </c>
      <c r="Q123" s="49">
        <f>IFERROR(VLOOKUP(A123,Stock!$A$5:$M$476,10,0),0)*Stock!M123</f>
        <v>125</v>
      </c>
    </row>
    <row r="124" spans="1:17" s="18" customFormat="1" ht="18" customHeight="1">
      <c r="A124" s="14">
        <v>120</v>
      </c>
      <c r="B124" s="13" t="s">
        <v>240</v>
      </c>
      <c r="C124" s="9" t="s">
        <v>638</v>
      </c>
      <c r="D124" s="13" t="s">
        <v>20</v>
      </c>
      <c r="E124" s="13" t="s">
        <v>9</v>
      </c>
      <c r="F124" s="112">
        <v>9</v>
      </c>
      <c r="G124" s="55">
        <f>SUMIF(Journal!$D$15:$D$450,$B$5:$B$476,Journal!$R$15:$R$450)</f>
        <v>0</v>
      </c>
      <c r="H124" s="56">
        <f>SUMIF(Journal!$D$15:$D$450,$B$5:$B$480,Journal!$J$15:$J$450)</f>
        <v>0</v>
      </c>
      <c r="I124" s="57">
        <f>SUMIF(Journal!$D$15:$D$450,$B$5:$B$480,Journal!$K$15:$K$450)</f>
        <v>0</v>
      </c>
      <c r="J124" s="12">
        <v>18</v>
      </c>
      <c r="K124" s="11">
        <v>14.4</v>
      </c>
      <c r="L124" s="6">
        <f t="shared" si="3"/>
        <v>162</v>
      </c>
      <c r="M124" s="123">
        <f t="shared" si="4"/>
        <v>9</v>
      </c>
      <c r="N124" s="44">
        <f t="shared" si="5"/>
        <v>0</v>
      </c>
      <c r="O124" s="49">
        <f>IFERROR(VLOOKUP(A124,Stock!$A$5:$M$476,10,0),0)*Stock!F124</f>
        <v>162</v>
      </c>
      <c r="Q124" s="49">
        <f>IFERROR(VLOOKUP(A124,Stock!$A$5:$M$476,10,0),0)*Stock!M124</f>
        <v>162</v>
      </c>
    </row>
    <row r="125" spans="1:17" s="18" customFormat="1" ht="18" customHeight="1">
      <c r="A125" s="10">
        <v>121</v>
      </c>
      <c r="B125" s="13" t="s">
        <v>241</v>
      </c>
      <c r="C125" s="9" t="s">
        <v>639</v>
      </c>
      <c r="D125" s="9" t="s">
        <v>20</v>
      </c>
      <c r="E125" s="9" t="s">
        <v>9</v>
      </c>
      <c r="F125" s="112">
        <v>5</v>
      </c>
      <c r="G125" s="55">
        <f>SUMIF(Journal!$D$15:$D$450,$B$5:$B$476,Journal!$R$15:$R$450)</f>
        <v>0</v>
      </c>
      <c r="H125" s="56">
        <f>SUMIF(Journal!$D$15:$D$450,$B$5:$B$480,Journal!$J$15:$J$450)</f>
        <v>0</v>
      </c>
      <c r="I125" s="57">
        <f>SUMIF(Journal!$D$15:$D$450,$B$5:$B$480,Journal!$K$15:$K$450)</f>
        <v>0</v>
      </c>
      <c r="J125" s="8">
        <v>3</v>
      </c>
      <c r="K125" s="7">
        <v>2.4</v>
      </c>
      <c r="L125" s="6">
        <f t="shared" si="3"/>
        <v>15</v>
      </c>
      <c r="M125" s="123">
        <f t="shared" si="4"/>
        <v>5</v>
      </c>
      <c r="N125" s="44">
        <f t="shared" si="5"/>
        <v>0</v>
      </c>
      <c r="O125" s="49">
        <f>IFERROR(VLOOKUP(A125,Stock!$A$5:$M$476,10,0),0)*Stock!F125</f>
        <v>15</v>
      </c>
      <c r="Q125" s="49">
        <f>IFERROR(VLOOKUP(A125,Stock!$A$5:$M$476,10,0),0)*Stock!M125</f>
        <v>15</v>
      </c>
    </row>
    <row r="126" spans="1:17" s="18" customFormat="1" ht="18" customHeight="1">
      <c r="A126" s="14">
        <v>122</v>
      </c>
      <c r="B126" s="13" t="s">
        <v>242</v>
      </c>
      <c r="C126" s="9" t="s">
        <v>640</v>
      </c>
      <c r="D126" s="13" t="s">
        <v>20</v>
      </c>
      <c r="E126" s="13" t="s">
        <v>9</v>
      </c>
      <c r="F126" s="112">
        <v>9</v>
      </c>
      <c r="G126" s="55">
        <f>SUMIF(Journal!$D$15:$D$450,$B$5:$B$476,Journal!$R$15:$R$450)</f>
        <v>0</v>
      </c>
      <c r="H126" s="56">
        <f>SUMIF(Journal!$D$15:$D$450,$B$5:$B$480,Journal!$J$15:$J$450)</f>
        <v>0</v>
      </c>
      <c r="I126" s="57">
        <f>SUMIF(Journal!$D$15:$D$450,$B$5:$B$480,Journal!$K$15:$K$450)</f>
        <v>0</v>
      </c>
      <c r="J126" s="12">
        <v>14</v>
      </c>
      <c r="K126" s="11">
        <v>11.2</v>
      </c>
      <c r="L126" s="6">
        <f t="shared" si="3"/>
        <v>126</v>
      </c>
      <c r="M126" s="123">
        <f t="shared" si="4"/>
        <v>9</v>
      </c>
      <c r="N126" s="44">
        <f t="shared" si="5"/>
        <v>0</v>
      </c>
      <c r="O126" s="49">
        <f>IFERROR(VLOOKUP(A126,Stock!$A$5:$M$476,10,0),0)*Stock!F126</f>
        <v>126</v>
      </c>
      <c r="Q126" s="49">
        <f>IFERROR(VLOOKUP(A126,Stock!$A$5:$M$476,10,0),0)*Stock!M126</f>
        <v>126</v>
      </c>
    </row>
    <row r="127" spans="1:17" s="18" customFormat="1" ht="18" customHeight="1">
      <c r="A127" s="10">
        <v>123</v>
      </c>
      <c r="B127" s="13" t="s">
        <v>243</v>
      </c>
      <c r="C127" s="9" t="s">
        <v>641</v>
      </c>
      <c r="D127" s="9" t="s">
        <v>20</v>
      </c>
      <c r="E127" s="9" t="s">
        <v>9</v>
      </c>
      <c r="F127" s="112">
        <v>4</v>
      </c>
      <c r="G127" s="55">
        <f>SUMIF(Journal!$D$15:$D$450,$B$5:$B$476,Journal!$R$15:$R$450)</f>
        <v>0</v>
      </c>
      <c r="H127" s="56">
        <f>SUMIF(Journal!$D$15:$D$450,$B$5:$B$480,Journal!$J$15:$J$450)</f>
        <v>0</v>
      </c>
      <c r="I127" s="57">
        <f>SUMIF(Journal!$D$15:$D$450,$B$5:$B$480,Journal!$K$15:$K$450)</f>
        <v>0</v>
      </c>
      <c r="J127" s="8">
        <v>10</v>
      </c>
      <c r="K127" s="7">
        <v>8</v>
      </c>
      <c r="L127" s="6">
        <f t="shared" si="3"/>
        <v>40</v>
      </c>
      <c r="M127" s="123">
        <f t="shared" si="4"/>
        <v>4</v>
      </c>
      <c r="N127" s="44">
        <f t="shared" si="5"/>
        <v>0</v>
      </c>
      <c r="O127" s="49">
        <f>IFERROR(VLOOKUP(A127,Stock!$A$5:$M$476,10,0),0)*Stock!F127</f>
        <v>40</v>
      </c>
      <c r="Q127" s="49">
        <f>IFERROR(VLOOKUP(A127,Stock!$A$5:$M$476,10,0),0)*Stock!M127</f>
        <v>40</v>
      </c>
    </row>
    <row r="128" spans="1:17" s="18" customFormat="1" ht="18" customHeight="1">
      <c r="A128" s="14">
        <v>124</v>
      </c>
      <c r="B128" s="13" t="s">
        <v>244</v>
      </c>
      <c r="C128" s="9" t="s">
        <v>642</v>
      </c>
      <c r="D128" s="13" t="s">
        <v>20</v>
      </c>
      <c r="E128" s="13" t="s">
        <v>9</v>
      </c>
      <c r="F128" s="112">
        <v>8</v>
      </c>
      <c r="G128" s="55">
        <f>SUMIF(Journal!$D$15:$D$450,$B$5:$B$476,Journal!$R$15:$R$450)</f>
        <v>0</v>
      </c>
      <c r="H128" s="56">
        <f>SUMIF(Journal!$D$15:$D$450,$B$5:$B$480,Journal!$J$15:$J$450)</f>
        <v>0</v>
      </c>
      <c r="I128" s="57">
        <f>SUMIF(Journal!$D$15:$D$450,$B$5:$B$480,Journal!$K$15:$K$450)</f>
        <v>0</v>
      </c>
      <c r="J128" s="12">
        <v>15</v>
      </c>
      <c r="K128" s="11">
        <v>12</v>
      </c>
      <c r="L128" s="6">
        <f t="shared" si="3"/>
        <v>120</v>
      </c>
      <c r="M128" s="123">
        <f t="shared" si="4"/>
        <v>8</v>
      </c>
      <c r="N128" s="44">
        <f t="shared" si="5"/>
        <v>0</v>
      </c>
      <c r="O128" s="49">
        <f>IFERROR(VLOOKUP(A128,Stock!$A$5:$M$476,10,0),0)*Stock!F128</f>
        <v>120</v>
      </c>
      <c r="Q128" s="49">
        <f>IFERROR(VLOOKUP(A128,Stock!$A$5:$M$476,10,0),0)*Stock!M128</f>
        <v>120</v>
      </c>
    </row>
    <row r="129" spans="1:17" s="18" customFormat="1" ht="18" customHeight="1">
      <c r="A129" s="10">
        <v>125</v>
      </c>
      <c r="B129" s="13" t="s">
        <v>245</v>
      </c>
      <c r="C129" s="9" t="s">
        <v>643</v>
      </c>
      <c r="D129" s="9" t="s">
        <v>20</v>
      </c>
      <c r="E129" s="9" t="s">
        <v>9</v>
      </c>
      <c r="F129" s="112">
        <v>4</v>
      </c>
      <c r="G129" s="55">
        <f>SUMIF(Journal!$D$15:$D$450,$B$5:$B$476,Journal!$R$15:$R$450)</f>
        <v>0</v>
      </c>
      <c r="H129" s="56">
        <f>SUMIF(Journal!$D$15:$D$450,$B$5:$B$480,Journal!$J$15:$J$450)</f>
        <v>0</v>
      </c>
      <c r="I129" s="57">
        <f>SUMIF(Journal!$D$15:$D$450,$B$5:$B$480,Journal!$K$15:$K$450)</f>
        <v>0</v>
      </c>
      <c r="J129" s="8">
        <v>15</v>
      </c>
      <c r="K129" s="7">
        <v>12</v>
      </c>
      <c r="L129" s="6">
        <f t="shared" si="3"/>
        <v>60</v>
      </c>
      <c r="M129" s="123">
        <f t="shared" si="4"/>
        <v>4</v>
      </c>
      <c r="N129" s="44">
        <f t="shared" si="5"/>
        <v>0</v>
      </c>
      <c r="O129" s="49">
        <f>IFERROR(VLOOKUP(A129,Stock!$A$5:$M$476,10,0),0)*Stock!F129</f>
        <v>60</v>
      </c>
      <c r="Q129" s="49">
        <f>IFERROR(VLOOKUP(A129,Stock!$A$5:$M$476,10,0),0)*Stock!M129</f>
        <v>60</v>
      </c>
    </row>
    <row r="130" spans="1:17" s="18" customFormat="1" ht="18" customHeight="1">
      <c r="A130" s="14">
        <v>126</v>
      </c>
      <c r="B130" s="13" t="s">
        <v>246</v>
      </c>
      <c r="C130" s="9" t="s">
        <v>644</v>
      </c>
      <c r="D130" s="13" t="s">
        <v>48</v>
      </c>
      <c r="E130" s="13" t="s">
        <v>9</v>
      </c>
      <c r="F130" s="112">
        <v>7</v>
      </c>
      <c r="G130" s="55">
        <f>SUMIF(Journal!$D$15:$D$450,$B$5:$B$476,Journal!$R$15:$R$450)</f>
        <v>0</v>
      </c>
      <c r="H130" s="56">
        <f>SUMIF(Journal!$D$15:$D$450,$B$5:$B$480,Journal!$J$15:$J$450)</f>
        <v>0</v>
      </c>
      <c r="I130" s="57">
        <f>SUMIF(Journal!$D$15:$D$450,$B$5:$B$480,Journal!$K$15:$K$450)</f>
        <v>0</v>
      </c>
      <c r="J130" s="12">
        <v>5</v>
      </c>
      <c r="K130" s="11">
        <v>4</v>
      </c>
      <c r="L130" s="6">
        <f t="shared" si="3"/>
        <v>35</v>
      </c>
      <c r="M130" s="123">
        <f t="shared" si="4"/>
        <v>7</v>
      </c>
      <c r="N130" s="44">
        <f t="shared" si="5"/>
        <v>0</v>
      </c>
      <c r="O130" s="49">
        <f>IFERROR(VLOOKUP(A130,Stock!$A$5:$M$476,10,0),0)*Stock!F130</f>
        <v>35</v>
      </c>
      <c r="Q130" s="49">
        <f>IFERROR(VLOOKUP(A130,Stock!$A$5:$M$476,10,0),0)*Stock!M130</f>
        <v>35</v>
      </c>
    </row>
    <row r="131" spans="1:17" s="18" customFormat="1" ht="18" customHeight="1">
      <c r="A131" s="10">
        <v>127</v>
      </c>
      <c r="B131" s="13" t="s">
        <v>247</v>
      </c>
      <c r="C131" s="9" t="s">
        <v>645</v>
      </c>
      <c r="D131" s="9" t="s">
        <v>20</v>
      </c>
      <c r="E131" s="9" t="s">
        <v>9</v>
      </c>
      <c r="F131" s="112">
        <v>1</v>
      </c>
      <c r="G131" s="55">
        <f>SUMIF(Journal!$D$15:$D$450,$B$5:$B$476,Journal!$R$15:$R$450)</f>
        <v>0</v>
      </c>
      <c r="H131" s="56">
        <f>SUMIF(Journal!$D$15:$D$450,$B$5:$B$480,Journal!$J$15:$J$450)</f>
        <v>0</v>
      </c>
      <c r="I131" s="57">
        <f>SUMIF(Journal!$D$15:$D$450,$B$5:$B$480,Journal!$K$15:$K$450)</f>
        <v>0</v>
      </c>
      <c r="J131" s="8">
        <v>15</v>
      </c>
      <c r="K131" s="7">
        <v>12</v>
      </c>
      <c r="L131" s="6">
        <f t="shared" si="3"/>
        <v>15</v>
      </c>
      <c r="M131" s="123">
        <f t="shared" si="4"/>
        <v>1</v>
      </c>
      <c r="N131" s="44">
        <f t="shared" si="5"/>
        <v>0</v>
      </c>
      <c r="O131" s="49">
        <f>IFERROR(VLOOKUP(A131,Stock!$A$5:$M$476,10,0),0)*Stock!F131</f>
        <v>15</v>
      </c>
      <c r="Q131" s="49">
        <f>IFERROR(VLOOKUP(A131,Stock!$A$5:$M$476,10,0),0)*Stock!M131</f>
        <v>15</v>
      </c>
    </row>
    <row r="132" spans="1:17" s="18" customFormat="1" ht="18" customHeight="1">
      <c r="A132" s="14">
        <v>128</v>
      </c>
      <c r="B132" s="13" t="s">
        <v>248</v>
      </c>
      <c r="C132" s="9" t="s">
        <v>646</v>
      </c>
      <c r="D132" s="13" t="s">
        <v>48</v>
      </c>
      <c r="E132" s="13" t="s">
        <v>9</v>
      </c>
      <c r="F132" s="112">
        <v>2</v>
      </c>
      <c r="G132" s="55">
        <f>SUMIF(Journal!$D$15:$D$450,$B$5:$B$476,Journal!$R$15:$R$450)</f>
        <v>0</v>
      </c>
      <c r="H132" s="56">
        <f>SUMIF(Journal!$D$15:$D$450,$B$5:$B$480,Journal!$J$15:$J$450)</f>
        <v>0</v>
      </c>
      <c r="I132" s="57">
        <f>SUMIF(Journal!$D$15:$D$450,$B$5:$B$480,Journal!$K$15:$K$450)</f>
        <v>0</v>
      </c>
      <c r="J132" s="12">
        <v>3</v>
      </c>
      <c r="K132" s="11">
        <v>2.4</v>
      </c>
      <c r="L132" s="6">
        <f t="shared" si="3"/>
        <v>6</v>
      </c>
      <c r="M132" s="123">
        <f t="shared" si="4"/>
        <v>2</v>
      </c>
      <c r="N132" s="44">
        <f t="shared" si="5"/>
        <v>0</v>
      </c>
      <c r="O132" s="49">
        <f>IFERROR(VLOOKUP(A132,Stock!$A$5:$M$476,10,0),0)*Stock!F132</f>
        <v>6</v>
      </c>
      <c r="Q132" s="49">
        <f>IFERROR(VLOOKUP(A132,Stock!$A$5:$M$476,10,0),0)*Stock!M132</f>
        <v>6</v>
      </c>
    </row>
    <row r="133" spans="1:17" s="18" customFormat="1" ht="18" customHeight="1">
      <c r="A133" s="10">
        <v>129</v>
      </c>
      <c r="B133" s="13" t="s">
        <v>249</v>
      </c>
      <c r="C133" s="9" t="s">
        <v>647</v>
      </c>
      <c r="D133" s="9" t="s">
        <v>48</v>
      </c>
      <c r="E133" s="9" t="s">
        <v>9</v>
      </c>
      <c r="F133" s="112">
        <v>3</v>
      </c>
      <c r="G133" s="55">
        <f>SUMIF(Journal!$D$15:$D$450,$B$5:$B$476,Journal!$R$15:$R$450)</f>
        <v>0</v>
      </c>
      <c r="H133" s="56">
        <f>SUMIF(Journal!$D$15:$D$450,$B$5:$B$480,Journal!$J$15:$J$450)</f>
        <v>0</v>
      </c>
      <c r="I133" s="57">
        <f>SUMIF(Journal!$D$15:$D$450,$B$5:$B$480,Journal!$K$15:$K$450)</f>
        <v>0</v>
      </c>
      <c r="J133" s="8">
        <v>6</v>
      </c>
      <c r="K133" s="7">
        <v>4.8</v>
      </c>
      <c r="L133" s="6">
        <f t="shared" ref="L133:L196" si="6">M133*J133</f>
        <v>18</v>
      </c>
      <c r="M133" s="123">
        <f t="shared" si="4"/>
        <v>3</v>
      </c>
      <c r="N133" s="44">
        <f t="shared" si="5"/>
        <v>0</v>
      </c>
      <c r="O133" s="49">
        <f>IFERROR(VLOOKUP(A133,Stock!$A$5:$M$476,10,0),0)*Stock!F133</f>
        <v>18</v>
      </c>
      <c r="Q133" s="49">
        <f>IFERROR(VLOOKUP(A133,Stock!$A$5:$M$476,10,0),0)*Stock!M133</f>
        <v>18</v>
      </c>
    </row>
    <row r="134" spans="1:17" s="18" customFormat="1" ht="18" customHeight="1">
      <c r="A134" s="14">
        <v>130</v>
      </c>
      <c r="B134" s="13" t="s">
        <v>250</v>
      </c>
      <c r="C134" s="9" t="s">
        <v>648</v>
      </c>
      <c r="D134" s="13" t="s">
        <v>20</v>
      </c>
      <c r="E134" s="13" t="s">
        <v>9</v>
      </c>
      <c r="F134" s="112">
        <v>6</v>
      </c>
      <c r="G134" s="55">
        <f>SUMIF(Journal!$D$15:$D$450,$B$5:$B$476,Journal!$R$15:$R$450)</f>
        <v>0</v>
      </c>
      <c r="H134" s="56">
        <f>SUMIF(Journal!$D$15:$D$450,$B$5:$B$480,Journal!$J$15:$J$450)</f>
        <v>0</v>
      </c>
      <c r="I134" s="57">
        <f>SUMIF(Journal!$D$15:$D$450,$B$5:$B$480,Journal!$K$15:$K$450)</f>
        <v>0</v>
      </c>
      <c r="J134" s="12">
        <v>11</v>
      </c>
      <c r="K134" s="11">
        <v>8.8000000000000007</v>
      </c>
      <c r="L134" s="6">
        <f t="shared" si="6"/>
        <v>66</v>
      </c>
      <c r="M134" s="123">
        <f t="shared" ref="M134:M197" si="7">F134-G134+H134-I134</f>
        <v>6</v>
      </c>
      <c r="N134" s="44">
        <f t="shared" ref="N134:N197" si="8">F134-M134</f>
        <v>0</v>
      </c>
      <c r="O134" s="49">
        <f>IFERROR(VLOOKUP(A134,Stock!$A$5:$M$476,10,0),0)*Stock!F134</f>
        <v>66</v>
      </c>
      <c r="Q134" s="49">
        <f>IFERROR(VLOOKUP(A134,Stock!$A$5:$M$476,10,0),0)*Stock!M134</f>
        <v>66</v>
      </c>
    </row>
    <row r="135" spans="1:17" s="18" customFormat="1" ht="18" customHeight="1">
      <c r="A135" s="10">
        <v>131</v>
      </c>
      <c r="B135" s="13" t="s">
        <v>251</v>
      </c>
      <c r="C135" s="9" t="s">
        <v>649</v>
      </c>
      <c r="D135" s="9" t="s">
        <v>48</v>
      </c>
      <c r="E135" s="9" t="s">
        <v>9</v>
      </c>
      <c r="F135" s="112">
        <v>5</v>
      </c>
      <c r="G135" s="55">
        <f>SUMIF(Journal!$D$15:$D$450,$B$5:$B$476,Journal!$R$15:$R$450)</f>
        <v>0</v>
      </c>
      <c r="H135" s="56">
        <f>SUMIF(Journal!$D$15:$D$450,$B$5:$B$480,Journal!$J$15:$J$450)</f>
        <v>0</v>
      </c>
      <c r="I135" s="57">
        <f>SUMIF(Journal!$D$15:$D$450,$B$5:$B$480,Journal!$K$15:$K$450)</f>
        <v>0</v>
      </c>
      <c r="J135" s="8">
        <v>2</v>
      </c>
      <c r="K135" s="7">
        <v>1.6</v>
      </c>
      <c r="L135" s="6">
        <f t="shared" si="6"/>
        <v>10</v>
      </c>
      <c r="M135" s="123">
        <f t="shared" si="7"/>
        <v>5</v>
      </c>
      <c r="N135" s="44">
        <f t="shared" si="8"/>
        <v>0</v>
      </c>
      <c r="O135" s="49">
        <f>IFERROR(VLOOKUP(A135,Stock!$A$5:$M$476,10,0),0)*Stock!F135</f>
        <v>10</v>
      </c>
      <c r="Q135" s="49">
        <f>IFERROR(VLOOKUP(A135,Stock!$A$5:$M$476,10,0),0)*Stock!M135</f>
        <v>10</v>
      </c>
    </row>
    <row r="136" spans="1:17" s="18" customFormat="1" ht="18" customHeight="1">
      <c r="A136" s="14">
        <v>132</v>
      </c>
      <c r="B136" s="13" t="s">
        <v>252</v>
      </c>
      <c r="C136" s="9" t="s">
        <v>650</v>
      </c>
      <c r="D136" s="13" t="s">
        <v>20</v>
      </c>
      <c r="E136" s="13" t="s">
        <v>9</v>
      </c>
      <c r="F136" s="112">
        <v>8</v>
      </c>
      <c r="G136" s="55">
        <f>SUMIF(Journal!$D$15:$D$450,$B$5:$B$476,Journal!$R$15:$R$450)</f>
        <v>0</v>
      </c>
      <c r="H136" s="56">
        <f>SUMIF(Journal!$D$15:$D$450,$B$5:$B$480,Journal!$J$15:$J$450)</f>
        <v>0</v>
      </c>
      <c r="I136" s="57">
        <f>SUMIF(Journal!$D$15:$D$450,$B$5:$B$480,Journal!$K$15:$K$450)</f>
        <v>0</v>
      </c>
      <c r="J136" s="12">
        <v>23</v>
      </c>
      <c r="K136" s="11">
        <v>18.399999999999999</v>
      </c>
      <c r="L136" s="6">
        <f t="shared" si="6"/>
        <v>184</v>
      </c>
      <c r="M136" s="123">
        <f t="shared" si="7"/>
        <v>8</v>
      </c>
      <c r="N136" s="44">
        <f t="shared" si="8"/>
        <v>0</v>
      </c>
      <c r="O136" s="49">
        <f>IFERROR(VLOOKUP(A136,Stock!$A$5:$M$476,10,0),0)*Stock!F136</f>
        <v>184</v>
      </c>
      <c r="Q136" s="49">
        <f>IFERROR(VLOOKUP(A136,Stock!$A$5:$M$476,10,0),0)*Stock!M136</f>
        <v>184</v>
      </c>
    </row>
    <row r="137" spans="1:17" s="18" customFormat="1" ht="18" customHeight="1">
      <c r="A137" s="10">
        <v>133</v>
      </c>
      <c r="B137" s="13" t="s">
        <v>253</v>
      </c>
      <c r="C137" s="9" t="s">
        <v>651</v>
      </c>
      <c r="D137" s="9" t="s">
        <v>20</v>
      </c>
      <c r="E137" s="9" t="s">
        <v>9</v>
      </c>
      <c r="F137" s="112">
        <v>4</v>
      </c>
      <c r="G137" s="55">
        <f>SUMIF(Journal!$D$15:$D$450,$B$5:$B$476,Journal!$R$15:$R$450)</f>
        <v>0</v>
      </c>
      <c r="H137" s="56">
        <f>SUMIF(Journal!$D$15:$D$450,$B$5:$B$480,Journal!$J$15:$J$450)</f>
        <v>0</v>
      </c>
      <c r="I137" s="57">
        <f>SUMIF(Journal!$D$15:$D$450,$B$5:$B$480,Journal!$K$15:$K$450)</f>
        <v>0</v>
      </c>
      <c r="J137" s="8">
        <v>20</v>
      </c>
      <c r="K137" s="7">
        <v>16</v>
      </c>
      <c r="L137" s="6">
        <f t="shared" si="6"/>
        <v>80</v>
      </c>
      <c r="M137" s="123">
        <f t="shared" si="7"/>
        <v>4</v>
      </c>
      <c r="N137" s="44">
        <f t="shared" si="8"/>
        <v>0</v>
      </c>
      <c r="O137" s="49">
        <f>IFERROR(VLOOKUP(A137,Stock!$A$5:$M$476,10,0),0)*Stock!F137</f>
        <v>80</v>
      </c>
      <c r="Q137" s="49">
        <f>IFERROR(VLOOKUP(A137,Stock!$A$5:$M$476,10,0),0)*Stock!M137</f>
        <v>80</v>
      </c>
    </row>
    <row r="138" spans="1:17" s="18" customFormat="1" ht="18" customHeight="1">
      <c r="A138" s="14">
        <v>134</v>
      </c>
      <c r="B138" s="13" t="s">
        <v>254</v>
      </c>
      <c r="C138" s="9" t="s">
        <v>652</v>
      </c>
      <c r="D138" s="13" t="s">
        <v>20</v>
      </c>
      <c r="E138" s="13" t="s">
        <v>9</v>
      </c>
      <c r="F138" s="112">
        <v>7</v>
      </c>
      <c r="G138" s="55">
        <f>SUMIF(Journal!$D$15:$D$450,$B$5:$B$476,Journal!$R$15:$R$450)</f>
        <v>0</v>
      </c>
      <c r="H138" s="56">
        <f>SUMIF(Journal!$D$15:$D$450,$B$5:$B$480,Journal!$J$15:$J$450)</f>
        <v>0</v>
      </c>
      <c r="I138" s="57">
        <f>SUMIF(Journal!$D$15:$D$450,$B$5:$B$480,Journal!$K$15:$K$450)</f>
        <v>0</v>
      </c>
      <c r="J138" s="12">
        <v>17</v>
      </c>
      <c r="K138" s="11">
        <v>13.6</v>
      </c>
      <c r="L138" s="6">
        <f t="shared" si="6"/>
        <v>119</v>
      </c>
      <c r="M138" s="123">
        <f t="shared" si="7"/>
        <v>7</v>
      </c>
      <c r="N138" s="44">
        <f t="shared" si="8"/>
        <v>0</v>
      </c>
      <c r="O138" s="49">
        <f>IFERROR(VLOOKUP(A138,Stock!$A$5:$M$476,10,0),0)*Stock!F138</f>
        <v>119</v>
      </c>
      <c r="Q138" s="49">
        <f>IFERROR(VLOOKUP(A138,Stock!$A$5:$M$476,10,0),0)*Stock!M138</f>
        <v>119</v>
      </c>
    </row>
    <row r="139" spans="1:17" s="18" customFormat="1" ht="18" customHeight="1">
      <c r="A139" s="10">
        <v>135</v>
      </c>
      <c r="B139" s="13" t="s">
        <v>255</v>
      </c>
      <c r="C139" s="9" t="s">
        <v>653</v>
      </c>
      <c r="D139" s="9" t="s">
        <v>20</v>
      </c>
      <c r="E139" s="9" t="s">
        <v>9</v>
      </c>
      <c r="F139" s="112">
        <v>4</v>
      </c>
      <c r="G139" s="55">
        <f>SUMIF(Journal!$D$15:$D$450,$B$5:$B$476,Journal!$R$15:$R$450)</f>
        <v>0</v>
      </c>
      <c r="H139" s="56">
        <f>SUMIF(Journal!$D$15:$D$450,$B$5:$B$480,Journal!$J$15:$J$450)</f>
        <v>0</v>
      </c>
      <c r="I139" s="57">
        <f>SUMIF(Journal!$D$15:$D$450,$B$5:$B$480,Journal!$K$15:$K$450)</f>
        <v>0</v>
      </c>
      <c r="J139" s="8">
        <v>15</v>
      </c>
      <c r="K139" s="7">
        <v>12</v>
      </c>
      <c r="L139" s="6">
        <f t="shared" si="6"/>
        <v>60</v>
      </c>
      <c r="M139" s="123">
        <f t="shared" si="7"/>
        <v>4</v>
      </c>
      <c r="N139" s="44">
        <f t="shared" si="8"/>
        <v>0</v>
      </c>
      <c r="O139" s="49">
        <f>IFERROR(VLOOKUP(A139,Stock!$A$5:$M$476,10,0),0)*Stock!F139</f>
        <v>60</v>
      </c>
      <c r="Q139" s="49">
        <f>IFERROR(VLOOKUP(A139,Stock!$A$5:$M$476,10,0),0)*Stock!M139</f>
        <v>60</v>
      </c>
    </row>
    <row r="140" spans="1:17" s="18" customFormat="1" ht="18" customHeight="1">
      <c r="A140" s="14">
        <v>136</v>
      </c>
      <c r="B140" s="13" t="s">
        <v>256</v>
      </c>
      <c r="C140" s="9" t="s">
        <v>654</v>
      </c>
      <c r="D140" s="13" t="s">
        <v>20</v>
      </c>
      <c r="E140" s="13" t="s">
        <v>9</v>
      </c>
      <c r="F140" s="112">
        <v>1</v>
      </c>
      <c r="G140" s="55">
        <f>SUMIF(Journal!$D$15:$D$450,$B$5:$B$476,Journal!$R$15:$R$450)</f>
        <v>0</v>
      </c>
      <c r="H140" s="56">
        <f>SUMIF(Journal!$D$15:$D$450,$B$5:$B$480,Journal!$J$15:$J$450)</f>
        <v>0</v>
      </c>
      <c r="I140" s="57">
        <f>SUMIF(Journal!$D$15:$D$450,$B$5:$B$480,Journal!$K$15:$K$450)</f>
        <v>0</v>
      </c>
      <c r="J140" s="12">
        <v>15</v>
      </c>
      <c r="K140" s="11">
        <v>12</v>
      </c>
      <c r="L140" s="6">
        <f t="shared" si="6"/>
        <v>15</v>
      </c>
      <c r="M140" s="123">
        <f t="shared" si="7"/>
        <v>1</v>
      </c>
      <c r="N140" s="44">
        <f t="shared" si="8"/>
        <v>0</v>
      </c>
      <c r="O140" s="49">
        <f>IFERROR(VLOOKUP(A140,Stock!$A$5:$M$476,10,0),0)*Stock!F140</f>
        <v>15</v>
      </c>
      <c r="Q140" s="49">
        <f>IFERROR(VLOOKUP(A140,Stock!$A$5:$M$476,10,0),0)*Stock!M140</f>
        <v>15</v>
      </c>
    </row>
    <row r="141" spans="1:17" s="18" customFormat="1" ht="18" customHeight="1">
      <c r="A141" s="10">
        <v>137</v>
      </c>
      <c r="B141" s="13" t="s">
        <v>257</v>
      </c>
      <c r="C141" s="9" t="s">
        <v>655</v>
      </c>
      <c r="D141" s="9" t="s">
        <v>20</v>
      </c>
      <c r="E141" s="9" t="s">
        <v>9</v>
      </c>
      <c r="F141" s="112">
        <v>2</v>
      </c>
      <c r="G141" s="55">
        <f>SUMIF(Journal!$D$15:$D$450,$B$5:$B$476,Journal!$R$15:$R$450)</f>
        <v>0</v>
      </c>
      <c r="H141" s="56">
        <f>SUMIF(Journal!$D$15:$D$450,$B$5:$B$480,Journal!$J$15:$J$450)</f>
        <v>0</v>
      </c>
      <c r="I141" s="57">
        <f>SUMIF(Journal!$D$15:$D$450,$B$5:$B$480,Journal!$K$15:$K$450)</f>
        <v>0</v>
      </c>
      <c r="J141" s="8">
        <v>15</v>
      </c>
      <c r="K141" s="7">
        <v>12</v>
      </c>
      <c r="L141" s="6">
        <f t="shared" si="6"/>
        <v>30</v>
      </c>
      <c r="M141" s="123">
        <f t="shared" si="7"/>
        <v>2</v>
      </c>
      <c r="N141" s="44">
        <f t="shared" si="8"/>
        <v>0</v>
      </c>
      <c r="O141" s="49">
        <f>IFERROR(VLOOKUP(A141,Stock!$A$5:$M$476,10,0),0)*Stock!F141</f>
        <v>30</v>
      </c>
      <c r="Q141" s="49">
        <f>IFERROR(VLOOKUP(A141,Stock!$A$5:$M$476,10,0),0)*Stock!M141</f>
        <v>30</v>
      </c>
    </row>
    <row r="142" spans="1:17" s="18" customFormat="1" ht="18" customHeight="1">
      <c r="A142" s="14">
        <v>138</v>
      </c>
      <c r="B142" s="13" t="s">
        <v>258</v>
      </c>
      <c r="C142" s="9" t="s">
        <v>656</v>
      </c>
      <c r="D142" s="13" t="s">
        <v>20</v>
      </c>
      <c r="E142" s="13" t="s">
        <v>9</v>
      </c>
      <c r="F142" s="112">
        <v>5</v>
      </c>
      <c r="G142" s="55">
        <f>SUMIF(Journal!$D$15:$D$450,$B$5:$B$476,Journal!$R$15:$R$450)</f>
        <v>0</v>
      </c>
      <c r="H142" s="56">
        <f>SUMIF(Journal!$D$15:$D$450,$B$5:$B$480,Journal!$J$15:$J$450)</f>
        <v>0</v>
      </c>
      <c r="I142" s="57">
        <f>SUMIF(Journal!$D$15:$D$450,$B$5:$B$480,Journal!$K$15:$K$450)</f>
        <v>0</v>
      </c>
      <c r="J142" s="12">
        <v>15</v>
      </c>
      <c r="K142" s="11">
        <v>12</v>
      </c>
      <c r="L142" s="6">
        <f t="shared" si="6"/>
        <v>75</v>
      </c>
      <c r="M142" s="123">
        <f t="shared" si="7"/>
        <v>5</v>
      </c>
      <c r="N142" s="44">
        <f t="shared" si="8"/>
        <v>0</v>
      </c>
      <c r="O142" s="49">
        <f>IFERROR(VLOOKUP(A142,Stock!$A$5:$M$476,10,0),0)*Stock!F142</f>
        <v>75</v>
      </c>
      <c r="Q142" s="49">
        <f>IFERROR(VLOOKUP(A142,Stock!$A$5:$M$476,10,0),0)*Stock!M142</f>
        <v>75</v>
      </c>
    </row>
    <row r="143" spans="1:17" s="18" customFormat="1" ht="18" customHeight="1">
      <c r="A143" s="10">
        <v>139</v>
      </c>
      <c r="B143" s="13" t="s">
        <v>259</v>
      </c>
      <c r="C143" s="9" t="s">
        <v>657</v>
      </c>
      <c r="D143" s="9" t="s">
        <v>20</v>
      </c>
      <c r="E143" s="9" t="s">
        <v>9</v>
      </c>
      <c r="F143" s="112">
        <v>8</v>
      </c>
      <c r="G143" s="55">
        <f>SUMIF(Journal!$D$15:$D$450,$B$5:$B$476,Journal!$R$15:$R$450)</f>
        <v>0</v>
      </c>
      <c r="H143" s="56">
        <f>SUMIF(Journal!$D$15:$D$450,$B$5:$B$480,Journal!$J$15:$J$450)</f>
        <v>0</v>
      </c>
      <c r="I143" s="57">
        <f>SUMIF(Journal!$D$15:$D$450,$B$5:$B$480,Journal!$K$15:$K$450)</f>
        <v>0</v>
      </c>
      <c r="J143" s="8">
        <v>27</v>
      </c>
      <c r="K143" s="7">
        <v>21.6</v>
      </c>
      <c r="L143" s="6">
        <f t="shared" si="6"/>
        <v>216</v>
      </c>
      <c r="M143" s="123">
        <f t="shared" si="7"/>
        <v>8</v>
      </c>
      <c r="N143" s="44">
        <f t="shared" si="8"/>
        <v>0</v>
      </c>
      <c r="O143" s="49">
        <f>IFERROR(VLOOKUP(A143,Stock!$A$5:$M$476,10,0),0)*Stock!F143</f>
        <v>216</v>
      </c>
      <c r="Q143" s="49">
        <f>IFERROR(VLOOKUP(A143,Stock!$A$5:$M$476,10,0),0)*Stock!M143</f>
        <v>216</v>
      </c>
    </row>
    <row r="144" spans="1:17" s="18" customFormat="1" ht="18" customHeight="1">
      <c r="A144" s="14">
        <v>140</v>
      </c>
      <c r="B144" s="13" t="s">
        <v>260</v>
      </c>
      <c r="C144" s="9" t="s">
        <v>658</v>
      </c>
      <c r="D144" s="13" t="s">
        <v>20</v>
      </c>
      <c r="E144" s="13" t="s">
        <v>9</v>
      </c>
      <c r="F144" s="112">
        <v>9</v>
      </c>
      <c r="G144" s="55">
        <f>SUMIF(Journal!$D$15:$D$450,$B$5:$B$476,Journal!$R$15:$R$450)</f>
        <v>0</v>
      </c>
      <c r="H144" s="56">
        <f>SUMIF(Journal!$D$15:$D$450,$B$5:$B$480,Journal!$J$15:$J$450)</f>
        <v>0</v>
      </c>
      <c r="I144" s="57">
        <f>SUMIF(Journal!$D$15:$D$450,$B$5:$B$480,Journal!$K$15:$K$450)</f>
        <v>0</v>
      </c>
      <c r="J144" s="12">
        <v>15</v>
      </c>
      <c r="K144" s="11">
        <v>12</v>
      </c>
      <c r="L144" s="6">
        <f t="shared" si="6"/>
        <v>135</v>
      </c>
      <c r="M144" s="123">
        <f t="shared" si="7"/>
        <v>9</v>
      </c>
      <c r="N144" s="44">
        <f t="shared" si="8"/>
        <v>0</v>
      </c>
      <c r="O144" s="49">
        <f>IFERROR(VLOOKUP(A144,Stock!$A$5:$M$476,10,0),0)*Stock!F144</f>
        <v>135</v>
      </c>
      <c r="Q144" s="49">
        <f>IFERROR(VLOOKUP(A144,Stock!$A$5:$M$476,10,0),0)*Stock!M144</f>
        <v>135</v>
      </c>
    </row>
    <row r="145" spans="1:17" s="18" customFormat="1" ht="18" customHeight="1">
      <c r="A145" s="10">
        <v>141</v>
      </c>
      <c r="B145" s="13" t="s">
        <v>261</v>
      </c>
      <c r="C145" s="9" t="s">
        <v>659</v>
      </c>
      <c r="D145" s="9" t="s">
        <v>20</v>
      </c>
      <c r="E145" s="9" t="s">
        <v>9</v>
      </c>
      <c r="F145" s="112">
        <v>6</v>
      </c>
      <c r="G145" s="55">
        <f>SUMIF(Journal!$D$15:$D$450,$B$5:$B$476,Journal!$R$15:$R$450)</f>
        <v>0</v>
      </c>
      <c r="H145" s="56">
        <f>SUMIF(Journal!$D$15:$D$450,$B$5:$B$480,Journal!$J$15:$J$450)</f>
        <v>0</v>
      </c>
      <c r="I145" s="57">
        <f>SUMIF(Journal!$D$15:$D$450,$B$5:$B$480,Journal!$K$15:$K$450)</f>
        <v>0</v>
      </c>
      <c r="J145" s="8">
        <v>5</v>
      </c>
      <c r="K145" s="7">
        <v>4</v>
      </c>
      <c r="L145" s="6">
        <f t="shared" si="6"/>
        <v>30</v>
      </c>
      <c r="M145" s="123">
        <f t="shared" si="7"/>
        <v>6</v>
      </c>
      <c r="N145" s="44">
        <f t="shared" si="8"/>
        <v>0</v>
      </c>
      <c r="O145" s="49">
        <f>IFERROR(VLOOKUP(A145,Stock!$A$5:$M$476,10,0),0)*Stock!F145</f>
        <v>30</v>
      </c>
      <c r="Q145" s="49">
        <f>IFERROR(VLOOKUP(A145,Stock!$A$5:$M$476,10,0),0)*Stock!M145</f>
        <v>30</v>
      </c>
    </row>
    <row r="146" spans="1:17" s="18" customFormat="1" ht="18" customHeight="1">
      <c r="A146" s="14">
        <v>142</v>
      </c>
      <c r="B146" s="13" t="s">
        <v>262</v>
      </c>
      <c r="C146" s="9" t="s">
        <v>660</v>
      </c>
      <c r="D146" s="13" t="s">
        <v>20</v>
      </c>
      <c r="E146" s="13" t="s">
        <v>9</v>
      </c>
      <c r="F146" s="112">
        <v>3</v>
      </c>
      <c r="G146" s="55">
        <f>SUMIF(Journal!$D$15:$D$450,$B$5:$B$476,Journal!$R$15:$R$450)</f>
        <v>0</v>
      </c>
      <c r="H146" s="56">
        <f>SUMIF(Journal!$D$15:$D$450,$B$5:$B$480,Journal!$J$15:$J$450)</f>
        <v>0</v>
      </c>
      <c r="I146" s="57">
        <f>SUMIF(Journal!$D$15:$D$450,$B$5:$B$480,Journal!$K$15:$K$450)</f>
        <v>0</v>
      </c>
      <c r="J146" s="12">
        <v>18</v>
      </c>
      <c r="K146" s="11">
        <v>14.4</v>
      </c>
      <c r="L146" s="6">
        <f t="shared" si="6"/>
        <v>54</v>
      </c>
      <c r="M146" s="123">
        <f t="shared" si="7"/>
        <v>3</v>
      </c>
      <c r="N146" s="44">
        <f t="shared" si="8"/>
        <v>0</v>
      </c>
      <c r="O146" s="49">
        <f>IFERROR(VLOOKUP(A146,Stock!$A$5:$M$476,10,0),0)*Stock!F146</f>
        <v>54</v>
      </c>
      <c r="Q146" s="49">
        <f>IFERROR(VLOOKUP(A146,Stock!$A$5:$M$476,10,0),0)*Stock!M146</f>
        <v>54</v>
      </c>
    </row>
    <row r="147" spans="1:17" s="18" customFormat="1" ht="18" customHeight="1">
      <c r="A147" s="10">
        <v>143</v>
      </c>
      <c r="B147" s="13" t="s">
        <v>263</v>
      </c>
      <c r="C147" s="9" t="s">
        <v>661</v>
      </c>
      <c r="D147" s="9" t="s">
        <v>20</v>
      </c>
      <c r="E147" s="9" t="s">
        <v>9</v>
      </c>
      <c r="F147" s="112">
        <v>3</v>
      </c>
      <c r="G147" s="55">
        <f>SUMIF(Journal!$D$15:$D$450,$B$5:$B$476,Journal!$R$15:$R$450)</f>
        <v>0</v>
      </c>
      <c r="H147" s="56">
        <f>SUMIF(Journal!$D$15:$D$450,$B$5:$B$480,Journal!$J$15:$J$450)</f>
        <v>0</v>
      </c>
      <c r="I147" s="57">
        <f>SUMIF(Journal!$D$15:$D$450,$B$5:$B$480,Journal!$K$15:$K$450)</f>
        <v>0</v>
      </c>
      <c r="J147" s="8">
        <v>14</v>
      </c>
      <c r="K147" s="7">
        <v>11.2</v>
      </c>
      <c r="L147" s="6">
        <f t="shared" si="6"/>
        <v>42</v>
      </c>
      <c r="M147" s="123">
        <f t="shared" si="7"/>
        <v>3</v>
      </c>
      <c r="N147" s="44">
        <f t="shared" si="8"/>
        <v>0</v>
      </c>
      <c r="O147" s="49">
        <f>IFERROR(VLOOKUP(A147,Stock!$A$5:$M$476,10,0),0)*Stock!F147</f>
        <v>42</v>
      </c>
      <c r="Q147" s="49">
        <f>IFERROR(VLOOKUP(A147,Stock!$A$5:$M$476,10,0),0)*Stock!M147</f>
        <v>42</v>
      </c>
    </row>
    <row r="148" spans="1:17" s="18" customFormat="1" ht="18" customHeight="1">
      <c r="A148" s="14">
        <v>144</v>
      </c>
      <c r="B148" s="13" t="s">
        <v>264</v>
      </c>
      <c r="C148" s="9" t="s">
        <v>662</v>
      </c>
      <c r="D148" s="13" t="s">
        <v>20</v>
      </c>
      <c r="E148" s="13" t="s">
        <v>9</v>
      </c>
      <c r="F148" s="112">
        <v>2</v>
      </c>
      <c r="G148" s="55">
        <f>SUMIF(Journal!$D$15:$D$450,$B$5:$B$476,Journal!$R$15:$R$450)</f>
        <v>0</v>
      </c>
      <c r="H148" s="56">
        <f>SUMIF(Journal!$D$15:$D$450,$B$5:$B$480,Journal!$J$15:$J$450)</f>
        <v>0</v>
      </c>
      <c r="I148" s="57">
        <f>SUMIF(Journal!$D$15:$D$450,$B$5:$B$480,Journal!$K$15:$K$450)</f>
        <v>0</v>
      </c>
      <c r="J148" s="12">
        <v>14</v>
      </c>
      <c r="K148" s="11">
        <v>11.2</v>
      </c>
      <c r="L148" s="6">
        <f t="shared" si="6"/>
        <v>28</v>
      </c>
      <c r="M148" s="123">
        <f t="shared" si="7"/>
        <v>2</v>
      </c>
      <c r="N148" s="44">
        <f t="shared" si="8"/>
        <v>0</v>
      </c>
      <c r="O148" s="49">
        <f>IFERROR(VLOOKUP(A148,Stock!$A$5:$M$476,10,0),0)*Stock!F148</f>
        <v>28</v>
      </c>
      <c r="Q148" s="49">
        <f>IFERROR(VLOOKUP(A148,Stock!$A$5:$M$476,10,0),0)*Stock!M148</f>
        <v>28</v>
      </c>
    </row>
    <row r="149" spans="1:17" s="18" customFormat="1" ht="18" customHeight="1">
      <c r="A149" s="10">
        <v>145</v>
      </c>
      <c r="B149" s="13" t="s">
        <v>265</v>
      </c>
      <c r="C149" s="9" t="s">
        <v>663</v>
      </c>
      <c r="D149" s="9" t="s">
        <v>20</v>
      </c>
      <c r="E149" s="9" t="s">
        <v>9</v>
      </c>
      <c r="F149" s="112">
        <v>1</v>
      </c>
      <c r="G149" s="55">
        <f>SUMIF(Journal!$D$15:$D$450,$B$5:$B$476,Journal!$R$15:$R$450)</f>
        <v>0</v>
      </c>
      <c r="H149" s="56">
        <f>SUMIF(Journal!$D$15:$D$450,$B$5:$B$480,Journal!$J$15:$J$450)</f>
        <v>0</v>
      </c>
      <c r="I149" s="57">
        <f>SUMIF(Journal!$D$15:$D$450,$B$5:$B$480,Journal!$K$15:$K$450)</f>
        <v>0</v>
      </c>
      <c r="J149" s="8">
        <v>14</v>
      </c>
      <c r="K149" s="7">
        <v>11.2</v>
      </c>
      <c r="L149" s="6">
        <f t="shared" si="6"/>
        <v>14</v>
      </c>
      <c r="M149" s="123">
        <f t="shared" si="7"/>
        <v>1</v>
      </c>
      <c r="N149" s="44">
        <f t="shared" si="8"/>
        <v>0</v>
      </c>
      <c r="O149" s="49">
        <f>IFERROR(VLOOKUP(A149,Stock!$A$5:$M$476,10,0),0)*Stock!F149</f>
        <v>14</v>
      </c>
      <c r="Q149" s="49">
        <f>IFERROR(VLOOKUP(A149,Stock!$A$5:$M$476,10,0),0)*Stock!M149</f>
        <v>14</v>
      </c>
    </row>
    <row r="150" spans="1:17" s="18" customFormat="1" ht="18" customHeight="1">
      <c r="A150" s="14">
        <v>146</v>
      </c>
      <c r="B150" s="13" t="s">
        <v>266</v>
      </c>
      <c r="C150" s="9" t="s">
        <v>664</v>
      </c>
      <c r="D150" s="13" t="s">
        <v>10</v>
      </c>
      <c r="E150" s="13" t="s">
        <v>9</v>
      </c>
      <c r="F150" s="112">
        <v>4</v>
      </c>
      <c r="G150" s="55">
        <f>SUMIF(Journal!$D$15:$D$450,$B$5:$B$476,Journal!$R$15:$R$450)</f>
        <v>0</v>
      </c>
      <c r="H150" s="56">
        <f>SUMIF(Journal!$D$15:$D$450,$B$5:$B$480,Journal!$J$15:$J$450)</f>
        <v>0</v>
      </c>
      <c r="I150" s="57">
        <f>SUMIF(Journal!$D$15:$D$450,$B$5:$B$480,Journal!$K$15:$K$450)</f>
        <v>0</v>
      </c>
      <c r="J150" s="12">
        <v>4</v>
      </c>
      <c r="K150" s="11">
        <v>3.2</v>
      </c>
      <c r="L150" s="6">
        <f t="shared" si="6"/>
        <v>16</v>
      </c>
      <c r="M150" s="123">
        <f t="shared" si="7"/>
        <v>4</v>
      </c>
      <c r="N150" s="44">
        <f t="shared" si="8"/>
        <v>0</v>
      </c>
      <c r="O150" s="49">
        <f>IFERROR(VLOOKUP(A150,Stock!$A$5:$M$476,10,0),0)*Stock!F150</f>
        <v>16</v>
      </c>
      <c r="Q150" s="49">
        <f>IFERROR(VLOOKUP(A150,Stock!$A$5:$M$476,10,0),0)*Stock!M150</f>
        <v>16</v>
      </c>
    </row>
    <row r="151" spans="1:17" s="18" customFormat="1" ht="18" customHeight="1">
      <c r="A151" s="10">
        <v>147</v>
      </c>
      <c r="B151" s="13" t="s">
        <v>267</v>
      </c>
      <c r="C151" s="9" t="s">
        <v>665</v>
      </c>
      <c r="D151" s="9" t="s">
        <v>20</v>
      </c>
      <c r="E151" s="9" t="s">
        <v>9</v>
      </c>
      <c r="F151" s="112">
        <v>5</v>
      </c>
      <c r="G151" s="55">
        <f>SUMIF(Journal!$D$15:$D$450,$B$5:$B$476,Journal!$R$15:$R$450)</f>
        <v>0</v>
      </c>
      <c r="H151" s="56">
        <f>SUMIF(Journal!$D$15:$D$450,$B$5:$B$480,Journal!$J$15:$J$450)</f>
        <v>0</v>
      </c>
      <c r="I151" s="57">
        <f>SUMIF(Journal!$D$15:$D$450,$B$5:$B$480,Journal!$K$15:$K$450)</f>
        <v>0</v>
      </c>
      <c r="J151" s="8">
        <v>9</v>
      </c>
      <c r="K151" s="7">
        <v>7.2</v>
      </c>
      <c r="L151" s="6">
        <f t="shared" si="6"/>
        <v>45</v>
      </c>
      <c r="M151" s="123">
        <f t="shared" si="7"/>
        <v>5</v>
      </c>
      <c r="N151" s="44">
        <f t="shared" si="8"/>
        <v>0</v>
      </c>
      <c r="O151" s="49">
        <f>IFERROR(VLOOKUP(A151,Stock!$A$5:$M$476,10,0),0)*Stock!F151</f>
        <v>45</v>
      </c>
      <c r="Q151" s="49">
        <f>IFERROR(VLOOKUP(A151,Stock!$A$5:$M$476,10,0),0)*Stock!M151</f>
        <v>45</v>
      </c>
    </row>
    <row r="152" spans="1:17" s="18" customFormat="1" ht="18" customHeight="1">
      <c r="A152" s="14">
        <v>148</v>
      </c>
      <c r="B152" s="13" t="s">
        <v>268</v>
      </c>
      <c r="C152" s="9" t="s">
        <v>666</v>
      </c>
      <c r="D152" s="13" t="s">
        <v>20</v>
      </c>
      <c r="E152" s="13" t="s">
        <v>8</v>
      </c>
      <c r="F152" s="112">
        <v>6</v>
      </c>
      <c r="G152" s="55">
        <f>SUMIF(Journal!$D$15:$D$450,$B$5:$B$476,Journal!$R$15:$R$450)</f>
        <v>0</v>
      </c>
      <c r="H152" s="56">
        <f>SUMIF(Journal!$D$15:$D$450,$B$5:$B$480,Journal!$J$15:$J$450)</f>
        <v>0</v>
      </c>
      <c r="I152" s="57">
        <f>SUMIF(Journal!$D$15:$D$450,$B$5:$B$480,Journal!$K$15:$K$450)</f>
        <v>0</v>
      </c>
      <c r="J152" s="12">
        <v>6</v>
      </c>
      <c r="K152" s="11">
        <v>4.8</v>
      </c>
      <c r="L152" s="6">
        <f t="shared" si="6"/>
        <v>36</v>
      </c>
      <c r="M152" s="123">
        <f t="shared" si="7"/>
        <v>6</v>
      </c>
      <c r="N152" s="44">
        <f t="shared" si="8"/>
        <v>0</v>
      </c>
      <c r="O152" s="49">
        <f>IFERROR(VLOOKUP(A152,Stock!$A$5:$M$476,10,0),0)*Stock!F152</f>
        <v>36</v>
      </c>
      <c r="Q152" s="49">
        <f>IFERROR(VLOOKUP(A152,Stock!$A$5:$M$476,10,0),0)*Stock!M152</f>
        <v>36</v>
      </c>
    </row>
    <row r="153" spans="1:17" s="18" customFormat="1" ht="18" customHeight="1">
      <c r="A153" s="10">
        <v>149</v>
      </c>
      <c r="B153" s="13" t="s">
        <v>269</v>
      </c>
      <c r="C153" s="9" t="s">
        <v>667</v>
      </c>
      <c r="D153" s="9" t="s">
        <v>20</v>
      </c>
      <c r="E153" s="9" t="s">
        <v>8</v>
      </c>
      <c r="F153" s="112">
        <v>9</v>
      </c>
      <c r="G153" s="55">
        <f>SUMIF(Journal!$D$15:$D$450,$B$5:$B$476,Journal!$R$15:$R$450)</f>
        <v>0</v>
      </c>
      <c r="H153" s="56">
        <f>SUMIF(Journal!$D$15:$D$450,$B$5:$B$480,Journal!$J$15:$J$450)</f>
        <v>0</v>
      </c>
      <c r="I153" s="57">
        <f>SUMIF(Journal!$D$15:$D$450,$B$5:$B$480,Journal!$K$15:$K$450)</f>
        <v>0</v>
      </c>
      <c r="J153" s="8">
        <v>6</v>
      </c>
      <c r="K153" s="7">
        <v>4.8</v>
      </c>
      <c r="L153" s="6">
        <f t="shared" si="6"/>
        <v>54</v>
      </c>
      <c r="M153" s="123">
        <f t="shared" si="7"/>
        <v>9</v>
      </c>
      <c r="N153" s="44">
        <f t="shared" si="8"/>
        <v>0</v>
      </c>
      <c r="O153" s="49">
        <f>IFERROR(VLOOKUP(A153,Stock!$A$5:$M$476,10,0),0)*Stock!F153</f>
        <v>54</v>
      </c>
      <c r="Q153" s="49">
        <f>IFERROR(VLOOKUP(A153,Stock!$A$5:$M$476,10,0),0)*Stock!M153</f>
        <v>54</v>
      </c>
    </row>
    <row r="154" spans="1:17" s="18" customFormat="1" ht="18" customHeight="1">
      <c r="A154" s="14">
        <v>150</v>
      </c>
      <c r="B154" s="13" t="s">
        <v>270</v>
      </c>
      <c r="C154" s="9" t="s">
        <v>668</v>
      </c>
      <c r="D154" s="20"/>
      <c r="E154" s="13" t="s">
        <v>9</v>
      </c>
      <c r="F154" s="112">
        <v>8</v>
      </c>
      <c r="G154" s="55">
        <f>SUMIF(Journal!$D$15:$D$450,$B$5:$B$476,Journal!$R$15:$R$450)</f>
        <v>0</v>
      </c>
      <c r="H154" s="56">
        <f>SUMIF(Journal!$D$15:$D$450,$B$5:$B$480,Journal!$J$15:$J$450)</f>
        <v>0</v>
      </c>
      <c r="I154" s="57">
        <f>SUMIF(Journal!$D$15:$D$450,$B$5:$B$480,Journal!$K$15:$K$450)</f>
        <v>0</v>
      </c>
      <c r="J154" s="12">
        <v>16</v>
      </c>
      <c r="K154" s="11">
        <v>12.8</v>
      </c>
      <c r="L154" s="6">
        <f t="shared" si="6"/>
        <v>128</v>
      </c>
      <c r="M154" s="123">
        <f t="shared" si="7"/>
        <v>8</v>
      </c>
      <c r="N154" s="44">
        <f t="shared" si="8"/>
        <v>0</v>
      </c>
      <c r="O154" s="49">
        <f>IFERROR(VLOOKUP(A154,Stock!$A$5:$M$476,10,0),0)*Stock!F154</f>
        <v>128</v>
      </c>
      <c r="Q154" s="49">
        <f>IFERROR(VLOOKUP(A154,Stock!$A$5:$M$476,10,0),0)*Stock!M154</f>
        <v>128</v>
      </c>
    </row>
    <row r="155" spans="1:17" s="18" customFormat="1" ht="18" customHeight="1">
      <c r="A155" s="10">
        <v>151</v>
      </c>
      <c r="B155" s="13" t="s">
        <v>271</v>
      </c>
      <c r="C155" s="9" t="s">
        <v>669</v>
      </c>
      <c r="D155" s="9" t="s">
        <v>20</v>
      </c>
      <c r="E155" s="9" t="s">
        <v>8</v>
      </c>
      <c r="F155" s="112">
        <v>7</v>
      </c>
      <c r="G155" s="55">
        <f>SUMIF(Journal!$D$15:$D$450,$B$5:$B$476,Journal!$R$15:$R$450)</f>
        <v>0</v>
      </c>
      <c r="H155" s="56">
        <f>SUMIF(Journal!$D$15:$D$450,$B$5:$B$480,Journal!$J$15:$J$450)</f>
        <v>0</v>
      </c>
      <c r="I155" s="57">
        <f>SUMIF(Journal!$D$15:$D$450,$B$5:$B$480,Journal!$K$15:$K$450)</f>
        <v>0</v>
      </c>
      <c r="J155" s="8">
        <v>6</v>
      </c>
      <c r="K155" s="7">
        <v>4.8</v>
      </c>
      <c r="L155" s="6">
        <f t="shared" si="6"/>
        <v>42</v>
      </c>
      <c r="M155" s="123">
        <f t="shared" si="7"/>
        <v>7</v>
      </c>
      <c r="N155" s="44">
        <f t="shared" si="8"/>
        <v>0</v>
      </c>
      <c r="O155" s="49">
        <f>IFERROR(VLOOKUP(A155,Stock!$A$5:$M$476,10,0),0)*Stock!F155</f>
        <v>42</v>
      </c>
      <c r="Q155" s="49">
        <f>IFERROR(VLOOKUP(A155,Stock!$A$5:$M$476,10,0),0)*Stock!M155</f>
        <v>42</v>
      </c>
    </row>
    <row r="156" spans="1:17" s="18" customFormat="1" ht="18" customHeight="1">
      <c r="A156" s="14">
        <v>152</v>
      </c>
      <c r="B156" s="13" t="s">
        <v>272</v>
      </c>
      <c r="C156" s="9" t="s">
        <v>670</v>
      </c>
      <c r="D156" s="13" t="s">
        <v>20</v>
      </c>
      <c r="E156" s="13" t="s">
        <v>5</v>
      </c>
      <c r="F156" s="112">
        <v>4</v>
      </c>
      <c r="G156" s="55">
        <f>SUMIF(Journal!$D$15:$D$450,$B$5:$B$476,Journal!$R$15:$R$450)</f>
        <v>0</v>
      </c>
      <c r="H156" s="56">
        <f>SUMIF(Journal!$D$15:$D$450,$B$5:$B$480,Journal!$J$15:$J$450)</f>
        <v>0</v>
      </c>
      <c r="I156" s="57">
        <f>SUMIF(Journal!$D$15:$D$450,$B$5:$B$480,Journal!$K$15:$K$450)</f>
        <v>0</v>
      </c>
      <c r="J156" s="12"/>
      <c r="K156" s="11"/>
      <c r="L156" s="6">
        <f t="shared" si="6"/>
        <v>0</v>
      </c>
      <c r="M156" s="123">
        <f t="shared" si="7"/>
        <v>4</v>
      </c>
      <c r="N156" s="44">
        <f t="shared" si="8"/>
        <v>0</v>
      </c>
      <c r="O156" s="49">
        <f>IFERROR(VLOOKUP(A156,Stock!$A$5:$M$476,10,0),0)*Stock!F156</f>
        <v>0</v>
      </c>
      <c r="Q156" s="49">
        <f>IFERROR(VLOOKUP(A156,Stock!$A$5:$M$476,10,0),0)*Stock!M156</f>
        <v>0</v>
      </c>
    </row>
    <row r="157" spans="1:17" s="18" customFormat="1" ht="18" customHeight="1">
      <c r="A157" s="10">
        <v>153</v>
      </c>
      <c r="B157" s="13" t="s">
        <v>273</v>
      </c>
      <c r="C157" s="9" t="s">
        <v>671</v>
      </c>
      <c r="D157" s="19"/>
      <c r="E157" s="9" t="s">
        <v>5</v>
      </c>
      <c r="F157" s="112">
        <v>5</v>
      </c>
      <c r="G157" s="55">
        <f>SUMIF(Journal!$D$15:$D$450,$B$5:$B$476,Journal!$R$15:$R$450)</f>
        <v>0</v>
      </c>
      <c r="H157" s="56">
        <f>SUMIF(Journal!$D$15:$D$450,$B$5:$B$480,Journal!$J$15:$J$450)</f>
        <v>0</v>
      </c>
      <c r="I157" s="57">
        <f>SUMIF(Journal!$D$15:$D$450,$B$5:$B$480,Journal!$K$15:$K$450)</f>
        <v>0</v>
      </c>
      <c r="J157" s="8"/>
      <c r="K157" s="7"/>
      <c r="L157" s="6">
        <f t="shared" si="6"/>
        <v>0</v>
      </c>
      <c r="M157" s="123">
        <f t="shared" si="7"/>
        <v>5</v>
      </c>
      <c r="N157" s="44">
        <f t="shared" si="8"/>
        <v>0</v>
      </c>
      <c r="O157" s="49">
        <f>IFERROR(VLOOKUP(A157,Stock!$A$5:$M$476,10,0),0)*Stock!F157</f>
        <v>0</v>
      </c>
      <c r="Q157" s="49">
        <f>IFERROR(VLOOKUP(A157,Stock!$A$5:$M$476,10,0),0)*Stock!M157</f>
        <v>0</v>
      </c>
    </row>
    <row r="158" spans="1:17" s="18" customFormat="1" ht="18" customHeight="1">
      <c r="A158" s="14">
        <v>154</v>
      </c>
      <c r="B158" s="13" t="s">
        <v>274</v>
      </c>
      <c r="C158" s="9" t="s">
        <v>672</v>
      </c>
      <c r="D158" s="20"/>
      <c r="E158" s="13" t="s">
        <v>5</v>
      </c>
      <c r="F158" s="112">
        <v>4</v>
      </c>
      <c r="G158" s="55">
        <f>SUMIF(Journal!$D$15:$D$450,$B$5:$B$476,Journal!$R$15:$R$450)</f>
        <v>0</v>
      </c>
      <c r="H158" s="56">
        <f>SUMIF(Journal!$D$15:$D$450,$B$5:$B$480,Journal!$J$15:$J$450)</f>
        <v>0</v>
      </c>
      <c r="I158" s="57">
        <f>SUMIF(Journal!$D$15:$D$450,$B$5:$B$480,Journal!$K$15:$K$450)</f>
        <v>0</v>
      </c>
      <c r="J158" s="12"/>
      <c r="K158" s="11"/>
      <c r="L158" s="6">
        <f t="shared" si="6"/>
        <v>0</v>
      </c>
      <c r="M158" s="123">
        <f t="shared" si="7"/>
        <v>4</v>
      </c>
      <c r="N158" s="44">
        <f t="shared" si="8"/>
        <v>0</v>
      </c>
      <c r="O158" s="49">
        <f>IFERROR(VLOOKUP(A158,Stock!$A$5:$M$476,10,0),0)*Stock!F158</f>
        <v>0</v>
      </c>
      <c r="Q158" s="49">
        <f>IFERROR(VLOOKUP(A158,Stock!$A$5:$M$476,10,0),0)*Stock!M158</f>
        <v>0</v>
      </c>
    </row>
    <row r="159" spans="1:17" s="18" customFormat="1" ht="18" customHeight="1">
      <c r="A159" s="10">
        <v>155</v>
      </c>
      <c r="B159" s="13" t="s">
        <v>275</v>
      </c>
      <c r="C159" s="9" t="s">
        <v>673</v>
      </c>
      <c r="D159" s="19"/>
      <c r="E159" s="9" t="s">
        <v>5</v>
      </c>
      <c r="F159" s="112">
        <v>1</v>
      </c>
      <c r="G159" s="55">
        <f>SUMIF(Journal!$D$15:$D$450,$B$5:$B$476,Journal!$R$15:$R$450)</f>
        <v>0</v>
      </c>
      <c r="H159" s="56">
        <f>SUMIF(Journal!$D$15:$D$450,$B$5:$B$480,Journal!$J$15:$J$450)</f>
        <v>0</v>
      </c>
      <c r="I159" s="57">
        <f>SUMIF(Journal!$D$15:$D$450,$B$5:$B$480,Journal!$K$15:$K$450)</f>
        <v>0</v>
      </c>
      <c r="J159" s="8"/>
      <c r="K159" s="7"/>
      <c r="L159" s="6">
        <f t="shared" si="6"/>
        <v>0</v>
      </c>
      <c r="M159" s="123">
        <f t="shared" si="7"/>
        <v>1</v>
      </c>
      <c r="N159" s="44">
        <f t="shared" si="8"/>
        <v>0</v>
      </c>
      <c r="O159" s="49">
        <f>IFERROR(VLOOKUP(A159,Stock!$A$5:$M$476,10,0),0)*Stock!F159</f>
        <v>0</v>
      </c>
      <c r="Q159" s="49">
        <f>IFERROR(VLOOKUP(A159,Stock!$A$5:$M$476,10,0),0)*Stock!M159</f>
        <v>0</v>
      </c>
    </row>
    <row r="160" spans="1:17" s="18" customFormat="1" ht="18" customHeight="1">
      <c r="A160" s="14">
        <v>156</v>
      </c>
      <c r="B160" s="13" t="s">
        <v>276</v>
      </c>
      <c r="C160" s="9" t="s">
        <v>674</v>
      </c>
      <c r="D160" s="13" t="s">
        <v>10</v>
      </c>
      <c r="E160" s="20"/>
      <c r="F160" s="112">
        <v>2</v>
      </c>
      <c r="G160" s="55">
        <f>SUMIF(Journal!$D$15:$D$450,$B$5:$B$476,Journal!$R$15:$R$450)</f>
        <v>0</v>
      </c>
      <c r="H160" s="56">
        <f>SUMIF(Journal!$D$15:$D$450,$B$5:$B$480,Journal!$J$15:$J$450)</f>
        <v>0</v>
      </c>
      <c r="I160" s="57">
        <f>SUMIF(Journal!$D$15:$D$450,$B$5:$B$480,Journal!$K$15:$K$450)</f>
        <v>0</v>
      </c>
      <c r="J160" s="12"/>
      <c r="K160" s="11"/>
      <c r="L160" s="6">
        <f t="shared" si="6"/>
        <v>0</v>
      </c>
      <c r="M160" s="123">
        <f t="shared" si="7"/>
        <v>2</v>
      </c>
      <c r="N160" s="44">
        <f t="shared" si="8"/>
        <v>0</v>
      </c>
      <c r="O160" s="49">
        <f>IFERROR(VLOOKUP(A160,Stock!$A$5:$M$476,10,0),0)*Stock!F160</f>
        <v>0</v>
      </c>
      <c r="Q160" s="49">
        <f>IFERROR(VLOOKUP(A160,Stock!$A$5:$M$476,10,0),0)*Stock!M160</f>
        <v>0</v>
      </c>
    </row>
    <row r="161" spans="1:17" s="18" customFormat="1" ht="18" customHeight="1">
      <c r="A161" s="10">
        <v>157</v>
      </c>
      <c r="B161" s="13" t="s">
        <v>277</v>
      </c>
      <c r="C161" s="9" t="s">
        <v>675</v>
      </c>
      <c r="D161" s="19"/>
      <c r="E161" s="9" t="s">
        <v>9</v>
      </c>
      <c r="F161" s="112">
        <v>3</v>
      </c>
      <c r="G161" s="55">
        <f>SUMIF(Journal!$D$15:$D$450,$B$5:$B$476,Journal!$R$15:$R$450)</f>
        <v>0</v>
      </c>
      <c r="H161" s="56">
        <f>SUMIF(Journal!$D$15:$D$450,$B$5:$B$480,Journal!$J$15:$J$450)</f>
        <v>0</v>
      </c>
      <c r="I161" s="57">
        <f>SUMIF(Journal!$D$15:$D$450,$B$5:$B$480,Journal!$K$15:$K$450)</f>
        <v>0</v>
      </c>
      <c r="J161" s="8">
        <v>3</v>
      </c>
      <c r="K161" s="7">
        <v>2.4</v>
      </c>
      <c r="L161" s="6">
        <f t="shared" si="6"/>
        <v>9</v>
      </c>
      <c r="M161" s="123">
        <f t="shared" si="7"/>
        <v>3</v>
      </c>
      <c r="N161" s="44">
        <f t="shared" si="8"/>
        <v>0</v>
      </c>
      <c r="O161" s="49">
        <f>IFERROR(VLOOKUP(A161,Stock!$A$5:$M$476,10,0),0)*Stock!F161</f>
        <v>9</v>
      </c>
      <c r="Q161" s="49">
        <f>IFERROR(VLOOKUP(A161,Stock!$A$5:$M$476,10,0),0)*Stock!M161</f>
        <v>9</v>
      </c>
    </row>
    <row r="162" spans="1:17" s="18" customFormat="1" ht="18" customHeight="1">
      <c r="A162" s="14">
        <v>158</v>
      </c>
      <c r="B162" s="13" t="s">
        <v>278</v>
      </c>
      <c r="C162" s="9" t="s">
        <v>676</v>
      </c>
      <c r="D162" s="13" t="s">
        <v>10</v>
      </c>
      <c r="E162" s="13" t="s">
        <v>59</v>
      </c>
      <c r="F162" s="112">
        <v>6</v>
      </c>
      <c r="G162" s="55">
        <f>SUMIF(Journal!$D$15:$D$450,$B$5:$B$476,Journal!$R$15:$R$450)</f>
        <v>0</v>
      </c>
      <c r="H162" s="56">
        <f>SUMIF(Journal!$D$15:$D$450,$B$5:$B$480,Journal!$J$15:$J$450)</f>
        <v>0</v>
      </c>
      <c r="I162" s="57">
        <f>SUMIF(Journal!$D$15:$D$450,$B$5:$B$480,Journal!$K$15:$K$450)</f>
        <v>0</v>
      </c>
      <c r="J162" s="12">
        <v>16</v>
      </c>
      <c r="K162" s="11">
        <v>12.8</v>
      </c>
      <c r="L162" s="6">
        <f t="shared" si="6"/>
        <v>96</v>
      </c>
      <c r="M162" s="123">
        <f t="shared" si="7"/>
        <v>6</v>
      </c>
      <c r="N162" s="44">
        <f t="shared" si="8"/>
        <v>0</v>
      </c>
      <c r="O162" s="49">
        <f>IFERROR(VLOOKUP(A162,Stock!$A$5:$M$476,10,0),0)*Stock!F162</f>
        <v>96</v>
      </c>
      <c r="Q162" s="49">
        <f>IFERROR(VLOOKUP(A162,Stock!$A$5:$M$476,10,0),0)*Stock!M162</f>
        <v>96</v>
      </c>
    </row>
    <row r="163" spans="1:17" s="18" customFormat="1" ht="18" customHeight="1">
      <c r="A163" s="10">
        <v>159</v>
      </c>
      <c r="B163" s="13" t="s">
        <v>279</v>
      </c>
      <c r="C163" s="9" t="s">
        <v>677</v>
      </c>
      <c r="D163" s="9" t="s">
        <v>10</v>
      </c>
      <c r="E163" s="9" t="s">
        <v>59</v>
      </c>
      <c r="F163" s="112">
        <v>9</v>
      </c>
      <c r="G163" s="55">
        <f>SUMIF(Journal!$D$15:$D$450,$B$5:$B$476,Journal!$R$15:$R$450)</f>
        <v>0</v>
      </c>
      <c r="H163" s="56">
        <f>SUMIF(Journal!$D$15:$D$450,$B$5:$B$480,Journal!$J$15:$J$450)</f>
        <v>0</v>
      </c>
      <c r="I163" s="57">
        <f>SUMIF(Journal!$D$15:$D$450,$B$5:$B$480,Journal!$K$15:$K$450)</f>
        <v>0</v>
      </c>
      <c r="J163" s="8">
        <v>16</v>
      </c>
      <c r="K163" s="7">
        <v>12.8</v>
      </c>
      <c r="L163" s="6">
        <f t="shared" si="6"/>
        <v>144</v>
      </c>
      <c r="M163" s="123">
        <f t="shared" si="7"/>
        <v>9</v>
      </c>
      <c r="N163" s="44">
        <f t="shared" si="8"/>
        <v>0</v>
      </c>
      <c r="O163" s="49">
        <f>IFERROR(VLOOKUP(A163,Stock!$A$5:$M$476,10,0),0)*Stock!F163</f>
        <v>144</v>
      </c>
      <c r="Q163" s="49">
        <f>IFERROR(VLOOKUP(A163,Stock!$A$5:$M$476,10,0),0)*Stock!M163</f>
        <v>144</v>
      </c>
    </row>
    <row r="164" spans="1:17" s="18" customFormat="1" ht="18" customHeight="1">
      <c r="A164" s="14">
        <v>160</v>
      </c>
      <c r="B164" s="13" t="s">
        <v>280</v>
      </c>
      <c r="C164" s="9" t="s">
        <v>678</v>
      </c>
      <c r="D164" s="13" t="s">
        <v>60</v>
      </c>
      <c r="E164" s="13" t="s">
        <v>59</v>
      </c>
      <c r="F164" s="112">
        <v>8</v>
      </c>
      <c r="G164" s="55">
        <f>SUMIF(Journal!$D$15:$D$450,$B$5:$B$476,Journal!$R$15:$R$450)</f>
        <v>0</v>
      </c>
      <c r="H164" s="56">
        <f>SUMIF(Journal!$D$15:$D$450,$B$5:$B$480,Journal!$J$15:$J$450)</f>
        <v>0</v>
      </c>
      <c r="I164" s="57">
        <f>SUMIF(Journal!$D$15:$D$450,$B$5:$B$480,Journal!$K$15:$K$450)</f>
        <v>0</v>
      </c>
      <c r="J164" s="12">
        <v>16</v>
      </c>
      <c r="K164" s="11">
        <v>12.8</v>
      </c>
      <c r="L164" s="6">
        <f t="shared" si="6"/>
        <v>128</v>
      </c>
      <c r="M164" s="123">
        <f t="shared" si="7"/>
        <v>8</v>
      </c>
      <c r="N164" s="44">
        <f t="shared" si="8"/>
        <v>0</v>
      </c>
      <c r="O164" s="49">
        <f>IFERROR(VLOOKUP(A164,Stock!$A$5:$M$476,10,0),0)*Stock!F164</f>
        <v>128</v>
      </c>
      <c r="Q164" s="49">
        <f>IFERROR(VLOOKUP(A164,Stock!$A$5:$M$476,10,0),0)*Stock!M164</f>
        <v>128</v>
      </c>
    </row>
    <row r="165" spans="1:17" s="18" customFormat="1" ht="18" customHeight="1">
      <c r="A165" s="14">
        <v>161</v>
      </c>
      <c r="B165" s="13" t="s">
        <v>281</v>
      </c>
      <c r="C165" s="9" t="s">
        <v>679</v>
      </c>
      <c r="D165" s="13" t="s">
        <v>20</v>
      </c>
      <c r="E165" s="13" t="s">
        <v>8</v>
      </c>
      <c r="F165" s="112">
        <v>7</v>
      </c>
      <c r="G165" s="55">
        <f>SUMIF(Journal!$D$15:$D$450,$B$5:$B$476,Journal!$R$15:$R$450)</f>
        <v>0</v>
      </c>
      <c r="H165" s="56">
        <f>SUMIF(Journal!$D$15:$D$450,$B$5:$B$480,Journal!$J$15:$J$450)</f>
        <v>0</v>
      </c>
      <c r="I165" s="57">
        <f>SUMIF(Journal!$D$15:$D$450,$B$5:$B$480,Journal!$K$15:$K$450)</f>
        <v>0</v>
      </c>
      <c r="J165" s="12">
        <v>90</v>
      </c>
      <c r="K165" s="11">
        <v>72</v>
      </c>
      <c r="L165" s="6">
        <f t="shared" si="6"/>
        <v>630</v>
      </c>
      <c r="M165" s="123">
        <f t="shared" si="7"/>
        <v>7</v>
      </c>
      <c r="N165" s="44">
        <f t="shared" si="8"/>
        <v>0</v>
      </c>
      <c r="O165" s="49">
        <f>IFERROR(VLOOKUP(A165,Stock!$A$5:$M$476,10,0),0)*Stock!F165</f>
        <v>630</v>
      </c>
      <c r="Q165" s="49">
        <f>IFERROR(VLOOKUP(A165,Stock!$A$5:$M$476,10,0),0)*Stock!M165</f>
        <v>630</v>
      </c>
    </row>
    <row r="166" spans="1:17" s="18" customFormat="1" ht="18" customHeight="1">
      <c r="A166" s="10">
        <v>162</v>
      </c>
      <c r="B166" s="13" t="s">
        <v>282</v>
      </c>
      <c r="C166" s="9" t="s">
        <v>680</v>
      </c>
      <c r="D166" s="9" t="s">
        <v>20</v>
      </c>
      <c r="E166" s="9" t="s">
        <v>5</v>
      </c>
      <c r="F166" s="112">
        <v>4</v>
      </c>
      <c r="G166" s="55">
        <f>SUMIF(Journal!$D$15:$D$450,$B$5:$B$476,Journal!$R$15:$R$450)</f>
        <v>0</v>
      </c>
      <c r="H166" s="56">
        <f>SUMIF(Journal!$D$15:$D$450,$B$5:$B$480,Journal!$J$15:$J$450)</f>
        <v>0</v>
      </c>
      <c r="I166" s="57">
        <f>SUMIF(Journal!$D$15:$D$450,$B$5:$B$480,Journal!$K$15:$K$450)</f>
        <v>0</v>
      </c>
      <c r="J166" s="8">
        <v>380</v>
      </c>
      <c r="K166" s="7">
        <v>304</v>
      </c>
      <c r="L166" s="6">
        <f t="shared" si="6"/>
        <v>1520</v>
      </c>
      <c r="M166" s="123">
        <f t="shared" si="7"/>
        <v>4</v>
      </c>
      <c r="N166" s="44">
        <f t="shared" si="8"/>
        <v>0</v>
      </c>
      <c r="O166" s="49">
        <f>IFERROR(VLOOKUP(A166,Stock!$A$5:$M$476,10,0),0)*Stock!F166</f>
        <v>1520</v>
      </c>
      <c r="Q166" s="49">
        <f>IFERROR(VLOOKUP(A166,Stock!$A$5:$M$476,10,0),0)*Stock!M166</f>
        <v>1520</v>
      </c>
    </row>
    <row r="167" spans="1:17" s="18" customFormat="1" ht="18" customHeight="1">
      <c r="A167" s="14">
        <v>163</v>
      </c>
      <c r="B167" s="13" t="s">
        <v>283</v>
      </c>
      <c r="C167" s="9" t="s">
        <v>681</v>
      </c>
      <c r="D167" s="13" t="s">
        <v>20</v>
      </c>
      <c r="E167" s="13" t="s">
        <v>8</v>
      </c>
      <c r="F167" s="112">
        <v>5</v>
      </c>
      <c r="G167" s="55">
        <f>SUMIF(Journal!$D$15:$D$450,$B$5:$B$476,Journal!$R$15:$R$450)</f>
        <v>0</v>
      </c>
      <c r="H167" s="56">
        <f>SUMIF(Journal!$D$15:$D$450,$B$5:$B$480,Journal!$J$15:$J$450)</f>
        <v>0</v>
      </c>
      <c r="I167" s="57">
        <f>SUMIF(Journal!$D$15:$D$450,$B$5:$B$480,Journal!$K$15:$K$450)</f>
        <v>0</v>
      </c>
      <c r="J167" s="12">
        <v>380</v>
      </c>
      <c r="K167" s="11">
        <v>304</v>
      </c>
      <c r="L167" s="6">
        <f t="shared" si="6"/>
        <v>1900</v>
      </c>
      <c r="M167" s="123">
        <f t="shared" si="7"/>
        <v>5</v>
      </c>
      <c r="N167" s="44">
        <f t="shared" si="8"/>
        <v>0</v>
      </c>
      <c r="O167" s="49">
        <f>IFERROR(VLOOKUP(A167,Stock!$A$5:$M$476,10,0),0)*Stock!F167</f>
        <v>1900</v>
      </c>
      <c r="Q167" s="49">
        <f>IFERROR(VLOOKUP(A167,Stock!$A$5:$M$476,10,0),0)*Stock!M167</f>
        <v>1900</v>
      </c>
    </row>
    <row r="168" spans="1:17" s="18" customFormat="1" ht="18" customHeight="1">
      <c r="A168" s="10">
        <v>165</v>
      </c>
      <c r="B168" s="13" t="s">
        <v>284</v>
      </c>
      <c r="C168" s="9" t="s">
        <v>682</v>
      </c>
      <c r="D168" s="9" t="s">
        <v>20</v>
      </c>
      <c r="E168" s="9" t="s">
        <v>5</v>
      </c>
      <c r="F168" s="112">
        <v>4</v>
      </c>
      <c r="G168" s="55">
        <f>SUMIF(Journal!$D$15:$D$450,$B$5:$B$476,Journal!$R$15:$R$450)</f>
        <v>0</v>
      </c>
      <c r="H168" s="56">
        <f>SUMIF(Journal!$D$15:$D$450,$B$5:$B$480,Journal!$J$15:$J$450)</f>
        <v>0</v>
      </c>
      <c r="I168" s="57">
        <f>SUMIF(Journal!$D$15:$D$450,$B$5:$B$480,Journal!$K$15:$K$450)</f>
        <v>0</v>
      </c>
      <c r="J168" s="8">
        <v>65</v>
      </c>
      <c r="K168" s="7">
        <v>52</v>
      </c>
      <c r="L168" s="6">
        <f t="shared" si="6"/>
        <v>260</v>
      </c>
      <c r="M168" s="123">
        <f t="shared" si="7"/>
        <v>4</v>
      </c>
      <c r="N168" s="44">
        <f t="shared" si="8"/>
        <v>0</v>
      </c>
      <c r="O168" s="49">
        <f>IFERROR(VLOOKUP(A168,Stock!$A$5:$M$476,10,0),0)*Stock!F168</f>
        <v>260</v>
      </c>
      <c r="Q168" s="49">
        <f>IFERROR(VLOOKUP(A168,Stock!$A$5:$M$476,10,0),0)*Stock!M168</f>
        <v>260</v>
      </c>
    </row>
    <row r="169" spans="1:17" s="18" customFormat="1" ht="18" customHeight="1">
      <c r="A169" s="14">
        <v>166</v>
      </c>
      <c r="B169" s="13" t="s">
        <v>285</v>
      </c>
      <c r="C169" s="9" t="s">
        <v>683</v>
      </c>
      <c r="D169" s="13" t="s">
        <v>20</v>
      </c>
      <c r="E169" s="13" t="s">
        <v>8</v>
      </c>
      <c r="F169" s="112">
        <v>5</v>
      </c>
      <c r="G169" s="55">
        <f>SUMIF(Journal!$D$15:$D$450,$B$5:$B$476,Journal!$R$15:$R$450)</f>
        <v>0</v>
      </c>
      <c r="H169" s="56">
        <f>SUMIF(Journal!$D$15:$D$450,$B$5:$B$480,Journal!$J$15:$J$450)</f>
        <v>0</v>
      </c>
      <c r="I169" s="57">
        <f>SUMIF(Journal!$D$15:$D$450,$B$5:$B$480,Journal!$K$15:$K$450)</f>
        <v>0</v>
      </c>
      <c r="J169" s="12">
        <v>65</v>
      </c>
      <c r="K169" s="11">
        <v>52</v>
      </c>
      <c r="L169" s="6">
        <f t="shared" si="6"/>
        <v>325</v>
      </c>
      <c r="M169" s="123">
        <f t="shared" si="7"/>
        <v>5</v>
      </c>
      <c r="N169" s="44">
        <f t="shared" si="8"/>
        <v>0</v>
      </c>
      <c r="O169" s="49">
        <f>IFERROR(VLOOKUP(A169,Stock!$A$5:$M$476,10,0),0)*Stock!F169</f>
        <v>325</v>
      </c>
      <c r="Q169" s="49">
        <f>IFERROR(VLOOKUP(A169,Stock!$A$5:$M$476,10,0),0)*Stock!M169</f>
        <v>325</v>
      </c>
    </row>
    <row r="170" spans="1:17" s="18" customFormat="1" ht="18" customHeight="1">
      <c r="A170" s="14">
        <v>167</v>
      </c>
      <c r="B170" s="13" t="s">
        <v>286</v>
      </c>
      <c r="C170" s="9" t="s">
        <v>684</v>
      </c>
      <c r="D170" s="13" t="s">
        <v>13</v>
      </c>
      <c r="E170" s="13" t="s">
        <v>8</v>
      </c>
      <c r="F170" s="112">
        <v>4</v>
      </c>
      <c r="G170" s="55">
        <f>SUMIF(Journal!$D$15:$D$450,$B$5:$B$476,Journal!$R$15:$R$450)</f>
        <v>0</v>
      </c>
      <c r="H170" s="56">
        <f>SUMIF(Journal!$D$15:$D$450,$B$5:$B$480,Journal!$J$15:$J$450)</f>
        <v>0</v>
      </c>
      <c r="I170" s="57">
        <f>SUMIF(Journal!$D$15:$D$450,$B$5:$B$480,Journal!$K$15:$K$450)</f>
        <v>0</v>
      </c>
      <c r="J170" s="12">
        <v>70</v>
      </c>
      <c r="K170" s="11">
        <v>56</v>
      </c>
      <c r="L170" s="6">
        <f t="shared" si="6"/>
        <v>280</v>
      </c>
      <c r="M170" s="123">
        <f t="shared" si="7"/>
        <v>4</v>
      </c>
      <c r="N170" s="44">
        <f t="shared" si="8"/>
        <v>0</v>
      </c>
      <c r="O170" s="49">
        <f>IFERROR(VLOOKUP(A170,Stock!$A$5:$M$476,10,0),0)*Stock!F170</f>
        <v>280</v>
      </c>
      <c r="Q170" s="49">
        <f>IFERROR(VLOOKUP(A170,Stock!$A$5:$M$476,10,0),0)*Stock!M170</f>
        <v>280</v>
      </c>
    </row>
    <row r="171" spans="1:17" s="18" customFormat="1" ht="18" customHeight="1">
      <c r="A171" s="10">
        <v>168</v>
      </c>
      <c r="B171" s="13" t="s">
        <v>287</v>
      </c>
      <c r="C171" s="9" t="s">
        <v>685</v>
      </c>
      <c r="D171" s="9" t="s">
        <v>20</v>
      </c>
      <c r="E171" s="9" t="s">
        <v>8</v>
      </c>
      <c r="F171" s="112">
        <v>5</v>
      </c>
      <c r="G171" s="55">
        <f>SUMIF(Journal!$D$15:$D$450,$B$5:$B$476,Journal!$R$15:$R$450)</f>
        <v>0</v>
      </c>
      <c r="H171" s="56">
        <f>SUMIF(Journal!$D$15:$D$450,$B$5:$B$480,Journal!$J$15:$J$450)</f>
        <v>0</v>
      </c>
      <c r="I171" s="57">
        <f>SUMIF(Journal!$D$15:$D$450,$B$5:$B$480,Journal!$K$15:$K$450)</f>
        <v>0</v>
      </c>
      <c r="J171" s="8">
        <v>200</v>
      </c>
      <c r="K171" s="7">
        <v>160</v>
      </c>
      <c r="L171" s="6">
        <f t="shared" si="6"/>
        <v>1000</v>
      </c>
      <c r="M171" s="123">
        <f t="shared" si="7"/>
        <v>5</v>
      </c>
      <c r="N171" s="44">
        <f t="shared" si="8"/>
        <v>0</v>
      </c>
      <c r="O171" s="49">
        <f>IFERROR(VLOOKUP(A171,Stock!$A$5:$M$476,10,0),0)*Stock!F171</f>
        <v>1000</v>
      </c>
      <c r="Q171" s="49">
        <f>IFERROR(VLOOKUP(A171,Stock!$A$5:$M$476,10,0),0)*Stock!M171</f>
        <v>1000</v>
      </c>
    </row>
    <row r="172" spans="1:17" s="18" customFormat="1" ht="18" customHeight="1">
      <c r="A172" s="14">
        <v>169</v>
      </c>
      <c r="B172" s="13" t="s">
        <v>288</v>
      </c>
      <c r="C172" s="9" t="s">
        <v>686</v>
      </c>
      <c r="D172" s="13" t="s">
        <v>20</v>
      </c>
      <c r="E172" s="13" t="s">
        <v>8</v>
      </c>
      <c r="F172" s="112">
        <v>5</v>
      </c>
      <c r="G172" s="55">
        <f>SUMIF(Journal!$D$15:$D$450,$B$5:$B$476,Journal!$R$15:$R$450)</f>
        <v>0</v>
      </c>
      <c r="H172" s="56">
        <f>SUMIF(Journal!$D$15:$D$450,$B$5:$B$480,Journal!$J$15:$J$450)</f>
        <v>0</v>
      </c>
      <c r="I172" s="57">
        <f>SUMIF(Journal!$D$15:$D$450,$B$5:$B$480,Journal!$K$15:$K$450)</f>
        <v>0</v>
      </c>
      <c r="J172" s="12">
        <v>38</v>
      </c>
      <c r="K172" s="11">
        <v>30.4</v>
      </c>
      <c r="L172" s="6">
        <f t="shared" si="6"/>
        <v>190</v>
      </c>
      <c r="M172" s="123">
        <f t="shared" si="7"/>
        <v>5</v>
      </c>
      <c r="N172" s="44">
        <f t="shared" si="8"/>
        <v>0</v>
      </c>
      <c r="O172" s="49">
        <f>IFERROR(VLOOKUP(A172,Stock!$A$5:$M$476,10,0),0)*Stock!F172</f>
        <v>190</v>
      </c>
      <c r="Q172" s="49">
        <f>IFERROR(VLOOKUP(A172,Stock!$A$5:$M$476,10,0),0)*Stock!M172</f>
        <v>190</v>
      </c>
    </row>
    <row r="173" spans="1:17" s="18" customFormat="1" ht="18" customHeight="1">
      <c r="A173" s="10">
        <v>170</v>
      </c>
      <c r="B173" s="13" t="s">
        <v>289</v>
      </c>
      <c r="C173" s="9" t="s">
        <v>687</v>
      </c>
      <c r="D173" s="9" t="s">
        <v>20</v>
      </c>
      <c r="E173" s="9" t="s">
        <v>5</v>
      </c>
      <c r="F173" s="112">
        <v>5</v>
      </c>
      <c r="G173" s="55">
        <f>SUMIF(Journal!$D$15:$D$450,$B$5:$B$476,Journal!$R$15:$R$450)</f>
        <v>0</v>
      </c>
      <c r="H173" s="56">
        <f>SUMIF(Journal!$D$15:$D$450,$B$5:$B$480,Journal!$J$15:$J$450)</f>
        <v>0</v>
      </c>
      <c r="I173" s="57">
        <f>SUMIF(Journal!$D$15:$D$450,$B$5:$B$480,Journal!$K$15:$K$450)</f>
        <v>0</v>
      </c>
      <c r="J173" s="8">
        <v>200</v>
      </c>
      <c r="K173" s="7">
        <v>160</v>
      </c>
      <c r="L173" s="6">
        <f t="shared" si="6"/>
        <v>1000</v>
      </c>
      <c r="M173" s="123">
        <f t="shared" si="7"/>
        <v>5</v>
      </c>
      <c r="N173" s="44">
        <f t="shared" si="8"/>
        <v>0</v>
      </c>
      <c r="O173" s="49">
        <f>IFERROR(VLOOKUP(A173,Stock!$A$5:$M$476,10,0),0)*Stock!F173</f>
        <v>1000</v>
      </c>
      <c r="Q173" s="49">
        <f>IFERROR(VLOOKUP(A173,Stock!$A$5:$M$476,10,0),0)*Stock!M173</f>
        <v>1000</v>
      </c>
    </row>
    <row r="174" spans="1:17" s="18" customFormat="1" ht="18" customHeight="1">
      <c r="A174" s="14">
        <v>171</v>
      </c>
      <c r="B174" s="13" t="s">
        <v>290</v>
      </c>
      <c r="C174" s="9" t="s">
        <v>688</v>
      </c>
      <c r="D174" s="13" t="s">
        <v>58</v>
      </c>
      <c r="E174" s="13" t="s">
        <v>8</v>
      </c>
      <c r="F174" s="112">
        <v>5</v>
      </c>
      <c r="G174" s="55">
        <f>SUMIF(Journal!$D$15:$D$450,$B$5:$B$476,Journal!$R$15:$R$450)</f>
        <v>0</v>
      </c>
      <c r="H174" s="56">
        <f>SUMIF(Journal!$D$15:$D$450,$B$5:$B$480,Journal!$J$15:$J$450)</f>
        <v>0</v>
      </c>
      <c r="I174" s="57">
        <f>SUMIF(Journal!$D$15:$D$450,$B$5:$B$480,Journal!$K$15:$K$450)</f>
        <v>0</v>
      </c>
      <c r="J174" s="12">
        <v>10</v>
      </c>
      <c r="K174" s="11">
        <v>8</v>
      </c>
      <c r="L174" s="6">
        <f t="shared" si="6"/>
        <v>50</v>
      </c>
      <c r="M174" s="123">
        <f t="shared" si="7"/>
        <v>5</v>
      </c>
      <c r="N174" s="44">
        <f t="shared" si="8"/>
        <v>0</v>
      </c>
      <c r="O174" s="49">
        <f>IFERROR(VLOOKUP(A174,Stock!$A$5:$M$476,10,0),0)*Stock!F174</f>
        <v>50</v>
      </c>
      <c r="Q174" s="49">
        <f>IFERROR(VLOOKUP(A174,Stock!$A$5:$M$476,10,0),0)*Stock!M174</f>
        <v>50</v>
      </c>
    </row>
    <row r="175" spans="1:17" s="18" customFormat="1" ht="18" customHeight="1">
      <c r="A175" s="10">
        <v>172</v>
      </c>
      <c r="B175" s="13" t="s">
        <v>291</v>
      </c>
      <c r="C175" s="9" t="s">
        <v>689</v>
      </c>
      <c r="D175" s="9" t="s">
        <v>20</v>
      </c>
      <c r="E175" s="9" t="s">
        <v>8</v>
      </c>
      <c r="F175" s="112">
        <v>5</v>
      </c>
      <c r="G175" s="55">
        <f>SUMIF(Journal!$D$15:$D$450,$B$5:$B$476,Journal!$R$15:$R$450)</f>
        <v>0</v>
      </c>
      <c r="H175" s="56">
        <f>SUMIF(Journal!$D$15:$D$450,$B$5:$B$480,Journal!$J$15:$J$450)</f>
        <v>0</v>
      </c>
      <c r="I175" s="57">
        <f>SUMIF(Journal!$D$15:$D$450,$B$5:$B$480,Journal!$K$15:$K$450)</f>
        <v>0</v>
      </c>
      <c r="J175" s="8">
        <v>37</v>
      </c>
      <c r="K175" s="7">
        <v>29.6</v>
      </c>
      <c r="L175" s="6">
        <f t="shared" si="6"/>
        <v>185</v>
      </c>
      <c r="M175" s="123">
        <f t="shared" si="7"/>
        <v>5</v>
      </c>
      <c r="N175" s="44">
        <f t="shared" si="8"/>
        <v>0</v>
      </c>
      <c r="O175" s="49">
        <f>IFERROR(VLOOKUP(A175,Stock!$A$5:$M$476,10,0),0)*Stock!F175</f>
        <v>185</v>
      </c>
      <c r="Q175" s="49">
        <f>IFERROR(VLOOKUP(A175,Stock!$A$5:$M$476,10,0),0)*Stock!M175</f>
        <v>185</v>
      </c>
    </row>
    <row r="176" spans="1:17" s="18" customFormat="1" ht="18" customHeight="1">
      <c r="A176" s="14">
        <v>173</v>
      </c>
      <c r="B176" s="13" t="s">
        <v>292</v>
      </c>
      <c r="C176" s="9" t="s">
        <v>690</v>
      </c>
      <c r="D176" s="13" t="s">
        <v>10</v>
      </c>
      <c r="E176" s="13" t="s">
        <v>8</v>
      </c>
      <c r="F176" s="112">
        <v>8</v>
      </c>
      <c r="G176" s="55">
        <f>SUMIF(Journal!$D$15:$D$450,$B$5:$B$476,Journal!$R$15:$R$450)</f>
        <v>0</v>
      </c>
      <c r="H176" s="56">
        <f>SUMIF(Journal!$D$15:$D$450,$B$5:$B$480,Journal!$J$15:$J$450)</f>
        <v>0</v>
      </c>
      <c r="I176" s="57">
        <f>SUMIF(Journal!$D$15:$D$450,$B$5:$B$480,Journal!$K$15:$K$450)</f>
        <v>0</v>
      </c>
      <c r="J176" s="12">
        <v>10</v>
      </c>
      <c r="K176" s="11">
        <v>8</v>
      </c>
      <c r="L176" s="6">
        <f t="shared" si="6"/>
        <v>80</v>
      </c>
      <c r="M176" s="123">
        <f t="shared" si="7"/>
        <v>8</v>
      </c>
      <c r="N176" s="44">
        <f t="shared" si="8"/>
        <v>0</v>
      </c>
      <c r="O176" s="49">
        <f>IFERROR(VLOOKUP(A176,Stock!$A$5:$M$476,10,0),0)*Stock!F176</f>
        <v>80</v>
      </c>
      <c r="Q176" s="49">
        <f>IFERROR(VLOOKUP(A176,Stock!$A$5:$M$476,10,0),0)*Stock!M176</f>
        <v>80</v>
      </c>
    </row>
    <row r="177" spans="1:17" s="18" customFormat="1" ht="18" customHeight="1">
      <c r="A177" s="10">
        <v>174</v>
      </c>
      <c r="B177" s="13" t="s">
        <v>293</v>
      </c>
      <c r="C177" s="9" t="s">
        <v>691</v>
      </c>
      <c r="D177" s="9" t="s">
        <v>20</v>
      </c>
      <c r="E177" s="9" t="s">
        <v>8</v>
      </c>
      <c r="F177" s="112">
        <v>8</v>
      </c>
      <c r="G177" s="55">
        <f>SUMIF(Journal!$D$15:$D$450,$B$5:$B$476,Journal!$R$15:$R$450)</f>
        <v>0</v>
      </c>
      <c r="H177" s="56">
        <f>SUMIF(Journal!$D$15:$D$450,$B$5:$B$480,Journal!$J$15:$J$450)</f>
        <v>0</v>
      </c>
      <c r="I177" s="57">
        <f>SUMIF(Journal!$D$15:$D$450,$B$5:$B$480,Journal!$K$15:$K$450)</f>
        <v>0</v>
      </c>
      <c r="J177" s="8">
        <v>50</v>
      </c>
      <c r="K177" s="7">
        <v>40</v>
      </c>
      <c r="L177" s="6">
        <f t="shared" si="6"/>
        <v>400</v>
      </c>
      <c r="M177" s="123">
        <f t="shared" si="7"/>
        <v>8</v>
      </c>
      <c r="N177" s="44">
        <f t="shared" si="8"/>
        <v>0</v>
      </c>
      <c r="O177" s="49">
        <f>IFERROR(VLOOKUP(A177,Stock!$A$5:$M$476,10,0),0)*Stock!F177</f>
        <v>400</v>
      </c>
      <c r="Q177" s="49">
        <f>IFERROR(VLOOKUP(A177,Stock!$A$5:$M$476,10,0),0)*Stock!M177</f>
        <v>400</v>
      </c>
    </row>
    <row r="178" spans="1:17" s="18" customFormat="1" ht="18" customHeight="1">
      <c r="A178" s="14">
        <v>175</v>
      </c>
      <c r="B178" s="13" t="s">
        <v>294</v>
      </c>
      <c r="C178" s="9" t="s">
        <v>692</v>
      </c>
      <c r="D178" s="13" t="s">
        <v>10</v>
      </c>
      <c r="E178" s="13" t="s">
        <v>8</v>
      </c>
      <c r="F178" s="112">
        <v>9</v>
      </c>
      <c r="G178" s="55">
        <f>SUMIF(Journal!$D$15:$D$450,$B$5:$B$476,Journal!$R$15:$R$450)</f>
        <v>0</v>
      </c>
      <c r="H178" s="56">
        <f>SUMIF(Journal!$D$15:$D$450,$B$5:$B$480,Journal!$J$15:$J$450)</f>
        <v>0</v>
      </c>
      <c r="I178" s="57">
        <f>SUMIF(Journal!$D$15:$D$450,$B$5:$B$480,Journal!$K$15:$K$450)</f>
        <v>0</v>
      </c>
      <c r="J178" s="12">
        <v>19</v>
      </c>
      <c r="K178" s="11">
        <v>15.2</v>
      </c>
      <c r="L178" s="6">
        <f t="shared" si="6"/>
        <v>171</v>
      </c>
      <c r="M178" s="123">
        <f t="shared" si="7"/>
        <v>9</v>
      </c>
      <c r="N178" s="44">
        <f t="shared" si="8"/>
        <v>0</v>
      </c>
      <c r="O178" s="49">
        <f>IFERROR(VLOOKUP(A178,Stock!$A$5:$M$476,10,0),0)*Stock!F178</f>
        <v>171</v>
      </c>
      <c r="Q178" s="49">
        <f>IFERROR(VLOOKUP(A178,Stock!$A$5:$M$476,10,0),0)*Stock!M178</f>
        <v>171</v>
      </c>
    </row>
    <row r="179" spans="1:17" s="18" customFormat="1" ht="18" customHeight="1">
      <c r="A179" s="10">
        <v>176</v>
      </c>
      <c r="B179" s="13" t="s">
        <v>295</v>
      </c>
      <c r="C179" s="9" t="s">
        <v>693</v>
      </c>
      <c r="D179" s="9" t="s">
        <v>57</v>
      </c>
      <c r="E179" s="9" t="s">
        <v>8</v>
      </c>
      <c r="F179" s="112">
        <v>9</v>
      </c>
      <c r="G179" s="55">
        <f>SUMIF(Journal!$D$15:$D$450,$B$5:$B$476,Journal!$R$15:$R$450)</f>
        <v>0</v>
      </c>
      <c r="H179" s="56">
        <f>SUMIF(Journal!$D$15:$D$450,$B$5:$B$480,Journal!$J$15:$J$450)</f>
        <v>0</v>
      </c>
      <c r="I179" s="57">
        <f>SUMIF(Journal!$D$15:$D$450,$B$5:$B$480,Journal!$K$15:$K$450)</f>
        <v>0</v>
      </c>
      <c r="J179" s="8">
        <v>20</v>
      </c>
      <c r="K179" s="7">
        <v>16</v>
      </c>
      <c r="L179" s="6">
        <f t="shared" si="6"/>
        <v>180</v>
      </c>
      <c r="M179" s="123">
        <f t="shared" si="7"/>
        <v>9</v>
      </c>
      <c r="N179" s="44">
        <f t="shared" si="8"/>
        <v>0</v>
      </c>
      <c r="O179" s="49">
        <f>IFERROR(VLOOKUP(A179,Stock!$A$5:$M$476,10,0),0)*Stock!F179</f>
        <v>180</v>
      </c>
      <c r="Q179" s="49">
        <f>IFERROR(VLOOKUP(A179,Stock!$A$5:$M$476,10,0),0)*Stock!M179</f>
        <v>180</v>
      </c>
    </row>
    <row r="180" spans="1:17" s="18" customFormat="1" ht="18" customHeight="1">
      <c r="A180" s="14">
        <v>177</v>
      </c>
      <c r="B180" s="13" t="s">
        <v>296</v>
      </c>
      <c r="C180" s="9" t="s">
        <v>694</v>
      </c>
      <c r="D180" s="13" t="s">
        <v>56</v>
      </c>
      <c r="E180" s="13" t="s">
        <v>8</v>
      </c>
      <c r="F180" s="112">
        <v>9</v>
      </c>
      <c r="G180" s="55">
        <f>SUMIF(Journal!$D$15:$D$450,$B$5:$B$476,Journal!$R$15:$R$450)</f>
        <v>0</v>
      </c>
      <c r="H180" s="56">
        <f>SUMIF(Journal!$D$15:$D$450,$B$5:$B$480,Journal!$J$15:$J$450)</f>
        <v>0</v>
      </c>
      <c r="I180" s="57">
        <f>SUMIF(Journal!$D$15:$D$450,$B$5:$B$480,Journal!$K$15:$K$450)</f>
        <v>0</v>
      </c>
      <c r="J180" s="12">
        <v>40</v>
      </c>
      <c r="K180" s="11">
        <v>32</v>
      </c>
      <c r="L180" s="6">
        <f t="shared" si="6"/>
        <v>360</v>
      </c>
      <c r="M180" s="123">
        <f t="shared" si="7"/>
        <v>9</v>
      </c>
      <c r="N180" s="44">
        <f t="shared" si="8"/>
        <v>0</v>
      </c>
      <c r="O180" s="49">
        <f>IFERROR(VLOOKUP(A180,Stock!$A$5:$M$476,10,0),0)*Stock!F180</f>
        <v>360</v>
      </c>
      <c r="Q180" s="49">
        <f>IFERROR(VLOOKUP(A180,Stock!$A$5:$M$476,10,0),0)*Stock!M180</f>
        <v>360</v>
      </c>
    </row>
    <row r="181" spans="1:17" s="18" customFormat="1" ht="18" customHeight="1">
      <c r="A181" s="10">
        <v>178</v>
      </c>
      <c r="B181" s="13" t="s">
        <v>297</v>
      </c>
      <c r="C181" s="9" t="s">
        <v>695</v>
      </c>
      <c r="D181" s="9" t="s">
        <v>13</v>
      </c>
      <c r="E181" s="9" t="s">
        <v>8</v>
      </c>
      <c r="F181" s="112">
        <v>6</v>
      </c>
      <c r="G181" s="55">
        <f>SUMIF(Journal!$D$15:$D$450,$B$5:$B$476,Journal!$R$15:$R$450)</f>
        <v>0</v>
      </c>
      <c r="H181" s="56">
        <f>SUMIF(Journal!$D$15:$D$450,$B$5:$B$480,Journal!$J$15:$J$450)</f>
        <v>0</v>
      </c>
      <c r="I181" s="57">
        <f>SUMIF(Journal!$D$15:$D$450,$B$5:$B$480,Journal!$K$15:$K$450)</f>
        <v>0</v>
      </c>
      <c r="J181" s="8">
        <v>25</v>
      </c>
      <c r="K181" s="7">
        <v>20</v>
      </c>
      <c r="L181" s="6">
        <f t="shared" si="6"/>
        <v>150</v>
      </c>
      <c r="M181" s="123">
        <f t="shared" si="7"/>
        <v>6</v>
      </c>
      <c r="N181" s="44">
        <f t="shared" si="8"/>
        <v>0</v>
      </c>
      <c r="O181" s="49">
        <f>IFERROR(VLOOKUP(A181,Stock!$A$5:$M$476,10,0),0)*Stock!F181</f>
        <v>150</v>
      </c>
      <c r="Q181" s="49">
        <f>IFERROR(VLOOKUP(A181,Stock!$A$5:$M$476,10,0),0)*Stock!M181</f>
        <v>150</v>
      </c>
    </row>
    <row r="182" spans="1:17" s="18" customFormat="1" ht="18" customHeight="1">
      <c r="A182" s="14">
        <v>179</v>
      </c>
      <c r="B182" s="13" t="s">
        <v>298</v>
      </c>
      <c r="C182" s="9" t="s">
        <v>696</v>
      </c>
      <c r="D182" s="13" t="s">
        <v>20</v>
      </c>
      <c r="E182" s="13" t="s">
        <v>8</v>
      </c>
      <c r="F182" s="112">
        <v>3</v>
      </c>
      <c r="G182" s="55">
        <f>SUMIF(Journal!$D$15:$D$450,$B$5:$B$476,Journal!$R$15:$R$450)</f>
        <v>0</v>
      </c>
      <c r="H182" s="56">
        <f>SUMIF(Journal!$D$15:$D$450,$B$5:$B$480,Journal!$J$15:$J$450)</f>
        <v>0</v>
      </c>
      <c r="I182" s="57">
        <f>SUMIF(Journal!$D$15:$D$450,$B$5:$B$480,Journal!$K$15:$K$450)</f>
        <v>0</v>
      </c>
      <c r="J182" s="12">
        <v>35</v>
      </c>
      <c r="K182" s="11">
        <v>28</v>
      </c>
      <c r="L182" s="6">
        <f t="shared" si="6"/>
        <v>105</v>
      </c>
      <c r="M182" s="123">
        <f t="shared" si="7"/>
        <v>3</v>
      </c>
      <c r="N182" s="44">
        <f t="shared" si="8"/>
        <v>0</v>
      </c>
      <c r="O182" s="49">
        <f>IFERROR(VLOOKUP(A182,Stock!$A$5:$M$476,10,0),0)*Stock!F182</f>
        <v>105</v>
      </c>
      <c r="Q182" s="49">
        <f>IFERROR(VLOOKUP(A182,Stock!$A$5:$M$476,10,0),0)*Stock!M182</f>
        <v>105</v>
      </c>
    </row>
    <row r="183" spans="1:17" s="18" customFormat="1" ht="18" customHeight="1">
      <c r="A183" s="10">
        <v>180</v>
      </c>
      <c r="B183" s="13" t="s">
        <v>299</v>
      </c>
      <c r="C183" s="9" t="s">
        <v>697</v>
      </c>
      <c r="D183" s="9" t="s">
        <v>55</v>
      </c>
      <c r="E183" s="9" t="s">
        <v>8</v>
      </c>
      <c r="F183" s="112">
        <v>2</v>
      </c>
      <c r="G183" s="55">
        <f>SUMIF(Journal!$D$15:$D$450,$B$5:$B$476,Journal!$R$15:$R$450)</f>
        <v>0</v>
      </c>
      <c r="H183" s="56">
        <f>SUMIF(Journal!$D$15:$D$450,$B$5:$B$480,Journal!$J$15:$J$450)</f>
        <v>0</v>
      </c>
      <c r="I183" s="57">
        <f>SUMIF(Journal!$D$15:$D$450,$B$5:$B$480,Journal!$K$15:$K$450)</f>
        <v>0</v>
      </c>
      <c r="J183" s="8">
        <v>35</v>
      </c>
      <c r="K183" s="7">
        <v>28</v>
      </c>
      <c r="L183" s="6">
        <f t="shared" si="6"/>
        <v>70</v>
      </c>
      <c r="M183" s="123">
        <f t="shared" si="7"/>
        <v>2</v>
      </c>
      <c r="N183" s="44">
        <f t="shared" si="8"/>
        <v>0</v>
      </c>
      <c r="O183" s="49">
        <f>IFERROR(VLOOKUP(A183,Stock!$A$5:$M$476,10,0),0)*Stock!F183</f>
        <v>70</v>
      </c>
      <c r="Q183" s="49">
        <f>IFERROR(VLOOKUP(A183,Stock!$A$5:$M$476,10,0),0)*Stock!M183</f>
        <v>70</v>
      </c>
    </row>
    <row r="184" spans="1:17" s="18" customFormat="1" ht="18" customHeight="1">
      <c r="A184" s="14">
        <v>181</v>
      </c>
      <c r="B184" s="13" t="s">
        <v>300</v>
      </c>
      <c r="C184" s="9" t="s">
        <v>698</v>
      </c>
      <c r="D184" s="13" t="s">
        <v>13</v>
      </c>
      <c r="E184" s="13" t="s">
        <v>54</v>
      </c>
      <c r="F184" s="112">
        <v>1</v>
      </c>
      <c r="G184" s="55">
        <f>SUMIF(Journal!$D$15:$D$450,$B$5:$B$476,Journal!$R$15:$R$450)</f>
        <v>0</v>
      </c>
      <c r="H184" s="56">
        <f>SUMIF(Journal!$D$15:$D$450,$B$5:$B$480,Journal!$J$15:$J$450)</f>
        <v>0</v>
      </c>
      <c r="I184" s="57">
        <f>SUMIF(Journal!$D$15:$D$450,$B$5:$B$480,Journal!$K$15:$K$450)</f>
        <v>0</v>
      </c>
      <c r="J184" s="12">
        <v>50</v>
      </c>
      <c r="K184" s="11">
        <v>40</v>
      </c>
      <c r="L184" s="6">
        <f t="shared" si="6"/>
        <v>50</v>
      </c>
      <c r="M184" s="123">
        <f t="shared" si="7"/>
        <v>1</v>
      </c>
      <c r="N184" s="44">
        <f t="shared" si="8"/>
        <v>0</v>
      </c>
      <c r="O184" s="49">
        <f>IFERROR(VLOOKUP(A184,Stock!$A$5:$M$476,10,0),0)*Stock!F184</f>
        <v>50</v>
      </c>
      <c r="Q184" s="49">
        <f>IFERROR(VLOOKUP(A184,Stock!$A$5:$M$476,10,0),0)*Stock!M184</f>
        <v>50</v>
      </c>
    </row>
    <row r="185" spans="1:17" s="18" customFormat="1" ht="18" customHeight="1">
      <c r="A185" s="10">
        <v>182</v>
      </c>
      <c r="B185" s="13" t="s">
        <v>301</v>
      </c>
      <c r="C185" s="9" t="s">
        <v>699</v>
      </c>
      <c r="D185" s="9" t="s">
        <v>13</v>
      </c>
      <c r="E185" s="9" t="s">
        <v>8</v>
      </c>
      <c r="F185" s="112">
        <v>4</v>
      </c>
      <c r="G185" s="55">
        <f>SUMIF(Journal!$D$15:$D$450,$B$5:$B$476,Journal!$R$15:$R$450)</f>
        <v>0</v>
      </c>
      <c r="H185" s="56">
        <f>SUMIF(Journal!$D$15:$D$450,$B$5:$B$480,Journal!$J$15:$J$450)</f>
        <v>0</v>
      </c>
      <c r="I185" s="57">
        <f>SUMIF(Journal!$D$15:$D$450,$B$5:$B$480,Journal!$K$15:$K$450)</f>
        <v>0</v>
      </c>
      <c r="J185" s="8">
        <v>50</v>
      </c>
      <c r="K185" s="7">
        <v>40</v>
      </c>
      <c r="L185" s="6">
        <f t="shared" si="6"/>
        <v>200</v>
      </c>
      <c r="M185" s="123">
        <f t="shared" si="7"/>
        <v>4</v>
      </c>
      <c r="N185" s="44">
        <f t="shared" si="8"/>
        <v>0</v>
      </c>
      <c r="O185" s="49">
        <f>IFERROR(VLOOKUP(A185,Stock!$A$5:$M$476,10,0),0)*Stock!F185</f>
        <v>200</v>
      </c>
      <c r="Q185" s="49">
        <f>IFERROR(VLOOKUP(A185,Stock!$A$5:$M$476,10,0),0)*Stock!M185</f>
        <v>200</v>
      </c>
    </row>
    <row r="186" spans="1:17" s="18" customFormat="1" ht="18" customHeight="1">
      <c r="A186" s="14">
        <v>183</v>
      </c>
      <c r="B186" s="13" t="s">
        <v>302</v>
      </c>
      <c r="C186" s="9" t="s">
        <v>700</v>
      </c>
      <c r="D186" s="13" t="s">
        <v>13</v>
      </c>
      <c r="E186" s="13" t="s">
        <v>53</v>
      </c>
      <c r="F186" s="112">
        <v>7</v>
      </c>
      <c r="G186" s="55">
        <f>SUMIF(Journal!$D$15:$D$450,$B$5:$B$476,Journal!$R$15:$R$450)</f>
        <v>0</v>
      </c>
      <c r="H186" s="56">
        <f>SUMIF(Journal!$D$15:$D$450,$B$5:$B$480,Journal!$J$15:$J$450)</f>
        <v>0</v>
      </c>
      <c r="I186" s="57">
        <f>SUMIF(Journal!$D$15:$D$450,$B$5:$B$480,Journal!$K$15:$K$450)</f>
        <v>0</v>
      </c>
      <c r="J186" s="12">
        <v>50</v>
      </c>
      <c r="K186" s="11">
        <v>40</v>
      </c>
      <c r="L186" s="6">
        <f t="shared" si="6"/>
        <v>350</v>
      </c>
      <c r="M186" s="123">
        <f t="shared" si="7"/>
        <v>7</v>
      </c>
      <c r="N186" s="44">
        <f t="shared" si="8"/>
        <v>0</v>
      </c>
      <c r="O186" s="49">
        <f>IFERROR(VLOOKUP(A186,Stock!$A$5:$M$476,10,0),0)*Stock!F186</f>
        <v>350</v>
      </c>
      <c r="Q186" s="49">
        <f>IFERROR(VLOOKUP(A186,Stock!$A$5:$M$476,10,0),0)*Stock!M186</f>
        <v>350</v>
      </c>
    </row>
    <row r="187" spans="1:17" s="18" customFormat="1" ht="18" customHeight="1">
      <c r="A187" s="10">
        <v>185</v>
      </c>
      <c r="B187" s="13" t="s">
        <v>303</v>
      </c>
      <c r="C187" s="9" t="s">
        <v>701</v>
      </c>
      <c r="D187" s="9" t="s">
        <v>20</v>
      </c>
      <c r="E187" s="9" t="s">
        <v>8</v>
      </c>
      <c r="F187" s="112">
        <v>8</v>
      </c>
      <c r="G187" s="55">
        <f>SUMIF(Journal!$D$15:$D$450,$B$5:$B$476,Journal!$R$15:$R$450)</f>
        <v>0</v>
      </c>
      <c r="H187" s="56">
        <f>SUMIF(Journal!$D$15:$D$450,$B$5:$B$480,Journal!$J$15:$J$450)</f>
        <v>0</v>
      </c>
      <c r="I187" s="57">
        <f>SUMIF(Journal!$D$15:$D$450,$B$5:$B$480,Journal!$K$15:$K$450)</f>
        <v>0</v>
      </c>
      <c r="J187" s="8"/>
      <c r="K187" s="7"/>
      <c r="L187" s="6">
        <f t="shared" si="6"/>
        <v>0</v>
      </c>
      <c r="M187" s="123">
        <f t="shared" si="7"/>
        <v>8</v>
      </c>
      <c r="N187" s="44">
        <f t="shared" si="8"/>
        <v>0</v>
      </c>
      <c r="O187" s="49">
        <f>IFERROR(VLOOKUP(A187,Stock!$A$5:$M$476,10,0),0)*Stock!F187</f>
        <v>0</v>
      </c>
      <c r="Q187" s="49">
        <f>IFERROR(VLOOKUP(A187,Stock!$A$5:$M$476,10,0),0)*Stock!M187</f>
        <v>0</v>
      </c>
    </row>
    <row r="188" spans="1:17" s="18" customFormat="1" ht="18" customHeight="1">
      <c r="A188" s="14">
        <v>186</v>
      </c>
      <c r="B188" s="13" t="s">
        <v>304</v>
      </c>
      <c r="C188" s="9" t="s">
        <v>702</v>
      </c>
      <c r="D188" s="13" t="s">
        <v>50</v>
      </c>
      <c r="E188" s="20"/>
      <c r="F188" s="112">
        <v>5</v>
      </c>
      <c r="G188" s="55">
        <f>SUMIF(Journal!$D$15:$D$450,$B$5:$B$476,Journal!$R$15:$R$450)</f>
        <v>0</v>
      </c>
      <c r="H188" s="56">
        <f>SUMIF(Journal!$D$15:$D$450,$B$5:$B$480,Journal!$J$15:$J$450)</f>
        <v>0</v>
      </c>
      <c r="I188" s="57">
        <f>SUMIF(Journal!$D$15:$D$450,$B$5:$B$480,Journal!$K$15:$K$450)</f>
        <v>0</v>
      </c>
      <c r="J188" s="12">
        <v>20</v>
      </c>
      <c r="K188" s="11">
        <v>16</v>
      </c>
      <c r="L188" s="6">
        <f t="shared" si="6"/>
        <v>100</v>
      </c>
      <c r="M188" s="123">
        <f t="shared" si="7"/>
        <v>5</v>
      </c>
      <c r="N188" s="44">
        <f t="shared" si="8"/>
        <v>0</v>
      </c>
      <c r="O188" s="49">
        <f>IFERROR(VLOOKUP(A188,Stock!$A$5:$M$476,10,0),0)*Stock!F188</f>
        <v>100</v>
      </c>
      <c r="Q188" s="49">
        <f>IFERROR(VLOOKUP(A188,Stock!$A$5:$M$476,10,0),0)*Stock!M188</f>
        <v>100</v>
      </c>
    </row>
    <row r="189" spans="1:17" s="18" customFormat="1" ht="18" customHeight="1">
      <c r="A189" s="10">
        <v>188</v>
      </c>
      <c r="B189" s="13" t="s">
        <v>305</v>
      </c>
      <c r="C189" s="9" t="s">
        <v>703</v>
      </c>
      <c r="D189" s="9" t="s">
        <v>7</v>
      </c>
      <c r="E189" s="19"/>
      <c r="F189" s="112">
        <v>2</v>
      </c>
      <c r="G189" s="55">
        <f>SUMIF(Journal!$D$15:$D$450,$B$5:$B$476,Journal!$R$15:$R$450)</f>
        <v>0</v>
      </c>
      <c r="H189" s="56">
        <f>SUMIF(Journal!$D$15:$D$450,$B$5:$B$480,Journal!$J$15:$J$450)</f>
        <v>0</v>
      </c>
      <c r="I189" s="57">
        <f>SUMIF(Journal!$D$15:$D$450,$B$5:$B$480,Journal!$K$15:$K$450)</f>
        <v>0</v>
      </c>
      <c r="J189" s="8">
        <v>3</v>
      </c>
      <c r="K189" s="7">
        <v>2.4</v>
      </c>
      <c r="L189" s="6">
        <f t="shared" si="6"/>
        <v>6</v>
      </c>
      <c r="M189" s="123">
        <f t="shared" si="7"/>
        <v>2</v>
      </c>
      <c r="N189" s="44">
        <f t="shared" si="8"/>
        <v>0</v>
      </c>
      <c r="O189" s="49">
        <f>IFERROR(VLOOKUP(A189,Stock!$A$5:$M$476,10,0),0)*Stock!F189</f>
        <v>6</v>
      </c>
      <c r="Q189" s="49">
        <f>IFERROR(VLOOKUP(A189,Stock!$A$5:$M$476,10,0),0)*Stock!M189</f>
        <v>6</v>
      </c>
    </row>
    <row r="190" spans="1:17" s="18" customFormat="1" ht="18" customHeight="1">
      <c r="A190" s="14">
        <v>189</v>
      </c>
      <c r="B190" s="13" t="s">
        <v>306</v>
      </c>
      <c r="C190" s="9" t="s">
        <v>704</v>
      </c>
      <c r="D190" s="13" t="s">
        <v>52</v>
      </c>
      <c r="E190" s="20"/>
      <c r="F190" s="112">
        <v>3</v>
      </c>
      <c r="G190" s="55">
        <f>SUMIF(Journal!$D$15:$D$450,$B$5:$B$476,Journal!$R$15:$R$450)</f>
        <v>0</v>
      </c>
      <c r="H190" s="56">
        <f>SUMIF(Journal!$D$15:$D$450,$B$5:$B$480,Journal!$J$15:$J$450)</f>
        <v>0</v>
      </c>
      <c r="I190" s="57">
        <f>SUMIF(Journal!$D$15:$D$450,$B$5:$B$480,Journal!$K$15:$K$450)</f>
        <v>0</v>
      </c>
      <c r="J190" s="12">
        <v>6</v>
      </c>
      <c r="K190" s="11">
        <v>4.8</v>
      </c>
      <c r="L190" s="6">
        <f t="shared" si="6"/>
        <v>18</v>
      </c>
      <c r="M190" s="123">
        <f t="shared" si="7"/>
        <v>3</v>
      </c>
      <c r="N190" s="44">
        <f t="shared" si="8"/>
        <v>0</v>
      </c>
      <c r="O190" s="49">
        <f>IFERROR(VLOOKUP(A190,Stock!$A$5:$M$476,10,0),0)*Stock!F190</f>
        <v>18</v>
      </c>
      <c r="Q190" s="49">
        <f>IFERROR(VLOOKUP(A190,Stock!$A$5:$M$476,10,0),0)*Stock!M190</f>
        <v>18</v>
      </c>
    </row>
    <row r="191" spans="1:17" s="18" customFormat="1" ht="18" customHeight="1">
      <c r="A191" s="10">
        <v>190</v>
      </c>
      <c r="B191" s="13" t="s">
        <v>307</v>
      </c>
      <c r="C191" s="9" t="s">
        <v>705</v>
      </c>
      <c r="D191" s="9" t="s">
        <v>51</v>
      </c>
      <c r="E191" s="19"/>
      <c r="F191" s="112">
        <v>6</v>
      </c>
      <c r="G191" s="55">
        <f>SUMIF(Journal!$D$15:$D$450,$B$5:$B$476,Journal!$R$15:$R$450)</f>
        <v>0</v>
      </c>
      <c r="H191" s="56">
        <f>SUMIF(Journal!$D$15:$D$450,$B$5:$B$480,Journal!$J$15:$J$450)</f>
        <v>0</v>
      </c>
      <c r="I191" s="57">
        <f>SUMIF(Journal!$D$15:$D$450,$B$5:$B$480,Journal!$K$15:$K$450)</f>
        <v>0</v>
      </c>
      <c r="J191" s="8">
        <v>2</v>
      </c>
      <c r="K191" s="7">
        <v>1.6</v>
      </c>
      <c r="L191" s="6">
        <f t="shared" si="6"/>
        <v>12</v>
      </c>
      <c r="M191" s="123">
        <f t="shared" si="7"/>
        <v>6</v>
      </c>
      <c r="N191" s="44">
        <f t="shared" si="8"/>
        <v>0</v>
      </c>
      <c r="O191" s="49">
        <f>IFERROR(VLOOKUP(A191,Stock!$A$5:$M$476,10,0),0)*Stock!F191</f>
        <v>12</v>
      </c>
      <c r="Q191" s="49">
        <f>IFERROR(VLOOKUP(A191,Stock!$A$5:$M$476,10,0),0)*Stock!M191</f>
        <v>12</v>
      </c>
    </row>
    <row r="192" spans="1:17" s="18" customFormat="1" ht="18" customHeight="1">
      <c r="A192" s="14">
        <v>191</v>
      </c>
      <c r="B192" s="13" t="s">
        <v>308</v>
      </c>
      <c r="C192" s="9" t="s">
        <v>706</v>
      </c>
      <c r="D192" s="13" t="s">
        <v>50</v>
      </c>
      <c r="E192" s="20"/>
      <c r="F192" s="112">
        <v>9</v>
      </c>
      <c r="G192" s="55">
        <f>SUMIF(Journal!$D$15:$D$450,$B$5:$B$476,Journal!$R$15:$R$450)</f>
        <v>0</v>
      </c>
      <c r="H192" s="56">
        <f>SUMIF(Journal!$D$15:$D$450,$B$5:$B$480,Journal!$J$15:$J$450)</f>
        <v>0</v>
      </c>
      <c r="I192" s="57">
        <f>SUMIF(Journal!$D$15:$D$450,$B$5:$B$480,Journal!$K$15:$K$450)</f>
        <v>0</v>
      </c>
      <c r="J192" s="12">
        <v>200</v>
      </c>
      <c r="K192" s="11">
        <v>160</v>
      </c>
      <c r="L192" s="6">
        <f t="shared" si="6"/>
        <v>1800</v>
      </c>
      <c r="M192" s="123">
        <f t="shared" si="7"/>
        <v>9</v>
      </c>
      <c r="N192" s="44">
        <f t="shared" si="8"/>
        <v>0</v>
      </c>
      <c r="O192" s="49">
        <f>IFERROR(VLOOKUP(A192,Stock!$A$5:$M$476,10,0),0)*Stock!F192</f>
        <v>1800</v>
      </c>
      <c r="Q192" s="49">
        <f>IFERROR(VLOOKUP(A192,Stock!$A$5:$M$476,10,0),0)*Stock!M192</f>
        <v>1800</v>
      </c>
    </row>
    <row r="193" spans="1:17" s="18" customFormat="1" ht="18" customHeight="1">
      <c r="A193" s="10">
        <v>192</v>
      </c>
      <c r="B193" s="13" t="s">
        <v>309</v>
      </c>
      <c r="C193" s="9" t="s">
        <v>707</v>
      </c>
      <c r="D193" s="9" t="s">
        <v>50</v>
      </c>
      <c r="E193" s="19"/>
      <c r="F193" s="112">
        <v>1</v>
      </c>
      <c r="G193" s="55">
        <f>SUMIF(Journal!$D$15:$D$450,$B$5:$B$476,Journal!$R$15:$R$450)</f>
        <v>0</v>
      </c>
      <c r="H193" s="56">
        <f>SUMIF(Journal!$D$15:$D$450,$B$5:$B$480,Journal!$J$15:$J$450)</f>
        <v>0</v>
      </c>
      <c r="I193" s="57">
        <f>SUMIF(Journal!$D$15:$D$450,$B$5:$B$480,Journal!$K$15:$K$450)</f>
        <v>0</v>
      </c>
      <c r="J193" s="8">
        <v>6</v>
      </c>
      <c r="K193" s="7">
        <v>4.8</v>
      </c>
      <c r="L193" s="6">
        <f t="shared" si="6"/>
        <v>6</v>
      </c>
      <c r="M193" s="123">
        <f t="shared" si="7"/>
        <v>1</v>
      </c>
      <c r="N193" s="44">
        <f t="shared" si="8"/>
        <v>0</v>
      </c>
      <c r="O193" s="49">
        <f>IFERROR(VLOOKUP(A193,Stock!$A$5:$M$476,10,0),0)*Stock!F193</f>
        <v>6</v>
      </c>
      <c r="Q193" s="49">
        <f>IFERROR(VLOOKUP(A193,Stock!$A$5:$M$476,10,0),0)*Stock!M193</f>
        <v>6</v>
      </c>
    </row>
    <row r="194" spans="1:17" s="18" customFormat="1" ht="18" customHeight="1">
      <c r="A194" s="14">
        <v>193</v>
      </c>
      <c r="B194" s="13" t="s">
        <v>310</v>
      </c>
      <c r="C194" s="9" t="s">
        <v>708</v>
      </c>
      <c r="D194" s="13" t="s">
        <v>49</v>
      </c>
      <c r="E194" s="20"/>
      <c r="F194" s="112">
        <v>9</v>
      </c>
      <c r="G194" s="55">
        <f>SUMIF(Journal!$D$15:$D$450,$B$5:$B$476,Journal!$R$15:$R$450)</f>
        <v>0</v>
      </c>
      <c r="H194" s="56">
        <f>SUMIF(Journal!$D$15:$D$450,$B$5:$B$480,Journal!$J$15:$J$450)</f>
        <v>0</v>
      </c>
      <c r="I194" s="57">
        <f>SUMIF(Journal!$D$15:$D$450,$B$5:$B$480,Journal!$K$15:$K$450)</f>
        <v>0</v>
      </c>
      <c r="J194" s="12">
        <v>200</v>
      </c>
      <c r="K194" s="11">
        <v>160</v>
      </c>
      <c r="L194" s="6">
        <f t="shared" si="6"/>
        <v>1800</v>
      </c>
      <c r="M194" s="123">
        <f t="shared" si="7"/>
        <v>9</v>
      </c>
      <c r="N194" s="44">
        <f t="shared" si="8"/>
        <v>0</v>
      </c>
      <c r="O194" s="49">
        <f>IFERROR(VLOOKUP(A194,Stock!$A$5:$M$476,10,0),0)*Stock!F194</f>
        <v>1800</v>
      </c>
      <c r="Q194" s="49">
        <f>IFERROR(VLOOKUP(A194,Stock!$A$5:$M$476,10,0),0)*Stock!M194</f>
        <v>1800</v>
      </c>
    </row>
    <row r="195" spans="1:17" s="18" customFormat="1" ht="18" customHeight="1">
      <c r="A195" s="10">
        <v>194</v>
      </c>
      <c r="B195" s="13" t="s">
        <v>311</v>
      </c>
      <c r="C195" s="9" t="s">
        <v>709</v>
      </c>
      <c r="D195" s="9" t="s">
        <v>49</v>
      </c>
      <c r="E195" s="19"/>
      <c r="F195" s="112">
        <v>1</v>
      </c>
      <c r="G195" s="55">
        <f>SUMIF(Journal!$D$15:$D$450,$B$5:$B$476,Journal!$R$15:$R$450)</f>
        <v>0</v>
      </c>
      <c r="H195" s="56">
        <f>SUMIF(Journal!$D$15:$D$450,$B$5:$B$480,Journal!$J$15:$J$450)</f>
        <v>0</v>
      </c>
      <c r="I195" s="57">
        <f>SUMIF(Journal!$D$15:$D$450,$B$5:$B$480,Journal!$K$15:$K$450)</f>
        <v>0</v>
      </c>
      <c r="J195" s="8">
        <v>18</v>
      </c>
      <c r="K195" s="7">
        <v>14.4</v>
      </c>
      <c r="L195" s="6">
        <f t="shared" si="6"/>
        <v>18</v>
      </c>
      <c r="M195" s="123">
        <f t="shared" si="7"/>
        <v>1</v>
      </c>
      <c r="N195" s="44">
        <f t="shared" si="8"/>
        <v>0</v>
      </c>
      <c r="O195" s="49">
        <f>IFERROR(VLOOKUP(A195,Stock!$A$5:$M$476,10,0),0)*Stock!F195</f>
        <v>18</v>
      </c>
      <c r="Q195" s="49">
        <f>IFERROR(VLOOKUP(A195,Stock!$A$5:$M$476,10,0),0)*Stock!M195</f>
        <v>18</v>
      </c>
    </row>
    <row r="196" spans="1:17" s="18" customFormat="1" ht="18" customHeight="1">
      <c r="A196" s="14">
        <v>195</v>
      </c>
      <c r="B196" s="13" t="s">
        <v>312</v>
      </c>
      <c r="C196" s="9" t="s">
        <v>710</v>
      </c>
      <c r="D196" s="13" t="s">
        <v>49</v>
      </c>
      <c r="E196" s="20"/>
      <c r="F196" s="112">
        <v>5</v>
      </c>
      <c r="G196" s="55">
        <f>SUMIF(Journal!$D$15:$D$450,$B$5:$B$476,Journal!$R$15:$R$450)</f>
        <v>0</v>
      </c>
      <c r="H196" s="56">
        <f>SUMIF(Journal!$D$15:$D$450,$B$5:$B$480,Journal!$J$15:$J$450)</f>
        <v>0</v>
      </c>
      <c r="I196" s="57">
        <f>SUMIF(Journal!$D$15:$D$450,$B$5:$B$480,Journal!$K$15:$K$450)</f>
        <v>0</v>
      </c>
      <c r="J196" s="12">
        <v>7</v>
      </c>
      <c r="K196" s="11">
        <v>5.6</v>
      </c>
      <c r="L196" s="6">
        <f t="shared" si="6"/>
        <v>35</v>
      </c>
      <c r="M196" s="123">
        <f t="shared" si="7"/>
        <v>5</v>
      </c>
      <c r="N196" s="44">
        <f t="shared" si="8"/>
        <v>0</v>
      </c>
      <c r="O196" s="49">
        <f>IFERROR(VLOOKUP(A196,Stock!$A$5:$M$476,10,0),0)*Stock!F196</f>
        <v>35</v>
      </c>
      <c r="Q196" s="49">
        <f>IFERROR(VLOOKUP(A196,Stock!$A$5:$M$476,10,0),0)*Stock!M196</f>
        <v>35</v>
      </c>
    </row>
    <row r="197" spans="1:17" s="18" customFormat="1" ht="18" customHeight="1">
      <c r="A197" s="10">
        <v>196</v>
      </c>
      <c r="B197" s="13" t="s">
        <v>313</v>
      </c>
      <c r="C197" s="9" t="s">
        <v>711</v>
      </c>
      <c r="D197" s="9" t="s">
        <v>7</v>
      </c>
      <c r="E197" s="19"/>
      <c r="F197" s="112">
        <v>8</v>
      </c>
      <c r="G197" s="55">
        <f>SUMIF(Journal!$D$15:$D$450,$B$5:$B$476,Journal!$R$15:$R$450)</f>
        <v>0</v>
      </c>
      <c r="H197" s="56">
        <f>SUMIF(Journal!$D$15:$D$450,$B$5:$B$480,Journal!$J$15:$J$450)</f>
        <v>0</v>
      </c>
      <c r="I197" s="57">
        <f>SUMIF(Journal!$D$15:$D$450,$B$5:$B$480,Journal!$K$15:$K$450)</f>
        <v>0</v>
      </c>
      <c r="J197" s="8">
        <v>50</v>
      </c>
      <c r="K197" s="7">
        <v>40</v>
      </c>
      <c r="L197" s="6">
        <f t="shared" ref="L197:L260" si="9">M197*J197</f>
        <v>400</v>
      </c>
      <c r="M197" s="123">
        <f t="shared" si="7"/>
        <v>8</v>
      </c>
      <c r="N197" s="44">
        <f t="shared" si="8"/>
        <v>0</v>
      </c>
      <c r="O197" s="49">
        <f>IFERROR(VLOOKUP(A197,Stock!$A$5:$M$476,10,0),0)*Stock!F197</f>
        <v>400</v>
      </c>
      <c r="Q197" s="49">
        <f>IFERROR(VLOOKUP(A197,Stock!$A$5:$M$476,10,0),0)*Stock!M197</f>
        <v>400</v>
      </c>
    </row>
    <row r="198" spans="1:17" s="18" customFormat="1" ht="18" customHeight="1">
      <c r="A198" s="14">
        <v>197</v>
      </c>
      <c r="B198" s="13" t="s">
        <v>314</v>
      </c>
      <c r="C198" s="9" t="s">
        <v>712</v>
      </c>
      <c r="D198" s="13" t="s">
        <v>49</v>
      </c>
      <c r="E198" s="20"/>
      <c r="F198" s="112">
        <v>2</v>
      </c>
      <c r="G198" s="55">
        <f>SUMIF(Journal!$D$15:$D$450,$B$5:$B$476,Journal!$R$15:$R$450)</f>
        <v>0</v>
      </c>
      <c r="H198" s="56">
        <f>SUMIF(Journal!$D$15:$D$450,$B$5:$B$480,Journal!$J$15:$J$450)</f>
        <v>0</v>
      </c>
      <c r="I198" s="57">
        <f>SUMIF(Journal!$D$15:$D$450,$B$5:$B$480,Journal!$K$15:$K$450)</f>
        <v>0</v>
      </c>
      <c r="J198" s="12">
        <v>6</v>
      </c>
      <c r="K198" s="11">
        <v>4.8</v>
      </c>
      <c r="L198" s="6">
        <f t="shared" si="9"/>
        <v>12</v>
      </c>
      <c r="M198" s="123">
        <f t="shared" ref="M198:M261" si="10">F198-G198+H198-I198</f>
        <v>2</v>
      </c>
      <c r="N198" s="44">
        <f t="shared" ref="N198:N261" si="11">F198-M198</f>
        <v>0</v>
      </c>
      <c r="O198" s="49">
        <f>IFERROR(VLOOKUP(A198,Stock!$A$5:$M$476,10,0),0)*Stock!F198</f>
        <v>12</v>
      </c>
      <c r="Q198" s="49">
        <f>IFERROR(VLOOKUP(A198,Stock!$A$5:$M$476,10,0),0)*Stock!M198</f>
        <v>12</v>
      </c>
    </row>
    <row r="199" spans="1:17" s="18" customFormat="1" ht="18" customHeight="1">
      <c r="A199" s="10">
        <v>204</v>
      </c>
      <c r="B199" s="13" t="s">
        <v>315</v>
      </c>
      <c r="C199" s="9" t="s">
        <v>713</v>
      </c>
      <c r="D199" s="9" t="s">
        <v>39</v>
      </c>
      <c r="E199" s="19"/>
      <c r="F199" s="112">
        <v>8</v>
      </c>
      <c r="G199" s="55">
        <f>SUMIF(Journal!$D$15:$D$450,$B$5:$B$476,Journal!$R$15:$R$450)</f>
        <v>0</v>
      </c>
      <c r="H199" s="56">
        <f>SUMIF(Journal!$D$15:$D$450,$B$5:$B$480,Journal!$J$15:$J$450)</f>
        <v>0</v>
      </c>
      <c r="I199" s="57">
        <f>SUMIF(Journal!$D$15:$D$450,$B$5:$B$480,Journal!$K$15:$K$450)</f>
        <v>0</v>
      </c>
      <c r="J199" s="8">
        <v>13</v>
      </c>
      <c r="K199" s="7">
        <v>10.4</v>
      </c>
      <c r="L199" s="6">
        <f t="shared" si="9"/>
        <v>104</v>
      </c>
      <c r="M199" s="123">
        <f t="shared" si="10"/>
        <v>8</v>
      </c>
      <c r="N199" s="44">
        <f t="shared" si="11"/>
        <v>0</v>
      </c>
      <c r="O199" s="49">
        <f>IFERROR(VLOOKUP(A199,Stock!$A$5:$M$476,10,0),0)*Stock!F199</f>
        <v>104</v>
      </c>
      <c r="Q199" s="49">
        <f>IFERROR(VLOOKUP(A199,Stock!$A$5:$M$476,10,0),0)*Stock!M199</f>
        <v>104</v>
      </c>
    </row>
    <row r="200" spans="1:17" s="18" customFormat="1" ht="18" customHeight="1">
      <c r="A200" s="14">
        <v>205</v>
      </c>
      <c r="B200" s="13" t="s">
        <v>316</v>
      </c>
      <c r="C200" s="9" t="s">
        <v>714</v>
      </c>
      <c r="D200" s="13" t="s">
        <v>48</v>
      </c>
      <c r="E200" s="13" t="s">
        <v>5</v>
      </c>
      <c r="F200" s="112">
        <v>2</v>
      </c>
      <c r="G200" s="55">
        <f>SUMIF(Journal!$D$15:$D$450,$B$5:$B$476,Journal!$R$15:$R$450)</f>
        <v>0</v>
      </c>
      <c r="H200" s="56">
        <f>SUMIF(Journal!$D$15:$D$450,$B$5:$B$480,Journal!$J$15:$J$450)</f>
        <v>0</v>
      </c>
      <c r="I200" s="57">
        <f>SUMIF(Journal!$D$15:$D$450,$B$5:$B$480,Journal!$K$15:$K$450)</f>
        <v>0</v>
      </c>
      <c r="J200" s="12">
        <v>2</v>
      </c>
      <c r="K200" s="11">
        <v>1.6</v>
      </c>
      <c r="L200" s="6">
        <f t="shared" si="9"/>
        <v>4</v>
      </c>
      <c r="M200" s="123">
        <f t="shared" si="10"/>
        <v>2</v>
      </c>
      <c r="N200" s="44">
        <f t="shared" si="11"/>
        <v>0</v>
      </c>
      <c r="O200" s="49">
        <f>IFERROR(VLOOKUP(A200,Stock!$A$5:$M$476,10,0),0)*Stock!F200</f>
        <v>4</v>
      </c>
      <c r="Q200" s="49">
        <f>IFERROR(VLOOKUP(A200,Stock!$A$5:$M$476,10,0),0)*Stock!M200</f>
        <v>4</v>
      </c>
    </row>
    <row r="201" spans="1:17" s="18" customFormat="1" ht="18" customHeight="1">
      <c r="A201" s="10">
        <v>206</v>
      </c>
      <c r="B201" s="13" t="s">
        <v>317</v>
      </c>
      <c r="C201" s="9" t="s">
        <v>715</v>
      </c>
      <c r="D201" s="9" t="s">
        <v>14</v>
      </c>
      <c r="E201" s="9" t="s">
        <v>8</v>
      </c>
      <c r="F201" s="112">
        <v>7</v>
      </c>
      <c r="G201" s="55">
        <f>SUMIF(Journal!$D$15:$D$450,$B$5:$B$476,Journal!$R$15:$R$450)</f>
        <v>0</v>
      </c>
      <c r="H201" s="56">
        <f>SUMIF(Journal!$D$15:$D$450,$B$5:$B$480,Journal!$J$15:$J$450)</f>
        <v>0</v>
      </c>
      <c r="I201" s="57">
        <f>SUMIF(Journal!$D$15:$D$450,$B$5:$B$480,Journal!$K$15:$K$450)</f>
        <v>0</v>
      </c>
      <c r="J201" s="8">
        <v>12</v>
      </c>
      <c r="K201" s="7">
        <v>9.6</v>
      </c>
      <c r="L201" s="6">
        <f t="shared" si="9"/>
        <v>84</v>
      </c>
      <c r="M201" s="123">
        <f t="shared" si="10"/>
        <v>7</v>
      </c>
      <c r="N201" s="44">
        <f t="shared" si="11"/>
        <v>0</v>
      </c>
      <c r="O201" s="49">
        <f>IFERROR(VLOOKUP(A201,Stock!$A$5:$M$476,10,0),0)*Stock!F201</f>
        <v>84</v>
      </c>
      <c r="Q201" s="49">
        <f>IFERROR(VLOOKUP(A201,Stock!$A$5:$M$476,10,0),0)*Stock!M201</f>
        <v>84</v>
      </c>
    </row>
    <row r="202" spans="1:17" s="18" customFormat="1" ht="18" customHeight="1">
      <c r="A202" s="14">
        <v>207</v>
      </c>
      <c r="B202" s="13" t="s">
        <v>318</v>
      </c>
      <c r="C202" s="9" t="s">
        <v>716</v>
      </c>
      <c r="D202" s="13" t="s">
        <v>10</v>
      </c>
      <c r="E202" s="13" t="s">
        <v>8</v>
      </c>
      <c r="F202" s="112">
        <v>3</v>
      </c>
      <c r="G202" s="55">
        <f>SUMIF(Journal!$D$15:$D$450,$B$5:$B$476,Journal!$R$15:$R$450)</f>
        <v>0</v>
      </c>
      <c r="H202" s="56">
        <f>SUMIF(Journal!$D$15:$D$450,$B$5:$B$480,Journal!$J$15:$J$450)</f>
        <v>0</v>
      </c>
      <c r="I202" s="57">
        <f>SUMIF(Journal!$D$15:$D$450,$B$5:$B$480,Journal!$K$15:$K$450)</f>
        <v>0</v>
      </c>
      <c r="J202" s="12">
        <v>12</v>
      </c>
      <c r="K202" s="11">
        <v>9.6</v>
      </c>
      <c r="L202" s="6">
        <f t="shared" si="9"/>
        <v>36</v>
      </c>
      <c r="M202" s="123">
        <f t="shared" si="10"/>
        <v>3</v>
      </c>
      <c r="N202" s="44">
        <f t="shared" si="11"/>
        <v>0</v>
      </c>
      <c r="O202" s="49">
        <f>IFERROR(VLOOKUP(A202,Stock!$A$5:$M$476,10,0),0)*Stock!F202</f>
        <v>36</v>
      </c>
      <c r="Q202" s="49">
        <f>IFERROR(VLOOKUP(A202,Stock!$A$5:$M$476,10,0),0)*Stock!M202</f>
        <v>36</v>
      </c>
    </row>
    <row r="203" spans="1:17" s="18" customFormat="1" ht="18" customHeight="1">
      <c r="A203" s="10">
        <v>208</v>
      </c>
      <c r="B203" s="13" t="s">
        <v>319</v>
      </c>
      <c r="C203" s="9" t="s">
        <v>717</v>
      </c>
      <c r="D203" s="9" t="s">
        <v>14</v>
      </c>
      <c r="E203" s="9" t="s">
        <v>8</v>
      </c>
      <c r="F203" s="112">
        <v>7</v>
      </c>
      <c r="G203" s="55">
        <f>SUMIF(Journal!$D$15:$D$450,$B$5:$B$476,Journal!$R$15:$R$450)</f>
        <v>0</v>
      </c>
      <c r="H203" s="56">
        <f>SUMIF(Journal!$D$15:$D$450,$B$5:$B$480,Journal!$J$15:$J$450)</f>
        <v>0</v>
      </c>
      <c r="I203" s="57">
        <f>SUMIF(Journal!$D$15:$D$450,$B$5:$B$480,Journal!$K$15:$K$450)</f>
        <v>0</v>
      </c>
      <c r="J203" s="8">
        <v>12</v>
      </c>
      <c r="K203" s="7">
        <v>9.6</v>
      </c>
      <c r="L203" s="6">
        <f t="shared" si="9"/>
        <v>84</v>
      </c>
      <c r="M203" s="123">
        <f t="shared" si="10"/>
        <v>7</v>
      </c>
      <c r="N203" s="44">
        <f t="shared" si="11"/>
        <v>0</v>
      </c>
      <c r="O203" s="49">
        <f>IFERROR(VLOOKUP(A203,Stock!$A$5:$M$476,10,0),0)*Stock!F203</f>
        <v>84</v>
      </c>
      <c r="Q203" s="49">
        <f>IFERROR(VLOOKUP(A203,Stock!$A$5:$M$476,10,0),0)*Stock!M203</f>
        <v>84</v>
      </c>
    </row>
    <row r="204" spans="1:17" s="18" customFormat="1" ht="18" customHeight="1">
      <c r="A204" s="14">
        <v>209</v>
      </c>
      <c r="B204" s="13" t="s">
        <v>320</v>
      </c>
      <c r="C204" s="9" t="s">
        <v>718</v>
      </c>
      <c r="D204" s="13" t="s">
        <v>10</v>
      </c>
      <c r="E204" s="13" t="s">
        <v>8</v>
      </c>
      <c r="F204" s="112">
        <v>3</v>
      </c>
      <c r="G204" s="55">
        <f>SUMIF(Journal!$D$15:$D$450,$B$5:$B$476,Journal!$R$15:$R$450)</f>
        <v>0</v>
      </c>
      <c r="H204" s="56">
        <f>SUMIF(Journal!$D$15:$D$450,$B$5:$B$480,Journal!$J$15:$J$450)</f>
        <v>0</v>
      </c>
      <c r="I204" s="57">
        <f>SUMIF(Journal!$D$15:$D$450,$B$5:$B$480,Journal!$K$15:$K$450)</f>
        <v>0</v>
      </c>
      <c r="J204" s="12">
        <v>12</v>
      </c>
      <c r="K204" s="11">
        <v>9.6</v>
      </c>
      <c r="L204" s="6">
        <f t="shared" si="9"/>
        <v>36</v>
      </c>
      <c r="M204" s="123">
        <f t="shared" si="10"/>
        <v>3</v>
      </c>
      <c r="N204" s="44">
        <f t="shared" si="11"/>
        <v>0</v>
      </c>
      <c r="O204" s="49">
        <f>IFERROR(VLOOKUP(A204,Stock!$A$5:$M$476,10,0),0)*Stock!F204</f>
        <v>36</v>
      </c>
      <c r="Q204" s="49">
        <f>IFERROR(VLOOKUP(A204,Stock!$A$5:$M$476,10,0),0)*Stock!M204</f>
        <v>36</v>
      </c>
    </row>
    <row r="205" spans="1:17" s="18" customFormat="1" ht="18" customHeight="1">
      <c r="A205" s="10">
        <v>210</v>
      </c>
      <c r="B205" s="13" t="s">
        <v>321</v>
      </c>
      <c r="C205" s="9" t="s">
        <v>719</v>
      </c>
      <c r="D205" s="9" t="s">
        <v>10</v>
      </c>
      <c r="E205" s="9" t="s">
        <v>8</v>
      </c>
      <c r="F205" s="112">
        <v>5</v>
      </c>
      <c r="G205" s="55">
        <f>SUMIF(Journal!$D$15:$D$450,$B$5:$B$476,Journal!$R$15:$R$450)</f>
        <v>0</v>
      </c>
      <c r="H205" s="56">
        <f>SUMIF(Journal!$D$15:$D$450,$B$5:$B$480,Journal!$J$15:$J$450)</f>
        <v>0</v>
      </c>
      <c r="I205" s="57">
        <f>SUMIF(Journal!$D$15:$D$450,$B$5:$B$480,Journal!$K$15:$K$450)</f>
        <v>0</v>
      </c>
      <c r="J205" s="8">
        <v>12</v>
      </c>
      <c r="K205" s="7">
        <v>9.6</v>
      </c>
      <c r="L205" s="6">
        <f t="shared" si="9"/>
        <v>60</v>
      </c>
      <c r="M205" s="123">
        <f t="shared" si="10"/>
        <v>5</v>
      </c>
      <c r="N205" s="44">
        <f t="shared" si="11"/>
        <v>0</v>
      </c>
      <c r="O205" s="49">
        <f>IFERROR(VLOOKUP(A205,Stock!$A$5:$M$476,10,0),0)*Stock!F205</f>
        <v>60</v>
      </c>
      <c r="Q205" s="49">
        <f>IFERROR(VLOOKUP(A205,Stock!$A$5:$M$476,10,0),0)*Stock!M205</f>
        <v>60</v>
      </c>
    </row>
    <row r="206" spans="1:17" s="18" customFormat="1" ht="18" customHeight="1">
      <c r="A206" s="14">
        <v>211</v>
      </c>
      <c r="B206" s="13" t="s">
        <v>322</v>
      </c>
      <c r="C206" s="9" t="s">
        <v>720</v>
      </c>
      <c r="D206" s="13" t="s">
        <v>14</v>
      </c>
      <c r="E206" s="13" t="s">
        <v>8</v>
      </c>
      <c r="F206" s="112">
        <v>4</v>
      </c>
      <c r="G206" s="55">
        <f>SUMIF(Journal!$D$15:$D$450,$B$5:$B$476,Journal!$R$15:$R$450)</f>
        <v>0</v>
      </c>
      <c r="H206" s="56">
        <f>SUMIF(Journal!$D$15:$D$450,$B$5:$B$480,Journal!$J$15:$J$450)</f>
        <v>0</v>
      </c>
      <c r="I206" s="57">
        <f>SUMIF(Journal!$D$15:$D$450,$B$5:$B$480,Journal!$K$15:$K$450)</f>
        <v>0</v>
      </c>
      <c r="J206" s="12">
        <v>12</v>
      </c>
      <c r="K206" s="11">
        <v>9.6</v>
      </c>
      <c r="L206" s="6">
        <f t="shared" si="9"/>
        <v>48</v>
      </c>
      <c r="M206" s="123">
        <f t="shared" si="10"/>
        <v>4</v>
      </c>
      <c r="N206" s="44">
        <f t="shared" si="11"/>
        <v>0</v>
      </c>
      <c r="O206" s="49">
        <f>IFERROR(VLOOKUP(A206,Stock!$A$5:$M$476,10,0),0)*Stock!F206</f>
        <v>48</v>
      </c>
      <c r="Q206" s="49">
        <f>IFERROR(VLOOKUP(A206,Stock!$A$5:$M$476,10,0),0)*Stock!M206</f>
        <v>48</v>
      </c>
    </row>
    <row r="207" spans="1:17" s="18" customFormat="1" ht="18" customHeight="1">
      <c r="A207" s="10">
        <v>212</v>
      </c>
      <c r="B207" s="13" t="s">
        <v>323</v>
      </c>
      <c r="C207" s="9" t="s">
        <v>721</v>
      </c>
      <c r="D207" s="9" t="s">
        <v>14</v>
      </c>
      <c r="E207" s="9" t="s">
        <v>8</v>
      </c>
      <c r="F207" s="112">
        <v>8</v>
      </c>
      <c r="G207" s="55">
        <f>SUMIF(Journal!$D$15:$D$450,$B$5:$B$476,Journal!$R$15:$R$450)</f>
        <v>0</v>
      </c>
      <c r="H207" s="56">
        <f>SUMIF(Journal!$D$15:$D$450,$B$5:$B$480,Journal!$J$15:$J$450)</f>
        <v>0</v>
      </c>
      <c r="I207" s="57">
        <f>SUMIF(Journal!$D$15:$D$450,$B$5:$B$480,Journal!$K$15:$K$450)</f>
        <v>0</v>
      </c>
      <c r="J207" s="8">
        <v>12</v>
      </c>
      <c r="K207" s="7">
        <v>9.6</v>
      </c>
      <c r="L207" s="6">
        <f t="shared" si="9"/>
        <v>96</v>
      </c>
      <c r="M207" s="123">
        <f t="shared" si="10"/>
        <v>8</v>
      </c>
      <c r="N207" s="44">
        <f t="shared" si="11"/>
        <v>0</v>
      </c>
      <c r="O207" s="49">
        <f>IFERROR(VLOOKUP(A207,Stock!$A$5:$M$476,10,0),0)*Stock!F207</f>
        <v>96</v>
      </c>
      <c r="Q207" s="49">
        <f>IFERROR(VLOOKUP(A207,Stock!$A$5:$M$476,10,0),0)*Stock!M207</f>
        <v>96</v>
      </c>
    </row>
    <row r="208" spans="1:17" s="18" customFormat="1" ht="18" customHeight="1">
      <c r="A208" s="14">
        <v>213</v>
      </c>
      <c r="B208" s="13" t="s">
        <v>324</v>
      </c>
      <c r="C208" s="9" t="s">
        <v>722</v>
      </c>
      <c r="D208" s="13" t="s">
        <v>10</v>
      </c>
      <c r="E208" s="13" t="s">
        <v>8</v>
      </c>
      <c r="F208" s="112">
        <v>7</v>
      </c>
      <c r="G208" s="55">
        <f>SUMIF(Journal!$D$15:$D$450,$B$5:$B$476,Journal!$R$15:$R$450)</f>
        <v>0</v>
      </c>
      <c r="H208" s="56">
        <f>SUMIF(Journal!$D$15:$D$450,$B$5:$B$480,Journal!$J$15:$J$450)</f>
        <v>0</v>
      </c>
      <c r="I208" s="57">
        <f>SUMIF(Journal!$D$15:$D$450,$B$5:$B$480,Journal!$K$15:$K$450)</f>
        <v>0</v>
      </c>
      <c r="J208" s="12">
        <v>12</v>
      </c>
      <c r="K208" s="11">
        <v>9.6</v>
      </c>
      <c r="L208" s="6">
        <f t="shared" si="9"/>
        <v>84</v>
      </c>
      <c r="M208" s="123">
        <f t="shared" si="10"/>
        <v>7</v>
      </c>
      <c r="N208" s="44">
        <f t="shared" si="11"/>
        <v>0</v>
      </c>
      <c r="O208" s="49">
        <f>IFERROR(VLOOKUP(A208,Stock!$A$5:$M$476,10,0),0)*Stock!F208</f>
        <v>84</v>
      </c>
      <c r="Q208" s="49">
        <f>IFERROR(VLOOKUP(A208,Stock!$A$5:$M$476,10,0),0)*Stock!M208</f>
        <v>84</v>
      </c>
    </row>
    <row r="209" spans="1:17" s="18" customFormat="1" ht="18" customHeight="1">
      <c r="A209" s="10">
        <v>214</v>
      </c>
      <c r="B209" s="13" t="s">
        <v>325</v>
      </c>
      <c r="C209" s="9" t="s">
        <v>723</v>
      </c>
      <c r="D209" s="9" t="s">
        <v>14</v>
      </c>
      <c r="E209" s="9" t="s">
        <v>8</v>
      </c>
      <c r="F209" s="112">
        <v>5</v>
      </c>
      <c r="G209" s="55">
        <f>SUMIF(Journal!$D$15:$D$450,$B$5:$B$476,Journal!$R$15:$R$450)</f>
        <v>0</v>
      </c>
      <c r="H209" s="56">
        <f>SUMIF(Journal!$D$15:$D$450,$B$5:$B$480,Journal!$J$15:$J$450)</f>
        <v>0</v>
      </c>
      <c r="I209" s="57">
        <f>SUMIF(Journal!$D$15:$D$450,$B$5:$B$480,Journal!$K$15:$K$450)</f>
        <v>0</v>
      </c>
      <c r="J209" s="8">
        <v>12</v>
      </c>
      <c r="K209" s="7">
        <v>9.6</v>
      </c>
      <c r="L209" s="6">
        <f t="shared" si="9"/>
        <v>60</v>
      </c>
      <c r="M209" s="123">
        <f t="shared" si="10"/>
        <v>5</v>
      </c>
      <c r="N209" s="44">
        <f t="shared" si="11"/>
        <v>0</v>
      </c>
      <c r="O209" s="49">
        <f>IFERROR(VLOOKUP(A209,Stock!$A$5:$M$476,10,0),0)*Stock!F209</f>
        <v>60</v>
      </c>
      <c r="Q209" s="49">
        <f>IFERROR(VLOOKUP(A209,Stock!$A$5:$M$476,10,0),0)*Stock!M209</f>
        <v>60</v>
      </c>
    </row>
    <row r="210" spans="1:17" s="18" customFormat="1" ht="18" customHeight="1">
      <c r="A210" s="14">
        <v>215</v>
      </c>
      <c r="B210" s="13" t="s">
        <v>326</v>
      </c>
      <c r="C210" s="9" t="s">
        <v>724</v>
      </c>
      <c r="D210" s="13" t="s">
        <v>14</v>
      </c>
      <c r="E210" s="13" t="s">
        <v>8</v>
      </c>
      <c r="F210" s="112">
        <v>4</v>
      </c>
      <c r="G210" s="55">
        <f>SUMIF(Journal!$D$15:$D$450,$B$5:$B$476,Journal!$R$15:$R$450)</f>
        <v>0</v>
      </c>
      <c r="H210" s="56">
        <f>SUMIF(Journal!$D$15:$D$450,$B$5:$B$480,Journal!$J$15:$J$450)</f>
        <v>0</v>
      </c>
      <c r="I210" s="57">
        <f>SUMIF(Journal!$D$15:$D$450,$B$5:$B$480,Journal!$K$15:$K$450)</f>
        <v>0</v>
      </c>
      <c r="J210" s="12">
        <v>12</v>
      </c>
      <c r="K210" s="11">
        <v>9.6</v>
      </c>
      <c r="L210" s="6">
        <f t="shared" si="9"/>
        <v>48</v>
      </c>
      <c r="M210" s="123">
        <f t="shared" si="10"/>
        <v>4</v>
      </c>
      <c r="N210" s="44">
        <f t="shared" si="11"/>
        <v>0</v>
      </c>
      <c r="O210" s="49">
        <f>IFERROR(VLOOKUP(A210,Stock!$A$5:$M$476,10,0),0)*Stock!F210</f>
        <v>48</v>
      </c>
      <c r="Q210" s="49">
        <f>IFERROR(VLOOKUP(A210,Stock!$A$5:$M$476,10,0),0)*Stock!M210</f>
        <v>48</v>
      </c>
    </row>
    <row r="211" spans="1:17" s="18" customFormat="1" ht="18" customHeight="1">
      <c r="A211" s="10">
        <v>216</v>
      </c>
      <c r="B211" s="13" t="s">
        <v>327</v>
      </c>
      <c r="C211" s="9" t="s">
        <v>725</v>
      </c>
      <c r="D211" s="9" t="s">
        <v>14</v>
      </c>
      <c r="E211" s="9" t="s">
        <v>8</v>
      </c>
      <c r="F211" s="112">
        <v>8</v>
      </c>
      <c r="G211" s="55">
        <f>SUMIF(Journal!$D$15:$D$450,$B$5:$B$476,Journal!$R$15:$R$450)</f>
        <v>0</v>
      </c>
      <c r="H211" s="56">
        <f>SUMIF(Journal!$D$15:$D$450,$B$5:$B$480,Journal!$J$15:$J$450)</f>
        <v>0</v>
      </c>
      <c r="I211" s="57">
        <f>SUMIF(Journal!$D$15:$D$450,$B$5:$B$480,Journal!$K$15:$K$450)</f>
        <v>0</v>
      </c>
      <c r="J211" s="8">
        <v>12</v>
      </c>
      <c r="K211" s="7">
        <v>9.6</v>
      </c>
      <c r="L211" s="6">
        <f t="shared" si="9"/>
        <v>96</v>
      </c>
      <c r="M211" s="123">
        <f t="shared" si="10"/>
        <v>8</v>
      </c>
      <c r="N211" s="44">
        <f t="shared" si="11"/>
        <v>0</v>
      </c>
      <c r="O211" s="49">
        <f>IFERROR(VLOOKUP(A211,Stock!$A$5:$M$476,10,0),0)*Stock!F211</f>
        <v>96</v>
      </c>
      <c r="Q211" s="49">
        <f>IFERROR(VLOOKUP(A211,Stock!$A$5:$M$476,10,0),0)*Stock!M211</f>
        <v>96</v>
      </c>
    </row>
    <row r="212" spans="1:17" s="18" customFormat="1" ht="18" customHeight="1">
      <c r="A212" s="14">
        <v>217</v>
      </c>
      <c r="B212" s="13" t="s">
        <v>328</v>
      </c>
      <c r="C212" s="9" t="s">
        <v>726</v>
      </c>
      <c r="D212" s="13" t="s">
        <v>10</v>
      </c>
      <c r="E212" s="13" t="s">
        <v>8</v>
      </c>
      <c r="F212" s="112">
        <v>9</v>
      </c>
      <c r="G212" s="55">
        <f>SUMIF(Journal!$D$15:$D$450,$B$5:$B$476,Journal!$R$15:$R$450)</f>
        <v>0</v>
      </c>
      <c r="H212" s="56">
        <f>SUMIF(Journal!$D$15:$D$450,$B$5:$B$480,Journal!$J$15:$J$450)</f>
        <v>0</v>
      </c>
      <c r="I212" s="57">
        <f>SUMIF(Journal!$D$15:$D$450,$B$5:$B$480,Journal!$K$15:$K$450)</f>
        <v>0</v>
      </c>
      <c r="J212" s="12">
        <v>12</v>
      </c>
      <c r="K212" s="11">
        <v>9.6</v>
      </c>
      <c r="L212" s="6">
        <f t="shared" si="9"/>
        <v>108</v>
      </c>
      <c r="M212" s="123">
        <f t="shared" si="10"/>
        <v>9</v>
      </c>
      <c r="N212" s="44">
        <f t="shared" si="11"/>
        <v>0</v>
      </c>
      <c r="O212" s="49">
        <f>IFERROR(VLOOKUP(A212,Stock!$A$5:$M$476,10,0),0)*Stock!F212</f>
        <v>108</v>
      </c>
      <c r="Q212" s="49">
        <f>IFERROR(VLOOKUP(A212,Stock!$A$5:$M$476,10,0),0)*Stock!M212</f>
        <v>108</v>
      </c>
    </row>
    <row r="213" spans="1:17" s="18" customFormat="1" ht="18" customHeight="1">
      <c r="A213" s="10">
        <v>218</v>
      </c>
      <c r="B213" s="13" t="s">
        <v>329</v>
      </c>
      <c r="C213" s="9" t="s">
        <v>727</v>
      </c>
      <c r="D213" s="9" t="s">
        <v>10</v>
      </c>
      <c r="E213" s="9" t="s">
        <v>8</v>
      </c>
      <c r="F213" s="112">
        <v>5</v>
      </c>
      <c r="G213" s="55">
        <f>SUMIF(Journal!$D$15:$D$450,$B$5:$B$476,Journal!$R$15:$R$450)</f>
        <v>0</v>
      </c>
      <c r="H213" s="56">
        <f>SUMIF(Journal!$D$15:$D$450,$B$5:$B$480,Journal!$J$15:$J$450)</f>
        <v>0</v>
      </c>
      <c r="I213" s="57">
        <f>SUMIF(Journal!$D$15:$D$450,$B$5:$B$480,Journal!$K$15:$K$450)</f>
        <v>0</v>
      </c>
      <c r="J213" s="8">
        <v>12</v>
      </c>
      <c r="K213" s="7">
        <v>9.6</v>
      </c>
      <c r="L213" s="6">
        <f t="shared" si="9"/>
        <v>60</v>
      </c>
      <c r="M213" s="123">
        <f t="shared" si="10"/>
        <v>5</v>
      </c>
      <c r="N213" s="44">
        <f t="shared" si="11"/>
        <v>0</v>
      </c>
      <c r="O213" s="49">
        <f>IFERROR(VLOOKUP(A213,Stock!$A$5:$M$476,10,0),0)*Stock!F213</f>
        <v>60</v>
      </c>
      <c r="Q213" s="49">
        <f>IFERROR(VLOOKUP(A213,Stock!$A$5:$M$476,10,0),0)*Stock!M213</f>
        <v>60</v>
      </c>
    </row>
    <row r="214" spans="1:17" s="18" customFormat="1" ht="18" customHeight="1">
      <c r="A214" s="14">
        <v>219</v>
      </c>
      <c r="B214" s="13" t="s">
        <v>330</v>
      </c>
      <c r="C214" s="9" t="s">
        <v>728</v>
      </c>
      <c r="D214" s="13" t="s">
        <v>10</v>
      </c>
      <c r="E214" s="13" t="s">
        <v>8</v>
      </c>
      <c r="F214" s="112">
        <v>4</v>
      </c>
      <c r="G214" s="55">
        <f>SUMIF(Journal!$D$15:$D$450,$B$5:$B$476,Journal!$R$15:$R$450)</f>
        <v>0</v>
      </c>
      <c r="H214" s="56">
        <f>SUMIF(Journal!$D$15:$D$450,$B$5:$B$480,Journal!$J$15:$J$450)</f>
        <v>0</v>
      </c>
      <c r="I214" s="57">
        <f>SUMIF(Journal!$D$15:$D$450,$B$5:$B$480,Journal!$K$15:$K$450)</f>
        <v>0</v>
      </c>
      <c r="J214" s="12">
        <v>12</v>
      </c>
      <c r="K214" s="11">
        <v>9.6</v>
      </c>
      <c r="L214" s="6">
        <f t="shared" si="9"/>
        <v>48</v>
      </c>
      <c r="M214" s="123">
        <f t="shared" si="10"/>
        <v>4</v>
      </c>
      <c r="N214" s="44">
        <f t="shared" si="11"/>
        <v>0</v>
      </c>
      <c r="O214" s="49">
        <f>IFERROR(VLOOKUP(A214,Stock!$A$5:$M$476,10,0),0)*Stock!F214</f>
        <v>48</v>
      </c>
      <c r="Q214" s="49">
        <f>IFERROR(VLOOKUP(A214,Stock!$A$5:$M$476,10,0),0)*Stock!M214</f>
        <v>48</v>
      </c>
    </row>
    <row r="215" spans="1:17" s="18" customFormat="1" ht="18" customHeight="1">
      <c r="A215" s="10">
        <v>220</v>
      </c>
      <c r="B215" s="13" t="s">
        <v>331</v>
      </c>
      <c r="C215" s="9" t="s">
        <v>729</v>
      </c>
      <c r="D215" s="9" t="s">
        <v>10</v>
      </c>
      <c r="E215" s="9" t="s">
        <v>8</v>
      </c>
      <c r="F215" s="112">
        <v>2</v>
      </c>
      <c r="G215" s="55">
        <f>SUMIF(Journal!$D$15:$D$450,$B$5:$B$476,Journal!$R$15:$R$450)</f>
        <v>0</v>
      </c>
      <c r="H215" s="56">
        <f>SUMIF(Journal!$D$15:$D$450,$B$5:$B$480,Journal!$J$15:$J$450)</f>
        <v>0</v>
      </c>
      <c r="I215" s="57">
        <f>SUMIF(Journal!$D$15:$D$450,$B$5:$B$480,Journal!$K$15:$K$450)</f>
        <v>0</v>
      </c>
      <c r="J215" s="8">
        <v>12</v>
      </c>
      <c r="K215" s="7">
        <v>9.6</v>
      </c>
      <c r="L215" s="6">
        <f t="shared" si="9"/>
        <v>24</v>
      </c>
      <c r="M215" s="123">
        <f t="shared" si="10"/>
        <v>2</v>
      </c>
      <c r="N215" s="44">
        <f t="shared" si="11"/>
        <v>0</v>
      </c>
      <c r="O215" s="49">
        <f>IFERROR(VLOOKUP(A215,Stock!$A$5:$M$476,10,0),0)*Stock!F215</f>
        <v>24</v>
      </c>
      <c r="Q215" s="49">
        <f>IFERROR(VLOOKUP(A215,Stock!$A$5:$M$476,10,0),0)*Stock!M215</f>
        <v>24</v>
      </c>
    </row>
    <row r="216" spans="1:17" s="18" customFormat="1" ht="18" customHeight="1">
      <c r="A216" s="14">
        <v>221</v>
      </c>
      <c r="B216" s="13" t="s">
        <v>332</v>
      </c>
      <c r="C216" s="9" t="s">
        <v>730</v>
      </c>
      <c r="D216" s="13" t="s">
        <v>10</v>
      </c>
      <c r="E216" s="13" t="s">
        <v>8</v>
      </c>
      <c r="F216" s="112">
        <v>4</v>
      </c>
      <c r="G216" s="55">
        <f>SUMIF(Journal!$D$15:$D$450,$B$5:$B$476,Journal!$R$15:$R$450)</f>
        <v>0</v>
      </c>
      <c r="H216" s="56">
        <f>SUMIF(Journal!$D$15:$D$450,$B$5:$B$480,Journal!$J$15:$J$450)</f>
        <v>0</v>
      </c>
      <c r="I216" s="57">
        <f>SUMIF(Journal!$D$15:$D$450,$B$5:$B$480,Journal!$K$15:$K$450)</f>
        <v>0</v>
      </c>
      <c r="J216" s="12">
        <v>12</v>
      </c>
      <c r="K216" s="11">
        <v>9.6</v>
      </c>
      <c r="L216" s="6">
        <f t="shared" si="9"/>
        <v>48</v>
      </c>
      <c r="M216" s="123">
        <f t="shared" si="10"/>
        <v>4</v>
      </c>
      <c r="N216" s="44">
        <f t="shared" si="11"/>
        <v>0</v>
      </c>
      <c r="O216" s="49">
        <f>IFERROR(VLOOKUP(A216,Stock!$A$5:$M$476,10,0),0)*Stock!F216</f>
        <v>48</v>
      </c>
      <c r="Q216" s="49">
        <f>IFERROR(VLOOKUP(A216,Stock!$A$5:$M$476,10,0),0)*Stock!M216</f>
        <v>48</v>
      </c>
    </row>
    <row r="217" spans="1:17" s="18" customFormat="1" ht="18" customHeight="1">
      <c r="A217" s="10">
        <v>222</v>
      </c>
      <c r="B217" s="13" t="s">
        <v>333</v>
      </c>
      <c r="C217" s="9" t="s">
        <v>731</v>
      </c>
      <c r="D217" s="9" t="s">
        <v>10</v>
      </c>
      <c r="E217" s="9" t="s">
        <v>8</v>
      </c>
      <c r="F217" s="112">
        <v>8</v>
      </c>
      <c r="G217" s="55">
        <f>SUMIF(Journal!$D$15:$D$450,$B$5:$B$476,Journal!$R$15:$R$450)</f>
        <v>0</v>
      </c>
      <c r="H217" s="56">
        <f>SUMIF(Journal!$D$15:$D$450,$B$5:$B$480,Journal!$J$15:$J$450)</f>
        <v>0</v>
      </c>
      <c r="I217" s="57">
        <f>SUMIF(Journal!$D$15:$D$450,$B$5:$B$480,Journal!$K$15:$K$450)</f>
        <v>0</v>
      </c>
      <c r="J217" s="8">
        <v>12</v>
      </c>
      <c r="K217" s="7">
        <v>9.6</v>
      </c>
      <c r="L217" s="6">
        <f t="shared" si="9"/>
        <v>96</v>
      </c>
      <c r="M217" s="123">
        <f t="shared" si="10"/>
        <v>8</v>
      </c>
      <c r="N217" s="44">
        <f t="shared" si="11"/>
        <v>0</v>
      </c>
      <c r="O217" s="49">
        <f>IFERROR(VLOOKUP(A217,Stock!$A$5:$M$476,10,0),0)*Stock!F217</f>
        <v>96</v>
      </c>
      <c r="Q217" s="49">
        <f>IFERROR(VLOOKUP(A217,Stock!$A$5:$M$476,10,0),0)*Stock!M217</f>
        <v>96</v>
      </c>
    </row>
    <row r="218" spans="1:17" s="18" customFormat="1" ht="18" customHeight="1">
      <c r="A218" s="14">
        <v>225</v>
      </c>
      <c r="B218" s="13" t="s">
        <v>334</v>
      </c>
      <c r="C218" s="9" t="s">
        <v>732</v>
      </c>
      <c r="D218" s="13" t="s">
        <v>14</v>
      </c>
      <c r="E218" s="13" t="s">
        <v>8</v>
      </c>
      <c r="F218" s="112">
        <v>5</v>
      </c>
      <c r="G218" s="55">
        <f>SUMIF(Journal!$D$15:$D$450,$B$5:$B$476,Journal!$R$15:$R$450)</f>
        <v>0</v>
      </c>
      <c r="H218" s="56">
        <f>SUMIF(Journal!$D$15:$D$450,$B$5:$B$480,Journal!$J$15:$J$450)</f>
        <v>0</v>
      </c>
      <c r="I218" s="57">
        <f>SUMIF(Journal!$D$15:$D$450,$B$5:$B$480,Journal!$K$15:$K$450)</f>
        <v>0</v>
      </c>
      <c r="J218" s="12">
        <v>12</v>
      </c>
      <c r="K218" s="11">
        <v>9.6</v>
      </c>
      <c r="L218" s="6">
        <f t="shared" si="9"/>
        <v>60</v>
      </c>
      <c r="M218" s="123">
        <f t="shared" si="10"/>
        <v>5</v>
      </c>
      <c r="N218" s="44">
        <f t="shared" si="11"/>
        <v>0</v>
      </c>
      <c r="O218" s="49">
        <f>IFERROR(VLOOKUP(A218,Stock!$A$5:$M$476,10,0),0)*Stock!F218</f>
        <v>60</v>
      </c>
      <c r="Q218" s="49">
        <f>IFERROR(VLOOKUP(A218,Stock!$A$5:$M$476,10,0),0)*Stock!M218</f>
        <v>60</v>
      </c>
    </row>
    <row r="219" spans="1:17" s="18" customFormat="1" ht="18" customHeight="1">
      <c r="A219" s="10">
        <v>226</v>
      </c>
      <c r="B219" s="13" t="s">
        <v>335</v>
      </c>
      <c r="C219" s="9" t="s">
        <v>733</v>
      </c>
      <c r="D219" s="9" t="s">
        <v>10</v>
      </c>
      <c r="E219" s="9" t="s">
        <v>8</v>
      </c>
      <c r="F219" s="112">
        <v>6</v>
      </c>
      <c r="G219" s="55">
        <f>SUMIF(Journal!$D$15:$D$450,$B$5:$B$476,Journal!$R$15:$R$450)</f>
        <v>0</v>
      </c>
      <c r="H219" s="56">
        <f>SUMIF(Journal!$D$15:$D$450,$B$5:$B$480,Journal!$J$15:$J$450)</f>
        <v>0</v>
      </c>
      <c r="I219" s="57">
        <f>SUMIF(Journal!$D$15:$D$450,$B$5:$B$480,Journal!$K$15:$K$450)</f>
        <v>0</v>
      </c>
      <c r="J219" s="8">
        <v>12</v>
      </c>
      <c r="K219" s="7">
        <v>9.6</v>
      </c>
      <c r="L219" s="6">
        <f t="shared" si="9"/>
        <v>72</v>
      </c>
      <c r="M219" s="123">
        <f t="shared" si="10"/>
        <v>6</v>
      </c>
      <c r="N219" s="44">
        <f t="shared" si="11"/>
        <v>0</v>
      </c>
      <c r="O219" s="49">
        <f>IFERROR(VLOOKUP(A219,Stock!$A$5:$M$476,10,0),0)*Stock!F219</f>
        <v>72</v>
      </c>
      <c r="Q219" s="49">
        <f>IFERROR(VLOOKUP(A219,Stock!$A$5:$M$476,10,0),0)*Stock!M219</f>
        <v>72</v>
      </c>
    </row>
    <row r="220" spans="1:17" s="18" customFormat="1" ht="18" customHeight="1">
      <c r="A220" s="14">
        <v>227</v>
      </c>
      <c r="B220" s="13" t="s">
        <v>336</v>
      </c>
      <c r="C220" s="9" t="s">
        <v>734</v>
      </c>
      <c r="D220" s="13" t="s">
        <v>10</v>
      </c>
      <c r="E220" s="13" t="s">
        <v>8</v>
      </c>
      <c r="F220" s="112">
        <v>2</v>
      </c>
      <c r="G220" s="55">
        <f>SUMIF(Journal!$D$15:$D$450,$B$5:$B$476,Journal!$R$15:$R$450)</f>
        <v>0</v>
      </c>
      <c r="H220" s="56">
        <f>SUMIF(Journal!$D$15:$D$450,$B$5:$B$480,Journal!$J$15:$J$450)</f>
        <v>0</v>
      </c>
      <c r="I220" s="57">
        <f>SUMIF(Journal!$D$15:$D$450,$B$5:$B$480,Journal!$K$15:$K$450)</f>
        <v>0</v>
      </c>
      <c r="J220" s="12">
        <v>12</v>
      </c>
      <c r="K220" s="11">
        <v>9.6</v>
      </c>
      <c r="L220" s="6">
        <f t="shared" si="9"/>
        <v>24</v>
      </c>
      <c r="M220" s="123">
        <f t="shared" si="10"/>
        <v>2</v>
      </c>
      <c r="N220" s="44">
        <f t="shared" si="11"/>
        <v>0</v>
      </c>
      <c r="O220" s="49">
        <f>IFERROR(VLOOKUP(A220,Stock!$A$5:$M$476,10,0),0)*Stock!F220</f>
        <v>24</v>
      </c>
      <c r="Q220" s="49">
        <f>IFERROR(VLOOKUP(A220,Stock!$A$5:$M$476,10,0),0)*Stock!M220</f>
        <v>24</v>
      </c>
    </row>
    <row r="221" spans="1:17" s="18" customFormat="1" ht="18" customHeight="1">
      <c r="A221" s="10">
        <v>228</v>
      </c>
      <c r="B221" s="13" t="s">
        <v>337</v>
      </c>
      <c r="C221" s="9" t="s">
        <v>735</v>
      </c>
      <c r="D221" s="9" t="s">
        <v>10</v>
      </c>
      <c r="E221" s="9" t="s">
        <v>8</v>
      </c>
      <c r="F221" s="112">
        <v>4</v>
      </c>
      <c r="G221" s="55">
        <f>SUMIF(Journal!$D$15:$D$450,$B$5:$B$476,Journal!$R$15:$R$450)</f>
        <v>0</v>
      </c>
      <c r="H221" s="56">
        <f>SUMIF(Journal!$D$15:$D$450,$B$5:$B$480,Journal!$J$15:$J$450)</f>
        <v>0</v>
      </c>
      <c r="I221" s="57">
        <f>SUMIF(Journal!$D$15:$D$450,$B$5:$B$480,Journal!$K$15:$K$450)</f>
        <v>0</v>
      </c>
      <c r="J221" s="8">
        <v>12</v>
      </c>
      <c r="K221" s="7">
        <v>9.6</v>
      </c>
      <c r="L221" s="6">
        <f t="shared" si="9"/>
        <v>48</v>
      </c>
      <c r="M221" s="123">
        <f t="shared" si="10"/>
        <v>4</v>
      </c>
      <c r="N221" s="44">
        <f t="shared" si="11"/>
        <v>0</v>
      </c>
      <c r="O221" s="49">
        <f>IFERROR(VLOOKUP(A221,Stock!$A$5:$M$476,10,0),0)*Stock!F221</f>
        <v>48</v>
      </c>
      <c r="Q221" s="49">
        <f>IFERROR(VLOOKUP(A221,Stock!$A$5:$M$476,10,0),0)*Stock!M221</f>
        <v>48</v>
      </c>
    </row>
    <row r="222" spans="1:17" s="18" customFormat="1" ht="18" customHeight="1">
      <c r="A222" s="14">
        <v>229</v>
      </c>
      <c r="B222" s="13" t="s">
        <v>338</v>
      </c>
      <c r="C222" s="9" t="s">
        <v>736</v>
      </c>
      <c r="D222" s="13" t="s">
        <v>15</v>
      </c>
      <c r="E222" s="13" t="s">
        <v>5</v>
      </c>
      <c r="F222" s="112">
        <v>8</v>
      </c>
      <c r="G222" s="55">
        <f>SUMIF(Journal!$D$15:$D$450,$B$5:$B$476,Journal!$R$15:$R$450)</f>
        <v>0</v>
      </c>
      <c r="H222" s="56">
        <f>SUMIF(Journal!$D$15:$D$450,$B$5:$B$480,Journal!$J$15:$J$450)</f>
        <v>0</v>
      </c>
      <c r="I222" s="57">
        <f>SUMIF(Journal!$D$15:$D$450,$B$5:$B$480,Journal!$K$15:$K$450)</f>
        <v>0</v>
      </c>
      <c r="J222" s="12">
        <v>53</v>
      </c>
      <c r="K222" s="11">
        <v>42.4</v>
      </c>
      <c r="L222" s="6">
        <f t="shared" si="9"/>
        <v>424</v>
      </c>
      <c r="M222" s="123">
        <f t="shared" si="10"/>
        <v>8</v>
      </c>
      <c r="N222" s="44">
        <f t="shared" si="11"/>
        <v>0</v>
      </c>
      <c r="O222" s="49">
        <f>IFERROR(VLOOKUP(A222,Stock!$A$5:$M$476,10,0),0)*Stock!F222</f>
        <v>424</v>
      </c>
      <c r="Q222" s="49">
        <f>IFERROR(VLOOKUP(A222,Stock!$A$5:$M$476,10,0),0)*Stock!M222</f>
        <v>424</v>
      </c>
    </row>
    <row r="223" spans="1:17" s="18" customFormat="1" ht="18" customHeight="1">
      <c r="A223" s="10">
        <v>230</v>
      </c>
      <c r="B223" s="13" t="s">
        <v>339</v>
      </c>
      <c r="C223" s="9" t="s">
        <v>737</v>
      </c>
      <c r="D223" s="9" t="s">
        <v>10</v>
      </c>
      <c r="E223" s="9" t="s">
        <v>8</v>
      </c>
      <c r="F223" s="112">
        <v>7</v>
      </c>
      <c r="G223" s="55">
        <f>SUMIF(Journal!$D$15:$D$450,$B$5:$B$476,Journal!$R$15:$R$450)</f>
        <v>0</v>
      </c>
      <c r="H223" s="56">
        <f>SUMIF(Journal!$D$15:$D$450,$B$5:$B$480,Journal!$J$15:$J$450)</f>
        <v>0</v>
      </c>
      <c r="I223" s="57">
        <f>SUMIF(Journal!$D$15:$D$450,$B$5:$B$480,Journal!$K$15:$K$450)</f>
        <v>0</v>
      </c>
      <c r="J223" s="8">
        <v>12</v>
      </c>
      <c r="K223" s="7">
        <v>9.6</v>
      </c>
      <c r="L223" s="6">
        <f t="shared" si="9"/>
        <v>84</v>
      </c>
      <c r="M223" s="123">
        <f t="shared" si="10"/>
        <v>7</v>
      </c>
      <c r="N223" s="44">
        <f t="shared" si="11"/>
        <v>0</v>
      </c>
      <c r="O223" s="49">
        <f>IFERROR(VLOOKUP(A223,Stock!$A$5:$M$476,10,0),0)*Stock!F223</f>
        <v>84</v>
      </c>
      <c r="Q223" s="49">
        <f>IFERROR(VLOOKUP(A223,Stock!$A$5:$M$476,10,0),0)*Stock!M223</f>
        <v>84</v>
      </c>
    </row>
    <row r="224" spans="1:17" s="18" customFormat="1" ht="18" customHeight="1">
      <c r="A224" s="14">
        <v>231</v>
      </c>
      <c r="B224" s="13" t="s">
        <v>340</v>
      </c>
      <c r="C224" s="9" t="s">
        <v>738</v>
      </c>
      <c r="D224" s="13" t="s">
        <v>10</v>
      </c>
      <c r="E224" s="13" t="s">
        <v>8</v>
      </c>
      <c r="F224" s="112">
        <v>1</v>
      </c>
      <c r="G224" s="55">
        <f>SUMIF(Journal!$D$15:$D$450,$B$5:$B$476,Journal!$R$15:$R$450)</f>
        <v>0</v>
      </c>
      <c r="H224" s="56">
        <f>SUMIF(Journal!$D$15:$D$450,$B$5:$B$480,Journal!$J$15:$J$450)</f>
        <v>0</v>
      </c>
      <c r="I224" s="57">
        <f>SUMIF(Journal!$D$15:$D$450,$B$5:$B$480,Journal!$K$15:$K$450)</f>
        <v>0</v>
      </c>
      <c r="J224" s="12">
        <v>12</v>
      </c>
      <c r="K224" s="11">
        <v>9.6</v>
      </c>
      <c r="L224" s="6">
        <f t="shared" si="9"/>
        <v>12</v>
      </c>
      <c r="M224" s="123">
        <f t="shared" si="10"/>
        <v>1</v>
      </c>
      <c r="N224" s="44">
        <f t="shared" si="11"/>
        <v>0</v>
      </c>
      <c r="O224" s="49">
        <f>IFERROR(VLOOKUP(A224,Stock!$A$5:$M$476,10,0),0)*Stock!F224</f>
        <v>12</v>
      </c>
      <c r="Q224" s="49">
        <f>IFERROR(VLOOKUP(A224,Stock!$A$5:$M$476,10,0),0)*Stock!M224</f>
        <v>12</v>
      </c>
    </row>
    <row r="225" spans="1:17" s="18" customFormat="1" ht="18" customHeight="1">
      <c r="A225" s="10">
        <v>232</v>
      </c>
      <c r="B225" s="13" t="s">
        <v>341</v>
      </c>
      <c r="C225" s="9" t="s">
        <v>739</v>
      </c>
      <c r="D225" s="9" t="s">
        <v>14</v>
      </c>
      <c r="E225" s="9" t="s">
        <v>8</v>
      </c>
      <c r="F225" s="112">
        <v>5</v>
      </c>
      <c r="G225" s="55">
        <f>SUMIF(Journal!$D$15:$D$450,$B$5:$B$476,Journal!$R$15:$R$450)</f>
        <v>0</v>
      </c>
      <c r="H225" s="56">
        <f>SUMIF(Journal!$D$15:$D$450,$B$5:$B$480,Journal!$J$15:$J$450)</f>
        <v>0</v>
      </c>
      <c r="I225" s="57">
        <f>SUMIF(Journal!$D$15:$D$450,$B$5:$B$480,Journal!$K$15:$K$450)</f>
        <v>0</v>
      </c>
      <c r="J225" s="8">
        <v>12</v>
      </c>
      <c r="K225" s="7">
        <v>9.6</v>
      </c>
      <c r="L225" s="6">
        <f t="shared" si="9"/>
        <v>60</v>
      </c>
      <c r="M225" s="123">
        <f t="shared" si="10"/>
        <v>5</v>
      </c>
      <c r="N225" s="44">
        <f t="shared" si="11"/>
        <v>0</v>
      </c>
      <c r="O225" s="49">
        <f>IFERROR(VLOOKUP(A225,Stock!$A$5:$M$476,10,0),0)*Stock!F225</f>
        <v>60</v>
      </c>
      <c r="Q225" s="49">
        <f>IFERROR(VLOOKUP(A225,Stock!$A$5:$M$476,10,0),0)*Stock!M225</f>
        <v>60</v>
      </c>
    </row>
    <row r="226" spans="1:17" s="18" customFormat="1" ht="18" customHeight="1">
      <c r="A226" s="14">
        <v>233</v>
      </c>
      <c r="B226" s="13" t="s">
        <v>342</v>
      </c>
      <c r="C226" s="9" t="s">
        <v>740</v>
      </c>
      <c r="D226" s="13" t="s">
        <v>14</v>
      </c>
      <c r="E226" s="13" t="s">
        <v>8</v>
      </c>
      <c r="F226" s="112">
        <v>4</v>
      </c>
      <c r="G226" s="55">
        <f>SUMIF(Journal!$D$15:$D$450,$B$5:$B$476,Journal!$R$15:$R$450)</f>
        <v>0</v>
      </c>
      <c r="H226" s="56">
        <f>SUMIF(Journal!$D$15:$D$450,$B$5:$B$480,Journal!$J$15:$J$450)</f>
        <v>0</v>
      </c>
      <c r="I226" s="57">
        <f>SUMIF(Journal!$D$15:$D$450,$B$5:$B$480,Journal!$K$15:$K$450)</f>
        <v>0</v>
      </c>
      <c r="J226" s="12">
        <v>12</v>
      </c>
      <c r="K226" s="11">
        <v>9.6</v>
      </c>
      <c r="L226" s="6">
        <f t="shared" si="9"/>
        <v>48</v>
      </c>
      <c r="M226" s="123">
        <f t="shared" si="10"/>
        <v>4</v>
      </c>
      <c r="N226" s="44">
        <f t="shared" si="11"/>
        <v>0</v>
      </c>
      <c r="O226" s="49">
        <f>IFERROR(VLOOKUP(A226,Stock!$A$5:$M$476,10,0),0)*Stock!F226</f>
        <v>48</v>
      </c>
      <c r="Q226" s="49">
        <f>IFERROR(VLOOKUP(A226,Stock!$A$5:$M$476,10,0),0)*Stock!M226</f>
        <v>48</v>
      </c>
    </row>
    <row r="227" spans="1:17" s="18" customFormat="1" ht="18" customHeight="1">
      <c r="A227" s="10">
        <v>234</v>
      </c>
      <c r="B227" s="13" t="s">
        <v>343</v>
      </c>
      <c r="C227" s="9" t="s">
        <v>741</v>
      </c>
      <c r="D227" s="9" t="s">
        <v>47</v>
      </c>
      <c r="E227" s="9" t="s">
        <v>8</v>
      </c>
      <c r="F227" s="112">
        <v>9</v>
      </c>
      <c r="G227" s="55">
        <f>SUMIF(Journal!$D$15:$D$450,$B$5:$B$476,Journal!$R$15:$R$450)</f>
        <v>0</v>
      </c>
      <c r="H227" s="56">
        <f>SUMIF(Journal!$D$15:$D$450,$B$5:$B$480,Journal!$J$15:$J$450)</f>
        <v>0</v>
      </c>
      <c r="I227" s="57">
        <f>SUMIF(Journal!$D$15:$D$450,$B$5:$B$480,Journal!$K$15:$K$450)</f>
        <v>0</v>
      </c>
      <c r="J227" s="8">
        <v>12</v>
      </c>
      <c r="K227" s="7">
        <v>9.6</v>
      </c>
      <c r="L227" s="6">
        <f t="shared" si="9"/>
        <v>108</v>
      </c>
      <c r="M227" s="123">
        <f t="shared" si="10"/>
        <v>9</v>
      </c>
      <c r="N227" s="44">
        <f t="shared" si="11"/>
        <v>0</v>
      </c>
      <c r="O227" s="49">
        <f>IFERROR(VLOOKUP(A227,Stock!$A$5:$M$476,10,0),0)*Stock!F227</f>
        <v>108</v>
      </c>
      <c r="Q227" s="49">
        <f>IFERROR(VLOOKUP(A227,Stock!$A$5:$M$476,10,0),0)*Stock!M227</f>
        <v>108</v>
      </c>
    </row>
    <row r="228" spans="1:17" s="18" customFormat="1" ht="18" customHeight="1">
      <c r="A228" s="14">
        <v>235</v>
      </c>
      <c r="B228" s="13" t="s">
        <v>344</v>
      </c>
      <c r="C228" s="9" t="s">
        <v>742</v>
      </c>
      <c r="D228" s="13" t="s">
        <v>14</v>
      </c>
      <c r="E228" s="13" t="s">
        <v>8</v>
      </c>
      <c r="F228" s="112">
        <v>5</v>
      </c>
      <c r="G228" s="55">
        <f>SUMIF(Journal!$D$15:$D$450,$B$5:$B$476,Journal!$R$15:$R$450)</f>
        <v>0</v>
      </c>
      <c r="H228" s="56">
        <f>SUMIF(Journal!$D$15:$D$450,$B$5:$B$480,Journal!$J$15:$J$450)</f>
        <v>0</v>
      </c>
      <c r="I228" s="57">
        <f>SUMIF(Journal!$D$15:$D$450,$B$5:$B$480,Journal!$K$15:$K$450)</f>
        <v>0</v>
      </c>
      <c r="J228" s="12">
        <v>12</v>
      </c>
      <c r="K228" s="11">
        <v>9.6</v>
      </c>
      <c r="L228" s="6">
        <f t="shared" si="9"/>
        <v>60</v>
      </c>
      <c r="M228" s="123">
        <f t="shared" si="10"/>
        <v>5</v>
      </c>
      <c r="N228" s="44">
        <f t="shared" si="11"/>
        <v>0</v>
      </c>
      <c r="O228" s="49">
        <f>IFERROR(VLOOKUP(A228,Stock!$A$5:$M$476,10,0),0)*Stock!F228</f>
        <v>60</v>
      </c>
      <c r="Q228" s="49">
        <f>IFERROR(VLOOKUP(A228,Stock!$A$5:$M$476,10,0),0)*Stock!M228</f>
        <v>60</v>
      </c>
    </row>
    <row r="229" spans="1:17" s="18" customFormat="1" ht="18" customHeight="1">
      <c r="A229" s="10">
        <v>236</v>
      </c>
      <c r="B229" s="13" t="s">
        <v>345</v>
      </c>
      <c r="C229" s="9" t="s">
        <v>743</v>
      </c>
      <c r="D229" s="9" t="s">
        <v>46</v>
      </c>
      <c r="E229" s="9" t="s">
        <v>5</v>
      </c>
      <c r="F229" s="112">
        <v>2</v>
      </c>
      <c r="G229" s="55">
        <f>SUMIF(Journal!$D$15:$D$450,$B$5:$B$476,Journal!$R$15:$R$450)</f>
        <v>0</v>
      </c>
      <c r="H229" s="56">
        <f>SUMIF(Journal!$D$15:$D$450,$B$5:$B$480,Journal!$J$15:$J$450)</f>
        <v>0</v>
      </c>
      <c r="I229" s="57">
        <f>SUMIF(Journal!$D$15:$D$450,$B$5:$B$480,Journal!$K$15:$K$450)</f>
        <v>0</v>
      </c>
      <c r="J229" s="8">
        <v>15</v>
      </c>
      <c r="K229" s="7">
        <v>12</v>
      </c>
      <c r="L229" s="6">
        <f t="shared" si="9"/>
        <v>30</v>
      </c>
      <c r="M229" s="123">
        <f t="shared" si="10"/>
        <v>2</v>
      </c>
      <c r="N229" s="44">
        <f t="shared" si="11"/>
        <v>0</v>
      </c>
      <c r="O229" s="49">
        <f>IFERROR(VLOOKUP(A229,Stock!$A$5:$M$476,10,0),0)*Stock!F229</f>
        <v>30</v>
      </c>
      <c r="Q229" s="49">
        <f>IFERROR(VLOOKUP(A229,Stock!$A$5:$M$476,10,0),0)*Stock!M229</f>
        <v>30</v>
      </c>
    </row>
    <row r="230" spans="1:17" s="18" customFormat="1" ht="18" customHeight="1">
      <c r="A230" s="14">
        <v>237</v>
      </c>
      <c r="B230" s="13" t="s">
        <v>346</v>
      </c>
      <c r="C230" s="9" t="s">
        <v>744</v>
      </c>
      <c r="D230" s="13" t="s">
        <v>20</v>
      </c>
      <c r="E230" s="13" t="s">
        <v>5</v>
      </c>
      <c r="F230" s="112">
        <v>3</v>
      </c>
      <c r="G230" s="55">
        <f>SUMIF(Journal!$D$15:$D$450,$B$5:$B$476,Journal!$R$15:$R$450)</f>
        <v>0</v>
      </c>
      <c r="H230" s="56">
        <f>SUMIF(Journal!$D$15:$D$450,$B$5:$B$480,Journal!$J$15:$J$450)</f>
        <v>0</v>
      </c>
      <c r="I230" s="57">
        <f>SUMIF(Journal!$D$15:$D$450,$B$5:$B$480,Journal!$K$15:$K$450)</f>
        <v>0</v>
      </c>
      <c r="J230" s="12">
        <v>23</v>
      </c>
      <c r="K230" s="11">
        <v>18.399999999999999</v>
      </c>
      <c r="L230" s="6">
        <f t="shared" si="9"/>
        <v>69</v>
      </c>
      <c r="M230" s="123">
        <f t="shared" si="10"/>
        <v>3</v>
      </c>
      <c r="N230" s="44">
        <f t="shared" si="11"/>
        <v>0</v>
      </c>
      <c r="O230" s="49">
        <f>IFERROR(VLOOKUP(A230,Stock!$A$5:$M$476,10,0),0)*Stock!F230</f>
        <v>69</v>
      </c>
      <c r="Q230" s="49">
        <f>IFERROR(VLOOKUP(A230,Stock!$A$5:$M$476,10,0),0)*Stock!M230</f>
        <v>69</v>
      </c>
    </row>
    <row r="231" spans="1:17" s="18" customFormat="1" ht="18" customHeight="1">
      <c r="A231" s="10">
        <v>238</v>
      </c>
      <c r="B231" s="13" t="s">
        <v>347</v>
      </c>
      <c r="C231" s="9" t="s">
        <v>745</v>
      </c>
      <c r="D231" s="9" t="s">
        <v>20</v>
      </c>
      <c r="E231" s="9" t="s">
        <v>5</v>
      </c>
      <c r="F231" s="112">
        <v>5</v>
      </c>
      <c r="G231" s="55">
        <f>SUMIF(Journal!$D$15:$D$450,$B$5:$B$476,Journal!$R$15:$R$450)</f>
        <v>0</v>
      </c>
      <c r="H231" s="56">
        <f>SUMIF(Journal!$D$15:$D$450,$B$5:$B$480,Journal!$J$15:$J$450)</f>
        <v>0</v>
      </c>
      <c r="I231" s="57">
        <f>SUMIF(Journal!$D$15:$D$450,$B$5:$B$480,Journal!$K$15:$K$450)</f>
        <v>0</v>
      </c>
      <c r="J231" s="8">
        <v>30</v>
      </c>
      <c r="K231" s="7">
        <v>24</v>
      </c>
      <c r="L231" s="6">
        <f t="shared" si="9"/>
        <v>150</v>
      </c>
      <c r="M231" s="123">
        <f t="shared" si="10"/>
        <v>5</v>
      </c>
      <c r="N231" s="44">
        <f t="shared" si="11"/>
        <v>0</v>
      </c>
      <c r="O231" s="49">
        <f>IFERROR(VLOOKUP(A231,Stock!$A$5:$M$476,10,0),0)*Stock!F231</f>
        <v>150</v>
      </c>
      <c r="Q231" s="49">
        <f>IFERROR(VLOOKUP(A231,Stock!$A$5:$M$476,10,0),0)*Stock!M231</f>
        <v>150</v>
      </c>
    </row>
    <row r="232" spans="1:17" s="18" customFormat="1" ht="18" customHeight="1">
      <c r="A232" s="14">
        <v>239</v>
      </c>
      <c r="B232" s="13" t="s">
        <v>348</v>
      </c>
      <c r="C232" s="9" t="s">
        <v>746</v>
      </c>
      <c r="D232" s="13" t="s">
        <v>20</v>
      </c>
      <c r="E232" s="13" t="s">
        <v>5</v>
      </c>
      <c r="F232" s="112">
        <v>4</v>
      </c>
      <c r="G232" s="55">
        <f>SUMIF(Journal!$D$15:$D$450,$B$5:$B$476,Journal!$R$15:$R$450)</f>
        <v>0</v>
      </c>
      <c r="H232" s="56">
        <f>SUMIF(Journal!$D$15:$D$450,$B$5:$B$480,Journal!$J$15:$J$450)</f>
        <v>0</v>
      </c>
      <c r="I232" s="57">
        <f>SUMIF(Journal!$D$15:$D$450,$B$5:$B$480,Journal!$K$15:$K$450)</f>
        <v>0</v>
      </c>
      <c r="J232" s="12">
        <v>20</v>
      </c>
      <c r="K232" s="11">
        <v>16</v>
      </c>
      <c r="L232" s="6">
        <f t="shared" si="9"/>
        <v>80</v>
      </c>
      <c r="M232" s="123">
        <f t="shared" si="10"/>
        <v>4</v>
      </c>
      <c r="N232" s="44">
        <f t="shared" si="11"/>
        <v>0</v>
      </c>
      <c r="O232" s="49">
        <f>IFERROR(VLOOKUP(A232,Stock!$A$5:$M$476,10,0),0)*Stock!F232</f>
        <v>80</v>
      </c>
      <c r="Q232" s="49">
        <f>IFERROR(VLOOKUP(A232,Stock!$A$5:$M$476,10,0),0)*Stock!M232</f>
        <v>80</v>
      </c>
    </row>
    <row r="233" spans="1:17" s="18" customFormat="1" ht="18" customHeight="1">
      <c r="A233" s="10">
        <v>240</v>
      </c>
      <c r="B233" s="13" t="s">
        <v>349</v>
      </c>
      <c r="C233" s="9" t="s">
        <v>747</v>
      </c>
      <c r="D233" s="9" t="s">
        <v>6</v>
      </c>
      <c r="E233" s="9" t="s">
        <v>5</v>
      </c>
      <c r="F233" s="112">
        <v>2</v>
      </c>
      <c r="G233" s="55">
        <f>SUMIF(Journal!$D$15:$D$450,$B$5:$B$476,Journal!$R$15:$R$450)</f>
        <v>0</v>
      </c>
      <c r="H233" s="56">
        <f>SUMIF(Journal!$D$15:$D$450,$B$5:$B$480,Journal!$J$15:$J$450)</f>
        <v>0</v>
      </c>
      <c r="I233" s="57">
        <f>SUMIF(Journal!$D$15:$D$450,$B$5:$B$480,Journal!$K$15:$K$450)</f>
        <v>0</v>
      </c>
      <c r="J233" s="8">
        <v>18</v>
      </c>
      <c r="K233" s="7">
        <v>14.4</v>
      </c>
      <c r="L233" s="6">
        <f t="shared" si="9"/>
        <v>36</v>
      </c>
      <c r="M233" s="123">
        <f t="shared" si="10"/>
        <v>2</v>
      </c>
      <c r="N233" s="44">
        <f t="shared" si="11"/>
        <v>0</v>
      </c>
      <c r="O233" s="49">
        <f>IFERROR(VLOOKUP(A233,Stock!$A$5:$M$476,10,0),0)*Stock!F233</f>
        <v>36</v>
      </c>
      <c r="Q233" s="49">
        <f>IFERROR(VLOOKUP(A233,Stock!$A$5:$M$476,10,0),0)*Stock!M233</f>
        <v>36</v>
      </c>
    </row>
    <row r="234" spans="1:17" s="18" customFormat="1" ht="18" customHeight="1">
      <c r="A234" s="14">
        <v>241</v>
      </c>
      <c r="B234" s="13" t="s">
        <v>350</v>
      </c>
      <c r="C234" s="9" t="s">
        <v>748</v>
      </c>
      <c r="D234" s="13" t="s">
        <v>20</v>
      </c>
      <c r="E234" s="13" t="s">
        <v>5</v>
      </c>
      <c r="F234" s="112">
        <v>5</v>
      </c>
      <c r="G234" s="55">
        <f>SUMIF(Journal!$D$15:$D$450,$B$5:$B$476,Journal!$R$15:$R$450)</f>
        <v>0</v>
      </c>
      <c r="H234" s="56">
        <f>SUMIF(Journal!$D$15:$D$450,$B$5:$B$480,Journal!$J$15:$J$450)</f>
        <v>0</v>
      </c>
      <c r="I234" s="57">
        <f>SUMIF(Journal!$D$15:$D$450,$B$5:$B$480,Journal!$K$15:$K$450)</f>
        <v>0</v>
      </c>
      <c r="J234" s="12">
        <v>20</v>
      </c>
      <c r="K234" s="11">
        <v>16</v>
      </c>
      <c r="L234" s="6">
        <f t="shared" si="9"/>
        <v>100</v>
      </c>
      <c r="M234" s="123">
        <f t="shared" si="10"/>
        <v>5</v>
      </c>
      <c r="N234" s="44">
        <f t="shared" si="11"/>
        <v>0</v>
      </c>
      <c r="O234" s="49">
        <f>IFERROR(VLOOKUP(A234,Stock!$A$5:$M$476,10,0),0)*Stock!F234</f>
        <v>100</v>
      </c>
      <c r="Q234" s="49">
        <f>IFERROR(VLOOKUP(A234,Stock!$A$5:$M$476,10,0),0)*Stock!M234</f>
        <v>100</v>
      </c>
    </row>
    <row r="235" spans="1:17" s="18" customFormat="1" ht="18" customHeight="1">
      <c r="A235" s="10">
        <v>242</v>
      </c>
      <c r="B235" s="13" t="s">
        <v>351</v>
      </c>
      <c r="C235" s="9" t="s">
        <v>749</v>
      </c>
      <c r="D235" s="9" t="s">
        <v>20</v>
      </c>
      <c r="E235" s="9" t="s">
        <v>5</v>
      </c>
      <c r="F235" s="112">
        <v>5</v>
      </c>
      <c r="G235" s="55">
        <f>SUMIF(Journal!$D$15:$D$450,$B$5:$B$476,Journal!$R$15:$R$450)</f>
        <v>0</v>
      </c>
      <c r="H235" s="56">
        <f>SUMIF(Journal!$D$15:$D$450,$B$5:$B$480,Journal!$J$15:$J$450)</f>
        <v>0</v>
      </c>
      <c r="I235" s="57">
        <f>SUMIF(Journal!$D$15:$D$450,$B$5:$B$480,Journal!$K$15:$K$450)</f>
        <v>0</v>
      </c>
      <c r="J235" s="8">
        <v>9</v>
      </c>
      <c r="K235" s="7">
        <v>7.2</v>
      </c>
      <c r="L235" s="6">
        <f t="shared" si="9"/>
        <v>45</v>
      </c>
      <c r="M235" s="123">
        <f t="shared" si="10"/>
        <v>5</v>
      </c>
      <c r="N235" s="44">
        <f t="shared" si="11"/>
        <v>0</v>
      </c>
      <c r="O235" s="49">
        <f>IFERROR(VLOOKUP(A235,Stock!$A$5:$M$476,10,0),0)*Stock!F235</f>
        <v>45</v>
      </c>
      <c r="Q235" s="49">
        <f>IFERROR(VLOOKUP(A235,Stock!$A$5:$M$476,10,0),0)*Stock!M235</f>
        <v>45</v>
      </c>
    </row>
    <row r="236" spans="1:17" s="18" customFormat="1" ht="18" customHeight="1">
      <c r="A236" s="14">
        <v>243</v>
      </c>
      <c r="B236" s="13" t="s">
        <v>352</v>
      </c>
      <c r="C236" s="9" t="s">
        <v>750</v>
      </c>
      <c r="D236" s="13" t="s">
        <v>20</v>
      </c>
      <c r="E236" s="13" t="s">
        <v>8</v>
      </c>
      <c r="F236" s="112">
        <v>7</v>
      </c>
      <c r="G236" s="55">
        <f>SUMIF(Journal!$D$15:$D$450,$B$5:$B$476,Journal!$R$15:$R$450)</f>
        <v>0</v>
      </c>
      <c r="H236" s="56">
        <f>SUMIF(Journal!$D$15:$D$450,$B$5:$B$480,Journal!$J$15:$J$450)</f>
        <v>0</v>
      </c>
      <c r="I236" s="57">
        <f>SUMIF(Journal!$D$15:$D$450,$B$5:$B$480,Journal!$K$15:$K$450)</f>
        <v>0</v>
      </c>
      <c r="J236" s="12">
        <v>15</v>
      </c>
      <c r="K236" s="11">
        <v>12</v>
      </c>
      <c r="L236" s="6">
        <f t="shared" si="9"/>
        <v>105</v>
      </c>
      <c r="M236" s="123">
        <f t="shared" si="10"/>
        <v>7</v>
      </c>
      <c r="N236" s="44">
        <f t="shared" si="11"/>
        <v>0</v>
      </c>
      <c r="O236" s="49">
        <f>IFERROR(VLOOKUP(A236,Stock!$A$5:$M$476,10,0),0)*Stock!F236</f>
        <v>105</v>
      </c>
      <c r="Q236" s="49">
        <f>IFERROR(VLOOKUP(A236,Stock!$A$5:$M$476,10,0),0)*Stock!M236</f>
        <v>105</v>
      </c>
    </row>
    <row r="237" spans="1:17" s="18" customFormat="1" ht="18" customHeight="1">
      <c r="A237" s="10">
        <v>244</v>
      </c>
      <c r="B237" s="13" t="s">
        <v>353</v>
      </c>
      <c r="C237" s="9" t="s">
        <v>751</v>
      </c>
      <c r="D237" s="9" t="s">
        <v>20</v>
      </c>
      <c r="E237" s="9" t="s">
        <v>8</v>
      </c>
      <c r="F237" s="112">
        <v>8</v>
      </c>
      <c r="G237" s="55">
        <f>SUMIF(Journal!$D$15:$D$450,$B$5:$B$476,Journal!$R$15:$R$450)</f>
        <v>0</v>
      </c>
      <c r="H237" s="56">
        <f>SUMIF(Journal!$D$15:$D$450,$B$5:$B$480,Journal!$J$15:$J$450)</f>
        <v>0</v>
      </c>
      <c r="I237" s="57">
        <f>SUMIF(Journal!$D$15:$D$450,$B$5:$B$480,Journal!$K$15:$K$450)</f>
        <v>0</v>
      </c>
      <c r="J237" s="8">
        <v>15</v>
      </c>
      <c r="K237" s="7">
        <v>12</v>
      </c>
      <c r="L237" s="6">
        <f t="shared" si="9"/>
        <v>120</v>
      </c>
      <c r="M237" s="123">
        <f t="shared" si="10"/>
        <v>8</v>
      </c>
      <c r="N237" s="44">
        <f t="shared" si="11"/>
        <v>0</v>
      </c>
      <c r="O237" s="49">
        <f>IFERROR(VLOOKUP(A237,Stock!$A$5:$M$476,10,0),0)*Stock!F237</f>
        <v>120</v>
      </c>
      <c r="Q237" s="49">
        <f>IFERROR(VLOOKUP(A237,Stock!$A$5:$M$476,10,0),0)*Stock!M237</f>
        <v>120</v>
      </c>
    </row>
    <row r="238" spans="1:17" s="18" customFormat="1" ht="18" customHeight="1">
      <c r="A238" s="14">
        <v>245</v>
      </c>
      <c r="B238" s="13" t="s">
        <v>354</v>
      </c>
      <c r="C238" s="9" t="s">
        <v>752</v>
      </c>
      <c r="D238" s="13" t="s">
        <v>20</v>
      </c>
      <c r="E238" s="13" t="s">
        <v>8</v>
      </c>
      <c r="F238" s="112">
        <v>4</v>
      </c>
      <c r="G238" s="55">
        <f>SUMIF(Journal!$D$15:$D$450,$B$5:$B$476,Journal!$R$15:$R$450)</f>
        <v>0</v>
      </c>
      <c r="H238" s="56">
        <f>SUMIF(Journal!$D$15:$D$450,$B$5:$B$480,Journal!$J$15:$J$450)</f>
        <v>0</v>
      </c>
      <c r="I238" s="57">
        <f>SUMIF(Journal!$D$15:$D$450,$B$5:$B$480,Journal!$K$15:$K$450)</f>
        <v>0</v>
      </c>
      <c r="J238" s="12">
        <v>15</v>
      </c>
      <c r="K238" s="11">
        <v>12</v>
      </c>
      <c r="L238" s="6">
        <f t="shared" si="9"/>
        <v>60</v>
      </c>
      <c r="M238" s="123">
        <f t="shared" si="10"/>
        <v>4</v>
      </c>
      <c r="N238" s="44">
        <f t="shared" si="11"/>
        <v>0</v>
      </c>
      <c r="O238" s="49">
        <f>IFERROR(VLOOKUP(A238,Stock!$A$5:$M$476,10,0),0)*Stock!F238</f>
        <v>60</v>
      </c>
      <c r="Q238" s="49">
        <f>IFERROR(VLOOKUP(A238,Stock!$A$5:$M$476,10,0),0)*Stock!M238</f>
        <v>60</v>
      </c>
    </row>
    <row r="239" spans="1:17" s="18" customFormat="1" ht="18" customHeight="1">
      <c r="A239" s="10">
        <v>246</v>
      </c>
      <c r="B239" s="13" t="s">
        <v>355</v>
      </c>
      <c r="C239" s="9" t="s">
        <v>753</v>
      </c>
      <c r="D239" s="9" t="s">
        <v>20</v>
      </c>
      <c r="E239" s="9" t="s">
        <v>8</v>
      </c>
      <c r="F239" s="112">
        <v>4</v>
      </c>
      <c r="G239" s="55">
        <f>SUMIF(Journal!$D$15:$D$450,$B$5:$B$476,Journal!$R$15:$R$450)</f>
        <v>0</v>
      </c>
      <c r="H239" s="56">
        <f>SUMIF(Journal!$D$15:$D$450,$B$5:$B$480,Journal!$J$15:$J$450)</f>
        <v>0</v>
      </c>
      <c r="I239" s="57">
        <f>SUMIF(Journal!$D$15:$D$450,$B$5:$B$480,Journal!$K$15:$K$450)</f>
        <v>0</v>
      </c>
      <c r="J239" s="8">
        <v>15</v>
      </c>
      <c r="K239" s="7">
        <v>12</v>
      </c>
      <c r="L239" s="6">
        <f t="shared" si="9"/>
        <v>60</v>
      </c>
      <c r="M239" s="123">
        <f t="shared" si="10"/>
        <v>4</v>
      </c>
      <c r="N239" s="44">
        <f t="shared" si="11"/>
        <v>0</v>
      </c>
      <c r="O239" s="49">
        <f>IFERROR(VLOOKUP(A239,Stock!$A$5:$M$476,10,0),0)*Stock!F239</f>
        <v>60</v>
      </c>
      <c r="Q239" s="49">
        <f>IFERROR(VLOOKUP(A239,Stock!$A$5:$M$476,10,0),0)*Stock!M239</f>
        <v>60</v>
      </c>
    </row>
    <row r="240" spans="1:17" s="18" customFormat="1" ht="18" customHeight="1">
      <c r="A240" s="14">
        <v>247</v>
      </c>
      <c r="B240" s="13" t="s">
        <v>356</v>
      </c>
      <c r="C240" s="9" t="s">
        <v>754</v>
      </c>
      <c r="D240" s="13" t="s">
        <v>20</v>
      </c>
      <c r="E240" s="13" t="s">
        <v>8</v>
      </c>
      <c r="F240" s="112">
        <v>2</v>
      </c>
      <c r="G240" s="55">
        <f>SUMIF(Journal!$D$15:$D$450,$B$5:$B$476,Journal!$R$15:$R$450)</f>
        <v>0</v>
      </c>
      <c r="H240" s="56">
        <f>SUMIF(Journal!$D$15:$D$450,$B$5:$B$480,Journal!$J$15:$J$450)</f>
        <v>0</v>
      </c>
      <c r="I240" s="57">
        <f>SUMIF(Journal!$D$15:$D$450,$B$5:$B$480,Journal!$K$15:$K$450)</f>
        <v>0</v>
      </c>
      <c r="J240" s="12">
        <v>15</v>
      </c>
      <c r="K240" s="11">
        <v>12</v>
      </c>
      <c r="L240" s="6">
        <f t="shared" si="9"/>
        <v>30</v>
      </c>
      <c r="M240" s="123">
        <f t="shared" si="10"/>
        <v>2</v>
      </c>
      <c r="N240" s="44">
        <f t="shared" si="11"/>
        <v>0</v>
      </c>
      <c r="O240" s="49">
        <f>IFERROR(VLOOKUP(A240,Stock!$A$5:$M$476,10,0),0)*Stock!F240</f>
        <v>30</v>
      </c>
      <c r="Q240" s="49">
        <f>IFERROR(VLOOKUP(A240,Stock!$A$5:$M$476,10,0),0)*Stock!M240</f>
        <v>30</v>
      </c>
    </row>
    <row r="241" spans="1:17" s="18" customFormat="1" ht="18" customHeight="1">
      <c r="A241" s="10">
        <v>249</v>
      </c>
      <c r="B241" s="13" t="s">
        <v>357</v>
      </c>
      <c r="C241" s="9" t="s">
        <v>755</v>
      </c>
      <c r="D241" s="9" t="s">
        <v>16</v>
      </c>
      <c r="E241" s="9" t="s">
        <v>8</v>
      </c>
      <c r="F241" s="112">
        <v>2</v>
      </c>
      <c r="G241" s="55">
        <f>SUMIF(Journal!$D$15:$D$450,$B$5:$B$476,Journal!$R$15:$R$450)</f>
        <v>0</v>
      </c>
      <c r="H241" s="56">
        <f>SUMIF(Journal!$D$15:$D$450,$B$5:$B$480,Journal!$J$15:$J$450)</f>
        <v>0</v>
      </c>
      <c r="I241" s="57">
        <f>SUMIF(Journal!$D$15:$D$450,$B$5:$B$480,Journal!$K$15:$K$450)</f>
        <v>0</v>
      </c>
      <c r="J241" s="8">
        <v>12</v>
      </c>
      <c r="K241" s="7">
        <v>9.6</v>
      </c>
      <c r="L241" s="6">
        <f t="shared" si="9"/>
        <v>24</v>
      </c>
      <c r="M241" s="123">
        <f t="shared" si="10"/>
        <v>2</v>
      </c>
      <c r="N241" s="44">
        <f t="shared" si="11"/>
        <v>0</v>
      </c>
      <c r="O241" s="49">
        <f>IFERROR(VLOOKUP(A241,Stock!$A$5:$M$476,10,0),0)*Stock!F241</f>
        <v>24</v>
      </c>
      <c r="Q241" s="49">
        <f>IFERROR(VLOOKUP(A241,Stock!$A$5:$M$476,10,0),0)*Stock!M241</f>
        <v>24</v>
      </c>
    </row>
    <row r="242" spans="1:17" s="18" customFormat="1" ht="18" customHeight="1">
      <c r="A242" s="14">
        <v>250</v>
      </c>
      <c r="B242" s="13" t="s">
        <v>358</v>
      </c>
      <c r="C242" s="9" t="s">
        <v>756</v>
      </c>
      <c r="D242" s="13" t="s">
        <v>20</v>
      </c>
      <c r="E242" s="13" t="s">
        <v>5</v>
      </c>
      <c r="F242" s="112">
        <v>8</v>
      </c>
      <c r="G242" s="55">
        <f>SUMIF(Journal!$D$15:$D$450,$B$5:$B$476,Journal!$R$15:$R$450)</f>
        <v>0</v>
      </c>
      <c r="H242" s="56">
        <f>SUMIF(Journal!$D$15:$D$450,$B$5:$B$480,Journal!$J$15:$J$450)</f>
        <v>0</v>
      </c>
      <c r="I242" s="57">
        <f>SUMIF(Journal!$D$15:$D$450,$B$5:$B$480,Journal!$K$15:$K$450)</f>
        <v>0</v>
      </c>
      <c r="J242" s="12">
        <v>20</v>
      </c>
      <c r="K242" s="11">
        <v>16</v>
      </c>
      <c r="L242" s="6">
        <f t="shared" si="9"/>
        <v>160</v>
      </c>
      <c r="M242" s="123">
        <f t="shared" si="10"/>
        <v>8</v>
      </c>
      <c r="N242" s="44">
        <f t="shared" si="11"/>
        <v>0</v>
      </c>
      <c r="O242" s="49">
        <f>IFERROR(VLOOKUP(A242,Stock!$A$5:$M$476,10,0),0)*Stock!F242</f>
        <v>160</v>
      </c>
      <c r="Q242" s="49">
        <f>IFERROR(VLOOKUP(A242,Stock!$A$5:$M$476,10,0),0)*Stock!M242</f>
        <v>160</v>
      </c>
    </row>
    <row r="243" spans="1:17" s="18" customFormat="1" ht="18" customHeight="1">
      <c r="A243" s="10">
        <v>251</v>
      </c>
      <c r="B243" s="13" t="s">
        <v>359</v>
      </c>
      <c r="C243" s="9" t="s">
        <v>757</v>
      </c>
      <c r="D243" s="9" t="s">
        <v>10</v>
      </c>
      <c r="E243" s="9" t="s">
        <v>8</v>
      </c>
      <c r="F243" s="112">
        <v>8</v>
      </c>
      <c r="G243" s="55">
        <f>SUMIF(Journal!$D$15:$D$450,$B$5:$B$476,Journal!$R$15:$R$450)</f>
        <v>0</v>
      </c>
      <c r="H243" s="56">
        <f>SUMIF(Journal!$D$15:$D$450,$B$5:$B$480,Journal!$J$15:$J$450)</f>
        <v>0</v>
      </c>
      <c r="I243" s="57">
        <f>SUMIF(Journal!$D$15:$D$450,$B$5:$B$480,Journal!$K$15:$K$450)</f>
        <v>0</v>
      </c>
      <c r="J243" s="8">
        <v>24</v>
      </c>
      <c r="K243" s="7">
        <v>19.2</v>
      </c>
      <c r="L243" s="6">
        <f t="shared" si="9"/>
        <v>192</v>
      </c>
      <c r="M243" s="123">
        <f t="shared" si="10"/>
        <v>8</v>
      </c>
      <c r="N243" s="44">
        <f t="shared" si="11"/>
        <v>0</v>
      </c>
      <c r="O243" s="49">
        <f>IFERROR(VLOOKUP(A243,Stock!$A$5:$M$476,10,0),0)*Stock!F243</f>
        <v>192</v>
      </c>
      <c r="Q243" s="49">
        <f>IFERROR(VLOOKUP(A243,Stock!$A$5:$M$476,10,0),0)*Stock!M243</f>
        <v>192</v>
      </c>
    </row>
    <row r="244" spans="1:17" s="18" customFormat="1" ht="18" customHeight="1">
      <c r="A244" s="14">
        <v>252</v>
      </c>
      <c r="B244" s="13" t="s">
        <v>360</v>
      </c>
      <c r="C244" s="9" t="s">
        <v>758</v>
      </c>
      <c r="D244" s="13" t="s">
        <v>20</v>
      </c>
      <c r="E244" s="13" t="s">
        <v>8</v>
      </c>
      <c r="F244" s="112">
        <v>9</v>
      </c>
      <c r="G244" s="55">
        <f>SUMIF(Journal!$D$15:$D$450,$B$5:$B$476,Journal!$R$15:$R$450)</f>
        <v>0</v>
      </c>
      <c r="H244" s="56">
        <f>SUMIF(Journal!$D$15:$D$450,$B$5:$B$480,Journal!$J$15:$J$450)</f>
        <v>0</v>
      </c>
      <c r="I244" s="57">
        <f>SUMIF(Journal!$D$15:$D$450,$B$5:$B$480,Journal!$K$15:$K$450)</f>
        <v>0</v>
      </c>
      <c r="J244" s="12">
        <v>12</v>
      </c>
      <c r="K244" s="11">
        <v>9.6</v>
      </c>
      <c r="L244" s="6">
        <f t="shared" si="9"/>
        <v>108</v>
      </c>
      <c r="M244" s="123">
        <f t="shared" si="10"/>
        <v>9</v>
      </c>
      <c r="N244" s="44">
        <f t="shared" si="11"/>
        <v>0</v>
      </c>
      <c r="O244" s="49">
        <f>IFERROR(VLOOKUP(A244,Stock!$A$5:$M$476,10,0),0)*Stock!F244</f>
        <v>108</v>
      </c>
      <c r="Q244" s="49">
        <f>IFERROR(VLOOKUP(A244,Stock!$A$5:$M$476,10,0),0)*Stock!M244</f>
        <v>108</v>
      </c>
    </row>
    <row r="245" spans="1:17" s="18" customFormat="1" ht="18" customHeight="1">
      <c r="A245" s="10">
        <v>253</v>
      </c>
      <c r="B245" s="13" t="s">
        <v>361</v>
      </c>
      <c r="C245" s="9" t="s">
        <v>759</v>
      </c>
      <c r="D245" s="9" t="s">
        <v>20</v>
      </c>
      <c r="E245" s="9" t="s">
        <v>8</v>
      </c>
      <c r="F245" s="112">
        <v>6</v>
      </c>
      <c r="G245" s="55">
        <f>SUMIF(Journal!$D$15:$D$450,$B$5:$B$476,Journal!$R$15:$R$450)</f>
        <v>0</v>
      </c>
      <c r="H245" s="56">
        <f>SUMIF(Journal!$D$15:$D$450,$B$5:$B$480,Journal!$J$15:$J$450)</f>
        <v>0</v>
      </c>
      <c r="I245" s="57">
        <f>SUMIF(Journal!$D$15:$D$450,$B$5:$B$480,Journal!$K$15:$K$450)</f>
        <v>0</v>
      </c>
      <c r="J245" s="8">
        <v>18</v>
      </c>
      <c r="K245" s="7">
        <v>14.4</v>
      </c>
      <c r="L245" s="6">
        <f t="shared" si="9"/>
        <v>108</v>
      </c>
      <c r="M245" s="123">
        <f t="shared" si="10"/>
        <v>6</v>
      </c>
      <c r="N245" s="44">
        <f t="shared" si="11"/>
        <v>0</v>
      </c>
      <c r="O245" s="49">
        <f>IFERROR(VLOOKUP(A245,Stock!$A$5:$M$476,10,0),0)*Stock!F245</f>
        <v>108</v>
      </c>
      <c r="Q245" s="49">
        <f>IFERROR(VLOOKUP(A245,Stock!$A$5:$M$476,10,0),0)*Stock!M245</f>
        <v>108</v>
      </c>
    </row>
    <row r="246" spans="1:17" s="18" customFormat="1" ht="18" customHeight="1">
      <c r="A246" s="14">
        <v>254</v>
      </c>
      <c r="B246" s="13" t="s">
        <v>362</v>
      </c>
      <c r="C246" s="9" t="s">
        <v>760</v>
      </c>
      <c r="D246" s="13" t="s">
        <v>20</v>
      </c>
      <c r="E246" s="13" t="s">
        <v>5</v>
      </c>
      <c r="F246" s="112">
        <v>5</v>
      </c>
      <c r="G246" s="55">
        <f>SUMIF(Journal!$D$15:$D$450,$B$5:$B$476,Journal!$R$15:$R$450)</f>
        <v>0</v>
      </c>
      <c r="H246" s="56">
        <f>SUMIF(Journal!$D$15:$D$450,$B$5:$B$480,Journal!$J$15:$J$450)</f>
        <v>0</v>
      </c>
      <c r="I246" s="57">
        <f>SUMIF(Journal!$D$15:$D$450,$B$5:$B$480,Journal!$K$15:$K$450)</f>
        <v>0</v>
      </c>
      <c r="J246" s="12">
        <v>3</v>
      </c>
      <c r="K246" s="11">
        <v>2.4</v>
      </c>
      <c r="L246" s="6">
        <f t="shared" si="9"/>
        <v>15</v>
      </c>
      <c r="M246" s="123">
        <f t="shared" si="10"/>
        <v>5</v>
      </c>
      <c r="N246" s="44">
        <f t="shared" si="11"/>
        <v>0</v>
      </c>
      <c r="O246" s="49">
        <f>IFERROR(VLOOKUP(A246,Stock!$A$5:$M$476,10,0),0)*Stock!F246</f>
        <v>15</v>
      </c>
      <c r="Q246" s="49">
        <f>IFERROR(VLOOKUP(A246,Stock!$A$5:$M$476,10,0),0)*Stock!M246</f>
        <v>15</v>
      </c>
    </row>
    <row r="247" spans="1:17" s="18" customFormat="1" ht="18" customHeight="1">
      <c r="A247" s="10">
        <v>255</v>
      </c>
      <c r="B247" s="13" t="s">
        <v>363</v>
      </c>
      <c r="C247" s="9" t="s">
        <v>761</v>
      </c>
      <c r="D247" s="9" t="s">
        <v>20</v>
      </c>
      <c r="E247" s="9" t="s">
        <v>5</v>
      </c>
      <c r="F247" s="112">
        <v>12</v>
      </c>
      <c r="G247" s="55">
        <f>SUMIF(Journal!$D$15:$D$450,$B$5:$B$476,Journal!$R$15:$R$450)</f>
        <v>0</v>
      </c>
      <c r="H247" s="56">
        <f>SUMIF(Journal!$D$15:$D$450,$B$5:$B$480,Journal!$J$15:$J$450)</f>
        <v>0</v>
      </c>
      <c r="I247" s="57">
        <f>SUMIF(Journal!$D$15:$D$450,$B$5:$B$480,Journal!$K$15:$K$450)</f>
        <v>0</v>
      </c>
      <c r="J247" s="8">
        <v>3</v>
      </c>
      <c r="K247" s="7">
        <v>2.4</v>
      </c>
      <c r="L247" s="6">
        <f t="shared" si="9"/>
        <v>36</v>
      </c>
      <c r="M247" s="123">
        <f t="shared" si="10"/>
        <v>12</v>
      </c>
      <c r="N247" s="44">
        <f t="shared" si="11"/>
        <v>0</v>
      </c>
      <c r="O247" s="49">
        <f>IFERROR(VLOOKUP(A247,Stock!$A$5:$M$476,10,0),0)*Stock!F247</f>
        <v>36</v>
      </c>
      <c r="Q247" s="49">
        <f>IFERROR(VLOOKUP(A247,Stock!$A$5:$M$476,10,0),0)*Stock!M247</f>
        <v>36</v>
      </c>
    </row>
    <row r="248" spans="1:17" s="18" customFormat="1" ht="18" customHeight="1">
      <c r="A248" s="14">
        <v>256</v>
      </c>
      <c r="B248" s="13" t="s">
        <v>364</v>
      </c>
      <c r="C248" s="9" t="s">
        <v>762</v>
      </c>
      <c r="D248" s="13" t="s">
        <v>45</v>
      </c>
      <c r="E248" s="13" t="s">
        <v>8</v>
      </c>
      <c r="F248" s="112">
        <v>7</v>
      </c>
      <c r="G248" s="55">
        <f>SUMIF(Journal!$D$15:$D$450,$B$5:$B$476,Journal!$R$15:$R$450)</f>
        <v>0</v>
      </c>
      <c r="H248" s="56">
        <f>SUMIF(Journal!$D$15:$D$450,$B$5:$B$480,Journal!$J$15:$J$450)</f>
        <v>0</v>
      </c>
      <c r="I248" s="57">
        <f>SUMIF(Journal!$D$15:$D$450,$B$5:$B$480,Journal!$K$15:$K$450)</f>
        <v>0</v>
      </c>
      <c r="J248" s="12">
        <v>12</v>
      </c>
      <c r="K248" s="11">
        <v>9.6</v>
      </c>
      <c r="L248" s="6">
        <f t="shared" si="9"/>
        <v>84</v>
      </c>
      <c r="M248" s="123">
        <f t="shared" si="10"/>
        <v>7</v>
      </c>
      <c r="N248" s="44">
        <f t="shared" si="11"/>
        <v>0</v>
      </c>
      <c r="O248" s="49">
        <f>IFERROR(VLOOKUP(A248,Stock!$A$5:$M$476,10,0),0)*Stock!F248</f>
        <v>84</v>
      </c>
      <c r="Q248" s="49">
        <f>IFERROR(VLOOKUP(A248,Stock!$A$5:$M$476,10,0),0)*Stock!M248</f>
        <v>84</v>
      </c>
    </row>
    <row r="249" spans="1:17" s="18" customFormat="1" ht="18" customHeight="1">
      <c r="A249" s="10">
        <v>257</v>
      </c>
      <c r="B249" s="13" t="s">
        <v>365</v>
      </c>
      <c r="C249" s="9" t="s">
        <v>763</v>
      </c>
      <c r="D249" s="9" t="s">
        <v>10</v>
      </c>
      <c r="E249" s="9" t="s">
        <v>8</v>
      </c>
      <c r="F249" s="112">
        <v>8</v>
      </c>
      <c r="G249" s="55">
        <f>SUMIF(Journal!$D$15:$D$450,$B$5:$B$476,Journal!$R$15:$R$450)</f>
        <v>0</v>
      </c>
      <c r="H249" s="56">
        <f>SUMIF(Journal!$D$15:$D$450,$B$5:$B$480,Journal!$J$15:$J$450)</f>
        <v>0</v>
      </c>
      <c r="I249" s="57">
        <f>SUMIF(Journal!$D$15:$D$450,$B$5:$B$480,Journal!$K$15:$K$450)</f>
        <v>0</v>
      </c>
      <c r="J249" s="8">
        <v>12</v>
      </c>
      <c r="K249" s="7">
        <v>9.6</v>
      </c>
      <c r="L249" s="6">
        <f t="shared" si="9"/>
        <v>96</v>
      </c>
      <c r="M249" s="123">
        <f t="shared" si="10"/>
        <v>8</v>
      </c>
      <c r="N249" s="44">
        <f t="shared" si="11"/>
        <v>0</v>
      </c>
      <c r="O249" s="49">
        <f>IFERROR(VLOOKUP(A249,Stock!$A$5:$M$476,10,0),0)*Stock!F249</f>
        <v>96</v>
      </c>
      <c r="Q249" s="49">
        <f>IFERROR(VLOOKUP(A249,Stock!$A$5:$M$476,10,0),0)*Stock!M249</f>
        <v>96</v>
      </c>
    </row>
    <row r="250" spans="1:17" s="18" customFormat="1" ht="18" customHeight="1">
      <c r="A250" s="14">
        <v>258</v>
      </c>
      <c r="B250" s="13" t="s">
        <v>366</v>
      </c>
      <c r="C250" s="9" t="s">
        <v>764</v>
      </c>
      <c r="D250" s="13" t="s">
        <v>44</v>
      </c>
      <c r="E250" s="13" t="s">
        <v>8</v>
      </c>
      <c r="F250" s="112">
        <v>9</v>
      </c>
      <c r="G250" s="55">
        <f>SUMIF(Journal!$D$15:$D$450,$B$5:$B$476,Journal!$R$15:$R$450)</f>
        <v>0</v>
      </c>
      <c r="H250" s="56">
        <f>SUMIF(Journal!$D$15:$D$450,$B$5:$B$480,Journal!$J$15:$J$450)</f>
        <v>0</v>
      </c>
      <c r="I250" s="57">
        <f>SUMIF(Journal!$D$15:$D$450,$B$5:$B$480,Journal!$K$15:$K$450)</f>
        <v>0</v>
      </c>
      <c r="J250" s="12">
        <v>24</v>
      </c>
      <c r="K250" s="11">
        <v>19.2</v>
      </c>
      <c r="L250" s="6">
        <f t="shared" si="9"/>
        <v>216</v>
      </c>
      <c r="M250" s="123">
        <f t="shared" si="10"/>
        <v>9</v>
      </c>
      <c r="N250" s="44">
        <f t="shared" si="11"/>
        <v>0</v>
      </c>
      <c r="O250" s="49">
        <f>IFERROR(VLOOKUP(A250,Stock!$A$5:$M$476,10,0),0)*Stock!F250</f>
        <v>216</v>
      </c>
      <c r="Q250" s="49">
        <f>IFERROR(VLOOKUP(A250,Stock!$A$5:$M$476,10,0),0)*Stock!M250</f>
        <v>216</v>
      </c>
    </row>
    <row r="251" spans="1:17" s="18" customFormat="1" ht="18" customHeight="1">
      <c r="A251" s="10">
        <v>259</v>
      </c>
      <c r="B251" s="13" t="s">
        <v>367</v>
      </c>
      <c r="C251" s="9" t="s">
        <v>765</v>
      </c>
      <c r="D251" s="9" t="s">
        <v>14</v>
      </c>
      <c r="E251" s="9" t="s">
        <v>8</v>
      </c>
      <c r="F251" s="112">
        <v>6</v>
      </c>
      <c r="G251" s="55">
        <f>SUMIF(Journal!$D$15:$D$450,$B$5:$B$476,Journal!$R$15:$R$450)</f>
        <v>0</v>
      </c>
      <c r="H251" s="56">
        <f>SUMIF(Journal!$D$15:$D$450,$B$5:$B$480,Journal!$J$15:$J$450)</f>
        <v>0</v>
      </c>
      <c r="I251" s="57">
        <f>SUMIF(Journal!$D$15:$D$450,$B$5:$B$480,Journal!$K$15:$K$450)</f>
        <v>0</v>
      </c>
      <c r="J251" s="8">
        <v>12</v>
      </c>
      <c r="K251" s="7">
        <v>9.6</v>
      </c>
      <c r="L251" s="6">
        <f t="shared" si="9"/>
        <v>72</v>
      </c>
      <c r="M251" s="123">
        <f t="shared" si="10"/>
        <v>6</v>
      </c>
      <c r="N251" s="44">
        <f t="shared" si="11"/>
        <v>0</v>
      </c>
      <c r="O251" s="49">
        <f>IFERROR(VLOOKUP(A251,Stock!$A$5:$M$476,10,0),0)*Stock!F251</f>
        <v>72</v>
      </c>
      <c r="Q251" s="49">
        <f>IFERROR(VLOOKUP(A251,Stock!$A$5:$M$476,10,0),0)*Stock!M251</f>
        <v>72</v>
      </c>
    </row>
    <row r="252" spans="1:17" s="18" customFormat="1" ht="18" customHeight="1">
      <c r="A252" s="14">
        <v>260</v>
      </c>
      <c r="B252" s="13" t="s">
        <v>368</v>
      </c>
      <c r="C252" s="9" t="s">
        <v>766</v>
      </c>
      <c r="D252" s="13" t="s">
        <v>10</v>
      </c>
      <c r="E252" s="13" t="s">
        <v>8</v>
      </c>
      <c r="F252" s="112">
        <v>5</v>
      </c>
      <c r="G252" s="55">
        <f>SUMIF(Journal!$D$15:$D$450,$B$5:$B$476,Journal!$R$15:$R$450)</f>
        <v>0</v>
      </c>
      <c r="H252" s="56">
        <f>SUMIF(Journal!$D$15:$D$450,$B$5:$B$480,Journal!$J$15:$J$450)</f>
        <v>0</v>
      </c>
      <c r="I252" s="57">
        <f>SUMIF(Journal!$D$15:$D$450,$B$5:$B$480,Journal!$K$15:$K$450)</f>
        <v>0</v>
      </c>
      <c r="J252" s="12">
        <v>24</v>
      </c>
      <c r="K252" s="11">
        <v>19.2</v>
      </c>
      <c r="L252" s="6">
        <f t="shared" si="9"/>
        <v>120</v>
      </c>
      <c r="M252" s="123">
        <f t="shared" si="10"/>
        <v>5</v>
      </c>
      <c r="N252" s="44">
        <f t="shared" si="11"/>
        <v>0</v>
      </c>
      <c r="O252" s="49">
        <f>IFERROR(VLOOKUP(A252,Stock!$A$5:$M$476,10,0),0)*Stock!F252</f>
        <v>120</v>
      </c>
      <c r="Q252" s="49">
        <f>IFERROR(VLOOKUP(A252,Stock!$A$5:$M$476,10,0),0)*Stock!M252</f>
        <v>120</v>
      </c>
    </row>
    <row r="253" spans="1:17" s="18" customFormat="1" ht="18" customHeight="1">
      <c r="A253" s="10">
        <v>261</v>
      </c>
      <c r="B253" s="13" t="s">
        <v>369</v>
      </c>
      <c r="C253" s="9" t="s">
        <v>767</v>
      </c>
      <c r="D253" s="9" t="s">
        <v>17</v>
      </c>
      <c r="E253" s="9" t="s">
        <v>8</v>
      </c>
      <c r="F253" s="112">
        <v>2</v>
      </c>
      <c r="G253" s="55">
        <f>SUMIF(Journal!$D$15:$D$450,$B$5:$B$476,Journal!$R$15:$R$450)</f>
        <v>0</v>
      </c>
      <c r="H253" s="56">
        <f>SUMIF(Journal!$D$15:$D$450,$B$5:$B$480,Journal!$J$15:$J$450)</f>
        <v>0</v>
      </c>
      <c r="I253" s="57">
        <f>SUMIF(Journal!$D$15:$D$450,$B$5:$B$480,Journal!$K$15:$K$450)</f>
        <v>0</v>
      </c>
      <c r="J253" s="8">
        <v>6</v>
      </c>
      <c r="K253" s="7">
        <v>4.8</v>
      </c>
      <c r="L253" s="6">
        <f t="shared" si="9"/>
        <v>12</v>
      </c>
      <c r="M253" s="123">
        <f t="shared" si="10"/>
        <v>2</v>
      </c>
      <c r="N253" s="44">
        <f t="shared" si="11"/>
        <v>0</v>
      </c>
      <c r="O253" s="49">
        <f>IFERROR(VLOOKUP(A253,Stock!$A$5:$M$476,10,0),0)*Stock!F253</f>
        <v>12</v>
      </c>
      <c r="Q253" s="49">
        <f>IFERROR(VLOOKUP(A253,Stock!$A$5:$M$476,10,0),0)*Stock!M253</f>
        <v>12</v>
      </c>
    </row>
    <row r="254" spans="1:17" s="18" customFormat="1" ht="18" customHeight="1">
      <c r="A254" s="14">
        <v>262</v>
      </c>
      <c r="B254" s="13" t="s">
        <v>370</v>
      </c>
      <c r="C254" s="9" t="s">
        <v>768</v>
      </c>
      <c r="D254" s="13" t="s">
        <v>20</v>
      </c>
      <c r="E254" s="13" t="s">
        <v>8</v>
      </c>
      <c r="F254" s="112">
        <v>7</v>
      </c>
      <c r="G254" s="55">
        <f>SUMIF(Journal!$D$15:$D$450,$B$5:$B$476,Journal!$R$15:$R$450)</f>
        <v>0</v>
      </c>
      <c r="H254" s="56">
        <f>SUMIF(Journal!$D$15:$D$450,$B$5:$B$480,Journal!$J$15:$J$450)</f>
        <v>0</v>
      </c>
      <c r="I254" s="57">
        <f>SUMIF(Journal!$D$15:$D$450,$B$5:$B$480,Journal!$K$15:$K$450)</f>
        <v>0</v>
      </c>
      <c r="J254" s="12">
        <v>40</v>
      </c>
      <c r="K254" s="11">
        <v>32</v>
      </c>
      <c r="L254" s="6">
        <f t="shared" si="9"/>
        <v>280</v>
      </c>
      <c r="M254" s="123">
        <f t="shared" si="10"/>
        <v>7</v>
      </c>
      <c r="N254" s="44">
        <f t="shared" si="11"/>
        <v>0</v>
      </c>
      <c r="O254" s="49">
        <f>IFERROR(VLOOKUP(A254,Stock!$A$5:$M$476,10,0),0)*Stock!F254</f>
        <v>280</v>
      </c>
      <c r="Q254" s="49">
        <f>IFERROR(VLOOKUP(A254,Stock!$A$5:$M$476,10,0),0)*Stock!M254</f>
        <v>280</v>
      </c>
    </row>
    <row r="255" spans="1:17" s="18" customFormat="1" ht="18" customHeight="1">
      <c r="A255" s="10">
        <v>263</v>
      </c>
      <c r="B255" s="13" t="s">
        <v>371</v>
      </c>
      <c r="C255" s="9" t="s">
        <v>769</v>
      </c>
      <c r="D255" s="9" t="s">
        <v>20</v>
      </c>
      <c r="E255" s="9" t="s">
        <v>8</v>
      </c>
      <c r="F255" s="112">
        <v>1</v>
      </c>
      <c r="G255" s="55">
        <f>SUMIF(Journal!$D$15:$D$450,$B$5:$B$476,Journal!$R$15:$R$450)</f>
        <v>0</v>
      </c>
      <c r="H255" s="56">
        <f>SUMIF(Journal!$D$15:$D$450,$B$5:$B$480,Journal!$J$15:$J$450)</f>
        <v>0</v>
      </c>
      <c r="I255" s="57">
        <f>SUMIF(Journal!$D$15:$D$450,$B$5:$B$480,Journal!$K$15:$K$450)</f>
        <v>0</v>
      </c>
      <c r="J255" s="8">
        <v>10</v>
      </c>
      <c r="K255" s="7">
        <v>8</v>
      </c>
      <c r="L255" s="6">
        <f t="shared" si="9"/>
        <v>10</v>
      </c>
      <c r="M255" s="123">
        <f t="shared" si="10"/>
        <v>1</v>
      </c>
      <c r="N255" s="44">
        <f t="shared" si="11"/>
        <v>0</v>
      </c>
      <c r="O255" s="49">
        <f>IFERROR(VLOOKUP(A255,Stock!$A$5:$M$476,10,0),0)*Stock!F255</f>
        <v>10</v>
      </c>
      <c r="Q255" s="49">
        <f>IFERROR(VLOOKUP(A255,Stock!$A$5:$M$476,10,0),0)*Stock!M255</f>
        <v>10</v>
      </c>
    </row>
    <row r="256" spans="1:17" s="18" customFormat="1" ht="18" customHeight="1">
      <c r="A256" s="14">
        <v>264</v>
      </c>
      <c r="B256" s="13" t="s">
        <v>372</v>
      </c>
      <c r="C256" s="9" t="s">
        <v>770</v>
      </c>
      <c r="D256" s="13" t="s">
        <v>20</v>
      </c>
      <c r="E256" s="13" t="s">
        <v>8</v>
      </c>
      <c r="F256" s="112">
        <v>8</v>
      </c>
      <c r="G256" s="55">
        <f>SUMIF(Journal!$D$15:$D$450,$B$5:$B$476,Journal!$R$15:$R$450)</f>
        <v>0</v>
      </c>
      <c r="H256" s="56">
        <f>SUMIF(Journal!$D$15:$D$450,$B$5:$B$480,Journal!$J$15:$J$450)</f>
        <v>0</v>
      </c>
      <c r="I256" s="57">
        <f>SUMIF(Journal!$D$15:$D$450,$B$5:$B$480,Journal!$K$15:$K$450)</f>
        <v>0</v>
      </c>
      <c r="J256" s="12">
        <v>5</v>
      </c>
      <c r="K256" s="11">
        <v>4</v>
      </c>
      <c r="L256" s="6">
        <f t="shared" si="9"/>
        <v>40</v>
      </c>
      <c r="M256" s="123">
        <f t="shared" si="10"/>
        <v>8</v>
      </c>
      <c r="N256" s="44">
        <f t="shared" si="11"/>
        <v>0</v>
      </c>
      <c r="O256" s="49">
        <f>IFERROR(VLOOKUP(A256,Stock!$A$5:$M$476,10,0),0)*Stock!F256</f>
        <v>40</v>
      </c>
      <c r="Q256" s="49">
        <f>IFERROR(VLOOKUP(A256,Stock!$A$5:$M$476,10,0),0)*Stock!M256</f>
        <v>40</v>
      </c>
    </row>
    <row r="257" spans="1:17" s="18" customFormat="1" ht="18" customHeight="1">
      <c r="A257" s="10">
        <v>265</v>
      </c>
      <c r="B257" s="13" t="s">
        <v>373</v>
      </c>
      <c r="C257" s="9" t="s">
        <v>771</v>
      </c>
      <c r="D257" s="9" t="s">
        <v>20</v>
      </c>
      <c r="E257" s="9" t="s">
        <v>8</v>
      </c>
      <c r="F257" s="112">
        <v>2</v>
      </c>
      <c r="G257" s="55">
        <f>SUMIF(Journal!$D$15:$D$450,$B$5:$B$476,Journal!$R$15:$R$450)</f>
        <v>0</v>
      </c>
      <c r="H257" s="56">
        <f>SUMIF(Journal!$D$15:$D$450,$B$5:$B$480,Journal!$J$15:$J$450)</f>
        <v>0</v>
      </c>
      <c r="I257" s="57">
        <f>SUMIF(Journal!$D$15:$D$450,$B$5:$B$480,Journal!$K$15:$K$450)</f>
        <v>0</v>
      </c>
      <c r="J257" s="8">
        <v>10</v>
      </c>
      <c r="K257" s="7">
        <v>8</v>
      </c>
      <c r="L257" s="6">
        <f t="shared" si="9"/>
        <v>20</v>
      </c>
      <c r="M257" s="123">
        <f t="shared" si="10"/>
        <v>2</v>
      </c>
      <c r="N257" s="44">
        <f t="shared" si="11"/>
        <v>0</v>
      </c>
      <c r="O257" s="49">
        <f>IFERROR(VLOOKUP(A257,Stock!$A$5:$M$476,10,0),0)*Stock!F257</f>
        <v>20</v>
      </c>
      <c r="Q257" s="49">
        <f>IFERROR(VLOOKUP(A257,Stock!$A$5:$M$476,10,0),0)*Stock!M257</f>
        <v>20</v>
      </c>
    </row>
    <row r="258" spans="1:17" s="18" customFormat="1" ht="18" customHeight="1">
      <c r="A258" s="14">
        <v>266</v>
      </c>
      <c r="B258" s="13" t="s">
        <v>374</v>
      </c>
      <c r="C258" s="9" t="s">
        <v>772</v>
      </c>
      <c r="D258" s="13" t="s">
        <v>20</v>
      </c>
      <c r="E258" s="13" t="s">
        <v>8</v>
      </c>
      <c r="F258" s="112">
        <v>9</v>
      </c>
      <c r="G258" s="55">
        <f>SUMIF(Journal!$D$15:$D$450,$B$5:$B$476,Journal!$R$15:$R$450)</f>
        <v>0</v>
      </c>
      <c r="H258" s="56">
        <f>SUMIF(Journal!$D$15:$D$450,$B$5:$B$480,Journal!$J$15:$J$450)</f>
        <v>0</v>
      </c>
      <c r="I258" s="57">
        <f>SUMIF(Journal!$D$15:$D$450,$B$5:$B$480,Journal!$K$15:$K$450)</f>
        <v>0</v>
      </c>
      <c r="J258" s="12">
        <v>12</v>
      </c>
      <c r="K258" s="11">
        <v>9.6</v>
      </c>
      <c r="L258" s="6">
        <f t="shared" si="9"/>
        <v>108</v>
      </c>
      <c r="M258" s="123">
        <f t="shared" si="10"/>
        <v>9</v>
      </c>
      <c r="N258" s="44">
        <f t="shared" si="11"/>
        <v>0</v>
      </c>
      <c r="O258" s="49">
        <f>IFERROR(VLOOKUP(A258,Stock!$A$5:$M$476,10,0),0)*Stock!F258</f>
        <v>108</v>
      </c>
      <c r="Q258" s="49">
        <f>IFERROR(VLOOKUP(A258,Stock!$A$5:$M$476,10,0),0)*Stock!M258</f>
        <v>108</v>
      </c>
    </row>
    <row r="259" spans="1:17" s="18" customFormat="1" ht="18" customHeight="1">
      <c r="A259" s="10">
        <v>267</v>
      </c>
      <c r="B259" s="13" t="s">
        <v>375</v>
      </c>
      <c r="C259" s="9" t="s">
        <v>773</v>
      </c>
      <c r="D259" s="9" t="s">
        <v>20</v>
      </c>
      <c r="E259" s="9" t="s">
        <v>5</v>
      </c>
      <c r="F259" s="112">
        <v>5</v>
      </c>
      <c r="G259" s="55">
        <f>SUMIF(Journal!$D$15:$D$450,$B$5:$B$476,Journal!$R$15:$R$450)</f>
        <v>0</v>
      </c>
      <c r="H259" s="56">
        <f>SUMIF(Journal!$D$15:$D$450,$B$5:$B$480,Journal!$J$15:$J$450)</f>
        <v>0</v>
      </c>
      <c r="I259" s="57">
        <f>SUMIF(Journal!$D$15:$D$450,$B$5:$B$480,Journal!$K$15:$K$450)</f>
        <v>0</v>
      </c>
      <c r="J259" s="8">
        <v>20</v>
      </c>
      <c r="K259" s="7">
        <v>16</v>
      </c>
      <c r="L259" s="6">
        <f t="shared" si="9"/>
        <v>100</v>
      </c>
      <c r="M259" s="123">
        <f t="shared" si="10"/>
        <v>5</v>
      </c>
      <c r="N259" s="44">
        <f t="shared" si="11"/>
        <v>0</v>
      </c>
      <c r="O259" s="49">
        <f>IFERROR(VLOOKUP(A259,Stock!$A$5:$M$476,10,0),0)*Stock!F259</f>
        <v>100</v>
      </c>
      <c r="Q259" s="49">
        <f>IFERROR(VLOOKUP(A259,Stock!$A$5:$M$476,10,0),0)*Stock!M259</f>
        <v>100</v>
      </c>
    </row>
    <row r="260" spans="1:17" s="18" customFormat="1" ht="18" customHeight="1">
      <c r="A260" s="14">
        <v>268</v>
      </c>
      <c r="B260" s="13" t="s">
        <v>376</v>
      </c>
      <c r="C260" s="9" t="s">
        <v>774</v>
      </c>
      <c r="D260" s="13" t="s">
        <v>43</v>
      </c>
      <c r="E260" s="13" t="s">
        <v>5</v>
      </c>
      <c r="F260" s="112">
        <v>1</v>
      </c>
      <c r="G260" s="55">
        <f>SUMIF(Journal!$D$15:$D$450,$B$5:$B$476,Journal!$R$15:$R$450)</f>
        <v>0</v>
      </c>
      <c r="H260" s="56">
        <f>SUMIF(Journal!$D$15:$D$450,$B$5:$B$480,Journal!$J$15:$J$450)</f>
        <v>0</v>
      </c>
      <c r="I260" s="57">
        <f>SUMIF(Journal!$D$15:$D$450,$B$5:$B$480,Journal!$K$15:$K$450)</f>
        <v>0</v>
      </c>
      <c r="J260" s="12">
        <v>15</v>
      </c>
      <c r="K260" s="11">
        <v>12</v>
      </c>
      <c r="L260" s="6">
        <f t="shared" si="9"/>
        <v>15</v>
      </c>
      <c r="M260" s="123">
        <f t="shared" si="10"/>
        <v>1</v>
      </c>
      <c r="N260" s="44">
        <f t="shared" si="11"/>
        <v>0</v>
      </c>
      <c r="O260" s="49">
        <f>IFERROR(VLOOKUP(A260,Stock!$A$5:$M$476,10,0),0)*Stock!F260</f>
        <v>15</v>
      </c>
      <c r="Q260" s="49">
        <f>IFERROR(VLOOKUP(A260,Stock!$A$5:$M$476,10,0),0)*Stock!M260</f>
        <v>15</v>
      </c>
    </row>
    <row r="261" spans="1:17" s="18" customFormat="1" ht="18" customHeight="1">
      <c r="A261" s="10">
        <v>269</v>
      </c>
      <c r="B261" s="13" t="s">
        <v>377</v>
      </c>
      <c r="C261" s="9" t="s">
        <v>775</v>
      </c>
      <c r="D261" s="9" t="s">
        <v>20</v>
      </c>
      <c r="E261" s="9" t="s">
        <v>8</v>
      </c>
      <c r="F261" s="112">
        <v>3</v>
      </c>
      <c r="G261" s="55">
        <f>SUMIF(Journal!$D$15:$D$450,$B$5:$B$476,Journal!$R$15:$R$450)</f>
        <v>0</v>
      </c>
      <c r="H261" s="56">
        <f>SUMIF(Journal!$D$15:$D$450,$B$5:$B$480,Journal!$J$15:$J$450)</f>
        <v>0</v>
      </c>
      <c r="I261" s="57">
        <f>SUMIF(Journal!$D$15:$D$450,$B$5:$B$480,Journal!$K$15:$K$450)</f>
        <v>0</v>
      </c>
      <c r="J261" s="8">
        <v>10</v>
      </c>
      <c r="K261" s="7">
        <v>8</v>
      </c>
      <c r="L261" s="6">
        <f t="shared" ref="L261:L326" si="12">M261*J261</f>
        <v>30</v>
      </c>
      <c r="M261" s="123">
        <f t="shared" si="10"/>
        <v>3</v>
      </c>
      <c r="N261" s="44">
        <f t="shared" si="11"/>
        <v>0</v>
      </c>
      <c r="O261" s="49">
        <f>IFERROR(VLOOKUP(A261,Stock!$A$5:$M$476,10,0),0)*Stock!F261</f>
        <v>30</v>
      </c>
      <c r="Q261" s="49">
        <f>IFERROR(VLOOKUP(A261,Stock!$A$5:$M$476,10,0),0)*Stock!M261</f>
        <v>30</v>
      </c>
    </row>
    <row r="262" spans="1:17" s="18" customFormat="1" ht="18" customHeight="1">
      <c r="A262" s="14">
        <v>270</v>
      </c>
      <c r="B262" s="13" t="s">
        <v>378</v>
      </c>
      <c r="C262" s="9" t="s">
        <v>776</v>
      </c>
      <c r="D262" s="13" t="s">
        <v>20</v>
      </c>
      <c r="E262" s="13" t="s">
        <v>8</v>
      </c>
      <c r="F262" s="112">
        <v>5</v>
      </c>
      <c r="G262" s="55">
        <f>SUMIF(Journal!$D$15:$D$450,$B$5:$B$476,Journal!$R$15:$R$450)</f>
        <v>0</v>
      </c>
      <c r="H262" s="56">
        <f>SUMIF(Journal!$D$15:$D$450,$B$5:$B$480,Journal!$J$15:$J$450)</f>
        <v>0</v>
      </c>
      <c r="I262" s="57">
        <f>SUMIF(Journal!$D$15:$D$450,$B$5:$B$480,Journal!$K$15:$K$450)</f>
        <v>0</v>
      </c>
      <c r="J262" s="12">
        <v>12</v>
      </c>
      <c r="K262" s="11">
        <v>9.6</v>
      </c>
      <c r="L262" s="6">
        <f t="shared" si="12"/>
        <v>60</v>
      </c>
      <c r="M262" s="123">
        <f t="shared" ref="M262:M327" si="13">F262-G262+H262-I262</f>
        <v>5</v>
      </c>
      <c r="N262" s="44">
        <f t="shared" ref="N262:N324" si="14">F262-M262</f>
        <v>0</v>
      </c>
      <c r="O262" s="49">
        <f>IFERROR(VLOOKUP(A262,Stock!$A$5:$M$476,10,0),0)*Stock!F262</f>
        <v>60</v>
      </c>
      <c r="Q262" s="49">
        <f>IFERROR(VLOOKUP(A262,Stock!$A$5:$M$476,10,0),0)*Stock!M262</f>
        <v>60</v>
      </c>
    </row>
    <row r="263" spans="1:17" s="18" customFormat="1" ht="18" customHeight="1">
      <c r="A263" s="10">
        <v>271</v>
      </c>
      <c r="B263" s="13" t="s">
        <v>379</v>
      </c>
      <c r="C263" s="9" t="s">
        <v>777</v>
      </c>
      <c r="D263" s="9" t="s">
        <v>11</v>
      </c>
      <c r="E263" s="9" t="s">
        <v>8</v>
      </c>
      <c r="F263" s="112">
        <v>7</v>
      </c>
      <c r="G263" s="55">
        <f>SUMIF(Journal!$D$15:$D$450,$B$5:$B$476,Journal!$R$15:$R$450)</f>
        <v>0</v>
      </c>
      <c r="H263" s="56">
        <f>SUMIF(Journal!$D$15:$D$450,$B$5:$B$480,Journal!$J$15:$J$450)</f>
        <v>0</v>
      </c>
      <c r="I263" s="57">
        <f>SUMIF(Journal!$D$15:$D$450,$B$5:$B$480,Journal!$K$15:$K$450)</f>
        <v>0</v>
      </c>
      <c r="J263" s="8">
        <v>12</v>
      </c>
      <c r="K263" s="7">
        <v>9.6</v>
      </c>
      <c r="L263" s="6">
        <f t="shared" si="12"/>
        <v>84</v>
      </c>
      <c r="M263" s="123">
        <f t="shared" si="13"/>
        <v>7</v>
      </c>
      <c r="N263" s="44">
        <f t="shared" si="14"/>
        <v>0</v>
      </c>
      <c r="O263" s="49">
        <f>IFERROR(VLOOKUP(A263,Stock!$A$5:$M$476,10,0),0)*Stock!F263</f>
        <v>84</v>
      </c>
      <c r="Q263" s="49">
        <f>IFERROR(VLOOKUP(A263,Stock!$A$5:$M$476,10,0),0)*Stock!M263</f>
        <v>84</v>
      </c>
    </row>
    <row r="264" spans="1:17" s="18" customFormat="1" ht="18" customHeight="1">
      <c r="A264" s="14">
        <v>272</v>
      </c>
      <c r="B264" s="13" t="s">
        <v>380</v>
      </c>
      <c r="C264" s="9" t="s">
        <v>778</v>
      </c>
      <c r="D264" s="13" t="s">
        <v>11</v>
      </c>
      <c r="E264" s="13" t="s">
        <v>8</v>
      </c>
      <c r="F264" s="112">
        <v>4</v>
      </c>
      <c r="G264" s="55">
        <f>SUMIF(Journal!$D$15:$D$450,$B$5:$B$476,Journal!$R$15:$R$450)</f>
        <v>0</v>
      </c>
      <c r="H264" s="56">
        <f>SUMIF(Journal!$D$15:$D$450,$B$5:$B$480,Journal!$J$15:$J$450)</f>
        <v>0</v>
      </c>
      <c r="I264" s="57">
        <f>SUMIF(Journal!$D$15:$D$450,$B$5:$B$480,Journal!$K$15:$K$450)</f>
        <v>0</v>
      </c>
      <c r="J264" s="12">
        <v>12</v>
      </c>
      <c r="K264" s="11">
        <v>9.6</v>
      </c>
      <c r="L264" s="6">
        <f t="shared" si="12"/>
        <v>48</v>
      </c>
      <c r="M264" s="123">
        <f t="shared" si="13"/>
        <v>4</v>
      </c>
      <c r="N264" s="44">
        <f t="shared" si="14"/>
        <v>0</v>
      </c>
      <c r="O264" s="49">
        <f>IFERROR(VLOOKUP(A264,Stock!$A$5:$M$476,10,0),0)*Stock!F264</f>
        <v>48</v>
      </c>
      <c r="Q264" s="49">
        <f>IFERROR(VLOOKUP(A264,Stock!$A$5:$M$476,10,0),0)*Stock!M264</f>
        <v>48</v>
      </c>
    </row>
    <row r="265" spans="1:17" s="18" customFormat="1" ht="18" customHeight="1">
      <c r="A265" s="10">
        <v>273</v>
      </c>
      <c r="B265" s="13" t="s">
        <v>381</v>
      </c>
      <c r="C265" s="9" t="s">
        <v>779</v>
      </c>
      <c r="D265" s="9" t="s">
        <v>20</v>
      </c>
      <c r="E265" s="19"/>
      <c r="F265" s="112">
        <v>5</v>
      </c>
      <c r="G265" s="55">
        <f>SUMIF(Journal!$D$15:$D$450,$B$5:$B$476,Journal!$R$15:$R$450)</f>
        <v>0</v>
      </c>
      <c r="H265" s="56">
        <f>SUMIF(Journal!$D$15:$D$450,$B$5:$B$480,Journal!$J$15:$J$450)</f>
        <v>0</v>
      </c>
      <c r="I265" s="57">
        <f>SUMIF(Journal!$D$15:$D$450,$B$5:$B$480,Journal!$K$15:$K$450)</f>
        <v>0</v>
      </c>
      <c r="J265" s="8">
        <v>7.5</v>
      </c>
      <c r="K265" s="7">
        <v>6</v>
      </c>
      <c r="L265" s="6">
        <f t="shared" si="12"/>
        <v>37.5</v>
      </c>
      <c r="M265" s="123">
        <f t="shared" si="13"/>
        <v>5</v>
      </c>
      <c r="N265" s="44">
        <f t="shared" si="14"/>
        <v>0</v>
      </c>
      <c r="O265" s="49">
        <f>IFERROR(VLOOKUP(A265,Stock!$A$5:$M$476,10,0),0)*Stock!F265</f>
        <v>37.5</v>
      </c>
      <c r="Q265" s="49">
        <f>IFERROR(VLOOKUP(A265,Stock!$A$5:$M$476,10,0),0)*Stock!M265</f>
        <v>37.5</v>
      </c>
    </row>
    <row r="266" spans="1:17" s="18" customFormat="1" ht="18" customHeight="1">
      <c r="A266" s="14">
        <v>274</v>
      </c>
      <c r="B266" s="13" t="s">
        <v>382</v>
      </c>
      <c r="C266" s="9" t="s">
        <v>780</v>
      </c>
      <c r="D266" s="13" t="s">
        <v>20</v>
      </c>
      <c r="E266" s="13" t="s">
        <v>5</v>
      </c>
      <c r="F266" s="112">
        <v>6</v>
      </c>
      <c r="G266" s="55">
        <f>SUMIF(Journal!$D$15:$D$450,$B$5:$B$476,Journal!$R$15:$R$450)</f>
        <v>0</v>
      </c>
      <c r="H266" s="56">
        <f>SUMIF(Journal!$D$15:$D$450,$B$5:$B$480,Journal!$J$15:$J$450)</f>
        <v>0</v>
      </c>
      <c r="I266" s="57">
        <f>SUMIF(Journal!$D$15:$D$450,$B$5:$B$480,Journal!$K$15:$K$450)</f>
        <v>0</v>
      </c>
      <c r="J266" s="12">
        <v>3</v>
      </c>
      <c r="K266" s="11">
        <v>2.4</v>
      </c>
      <c r="L266" s="6">
        <f t="shared" si="12"/>
        <v>18</v>
      </c>
      <c r="M266" s="123">
        <f t="shared" si="13"/>
        <v>6</v>
      </c>
      <c r="N266" s="44">
        <f t="shared" si="14"/>
        <v>0</v>
      </c>
      <c r="O266" s="49">
        <f>IFERROR(VLOOKUP(A266,Stock!$A$5:$M$476,10,0),0)*Stock!F266</f>
        <v>18</v>
      </c>
      <c r="Q266" s="49">
        <f>IFERROR(VLOOKUP(A266,Stock!$A$5:$M$476,10,0),0)*Stock!M266</f>
        <v>18</v>
      </c>
    </row>
    <row r="267" spans="1:17" s="18" customFormat="1" ht="18" customHeight="1">
      <c r="A267" s="10">
        <v>275</v>
      </c>
      <c r="B267" s="13" t="s">
        <v>383</v>
      </c>
      <c r="C267" s="9" t="s">
        <v>781</v>
      </c>
      <c r="D267" s="9" t="s">
        <v>20</v>
      </c>
      <c r="E267" s="9" t="s">
        <v>8</v>
      </c>
      <c r="F267" s="112">
        <v>2</v>
      </c>
      <c r="G267" s="55">
        <f>SUMIF(Journal!$D$15:$D$450,$B$5:$B$476,Journal!$R$15:$R$450)</f>
        <v>0</v>
      </c>
      <c r="H267" s="56">
        <f>SUMIF(Journal!$D$15:$D$450,$B$5:$B$480,Journal!$J$15:$J$450)</f>
        <v>0</v>
      </c>
      <c r="I267" s="57">
        <f>SUMIF(Journal!$D$15:$D$450,$B$5:$B$480,Journal!$K$15:$K$450)</f>
        <v>0</v>
      </c>
      <c r="J267" s="8">
        <v>10</v>
      </c>
      <c r="K267" s="7">
        <v>8</v>
      </c>
      <c r="L267" s="6">
        <f t="shared" si="12"/>
        <v>20</v>
      </c>
      <c r="M267" s="123">
        <f t="shared" si="13"/>
        <v>2</v>
      </c>
      <c r="N267" s="44">
        <f t="shared" si="14"/>
        <v>0</v>
      </c>
      <c r="O267" s="49">
        <f>IFERROR(VLOOKUP(A267,Stock!$A$5:$M$476,10,0),0)*Stock!F267</f>
        <v>20</v>
      </c>
      <c r="Q267" s="49">
        <f>IFERROR(VLOOKUP(A267,Stock!$A$5:$M$476,10,0),0)*Stock!M267</f>
        <v>20</v>
      </c>
    </row>
    <row r="268" spans="1:17" s="18" customFormat="1" ht="18" customHeight="1">
      <c r="A268" s="14">
        <v>277</v>
      </c>
      <c r="B268" s="13" t="s">
        <v>384</v>
      </c>
      <c r="C268" s="9" t="s">
        <v>782</v>
      </c>
      <c r="D268" s="13" t="s">
        <v>20</v>
      </c>
      <c r="E268" s="13" t="s">
        <v>8</v>
      </c>
      <c r="F268" s="112">
        <v>8</v>
      </c>
      <c r="G268" s="55">
        <f>SUMIF(Journal!$D$15:$D$450,$B$5:$B$476,Journal!$R$15:$R$450)</f>
        <v>0</v>
      </c>
      <c r="H268" s="56">
        <f>SUMIF(Journal!$D$15:$D$450,$B$5:$B$480,Journal!$J$15:$J$450)</f>
        <v>0</v>
      </c>
      <c r="I268" s="57">
        <f>SUMIF(Journal!$D$15:$D$450,$B$5:$B$480,Journal!$K$15:$K$450)</f>
        <v>0</v>
      </c>
      <c r="J268" s="12">
        <v>20</v>
      </c>
      <c r="K268" s="11">
        <v>16</v>
      </c>
      <c r="L268" s="6">
        <f t="shared" si="12"/>
        <v>160</v>
      </c>
      <c r="M268" s="123">
        <f t="shared" si="13"/>
        <v>8</v>
      </c>
      <c r="N268" s="44">
        <f t="shared" si="14"/>
        <v>0</v>
      </c>
      <c r="O268" s="49">
        <f>IFERROR(VLOOKUP(A268,Stock!$A$5:$M$476,10,0),0)*Stock!F268</f>
        <v>160</v>
      </c>
      <c r="Q268" s="49">
        <f>IFERROR(VLOOKUP(A268,Stock!$A$5:$M$476,10,0),0)*Stock!M268</f>
        <v>160</v>
      </c>
    </row>
    <row r="269" spans="1:17" s="18" customFormat="1" ht="18" customHeight="1">
      <c r="A269" s="10">
        <v>278</v>
      </c>
      <c r="B269" s="13" t="s">
        <v>385</v>
      </c>
      <c r="C269" s="9" t="s">
        <v>783</v>
      </c>
      <c r="D269" s="9" t="s">
        <v>42</v>
      </c>
      <c r="E269" s="9" t="s">
        <v>8</v>
      </c>
      <c r="F269" s="112">
        <v>2</v>
      </c>
      <c r="G269" s="55">
        <f>SUMIF(Journal!$D$15:$D$450,$B$5:$B$476,Journal!$R$15:$R$450)</f>
        <v>0</v>
      </c>
      <c r="H269" s="56">
        <f>SUMIF(Journal!$D$15:$D$450,$B$5:$B$480,Journal!$J$15:$J$450)</f>
        <v>0</v>
      </c>
      <c r="I269" s="57">
        <f>SUMIF(Journal!$D$15:$D$450,$B$5:$B$480,Journal!$K$15:$K$450)</f>
        <v>0</v>
      </c>
      <c r="J269" s="8">
        <v>35</v>
      </c>
      <c r="K269" s="7">
        <v>28</v>
      </c>
      <c r="L269" s="6">
        <f t="shared" si="12"/>
        <v>70</v>
      </c>
      <c r="M269" s="123">
        <f t="shared" si="13"/>
        <v>2</v>
      </c>
      <c r="N269" s="44">
        <f t="shared" si="14"/>
        <v>0</v>
      </c>
      <c r="O269" s="49">
        <f>IFERROR(VLOOKUP(A269,Stock!$A$5:$M$476,10,0),0)*Stock!F269</f>
        <v>70</v>
      </c>
      <c r="Q269" s="49">
        <f>IFERROR(VLOOKUP(A269,Stock!$A$5:$M$476,10,0),0)*Stock!M269</f>
        <v>70</v>
      </c>
    </row>
    <row r="270" spans="1:17" s="18" customFormat="1" ht="18" customHeight="1">
      <c r="A270" s="14">
        <v>279</v>
      </c>
      <c r="B270" s="13" t="s">
        <v>386</v>
      </c>
      <c r="C270" s="9" t="s">
        <v>784</v>
      </c>
      <c r="D270" s="13" t="s">
        <v>41</v>
      </c>
      <c r="E270" s="13" t="s">
        <v>8</v>
      </c>
      <c r="F270" s="112">
        <v>9</v>
      </c>
      <c r="G270" s="55">
        <f>SUMIF(Journal!$D$15:$D$450,$B$5:$B$476,Journal!$R$15:$R$450)</f>
        <v>0</v>
      </c>
      <c r="H270" s="56">
        <f>SUMIF(Journal!$D$15:$D$450,$B$5:$B$480,Journal!$J$15:$J$450)</f>
        <v>0</v>
      </c>
      <c r="I270" s="57">
        <f>SUMIF(Journal!$D$15:$D$450,$B$5:$B$480,Journal!$K$15:$K$450)</f>
        <v>0</v>
      </c>
      <c r="J270" s="12">
        <v>0</v>
      </c>
      <c r="K270" s="11">
        <v>0</v>
      </c>
      <c r="L270" s="6">
        <f t="shared" si="12"/>
        <v>0</v>
      </c>
      <c r="M270" s="123">
        <f t="shared" si="13"/>
        <v>9</v>
      </c>
      <c r="N270" s="44">
        <f t="shared" si="14"/>
        <v>0</v>
      </c>
      <c r="O270" s="49">
        <f>IFERROR(VLOOKUP(A270,Stock!$A$5:$M$476,10,0),0)*Stock!F270</f>
        <v>0</v>
      </c>
      <c r="Q270" s="49">
        <f>IFERROR(VLOOKUP(A270,Stock!$A$5:$M$476,10,0),0)*Stock!M270</f>
        <v>0</v>
      </c>
    </row>
    <row r="271" spans="1:17" s="18" customFormat="1" ht="18" customHeight="1">
      <c r="A271" s="10">
        <v>281</v>
      </c>
      <c r="B271" s="13" t="s">
        <v>387</v>
      </c>
      <c r="C271" s="9" t="s">
        <v>785</v>
      </c>
      <c r="D271" s="9" t="s">
        <v>14</v>
      </c>
      <c r="E271" s="9" t="s">
        <v>8</v>
      </c>
      <c r="F271" s="112">
        <v>4</v>
      </c>
      <c r="G271" s="55">
        <f>SUMIF(Journal!$D$15:$D$450,$B$5:$B$476,Journal!$R$15:$R$450)</f>
        <v>0</v>
      </c>
      <c r="H271" s="56">
        <f>SUMIF(Journal!$D$15:$D$450,$B$5:$B$480,Journal!$J$15:$J$450)</f>
        <v>0</v>
      </c>
      <c r="I271" s="57">
        <f>SUMIF(Journal!$D$15:$D$450,$B$5:$B$480,Journal!$K$15:$K$450)</f>
        <v>0</v>
      </c>
      <c r="J271" s="8">
        <v>12</v>
      </c>
      <c r="K271" s="7">
        <v>9.6</v>
      </c>
      <c r="L271" s="6">
        <f t="shared" si="12"/>
        <v>48</v>
      </c>
      <c r="M271" s="123">
        <f t="shared" si="13"/>
        <v>4</v>
      </c>
      <c r="N271" s="44">
        <f t="shared" si="14"/>
        <v>0</v>
      </c>
      <c r="O271" s="49">
        <f>IFERROR(VLOOKUP(A271,Stock!$A$5:$M$476,10,0),0)*Stock!F271</f>
        <v>48</v>
      </c>
      <c r="Q271" s="49">
        <f>IFERROR(VLOOKUP(A271,Stock!$A$5:$M$476,10,0),0)*Stock!M271</f>
        <v>48</v>
      </c>
    </row>
    <row r="272" spans="1:17" s="18" customFormat="1" ht="18" customHeight="1">
      <c r="A272" s="14">
        <v>282</v>
      </c>
      <c r="B272" s="13" t="s">
        <v>388</v>
      </c>
      <c r="C272" s="9" t="s">
        <v>786</v>
      </c>
      <c r="D272" s="13" t="s">
        <v>14</v>
      </c>
      <c r="E272" s="13" t="s">
        <v>8</v>
      </c>
      <c r="F272" s="112">
        <v>7</v>
      </c>
      <c r="G272" s="55">
        <f>SUMIF(Journal!$D$15:$D$450,$B$5:$B$476,Journal!$R$15:$R$450)</f>
        <v>0</v>
      </c>
      <c r="H272" s="56">
        <f>SUMIF(Journal!$D$15:$D$450,$B$5:$B$480,Journal!$J$15:$J$450)</f>
        <v>0</v>
      </c>
      <c r="I272" s="57">
        <f>SUMIF(Journal!$D$15:$D$450,$B$5:$B$480,Journal!$K$15:$K$450)</f>
        <v>0</v>
      </c>
      <c r="J272" s="12">
        <v>12</v>
      </c>
      <c r="K272" s="11">
        <v>9.6</v>
      </c>
      <c r="L272" s="6">
        <f t="shared" si="12"/>
        <v>84</v>
      </c>
      <c r="M272" s="123">
        <f t="shared" si="13"/>
        <v>7</v>
      </c>
      <c r="N272" s="44">
        <f t="shared" si="14"/>
        <v>0</v>
      </c>
      <c r="O272" s="49">
        <f>IFERROR(VLOOKUP(A272,Stock!$A$5:$M$476,10,0),0)*Stock!F272</f>
        <v>84</v>
      </c>
      <c r="Q272" s="49">
        <f>IFERROR(VLOOKUP(A272,Stock!$A$5:$M$476,10,0),0)*Stock!M272</f>
        <v>84</v>
      </c>
    </row>
    <row r="273" spans="1:17" s="18" customFormat="1" ht="18" customHeight="1">
      <c r="A273" s="10">
        <v>283</v>
      </c>
      <c r="B273" s="13" t="s">
        <v>389</v>
      </c>
      <c r="C273" s="9" t="s">
        <v>787</v>
      </c>
      <c r="D273" s="9" t="s">
        <v>14</v>
      </c>
      <c r="E273" s="9" t="s">
        <v>8</v>
      </c>
      <c r="F273" s="112">
        <v>5</v>
      </c>
      <c r="G273" s="55">
        <f>SUMIF(Journal!$D$15:$D$450,$B$5:$B$476,Journal!$R$15:$R$450)</f>
        <v>0</v>
      </c>
      <c r="H273" s="56">
        <f>SUMIF(Journal!$D$15:$D$450,$B$5:$B$480,Journal!$J$15:$J$450)</f>
        <v>0</v>
      </c>
      <c r="I273" s="57">
        <f>SUMIF(Journal!$D$15:$D$450,$B$5:$B$480,Journal!$K$15:$K$450)</f>
        <v>0</v>
      </c>
      <c r="J273" s="8">
        <v>12</v>
      </c>
      <c r="K273" s="7">
        <v>9.6</v>
      </c>
      <c r="L273" s="6">
        <f t="shared" si="12"/>
        <v>60</v>
      </c>
      <c r="M273" s="123">
        <f t="shared" si="13"/>
        <v>5</v>
      </c>
      <c r="N273" s="44">
        <f t="shared" si="14"/>
        <v>0</v>
      </c>
      <c r="O273" s="49">
        <f>IFERROR(VLOOKUP(A273,Stock!$A$5:$M$476,10,0),0)*Stock!F273</f>
        <v>60</v>
      </c>
      <c r="Q273" s="49">
        <f>IFERROR(VLOOKUP(A273,Stock!$A$5:$M$476,10,0),0)*Stock!M273</f>
        <v>60</v>
      </c>
    </row>
    <row r="274" spans="1:17" s="18" customFormat="1" ht="18" customHeight="1">
      <c r="A274" s="14">
        <v>284</v>
      </c>
      <c r="B274" s="13" t="s">
        <v>390</v>
      </c>
      <c r="C274" s="9" t="s">
        <v>788</v>
      </c>
      <c r="D274" s="13" t="s">
        <v>14</v>
      </c>
      <c r="E274" s="13" t="s">
        <v>8</v>
      </c>
      <c r="F274" s="112">
        <v>1</v>
      </c>
      <c r="G274" s="55">
        <f>SUMIF(Journal!$D$15:$D$450,$B$5:$B$476,Journal!$R$15:$R$450)</f>
        <v>0</v>
      </c>
      <c r="H274" s="56">
        <f>SUMIF(Journal!$D$15:$D$450,$B$5:$B$480,Journal!$J$15:$J$450)</f>
        <v>0</v>
      </c>
      <c r="I274" s="57">
        <f>SUMIF(Journal!$D$15:$D$450,$B$5:$B$480,Journal!$K$15:$K$450)</f>
        <v>0</v>
      </c>
      <c r="J274" s="12">
        <v>12</v>
      </c>
      <c r="K274" s="11">
        <v>9.6</v>
      </c>
      <c r="L274" s="6">
        <f t="shared" si="12"/>
        <v>12</v>
      </c>
      <c r="M274" s="123">
        <f t="shared" si="13"/>
        <v>1</v>
      </c>
      <c r="N274" s="44">
        <f t="shared" si="14"/>
        <v>0</v>
      </c>
      <c r="O274" s="49">
        <f>IFERROR(VLOOKUP(A274,Stock!$A$5:$M$476,10,0),0)*Stock!F274</f>
        <v>12</v>
      </c>
      <c r="Q274" s="49">
        <f>IFERROR(VLOOKUP(A274,Stock!$A$5:$M$476,10,0),0)*Stock!M274</f>
        <v>12</v>
      </c>
    </row>
    <row r="275" spans="1:17" s="18" customFormat="1" ht="18" customHeight="1">
      <c r="A275" s="10">
        <v>285</v>
      </c>
      <c r="B275" s="13" t="s">
        <v>391</v>
      </c>
      <c r="C275" s="9" t="s">
        <v>789</v>
      </c>
      <c r="D275" s="9" t="s">
        <v>14</v>
      </c>
      <c r="E275" s="9" t="s">
        <v>8</v>
      </c>
      <c r="F275" s="112">
        <v>2</v>
      </c>
      <c r="G275" s="55">
        <f>SUMIF(Journal!$D$15:$D$450,$B$5:$B$476,Journal!$R$15:$R$450)</f>
        <v>0</v>
      </c>
      <c r="H275" s="56">
        <f>SUMIF(Journal!$D$15:$D$450,$B$5:$B$480,Journal!$J$15:$J$450)</f>
        <v>0</v>
      </c>
      <c r="I275" s="57">
        <f>SUMIF(Journal!$D$15:$D$450,$B$5:$B$480,Journal!$K$15:$K$450)</f>
        <v>0</v>
      </c>
      <c r="J275" s="8">
        <v>12</v>
      </c>
      <c r="K275" s="7">
        <v>9.6</v>
      </c>
      <c r="L275" s="6">
        <f t="shared" si="12"/>
        <v>24</v>
      </c>
      <c r="M275" s="123">
        <f t="shared" si="13"/>
        <v>2</v>
      </c>
      <c r="N275" s="44">
        <f t="shared" si="14"/>
        <v>0</v>
      </c>
      <c r="O275" s="49">
        <f>IFERROR(VLOOKUP(A275,Stock!$A$5:$M$476,10,0),0)*Stock!F275</f>
        <v>24</v>
      </c>
      <c r="Q275" s="49">
        <f>IFERROR(VLOOKUP(A275,Stock!$A$5:$M$476,10,0),0)*Stock!M275</f>
        <v>24</v>
      </c>
    </row>
    <row r="276" spans="1:17" s="18" customFormat="1" ht="18" customHeight="1">
      <c r="A276" s="14">
        <v>286</v>
      </c>
      <c r="B276" s="13" t="s">
        <v>392</v>
      </c>
      <c r="C276" s="9" t="s">
        <v>790</v>
      </c>
      <c r="D276" s="13" t="s">
        <v>20</v>
      </c>
      <c r="E276" s="13" t="s">
        <v>8</v>
      </c>
      <c r="F276" s="112">
        <v>4</v>
      </c>
      <c r="G276" s="55">
        <f>SUMIF(Journal!$D$15:$D$450,$B$5:$B$476,Journal!$R$15:$R$450)</f>
        <v>0</v>
      </c>
      <c r="H276" s="56">
        <f>SUMIF(Journal!$D$15:$D$450,$B$5:$B$480,Journal!$J$15:$J$450)</f>
        <v>0</v>
      </c>
      <c r="I276" s="57">
        <f>SUMIF(Journal!$D$15:$D$450,$B$5:$B$480,Journal!$K$15:$K$450)</f>
        <v>0</v>
      </c>
      <c r="J276" s="12">
        <v>22</v>
      </c>
      <c r="K276" s="11">
        <v>17.600000000000001</v>
      </c>
      <c r="L276" s="6">
        <f t="shared" si="12"/>
        <v>88</v>
      </c>
      <c r="M276" s="123">
        <f t="shared" si="13"/>
        <v>4</v>
      </c>
      <c r="N276" s="44">
        <f t="shared" si="14"/>
        <v>0</v>
      </c>
      <c r="O276" s="49">
        <f>IFERROR(VLOOKUP(A276,Stock!$A$5:$M$476,10,0),0)*Stock!F276</f>
        <v>88</v>
      </c>
      <c r="Q276" s="49">
        <f>IFERROR(VLOOKUP(A276,Stock!$A$5:$M$476,10,0),0)*Stock!M276</f>
        <v>88</v>
      </c>
    </row>
    <row r="277" spans="1:17" s="18" customFormat="1" ht="18" customHeight="1">
      <c r="A277" s="10">
        <v>287</v>
      </c>
      <c r="B277" s="13" t="s">
        <v>393</v>
      </c>
      <c r="C277" s="9" t="s">
        <v>791</v>
      </c>
      <c r="D277" s="9" t="s">
        <v>20</v>
      </c>
      <c r="E277" s="9" t="s">
        <v>5</v>
      </c>
      <c r="F277" s="112">
        <v>5</v>
      </c>
      <c r="G277" s="55">
        <f>SUMIF(Journal!$D$15:$D$450,$B$5:$B$476,Journal!$R$15:$R$450)</f>
        <v>0</v>
      </c>
      <c r="H277" s="56">
        <f>SUMIF(Journal!$D$15:$D$450,$B$5:$B$480,Journal!$J$15:$J$450)</f>
        <v>0</v>
      </c>
      <c r="I277" s="57">
        <f>SUMIF(Journal!$D$15:$D$450,$B$5:$B$480,Journal!$K$15:$K$450)</f>
        <v>0</v>
      </c>
      <c r="J277" s="8">
        <v>3</v>
      </c>
      <c r="K277" s="7">
        <v>2.4</v>
      </c>
      <c r="L277" s="6">
        <f t="shared" si="12"/>
        <v>15</v>
      </c>
      <c r="M277" s="123">
        <f t="shared" si="13"/>
        <v>5</v>
      </c>
      <c r="N277" s="44">
        <f t="shared" si="14"/>
        <v>0</v>
      </c>
      <c r="O277" s="49">
        <f>IFERROR(VLOOKUP(A277,Stock!$A$5:$M$476,10,0),0)*Stock!F277</f>
        <v>15</v>
      </c>
      <c r="Q277" s="49">
        <f>IFERROR(VLOOKUP(A277,Stock!$A$5:$M$476,10,0),0)*Stock!M277</f>
        <v>15</v>
      </c>
    </row>
    <row r="278" spans="1:17" s="18" customFormat="1" ht="18" customHeight="1">
      <c r="A278" s="14">
        <v>288</v>
      </c>
      <c r="B278" s="13" t="s">
        <v>394</v>
      </c>
      <c r="C278" s="9" t="s">
        <v>792</v>
      </c>
      <c r="D278" s="13" t="s">
        <v>20</v>
      </c>
      <c r="E278" s="13" t="s">
        <v>5</v>
      </c>
      <c r="F278" s="112">
        <v>11</v>
      </c>
      <c r="G278" s="55">
        <f>SUMIF(Journal!$D$15:$D$450,$B$5:$B$476,Journal!$R$15:$R$450)</f>
        <v>0</v>
      </c>
      <c r="H278" s="56">
        <f>SUMIF(Journal!$D$15:$D$450,$B$5:$B$480,Journal!$J$15:$J$450)</f>
        <v>0</v>
      </c>
      <c r="I278" s="57">
        <f>SUMIF(Journal!$D$15:$D$450,$B$5:$B$480,Journal!$K$15:$K$450)</f>
        <v>0</v>
      </c>
      <c r="J278" s="12">
        <v>150</v>
      </c>
      <c r="K278" s="11">
        <v>120</v>
      </c>
      <c r="L278" s="6">
        <f t="shared" si="12"/>
        <v>1650</v>
      </c>
      <c r="M278" s="123">
        <f t="shared" si="13"/>
        <v>11</v>
      </c>
      <c r="N278" s="44">
        <f t="shared" si="14"/>
        <v>0</v>
      </c>
      <c r="O278" s="49">
        <f>IFERROR(VLOOKUP(A278,Stock!$A$5:$M$476,10,0),0)*Stock!F278</f>
        <v>1650</v>
      </c>
      <c r="Q278" s="49">
        <f>IFERROR(VLOOKUP(A278,Stock!$A$5:$M$476,10,0),0)*Stock!M278</f>
        <v>1650</v>
      </c>
    </row>
    <row r="279" spans="1:17" s="18" customFormat="1" ht="18" customHeight="1">
      <c r="A279" s="10">
        <v>289</v>
      </c>
      <c r="B279" s="13" t="s">
        <v>395</v>
      </c>
      <c r="C279" s="9" t="s">
        <v>793</v>
      </c>
      <c r="D279" s="9" t="s">
        <v>14</v>
      </c>
      <c r="E279" s="19"/>
      <c r="F279" s="112">
        <v>5</v>
      </c>
      <c r="G279" s="55">
        <f>SUMIF(Journal!$D$15:$D$450,$B$5:$B$476,Journal!$R$15:$R$450)</f>
        <v>0</v>
      </c>
      <c r="H279" s="56">
        <f>SUMIF(Journal!$D$15:$D$450,$B$5:$B$480,Journal!$J$15:$J$450)</f>
        <v>0</v>
      </c>
      <c r="I279" s="57">
        <f>SUMIF(Journal!$D$15:$D$450,$B$5:$B$480,Journal!$K$15:$K$450)</f>
        <v>0</v>
      </c>
      <c r="J279" s="8"/>
      <c r="K279" s="7"/>
      <c r="L279" s="6">
        <f t="shared" si="12"/>
        <v>0</v>
      </c>
      <c r="M279" s="123">
        <f t="shared" si="13"/>
        <v>5</v>
      </c>
      <c r="N279" s="44">
        <f t="shared" si="14"/>
        <v>0</v>
      </c>
      <c r="O279" s="49">
        <f>IFERROR(VLOOKUP(A279,Stock!$A$5:$M$476,10,0),0)*Stock!F279</f>
        <v>0</v>
      </c>
      <c r="Q279" s="49">
        <f>IFERROR(VLOOKUP(A279,Stock!$A$5:$M$476,10,0),0)*Stock!M279</f>
        <v>0</v>
      </c>
    </row>
    <row r="280" spans="1:17" s="18" customFormat="1" ht="18" customHeight="1">
      <c r="A280" s="14">
        <v>290</v>
      </c>
      <c r="B280" s="13" t="s">
        <v>396</v>
      </c>
      <c r="C280" s="9" t="s">
        <v>794</v>
      </c>
      <c r="D280" s="13" t="s">
        <v>14</v>
      </c>
      <c r="E280" s="20"/>
      <c r="F280" s="112">
        <v>1</v>
      </c>
      <c r="G280" s="55">
        <f>SUMIF(Journal!$D$15:$D$450,$B$5:$B$476,Journal!$R$15:$R$450)</f>
        <v>0</v>
      </c>
      <c r="H280" s="56">
        <f>SUMIF(Journal!$D$15:$D$450,$B$5:$B$480,Journal!$J$15:$J$450)</f>
        <v>0</v>
      </c>
      <c r="I280" s="57">
        <f>SUMIF(Journal!$D$15:$D$450,$B$5:$B$480,Journal!$K$15:$K$450)</f>
        <v>0</v>
      </c>
      <c r="J280" s="12"/>
      <c r="K280" s="11"/>
      <c r="L280" s="6">
        <f t="shared" si="12"/>
        <v>0</v>
      </c>
      <c r="M280" s="123">
        <f t="shared" si="13"/>
        <v>1</v>
      </c>
      <c r="N280" s="44">
        <f t="shared" si="14"/>
        <v>0</v>
      </c>
      <c r="O280" s="49">
        <f>IFERROR(VLOOKUP(A280,Stock!$A$5:$M$476,10,0),0)*Stock!F280</f>
        <v>0</v>
      </c>
      <c r="Q280" s="49">
        <f>IFERROR(VLOOKUP(A280,Stock!$A$5:$M$476,10,0),0)*Stock!M280</f>
        <v>0</v>
      </c>
    </row>
    <row r="281" spans="1:17" s="18" customFormat="1" ht="18" customHeight="1">
      <c r="A281" s="10">
        <v>291</v>
      </c>
      <c r="B281" s="13" t="s">
        <v>397</v>
      </c>
      <c r="C281" s="9" t="s">
        <v>795</v>
      </c>
      <c r="D281" s="9" t="s">
        <v>14</v>
      </c>
      <c r="E281" s="19"/>
      <c r="F281" s="112">
        <v>2</v>
      </c>
      <c r="G281" s="55">
        <f>SUMIF(Journal!$D$15:$D$450,$B$5:$B$476,Journal!$R$15:$R$450)</f>
        <v>0</v>
      </c>
      <c r="H281" s="56">
        <f>SUMIF(Journal!$D$15:$D$450,$B$5:$B$480,Journal!$J$15:$J$450)</f>
        <v>0</v>
      </c>
      <c r="I281" s="57">
        <f>SUMIF(Journal!$D$15:$D$450,$B$5:$B$480,Journal!$K$15:$K$450)</f>
        <v>0</v>
      </c>
      <c r="J281" s="8"/>
      <c r="K281" s="7"/>
      <c r="L281" s="6">
        <f t="shared" si="12"/>
        <v>0</v>
      </c>
      <c r="M281" s="123">
        <f t="shared" si="13"/>
        <v>2</v>
      </c>
      <c r="N281" s="44">
        <f t="shared" si="14"/>
        <v>0</v>
      </c>
      <c r="O281" s="49">
        <f>IFERROR(VLOOKUP(A281,Stock!$A$5:$M$476,10,0),0)*Stock!F281</f>
        <v>0</v>
      </c>
      <c r="Q281" s="49">
        <f>IFERROR(VLOOKUP(A281,Stock!$A$5:$M$476,10,0),0)*Stock!M281</f>
        <v>0</v>
      </c>
    </row>
    <row r="282" spans="1:17" s="18" customFormat="1" ht="18" customHeight="1">
      <c r="A282" s="14">
        <v>292</v>
      </c>
      <c r="B282" s="13" t="s">
        <v>398</v>
      </c>
      <c r="C282" s="9" t="s">
        <v>796</v>
      </c>
      <c r="D282" s="13" t="s">
        <v>20</v>
      </c>
      <c r="E282" s="13" t="s">
        <v>8</v>
      </c>
      <c r="F282" s="112">
        <v>9</v>
      </c>
      <c r="G282" s="55">
        <f>SUMIF(Journal!$D$15:$D$450,$B$5:$B$476,Journal!$R$15:$R$450)</f>
        <v>0</v>
      </c>
      <c r="H282" s="56">
        <f>SUMIF(Journal!$D$15:$D$450,$B$5:$B$480,Journal!$J$15:$J$450)</f>
        <v>0</v>
      </c>
      <c r="I282" s="57">
        <f>SUMIF(Journal!$D$15:$D$450,$B$5:$B$480,Journal!$K$15:$K$450)</f>
        <v>0</v>
      </c>
      <c r="J282" s="12">
        <v>12</v>
      </c>
      <c r="K282" s="11">
        <v>9.6</v>
      </c>
      <c r="L282" s="6">
        <f t="shared" si="12"/>
        <v>108</v>
      </c>
      <c r="M282" s="123">
        <f t="shared" si="13"/>
        <v>9</v>
      </c>
      <c r="N282" s="44">
        <f t="shared" si="14"/>
        <v>0</v>
      </c>
      <c r="O282" s="49">
        <f>IFERROR(VLOOKUP(A282,Stock!$A$5:$M$476,10,0),0)*Stock!F282</f>
        <v>108</v>
      </c>
      <c r="Q282" s="49">
        <f>IFERROR(VLOOKUP(A282,Stock!$A$5:$M$476,10,0),0)*Stock!M282</f>
        <v>108</v>
      </c>
    </row>
    <row r="283" spans="1:17" s="18" customFormat="1" ht="18" customHeight="1">
      <c r="A283" s="10">
        <v>293</v>
      </c>
      <c r="B283" s="13" t="s">
        <v>399</v>
      </c>
      <c r="C283" s="9" t="s">
        <v>797</v>
      </c>
      <c r="D283" s="9" t="s">
        <v>20</v>
      </c>
      <c r="E283" s="9" t="s">
        <v>8</v>
      </c>
      <c r="F283" s="112">
        <v>5</v>
      </c>
      <c r="G283" s="55">
        <f>SUMIF(Journal!$D$15:$D$450,$B$5:$B$476,Journal!$R$15:$R$450)</f>
        <v>0</v>
      </c>
      <c r="H283" s="56">
        <f>SUMIF(Journal!$D$15:$D$450,$B$5:$B$480,Journal!$J$15:$J$450)</f>
        <v>0</v>
      </c>
      <c r="I283" s="57">
        <f>SUMIF(Journal!$D$15:$D$450,$B$5:$B$480,Journal!$K$15:$K$450)</f>
        <v>0</v>
      </c>
      <c r="J283" s="8">
        <v>15</v>
      </c>
      <c r="K283" s="7">
        <v>12</v>
      </c>
      <c r="L283" s="6">
        <f t="shared" si="12"/>
        <v>75</v>
      </c>
      <c r="M283" s="123">
        <f t="shared" si="13"/>
        <v>5</v>
      </c>
      <c r="N283" s="44">
        <f t="shared" si="14"/>
        <v>0</v>
      </c>
      <c r="O283" s="49">
        <f>IFERROR(VLOOKUP(A283,Stock!$A$5:$M$476,10,0),0)*Stock!F283</f>
        <v>75</v>
      </c>
      <c r="Q283" s="49">
        <f>IFERROR(VLOOKUP(A283,Stock!$A$5:$M$476,10,0),0)*Stock!M283</f>
        <v>75</v>
      </c>
    </row>
    <row r="284" spans="1:17" s="18" customFormat="1" ht="18" customHeight="1">
      <c r="A284" s="14">
        <v>294</v>
      </c>
      <c r="B284" s="13" t="s">
        <v>400</v>
      </c>
      <c r="C284" s="9" t="s">
        <v>798</v>
      </c>
      <c r="D284" s="13" t="s">
        <v>16</v>
      </c>
      <c r="E284" s="13" t="s">
        <v>8</v>
      </c>
      <c r="F284" s="112">
        <v>4</v>
      </c>
      <c r="G284" s="55">
        <f>SUMIF(Journal!$D$15:$D$450,$B$5:$B$476,Journal!$R$15:$R$450)</f>
        <v>0</v>
      </c>
      <c r="H284" s="56">
        <f>SUMIF(Journal!$D$15:$D$450,$B$5:$B$480,Journal!$J$15:$J$450)</f>
        <v>0</v>
      </c>
      <c r="I284" s="57">
        <f>SUMIF(Journal!$D$15:$D$450,$B$5:$B$480,Journal!$K$15:$K$450)</f>
        <v>0</v>
      </c>
      <c r="J284" s="12">
        <v>12</v>
      </c>
      <c r="K284" s="11">
        <v>9.6</v>
      </c>
      <c r="L284" s="6">
        <f t="shared" si="12"/>
        <v>48</v>
      </c>
      <c r="M284" s="123">
        <f t="shared" si="13"/>
        <v>4</v>
      </c>
      <c r="N284" s="44">
        <f t="shared" si="14"/>
        <v>0</v>
      </c>
      <c r="O284" s="49">
        <f>IFERROR(VLOOKUP(A284,Stock!$A$5:$M$476,10,0),0)*Stock!F284</f>
        <v>48</v>
      </c>
      <c r="Q284" s="49">
        <f>IFERROR(VLOOKUP(A284,Stock!$A$5:$M$476,10,0),0)*Stock!M284</f>
        <v>48</v>
      </c>
    </row>
    <row r="285" spans="1:17" s="18" customFormat="1" ht="18" customHeight="1">
      <c r="A285" s="10">
        <v>295</v>
      </c>
      <c r="B285" s="13" t="s">
        <v>401</v>
      </c>
      <c r="C285" s="9" t="s">
        <v>799</v>
      </c>
      <c r="D285" s="9" t="s">
        <v>16</v>
      </c>
      <c r="E285" s="9" t="s">
        <v>8</v>
      </c>
      <c r="F285" s="112">
        <v>7</v>
      </c>
      <c r="G285" s="55">
        <f>SUMIF(Journal!$D$15:$D$450,$B$5:$B$476,Journal!$R$15:$R$450)</f>
        <v>0</v>
      </c>
      <c r="H285" s="56">
        <f>SUMIF(Journal!$D$15:$D$450,$B$5:$B$480,Journal!$J$15:$J$450)</f>
        <v>0</v>
      </c>
      <c r="I285" s="57">
        <f>SUMIF(Journal!$D$15:$D$450,$B$5:$B$480,Journal!$K$15:$K$450)</f>
        <v>0</v>
      </c>
      <c r="J285" s="8">
        <v>12</v>
      </c>
      <c r="K285" s="7">
        <v>9.6</v>
      </c>
      <c r="L285" s="6">
        <f t="shared" si="12"/>
        <v>84</v>
      </c>
      <c r="M285" s="123">
        <f t="shared" si="13"/>
        <v>7</v>
      </c>
      <c r="N285" s="44">
        <f t="shared" si="14"/>
        <v>0</v>
      </c>
      <c r="O285" s="49">
        <f>IFERROR(VLOOKUP(A285,Stock!$A$5:$M$476,10,0),0)*Stock!F285</f>
        <v>84</v>
      </c>
      <c r="Q285" s="49">
        <f>IFERROR(VLOOKUP(A285,Stock!$A$5:$M$476,10,0),0)*Stock!M285</f>
        <v>84</v>
      </c>
    </row>
    <row r="286" spans="1:17" s="18" customFormat="1" ht="18" customHeight="1">
      <c r="A286" s="14">
        <v>296</v>
      </c>
      <c r="B286" s="13" t="s">
        <v>402</v>
      </c>
      <c r="C286" s="9" t="s">
        <v>800</v>
      </c>
      <c r="D286" s="13" t="s">
        <v>14</v>
      </c>
      <c r="E286" s="13" t="s">
        <v>8</v>
      </c>
      <c r="F286" s="112">
        <v>8</v>
      </c>
      <c r="G286" s="55">
        <f>SUMIF(Journal!$D$15:$D$450,$B$5:$B$476,Journal!$R$15:$R$450)</f>
        <v>0</v>
      </c>
      <c r="H286" s="56">
        <f>SUMIF(Journal!$D$15:$D$450,$B$5:$B$480,Journal!$J$15:$J$450)</f>
        <v>0</v>
      </c>
      <c r="I286" s="57">
        <f>SUMIF(Journal!$D$15:$D$450,$B$5:$B$480,Journal!$K$15:$K$450)</f>
        <v>0</v>
      </c>
      <c r="J286" s="12">
        <v>12</v>
      </c>
      <c r="K286" s="11">
        <v>9.6</v>
      </c>
      <c r="L286" s="6">
        <f t="shared" si="12"/>
        <v>96</v>
      </c>
      <c r="M286" s="123">
        <f t="shared" si="13"/>
        <v>8</v>
      </c>
      <c r="N286" s="44">
        <f t="shared" si="14"/>
        <v>0</v>
      </c>
      <c r="O286" s="49">
        <f>IFERROR(VLOOKUP(A286,Stock!$A$5:$M$476,10,0),0)*Stock!F286</f>
        <v>96</v>
      </c>
      <c r="Q286" s="49">
        <f>IFERROR(VLOOKUP(A286,Stock!$A$5:$M$476,10,0),0)*Stock!M286</f>
        <v>96</v>
      </c>
    </row>
    <row r="287" spans="1:17" s="18" customFormat="1" ht="18" customHeight="1">
      <c r="A287" s="10">
        <v>297</v>
      </c>
      <c r="B287" s="13" t="s">
        <v>403</v>
      </c>
      <c r="C287" s="9" t="s">
        <v>801</v>
      </c>
      <c r="D287" s="9" t="s">
        <v>14</v>
      </c>
      <c r="E287" s="9" t="s">
        <v>8</v>
      </c>
      <c r="F287" s="112">
        <v>1</v>
      </c>
      <c r="G287" s="55">
        <f>SUMIF(Journal!$D$15:$D$450,$B$5:$B$476,Journal!$R$15:$R$450)</f>
        <v>0</v>
      </c>
      <c r="H287" s="56">
        <f>SUMIF(Journal!$D$15:$D$450,$B$5:$B$480,Journal!$J$15:$J$450)</f>
        <v>0</v>
      </c>
      <c r="I287" s="57">
        <f>SUMIF(Journal!$D$15:$D$450,$B$5:$B$480,Journal!$K$15:$K$450)</f>
        <v>0</v>
      </c>
      <c r="J287" s="8">
        <v>12</v>
      </c>
      <c r="K287" s="7">
        <v>9.6</v>
      </c>
      <c r="L287" s="6">
        <f t="shared" si="12"/>
        <v>12</v>
      </c>
      <c r="M287" s="123">
        <f t="shared" si="13"/>
        <v>1</v>
      </c>
      <c r="N287" s="44">
        <f t="shared" si="14"/>
        <v>0</v>
      </c>
      <c r="O287" s="49">
        <f>IFERROR(VLOOKUP(A287,Stock!$A$5:$M$476,10,0),0)*Stock!F287</f>
        <v>12</v>
      </c>
      <c r="Q287" s="49">
        <f>IFERROR(VLOOKUP(A287,Stock!$A$5:$M$476,10,0),0)*Stock!M287</f>
        <v>12</v>
      </c>
    </row>
    <row r="288" spans="1:17" s="18" customFormat="1" ht="18" customHeight="1">
      <c r="A288" s="14">
        <v>298</v>
      </c>
      <c r="B288" s="13" t="s">
        <v>404</v>
      </c>
      <c r="C288" s="9" t="s">
        <v>802</v>
      </c>
      <c r="D288" s="13" t="s">
        <v>20</v>
      </c>
      <c r="E288" s="13" t="s">
        <v>5</v>
      </c>
      <c r="F288" s="112">
        <v>3</v>
      </c>
      <c r="G288" s="55">
        <f>SUMIF(Journal!$D$15:$D$450,$B$5:$B$476,Journal!$R$15:$R$450)</f>
        <v>0</v>
      </c>
      <c r="H288" s="56">
        <f>SUMIF(Journal!$D$15:$D$450,$B$5:$B$480,Journal!$J$15:$J$450)</f>
        <v>0</v>
      </c>
      <c r="I288" s="57">
        <f>SUMIF(Journal!$D$15:$D$450,$B$5:$B$480,Journal!$K$15:$K$450)</f>
        <v>0</v>
      </c>
      <c r="J288" s="12">
        <v>23</v>
      </c>
      <c r="K288" s="11">
        <v>18.399999999999999</v>
      </c>
      <c r="L288" s="6">
        <f t="shared" si="12"/>
        <v>69</v>
      </c>
      <c r="M288" s="123">
        <f t="shared" si="13"/>
        <v>3</v>
      </c>
      <c r="N288" s="44">
        <f t="shared" si="14"/>
        <v>0</v>
      </c>
      <c r="O288" s="49">
        <f>IFERROR(VLOOKUP(A288,Stock!$A$5:$M$476,10,0),0)*Stock!F288</f>
        <v>69</v>
      </c>
      <c r="Q288" s="49">
        <f>IFERROR(VLOOKUP(A288,Stock!$A$5:$M$476,10,0),0)*Stock!M288</f>
        <v>69</v>
      </c>
    </row>
    <row r="289" spans="1:17" s="18" customFormat="1" ht="18" customHeight="1">
      <c r="A289" s="10">
        <v>299</v>
      </c>
      <c r="B289" s="13" t="s">
        <v>405</v>
      </c>
      <c r="C289" s="9" t="s">
        <v>803</v>
      </c>
      <c r="D289" s="9" t="s">
        <v>20</v>
      </c>
      <c r="E289" s="9" t="s">
        <v>8</v>
      </c>
      <c r="F289" s="112">
        <v>5</v>
      </c>
      <c r="G289" s="55">
        <f>SUMIF(Journal!$D$15:$D$450,$B$5:$B$476,Journal!$R$15:$R$450)</f>
        <v>0</v>
      </c>
      <c r="H289" s="56">
        <f>SUMIF(Journal!$D$15:$D$450,$B$5:$B$480,Journal!$J$15:$J$450)</f>
        <v>0</v>
      </c>
      <c r="I289" s="57">
        <f>SUMIF(Journal!$D$15:$D$450,$B$5:$B$480,Journal!$K$15:$K$450)</f>
        <v>0</v>
      </c>
      <c r="J289" s="8">
        <v>45</v>
      </c>
      <c r="K289" s="7">
        <v>36</v>
      </c>
      <c r="L289" s="6">
        <f t="shared" si="12"/>
        <v>225</v>
      </c>
      <c r="M289" s="123">
        <f t="shared" si="13"/>
        <v>5</v>
      </c>
      <c r="N289" s="44">
        <f t="shared" si="14"/>
        <v>0</v>
      </c>
      <c r="O289" s="49">
        <f>IFERROR(VLOOKUP(A289,Stock!$A$5:$M$476,10,0),0)*Stock!F289</f>
        <v>225</v>
      </c>
      <c r="Q289" s="49">
        <f>IFERROR(VLOOKUP(A289,Stock!$A$5:$M$476,10,0),0)*Stock!M289</f>
        <v>225</v>
      </c>
    </row>
    <row r="290" spans="1:17" s="18" customFormat="1" ht="18" customHeight="1">
      <c r="A290" s="14">
        <v>300</v>
      </c>
      <c r="B290" s="13" t="s">
        <v>406</v>
      </c>
      <c r="C290" s="9" t="s">
        <v>804</v>
      </c>
      <c r="D290" s="13" t="s">
        <v>40</v>
      </c>
      <c r="E290" s="13" t="s">
        <v>5</v>
      </c>
      <c r="F290" s="112">
        <v>4</v>
      </c>
      <c r="G290" s="55">
        <f>SUMIF(Journal!$D$15:$D$450,$B$5:$B$476,Journal!$R$15:$R$450)</f>
        <v>0</v>
      </c>
      <c r="H290" s="56">
        <f>SUMIF(Journal!$D$15:$D$450,$B$5:$B$480,Journal!$J$15:$J$450)</f>
        <v>0</v>
      </c>
      <c r="I290" s="57">
        <f>SUMIF(Journal!$D$15:$D$450,$B$5:$B$480,Journal!$K$15:$K$450)</f>
        <v>0</v>
      </c>
      <c r="J290" s="12">
        <v>30</v>
      </c>
      <c r="K290" s="11">
        <v>24</v>
      </c>
      <c r="L290" s="6">
        <f>M290*J290</f>
        <v>120</v>
      </c>
      <c r="M290" s="123">
        <f>F290-G290+H290-I290</f>
        <v>4</v>
      </c>
      <c r="N290" s="44">
        <f t="shared" si="14"/>
        <v>0</v>
      </c>
      <c r="O290" s="49">
        <f>IFERROR(VLOOKUP(A290,Stock!$A$5:$M$476,10,0),0)*Stock!F290</f>
        <v>120</v>
      </c>
      <c r="Q290" s="49">
        <f>IFERROR(VLOOKUP(A290,Stock!$A$5:$M$476,10,0),0)*Stock!M290</f>
        <v>120</v>
      </c>
    </row>
    <row r="291" spans="1:17" s="18" customFormat="1" ht="18" customHeight="1">
      <c r="A291" s="14">
        <v>300.10000000000002</v>
      </c>
      <c r="B291" s="13" t="s">
        <v>407</v>
      </c>
      <c r="C291" s="9" t="s">
        <v>805</v>
      </c>
      <c r="D291" s="13" t="s">
        <v>97</v>
      </c>
      <c r="E291" s="13" t="s">
        <v>5</v>
      </c>
      <c r="F291" s="112">
        <v>7</v>
      </c>
      <c r="G291" s="55">
        <f>SUMIF(Journal!$D$15:$D$450,$B$5:$B$476,Journal!$R$15:$R$450)</f>
        <v>0</v>
      </c>
      <c r="H291" s="56">
        <f>SUMIF(Journal!$D$15:$D$450,$B$5:$B$480,Journal!$J$15:$J$450)</f>
        <v>0</v>
      </c>
      <c r="I291" s="57">
        <f>SUMIF(Journal!$D$15:$D$450,$B$5:$B$480,Journal!$K$15:$K$450)</f>
        <v>0</v>
      </c>
      <c r="J291" s="12">
        <v>15</v>
      </c>
      <c r="K291" s="11">
        <v>12</v>
      </c>
      <c r="L291" s="6">
        <f t="shared" ref="L291:L292" si="15">M291*J291</f>
        <v>105</v>
      </c>
      <c r="M291" s="123">
        <f>F291-G291+H291-I291</f>
        <v>7</v>
      </c>
      <c r="N291" s="44">
        <f t="shared" si="14"/>
        <v>0</v>
      </c>
      <c r="O291" s="49">
        <f>IFERROR(VLOOKUP(A291,Stock!$A$5:$M$476,10,0),0)*Stock!F291</f>
        <v>105</v>
      </c>
      <c r="Q291" s="49">
        <f>IFERROR(VLOOKUP(A291,Stock!$A$5:$M$476,10,0),0)*Stock!M291</f>
        <v>105</v>
      </c>
    </row>
    <row r="292" spans="1:17" s="18" customFormat="1" ht="18" customHeight="1">
      <c r="A292" s="14">
        <v>300.2</v>
      </c>
      <c r="B292" s="13" t="s">
        <v>408</v>
      </c>
      <c r="C292" s="9" t="s">
        <v>806</v>
      </c>
      <c r="D292" s="13" t="s">
        <v>97</v>
      </c>
      <c r="E292" s="13" t="s">
        <v>5</v>
      </c>
      <c r="F292" s="112">
        <v>8</v>
      </c>
      <c r="G292" s="55">
        <f>SUMIF(Journal!$D$15:$D$450,$B$5:$B$476,Journal!$R$15:$R$450)</f>
        <v>0</v>
      </c>
      <c r="H292" s="56">
        <f>SUMIF(Journal!$D$15:$D$450,$B$5:$B$480,Journal!$J$15:$J$450)</f>
        <v>0</v>
      </c>
      <c r="I292" s="57">
        <f>SUMIF(Journal!$D$15:$D$450,$B$5:$B$480,Journal!$K$15:$K$450)</f>
        <v>0</v>
      </c>
      <c r="J292" s="12">
        <v>15</v>
      </c>
      <c r="K292" s="11">
        <v>12</v>
      </c>
      <c r="L292" s="6">
        <f t="shared" si="15"/>
        <v>120</v>
      </c>
      <c r="M292" s="123">
        <f>F292-G292+H292-I292</f>
        <v>8</v>
      </c>
      <c r="N292" s="44">
        <f t="shared" si="14"/>
        <v>0</v>
      </c>
      <c r="O292" s="49">
        <f>IFERROR(VLOOKUP(A292,Stock!$A$5:$M$476,10,0),0)*Stock!F292</f>
        <v>120</v>
      </c>
      <c r="Q292" s="49">
        <f>IFERROR(VLOOKUP(A292,Stock!$A$5:$M$476,10,0),0)*Stock!M292</f>
        <v>120</v>
      </c>
    </row>
    <row r="293" spans="1:17" s="18" customFormat="1" ht="18" customHeight="1">
      <c r="A293" s="10">
        <v>301</v>
      </c>
      <c r="B293" s="13" t="s">
        <v>409</v>
      </c>
      <c r="C293" s="9" t="s">
        <v>807</v>
      </c>
      <c r="D293" s="9" t="s">
        <v>10</v>
      </c>
      <c r="E293" s="9" t="s">
        <v>23</v>
      </c>
      <c r="F293" s="112">
        <v>5</v>
      </c>
      <c r="G293" s="55">
        <f>SUMIF(Journal!$D$15:$D$450,$B$5:$B$476,Journal!$R$15:$R$450)</f>
        <v>0</v>
      </c>
      <c r="H293" s="56">
        <f>SUMIF(Journal!$D$15:$D$450,$B$5:$B$480,Journal!$J$15:$J$450)</f>
        <v>0</v>
      </c>
      <c r="I293" s="57">
        <f>SUMIF(Journal!$D$15:$D$450,$B$5:$B$480,Journal!$K$15:$K$450)</f>
        <v>0</v>
      </c>
      <c r="J293" s="8">
        <v>24</v>
      </c>
      <c r="K293" s="7">
        <v>19.2</v>
      </c>
      <c r="L293" s="6">
        <f>M293*J293</f>
        <v>120</v>
      </c>
      <c r="M293" s="123">
        <f t="shared" si="13"/>
        <v>5</v>
      </c>
      <c r="N293" s="44">
        <f t="shared" si="14"/>
        <v>0</v>
      </c>
      <c r="O293" s="49">
        <f>IFERROR(VLOOKUP(A293,Stock!$A$5:$M$476,10,0),0)*Stock!F293</f>
        <v>120</v>
      </c>
      <c r="Q293" s="49">
        <f>IFERROR(VLOOKUP(A293,Stock!$A$5:$M$476,10,0),0)*Stock!M293</f>
        <v>120</v>
      </c>
    </row>
    <row r="294" spans="1:17" s="18" customFormat="1" ht="18" customHeight="1">
      <c r="A294" s="14">
        <v>302</v>
      </c>
      <c r="B294" s="13" t="s">
        <v>410</v>
      </c>
      <c r="C294" s="9" t="s">
        <v>808</v>
      </c>
      <c r="D294" s="13" t="s">
        <v>22</v>
      </c>
      <c r="E294" s="13" t="s">
        <v>8</v>
      </c>
      <c r="F294" s="112">
        <v>4</v>
      </c>
      <c r="G294" s="55">
        <f>SUMIF(Journal!$D$15:$D$450,$B$5:$B$476,Journal!$R$15:$R$450)</f>
        <v>0</v>
      </c>
      <c r="H294" s="56">
        <f>SUMIF(Journal!$D$15:$D$450,$B$5:$B$480,Journal!$J$15:$J$450)</f>
        <v>0</v>
      </c>
      <c r="I294" s="57">
        <f>SUMIF(Journal!$D$15:$D$450,$B$5:$B$480,Journal!$K$15:$K$450)</f>
        <v>0</v>
      </c>
      <c r="J294" s="12">
        <v>50</v>
      </c>
      <c r="K294" s="11">
        <v>40</v>
      </c>
      <c r="L294" s="6">
        <f t="shared" si="12"/>
        <v>200</v>
      </c>
      <c r="M294" s="123">
        <f t="shared" si="13"/>
        <v>4</v>
      </c>
      <c r="N294" s="44">
        <f t="shared" si="14"/>
        <v>0</v>
      </c>
      <c r="O294" s="49">
        <f>IFERROR(VLOOKUP(A294,Stock!$A$5:$M$476,10,0),0)*Stock!F294</f>
        <v>200</v>
      </c>
      <c r="Q294" s="49">
        <f>IFERROR(VLOOKUP(A294,Stock!$A$5:$M$476,10,0),0)*Stock!M294</f>
        <v>200</v>
      </c>
    </row>
    <row r="295" spans="1:17" s="18" customFormat="1" ht="18" customHeight="1">
      <c r="A295" s="10">
        <v>303</v>
      </c>
      <c r="B295" s="13" t="s">
        <v>411</v>
      </c>
      <c r="C295" s="9" t="s">
        <v>809</v>
      </c>
      <c r="D295" s="9" t="s">
        <v>20</v>
      </c>
      <c r="E295" s="9" t="s">
        <v>8</v>
      </c>
      <c r="F295" s="112">
        <v>2</v>
      </c>
      <c r="G295" s="55">
        <f>SUMIF(Journal!$D$15:$D$450,$B$5:$B$476,Journal!$R$15:$R$450)</f>
        <v>0</v>
      </c>
      <c r="H295" s="56">
        <f>SUMIF(Journal!$D$15:$D$450,$B$5:$B$480,Journal!$J$15:$J$450)</f>
        <v>0</v>
      </c>
      <c r="I295" s="57">
        <f>SUMIF(Journal!$D$15:$D$450,$B$5:$B$480,Journal!$K$15:$K$450)</f>
        <v>0</v>
      </c>
      <c r="J295" s="8">
        <v>15</v>
      </c>
      <c r="K295" s="7">
        <v>12</v>
      </c>
      <c r="L295" s="6">
        <f t="shared" si="12"/>
        <v>30</v>
      </c>
      <c r="M295" s="123">
        <f t="shared" si="13"/>
        <v>2</v>
      </c>
      <c r="N295" s="44">
        <f t="shared" si="14"/>
        <v>0</v>
      </c>
      <c r="O295" s="49">
        <f>IFERROR(VLOOKUP(A295,Stock!$A$5:$M$476,10,0),0)*Stock!F295</f>
        <v>30</v>
      </c>
      <c r="Q295" s="49">
        <f>IFERROR(VLOOKUP(A295,Stock!$A$5:$M$476,10,0),0)*Stock!M295</f>
        <v>30</v>
      </c>
    </row>
    <row r="296" spans="1:17" s="18" customFormat="1" ht="18" customHeight="1">
      <c r="A296" s="14">
        <v>304</v>
      </c>
      <c r="B296" s="13" t="s">
        <v>412</v>
      </c>
      <c r="C296" s="9" t="s">
        <v>810</v>
      </c>
      <c r="D296" s="13" t="s">
        <v>20</v>
      </c>
      <c r="E296" s="13" t="s">
        <v>8</v>
      </c>
      <c r="F296" s="112">
        <v>6</v>
      </c>
      <c r="G296" s="55">
        <f>SUMIF(Journal!$D$15:$D$450,$B$5:$B$476,Journal!$R$15:$R$450)</f>
        <v>0</v>
      </c>
      <c r="H296" s="56">
        <f>SUMIF(Journal!$D$15:$D$450,$B$5:$B$480,Journal!$J$15:$J$450)</f>
        <v>0</v>
      </c>
      <c r="I296" s="57">
        <f>SUMIF(Journal!$D$15:$D$450,$B$5:$B$480,Journal!$K$15:$K$450)</f>
        <v>0</v>
      </c>
      <c r="J296" s="12">
        <v>12</v>
      </c>
      <c r="K296" s="11">
        <v>9.6</v>
      </c>
      <c r="L296" s="6">
        <f t="shared" si="12"/>
        <v>72</v>
      </c>
      <c r="M296" s="123">
        <f t="shared" si="13"/>
        <v>6</v>
      </c>
      <c r="N296" s="44">
        <f t="shared" si="14"/>
        <v>0</v>
      </c>
      <c r="O296" s="49">
        <f>IFERROR(VLOOKUP(A296,Stock!$A$5:$M$476,10,0),0)*Stock!F296</f>
        <v>72</v>
      </c>
      <c r="Q296" s="49">
        <f>IFERROR(VLOOKUP(A296,Stock!$A$5:$M$476,10,0),0)*Stock!M296</f>
        <v>72</v>
      </c>
    </row>
    <row r="297" spans="1:17" s="18" customFormat="1" ht="18" customHeight="1">
      <c r="A297" s="10">
        <v>305</v>
      </c>
      <c r="B297" s="13" t="s">
        <v>413</v>
      </c>
      <c r="C297" s="9" t="s">
        <v>811</v>
      </c>
      <c r="D297" s="9" t="s">
        <v>20</v>
      </c>
      <c r="E297" s="9" t="s">
        <v>8</v>
      </c>
      <c r="F297" s="112">
        <v>8</v>
      </c>
      <c r="G297" s="55">
        <f>SUMIF(Journal!$D$15:$D$450,$B$5:$B$476,Journal!$R$15:$R$450)</f>
        <v>0</v>
      </c>
      <c r="H297" s="56">
        <f>SUMIF(Journal!$D$15:$D$450,$B$5:$B$480,Journal!$J$15:$J$450)</f>
        <v>0</v>
      </c>
      <c r="I297" s="57">
        <f>SUMIF(Journal!$D$15:$D$450,$B$5:$B$480,Journal!$K$15:$K$450)</f>
        <v>0</v>
      </c>
      <c r="J297" s="8">
        <v>12</v>
      </c>
      <c r="K297" s="7">
        <v>9.6</v>
      </c>
      <c r="L297" s="6">
        <f t="shared" si="12"/>
        <v>96</v>
      </c>
      <c r="M297" s="123">
        <f t="shared" si="13"/>
        <v>8</v>
      </c>
      <c r="N297" s="44">
        <f t="shared" si="14"/>
        <v>0</v>
      </c>
      <c r="O297" s="49">
        <f>IFERROR(VLOOKUP(A297,Stock!$A$5:$M$476,10,0),0)*Stock!F297</f>
        <v>96</v>
      </c>
      <c r="Q297" s="49">
        <f>IFERROR(VLOOKUP(A297,Stock!$A$5:$M$476,10,0),0)*Stock!M297</f>
        <v>96</v>
      </c>
    </row>
    <row r="298" spans="1:17" s="18" customFormat="1" ht="18" customHeight="1">
      <c r="A298" s="14">
        <v>306</v>
      </c>
      <c r="B298" s="13" t="s">
        <v>414</v>
      </c>
      <c r="C298" s="9" t="s">
        <v>812</v>
      </c>
      <c r="D298" s="13" t="s">
        <v>20</v>
      </c>
      <c r="E298" s="13" t="s">
        <v>8</v>
      </c>
      <c r="F298" s="112">
        <v>4</v>
      </c>
      <c r="G298" s="55">
        <f>SUMIF(Journal!$D$15:$D$450,$B$5:$B$476,Journal!$R$15:$R$450)</f>
        <v>0</v>
      </c>
      <c r="H298" s="56">
        <f>SUMIF(Journal!$D$15:$D$450,$B$5:$B$480,Journal!$J$15:$J$450)</f>
        <v>0</v>
      </c>
      <c r="I298" s="57">
        <f>SUMIF(Journal!$D$15:$D$450,$B$5:$B$480,Journal!$K$15:$K$450)</f>
        <v>0</v>
      </c>
      <c r="J298" s="12">
        <v>10</v>
      </c>
      <c r="K298" s="11">
        <v>8</v>
      </c>
      <c r="L298" s="6">
        <f t="shared" si="12"/>
        <v>40</v>
      </c>
      <c r="M298" s="123">
        <f t="shared" si="13"/>
        <v>4</v>
      </c>
      <c r="N298" s="44">
        <f t="shared" si="14"/>
        <v>0</v>
      </c>
      <c r="O298" s="49">
        <f>IFERROR(VLOOKUP(A298,Stock!$A$5:$M$476,10,0),0)*Stock!F298</f>
        <v>40</v>
      </c>
      <c r="Q298" s="49">
        <f>IFERROR(VLOOKUP(A298,Stock!$A$5:$M$476,10,0),0)*Stock!M298</f>
        <v>40</v>
      </c>
    </row>
    <row r="299" spans="1:17" s="18" customFormat="1" ht="18" customHeight="1">
      <c r="A299" s="10">
        <v>307</v>
      </c>
      <c r="B299" s="13" t="s">
        <v>415</v>
      </c>
      <c r="C299" s="9" t="s">
        <v>813</v>
      </c>
      <c r="D299" s="9" t="s">
        <v>20</v>
      </c>
      <c r="E299" s="9" t="s">
        <v>8</v>
      </c>
      <c r="F299" s="112">
        <v>2</v>
      </c>
      <c r="G299" s="55">
        <f>SUMIF(Journal!$D$15:$D$450,$B$5:$B$476,Journal!$R$15:$R$450)</f>
        <v>0</v>
      </c>
      <c r="H299" s="56">
        <f>SUMIF(Journal!$D$15:$D$450,$B$5:$B$480,Journal!$J$15:$J$450)</f>
        <v>0</v>
      </c>
      <c r="I299" s="57">
        <f>SUMIF(Journal!$D$15:$D$450,$B$5:$B$480,Journal!$K$15:$K$450)</f>
        <v>0</v>
      </c>
      <c r="J299" s="8">
        <v>10</v>
      </c>
      <c r="K299" s="7">
        <v>8</v>
      </c>
      <c r="L299" s="6">
        <f t="shared" si="12"/>
        <v>20</v>
      </c>
      <c r="M299" s="123">
        <f t="shared" si="13"/>
        <v>2</v>
      </c>
      <c r="N299" s="44">
        <f t="shared" si="14"/>
        <v>0</v>
      </c>
      <c r="O299" s="49">
        <f>IFERROR(VLOOKUP(A299,Stock!$A$5:$M$476,10,0),0)*Stock!F299</f>
        <v>20</v>
      </c>
      <c r="Q299" s="49">
        <f>IFERROR(VLOOKUP(A299,Stock!$A$5:$M$476,10,0),0)*Stock!M299</f>
        <v>20</v>
      </c>
    </row>
    <row r="300" spans="1:17" s="18" customFormat="1" ht="18" customHeight="1">
      <c r="A300" s="14">
        <v>308</v>
      </c>
      <c r="B300" s="13" t="s">
        <v>416</v>
      </c>
      <c r="C300" s="9" t="s">
        <v>814</v>
      </c>
      <c r="D300" s="13" t="s">
        <v>20</v>
      </c>
      <c r="E300" s="13" t="s">
        <v>8</v>
      </c>
      <c r="F300" s="112">
        <v>5</v>
      </c>
      <c r="G300" s="55">
        <f>SUMIF(Journal!$D$15:$D$450,$B$5:$B$476,Journal!$R$15:$R$450)</f>
        <v>0</v>
      </c>
      <c r="H300" s="56">
        <f>SUMIF(Journal!$D$15:$D$450,$B$5:$B$480,Journal!$J$15:$J$450)</f>
        <v>0</v>
      </c>
      <c r="I300" s="57">
        <f>SUMIF(Journal!$D$15:$D$450,$B$5:$B$480,Journal!$K$15:$K$450)</f>
        <v>0</v>
      </c>
      <c r="J300" s="12">
        <v>8</v>
      </c>
      <c r="K300" s="11">
        <v>6.4</v>
      </c>
      <c r="L300" s="6">
        <f t="shared" si="12"/>
        <v>40</v>
      </c>
      <c r="M300" s="123">
        <f t="shared" si="13"/>
        <v>5</v>
      </c>
      <c r="N300" s="44">
        <f t="shared" si="14"/>
        <v>0</v>
      </c>
      <c r="O300" s="49">
        <f>IFERROR(VLOOKUP(A300,Stock!$A$5:$M$476,10,0),0)*Stock!F300</f>
        <v>40</v>
      </c>
      <c r="Q300" s="49">
        <f>IFERROR(VLOOKUP(A300,Stock!$A$5:$M$476,10,0),0)*Stock!M300</f>
        <v>40</v>
      </c>
    </row>
    <row r="301" spans="1:17" s="18" customFormat="1" ht="18" customHeight="1">
      <c r="A301" s="10">
        <v>309</v>
      </c>
      <c r="B301" s="13" t="s">
        <v>417</v>
      </c>
      <c r="C301" s="9" t="s">
        <v>815</v>
      </c>
      <c r="D301" s="9" t="s">
        <v>20</v>
      </c>
      <c r="E301" s="9" t="s">
        <v>5</v>
      </c>
      <c r="F301" s="112">
        <v>4</v>
      </c>
      <c r="G301" s="55">
        <f>SUMIF(Journal!$D$15:$D$450,$B$5:$B$476,Journal!$R$15:$R$450)</f>
        <v>0</v>
      </c>
      <c r="H301" s="56">
        <f>SUMIF(Journal!$D$15:$D$450,$B$5:$B$480,Journal!$J$15:$J$450)</f>
        <v>0</v>
      </c>
      <c r="I301" s="57">
        <f>SUMIF(Journal!$D$15:$D$450,$B$5:$B$480,Journal!$K$15:$K$450)</f>
        <v>0</v>
      </c>
      <c r="J301" s="8">
        <v>5</v>
      </c>
      <c r="K301" s="7">
        <v>4</v>
      </c>
      <c r="L301" s="6">
        <f t="shared" si="12"/>
        <v>20</v>
      </c>
      <c r="M301" s="123">
        <f t="shared" si="13"/>
        <v>4</v>
      </c>
      <c r="N301" s="44">
        <f t="shared" si="14"/>
        <v>0</v>
      </c>
      <c r="O301" s="49">
        <f>IFERROR(VLOOKUP(A301,Stock!$A$5:$M$476,10,0),0)*Stock!F301</f>
        <v>20</v>
      </c>
      <c r="Q301" s="49">
        <f>IFERROR(VLOOKUP(A301,Stock!$A$5:$M$476,10,0),0)*Stock!M301</f>
        <v>20</v>
      </c>
    </row>
    <row r="302" spans="1:17" s="18" customFormat="1" ht="18" customHeight="1">
      <c r="A302" s="14">
        <v>310</v>
      </c>
      <c r="B302" s="13" t="s">
        <v>418</v>
      </c>
      <c r="C302" s="9" t="s">
        <v>816</v>
      </c>
      <c r="D302" s="13" t="s">
        <v>10</v>
      </c>
      <c r="E302" s="13" t="s">
        <v>21</v>
      </c>
      <c r="F302" s="112">
        <v>8</v>
      </c>
      <c r="G302" s="55">
        <f>SUMIF(Journal!$D$15:$D$450,$B$5:$B$476,Journal!$R$15:$R$450)</f>
        <v>0</v>
      </c>
      <c r="H302" s="56">
        <f>SUMIF(Journal!$D$15:$D$450,$B$5:$B$480,Journal!$J$15:$J$450)</f>
        <v>0</v>
      </c>
      <c r="I302" s="57">
        <f>SUMIF(Journal!$D$15:$D$450,$B$5:$B$480,Journal!$K$15:$K$450)</f>
        <v>0</v>
      </c>
      <c r="J302" s="12"/>
      <c r="K302" s="11"/>
      <c r="L302" s="6">
        <f t="shared" si="12"/>
        <v>0</v>
      </c>
      <c r="M302" s="123">
        <f t="shared" si="13"/>
        <v>8</v>
      </c>
      <c r="N302" s="44">
        <f t="shared" si="14"/>
        <v>0</v>
      </c>
      <c r="O302" s="49">
        <f>IFERROR(VLOOKUP(A302,Stock!$A$5:$M$476,10,0),0)*Stock!F302</f>
        <v>0</v>
      </c>
      <c r="Q302" s="49">
        <f>IFERROR(VLOOKUP(A302,Stock!$A$5:$M$476,10,0),0)*Stock!M302</f>
        <v>0</v>
      </c>
    </row>
    <row r="303" spans="1:17" s="18" customFormat="1" ht="18" customHeight="1">
      <c r="A303" s="10">
        <v>311</v>
      </c>
      <c r="B303" s="13" t="s">
        <v>419</v>
      </c>
      <c r="C303" s="9" t="s">
        <v>817</v>
      </c>
      <c r="D303" s="9" t="s">
        <v>10</v>
      </c>
      <c r="E303" s="9" t="s">
        <v>21</v>
      </c>
      <c r="F303" s="112">
        <v>4</v>
      </c>
      <c r="G303" s="55">
        <f>SUMIF(Journal!$D$15:$D$450,$B$5:$B$476,Journal!$R$15:$R$450)</f>
        <v>0</v>
      </c>
      <c r="H303" s="56">
        <f>SUMIF(Journal!$D$15:$D$450,$B$5:$B$480,Journal!$J$15:$J$450)</f>
        <v>0</v>
      </c>
      <c r="I303" s="57">
        <f>SUMIF(Journal!$D$15:$D$450,$B$5:$B$480,Journal!$K$15:$K$450)</f>
        <v>0</v>
      </c>
      <c r="J303" s="8"/>
      <c r="K303" s="7"/>
      <c r="L303" s="6">
        <f t="shared" si="12"/>
        <v>0</v>
      </c>
      <c r="M303" s="123">
        <f t="shared" si="13"/>
        <v>4</v>
      </c>
      <c r="N303" s="44">
        <f t="shared" si="14"/>
        <v>0</v>
      </c>
      <c r="O303" s="49">
        <f>IFERROR(VLOOKUP(A303,Stock!$A$5:$M$476,10,0),0)*Stock!F303</f>
        <v>0</v>
      </c>
      <c r="Q303" s="49">
        <f>IFERROR(VLOOKUP(A303,Stock!$A$5:$M$476,10,0),0)*Stock!M303</f>
        <v>0</v>
      </c>
    </row>
    <row r="304" spans="1:17" s="18" customFormat="1" ht="18" customHeight="1">
      <c r="A304" s="14">
        <v>312</v>
      </c>
      <c r="B304" s="13" t="s">
        <v>420</v>
      </c>
      <c r="C304" s="9" t="s">
        <v>818</v>
      </c>
      <c r="D304" s="13" t="s">
        <v>10</v>
      </c>
      <c r="E304" s="13" t="s">
        <v>21</v>
      </c>
      <c r="F304" s="112">
        <v>9</v>
      </c>
      <c r="G304" s="55">
        <f>SUMIF(Journal!$D$15:$D$450,$B$5:$B$476,Journal!$R$15:$R$450)</f>
        <v>0</v>
      </c>
      <c r="H304" s="56">
        <f>SUMIF(Journal!$D$15:$D$450,$B$5:$B$480,Journal!$J$15:$J$450)</f>
        <v>0</v>
      </c>
      <c r="I304" s="57">
        <f>SUMIF(Journal!$D$15:$D$450,$B$5:$B$480,Journal!$K$15:$K$450)</f>
        <v>0</v>
      </c>
      <c r="J304" s="12"/>
      <c r="K304" s="11"/>
      <c r="L304" s="6">
        <f t="shared" si="12"/>
        <v>0</v>
      </c>
      <c r="M304" s="123">
        <f t="shared" si="13"/>
        <v>9</v>
      </c>
      <c r="N304" s="44">
        <f t="shared" si="14"/>
        <v>0</v>
      </c>
      <c r="O304" s="49">
        <f>IFERROR(VLOOKUP(A304,Stock!$A$5:$M$476,10,0),0)*Stock!F304</f>
        <v>0</v>
      </c>
      <c r="Q304" s="49">
        <f>IFERROR(VLOOKUP(A304,Stock!$A$5:$M$476,10,0),0)*Stock!M304</f>
        <v>0</v>
      </c>
    </row>
    <row r="305" spans="1:17" s="18" customFormat="1" ht="18" customHeight="1">
      <c r="A305" s="10">
        <v>313</v>
      </c>
      <c r="B305" s="13" t="s">
        <v>421</v>
      </c>
      <c r="C305" s="9" t="s">
        <v>819</v>
      </c>
      <c r="D305" s="9" t="s">
        <v>10</v>
      </c>
      <c r="E305" s="9" t="s">
        <v>21</v>
      </c>
      <c r="F305" s="112">
        <v>5</v>
      </c>
      <c r="G305" s="55">
        <f>SUMIF(Journal!$D$15:$D$450,$B$5:$B$476,Journal!$R$15:$R$450)</f>
        <v>0</v>
      </c>
      <c r="H305" s="56">
        <f>SUMIF(Journal!$D$15:$D$450,$B$5:$B$480,Journal!$J$15:$J$450)</f>
        <v>0</v>
      </c>
      <c r="I305" s="57">
        <f>SUMIF(Journal!$D$15:$D$450,$B$5:$B$480,Journal!$K$15:$K$450)</f>
        <v>0</v>
      </c>
      <c r="J305" s="8"/>
      <c r="K305" s="7"/>
      <c r="L305" s="6">
        <f t="shared" si="12"/>
        <v>0</v>
      </c>
      <c r="M305" s="123">
        <f t="shared" si="13"/>
        <v>5</v>
      </c>
      <c r="N305" s="44">
        <f t="shared" si="14"/>
        <v>0</v>
      </c>
      <c r="O305" s="49">
        <f>IFERROR(VLOOKUP(A305,Stock!$A$5:$M$476,10,0),0)*Stock!F305</f>
        <v>0</v>
      </c>
      <c r="Q305" s="49">
        <f>IFERROR(VLOOKUP(A305,Stock!$A$5:$M$476,10,0),0)*Stock!M305</f>
        <v>0</v>
      </c>
    </row>
    <row r="306" spans="1:17" s="18" customFormat="1" ht="18" customHeight="1">
      <c r="A306" s="14">
        <v>314</v>
      </c>
      <c r="B306" s="13" t="s">
        <v>422</v>
      </c>
      <c r="C306" s="9" t="s">
        <v>820</v>
      </c>
      <c r="D306" s="13" t="s">
        <v>38</v>
      </c>
      <c r="E306" s="13" t="s">
        <v>21</v>
      </c>
      <c r="F306" s="112">
        <v>4</v>
      </c>
      <c r="G306" s="55">
        <f>SUMIF(Journal!$D$15:$D$450,$B$5:$B$476,Journal!$R$15:$R$450)</f>
        <v>0</v>
      </c>
      <c r="H306" s="56">
        <f>SUMIF(Journal!$D$15:$D$450,$B$5:$B$480,Journal!$J$15:$J$450)</f>
        <v>0</v>
      </c>
      <c r="I306" s="57">
        <f>SUMIF(Journal!$D$15:$D$450,$B$5:$B$480,Journal!$K$15:$K$450)</f>
        <v>0</v>
      </c>
      <c r="J306" s="12">
        <v>40</v>
      </c>
      <c r="K306" s="11">
        <v>32</v>
      </c>
      <c r="L306" s="6">
        <f t="shared" si="12"/>
        <v>160</v>
      </c>
      <c r="M306" s="123">
        <f t="shared" si="13"/>
        <v>4</v>
      </c>
      <c r="N306" s="44">
        <f t="shared" si="14"/>
        <v>0</v>
      </c>
      <c r="O306" s="49">
        <f>IFERROR(VLOOKUP(A306,Stock!$A$5:$M$476,10,0),0)*Stock!F306</f>
        <v>160</v>
      </c>
      <c r="Q306" s="49">
        <f>IFERROR(VLOOKUP(A306,Stock!$A$5:$M$476,10,0),0)*Stock!M306</f>
        <v>160</v>
      </c>
    </row>
    <row r="307" spans="1:17" s="18" customFormat="1" ht="18" customHeight="1">
      <c r="A307" s="10">
        <v>315</v>
      </c>
      <c r="B307" s="13" t="s">
        <v>423</v>
      </c>
      <c r="C307" s="9" t="s">
        <v>821</v>
      </c>
      <c r="D307" s="9" t="s">
        <v>20</v>
      </c>
      <c r="E307" s="9" t="s">
        <v>8</v>
      </c>
      <c r="F307" s="112">
        <v>5</v>
      </c>
      <c r="G307" s="55">
        <f>SUMIF(Journal!$D$15:$D$450,$B$5:$B$476,Journal!$R$15:$R$450)</f>
        <v>0</v>
      </c>
      <c r="H307" s="56">
        <f>SUMIF(Journal!$D$15:$D$450,$B$5:$B$480,Journal!$J$15:$J$450)</f>
        <v>0</v>
      </c>
      <c r="I307" s="57">
        <f>SUMIF(Journal!$D$15:$D$450,$B$5:$B$480,Journal!$K$15:$K$450)</f>
        <v>0</v>
      </c>
      <c r="J307" s="8">
        <v>12</v>
      </c>
      <c r="K307" s="7">
        <v>9.6</v>
      </c>
      <c r="L307" s="6">
        <f t="shared" si="12"/>
        <v>60</v>
      </c>
      <c r="M307" s="123">
        <f t="shared" si="13"/>
        <v>5</v>
      </c>
      <c r="N307" s="44">
        <f t="shared" si="14"/>
        <v>0</v>
      </c>
      <c r="O307" s="49">
        <f>IFERROR(VLOOKUP(A307,Stock!$A$5:$M$476,10,0),0)*Stock!F307</f>
        <v>60</v>
      </c>
      <c r="Q307" s="49">
        <f>IFERROR(VLOOKUP(A307,Stock!$A$5:$M$476,10,0),0)*Stock!M307</f>
        <v>60</v>
      </c>
    </row>
    <row r="308" spans="1:17" s="18" customFormat="1" ht="18" customHeight="1">
      <c r="A308" s="14">
        <v>316</v>
      </c>
      <c r="B308" s="13" t="s">
        <v>424</v>
      </c>
      <c r="C308" s="9" t="s">
        <v>822</v>
      </c>
      <c r="D308" s="13" t="s">
        <v>20</v>
      </c>
      <c r="E308" s="13" t="s">
        <v>5</v>
      </c>
      <c r="F308" s="112">
        <v>4</v>
      </c>
      <c r="G308" s="55">
        <f>SUMIF(Journal!$D$15:$D$450,$B$5:$B$476,Journal!$R$15:$R$450)</f>
        <v>0</v>
      </c>
      <c r="H308" s="56">
        <f>SUMIF(Journal!$D$15:$D$450,$B$5:$B$480,Journal!$J$15:$J$450)</f>
        <v>0</v>
      </c>
      <c r="I308" s="57">
        <f>SUMIF(Journal!$D$15:$D$450,$B$5:$B$480,Journal!$K$15:$K$450)</f>
        <v>0</v>
      </c>
      <c r="J308" s="12">
        <v>15</v>
      </c>
      <c r="K308" s="11">
        <v>12</v>
      </c>
      <c r="L308" s="6">
        <f t="shared" si="12"/>
        <v>60</v>
      </c>
      <c r="M308" s="123">
        <f t="shared" si="13"/>
        <v>4</v>
      </c>
      <c r="N308" s="44">
        <f t="shared" si="14"/>
        <v>0</v>
      </c>
      <c r="O308" s="49">
        <f>IFERROR(VLOOKUP(A308,Stock!$A$5:$M$476,10,0),0)*Stock!F308</f>
        <v>60</v>
      </c>
      <c r="Q308" s="49">
        <f>IFERROR(VLOOKUP(A308,Stock!$A$5:$M$476,10,0),0)*Stock!M308</f>
        <v>60</v>
      </c>
    </row>
    <row r="309" spans="1:17" s="18" customFormat="1" ht="18" customHeight="1">
      <c r="A309" s="10">
        <v>317</v>
      </c>
      <c r="B309" s="13" t="s">
        <v>425</v>
      </c>
      <c r="C309" s="9" t="s">
        <v>823</v>
      </c>
      <c r="D309" s="9" t="s">
        <v>38</v>
      </c>
      <c r="E309" s="9" t="s">
        <v>21</v>
      </c>
      <c r="F309" s="112">
        <v>5</v>
      </c>
      <c r="G309" s="55">
        <f>SUMIF(Journal!$D$15:$D$450,$B$5:$B$476,Journal!$R$15:$R$450)</f>
        <v>0</v>
      </c>
      <c r="H309" s="56">
        <f>SUMIF(Journal!$D$15:$D$450,$B$5:$B$480,Journal!$J$15:$J$450)</f>
        <v>0</v>
      </c>
      <c r="I309" s="57">
        <f>SUMIF(Journal!$D$15:$D$450,$B$5:$B$480,Journal!$K$15:$K$450)</f>
        <v>0</v>
      </c>
      <c r="J309" s="8">
        <v>75</v>
      </c>
      <c r="K309" s="7">
        <v>60</v>
      </c>
      <c r="L309" s="6">
        <f t="shared" si="12"/>
        <v>375</v>
      </c>
      <c r="M309" s="123">
        <f t="shared" si="13"/>
        <v>5</v>
      </c>
      <c r="N309" s="44">
        <f t="shared" si="14"/>
        <v>0</v>
      </c>
      <c r="O309" s="49">
        <f>IFERROR(VLOOKUP(A309,Stock!$A$5:$M$476,10,0),0)*Stock!F309</f>
        <v>375</v>
      </c>
      <c r="Q309" s="49">
        <f>IFERROR(VLOOKUP(A309,Stock!$A$5:$M$476,10,0),0)*Stock!M309</f>
        <v>375</v>
      </c>
    </row>
    <row r="310" spans="1:17" s="18" customFormat="1" ht="18" customHeight="1">
      <c r="A310" s="14">
        <v>318</v>
      </c>
      <c r="B310" s="13" t="s">
        <v>426</v>
      </c>
      <c r="C310" s="9" t="s">
        <v>824</v>
      </c>
      <c r="D310" s="13" t="s">
        <v>20</v>
      </c>
      <c r="E310" s="13" t="s">
        <v>8</v>
      </c>
      <c r="F310" s="112">
        <v>4</v>
      </c>
      <c r="G310" s="55">
        <f>SUMIF(Journal!$D$15:$D$450,$B$5:$B$476,Journal!$R$15:$R$450)</f>
        <v>0</v>
      </c>
      <c r="H310" s="56">
        <f>SUMIF(Journal!$D$15:$D$450,$B$5:$B$480,Journal!$J$15:$J$450)</f>
        <v>0</v>
      </c>
      <c r="I310" s="57">
        <f>SUMIF(Journal!$D$15:$D$450,$B$5:$B$480,Journal!$K$15:$K$450)</f>
        <v>0</v>
      </c>
      <c r="J310" s="12">
        <v>12</v>
      </c>
      <c r="K310" s="11">
        <v>9.6</v>
      </c>
      <c r="L310" s="6">
        <f t="shared" si="12"/>
        <v>48</v>
      </c>
      <c r="M310" s="123">
        <f t="shared" si="13"/>
        <v>4</v>
      </c>
      <c r="N310" s="44">
        <f t="shared" si="14"/>
        <v>0</v>
      </c>
      <c r="O310" s="49">
        <f>IFERROR(VLOOKUP(A310,Stock!$A$5:$M$476,10,0),0)*Stock!F310</f>
        <v>48</v>
      </c>
      <c r="Q310" s="49">
        <f>IFERROR(VLOOKUP(A310,Stock!$A$5:$M$476,10,0),0)*Stock!M310</f>
        <v>48</v>
      </c>
    </row>
    <row r="311" spans="1:17" s="18" customFormat="1" ht="18" customHeight="1">
      <c r="A311" s="10">
        <v>319</v>
      </c>
      <c r="B311" s="13" t="s">
        <v>427</v>
      </c>
      <c r="C311" s="9" t="s">
        <v>825</v>
      </c>
      <c r="D311" s="9" t="s">
        <v>10</v>
      </c>
      <c r="E311" s="9" t="s">
        <v>21</v>
      </c>
      <c r="F311" s="112">
        <v>5</v>
      </c>
      <c r="G311" s="55">
        <f>SUMIF(Journal!$D$15:$D$450,$B$5:$B$476,Journal!$R$15:$R$450)</f>
        <v>0</v>
      </c>
      <c r="H311" s="56">
        <f>SUMIF(Journal!$D$15:$D$450,$B$5:$B$480,Journal!$J$15:$J$450)</f>
        <v>0</v>
      </c>
      <c r="I311" s="57">
        <f>SUMIF(Journal!$D$15:$D$450,$B$5:$B$480,Journal!$K$15:$K$450)</f>
        <v>0</v>
      </c>
      <c r="J311" s="8">
        <v>35</v>
      </c>
      <c r="K311" s="7">
        <v>28</v>
      </c>
      <c r="L311" s="6">
        <f t="shared" si="12"/>
        <v>175</v>
      </c>
      <c r="M311" s="123">
        <f t="shared" si="13"/>
        <v>5</v>
      </c>
      <c r="N311" s="44">
        <f t="shared" si="14"/>
        <v>0</v>
      </c>
      <c r="O311" s="49">
        <f>IFERROR(VLOOKUP(A311,Stock!$A$5:$M$476,10,0),0)*Stock!F311</f>
        <v>175</v>
      </c>
      <c r="Q311" s="49">
        <f>IFERROR(VLOOKUP(A311,Stock!$A$5:$M$476,10,0),0)*Stock!M311</f>
        <v>175</v>
      </c>
    </row>
    <row r="312" spans="1:17" s="18" customFormat="1" ht="18" customHeight="1">
      <c r="A312" s="14">
        <v>320</v>
      </c>
      <c r="B312" s="13" t="s">
        <v>428</v>
      </c>
      <c r="C312" s="9" t="s">
        <v>826</v>
      </c>
      <c r="D312" s="13" t="s">
        <v>20</v>
      </c>
      <c r="E312" s="13" t="s">
        <v>8</v>
      </c>
      <c r="F312" s="112">
        <v>2</v>
      </c>
      <c r="G312" s="55">
        <f>SUMIF(Journal!$D$15:$D$450,$B$5:$B$476,Journal!$R$15:$R$450)</f>
        <v>0</v>
      </c>
      <c r="H312" s="56">
        <f>SUMIF(Journal!$D$15:$D$450,$B$5:$B$480,Journal!$J$15:$J$450)</f>
        <v>0</v>
      </c>
      <c r="I312" s="57">
        <f>SUMIF(Journal!$D$15:$D$450,$B$5:$B$480,Journal!$K$15:$K$450)</f>
        <v>0</v>
      </c>
      <c r="J312" s="12">
        <v>15</v>
      </c>
      <c r="K312" s="11">
        <v>12</v>
      </c>
      <c r="L312" s="6">
        <f t="shared" si="12"/>
        <v>30</v>
      </c>
      <c r="M312" s="123">
        <f t="shared" si="13"/>
        <v>2</v>
      </c>
      <c r="N312" s="44">
        <f t="shared" si="14"/>
        <v>0</v>
      </c>
      <c r="O312" s="49">
        <f>IFERROR(VLOOKUP(A312,Stock!$A$5:$M$476,10,0),0)*Stock!F312</f>
        <v>30</v>
      </c>
      <c r="Q312" s="49">
        <f>IFERROR(VLOOKUP(A312,Stock!$A$5:$M$476,10,0),0)*Stock!M312</f>
        <v>30</v>
      </c>
    </row>
    <row r="313" spans="1:17" s="18" customFormat="1" ht="18" customHeight="1">
      <c r="A313" s="10">
        <v>321</v>
      </c>
      <c r="B313" s="13" t="s">
        <v>429</v>
      </c>
      <c r="C313" s="9" t="s">
        <v>827</v>
      </c>
      <c r="D313" s="9" t="s">
        <v>39</v>
      </c>
      <c r="E313" s="19"/>
      <c r="F313" s="112">
        <v>4</v>
      </c>
      <c r="G313" s="55">
        <f>SUMIF(Journal!$D$15:$D$450,$B$5:$B$476,Journal!$R$15:$R$450)</f>
        <v>0</v>
      </c>
      <c r="H313" s="56">
        <f>SUMIF(Journal!$D$15:$D$450,$B$5:$B$480,Journal!$J$15:$J$450)</f>
        <v>0</v>
      </c>
      <c r="I313" s="57">
        <f>SUMIF(Journal!$D$15:$D$450,$B$5:$B$480,Journal!$K$15:$K$450)</f>
        <v>0</v>
      </c>
      <c r="J313" s="8">
        <v>10</v>
      </c>
      <c r="K313" s="7">
        <v>8</v>
      </c>
      <c r="L313" s="6">
        <f t="shared" si="12"/>
        <v>40</v>
      </c>
      <c r="M313" s="123">
        <f t="shared" si="13"/>
        <v>4</v>
      </c>
      <c r="N313" s="44">
        <f t="shared" si="14"/>
        <v>0</v>
      </c>
      <c r="O313" s="49">
        <f>IFERROR(VLOOKUP(A313,Stock!$A$5:$M$476,10,0),0)*Stock!F313</f>
        <v>40</v>
      </c>
      <c r="Q313" s="49">
        <f>IFERROR(VLOOKUP(A313,Stock!$A$5:$M$476,10,0),0)*Stock!M313</f>
        <v>40</v>
      </c>
    </row>
    <row r="314" spans="1:17" s="18" customFormat="1" ht="18" customHeight="1">
      <c r="A314" s="14">
        <v>322</v>
      </c>
      <c r="B314" s="13" t="s">
        <v>430</v>
      </c>
      <c r="C314" s="9" t="s">
        <v>828</v>
      </c>
      <c r="D314" s="13" t="s">
        <v>20</v>
      </c>
      <c r="E314" s="13" t="s">
        <v>8</v>
      </c>
      <c r="F314" s="112">
        <v>8</v>
      </c>
      <c r="G314" s="55">
        <f>SUMIF(Journal!$D$15:$D$450,$B$5:$B$476,Journal!$R$15:$R$450)</f>
        <v>0</v>
      </c>
      <c r="H314" s="56">
        <f>SUMIF(Journal!$D$15:$D$450,$B$5:$B$480,Journal!$J$15:$J$450)</f>
        <v>0</v>
      </c>
      <c r="I314" s="57">
        <f>SUMIF(Journal!$D$15:$D$450,$B$5:$B$480,Journal!$K$15:$K$450)</f>
        <v>0</v>
      </c>
      <c r="J314" s="12">
        <v>12</v>
      </c>
      <c r="K314" s="11">
        <v>9.6</v>
      </c>
      <c r="L314" s="6">
        <f t="shared" si="12"/>
        <v>96</v>
      </c>
      <c r="M314" s="123">
        <f t="shared" si="13"/>
        <v>8</v>
      </c>
      <c r="N314" s="44">
        <f t="shared" si="14"/>
        <v>0</v>
      </c>
      <c r="O314" s="49">
        <f>IFERROR(VLOOKUP(A314,Stock!$A$5:$M$476,10,0),0)*Stock!F314</f>
        <v>96</v>
      </c>
      <c r="Q314" s="49">
        <f>IFERROR(VLOOKUP(A314,Stock!$A$5:$M$476,10,0),0)*Stock!M314</f>
        <v>96</v>
      </c>
    </row>
    <row r="315" spans="1:17" s="18" customFormat="1" ht="18" customHeight="1">
      <c r="A315" s="10">
        <v>323</v>
      </c>
      <c r="B315" s="13" t="s">
        <v>431</v>
      </c>
      <c r="C315" s="9" t="s">
        <v>829</v>
      </c>
      <c r="D315" s="9" t="s">
        <v>20</v>
      </c>
      <c r="E315" s="9" t="s">
        <v>5</v>
      </c>
      <c r="F315" s="112">
        <v>5</v>
      </c>
      <c r="G315" s="55">
        <f>SUMIF(Journal!$D$15:$D$450,$B$5:$B$476,Journal!$R$15:$R$450)</f>
        <v>0</v>
      </c>
      <c r="H315" s="56">
        <f>SUMIF(Journal!$D$15:$D$450,$B$5:$B$480,Journal!$J$15:$J$450)</f>
        <v>0</v>
      </c>
      <c r="I315" s="57">
        <f>SUMIF(Journal!$D$15:$D$450,$B$5:$B$480,Journal!$K$15:$K$450)</f>
        <v>0</v>
      </c>
      <c r="J315" s="8">
        <v>15</v>
      </c>
      <c r="K315" s="7">
        <v>12</v>
      </c>
      <c r="L315" s="6">
        <f t="shared" si="12"/>
        <v>75</v>
      </c>
      <c r="M315" s="123">
        <f t="shared" si="13"/>
        <v>5</v>
      </c>
      <c r="N315" s="44">
        <f t="shared" si="14"/>
        <v>0</v>
      </c>
      <c r="O315" s="49">
        <f>IFERROR(VLOOKUP(A315,Stock!$A$5:$M$476,10,0),0)*Stock!F315</f>
        <v>75</v>
      </c>
      <c r="Q315" s="49">
        <f>IFERROR(VLOOKUP(A315,Stock!$A$5:$M$476,10,0),0)*Stock!M315</f>
        <v>75</v>
      </c>
    </row>
    <row r="316" spans="1:17" s="18" customFormat="1" ht="18" customHeight="1">
      <c r="A316" s="14">
        <v>324</v>
      </c>
      <c r="B316" s="13" t="s">
        <v>432</v>
      </c>
      <c r="C316" s="9" t="s">
        <v>830</v>
      </c>
      <c r="D316" s="13" t="s">
        <v>38</v>
      </c>
      <c r="E316" s="13" t="s">
        <v>8</v>
      </c>
      <c r="F316" s="112">
        <v>9</v>
      </c>
      <c r="G316" s="55">
        <f>SUMIF(Journal!$D$15:$D$450,$B$5:$B$476,Journal!$R$15:$R$450)</f>
        <v>0</v>
      </c>
      <c r="H316" s="56">
        <f>SUMIF(Journal!$D$15:$D$450,$B$5:$B$480,Journal!$J$15:$J$450)</f>
        <v>0</v>
      </c>
      <c r="I316" s="57">
        <f>SUMIF(Journal!$D$15:$D$450,$B$5:$B$480,Journal!$K$15:$K$450)</f>
        <v>0</v>
      </c>
      <c r="J316" s="12">
        <v>50</v>
      </c>
      <c r="K316" s="11">
        <v>40</v>
      </c>
      <c r="L316" s="6">
        <f t="shared" si="12"/>
        <v>450</v>
      </c>
      <c r="M316" s="123">
        <f t="shared" si="13"/>
        <v>9</v>
      </c>
      <c r="N316" s="44">
        <f t="shared" si="14"/>
        <v>0</v>
      </c>
      <c r="O316" s="49">
        <f>IFERROR(VLOOKUP(A316,Stock!$A$5:$M$476,10,0),0)*Stock!F316</f>
        <v>450</v>
      </c>
      <c r="Q316" s="49">
        <f>IFERROR(VLOOKUP(A316,Stock!$A$5:$M$476,10,0),0)*Stock!M316</f>
        <v>450</v>
      </c>
    </row>
    <row r="317" spans="1:17" s="18" customFormat="1" ht="18" customHeight="1">
      <c r="A317" s="10">
        <v>325</v>
      </c>
      <c r="B317" s="13" t="s">
        <v>433</v>
      </c>
      <c r="C317" s="9" t="s">
        <v>831</v>
      </c>
      <c r="D317" s="9" t="s">
        <v>10</v>
      </c>
      <c r="E317" s="9" t="s">
        <v>8</v>
      </c>
      <c r="F317" s="112">
        <v>4</v>
      </c>
      <c r="G317" s="55">
        <f>SUMIF(Journal!$D$15:$D$450,$B$5:$B$476,Journal!$R$15:$R$450)</f>
        <v>0</v>
      </c>
      <c r="H317" s="56">
        <f>SUMIF(Journal!$D$15:$D$450,$B$5:$B$480,Journal!$J$15:$J$450)</f>
        <v>0</v>
      </c>
      <c r="I317" s="57">
        <f>SUMIF(Journal!$D$15:$D$450,$B$5:$B$480,Journal!$K$15:$K$450)</f>
        <v>0</v>
      </c>
      <c r="J317" s="8">
        <v>12</v>
      </c>
      <c r="K317" s="7">
        <v>9.6</v>
      </c>
      <c r="L317" s="6">
        <f t="shared" si="12"/>
        <v>48</v>
      </c>
      <c r="M317" s="123">
        <f t="shared" si="13"/>
        <v>4</v>
      </c>
      <c r="N317" s="44">
        <f t="shared" si="14"/>
        <v>0</v>
      </c>
      <c r="O317" s="49">
        <f>IFERROR(VLOOKUP(A317,Stock!$A$5:$M$476,10,0),0)*Stock!F317</f>
        <v>48</v>
      </c>
      <c r="Q317" s="49">
        <f>IFERROR(VLOOKUP(A317,Stock!$A$5:$M$476,10,0),0)*Stock!M317</f>
        <v>48</v>
      </c>
    </row>
    <row r="318" spans="1:17" s="18" customFormat="1" ht="18" customHeight="1">
      <c r="A318" s="14">
        <v>326</v>
      </c>
      <c r="B318" s="13" t="s">
        <v>434</v>
      </c>
      <c r="C318" s="9" t="s">
        <v>832</v>
      </c>
      <c r="D318" s="13" t="s">
        <v>10</v>
      </c>
      <c r="E318" s="13" t="s">
        <v>8</v>
      </c>
      <c r="F318" s="112">
        <v>7</v>
      </c>
      <c r="G318" s="55">
        <f>SUMIF(Journal!$D$15:$D$450,$B$5:$B$476,Journal!$R$15:$R$450)</f>
        <v>0</v>
      </c>
      <c r="H318" s="56">
        <f>SUMIF(Journal!$D$15:$D$450,$B$5:$B$480,Journal!$J$15:$J$450)</f>
        <v>0</v>
      </c>
      <c r="I318" s="57">
        <f>SUMIF(Journal!$D$15:$D$450,$B$5:$B$480,Journal!$K$15:$K$450)</f>
        <v>0</v>
      </c>
      <c r="J318" s="12">
        <v>12</v>
      </c>
      <c r="K318" s="11">
        <v>9.6</v>
      </c>
      <c r="L318" s="6">
        <f t="shared" si="12"/>
        <v>84</v>
      </c>
      <c r="M318" s="123">
        <f t="shared" si="13"/>
        <v>7</v>
      </c>
      <c r="N318" s="44">
        <f t="shared" si="14"/>
        <v>0</v>
      </c>
      <c r="O318" s="49">
        <f>IFERROR(VLOOKUP(A318,Stock!$A$5:$M$476,10,0),0)*Stock!F318</f>
        <v>84</v>
      </c>
      <c r="Q318" s="49">
        <f>IFERROR(VLOOKUP(A318,Stock!$A$5:$M$476,10,0),0)*Stock!M318</f>
        <v>84</v>
      </c>
    </row>
    <row r="319" spans="1:17" s="18" customFormat="1" ht="18" customHeight="1">
      <c r="A319" s="10">
        <v>328</v>
      </c>
      <c r="B319" s="13" t="s">
        <v>435</v>
      </c>
      <c r="C319" s="9" t="s">
        <v>833</v>
      </c>
      <c r="D319" s="9" t="s">
        <v>20</v>
      </c>
      <c r="E319" s="9" t="s">
        <v>8</v>
      </c>
      <c r="F319" s="112">
        <v>5</v>
      </c>
      <c r="G319" s="55">
        <f>SUMIF(Journal!$D$15:$D$450,$B$5:$B$476,Journal!$R$15:$R$450)</f>
        <v>0</v>
      </c>
      <c r="H319" s="56">
        <f>SUMIF(Journal!$D$15:$D$450,$B$5:$B$480,Journal!$J$15:$J$450)</f>
        <v>0</v>
      </c>
      <c r="I319" s="57">
        <f>SUMIF(Journal!$D$15:$D$450,$B$5:$B$480,Journal!$K$15:$K$450)</f>
        <v>0</v>
      </c>
      <c r="J319" s="8">
        <v>15</v>
      </c>
      <c r="K319" s="7">
        <v>12</v>
      </c>
      <c r="L319" s="6">
        <f t="shared" si="12"/>
        <v>75</v>
      </c>
      <c r="M319" s="123">
        <f t="shared" si="13"/>
        <v>5</v>
      </c>
      <c r="N319" s="44">
        <f t="shared" si="14"/>
        <v>0</v>
      </c>
      <c r="O319" s="49">
        <f>IFERROR(VLOOKUP(A319,Stock!$A$5:$M$476,10,0),0)*Stock!F319</f>
        <v>75</v>
      </c>
      <c r="Q319" s="49">
        <f>IFERROR(VLOOKUP(A319,Stock!$A$5:$M$476,10,0),0)*Stock!M319</f>
        <v>75</v>
      </c>
    </row>
    <row r="320" spans="1:17" s="18" customFormat="1" ht="18" customHeight="1">
      <c r="A320" s="14">
        <v>329</v>
      </c>
      <c r="B320" s="13" t="s">
        <v>436</v>
      </c>
      <c r="C320" s="9" t="s">
        <v>834</v>
      </c>
      <c r="D320" s="13" t="s">
        <v>20</v>
      </c>
      <c r="E320" s="13" t="s">
        <v>8</v>
      </c>
      <c r="F320" s="112">
        <v>8</v>
      </c>
      <c r="G320" s="55">
        <f>SUMIF(Journal!$D$15:$D$450,$B$5:$B$476,Journal!$R$15:$R$450)</f>
        <v>0</v>
      </c>
      <c r="H320" s="56">
        <f>SUMIF(Journal!$D$15:$D$450,$B$5:$B$480,Journal!$J$15:$J$450)</f>
        <v>0</v>
      </c>
      <c r="I320" s="57">
        <f>SUMIF(Journal!$D$15:$D$450,$B$5:$B$480,Journal!$K$15:$K$450)</f>
        <v>0</v>
      </c>
      <c r="J320" s="12">
        <v>22</v>
      </c>
      <c r="K320" s="11">
        <v>17.600000000000001</v>
      </c>
      <c r="L320" s="6">
        <f t="shared" si="12"/>
        <v>176</v>
      </c>
      <c r="M320" s="123">
        <f t="shared" si="13"/>
        <v>8</v>
      </c>
      <c r="N320" s="44">
        <f t="shared" si="14"/>
        <v>0</v>
      </c>
      <c r="O320" s="49">
        <f>IFERROR(VLOOKUP(A320,Stock!$A$5:$M$476,10,0),0)*Stock!F320</f>
        <v>176</v>
      </c>
      <c r="Q320" s="49">
        <f>IFERROR(VLOOKUP(A320,Stock!$A$5:$M$476,10,0),0)*Stock!M320</f>
        <v>176</v>
      </c>
    </row>
    <row r="321" spans="1:17" s="18" customFormat="1" ht="18" customHeight="1">
      <c r="A321" s="10">
        <v>330</v>
      </c>
      <c r="B321" s="13" t="s">
        <v>437</v>
      </c>
      <c r="C321" s="9" t="s">
        <v>835</v>
      </c>
      <c r="D321" s="9" t="s">
        <v>36</v>
      </c>
      <c r="E321" s="9" t="s">
        <v>37</v>
      </c>
      <c r="F321" s="112">
        <v>4</v>
      </c>
      <c r="G321" s="55">
        <f>SUMIF(Journal!$D$15:$D$450,$B$5:$B$476,Journal!$R$15:$R$450)</f>
        <v>0</v>
      </c>
      <c r="H321" s="56">
        <f>SUMIF(Journal!$D$15:$D$450,$B$5:$B$480,Journal!$J$15:$J$450)</f>
        <v>0</v>
      </c>
      <c r="I321" s="57">
        <f>SUMIF(Journal!$D$15:$D$450,$B$5:$B$480,Journal!$K$15:$K$450)</f>
        <v>0</v>
      </c>
      <c r="J321" s="8">
        <v>50</v>
      </c>
      <c r="K321" s="7">
        <v>40</v>
      </c>
      <c r="L321" s="6">
        <f t="shared" si="12"/>
        <v>200</v>
      </c>
      <c r="M321" s="123">
        <f t="shared" si="13"/>
        <v>4</v>
      </c>
      <c r="N321" s="44">
        <f t="shared" si="14"/>
        <v>0</v>
      </c>
      <c r="O321" s="49">
        <f>IFERROR(VLOOKUP(A321,Stock!$A$5:$M$476,10,0),0)*Stock!F321</f>
        <v>200</v>
      </c>
      <c r="Q321" s="49">
        <f>IFERROR(VLOOKUP(A321,Stock!$A$5:$M$476,10,0),0)*Stock!M321</f>
        <v>200</v>
      </c>
    </row>
    <row r="322" spans="1:17" s="18" customFormat="1" ht="18" customHeight="1">
      <c r="A322" s="14">
        <v>331</v>
      </c>
      <c r="B322" s="13" t="s">
        <v>438</v>
      </c>
      <c r="C322" s="9" t="s">
        <v>836</v>
      </c>
      <c r="D322" s="13" t="s">
        <v>10</v>
      </c>
      <c r="E322" s="13" t="s">
        <v>37</v>
      </c>
      <c r="F322" s="112">
        <v>8</v>
      </c>
      <c r="G322" s="55">
        <f>SUMIF(Journal!$D$15:$D$450,$B$5:$B$476,Journal!$R$15:$R$450)</f>
        <v>0</v>
      </c>
      <c r="H322" s="56">
        <f>SUMIF(Journal!$D$15:$D$450,$B$5:$B$480,Journal!$J$15:$J$450)</f>
        <v>0</v>
      </c>
      <c r="I322" s="57">
        <f>SUMIF(Journal!$D$15:$D$450,$B$5:$B$480,Journal!$K$15:$K$450)</f>
        <v>0</v>
      </c>
      <c r="J322" s="12">
        <v>12</v>
      </c>
      <c r="K322" s="11">
        <v>9.6</v>
      </c>
      <c r="L322" s="6">
        <f t="shared" si="12"/>
        <v>96</v>
      </c>
      <c r="M322" s="123">
        <f t="shared" si="13"/>
        <v>8</v>
      </c>
      <c r="N322" s="44">
        <f t="shared" si="14"/>
        <v>0</v>
      </c>
      <c r="O322" s="49">
        <f>IFERROR(VLOOKUP(A322,Stock!$A$5:$M$476,10,0),0)*Stock!F322</f>
        <v>96</v>
      </c>
      <c r="Q322" s="49">
        <f>IFERROR(VLOOKUP(A322,Stock!$A$5:$M$476,10,0),0)*Stock!M322</f>
        <v>96</v>
      </c>
    </row>
    <row r="323" spans="1:17" s="18" customFormat="1" ht="18" customHeight="1">
      <c r="A323" s="10">
        <v>332</v>
      </c>
      <c r="B323" s="13" t="s">
        <v>439</v>
      </c>
      <c r="C323" s="9" t="s">
        <v>837</v>
      </c>
      <c r="D323" s="9" t="s">
        <v>10</v>
      </c>
      <c r="E323" s="9" t="s">
        <v>37</v>
      </c>
      <c r="F323" s="112">
        <v>1</v>
      </c>
      <c r="G323" s="55">
        <f>SUMIF(Journal!$D$15:$D$450,$B$5:$B$476,Journal!$R$15:$R$450)</f>
        <v>0</v>
      </c>
      <c r="H323" s="56">
        <f>SUMIF(Journal!$D$15:$D$450,$B$5:$B$480,Journal!$J$15:$J$450)</f>
        <v>0</v>
      </c>
      <c r="I323" s="57">
        <f>SUMIF(Journal!$D$15:$D$450,$B$5:$B$480,Journal!$K$15:$K$450)</f>
        <v>0</v>
      </c>
      <c r="J323" s="8">
        <v>12</v>
      </c>
      <c r="K323" s="7">
        <v>9.6</v>
      </c>
      <c r="L323" s="6">
        <f t="shared" si="12"/>
        <v>12</v>
      </c>
      <c r="M323" s="123">
        <f t="shared" si="13"/>
        <v>1</v>
      </c>
      <c r="N323" s="44">
        <f t="shared" si="14"/>
        <v>0</v>
      </c>
      <c r="O323" s="49">
        <f>IFERROR(VLOOKUP(A323,Stock!$A$5:$M$476,10,0),0)*Stock!F323</f>
        <v>12</v>
      </c>
      <c r="Q323" s="49">
        <f>IFERROR(VLOOKUP(A323,Stock!$A$5:$M$476,10,0),0)*Stock!M323</f>
        <v>12</v>
      </c>
    </row>
    <row r="324" spans="1:17" s="18" customFormat="1" ht="18" customHeight="1">
      <c r="A324" s="14">
        <v>333</v>
      </c>
      <c r="B324" s="13" t="s">
        <v>440</v>
      </c>
      <c r="C324" s="9" t="s">
        <v>838</v>
      </c>
      <c r="D324" s="13" t="s">
        <v>10</v>
      </c>
      <c r="E324" s="13" t="s">
        <v>37</v>
      </c>
      <c r="F324" s="112">
        <v>2</v>
      </c>
      <c r="G324" s="55">
        <f>SUMIF(Journal!$D$15:$D$450,$B$5:$B$476,Journal!$R$15:$R$450)</f>
        <v>0</v>
      </c>
      <c r="H324" s="56">
        <f>SUMIF(Journal!$D$15:$D$450,$B$5:$B$480,Journal!$J$15:$J$450)</f>
        <v>0</v>
      </c>
      <c r="I324" s="57">
        <f>SUMIF(Journal!$D$15:$D$450,$B$5:$B$480,Journal!$K$15:$K$450)</f>
        <v>0</v>
      </c>
      <c r="J324" s="12">
        <v>12</v>
      </c>
      <c r="K324" s="11">
        <v>9.6</v>
      </c>
      <c r="L324" s="6">
        <f t="shared" si="12"/>
        <v>24</v>
      </c>
      <c r="M324" s="123">
        <f t="shared" si="13"/>
        <v>2</v>
      </c>
      <c r="N324" s="44">
        <f t="shared" si="14"/>
        <v>0</v>
      </c>
      <c r="O324" s="49">
        <f>IFERROR(VLOOKUP(A324,Stock!$A$5:$M$476,10,0),0)*Stock!F324</f>
        <v>24</v>
      </c>
      <c r="Q324" s="49">
        <f>IFERROR(VLOOKUP(A324,Stock!$A$5:$M$476,10,0),0)*Stock!M324</f>
        <v>24</v>
      </c>
    </row>
    <row r="325" spans="1:17" s="18" customFormat="1" ht="18" customHeight="1">
      <c r="A325" s="10">
        <v>334</v>
      </c>
      <c r="B325" s="13" t="s">
        <v>441</v>
      </c>
      <c r="C325" s="9" t="s">
        <v>839</v>
      </c>
      <c r="D325" s="9" t="s">
        <v>20</v>
      </c>
      <c r="E325" s="9" t="s">
        <v>8</v>
      </c>
      <c r="F325" s="112">
        <v>5</v>
      </c>
      <c r="G325" s="55">
        <f>SUMIF(Journal!$D$15:$D$450,$B$5:$B$476,Journal!$R$15:$R$450)</f>
        <v>0</v>
      </c>
      <c r="H325" s="56">
        <f>SUMIF(Journal!$D$15:$D$450,$B$5:$B$480,Journal!$J$15:$J$450)</f>
        <v>0</v>
      </c>
      <c r="I325" s="57">
        <f>SUMIF(Journal!$D$15:$D$450,$B$5:$B$480,Journal!$K$15:$K$450)</f>
        <v>0</v>
      </c>
      <c r="J325" s="8">
        <v>12</v>
      </c>
      <c r="K325" s="7">
        <v>9.6</v>
      </c>
      <c r="L325" s="6">
        <f t="shared" si="12"/>
        <v>60</v>
      </c>
      <c r="M325" s="123">
        <f t="shared" si="13"/>
        <v>5</v>
      </c>
      <c r="N325" s="44">
        <f t="shared" ref="N325:N422" si="16">F325-M325</f>
        <v>0</v>
      </c>
      <c r="O325" s="49">
        <f>IFERROR(VLOOKUP(A325,Stock!$A$5:$M$476,10,0),0)*Stock!F325</f>
        <v>60</v>
      </c>
      <c r="Q325" s="49">
        <f>IFERROR(VLOOKUP(A325,Stock!$A$5:$M$476,10,0),0)*Stock!M325</f>
        <v>60</v>
      </c>
    </row>
    <row r="326" spans="1:17" s="18" customFormat="1" ht="18" customHeight="1">
      <c r="A326" s="14">
        <v>335</v>
      </c>
      <c r="B326" s="13" t="s">
        <v>442</v>
      </c>
      <c r="C326" s="9" t="s">
        <v>840</v>
      </c>
      <c r="D326" s="13" t="s">
        <v>20</v>
      </c>
      <c r="E326" s="13" t="s">
        <v>8</v>
      </c>
      <c r="F326" s="112">
        <v>9</v>
      </c>
      <c r="G326" s="55">
        <f>SUMIF(Journal!$D$15:$D$450,$B$5:$B$476,Journal!$R$15:$R$450)</f>
        <v>0</v>
      </c>
      <c r="H326" s="56">
        <f>SUMIF(Journal!$D$15:$D$450,$B$5:$B$480,Journal!$J$15:$J$450)</f>
        <v>0</v>
      </c>
      <c r="I326" s="57">
        <f>SUMIF(Journal!$D$15:$D$450,$B$5:$B$480,Journal!$K$15:$K$450)</f>
        <v>0</v>
      </c>
      <c r="J326" s="12">
        <v>20</v>
      </c>
      <c r="K326" s="11">
        <v>16</v>
      </c>
      <c r="L326" s="6">
        <f t="shared" si="12"/>
        <v>180</v>
      </c>
      <c r="M326" s="123">
        <f t="shared" si="13"/>
        <v>9</v>
      </c>
      <c r="N326" s="44">
        <f t="shared" si="16"/>
        <v>0</v>
      </c>
      <c r="O326" s="49">
        <f>IFERROR(VLOOKUP(A326,Stock!$A$5:$M$476,10,0),0)*Stock!F326</f>
        <v>180</v>
      </c>
      <c r="Q326" s="49">
        <f>IFERROR(VLOOKUP(A326,Stock!$A$5:$M$476,10,0),0)*Stock!M326</f>
        <v>180</v>
      </c>
    </row>
    <row r="327" spans="1:17" s="18" customFormat="1" ht="18" customHeight="1">
      <c r="A327" s="10">
        <v>336</v>
      </c>
      <c r="B327" s="13" t="s">
        <v>443</v>
      </c>
      <c r="C327" s="9" t="s">
        <v>841</v>
      </c>
      <c r="D327" s="9" t="s">
        <v>20</v>
      </c>
      <c r="E327" s="9" t="s">
        <v>8</v>
      </c>
      <c r="F327" s="112">
        <v>5</v>
      </c>
      <c r="G327" s="55">
        <f>SUMIF(Journal!$D$15:$D$450,$B$5:$B$476,Journal!$R$15:$R$450)</f>
        <v>0</v>
      </c>
      <c r="H327" s="56">
        <f>SUMIF(Journal!$D$15:$D$450,$B$5:$B$480,Journal!$J$15:$J$450)</f>
        <v>0</v>
      </c>
      <c r="I327" s="57">
        <f>SUMIF(Journal!$D$15:$D$450,$B$5:$B$480,Journal!$K$15:$K$450)</f>
        <v>0</v>
      </c>
      <c r="J327" s="8">
        <v>3</v>
      </c>
      <c r="K327" s="7">
        <v>2.4</v>
      </c>
      <c r="L327" s="6">
        <f t="shared" ref="L327:L424" si="17">M327*J327</f>
        <v>15</v>
      </c>
      <c r="M327" s="123">
        <f t="shared" si="13"/>
        <v>5</v>
      </c>
      <c r="N327" s="44">
        <f t="shared" si="16"/>
        <v>0</v>
      </c>
      <c r="O327" s="49">
        <f>IFERROR(VLOOKUP(A327,Stock!$A$5:$M$476,10,0),0)*Stock!F327</f>
        <v>15</v>
      </c>
      <c r="Q327" s="49">
        <f>IFERROR(VLOOKUP(A327,Stock!$A$5:$M$476,10,0),0)*Stock!M327</f>
        <v>15</v>
      </c>
    </row>
    <row r="328" spans="1:17" s="18" customFormat="1" ht="18" customHeight="1">
      <c r="A328" s="14">
        <v>337</v>
      </c>
      <c r="B328" s="13" t="s">
        <v>444</v>
      </c>
      <c r="C328" s="9" t="s">
        <v>842</v>
      </c>
      <c r="D328" s="13" t="s">
        <v>10</v>
      </c>
      <c r="E328" s="20"/>
      <c r="F328" s="112">
        <v>4</v>
      </c>
      <c r="G328" s="55">
        <f>SUMIF(Journal!$D$15:$D$450,$B$5:$B$476,Journal!$R$15:$R$450)</f>
        <v>0</v>
      </c>
      <c r="H328" s="56">
        <f>SUMIF(Journal!$D$15:$D$450,$B$5:$B$480,Journal!$J$15:$J$450)</f>
        <v>0</v>
      </c>
      <c r="I328" s="57">
        <f>SUMIF(Journal!$D$15:$D$450,$B$5:$B$480,Journal!$K$15:$K$450)</f>
        <v>0</v>
      </c>
      <c r="J328" s="12">
        <v>50</v>
      </c>
      <c r="K328" s="11">
        <v>40</v>
      </c>
      <c r="L328" s="6">
        <f t="shared" si="17"/>
        <v>200</v>
      </c>
      <c r="M328" s="123">
        <f t="shared" ref="M328:M425" si="18">F328-G328+H328-I328</f>
        <v>4</v>
      </c>
      <c r="N328" s="44">
        <f t="shared" si="16"/>
        <v>0</v>
      </c>
      <c r="O328" s="49">
        <f>IFERROR(VLOOKUP(A328,Stock!$A$5:$M$476,10,0),0)*Stock!F328</f>
        <v>200</v>
      </c>
      <c r="Q328" s="49">
        <f>IFERROR(VLOOKUP(A328,Stock!$A$5:$M$476,10,0),0)*Stock!M328</f>
        <v>200</v>
      </c>
    </row>
    <row r="329" spans="1:17" s="18" customFormat="1" ht="18" customHeight="1">
      <c r="A329" s="10">
        <v>338</v>
      </c>
      <c r="B329" s="13" t="s">
        <v>445</v>
      </c>
      <c r="C329" s="9" t="s">
        <v>843</v>
      </c>
      <c r="D329" s="9" t="s">
        <v>20</v>
      </c>
      <c r="E329" s="9" t="s">
        <v>8</v>
      </c>
      <c r="F329" s="112">
        <v>7</v>
      </c>
      <c r="G329" s="55">
        <f>SUMIF(Journal!$D$15:$D$450,$B$5:$B$476,Journal!$R$15:$R$450)</f>
        <v>0</v>
      </c>
      <c r="H329" s="56">
        <f>SUMIF(Journal!$D$15:$D$450,$B$5:$B$480,Journal!$J$15:$J$450)</f>
        <v>0</v>
      </c>
      <c r="I329" s="57">
        <f>SUMIF(Journal!$D$15:$D$450,$B$5:$B$480,Journal!$K$15:$K$450)</f>
        <v>0</v>
      </c>
      <c r="J329" s="8">
        <v>12</v>
      </c>
      <c r="K329" s="7">
        <v>9.6</v>
      </c>
      <c r="L329" s="6">
        <f t="shared" si="17"/>
        <v>84</v>
      </c>
      <c r="M329" s="123">
        <f t="shared" si="18"/>
        <v>7</v>
      </c>
      <c r="N329" s="44">
        <f t="shared" si="16"/>
        <v>0</v>
      </c>
      <c r="O329" s="49">
        <f>IFERROR(VLOOKUP(A329,Stock!$A$5:$M$476,10,0),0)*Stock!F329</f>
        <v>84</v>
      </c>
      <c r="Q329" s="49">
        <f>IFERROR(VLOOKUP(A329,Stock!$A$5:$M$476,10,0),0)*Stock!M329</f>
        <v>84</v>
      </c>
    </row>
    <row r="330" spans="1:17" s="18" customFormat="1" ht="18" customHeight="1">
      <c r="A330" s="14">
        <v>339</v>
      </c>
      <c r="B330" s="13" t="s">
        <v>446</v>
      </c>
      <c r="C330" s="9" t="s">
        <v>844</v>
      </c>
      <c r="D330" s="13" t="s">
        <v>20</v>
      </c>
      <c r="E330" s="13" t="s">
        <v>5</v>
      </c>
      <c r="F330" s="112">
        <v>8</v>
      </c>
      <c r="G330" s="55">
        <f>SUMIF(Journal!$D$15:$D$450,$B$5:$B$476,Journal!$R$15:$R$450)</f>
        <v>0</v>
      </c>
      <c r="H330" s="56">
        <f>SUMIF(Journal!$D$15:$D$450,$B$5:$B$480,Journal!$J$15:$J$450)</f>
        <v>0</v>
      </c>
      <c r="I330" s="57">
        <f>SUMIF(Journal!$D$15:$D$450,$B$5:$B$480,Journal!$K$15:$K$450)</f>
        <v>0</v>
      </c>
      <c r="J330" s="12">
        <v>15</v>
      </c>
      <c r="K330" s="11">
        <v>12</v>
      </c>
      <c r="L330" s="6">
        <f t="shared" si="17"/>
        <v>120</v>
      </c>
      <c r="M330" s="123">
        <f t="shared" si="18"/>
        <v>8</v>
      </c>
      <c r="N330" s="44">
        <f t="shared" si="16"/>
        <v>0</v>
      </c>
      <c r="O330" s="49">
        <f>IFERROR(VLOOKUP(A330,Stock!$A$5:$M$476,10,0),0)*Stock!F330</f>
        <v>120</v>
      </c>
      <c r="Q330" s="49">
        <f>IFERROR(VLOOKUP(A330,Stock!$A$5:$M$476,10,0),0)*Stock!M330</f>
        <v>120</v>
      </c>
    </row>
    <row r="331" spans="1:17" s="18" customFormat="1" ht="18" customHeight="1">
      <c r="A331" s="10">
        <v>340</v>
      </c>
      <c r="B331" s="13" t="s">
        <v>447</v>
      </c>
      <c r="C331" s="9" t="s">
        <v>845</v>
      </c>
      <c r="D331" s="9" t="s">
        <v>36</v>
      </c>
      <c r="E331" s="9" t="s">
        <v>8</v>
      </c>
      <c r="F331" s="112">
        <v>4</v>
      </c>
      <c r="G331" s="55">
        <f>SUMIF(Journal!$D$15:$D$450,$B$5:$B$476,Journal!$R$15:$R$450)</f>
        <v>0</v>
      </c>
      <c r="H331" s="56">
        <f>SUMIF(Journal!$D$15:$D$450,$B$5:$B$480,Journal!$J$15:$J$450)</f>
        <v>0</v>
      </c>
      <c r="I331" s="57">
        <f>SUMIF(Journal!$D$15:$D$450,$B$5:$B$480,Journal!$K$15:$K$450)</f>
        <v>0</v>
      </c>
      <c r="J331" s="8">
        <v>50</v>
      </c>
      <c r="K331" s="7">
        <v>40</v>
      </c>
      <c r="L331" s="6">
        <f t="shared" si="17"/>
        <v>200</v>
      </c>
      <c r="M331" s="123">
        <f t="shared" si="18"/>
        <v>4</v>
      </c>
      <c r="N331" s="44">
        <f t="shared" si="16"/>
        <v>0</v>
      </c>
      <c r="O331" s="49">
        <f>IFERROR(VLOOKUP(A331,Stock!$A$5:$M$476,10,0),0)*Stock!F331</f>
        <v>200</v>
      </c>
      <c r="Q331" s="49">
        <f>IFERROR(VLOOKUP(A331,Stock!$A$5:$M$476,10,0),0)*Stock!M331</f>
        <v>200</v>
      </c>
    </row>
    <row r="332" spans="1:17" s="18" customFormat="1" ht="18" customHeight="1">
      <c r="A332" s="14">
        <v>341</v>
      </c>
      <c r="B332" s="13" t="s">
        <v>448</v>
      </c>
      <c r="C332" s="9" t="s">
        <v>846</v>
      </c>
      <c r="D332" s="13" t="s">
        <v>20</v>
      </c>
      <c r="E332" s="13" t="s">
        <v>8</v>
      </c>
      <c r="F332" s="112">
        <v>2</v>
      </c>
      <c r="G332" s="55">
        <f>SUMIF(Journal!$D$15:$D$450,$B$5:$B$476,Journal!$R$15:$R$450)</f>
        <v>0</v>
      </c>
      <c r="H332" s="56">
        <f>SUMIF(Journal!$D$15:$D$450,$B$5:$B$480,Journal!$J$15:$J$450)</f>
        <v>0</v>
      </c>
      <c r="I332" s="57">
        <f>SUMIF(Journal!$D$15:$D$450,$B$5:$B$480,Journal!$K$15:$K$450)</f>
        <v>0</v>
      </c>
      <c r="J332" s="12">
        <v>12</v>
      </c>
      <c r="K332" s="11">
        <v>9.6</v>
      </c>
      <c r="L332" s="6">
        <f t="shared" si="17"/>
        <v>24</v>
      </c>
      <c r="M332" s="123">
        <f t="shared" si="18"/>
        <v>2</v>
      </c>
      <c r="N332" s="44">
        <f t="shared" si="16"/>
        <v>0</v>
      </c>
      <c r="O332" s="49">
        <f>IFERROR(VLOOKUP(A332,Stock!$A$5:$M$476,10,0),0)*Stock!F332</f>
        <v>24</v>
      </c>
      <c r="Q332" s="49">
        <f>IFERROR(VLOOKUP(A332,Stock!$A$5:$M$476,10,0),0)*Stock!M332</f>
        <v>24</v>
      </c>
    </row>
    <row r="333" spans="1:17" s="18" customFormat="1" ht="18" customHeight="1">
      <c r="A333" s="10">
        <v>342</v>
      </c>
      <c r="B333" s="13" t="s">
        <v>449</v>
      </c>
      <c r="C333" s="9" t="s">
        <v>847</v>
      </c>
      <c r="D333" s="9" t="s">
        <v>10</v>
      </c>
      <c r="E333" s="9" t="s">
        <v>8</v>
      </c>
      <c r="F333" s="112">
        <v>1</v>
      </c>
      <c r="G333" s="55">
        <f>SUMIF(Journal!$D$15:$D$450,$B$5:$B$476,Journal!$R$15:$R$450)</f>
        <v>0</v>
      </c>
      <c r="H333" s="56">
        <f>SUMIF(Journal!$D$15:$D$450,$B$5:$B$480,Journal!$J$15:$J$450)</f>
        <v>0</v>
      </c>
      <c r="I333" s="57">
        <f>SUMIF(Journal!$D$15:$D$450,$B$5:$B$480,Journal!$K$15:$K$450)</f>
        <v>0</v>
      </c>
      <c r="J333" s="8">
        <v>50</v>
      </c>
      <c r="K333" s="7">
        <v>40</v>
      </c>
      <c r="L333" s="6">
        <f t="shared" si="17"/>
        <v>50</v>
      </c>
      <c r="M333" s="123">
        <f t="shared" si="18"/>
        <v>1</v>
      </c>
      <c r="N333" s="44">
        <f t="shared" si="16"/>
        <v>0</v>
      </c>
      <c r="O333" s="49">
        <f>IFERROR(VLOOKUP(A333,Stock!$A$5:$M$476,10,0),0)*Stock!F333</f>
        <v>50</v>
      </c>
      <c r="Q333" s="49">
        <f>IFERROR(VLOOKUP(A333,Stock!$A$5:$M$476,10,0),0)*Stock!M333</f>
        <v>50</v>
      </c>
    </row>
    <row r="334" spans="1:17" s="18" customFormat="1" ht="18" customHeight="1">
      <c r="A334" s="14">
        <v>343</v>
      </c>
      <c r="B334" s="13" t="s">
        <v>450</v>
      </c>
      <c r="C334" s="9" t="s">
        <v>848</v>
      </c>
      <c r="D334" s="13" t="s">
        <v>20</v>
      </c>
      <c r="E334" s="13" t="s">
        <v>5</v>
      </c>
      <c r="F334" s="112">
        <v>5</v>
      </c>
      <c r="G334" s="55">
        <f>SUMIF(Journal!$D$15:$D$450,$B$5:$B$476,Journal!$R$15:$R$450)</f>
        <v>0</v>
      </c>
      <c r="H334" s="56">
        <f>SUMIF(Journal!$D$15:$D$450,$B$5:$B$480,Journal!$J$15:$J$450)</f>
        <v>0</v>
      </c>
      <c r="I334" s="57">
        <f>SUMIF(Journal!$D$15:$D$450,$B$5:$B$480,Journal!$K$15:$K$450)</f>
        <v>0</v>
      </c>
      <c r="J334" s="12">
        <v>12</v>
      </c>
      <c r="K334" s="11">
        <v>9.6</v>
      </c>
      <c r="L334" s="6">
        <f t="shared" si="17"/>
        <v>60</v>
      </c>
      <c r="M334" s="123">
        <f t="shared" si="18"/>
        <v>5</v>
      </c>
      <c r="N334" s="44">
        <f t="shared" si="16"/>
        <v>0</v>
      </c>
      <c r="O334" s="49">
        <f>IFERROR(VLOOKUP(A334,Stock!$A$5:$M$476,10,0),0)*Stock!F334</f>
        <v>60</v>
      </c>
      <c r="Q334" s="49">
        <f>IFERROR(VLOOKUP(A334,Stock!$A$5:$M$476,10,0),0)*Stock!M334</f>
        <v>60</v>
      </c>
    </row>
    <row r="335" spans="1:17" s="18" customFormat="1" ht="18" customHeight="1">
      <c r="A335" s="10">
        <v>344</v>
      </c>
      <c r="B335" s="13" t="s">
        <v>451</v>
      </c>
      <c r="C335" s="9" t="s">
        <v>849</v>
      </c>
      <c r="D335" s="9" t="s">
        <v>10</v>
      </c>
      <c r="E335" s="9" t="s">
        <v>8</v>
      </c>
      <c r="F335" s="112">
        <v>4</v>
      </c>
      <c r="G335" s="55">
        <f>SUMIF(Journal!$D$15:$D$450,$B$5:$B$476,Journal!$R$15:$R$450)</f>
        <v>0</v>
      </c>
      <c r="H335" s="56">
        <f>SUMIF(Journal!$D$15:$D$450,$B$5:$B$480,Journal!$J$15:$J$450)</f>
        <v>0</v>
      </c>
      <c r="I335" s="57">
        <f>SUMIF(Journal!$D$15:$D$450,$B$5:$B$480,Journal!$K$15:$K$450)</f>
        <v>0</v>
      </c>
      <c r="J335" s="8">
        <v>15</v>
      </c>
      <c r="K335" s="7">
        <v>12</v>
      </c>
      <c r="L335" s="6">
        <f t="shared" si="17"/>
        <v>60</v>
      </c>
      <c r="M335" s="123">
        <f t="shared" si="18"/>
        <v>4</v>
      </c>
      <c r="N335" s="44">
        <f t="shared" si="16"/>
        <v>0</v>
      </c>
      <c r="O335" s="49">
        <f>IFERROR(VLOOKUP(A335,Stock!$A$5:$M$476,10,0),0)*Stock!F335</f>
        <v>60</v>
      </c>
      <c r="Q335" s="49">
        <f>IFERROR(VLOOKUP(A335,Stock!$A$5:$M$476,10,0),0)*Stock!M335</f>
        <v>60</v>
      </c>
    </row>
    <row r="336" spans="1:17" s="18" customFormat="1" ht="18" customHeight="1">
      <c r="A336" s="14">
        <v>345</v>
      </c>
      <c r="B336" s="13" t="s">
        <v>452</v>
      </c>
      <c r="C336" s="9" t="s">
        <v>850</v>
      </c>
      <c r="D336" s="13" t="s">
        <v>20</v>
      </c>
      <c r="E336" s="13" t="s">
        <v>8</v>
      </c>
      <c r="F336" s="112">
        <v>4</v>
      </c>
      <c r="G336" s="55">
        <f>SUMIF(Journal!$D$15:$D$450,$B$5:$B$476,Journal!$R$15:$R$450)</f>
        <v>0</v>
      </c>
      <c r="H336" s="56">
        <f>SUMIF(Journal!$D$15:$D$450,$B$5:$B$480,Journal!$J$15:$J$450)</f>
        <v>0</v>
      </c>
      <c r="I336" s="57">
        <f>SUMIF(Journal!$D$15:$D$450,$B$5:$B$480,Journal!$K$15:$K$450)</f>
        <v>0</v>
      </c>
      <c r="J336" s="12">
        <v>12</v>
      </c>
      <c r="K336" s="11">
        <v>9.6</v>
      </c>
      <c r="L336" s="6">
        <f t="shared" si="17"/>
        <v>48</v>
      </c>
      <c r="M336" s="123">
        <f t="shared" si="18"/>
        <v>4</v>
      </c>
      <c r="N336" s="44">
        <f t="shared" si="16"/>
        <v>0</v>
      </c>
      <c r="O336" s="49">
        <f>IFERROR(VLOOKUP(A336,Stock!$A$5:$M$476,10,0),0)*Stock!F336</f>
        <v>48</v>
      </c>
      <c r="Q336" s="49">
        <f>IFERROR(VLOOKUP(A336,Stock!$A$5:$M$476,10,0),0)*Stock!M336</f>
        <v>48</v>
      </c>
    </row>
    <row r="337" spans="1:17" s="18" customFormat="1" ht="18" customHeight="1">
      <c r="A337" s="10">
        <v>346</v>
      </c>
      <c r="B337" s="13" t="s">
        <v>453</v>
      </c>
      <c r="C337" s="9" t="s">
        <v>851</v>
      </c>
      <c r="D337" s="9" t="s">
        <v>10</v>
      </c>
      <c r="E337" s="9" t="s">
        <v>8</v>
      </c>
      <c r="F337" s="112">
        <v>4</v>
      </c>
      <c r="G337" s="55">
        <f>SUMIF(Journal!$D$15:$D$450,$B$5:$B$476,Journal!$R$15:$R$450)</f>
        <v>0</v>
      </c>
      <c r="H337" s="56">
        <f>SUMIF(Journal!$D$15:$D$450,$B$5:$B$480,Journal!$J$15:$J$450)</f>
        <v>0</v>
      </c>
      <c r="I337" s="57">
        <f>SUMIF(Journal!$D$15:$D$450,$B$5:$B$480,Journal!$K$15:$K$450)</f>
        <v>0</v>
      </c>
      <c r="J337" s="8">
        <v>12</v>
      </c>
      <c r="K337" s="7">
        <v>9.6</v>
      </c>
      <c r="L337" s="6">
        <f t="shared" si="17"/>
        <v>48</v>
      </c>
      <c r="M337" s="123">
        <f t="shared" si="18"/>
        <v>4</v>
      </c>
      <c r="N337" s="44">
        <f t="shared" si="16"/>
        <v>0</v>
      </c>
      <c r="O337" s="49">
        <f>IFERROR(VLOOKUP(A337,Stock!$A$5:$M$476,10,0),0)*Stock!F337</f>
        <v>48</v>
      </c>
      <c r="Q337" s="49">
        <f>IFERROR(VLOOKUP(A337,Stock!$A$5:$M$476,10,0),0)*Stock!M337</f>
        <v>48</v>
      </c>
    </row>
    <row r="338" spans="1:17" s="18" customFormat="1" ht="18" customHeight="1">
      <c r="A338" s="14">
        <v>347</v>
      </c>
      <c r="B338" s="13" t="s">
        <v>454</v>
      </c>
      <c r="C338" s="9" t="s">
        <v>852</v>
      </c>
      <c r="D338" s="13" t="s">
        <v>20</v>
      </c>
      <c r="E338" s="13" t="s">
        <v>8</v>
      </c>
      <c r="F338" s="112">
        <v>4</v>
      </c>
      <c r="G338" s="55">
        <f>SUMIF(Journal!$D$15:$D$450,$B$5:$B$476,Journal!$R$15:$R$450)</f>
        <v>0</v>
      </c>
      <c r="H338" s="56">
        <f>SUMIF(Journal!$D$15:$D$450,$B$5:$B$480,Journal!$J$15:$J$450)</f>
        <v>0</v>
      </c>
      <c r="I338" s="57">
        <f>SUMIF(Journal!$D$15:$D$450,$B$5:$B$480,Journal!$K$15:$K$450)</f>
        <v>0</v>
      </c>
      <c r="J338" s="12">
        <v>12</v>
      </c>
      <c r="K338" s="11">
        <v>9.6</v>
      </c>
      <c r="L338" s="6">
        <f t="shared" si="17"/>
        <v>48</v>
      </c>
      <c r="M338" s="123">
        <f t="shared" si="18"/>
        <v>4</v>
      </c>
      <c r="N338" s="44">
        <f t="shared" si="16"/>
        <v>0</v>
      </c>
      <c r="O338" s="49">
        <f>IFERROR(VLOOKUP(A338,Stock!$A$5:$M$476,10,0),0)*Stock!F338</f>
        <v>48</v>
      </c>
      <c r="Q338" s="49">
        <f>IFERROR(VLOOKUP(A338,Stock!$A$5:$M$476,10,0),0)*Stock!M338</f>
        <v>48</v>
      </c>
    </row>
    <row r="339" spans="1:17" s="18" customFormat="1" ht="18" customHeight="1">
      <c r="A339" s="10">
        <v>348</v>
      </c>
      <c r="B339" s="13" t="s">
        <v>455</v>
      </c>
      <c r="C339" s="9" t="s">
        <v>853</v>
      </c>
      <c r="D339" s="9" t="s">
        <v>10</v>
      </c>
      <c r="E339" s="9" t="s">
        <v>8</v>
      </c>
      <c r="F339" s="112">
        <v>5</v>
      </c>
      <c r="G339" s="55">
        <f>SUMIF(Journal!$D$15:$D$450,$B$5:$B$476,Journal!$R$15:$R$450)</f>
        <v>0</v>
      </c>
      <c r="H339" s="56">
        <f>SUMIF(Journal!$D$15:$D$450,$B$5:$B$480,Journal!$J$15:$J$450)</f>
        <v>0</v>
      </c>
      <c r="I339" s="57">
        <f>SUMIF(Journal!$D$15:$D$450,$B$5:$B$480,Journal!$K$15:$K$450)</f>
        <v>0</v>
      </c>
      <c r="J339" s="8">
        <v>60</v>
      </c>
      <c r="K339" s="7">
        <v>48</v>
      </c>
      <c r="L339" s="6">
        <f t="shared" si="17"/>
        <v>300</v>
      </c>
      <c r="M339" s="123">
        <f t="shared" si="18"/>
        <v>5</v>
      </c>
      <c r="N339" s="44">
        <f t="shared" si="16"/>
        <v>0</v>
      </c>
      <c r="O339" s="49">
        <f>IFERROR(VLOOKUP(A339,Stock!$A$5:$M$476,10,0),0)*Stock!F339</f>
        <v>300</v>
      </c>
      <c r="Q339" s="49">
        <f>IFERROR(VLOOKUP(A339,Stock!$A$5:$M$476,10,0),0)*Stock!M339</f>
        <v>300</v>
      </c>
    </row>
    <row r="340" spans="1:17" s="18" customFormat="1" ht="18" customHeight="1">
      <c r="A340" s="10">
        <v>349</v>
      </c>
      <c r="B340" s="13" t="s">
        <v>456</v>
      </c>
      <c r="C340" s="9" t="s">
        <v>854</v>
      </c>
      <c r="D340" s="9" t="s">
        <v>35</v>
      </c>
      <c r="E340" s="9" t="s">
        <v>8</v>
      </c>
      <c r="F340" s="112">
        <v>5</v>
      </c>
      <c r="G340" s="55">
        <f>SUMIF(Journal!$D$15:$D$450,$B$5:$B$476,Journal!$R$15:$R$450)</f>
        <v>0</v>
      </c>
      <c r="H340" s="56">
        <f>SUMIF(Journal!$D$15:$D$450,$B$5:$B$480,Journal!$J$15:$J$450)</f>
        <v>0</v>
      </c>
      <c r="I340" s="57">
        <f>SUMIF(Journal!$D$15:$D$450,$B$5:$B$480,Journal!$K$15:$K$450)</f>
        <v>0</v>
      </c>
      <c r="J340" s="8">
        <v>18</v>
      </c>
      <c r="K340" s="7">
        <v>14.4</v>
      </c>
      <c r="L340" s="6">
        <f t="shared" si="17"/>
        <v>90</v>
      </c>
      <c r="M340" s="123">
        <f t="shared" si="18"/>
        <v>5</v>
      </c>
      <c r="N340" s="44">
        <f t="shared" si="16"/>
        <v>0</v>
      </c>
      <c r="O340" s="49">
        <f>IFERROR(VLOOKUP(A340,Stock!$A$5:$M$476,10,0),0)*Stock!F340</f>
        <v>90</v>
      </c>
      <c r="Q340" s="49">
        <f>IFERROR(VLOOKUP(A340,Stock!$A$5:$M$476,10,0),0)*Stock!M340</f>
        <v>90</v>
      </c>
    </row>
    <row r="341" spans="1:17" s="18" customFormat="1" ht="18" customHeight="1">
      <c r="A341" s="10">
        <v>350</v>
      </c>
      <c r="B341" s="13" t="s">
        <v>457</v>
      </c>
      <c r="C341" s="9" t="s">
        <v>855</v>
      </c>
      <c r="D341" s="9" t="s">
        <v>10</v>
      </c>
      <c r="E341" s="9" t="s">
        <v>8</v>
      </c>
      <c r="F341" s="112">
        <v>8</v>
      </c>
      <c r="G341" s="55">
        <f>SUMIF(Journal!$D$15:$D$450,$B$5:$B$476,Journal!$R$15:$R$450)</f>
        <v>0</v>
      </c>
      <c r="H341" s="56">
        <f>SUMIF(Journal!$D$15:$D$450,$B$5:$B$480,Journal!$J$15:$J$450)</f>
        <v>0</v>
      </c>
      <c r="I341" s="57">
        <f>SUMIF(Journal!$D$15:$D$450,$B$5:$B$480,Journal!$K$15:$K$450)</f>
        <v>0</v>
      </c>
      <c r="J341" s="8">
        <v>45</v>
      </c>
      <c r="K341" s="7">
        <v>36</v>
      </c>
      <c r="L341" s="6">
        <f t="shared" si="17"/>
        <v>360</v>
      </c>
      <c r="M341" s="123">
        <f t="shared" si="18"/>
        <v>8</v>
      </c>
      <c r="N341" s="44">
        <f t="shared" si="16"/>
        <v>0</v>
      </c>
      <c r="O341" s="49">
        <f>IFERROR(VLOOKUP(A341,Stock!$A$5:$M$476,10,0),0)*Stock!F341</f>
        <v>360</v>
      </c>
      <c r="Q341" s="49">
        <f>IFERROR(VLOOKUP(A341,Stock!$A$5:$M$476,10,0),0)*Stock!M341</f>
        <v>360</v>
      </c>
    </row>
    <row r="342" spans="1:17" s="18" customFormat="1" ht="18" customHeight="1">
      <c r="A342" s="14">
        <v>351</v>
      </c>
      <c r="B342" s="13" t="s">
        <v>458</v>
      </c>
      <c r="C342" s="9" t="s">
        <v>856</v>
      </c>
      <c r="D342" s="13" t="s">
        <v>35</v>
      </c>
      <c r="E342" s="13" t="s">
        <v>5</v>
      </c>
      <c r="F342" s="112">
        <v>7</v>
      </c>
      <c r="G342" s="55">
        <f>SUMIF(Journal!$D$15:$D$450,$B$5:$B$476,Journal!$R$15:$R$450)</f>
        <v>0</v>
      </c>
      <c r="H342" s="56">
        <f>SUMIF(Journal!$D$15:$D$450,$B$5:$B$480,Journal!$J$15:$J$450)</f>
        <v>0</v>
      </c>
      <c r="I342" s="57">
        <f>SUMIF(Journal!$D$15:$D$450,$B$5:$B$480,Journal!$K$15:$K$450)</f>
        <v>0</v>
      </c>
      <c r="J342" s="12">
        <v>18</v>
      </c>
      <c r="K342" s="11">
        <v>14.4</v>
      </c>
      <c r="L342" s="6">
        <f t="shared" si="17"/>
        <v>126</v>
      </c>
      <c r="M342" s="123">
        <f t="shared" si="18"/>
        <v>7</v>
      </c>
      <c r="N342" s="44">
        <f t="shared" si="16"/>
        <v>0</v>
      </c>
      <c r="O342" s="49">
        <f>IFERROR(VLOOKUP(A342,Stock!$A$5:$M$476,10,0),0)*Stock!F342</f>
        <v>126</v>
      </c>
      <c r="Q342" s="49">
        <f>IFERROR(VLOOKUP(A342,Stock!$A$5:$M$476,10,0),0)*Stock!M342</f>
        <v>126</v>
      </c>
    </row>
    <row r="343" spans="1:17" s="18" customFormat="1" ht="18" customHeight="1">
      <c r="A343" s="10">
        <v>352</v>
      </c>
      <c r="B343" s="13" t="s">
        <v>459</v>
      </c>
      <c r="C343" s="9" t="s">
        <v>857</v>
      </c>
      <c r="D343" s="9" t="s">
        <v>10</v>
      </c>
      <c r="E343" s="9" t="s">
        <v>8</v>
      </c>
      <c r="F343" s="112">
        <v>2</v>
      </c>
      <c r="G343" s="55">
        <f>SUMIF(Journal!$D$15:$D$450,$B$5:$B$476,Journal!$R$15:$R$450)</f>
        <v>0</v>
      </c>
      <c r="H343" s="56">
        <f>SUMIF(Journal!$D$15:$D$450,$B$5:$B$480,Journal!$J$15:$J$450)</f>
        <v>0</v>
      </c>
      <c r="I343" s="57">
        <f>SUMIF(Journal!$D$15:$D$450,$B$5:$B$480,Journal!$K$15:$K$450)</f>
        <v>0</v>
      </c>
      <c r="J343" s="8">
        <v>30</v>
      </c>
      <c r="K343" s="7">
        <v>24</v>
      </c>
      <c r="L343" s="6">
        <f t="shared" si="17"/>
        <v>60</v>
      </c>
      <c r="M343" s="123">
        <f t="shared" si="18"/>
        <v>2</v>
      </c>
      <c r="N343" s="44">
        <f t="shared" si="16"/>
        <v>0</v>
      </c>
      <c r="O343" s="49">
        <f>IFERROR(VLOOKUP(A343,Stock!$A$5:$M$476,10,0),0)*Stock!F343</f>
        <v>60</v>
      </c>
      <c r="Q343" s="49">
        <f>IFERROR(VLOOKUP(A343,Stock!$A$5:$M$476,10,0),0)*Stock!M343</f>
        <v>60</v>
      </c>
    </row>
    <row r="344" spans="1:17" s="18" customFormat="1" ht="18" customHeight="1">
      <c r="A344" s="14">
        <v>353</v>
      </c>
      <c r="B344" s="13" t="s">
        <v>460</v>
      </c>
      <c r="C344" s="9" t="s">
        <v>858</v>
      </c>
      <c r="D344" s="13" t="s">
        <v>20</v>
      </c>
      <c r="E344" s="13" t="s">
        <v>8</v>
      </c>
      <c r="F344" s="112">
        <v>2</v>
      </c>
      <c r="G344" s="55">
        <f>SUMIF(Journal!$D$15:$D$450,$B$5:$B$476,Journal!$R$15:$R$450)</f>
        <v>0</v>
      </c>
      <c r="H344" s="56">
        <f>SUMIF(Journal!$D$15:$D$450,$B$5:$B$480,Journal!$J$15:$J$450)</f>
        <v>0</v>
      </c>
      <c r="I344" s="57">
        <f>SUMIF(Journal!$D$15:$D$450,$B$5:$B$480,Journal!$K$15:$K$450)</f>
        <v>0</v>
      </c>
      <c r="J344" s="12">
        <v>15</v>
      </c>
      <c r="K344" s="11">
        <v>12</v>
      </c>
      <c r="L344" s="6">
        <f t="shared" si="17"/>
        <v>30</v>
      </c>
      <c r="M344" s="123">
        <f t="shared" si="18"/>
        <v>2</v>
      </c>
      <c r="N344" s="44">
        <f t="shared" si="16"/>
        <v>0</v>
      </c>
      <c r="O344" s="49">
        <f>IFERROR(VLOOKUP(A344,Stock!$A$5:$M$476,10,0),0)*Stock!F344</f>
        <v>30</v>
      </c>
      <c r="Q344" s="49">
        <f>IFERROR(VLOOKUP(A344,Stock!$A$5:$M$476,10,0),0)*Stock!M344</f>
        <v>30</v>
      </c>
    </row>
    <row r="345" spans="1:17" s="18" customFormat="1" ht="18" customHeight="1">
      <c r="A345" s="10">
        <v>354</v>
      </c>
      <c r="B345" s="13" t="s">
        <v>461</v>
      </c>
      <c r="C345" s="9" t="s">
        <v>859</v>
      </c>
      <c r="D345" s="9" t="s">
        <v>20</v>
      </c>
      <c r="E345" s="9" t="s">
        <v>8</v>
      </c>
      <c r="F345" s="112">
        <v>2</v>
      </c>
      <c r="G345" s="55">
        <f>SUMIF(Journal!$D$15:$D$450,$B$5:$B$476,Journal!$R$15:$R$450)</f>
        <v>0</v>
      </c>
      <c r="H345" s="56">
        <f>SUMIF(Journal!$D$15:$D$450,$B$5:$B$480,Journal!$J$15:$J$450)</f>
        <v>0</v>
      </c>
      <c r="I345" s="57">
        <f>SUMIF(Journal!$D$15:$D$450,$B$5:$B$480,Journal!$K$15:$K$450)</f>
        <v>0</v>
      </c>
      <c r="J345" s="8">
        <v>15</v>
      </c>
      <c r="K345" s="7">
        <v>12</v>
      </c>
      <c r="L345" s="6">
        <f t="shared" si="17"/>
        <v>30</v>
      </c>
      <c r="M345" s="123">
        <f t="shared" si="18"/>
        <v>2</v>
      </c>
      <c r="N345" s="44">
        <f t="shared" si="16"/>
        <v>0</v>
      </c>
      <c r="O345" s="49">
        <f>IFERROR(VLOOKUP(A345,Stock!$A$5:$M$476,10,0),0)*Stock!F345</f>
        <v>30</v>
      </c>
      <c r="Q345" s="49">
        <f>IFERROR(VLOOKUP(A345,Stock!$A$5:$M$476,10,0),0)*Stock!M345</f>
        <v>30</v>
      </c>
    </row>
    <row r="346" spans="1:17" s="18" customFormat="1" ht="18" customHeight="1">
      <c r="A346" s="14">
        <v>355</v>
      </c>
      <c r="B346" s="13" t="s">
        <v>462</v>
      </c>
      <c r="C346" s="9" t="s">
        <v>860</v>
      </c>
      <c r="D346" s="13" t="s">
        <v>34</v>
      </c>
      <c r="E346" s="13" t="s">
        <v>32</v>
      </c>
      <c r="F346" s="112">
        <v>5</v>
      </c>
      <c r="G346" s="55">
        <f>SUMIF(Journal!$D$15:$D$450,$B$5:$B$476,Journal!$R$15:$R$450)</f>
        <v>0</v>
      </c>
      <c r="H346" s="56">
        <f>SUMIF(Journal!$D$15:$D$450,$B$5:$B$480,Journal!$J$15:$J$450)</f>
        <v>0</v>
      </c>
      <c r="I346" s="57">
        <f>SUMIF(Journal!$D$15:$D$450,$B$5:$B$480,Journal!$K$15:$K$450)</f>
        <v>0</v>
      </c>
      <c r="J346" s="12">
        <v>60</v>
      </c>
      <c r="K346" s="11">
        <v>48</v>
      </c>
      <c r="L346" s="6">
        <f t="shared" si="17"/>
        <v>300</v>
      </c>
      <c r="M346" s="123">
        <f t="shared" si="18"/>
        <v>5</v>
      </c>
      <c r="N346" s="44">
        <f t="shared" si="16"/>
        <v>0</v>
      </c>
      <c r="O346" s="49">
        <f>IFERROR(VLOOKUP(A346,Stock!$A$5:$M$476,10,0),0)*Stock!F346</f>
        <v>300</v>
      </c>
      <c r="Q346" s="49">
        <f>IFERROR(VLOOKUP(A346,Stock!$A$5:$M$476,10,0),0)*Stock!M346</f>
        <v>300</v>
      </c>
    </row>
    <row r="347" spans="1:17" s="18" customFormat="1" ht="18" customHeight="1">
      <c r="A347" s="10">
        <v>356</v>
      </c>
      <c r="B347" s="13" t="s">
        <v>463</v>
      </c>
      <c r="C347" s="9" t="s">
        <v>861</v>
      </c>
      <c r="D347" s="9" t="s">
        <v>10</v>
      </c>
      <c r="E347" s="9" t="s">
        <v>32</v>
      </c>
      <c r="F347" s="112">
        <v>4</v>
      </c>
      <c r="G347" s="55">
        <f>SUMIF(Journal!$D$15:$D$450,$B$5:$B$476,Journal!$R$15:$R$450)</f>
        <v>0</v>
      </c>
      <c r="H347" s="56">
        <f>SUMIF(Journal!$D$15:$D$450,$B$5:$B$480,Journal!$J$15:$J$450)</f>
        <v>0</v>
      </c>
      <c r="I347" s="57">
        <f>SUMIF(Journal!$D$15:$D$450,$B$5:$B$480,Journal!$K$15:$K$450)</f>
        <v>0</v>
      </c>
      <c r="J347" s="8">
        <v>16</v>
      </c>
      <c r="K347" s="7">
        <v>12.8</v>
      </c>
      <c r="L347" s="6">
        <f t="shared" si="17"/>
        <v>64</v>
      </c>
      <c r="M347" s="123">
        <f t="shared" si="18"/>
        <v>4</v>
      </c>
      <c r="N347" s="44">
        <f t="shared" si="16"/>
        <v>0</v>
      </c>
      <c r="O347" s="49">
        <f>IFERROR(VLOOKUP(A347,Stock!$A$5:$M$476,10,0),0)*Stock!F347</f>
        <v>64</v>
      </c>
      <c r="Q347" s="49">
        <f>IFERROR(VLOOKUP(A347,Stock!$A$5:$M$476,10,0),0)*Stock!M347</f>
        <v>64</v>
      </c>
    </row>
    <row r="348" spans="1:17" s="18" customFormat="1" ht="18" customHeight="1">
      <c r="A348" s="14">
        <v>357</v>
      </c>
      <c r="B348" s="13" t="s">
        <v>464</v>
      </c>
      <c r="C348" s="9" t="s">
        <v>862</v>
      </c>
      <c r="D348" s="13" t="s">
        <v>33</v>
      </c>
      <c r="E348" s="13" t="s">
        <v>32</v>
      </c>
      <c r="F348" s="112">
        <v>2</v>
      </c>
      <c r="G348" s="55">
        <f>SUMIF(Journal!$D$15:$D$450,$B$5:$B$476,Journal!$R$15:$R$450)</f>
        <v>0</v>
      </c>
      <c r="H348" s="56">
        <f>SUMIF(Journal!$D$15:$D$450,$B$5:$B$480,Journal!$J$15:$J$450)</f>
        <v>0</v>
      </c>
      <c r="I348" s="57">
        <f>SUMIF(Journal!$D$15:$D$450,$B$5:$B$480,Journal!$K$15:$K$450)</f>
        <v>0</v>
      </c>
      <c r="J348" s="12">
        <v>24</v>
      </c>
      <c r="K348" s="11">
        <v>19.2</v>
      </c>
      <c r="L348" s="6">
        <f t="shared" si="17"/>
        <v>48</v>
      </c>
      <c r="M348" s="123">
        <f t="shared" si="18"/>
        <v>2</v>
      </c>
      <c r="N348" s="44">
        <f t="shared" si="16"/>
        <v>0</v>
      </c>
      <c r="O348" s="49">
        <f>IFERROR(VLOOKUP(A348,Stock!$A$5:$M$476,10,0),0)*Stock!F348</f>
        <v>48</v>
      </c>
      <c r="Q348" s="49">
        <f>IFERROR(VLOOKUP(A348,Stock!$A$5:$M$476,10,0),0)*Stock!M348</f>
        <v>48</v>
      </c>
    </row>
    <row r="349" spans="1:17" s="18" customFormat="1" ht="18" customHeight="1">
      <c r="A349" s="10">
        <v>358</v>
      </c>
      <c r="B349" s="13" t="s">
        <v>465</v>
      </c>
      <c r="C349" s="9" t="s">
        <v>863</v>
      </c>
      <c r="D349" s="9" t="s">
        <v>33</v>
      </c>
      <c r="E349" s="9" t="s">
        <v>32</v>
      </c>
      <c r="F349" s="112">
        <v>5</v>
      </c>
      <c r="G349" s="55">
        <f>SUMIF(Journal!$D$15:$D$450,$B$5:$B$476,Journal!$R$15:$R$450)</f>
        <v>0</v>
      </c>
      <c r="H349" s="56">
        <f>SUMIF(Journal!$D$15:$D$450,$B$5:$B$480,Journal!$J$15:$J$450)</f>
        <v>0</v>
      </c>
      <c r="I349" s="57">
        <f>SUMIF(Journal!$D$15:$D$450,$B$5:$B$480,Journal!$K$15:$K$450)</f>
        <v>0</v>
      </c>
      <c r="J349" s="8">
        <v>30</v>
      </c>
      <c r="K349" s="7">
        <v>24</v>
      </c>
      <c r="L349" s="6">
        <f t="shared" si="17"/>
        <v>150</v>
      </c>
      <c r="M349" s="123">
        <f t="shared" si="18"/>
        <v>5</v>
      </c>
      <c r="N349" s="44">
        <f t="shared" si="16"/>
        <v>0</v>
      </c>
      <c r="O349" s="49">
        <f>IFERROR(VLOOKUP(A349,Stock!$A$5:$M$476,10,0),0)*Stock!F349</f>
        <v>150</v>
      </c>
      <c r="Q349" s="49">
        <f>IFERROR(VLOOKUP(A349,Stock!$A$5:$M$476,10,0),0)*Stock!M349</f>
        <v>150</v>
      </c>
    </row>
    <row r="350" spans="1:17" s="18" customFormat="1" ht="18" customHeight="1">
      <c r="A350" s="14">
        <v>359</v>
      </c>
      <c r="B350" s="13" t="s">
        <v>466</v>
      </c>
      <c r="C350" s="9" t="s">
        <v>864</v>
      </c>
      <c r="D350" s="13" t="s">
        <v>16</v>
      </c>
      <c r="E350" s="13" t="s">
        <v>8</v>
      </c>
      <c r="F350" s="112">
        <v>9</v>
      </c>
      <c r="G350" s="55">
        <f>SUMIF(Journal!$D$15:$D$450,$B$5:$B$476,Journal!$R$15:$R$450)</f>
        <v>0</v>
      </c>
      <c r="H350" s="56">
        <f>SUMIF(Journal!$D$15:$D$450,$B$5:$B$480,Journal!$J$15:$J$450)</f>
        <v>0</v>
      </c>
      <c r="I350" s="57">
        <f>SUMIF(Journal!$D$15:$D$450,$B$5:$B$480,Journal!$K$15:$K$450)</f>
        <v>0</v>
      </c>
      <c r="J350" s="12">
        <v>10</v>
      </c>
      <c r="K350" s="11">
        <v>8</v>
      </c>
      <c r="L350" s="6">
        <f t="shared" si="17"/>
        <v>90</v>
      </c>
      <c r="M350" s="123">
        <f t="shared" si="18"/>
        <v>9</v>
      </c>
      <c r="N350" s="44">
        <f t="shared" si="16"/>
        <v>0</v>
      </c>
      <c r="O350" s="49">
        <f>IFERROR(VLOOKUP(A350,Stock!$A$5:$M$476,10,0),0)*Stock!F350</f>
        <v>90</v>
      </c>
      <c r="Q350" s="49">
        <f>IFERROR(VLOOKUP(A350,Stock!$A$5:$M$476,10,0),0)*Stock!M350</f>
        <v>90</v>
      </c>
    </row>
    <row r="351" spans="1:17" s="18" customFormat="1" ht="18" customHeight="1">
      <c r="A351" s="10">
        <v>360</v>
      </c>
      <c r="B351" s="13" t="s">
        <v>467</v>
      </c>
      <c r="C351" s="9" t="s">
        <v>865</v>
      </c>
      <c r="D351" s="9" t="s">
        <v>20</v>
      </c>
      <c r="E351" s="9" t="s">
        <v>8</v>
      </c>
      <c r="F351" s="112">
        <v>5</v>
      </c>
      <c r="G351" s="55">
        <f>SUMIF(Journal!$D$15:$D$450,$B$5:$B$476,Journal!$R$15:$R$450)</f>
        <v>0</v>
      </c>
      <c r="H351" s="56">
        <f>SUMIF(Journal!$D$15:$D$450,$B$5:$B$480,Journal!$J$15:$J$450)</f>
        <v>0</v>
      </c>
      <c r="I351" s="57">
        <f>SUMIF(Journal!$D$15:$D$450,$B$5:$B$480,Journal!$K$15:$K$450)</f>
        <v>0</v>
      </c>
      <c r="J351" s="8">
        <v>10</v>
      </c>
      <c r="K351" s="7">
        <v>8</v>
      </c>
      <c r="L351" s="6">
        <f t="shared" si="17"/>
        <v>50</v>
      </c>
      <c r="M351" s="123">
        <f t="shared" si="18"/>
        <v>5</v>
      </c>
      <c r="N351" s="44">
        <f t="shared" si="16"/>
        <v>0</v>
      </c>
      <c r="O351" s="49">
        <f>IFERROR(VLOOKUP(A351,Stock!$A$5:$M$476,10,0),0)*Stock!F351</f>
        <v>50</v>
      </c>
      <c r="Q351" s="49">
        <f>IFERROR(VLOOKUP(A351,Stock!$A$5:$M$476,10,0),0)*Stock!M351</f>
        <v>50</v>
      </c>
    </row>
    <row r="352" spans="1:17" s="18" customFormat="1" ht="18" customHeight="1">
      <c r="A352" s="14">
        <v>361</v>
      </c>
      <c r="B352" s="13" t="s">
        <v>468</v>
      </c>
      <c r="C352" s="9" t="s">
        <v>866</v>
      </c>
      <c r="D352" s="13" t="s">
        <v>20</v>
      </c>
      <c r="E352" s="13" t="s">
        <v>8</v>
      </c>
      <c r="F352" s="112">
        <v>4</v>
      </c>
      <c r="G352" s="55">
        <f>SUMIF(Journal!$D$15:$D$450,$B$5:$B$476,Journal!$R$15:$R$450)</f>
        <v>0</v>
      </c>
      <c r="H352" s="56">
        <f>SUMIF(Journal!$D$15:$D$450,$B$5:$B$480,Journal!$J$15:$J$450)</f>
        <v>0</v>
      </c>
      <c r="I352" s="57">
        <f>SUMIF(Journal!$D$15:$D$450,$B$5:$B$480,Journal!$K$15:$K$450)</f>
        <v>0</v>
      </c>
      <c r="J352" s="12">
        <v>20</v>
      </c>
      <c r="K352" s="11">
        <v>16</v>
      </c>
      <c r="L352" s="6">
        <f t="shared" si="17"/>
        <v>80</v>
      </c>
      <c r="M352" s="123">
        <f t="shared" si="18"/>
        <v>4</v>
      </c>
      <c r="N352" s="44">
        <f t="shared" si="16"/>
        <v>0</v>
      </c>
      <c r="O352" s="49">
        <f>IFERROR(VLOOKUP(A352,Stock!$A$5:$M$476,10,0),0)*Stock!F352</f>
        <v>80</v>
      </c>
      <c r="Q352" s="49">
        <f>IFERROR(VLOOKUP(A352,Stock!$A$5:$M$476,10,0),0)*Stock!M352</f>
        <v>80</v>
      </c>
    </row>
    <row r="353" spans="1:17" s="18" customFormat="1" ht="18" customHeight="1">
      <c r="A353" s="10">
        <v>362</v>
      </c>
      <c r="B353" s="13" t="s">
        <v>469</v>
      </c>
      <c r="C353" s="9" t="s">
        <v>867</v>
      </c>
      <c r="D353" s="9" t="s">
        <v>31</v>
      </c>
      <c r="E353" s="9" t="s">
        <v>8</v>
      </c>
      <c r="F353" s="112">
        <v>5</v>
      </c>
      <c r="G353" s="55">
        <f>SUMIF(Journal!$D$15:$D$450,$B$5:$B$476,Journal!$R$15:$R$450)</f>
        <v>0</v>
      </c>
      <c r="H353" s="56">
        <f>SUMIF(Journal!$D$15:$D$450,$B$5:$B$480,Journal!$J$15:$J$450)</f>
        <v>0</v>
      </c>
      <c r="I353" s="57">
        <f>SUMIF(Journal!$D$15:$D$450,$B$5:$B$480,Journal!$K$15:$K$450)</f>
        <v>0</v>
      </c>
      <c r="J353" s="8">
        <v>60</v>
      </c>
      <c r="K353" s="7">
        <v>48</v>
      </c>
      <c r="L353" s="6">
        <f t="shared" si="17"/>
        <v>300</v>
      </c>
      <c r="M353" s="123">
        <f t="shared" si="18"/>
        <v>5</v>
      </c>
      <c r="N353" s="44">
        <f t="shared" si="16"/>
        <v>0</v>
      </c>
      <c r="O353" s="49">
        <f>IFERROR(VLOOKUP(A353,Stock!$A$5:$M$476,10,0),0)*Stock!F353</f>
        <v>300</v>
      </c>
      <c r="Q353" s="49">
        <f>IFERROR(VLOOKUP(A353,Stock!$A$5:$M$476,10,0),0)*Stock!M353</f>
        <v>300</v>
      </c>
    </row>
    <row r="354" spans="1:17" s="18" customFormat="1" ht="18" customHeight="1">
      <c r="A354" s="14">
        <v>363</v>
      </c>
      <c r="B354" s="13" t="s">
        <v>470</v>
      </c>
      <c r="C354" s="9" t="s">
        <v>868</v>
      </c>
      <c r="D354" s="13" t="s">
        <v>10</v>
      </c>
      <c r="E354" s="13" t="s">
        <v>8</v>
      </c>
      <c r="F354" s="112">
        <v>1</v>
      </c>
      <c r="G354" s="55">
        <f>SUMIF(Journal!$D$15:$D$450,$B$5:$B$476,Journal!$R$15:$R$450)</f>
        <v>0</v>
      </c>
      <c r="H354" s="56">
        <f>SUMIF(Journal!$D$15:$D$450,$B$5:$B$480,Journal!$J$15:$J$450)</f>
        <v>0</v>
      </c>
      <c r="I354" s="57">
        <f>SUMIF(Journal!$D$15:$D$450,$B$5:$B$480,Journal!$K$15:$K$450)</f>
        <v>0</v>
      </c>
      <c r="J354" s="12">
        <v>60</v>
      </c>
      <c r="K354" s="11">
        <v>48</v>
      </c>
      <c r="L354" s="6">
        <f t="shared" si="17"/>
        <v>60</v>
      </c>
      <c r="M354" s="123">
        <f t="shared" si="18"/>
        <v>1</v>
      </c>
      <c r="N354" s="44">
        <f t="shared" si="16"/>
        <v>0</v>
      </c>
      <c r="O354" s="49">
        <f>IFERROR(VLOOKUP(A354,Stock!$A$5:$M$476,10,0),0)*Stock!F354</f>
        <v>60</v>
      </c>
      <c r="Q354" s="49">
        <f>IFERROR(VLOOKUP(A354,Stock!$A$5:$M$476,10,0),0)*Stock!M354</f>
        <v>60</v>
      </c>
    </row>
    <row r="355" spans="1:17" s="18" customFormat="1" ht="18" customHeight="1">
      <c r="A355" s="10">
        <v>364</v>
      </c>
      <c r="B355" s="13" t="s">
        <v>471</v>
      </c>
      <c r="C355" s="9" t="s">
        <v>869</v>
      </c>
      <c r="D355" s="9" t="s">
        <v>20</v>
      </c>
      <c r="E355" s="9" t="s">
        <v>8</v>
      </c>
      <c r="F355" s="112">
        <v>2</v>
      </c>
      <c r="G355" s="55">
        <f>SUMIF(Journal!$D$15:$D$450,$B$5:$B$476,Journal!$R$15:$R$450)</f>
        <v>0</v>
      </c>
      <c r="H355" s="56">
        <f>SUMIF(Journal!$D$15:$D$450,$B$5:$B$480,Journal!$J$15:$J$450)</f>
        <v>0</v>
      </c>
      <c r="I355" s="57">
        <f>SUMIF(Journal!$D$15:$D$450,$B$5:$B$480,Journal!$K$15:$K$450)</f>
        <v>0</v>
      </c>
      <c r="J355" s="8">
        <v>15</v>
      </c>
      <c r="K355" s="7">
        <v>12</v>
      </c>
      <c r="L355" s="6">
        <f t="shared" si="17"/>
        <v>30</v>
      </c>
      <c r="M355" s="123">
        <f t="shared" si="18"/>
        <v>2</v>
      </c>
      <c r="N355" s="44">
        <f t="shared" si="16"/>
        <v>0</v>
      </c>
      <c r="O355" s="49">
        <f>IFERROR(VLOOKUP(A355,Stock!$A$5:$M$476,10,0),0)*Stock!F355</f>
        <v>30</v>
      </c>
      <c r="Q355" s="49">
        <f>IFERROR(VLOOKUP(A355,Stock!$A$5:$M$476,10,0),0)*Stock!M355</f>
        <v>30</v>
      </c>
    </row>
    <row r="356" spans="1:17" s="18" customFormat="1" ht="18" customHeight="1">
      <c r="A356" s="14">
        <v>365</v>
      </c>
      <c r="B356" s="13" t="s">
        <v>472</v>
      </c>
      <c r="C356" s="9" t="s">
        <v>870</v>
      </c>
      <c r="D356" s="13" t="s">
        <v>10</v>
      </c>
      <c r="E356" s="13" t="s">
        <v>8</v>
      </c>
      <c r="F356" s="112">
        <v>5</v>
      </c>
      <c r="G356" s="55">
        <f>SUMIF(Journal!$D$15:$D$450,$B$5:$B$476,Journal!$R$15:$R$450)</f>
        <v>0</v>
      </c>
      <c r="H356" s="56">
        <f>SUMIF(Journal!$D$15:$D$450,$B$5:$B$480,Journal!$J$15:$J$450)</f>
        <v>0</v>
      </c>
      <c r="I356" s="57">
        <f>SUMIF(Journal!$D$15:$D$450,$B$5:$B$480,Journal!$K$15:$K$450)</f>
        <v>0</v>
      </c>
      <c r="J356" s="12">
        <v>16</v>
      </c>
      <c r="K356" s="11">
        <v>12.8</v>
      </c>
      <c r="L356" s="6">
        <f t="shared" si="17"/>
        <v>80</v>
      </c>
      <c r="M356" s="123">
        <f t="shared" si="18"/>
        <v>5</v>
      </c>
      <c r="N356" s="44">
        <f t="shared" si="16"/>
        <v>0</v>
      </c>
      <c r="O356" s="49">
        <f>IFERROR(VLOOKUP(A356,Stock!$A$5:$M$476,10,0),0)*Stock!F356</f>
        <v>80</v>
      </c>
      <c r="Q356" s="49">
        <f>IFERROR(VLOOKUP(A356,Stock!$A$5:$M$476,10,0),0)*Stock!M356</f>
        <v>80</v>
      </c>
    </row>
    <row r="357" spans="1:17" s="18" customFormat="1" ht="18" customHeight="1">
      <c r="A357" s="10">
        <v>366</v>
      </c>
      <c r="B357" s="13" t="s">
        <v>473</v>
      </c>
      <c r="C357" s="9" t="s">
        <v>871</v>
      </c>
      <c r="D357" s="9" t="s">
        <v>10</v>
      </c>
      <c r="E357" s="9" t="s">
        <v>8</v>
      </c>
      <c r="F357" s="112">
        <v>4</v>
      </c>
      <c r="G357" s="55">
        <f>SUMIF(Journal!$D$15:$D$450,$B$5:$B$476,Journal!$R$15:$R$450)</f>
        <v>0</v>
      </c>
      <c r="H357" s="56">
        <f>SUMIF(Journal!$D$15:$D$450,$B$5:$B$480,Journal!$J$15:$J$450)</f>
        <v>0</v>
      </c>
      <c r="I357" s="57">
        <f>SUMIF(Journal!$D$15:$D$450,$B$5:$B$480,Journal!$K$15:$K$450)</f>
        <v>0</v>
      </c>
      <c r="J357" s="8">
        <v>30</v>
      </c>
      <c r="K357" s="7">
        <v>24</v>
      </c>
      <c r="L357" s="6">
        <f t="shared" si="17"/>
        <v>120</v>
      </c>
      <c r="M357" s="123">
        <f t="shared" si="18"/>
        <v>4</v>
      </c>
      <c r="N357" s="44">
        <f t="shared" si="16"/>
        <v>0</v>
      </c>
      <c r="O357" s="49">
        <f>IFERROR(VLOOKUP(A357,Stock!$A$5:$M$476,10,0),0)*Stock!F357</f>
        <v>120</v>
      </c>
      <c r="Q357" s="49">
        <f>IFERROR(VLOOKUP(A357,Stock!$A$5:$M$476,10,0),0)*Stock!M357</f>
        <v>120</v>
      </c>
    </row>
    <row r="358" spans="1:17" s="18" customFormat="1" ht="18" customHeight="1">
      <c r="A358" s="14">
        <v>367</v>
      </c>
      <c r="B358" s="13" t="s">
        <v>474</v>
      </c>
      <c r="C358" s="9" t="s">
        <v>872</v>
      </c>
      <c r="D358" s="13" t="s">
        <v>10</v>
      </c>
      <c r="E358" s="13" t="s">
        <v>8</v>
      </c>
      <c r="F358" s="112">
        <v>5</v>
      </c>
      <c r="G358" s="55">
        <f>SUMIF(Journal!$D$15:$D$450,$B$5:$B$476,Journal!$R$15:$R$450)</f>
        <v>0</v>
      </c>
      <c r="H358" s="56">
        <f>SUMIF(Journal!$D$15:$D$450,$B$5:$B$480,Journal!$J$15:$J$450)</f>
        <v>0</v>
      </c>
      <c r="I358" s="57">
        <f>SUMIF(Journal!$D$15:$D$450,$B$5:$B$480,Journal!$K$15:$K$450)</f>
        <v>0</v>
      </c>
      <c r="J358" s="12">
        <v>16</v>
      </c>
      <c r="K358" s="11">
        <v>12.8</v>
      </c>
      <c r="L358" s="6">
        <f t="shared" si="17"/>
        <v>80</v>
      </c>
      <c r="M358" s="123">
        <f t="shared" si="18"/>
        <v>5</v>
      </c>
      <c r="N358" s="44">
        <f t="shared" si="16"/>
        <v>0</v>
      </c>
      <c r="O358" s="49">
        <f>IFERROR(VLOOKUP(A358,Stock!$A$5:$M$476,10,0),0)*Stock!F358</f>
        <v>80</v>
      </c>
      <c r="Q358" s="49">
        <f>IFERROR(VLOOKUP(A358,Stock!$A$5:$M$476,10,0),0)*Stock!M358</f>
        <v>80</v>
      </c>
    </row>
    <row r="359" spans="1:17" s="18" customFormat="1" ht="18" customHeight="1">
      <c r="A359" s="10">
        <v>368</v>
      </c>
      <c r="B359" s="13" t="s">
        <v>475</v>
      </c>
      <c r="C359" s="9" t="s">
        <v>873</v>
      </c>
      <c r="D359" s="9" t="s">
        <v>30</v>
      </c>
      <c r="E359" s="9" t="s">
        <v>8</v>
      </c>
      <c r="F359" s="112">
        <v>9</v>
      </c>
      <c r="G359" s="55">
        <f>SUMIF(Journal!$D$15:$D$450,$B$5:$B$476,Journal!$R$15:$R$450)</f>
        <v>0</v>
      </c>
      <c r="H359" s="56">
        <f>SUMIF(Journal!$D$15:$D$450,$B$5:$B$480,Journal!$J$15:$J$450)</f>
        <v>0</v>
      </c>
      <c r="I359" s="57">
        <f>SUMIF(Journal!$D$15:$D$450,$B$5:$B$480,Journal!$K$15:$K$450)</f>
        <v>0</v>
      </c>
      <c r="J359" s="8">
        <v>16</v>
      </c>
      <c r="K359" s="7">
        <v>12.8</v>
      </c>
      <c r="L359" s="6">
        <f t="shared" si="17"/>
        <v>144</v>
      </c>
      <c r="M359" s="123">
        <f t="shared" si="18"/>
        <v>9</v>
      </c>
      <c r="N359" s="44">
        <f t="shared" si="16"/>
        <v>0</v>
      </c>
      <c r="O359" s="49">
        <f>IFERROR(VLOOKUP(A359,Stock!$A$5:$M$476,10,0),0)*Stock!F359</f>
        <v>144</v>
      </c>
      <c r="Q359" s="49">
        <f>IFERROR(VLOOKUP(A359,Stock!$A$5:$M$476,10,0),0)*Stock!M359</f>
        <v>144</v>
      </c>
    </row>
    <row r="360" spans="1:17" s="18" customFormat="1" ht="18" customHeight="1">
      <c r="A360" s="14">
        <v>369</v>
      </c>
      <c r="B360" s="13" t="s">
        <v>476</v>
      </c>
      <c r="C360" s="9" t="s">
        <v>874</v>
      </c>
      <c r="D360" s="13" t="s">
        <v>30</v>
      </c>
      <c r="E360" s="13" t="s">
        <v>5</v>
      </c>
      <c r="F360" s="112">
        <v>5</v>
      </c>
      <c r="G360" s="55">
        <f>SUMIF(Journal!$D$15:$D$450,$B$5:$B$476,Journal!$R$15:$R$450)</f>
        <v>0</v>
      </c>
      <c r="H360" s="56">
        <f>SUMIF(Journal!$D$15:$D$450,$B$5:$B$480,Journal!$J$15:$J$450)</f>
        <v>0</v>
      </c>
      <c r="I360" s="57">
        <f>SUMIF(Journal!$D$15:$D$450,$B$5:$B$480,Journal!$K$15:$K$450)</f>
        <v>0</v>
      </c>
      <c r="J360" s="12">
        <v>15</v>
      </c>
      <c r="K360" s="11">
        <v>12</v>
      </c>
      <c r="L360" s="6">
        <f t="shared" si="17"/>
        <v>75</v>
      </c>
      <c r="M360" s="123">
        <f t="shared" si="18"/>
        <v>5</v>
      </c>
      <c r="N360" s="44">
        <f t="shared" si="16"/>
        <v>0</v>
      </c>
      <c r="O360" s="49">
        <f>IFERROR(VLOOKUP(A360,Stock!$A$5:$M$476,10,0),0)*Stock!F360</f>
        <v>75</v>
      </c>
      <c r="Q360" s="49">
        <f>IFERROR(VLOOKUP(A360,Stock!$A$5:$M$476,10,0),0)*Stock!M360</f>
        <v>75</v>
      </c>
    </row>
    <row r="361" spans="1:17" s="18" customFormat="1" ht="18" customHeight="1">
      <c r="A361" s="10">
        <v>370</v>
      </c>
      <c r="B361" s="13" t="s">
        <v>477</v>
      </c>
      <c r="C361" s="9" t="s">
        <v>875</v>
      </c>
      <c r="D361" s="9" t="s">
        <v>24</v>
      </c>
      <c r="E361" s="9" t="s">
        <v>5</v>
      </c>
      <c r="F361" s="112">
        <v>4</v>
      </c>
      <c r="G361" s="55">
        <f>SUMIF(Journal!$D$15:$D$450,$B$5:$B$476,Journal!$R$15:$R$450)</f>
        <v>0</v>
      </c>
      <c r="H361" s="56">
        <f>SUMIF(Journal!$D$15:$D$450,$B$5:$B$480,Journal!$J$15:$J$450)</f>
        <v>0</v>
      </c>
      <c r="I361" s="57">
        <f>SUMIF(Journal!$D$15:$D$450,$B$5:$B$480,Journal!$K$15:$K$450)</f>
        <v>0</v>
      </c>
      <c r="J361" s="8">
        <v>15</v>
      </c>
      <c r="K361" s="7">
        <v>12</v>
      </c>
      <c r="L361" s="6">
        <f t="shared" si="17"/>
        <v>60</v>
      </c>
      <c r="M361" s="123">
        <f t="shared" si="18"/>
        <v>4</v>
      </c>
      <c r="N361" s="44">
        <f t="shared" si="16"/>
        <v>0</v>
      </c>
      <c r="O361" s="49">
        <f>IFERROR(VLOOKUP(A361,Stock!$A$5:$M$476,10,0),0)*Stock!F361</f>
        <v>60</v>
      </c>
      <c r="Q361" s="49">
        <f>IFERROR(VLOOKUP(A361,Stock!$A$5:$M$476,10,0),0)*Stock!M361</f>
        <v>60</v>
      </c>
    </row>
    <row r="362" spans="1:17" s="18" customFormat="1" ht="18" customHeight="1">
      <c r="A362" s="14">
        <v>371</v>
      </c>
      <c r="B362" s="13" t="s">
        <v>478</v>
      </c>
      <c r="C362" s="9" t="s">
        <v>876</v>
      </c>
      <c r="D362" s="13" t="s">
        <v>24</v>
      </c>
      <c r="E362" s="13" t="s">
        <v>5</v>
      </c>
      <c r="F362" s="112">
        <v>8</v>
      </c>
      <c r="G362" s="55">
        <f>SUMIF(Journal!$D$15:$D$450,$B$5:$B$476,Journal!$R$15:$R$450)</f>
        <v>0</v>
      </c>
      <c r="H362" s="56">
        <f>SUMIF(Journal!$D$15:$D$450,$B$5:$B$480,Journal!$J$15:$J$450)</f>
        <v>0</v>
      </c>
      <c r="I362" s="57">
        <f>SUMIF(Journal!$D$15:$D$450,$B$5:$B$480,Journal!$K$15:$K$450)</f>
        <v>0</v>
      </c>
      <c r="J362" s="12">
        <v>15</v>
      </c>
      <c r="K362" s="11">
        <v>12</v>
      </c>
      <c r="L362" s="6">
        <f t="shared" si="17"/>
        <v>120</v>
      </c>
      <c r="M362" s="123">
        <f t="shared" si="18"/>
        <v>8</v>
      </c>
      <c r="N362" s="44">
        <f t="shared" si="16"/>
        <v>0</v>
      </c>
      <c r="O362" s="49">
        <f>IFERROR(VLOOKUP(A362,Stock!$A$5:$M$476,10,0),0)*Stock!F362</f>
        <v>120</v>
      </c>
      <c r="Q362" s="49">
        <f>IFERROR(VLOOKUP(A362,Stock!$A$5:$M$476,10,0),0)*Stock!M362</f>
        <v>120</v>
      </c>
    </row>
    <row r="363" spans="1:17" s="18" customFormat="1" ht="18" customHeight="1">
      <c r="A363" s="10">
        <v>372</v>
      </c>
      <c r="B363" s="13" t="s">
        <v>479</v>
      </c>
      <c r="C363" s="9" t="s">
        <v>877</v>
      </c>
      <c r="D363" s="9" t="s">
        <v>20</v>
      </c>
      <c r="E363" s="9" t="s">
        <v>5</v>
      </c>
      <c r="F363" s="112">
        <v>7</v>
      </c>
      <c r="G363" s="55">
        <f>SUMIF(Journal!$D$15:$D$450,$B$5:$B$476,Journal!$R$15:$R$450)</f>
        <v>0</v>
      </c>
      <c r="H363" s="56">
        <f>SUMIF(Journal!$D$15:$D$450,$B$5:$B$480,Journal!$J$15:$J$450)</f>
        <v>0</v>
      </c>
      <c r="I363" s="57">
        <f>SUMIF(Journal!$D$15:$D$450,$B$5:$B$480,Journal!$K$15:$K$450)</f>
        <v>0</v>
      </c>
      <c r="J363" s="8">
        <v>15</v>
      </c>
      <c r="K363" s="7">
        <v>12</v>
      </c>
      <c r="L363" s="6">
        <f t="shared" si="17"/>
        <v>105</v>
      </c>
      <c r="M363" s="123">
        <f t="shared" si="18"/>
        <v>7</v>
      </c>
      <c r="N363" s="44">
        <f t="shared" si="16"/>
        <v>0</v>
      </c>
      <c r="O363" s="49">
        <f>IFERROR(VLOOKUP(A363,Stock!$A$5:$M$476,10,0),0)*Stock!F363</f>
        <v>105</v>
      </c>
      <c r="Q363" s="49">
        <f>IFERROR(VLOOKUP(A363,Stock!$A$5:$M$476,10,0),0)*Stock!M363</f>
        <v>105</v>
      </c>
    </row>
    <row r="364" spans="1:17" s="18" customFormat="1" ht="18" customHeight="1">
      <c r="A364" s="14">
        <v>373</v>
      </c>
      <c r="B364" s="13" t="s">
        <v>480</v>
      </c>
      <c r="C364" s="9" t="s">
        <v>878</v>
      </c>
      <c r="D364" s="13" t="s">
        <v>20</v>
      </c>
      <c r="E364" s="13" t="s">
        <v>8</v>
      </c>
      <c r="F364" s="112">
        <v>8</v>
      </c>
      <c r="G364" s="55">
        <f>SUMIF(Journal!$D$15:$D$450,$B$5:$B$476,Journal!$R$15:$R$450)</f>
        <v>0</v>
      </c>
      <c r="H364" s="56">
        <f>SUMIF(Journal!$D$15:$D$450,$B$5:$B$480,Journal!$J$15:$J$450)</f>
        <v>0</v>
      </c>
      <c r="I364" s="57">
        <f>SUMIF(Journal!$D$15:$D$450,$B$5:$B$480,Journal!$K$15:$K$450)</f>
        <v>0</v>
      </c>
      <c r="J364" s="12">
        <v>15</v>
      </c>
      <c r="K364" s="11">
        <v>12</v>
      </c>
      <c r="L364" s="6">
        <f t="shared" si="17"/>
        <v>120</v>
      </c>
      <c r="M364" s="123">
        <f t="shared" si="18"/>
        <v>8</v>
      </c>
      <c r="N364" s="44">
        <f t="shared" si="16"/>
        <v>0</v>
      </c>
      <c r="O364" s="49">
        <f>IFERROR(VLOOKUP(A364,Stock!$A$5:$M$476,10,0),0)*Stock!F364</f>
        <v>120</v>
      </c>
      <c r="Q364" s="49">
        <f>IFERROR(VLOOKUP(A364,Stock!$A$5:$M$476,10,0),0)*Stock!M364</f>
        <v>120</v>
      </c>
    </row>
    <row r="365" spans="1:17" s="18" customFormat="1" ht="18" customHeight="1">
      <c r="A365" s="10">
        <v>374</v>
      </c>
      <c r="B365" s="13" t="s">
        <v>481</v>
      </c>
      <c r="C365" s="9" t="s">
        <v>879</v>
      </c>
      <c r="D365" s="9" t="s">
        <v>29</v>
      </c>
      <c r="E365" s="9" t="s">
        <v>8</v>
      </c>
      <c r="F365" s="112">
        <v>4</v>
      </c>
      <c r="G365" s="55">
        <f>SUMIF(Journal!$D$15:$D$450,$B$5:$B$476,Journal!$R$15:$R$450)</f>
        <v>0</v>
      </c>
      <c r="H365" s="56">
        <f>SUMIF(Journal!$D$15:$D$450,$B$5:$B$480,Journal!$J$15:$J$450)</f>
        <v>0</v>
      </c>
      <c r="I365" s="57">
        <f>SUMIF(Journal!$D$15:$D$450,$B$5:$B$480,Journal!$K$15:$K$450)</f>
        <v>0</v>
      </c>
      <c r="J365" s="8">
        <v>16</v>
      </c>
      <c r="K365" s="7">
        <v>12.8</v>
      </c>
      <c r="L365" s="6">
        <f t="shared" si="17"/>
        <v>64</v>
      </c>
      <c r="M365" s="123">
        <f t="shared" si="18"/>
        <v>4</v>
      </c>
      <c r="N365" s="44">
        <f t="shared" si="16"/>
        <v>0</v>
      </c>
      <c r="O365" s="49">
        <f>IFERROR(VLOOKUP(A365,Stock!$A$5:$M$476,10,0),0)*Stock!F365</f>
        <v>64</v>
      </c>
      <c r="Q365" s="49">
        <f>IFERROR(VLOOKUP(A365,Stock!$A$5:$M$476,10,0),0)*Stock!M365</f>
        <v>64</v>
      </c>
    </row>
    <row r="366" spans="1:17" s="18" customFormat="1" ht="18" customHeight="1">
      <c r="A366" s="14">
        <v>375</v>
      </c>
      <c r="B366" s="13" t="s">
        <v>482</v>
      </c>
      <c r="C366" s="9" t="s">
        <v>880</v>
      </c>
      <c r="D366" s="13" t="s">
        <v>29</v>
      </c>
      <c r="E366" s="13" t="s">
        <v>8</v>
      </c>
      <c r="F366" s="112">
        <v>3</v>
      </c>
      <c r="G366" s="55">
        <f>SUMIF(Journal!$D$15:$D$450,$B$5:$B$476,Journal!$R$15:$R$450)</f>
        <v>0</v>
      </c>
      <c r="H366" s="56">
        <f>SUMIF(Journal!$D$15:$D$450,$B$5:$B$480,Journal!$J$15:$J$450)</f>
        <v>0</v>
      </c>
      <c r="I366" s="57">
        <f>SUMIF(Journal!$D$15:$D$450,$B$5:$B$480,Journal!$K$15:$K$450)</f>
        <v>0</v>
      </c>
      <c r="J366" s="12">
        <v>16</v>
      </c>
      <c r="K366" s="11">
        <v>12.8</v>
      </c>
      <c r="L366" s="6">
        <f t="shared" si="17"/>
        <v>48</v>
      </c>
      <c r="M366" s="123">
        <f t="shared" si="18"/>
        <v>3</v>
      </c>
      <c r="N366" s="44">
        <f t="shared" si="16"/>
        <v>0</v>
      </c>
      <c r="O366" s="49">
        <f>IFERROR(VLOOKUP(A366,Stock!$A$5:$M$476,10,0),0)*Stock!F366</f>
        <v>48</v>
      </c>
      <c r="Q366" s="49">
        <f>IFERROR(VLOOKUP(A366,Stock!$A$5:$M$476,10,0),0)*Stock!M366</f>
        <v>48</v>
      </c>
    </row>
    <row r="367" spans="1:17" s="18" customFormat="1" ht="18" customHeight="1">
      <c r="A367" s="10">
        <v>376</v>
      </c>
      <c r="B367" s="13" t="s">
        <v>483</v>
      </c>
      <c r="C367" s="9" t="s">
        <v>881</v>
      </c>
      <c r="D367" s="9" t="s">
        <v>29</v>
      </c>
      <c r="E367" s="9" t="s">
        <v>8</v>
      </c>
      <c r="F367" s="112">
        <v>5</v>
      </c>
      <c r="G367" s="55">
        <f>SUMIF(Journal!$D$15:$D$450,$B$5:$B$476,Journal!$R$15:$R$450)</f>
        <v>0</v>
      </c>
      <c r="H367" s="56">
        <f>SUMIF(Journal!$D$15:$D$450,$B$5:$B$480,Journal!$J$15:$J$450)</f>
        <v>0</v>
      </c>
      <c r="I367" s="57">
        <f>SUMIF(Journal!$D$15:$D$450,$B$5:$B$480,Journal!$K$15:$K$450)</f>
        <v>0</v>
      </c>
      <c r="J367" s="8">
        <v>16</v>
      </c>
      <c r="K367" s="7">
        <v>12.8</v>
      </c>
      <c r="L367" s="6">
        <f t="shared" si="17"/>
        <v>80</v>
      </c>
      <c r="M367" s="123">
        <f t="shared" si="18"/>
        <v>5</v>
      </c>
      <c r="N367" s="44">
        <f t="shared" si="16"/>
        <v>0</v>
      </c>
      <c r="O367" s="49">
        <f>IFERROR(VLOOKUP(A367,Stock!$A$5:$M$476,10,0),0)*Stock!F367</f>
        <v>80</v>
      </c>
      <c r="Q367" s="49">
        <f>IFERROR(VLOOKUP(A367,Stock!$A$5:$M$476,10,0),0)*Stock!M367</f>
        <v>80</v>
      </c>
    </row>
    <row r="368" spans="1:17" s="18" customFormat="1" ht="18" customHeight="1">
      <c r="A368" s="14">
        <v>377</v>
      </c>
      <c r="B368" s="13" t="s">
        <v>484</v>
      </c>
      <c r="C368" s="9" t="s">
        <v>882</v>
      </c>
      <c r="D368" s="13" t="s">
        <v>29</v>
      </c>
      <c r="E368" s="13" t="s">
        <v>8</v>
      </c>
      <c r="F368" s="112">
        <v>1</v>
      </c>
      <c r="G368" s="55">
        <f>SUMIF(Journal!$D$15:$D$450,$B$5:$B$476,Journal!$R$15:$R$450)</f>
        <v>0</v>
      </c>
      <c r="H368" s="56">
        <f>SUMIF(Journal!$D$15:$D$450,$B$5:$B$480,Journal!$J$15:$J$450)</f>
        <v>0</v>
      </c>
      <c r="I368" s="57">
        <f>SUMIF(Journal!$D$15:$D$450,$B$5:$B$480,Journal!$K$15:$K$450)</f>
        <v>0</v>
      </c>
      <c r="J368" s="12">
        <v>16</v>
      </c>
      <c r="K368" s="11">
        <v>12.8</v>
      </c>
      <c r="L368" s="6">
        <f t="shared" si="17"/>
        <v>16</v>
      </c>
      <c r="M368" s="123">
        <f t="shared" si="18"/>
        <v>1</v>
      </c>
      <c r="N368" s="44">
        <f t="shared" si="16"/>
        <v>0</v>
      </c>
      <c r="O368" s="49">
        <f>IFERROR(VLOOKUP(A368,Stock!$A$5:$M$476,10,0),0)*Stock!F368</f>
        <v>16</v>
      </c>
      <c r="Q368" s="49">
        <f>IFERROR(VLOOKUP(A368,Stock!$A$5:$M$476,10,0),0)*Stock!M368</f>
        <v>16</v>
      </c>
    </row>
    <row r="369" spans="1:17" s="18" customFormat="1" ht="18" customHeight="1">
      <c r="A369" s="10">
        <v>378</v>
      </c>
      <c r="B369" s="13" t="s">
        <v>485</v>
      </c>
      <c r="C369" s="9" t="s">
        <v>883</v>
      </c>
      <c r="D369" s="9" t="s">
        <v>29</v>
      </c>
      <c r="E369" s="9" t="s">
        <v>8</v>
      </c>
      <c r="F369" s="112">
        <v>2</v>
      </c>
      <c r="G369" s="55">
        <f>SUMIF(Journal!$D$15:$D$450,$B$5:$B$476,Journal!$R$15:$R$450)</f>
        <v>0</v>
      </c>
      <c r="H369" s="56">
        <f>SUMIF(Journal!$D$15:$D$450,$B$5:$B$480,Journal!$J$15:$J$450)</f>
        <v>0</v>
      </c>
      <c r="I369" s="57">
        <f>SUMIF(Journal!$D$15:$D$450,$B$5:$B$480,Journal!$K$15:$K$450)</f>
        <v>0</v>
      </c>
      <c r="J369" s="8">
        <v>16</v>
      </c>
      <c r="K369" s="7">
        <v>12.8</v>
      </c>
      <c r="L369" s="6">
        <f t="shared" si="17"/>
        <v>32</v>
      </c>
      <c r="M369" s="123">
        <f t="shared" si="18"/>
        <v>2</v>
      </c>
      <c r="N369" s="44">
        <f t="shared" si="16"/>
        <v>0</v>
      </c>
      <c r="O369" s="49">
        <f>IFERROR(VLOOKUP(A369,Stock!$A$5:$M$476,10,0),0)*Stock!F369</f>
        <v>32</v>
      </c>
      <c r="Q369" s="49">
        <f>IFERROR(VLOOKUP(A369,Stock!$A$5:$M$476,10,0),0)*Stock!M369</f>
        <v>32</v>
      </c>
    </row>
    <row r="370" spans="1:17" s="18" customFormat="1" ht="18" customHeight="1">
      <c r="A370" s="14">
        <v>379</v>
      </c>
      <c r="B370" s="13" t="s">
        <v>486</v>
      </c>
      <c r="C370" s="9" t="s">
        <v>884</v>
      </c>
      <c r="D370" s="13" t="s">
        <v>28</v>
      </c>
      <c r="E370" s="13" t="s">
        <v>8</v>
      </c>
      <c r="F370" s="112">
        <v>5</v>
      </c>
      <c r="G370" s="55">
        <f>SUMIF(Journal!$D$15:$D$450,$B$5:$B$476,Journal!$R$15:$R$450)</f>
        <v>0</v>
      </c>
      <c r="H370" s="56">
        <f>SUMIF(Journal!$D$15:$D$450,$B$5:$B$480,Journal!$J$15:$J$450)</f>
        <v>0</v>
      </c>
      <c r="I370" s="57">
        <f>SUMIF(Journal!$D$15:$D$450,$B$5:$B$480,Journal!$K$15:$K$450)</f>
        <v>0</v>
      </c>
      <c r="J370" s="12">
        <v>15</v>
      </c>
      <c r="K370" s="11">
        <v>12</v>
      </c>
      <c r="L370" s="6">
        <f t="shared" si="17"/>
        <v>75</v>
      </c>
      <c r="M370" s="123">
        <f t="shared" si="18"/>
        <v>5</v>
      </c>
      <c r="N370" s="44">
        <f t="shared" si="16"/>
        <v>0</v>
      </c>
      <c r="O370" s="49">
        <f>IFERROR(VLOOKUP(A370,Stock!$A$5:$M$476,10,0),0)*Stock!F370</f>
        <v>75</v>
      </c>
      <c r="Q370" s="49">
        <f>IFERROR(VLOOKUP(A370,Stock!$A$5:$M$476,10,0),0)*Stock!M370</f>
        <v>75</v>
      </c>
    </row>
    <row r="371" spans="1:17" s="17" customFormat="1" ht="18" customHeight="1">
      <c r="A371" s="10">
        <v>380</v>
      </c>
      <c r="B371" s="13" t="s">
        <v>487</v>
      </c>
      <c r="C371" s="9" t="s">
        <v>885</v>
      </c>
      <c r="D371" s="9" t="s">
        <v>20</v>
      </c>
      <c r="E371" s="9" t="s">
        <v>5</v>
      </c>
      <c r="F371" s="112">
        <v>9</v>
      </c>
      <c r="G371" s="55">
        <f>SUMIF(Journal!$D$15:$D$450,$B$5:$B$476,Journal!$R$15:$R$450)</f>
        <v>0</v>
      </c>
      <c r="H371" s="56">
        <f>SUMIF(Journal!$D$15:$D$450,$B$5:$B$480,Journal!$J$15:$J$450)</f>
        <v>0</v>
      </c>
      <c r="I371" s="57">
        <f>SUMIF(Journal!$D$15:$D$450,$B$5:$B$480,Journal!$K$15:$K$450)</f>
        <v>0</v>
      </c>
      <c r="J371" s="8">
        <v>22</v>
      </c>
      <c r="K371" s="7">
        <v>17.600000000000001</v>
      </c>
      <c r="L371" s="6">
        <f t="shared" si="17"/>
        <v>198</v>
      </c>
      <c r="M371" s="123">
        <f t="shared" si="18"/>
        <v>9</v>
      </c>
      <c r="N371" s="44">
        <f t="shared" si="16"/>
        <v>0</v>
      </c>
      <c r="O371" s="49">
        <f>IFERROR(VLOOKUP(A371,Stock!$A$5:$M$476,10,0),0)*Stock!F371</f>
        <v>198</v>
      </c>
      <c r="Q371" s="49">
        <f>IFERROR(VLOOKUP(A371,Stock!$A$5:$M$476,10,0),0)*Stock!M371</f>
        <v>198</v>
      </c>
    </row>
    <row r="372" spans="1:17" s="16" customFormat="1" ht="18" customHeight="1">
      <c r="A372" s="14">
        <v>381</v>
      </c>
      <c r="B372" s="13" t="s">
        <v>488</v>
      </c>
      <c r="C372" s="9" t="s">
        <v>886</v>
      </c>
      <c r="D372" s="13" t="s">
        <v>27</v>
      </c>
      <c r="E372" s="13" t="s">
        <v>5</v>
      </c>
      <c r="F372" s="112">
        <v>6</v>
      </c>
      <c r="G372" s="55">
        <f>SUMIF(Journal!$D$15:$D$450,$B$5:$B$476,Journal!$R$15:$R$450)</f>
        <v>0</v>
      </c>
      <c r="H372" s="56">
        <f>SUMIF(Journal!$D$15:$D$450,$B$5:$B$480,Journal!$J$15:$J$450)</f>
        <v>0</v>
      </c>
      <c r="I372" s="57">
        <f>SUMIF(Journal!$D$15:$D$450,$B$5:$B$480,Journal!$K$15:$K$450)</f>
        <v>0</v>
      </c>
      <c r="J372" s="12">
        <v>40</v>
      </c>
      <c r="K372" s="11">
        <v>32</v>
      </c>
      <c r="L372" s="6">
        <f t="shared" si="17"/>
        <v>240</v>
      </c>
      <c r="M372" s="123">
        <f t="shared" si="18"/>
        <v>6</v>
      </c>
      <c r="N372" s="44">
        <f t="shared" si="16"/>
        <v>0</v>
      </c>
      <c r="O372" s="49">
        <f>IFERROR(VLOOKUP(A372,Stock!$A$5:$M$476,10,0),0)*Stock!F372</f>
        <v>240</v>
      </c>
      <c r="Q372" s="49">
        <f>IFERROR(VLOOKUP(A372,Stock!$A$5:$M$476,10,0),0)*Stock!M372</f>
        <v>240</v>
      </c>
    </row>
    <row r="373" spans="1:17" s="15" customFormat="1" ht="18" customHeight="1">
      <c r="A373" s="10">
        <v>382</v>
      </c>
      <c r="B373" s="13" t="s">
        <v>489</v>
      </c>
      <c r="C373" s="9" t="s">
        <v>887</v>
      </c>
      <c r="D373" s="9" t="s">
        <v>10</v>
      </c>
      <c r="E373" s="9" t="s">
        <v>5</v>
      </c>
      <c r="F373" s="112">
        <v>4</v>
      </c>
      <c r="G373" s="55">
        <f>SUMIF(Journal!$D$15:$D$450,$B$5:$B$476,Journal!$R$15:$R$450)</f>
        <v>0</v>
      </c>
      <c r="H373" s="56">
        <f>SUMIF(Journal!$D$15:$D$450,$B$5:$B$480,Journal!$J$15:$J$450)</f>
        <v>0</v>
      </c>
      <c r="I373" s="57">
        <f>SUMIF(Journal!$D$15:$D$450,$B$5:$B$480,Journal!$K$15:$K$450)</f>
        <v>0</v>
      </c>
      <c r="J373" s="8">
        <v>20</v>
      </c>
      <c r="K373" s="7">
        <v>16</v>
      </c>
      <c r="L373" s="6">
        <f t="shared" si="17"/>
        <v>80</v>
      </c>
      <c r="M373" s="123">
        <f t="shared" si="18"/>
        <v>4</v>
      </c>
      <c r="N373" s="44">
        <f t="shared" si="16"/>
        <v>0</v>
      </c>
      <c r="O373" s="49">
        <f>IFERROR(VLOOKUP(A373,Stock!$A$5:$M$476,10,0),0)*Stock!F373</f>
        <v>80</v>
      </c>
      <c r="Q373" s="49">
        <f>IFERROR(VLOOKUP(A373,Stock!$A$5:$M$476,10,0),0)*Stock!M373</f>
        <v>80</v>
      </c>
    </row>
    <row r="374" spans="1:17" ht="18" customHeight="1">
      <c r="A374" s="10">
        <v>383</v>
      </c>
      <c r="B374" s="13" t="s">
        <v>490</v>
      </c>
      <c r="C374" s="9" t="s">
        <v>888</v>
      </c>
      <c r="D374" s="13" t="s">
        <v>10</v>
      </c>
      <c r="E374" s="13" t="s">
        <v>53</v>
      </c>
      <c r="F374" s="112">
        <v>5</v>
      </c>
      <c r="G374" s="55">
        <f>SUMIF(Journal!$D$15:$D$450,$B$5:$B$476,Journal!$R$15:$R$450)</f>
        <v>0</v>
      </c>
      <c r="H374" s="56">
        <f>SUMIF(Journal!$D$15:$D$450,$B$5:$B$480,Journal!$J$15:$J$450)</f>
        <v>0</v>
      </c>
      <c r="I374" s="57">
        <f>SUMIF(Journal!$D$15:$D$450,$B$5:$B$480,Journal!$K$15:$K$450)</f>
        <v>0</v>
      </c>
      <c r="J374" s="12">
        <v>16</v>
      </c>
      <c r="K374" s="11">
        <v>12.8</v>
      </c>
      <c r="L374" s="6">
        <f t="shared" si="17"/>
        <v>80</v>
      </c>
      <c r="M374" s="123">
        <f t="shared" si="18"/>
        <v>5</v>
      </c>
      <c r="N374" s="44">
        <f t="shared" si="16"/>
        <v>0</v>
      </c>
      <c r="O374" s="49">
        <f>IFERROR(VLOOKUP(A374,Stock!$A$5:$M$476,10,0),0)*Stock!F374</f>
        <v>80</v>
      </c>
      <c r="Q374" s="49">
        <f>IFERROR(VLOOKUP(A374,Stock!$A$5:$M$476,10,0),0)*Stock!M374</f>
        <v>80</v>
      </c>
    </row>
    <row r="375" spans="1:17" ht="18" customHeight="1">
      <c r="A375" s="10">
        <v>384</v>
      </c>
      <c r="B375" s="13" t="s">
        <v>491</v>
      </c>
      <c r="C375" s="9" t="s">
        <v>889</v>
      </c>
      <c r="D375" s="9" t="s">
        <v>10</v>
      </c>
      <c r="E375" s="9" t="s">
        <v>53</v>
      </c>
      <c r="F375" s="112">
        <v>8</v>
      </c>
      <c r="G375" s="55">
        <f>SUMIF(Journal!$D$15:$D$450,$B$5:$B$476,Journal!$R$15:$R$450)</f>
        <v>0</v>
      </c>
      <c r="H375" s="56">
        <f>SUMIF(Journal!$D$15:$D$450,$B$5:$B$480,Journal!$J$15:$J$450)</f>
        <v>0</v>
      </c>
      <c r="I375" s="57">
        <f>SUMIF(Journal!$D$15:$D$450,$B$5:$B$480,Journal!$K$15:$K$450)</f>
        <v>0</v>
      </c>
      <c r="J375" s="8">
        <v>16</v>
      </c>
      <c r="K375" s="7">
        <v>12.8</v>
      </c>
      <c r="L375" s="6">
        <f t="shared" si="17"/>
        <v>128</v>
      </c>
      <c r="M375" s="123">
        <f t="shared" si="18"/>
        <v>8</v>
      </c>
      <c r="N375" s="44">
        <f t="shared" si="16"/>
        <v>0</v>
      </c>
      <c r="O375" s="49">
        <f>IFERROR(VLOOKUP(A375,Stock!$A$5:$M$476,10,0),0)*Stock!F375</f>
        <v>128</v>
      </c>
      <c r="Q375" s="49">
        <f>IFERROR(VLOOKUP(A375,Stock!$A$5:$M$476,10,0),0)*Stock!M375</f>
        <v>128</v>
      </c>
    </row>
    <row r="376" spans="1:17" ht="18" customHeight="1">
      <c r="A376" s="10">
        <v>385</v>
      </c>
      <c r="B376" s="13" t="s">
        <v>492</v>
      </c>
      <c r="C376" s="9" t="s">
        <v>890</v>
      </c>
      <c r="D376" s="13" t="s">
        <v>10</v>
      </c>
      <c r="E376" s="13" t="s">
        <v>53</v>
      </c>
      <c r="F376" s="112">
        <v>4</v>
      </c>
      <c r="G376" s="55">
        <f>SUMIF(Journal!$D$15:$D$450,$B$5:$B$476,Journal!$R$15:$R$450)</f>
        <v>0</v>
      </c>
      <c r="H376" s="56">
        <f>SUMIF(Journal!$D$15:$D$450,$B$5:$B$480,Journal!$J$15:$J$450)</f>
        <v>0</v>
      </c>
      <c r="I376" s="57">
        <f>SUMIF(Journal!$D$15:$D$450,$B$5:$B$480,Journal!$K$15:$K$450)</f>
        <v>0</v>
      </c>
      <c r="J376" s="12">
        <v>16</v>
      </c>
      <c r="K376" s="11">
        <v>12.8</v>
      </c>
      <c r="L376" s="6">
        <f t="shared" si="17"/>
        <v>64</v>
      </c>
      <c r="M376" s="123">
        <f t="shared" si="18"/>
        <v>4</v>
      </c>
      <c r="N376" s="44">
        <f t="shared" si="16"/>
        <v>0</v>
      </c>
      <c r="O376" s="49">
        <f>IFERROR(VLOOKUP(A376,Stock!$A$5:$M$476,10,0),0)*Stock!F376</f>
        <v>64</v>
      </c>
      <c r="Q376" s="49">
        <f>IFERROR(VLOOKUP(A376,Stock!$A$5:$M$476,10,0),0)*Stock!M376</f>
        <v>64</v>
      </c>
    </row>
    <row r="377" spans="1:17" ht="18" customHeight="1">
      <c r="A377" s="10">
        <v>386</v>
      </c>
      <c r="B377" s="13" t="s">
        <v>493</v>
      </c>
      <c r="C377" s="9" t="s">
        <v>891</v>
      </c>
      <c r="D377" s="9" t="s">
        <v>10</v>
      </c>
      <c r="E377" s="9" t="s">
        <v>8</v>
      </c>
      <c r="F377" s="112">
        <v>2</v>
      </c>
      <c r="G377" s="55">
        <f>SUMIF(Journal!$D$15:$D$450,$B$5:$B$476,Journal!$R$15:$R$450)</f>
        <v>0</v>
      </c>
      <c r="H377" s="56">
        <f>SUMIF(Journal!$D$15:$D$450,$B$5:$B$480,Journal!$J$15:$J$450)</f>
        <v>0</v>
      </c>
      <c r="I377" s="57">
        <f>SUMIF(Journal!$D$15:$D$450,$B$5:$B$480,Journal!$K$15:$K$450)</f>
        <v>0</v>
      </c>
      <c r="J377" s="8">
        <v>5</v>
      </c>
      <c r="K377" s="7">
        <v>4</v>
      </c>
      <c r="L377" s="6">
        <f t="shared" si="17"/>
        <v>10</v>
      </c>
      <c r="M377" s="123">
        <f t="shared" si="18"/>
        <v>2</v>
      </c>
      <c r="N377" s="44">
        <f t="shared" si="16"/>
        <v>0</v>
      </c>
      <c r="O377" s="49">
        <f>IFERROR(VLOOKUP(A377,Stock!$A$5:$M$476,10,0),0)*Stock!F377</f>
        <v>10</v>
      </c>
      <c r="Q377" s="49">
        <f>IFERROR(VLOOKUP(A377,Stock!$A$5:$M$476,10,0),0)*Stock!M377</f>
        <v>10</v>
      </c>
    </row>
    <row r="378" spans="1:17" ht="18" customHeight="1">
      <c r="A378" s="10">
        <v>387</v>
      </c>
      <c r="B378" s="13" t="s">
        <v>494</v>
      </c>
      <c r="C378" s="9" t="s">
        <v>892</v>
      </c>
      <c r="D378" s="13" t="s">
        <v>20</v>
      </c>
      <c r="E378" s="13" t="s">
        <v>8</v>
      </c>
      <c r="F378" s="112">
        <v>5</v>
      </c>
      <c r="G378" s="55">
        <f>SUMIF(Journal!$D$15:$D$450,$B$5:$B$476,Journal!$R$15:$R$450)</f>
        <v>0</v>
      </c>
      <c r="H378" s="56">
        <f>SUMIF(Journal!$D$15:$D$450,$B$5:$B$480,Journal!$J$15:$J$450)</f>
        <v>0</v>
      </c>
      <c r="I378" s="57">
        <f>SUMIF(Journal!$D$15:$D$450,$B$5:$B$480,Journal!$K$15:$K$450)</f>
        <v>0</v>
      </c>
      <c r="J378" s="12">
        <v>20</v>
      </c>
      <c r="K378" s="11">
        <v>16</v>
      </c>
      <c r="L378" s="6">
        <f t="shared" si="17"/>
        <v>100</v>
      </c>
      <c r="M378" s="123">
        <f t="shared" si="18"/>
        <v>5</v>
      </c>
      <c r="N378" s="44">
        <f t="shared" si="16"/>
        <v>0</v>
      </c>
      <c r="O378" s="49">
        <f>IFERROR(VLOOKUP(A378,Stock!$A$5:$M$476,10,0),0)*Stock!F378</f>
        <v>100</v>
      </c>
      <c r="Q378" s="49">
        <f>IFERROR(VLOOKUP(A378,Stock!$A$5:$M$476,10,0),0)*Stock!M378</f>
        <v>100</v>
      </c>
    </row>
    <row r="379" spans="1:17" ht="18" customHeight="1">
      <c r="A379" s="10">
        <v>388</v>
      </c>
      <c r="B379" s="13" t="s">
        <v>495</v>
      </c>
      <c r="C379" s="9" t="s">
        <v>893</v>
      </c>
      <c r="D379" s="9" t="s">
        <v>20</v>
      </c>
      <c r="E379" s="9" t="s">
        <v>5</v>
      </c>
      <c r="F379" s="112">
        <v>4</v>
      </c>
      <c r="G379" s="55">
        <f>SUMIF(Journal!$D$15:$D$450,$B$5:$B$476,Journal!$R$15:$R$450)</f>
        <v>0</v>
      </c>
      <c r="H379" s="56">
        <f>SUMIF(Journal!$D$15:$D$450,$B$5:$B$480,Journal!$J$15:$J$450)</f>
        <v>0</v>
      </c>
      <c r="I379" s="57">
        <f>SUMIF(Journal!$D$15:$D$450,$B$5:$B$480,Journal!$K$15:$K$450)</f>
        <v>0</v>
      </c>
      <c r="J379" s="8">
        <v>18</v>
      </c>
      <c r="K379" s="7">
        <v>14.4</v>
      </c>
      <c r="L379" s="6">
        <f t="shared" si="17"/>
        <v>72</v>
      </c>
      <c r="M379" s="123">
        <f t="shared" si="18"/>
        <v>4</v>
      </c>
      <c r="N379" s="44">
        <f t="shared" si="16"/>
        <v>0</v>
      </c>
      <c r="O379" s="49">
        <f>IFERROR(VLOOKUP(A379,Stock!$A$5:$M$476,10,0),0)*Stock!F379</f>
        <v>72</v>
      </c>
      <c r="Q379" s="49">
        <f>IFERROR(VLOOKUP(A379,Stock!$A$5:$M$476,10,0),0)*Stock!M379</f>
        <v>72</v>
      </c>
    </row>
    <row r="380" spans="1:17" ht="18" customHeight="1">
      <c r="A380" s="10">
        <v>389</v>
      </c>
      <c r="B380" s="13" t="s">
        <v>496</v>
      </c>
      <c r="C380" s="9" t="s">
        <v>894</v>
      </c>
      <c r="D380" s="13" t="s">
        <v>95</v>
      </c>
      <c r="E380" s="13"/>
      <c r="F380" s="112">
        <v>5</v>
      </c>
      <c r="G380" s="55">
        <f>SUMIF(Journal!$D$15:$D$450,$B$5:$B$476,Journal!$R$15:$R$450)</f>
        <v>0</v>
      </c>
      <c r="H380" s="56">
        <f>SUMIF(Journal!$D$15:$D$450,$B$5:$B$480,Journal!$J$15:$J$450)</f>
        <v>0</v>
      </c>
      <c r="I380" s="57">
        <f>SUMIF(Journal!$D$15:$D$450,$B$5:$B$480,Journal!$K$15:$K$450)</f>
        <v>0</v>
      </c>
      <c r="J380" s="12">
        <v>15</v>
      </c>
      <c r="K380" s="11">
        <v>12</v>
      </c>
      <c r="L380" s="6">
        <f>M380*J380</f>
        <v>75</v>
      </c>
      <c r="M380" s="123">
        <f t="shared" si="18"/>
        <v>5</v>
      </c>
      <c r="N380" s="44">
        <f t="shared" si="16"/>
        <v>0</v>
      </c>
      <c r="O380" s="49">
        <f>IFERROR(VLOOKUP(A380,Stock!$A$5:$M$476,10,0),0)*Stock!F380</f>
        <v>75</v>
      </c>
      <c r="Q380" s="49">
        <f>IFERROR(VLOOKUP(A380,Stock!$A$5:$M$476,10,0),0)*Stock!M380</f>
        <v>75</v>
      </c>
    </row>
    <row r="381" spans="1:17" ht="18" customHeight="1">
      <c r="A381" s="10">
        <v>390</v>
      </c>
      <c r="B381" s="13" t="s">
        <v>497</v>
      </c>
      <c r="C381" s="9" t="s">
        <v>895</v>
      </c>
      <c r="D381" s="9" t="s">
        <v>10</v>
      </c>
      <c r="E381" s="9" t="s">
        <v>8</v>
      </c>
      <c r="F381" s="112">
        <v>2</v>
      </c>
      <c r="G381" s="55">
        <f>SUMIF(Journal!$D$15:$D$450,$B$5:$B$476,Journal!$R$15:$R$450)</f>
        <v>0</v>
      </c>
      <c r="H381" s="56">
        <f>SUMIF(Journal!$D$15:$D$450,$B$5:$B$480,Journal!$J$15:$J$450)</f>
        <v>0</v>
      </c>
      <c r="I381" s="57">
        <f>SUMIF(Journal!$D$15:$D$450,$B$5:$B$480,Journal!$K$15:$K$450)</f>
        <v>0</v>
      </c>
      <c r="J381" s="8">
        <v>20</v>
      </c>
      <c r="K381" s="7">
        <v>16</v>
      </c>
      <c r="L381" s="6">
        <f t="shared" si="17"/>
        <v>40</v>
      </c>
      <c r="M381" s="123">
        <f t="shared" si="18"/>
        <v>2</v>
      </c>
      <c r="N381" s="44">
        <f t="shared" si="16"/>
        <v>0</v>
      </c>
      <c r="O381" s="49">
        <f>IFERROR(VLOOKUP(A381,Stock!$A$5:$M$476,10,0),0)*Stock!F381</f>
        <v>40</v>
      </c>
      <c r="Q381" s="49">
        <f>IFERROR(VLOOKUP(A381,Stock!$A$5:$M$476,10,0),0)*Stock!M381</f>
        <v>40</v>
      </c>
    </row>
    <row r="382" spans="1:17" ht="18" customHeight="1">
      <c r="A382" s="10">
        <v>391</v>
      </c>
      <c r="B382" s="13" t="s">
        <v>498</v>
      </c>
      <c r="C382" s="9" t="s">
        <v>896</v>
      </c>
      <c r="D382" s="13" t="s">
        <v>10</v>
      </c>
      <c r="E382" s="13" t="s">
        <v>32</v>
      </c>
      <c r="F382" s="112">
        <v>5</v>
      </c>
      <c r="G382" s="55">
        <f>SUMIF(Journal!$D$15:$D$450,$B$5:$B$476,Journal!$R$15:$R$450)</f>
        <v>0</v>
      </c>
      <c r="H382" s="56">
        <f>SUMIF(Journal!$D$15:$D$450,$B$5:$B$480,Journal!$J$15:$J$450)</f>
        <v>0</v>
      </c>
      <c r="I382" s="57">
        <f>SUMIF(Journal!$D$15:$D$450,$B$5:$B$480,Journal!$K$15:$K$450)</f>
        <v>0</v>
      </c>
      <c r="J382" s="12">
        <v>24</v>
      </c>
      <c r="K382" s="11">
        <v>19.2</v>
      </c>
      <c r="L382" s="6">
        <f t="shared" si="17"/>
        <v>120</v>
      </c>
      <c r="M382" s="123">
        <f t="shared" si="18"/>
        <v>5</v>
      </c>
      <c r="N382" s="44">
        <f t="shared" si="16"/>
        <v>0</v>
      </c>
      <c r="O382" s="49">
        <f>IFERROR(VLOOKUP(A382,Stock!$A$5:$M$476,10,0),0)*Stock!F382</f>
        <v>120</v>
      </c>
      <c r="Q382" s="49">
        <f>IFERROR(VLOOKUP(A382,Stock!$A$5:$M$476,10,0),0)*Stock!M382</f>
        <v>120</v>
      </c>
    </row>
    <row r="383" spans="1:17" ht="18" customHeight="1">
      <c r="A383" s="10">
        <v>392</v>
      </c>
      <c r="B383" s="13" t="s">
        <v>499</v>
      </c>
      <c r="C383" s="9" t="s">
        <v>897</v>
      </c>
      <c r="D383" s="9" t="s">
        <v>10</v>
      </c>
      <c r="E383" s="9" t="s">
        <v>32</v>
      </c>
      <c r="F383" s="112">
        <v>4</v>
      </c>
      <c r="G383" s="55">
        <f>SUMIF(Journal!$D$15:$D$450,$B$5:$B$476,Journal!$R$15:$R$450)</f>
        <v>0</v>
      </c>
      <c r="H383" s="56">
        <f>SUMIF(Journal!$D$15:$D$450,$B$5:$B$480,Journal!$J$15:$J$450)</f>
        <v>0</v>
      </c>
      <c r="I383" s="57">
        <f>SUMIF(Journal!$D$15:$D$450,$B$5:$B$480,Journal!$K$15:$K$450)</f>
        <v>0</v>
      </c>
      <c r="J383" s="8">
        <v>16</v>
      </c>
      <c r="K383" s="7">
        <v>12.8</v>
      </c>
      <c r="L383" s="6">
        <f t="shared" si="17"/>
        <v>64</v>
      </c>
      <c r="M383" s="123">
        <f t="shared" si="18"/>
        <v>4</v>
      </c>
      <c r="N383" s="44">
        <f t="shared" si="16"/>
        <v>0</v>
      </c>
      <c r="O383" s="49">
        <f>IFERROR(VLOOKUP(A383,Stock!$A$5:$M$476,10,0),0)*Stock!F383</f>
        <v>64</v>
      </c>
      <c r="Q383" s="49">
        <f>IFERROR(VLOOKUP(A383,Stock!$A$5:$M$476,10,0),0)*Stock!M383</f>
        <v>64</v>
      </c>
    </row>
    <row r="384" spans="1:17" ht="18" customHeight="1">
      <c r="A384" s="10">
        <v>393</v>
      </c>
      <c r="B384" s="13" t="s">
        <v>500</v>
      </c>
      <c r="C384" s="9" t="s">
        <v>898</v>
      </c>
      <c r="D384" s="13" t="s">
        <v>95</v>
      </c>
      <c r="E384" s="13" t="s">
        <v>5</v>
      </c>
      <c r="F384" s="112">
        <v>5</v>
      </c>
      <c r="G384" s="55">
        <f>SUMIF(Journal!$D$15:$D$450,$B$5:$B$476,Journal!$R$15:$R$450)</f>
        <v>0</v>
      </c>
      <c r="H384" s="56">
        <f>SUMIF(Journal!$D$15:$D$450,$B$5:$B$480,Journal!$J$15:$J$450)</f>
        <v>0</v>
      </c>
      <c r="I384" s="57">
        <f>SUMIF(Journal!$D$15:$D$450,$B$5:$B$480,Journal!$K$15:$K$450)</f>
        <v>0</v>
      </c>
      <c r="J384" s="12">
        <v>15</v>
      </c>
      <c r="K384" s="11">
        <v>12</v>
      </c>
      <c r="L384" s="6">
        <f>M384*J384</f>
        <v>75</v>
      </c>
      <c r="M384" s="123">
        <f t="shared" si="18"/>
        <v>5</v>
      </c>
      <c r="N384" s="44">
        <f t="shared" si="16"/>
        <v>0</v>
      </c>
      <c r="O384" s="49">
        <f>IFERROR(VLOOKUP(A384,Stock!$A$5:$M$476,10,0),0)*Stock!F384</f>
        <v>75</v>
      </c>
      <c r="Q384" s="49">
        <f>IFERROR(VLOOKUP(A384,Stock!$A$5:$M$476,10,0),0)*Stock!M384</f>
        <v>75</v>
      </c>
    </row>
    <row r="385" spans="1:17" ht="18" customHeight="1">
      <c r="A385" s="10">
        <v>394</v>
      </c>
      <c r="B385" s="13" t="s">
        <v>501</v>
      </c>
      <c r="C385" s="9" t="s">
        <v>899</v>
      </c>
      <c r="D385" s="9" t="s">
        <v>20</v>
      </c>
      <c r="E385" s="9" t="s">
        <v>8</v>
      </c>
      <c r="F385" s="112">
        <v>5</v>
      </c>
      <c r="G385" s="55">
        <f>SUMIF(Journal!$D$15:$D$450,$B$5:$B$476,Journal!$R$15:$R$450)</f>
        <v>0</v>
      </c>
      <c r="H385" s="56">
        <f>SUMIF(Journal!$D$15:$D$450,$B$5:$B$480,Journal!$J$15:$J$450)</f>
        <v>0</v>
      </c>
      <c r="I385" s="57">
        <f>SUMIF(Journal!$D$15:$D$450,$B$5:$B$480,Journal!$K$15:$K$450)</f>
        <v>0</v>
      </c>
      <c r="J385" s="8">
        <v>12</v>
      </c>
      <c r="K385" s="7">
        <v>9.6</v>
      </c>
      <c r="L385" s="6">
        <f>M385*J385</f>
        <v>60</v>
      </c>
      <c r="M385" s="123">
        <f t="shared" si="18"/>
        <v>5</v>
      </c>
      <c r="N385" s="44">
        <f t="shared" si="16"/>
        <v>0</v>
      </c>
      <c r="O385" s="49">
        <f>IFERROR(VLOOKUP(A385,Stock!$A$5:$M$476,10,0),0)*Stock!F385</f>
        <v>60</v>
      </c>
      <c r="Q385" s="49">
        <f>IFERROR(VLOOKUP(A385,Stock!$A$5:$M$476,10,0),0)*Stock!M385</f>
        <v>60</v>
      </c>
    </row>
    <row r="386" spans="1:17" ht="18" customHeight="1">
      <c r="A386" s="10">
        <v>395</v>
      </c>
      <c r="B386" s="13" t="s">
        <v>502</v>
      </c>
      <c r="C386" s="9" t="s">
        <v>900</v>
      </c>
      <c r="D386" s="13" t="s">
        <v>20</v>
      </c>
      <c r="E386" s="13" t="s">
        <v>8</v>
      </c>
      <c r="F386" s="112">
        <v>5</v>
      </c>
      <c r="G386" s="55">
        <f>SUMIF(Journal!$D$15:$D$450,$B$5:$B$476,Journal!$R$15:$R$450)</f>
        <v>0</v>
      </c>
      <c r="H386" s="56">
        <f>SUMIF(Journal!$D$15:$D$450,$B$5:$B$480,Journal!$J$15:$J$450)</f>
        <v>0</v>
      </c>
      <c r="I386" s="57">
        <f>SUMIF(Journal!$D$15:$D$450,$B$5:$B$480,Journal!$K$15:$K$450)</f>
        <v>0</v>
      </c>
      <c r="J386" s="12">
        <v>18</v>
      </c>
      <c r="K386" s="11">
        <v>14.4</v>
      </c>
      <c r="L386" s="6">
        <f t="shared" si="17"/>
        <v>90</v>
      </c>
      <c r="M386" s="123">
        <f t="shared" si="18"/>
        <v>5</v>
      </c>
      <c r="N386" s="44">
        <f t="shared" si="16"/>
        <v>0</v>
      </c>
      <c r="O386" s="49">
        <f>IFERROR(VLOOKUP(A386,Stock!$A$5:$M$476,10,0),0)*Stock!F386</f>
        <v>90</v>
      </c>
      <c r="Q386" s="49">
        <f>IFERROR(VLOOKUP(A386,Stock!$A$5:$M$476,10,0),0)*Stock!M386</f>
        <v>90</v>
      </c>
    </row>
    <row r="387" spans="1:17" ht="18" customHeight="1">
      <c r="A387" s="10">
        <v>396</v>
      </c>
      <c r="B387" s="13" t="s">
        <v>503</v>
      </c>
      <c r="C387" s="9" t="s">
        <v>901</v>
      </c>
      <c r="D387" s="9" t="s">
        <v>20</v>
      </c>
      <c r="E387" s="9" t="s">
        <v>8</v>
      </c>
      <c r="F387" s="112">
        <v>4</v>
      </c>
      <c r="G387" s="55">
        <f>SUMIF(Journal!$D$15:$D$450,$B$5:$B$476,Journal!$R$15:$R$450)</f>
        <v>0</v>
      </c>
      <c r="H387" s="56">
        <f>SUMIF(Journal!$D$15:$D$450,$B$5:$B$480,Journal!$J$15:$J$450)</f>
        <v>0</v>
      </c>
      <c r="I387" s="57">
        <f>SUMIF(Journal!$D$15:$D$450,$B$5:$B$480,Journal!$K$15:$K$450)</f>
        <v>0</v>
      </c>
      <c r="J387" s="8">
        <v>15</v>
      </c>
      <c r="K387" s="7">
        <v>12</v>
      </c>
      <c r="L387" s="6">
        <f t="shared" si="17"/>
        <v>60</v>
      </c>
      <c r="M387" s="123">
        <f t="shared" si="18"/>
        <v>4</v>
      </c>
      <c r="N387" s="44">
        <f t="shared" si="16"/>
        <v>0</v>
      </c>
      <c r="O387" s="49">
        <f>IFERROR(VLOOKUP(A387,Stock!$A$5:$M$476,10,0),0)*Stock!F387</f>
        <v>60</v>
      </c>
      <c r="Q387" s="49">
        <f>IFERROR(VLOOKUP(A387,Stock!$A$5:$M$476,10,0),0)*Stock!M387</f>
        <v>60</v>
      </c>
    </row>
    <row r="388" spans="1:17" ht="18" customHeight="1">
      <c r="A388" s="10"/>
      <c r="B388" s="9"/>
      <c r="C388" s="9"/>
      <c r="D388" s="9"/>
      <c r="E388" s="9"/>
      <c r="F388" s="112"/>
      <c r="G388" s="55">
        <f>SUMIF(Journal!$D$15:$D$450,$B$5:$B$476,Journal!$R$15:$R$450)</f>
        <v>0</v>
      </c>
      <c r="H388" s="56">
        <f>SUMIF(Journal!$D$15:$D$450,$B$5:$B$480,Journal!$J$15:$J$450)</f>
        <v>0</v>
      </c>
      <c r="I388" s="57">
        <f>SUMIF(Journal!$D$15:$D$450,$B$5:$B$480,Journal!$K$15:$K$450)</f>
        <v>0</v>
      </c>
      <c r="J388" s="8"/>
      <c r="K388" s="7"/>
      <c r="L388" s="6"/>
      <c r="M388" s="123">
        <f t="shared" si="18"/>
        <v>0</v>
      </c>
      <c r="N388" s="44">
        <f t="shared" si="16"/>
        <v>0</v>
      </c>
      <c r="O388" s="49"/>
      <c r="Q388" s="49"/>
    </row>
    <row r="389" spans="1:17" ht="18" customHeight="1">
      <c r="A389" s="10" t="s">
        <v>93</v>
      </c>
      <c r="B389" s="9" t="s">
        <v>504</v>
      </c>
      <c r="C389" s="9" t="s">
        <v>902</v>
      </c>
      <c r="D389" s="9"/>
      <c r="E389" s="9"/>
      <c r="F389" s="112">
        <v>5</v>
      </c>
      <c r="G389" s="55">
        <f>SUMIF(Journal!$D$15:$D$450,$B$5:$B$476,Journal!$R$15:$R$450)</f>
        <v>2</v>
      </c>
      <c r="H389" s="56">
        <f>SUMIF(Journal!$D$15:$D$450,$B$5:$B$480,Journal!$J$15:$J$450)</f>
        <v>0</v>
      </c>
      <c r="I389" s="57">
        <f>SUMIF(Journal!$D$15:$D$450,$B$5:$B$480,Journal!$K$15:$K$450)</f>
        <v>0</v>
      </c>
      <c r="J389" s="8">
        <v>15</v>
      </c>
      <c r="K389" s="7">
        <v>12</v>
      </c>
      <c r="L389" s="6"/>
      <c r="M389" s="123">
        <f t="shared" si="18"/>
        <v>3</v>
      </c>
      <c r="N389" s="44"/>
      <c r="O389" s="49"/>
      <c r="Q389" s="49"/>
    </row>
    <row r="390" spans="1:17" ht="18" customHeight="1">
      <c r="A390" s="10" t="s">
        <v>81</v>
      </c>
      <c r="B390" s="9" t="s">
        <v>505</v>
      </c>
      <c r="C390" s="9" t="s">
        <v>903</v>
      </c>
      <c r="D390" s="9"/>
      <c r="E390" s="9"/>
      <c r="F390" s="112">
        <v>17</v>
      </c>
      <c r="G390" s="55">
        <f>SUMIF(Journal!$D$15:$D$450,$B$5:$B$476,Journal!$R$15:$R$450)</f>
        <v>5</v>
      </c>
      <c r="H390" s="56">
        <f>SUMIF(Journal!$D$15:$D$450,$B$5:$B$480,Journal!$J$15:$J$450)</f>
        <v>0</v>
      </c>
      <c r="I390" s="57">
        <f>SUMIF(Journal!$D$15:$D$450,$B$5:$B$480,Journal!$K$15:$K$450)</f>
        <v>0</v>
      </c>
      <c r="J390" s="8">
        <v>16</v>
      </c>
      <c r="K390" s="7">
        <v>13</v>
      </c>
      <c r="L390" s="6"/>
      <c r="M390" s="123">
        <f t="shared" si="18"/>
        <v>12</v>
      </c>
      <c r="N390" s="44"/>
      <c r="O390" s="49"/>
      <c r="Q390" s="49"/>
    </row>
    <row r="391" spans="1:17" ht="18" customHeight="1">
      <c r="A391" s="10" t="s">
        <v>82</v>
      </c>
      <c r="B391" s="9" t="s">
        <v>506</v>
      </c>
      <c r="C391" s="9" t="s">
        <v>904</v>
      </c>
      <c r="D391" s="9"/>
      <c r="E391" s="9"/>
      <c r="F391" s="112">
        <v>5</v>
      </c>
      <c r="G391" s="55">
        <f>SUMIF(Journal!$D$15:$D$450,$B$5:$B$476,Journal!$R$15:$R$450)</f>
        <v>2</v>
      </c>
      <c r="H391" s="56">
        <f>SUMIF(Journal!$D$15:$D$450,$B$5:$B$480,Journal!$J$15:$J$450)</f>
        <v>0</v>
      </c>
      <c r="I391" s="57">
        <f>SUMIF(Journal!$D$15:$D$450,$B$5:$B$480,Journal!$K$15:$K$450)</f>
        <v>0</v>
      </c>
      <c r="J391" s="8">
        <v>17</v>
      </c>
      <c r="K391" s="7">
        <v>14</v>
      </c>
      <c r="L391" s="6"/>
      <c r="M391" s="123">
        <f t="shared" si="18"/>
        <v>3</v>
      </c>
      <c r="N391" s="44"/>
      <c r="O391" s="49"/>
      <c r="Q391" s="49"/>
    </row>
    <row r="392" spans="1:17" ht="18" customHeight="1">
      <c r="A392" s="10" t="s">
        <v>83</v>
      </c>
      <c r="B392" s="9" t="s">
        <v>507</v>
      </c>
      <c r="C392" s="9" t="s">
        <v>905</v>
      </c>
      <c r="D392" s="9"/>
      <c r="E392" s="9"/>
      <c r="F392" s="112">
        <v>5</v>
      </c>
      <c r="G392" s="55">
        <f>SUMIF(Journal!$D$15:$D$450,$B$5:$B$476,Journal!$R$15:$R$450)</f>
        <v>0</v>
      </c>
      <c r="H392" s="56">
        <f>SUMIF(Journal!$D$15:$D$450,$B$5:$B$480,Journal!$J$15:$J$450)</f>
        <v>0</v>
      </c>
      <c r="I392" s="57">
        <f>SUMIF(Journal!$D$15:$D$450,$B$5:$B$480,Journal!$K$15:$K$450)</f>
        <v>0</v>
      </c>
      <c r="J392" s="8">
        <v>18</v>
      </c>
      <c r="K392" s="7">
        <v>15</v>
      </c>
      <c r="L392" s="6"/>
      <c r="M392" s="123">
        <f t="shared" si="18"/>
        <v>5</v>
      </c>
      <c r="N392" s="44"/>
      <c r="O392" s="49"/>
      <c r="Q392" s="49"/>
    </row>
    <row r="393" spans="1:17" ht="18" customHeight="1">
      <c r="A393" s="10" t="s">
        <v>84</v>
      </c>
      <c r="B393" s="9" t="s">
        <v>508</v>
      </c>
      <c r="C393" s="9" t="s">
        <v>906</v>
      </c>
      <c r="D393" s="9"/>
      <c r="E393" s="9"/>
      <c r="F393" s="112">
        <v>9</v>
      </c>
      <c r="G393" s="55">
        <f>SUMIF(Journal!$D$15:$D$450,$B$5:$B$476,Journal!$R$15:$R$450)</f>
        <v>0</v>
      </c>
      <c r="H393" s="56">
        <f>SUMIF(Journal!$D$15:$D$450,$B$5:$B$480,Journal!$J$15:$J$450)</f>
        <v>0</v>
      </c>
      <c r="I393" s="57">
        <f>SUMIF(Journal!$D$15:$D$450,$B$5:$B$480,Journal!$K$15:$K$450)</f>
        <v>0</v>
      </c>
      <c r="J393" s="8">
        <v>19</v>
      </c>
      <c r="K393" s="7">
        <v>16</v>
      </c>
      <c r="L393" s="6"/>
      <c r="M393" s="123">
        <f t="shared" si="18"/>
        <v>9</v>
      </c>
      <c r="N393" s="44"/>
      <c r="O393" s="49"/>
      <c r="Q393" s="49"/>
    </row>
    <row r="394" spans="1:17" ht="18" customHeight="1">
      <c r="A394" s="10" t="s">
        <v>85</v>
      </c>
      <c r="B394" s="9" t="s">
        <v>509</v>
      </c>
      <c r="C394" s="9" t="s">
        <v>907</v>
      </c>
      <c r="D394" s="9"/>
      <c r="E394" s="9"/>
      <c r="F394" s="112">
        <v>12</v>
      </c>
      <c r="G394" s="55">
        <f>SUMIF(Journal!$D$15:$D$450,$B$5:$B$476,Journal!$R$15:$R$450)</f>
        <v>0</v>
      </c>
      <c r="H394" s="56">
        <f>SUMIF(Journal!$D$15:$D$450,$B$5:$B$480,Journal!$J$15:$J$450)</f>
        <v>0</v>
      </c>
      <c r="I394" s="57">
        <f>SUMIF(Journal!$D$15:$D$450,$B$5:$B$480,Journal!$K$15:$K$450)</f>
        <v>0</v>
      </c>
      <c r="J394" s="8">
        <v>20</v>
      </c>
      <c r="K394" s="7">
        <v>17</v>
      </c>
      <c r="L394" s="6"/>
      <c r="M394" s="123">
        <f t="shared" si="18"/>
        <v>12</v>
      </c>
      <c r="N394" s="44"/>
      <c r="O394" s="49"/>
      <c r="Q394" s="49"/>
    </row>
    <row r="395" spans="1:17" ht="18" customHeight="1">
      <c r="A395" s="10" t="s">
        <v>86</v>
      </c>
      <c r="B395" s="9" t="s">
        <v>510</v>
      </c>
      <c r="C395" s="9" t="s">
        <v>908</v>
      </c>
      <c r="D395" s="9"/>
      <c r="E395" s="9"/>
      <c r="F395" s="112">
        <v>15</v>
      </c>
      <c r="G395" s="55">
        <f>SUMIF(Journal!$D$15:$D$450,$B$5:$B$476,Journal!$R$15:$R$450)</f>
        <v>0</v>
      </c>
      <c r="H395" s="56">
        <f>SUMIF(Journal!$D$15:$D$450,$B$5:$B$480,Journal!$J$15:$J$450)</f>
        <v>0</v>
      </c>
      <c r="I395" s="57">
        <f>SUMIF(Journal!$D$15:$D$450,$B$5:$B$480,Journal!$K$15:$K$450)</f>
        <v>0</v>
      </c>
      <c r="J395" s="8">
        <v>21</v>
      </c>
      <c r="K395" s="7">
        <v>18</v>
      </c>
      <c r="L395" s="6"/>
      <c r="M395" s="123">
        <f t="shared" si="18"/>
        <v>15</v>
      </c>
      <c r="N395" s="44"/>
      <c r="O395" s="49"/>
      <c r="Q395" s="49"/>
    </row>
    <row r="396" spans="1:17" ht="18" customHeight="1">
      <c r="A396" s="10" t="s">
        <v>87</v>
      </c>
      <c r="B396" s="9" t="s">
        <v>511</v>
      </c>
      <c r="C396" s="9" t="s">
        <v>909</v>
      </c>
      <c r="D396" s="9"/>
      <c r="E396" s="9"/>
      <c r="F396" s="112">
        <v>5</v>
      </c>
      <c r="G396" s="55">
        <f>SUMIF(Journal!$D$15:$D$450,$B$5:$B$476,Journal!$R$15:$R$450)</f>
        <v>0</v>
      </c>
      <c r="H396" s="56">
        <f>SUMIF(Journal!$D$15:$D$450,$B$5:$B$480,Journal!$J$15:$J$450)</f>
        <v>0</v>
      </c>
      <c r="I396" s="57">
        <f>SUMIF(Journal!$D$15:$D$450,$B$5:$B$480,Journal!$K$15:$K$450)</f>
        <v>0</v>
      </c>
      <c r="J396" s="8">
        <v>22</v>
      </c>
      <c r="K396" s="7">
        <v>19</v>
      </c>
      <c r="L396" s="6"/>
      <c r="M396" s="123">
        <f t="shared" si="18"/>
        <v>5</v>
      </c>
      <c r="N396" s="44"/>
      <c r="O396" s="49"/>
      <c r="Q396" s="49"/>
    </row>
    <row r="397" spans="1:17" ht="18" customHeight="1">
      <c r="A397" s="10" t="s">
        <v>88</v>
      </c>
      <c r="B397" s="9" t="s">
        <v>512</v>
      </c>
      <c r="C397" s="9" t="s">
        <v>910</v>
      </c>
      <c r="D397" s="9"/>
      <c r="E397" s="9"/>
      <c r="F397" s="112">
        <v>8</v>
      </c>
      <c r="G397" s="55">
        <f>SUMIF(Journal!$D$15:$D$450,$B$5:$B$476,Journal!$R$15:$R$450)</f>
        <v>0</v>
      </c>
      <c r="H397" s="56">
        <f>SUMIF(Journal!$D$15:$D$450,$B$5:$B$480,Journal!$J$15:$J$450)</f>
        <v>0</v>
      </c>
      <c r="I397" s="57">
        <f>SUMIF(Journal!$D$15:$D$450,$B$5:$B$480,Journal!$K$15:$K$450)</f>
        <v>0</v>
      </c>
      <c r="J397" s="8">
        <v>23</v>
      </c>
      <c r="K397" s="7">
        <v>20</v>
      </c>
      <c r="L397" s="6"/>
      <c r="M397" s="123">
        <f t="shared" si="18"/>
        <v>8</v>
      </c>
      <c r="N397" s="44"/>
      <c r="O397" s="49"/>
      <c r="Q397" s="49"/>
    </row>
    <row r="398" spans="1:17" ht="18" customHeight="1">
      <c r="A398" s="10" t="s">
        <v>89</v>
      </c>
      <c r="B398" s="9" t="s">
        <v>513</v>
      </c>
      <c r="C398" s="9" t="s">
        <v>911</v>
      </c>
      <c r="D398" s="9"/>
      <c r="E398" s="9"/>
      <c r="F398" s="112">
        <v>7</v>
      </c>
      <c r="G398" s="55">
        <f>SUMIF(Journal!$D$15:$D$450,$B$5:$B$476,Journal!$R$15:$R$450)</f>
        <v>0</v>
      </c>
      <c r="H398" s="56">
        <f>SUMIF(Journal!$D$15:$D$450,$B$5:$B$480,Journal!$J$15:$J$450)</f>
        <v>0</v>
      </c>
      <c r="I398" s="57">
        <f>SUMIF(Journal!$D$15:$D$450,$B$5:$B$480,Journal!$K$15:$K$450)</f>
        <v>0</v>
      </c>
      <c r="J398" s="8">
        <v>24</v>
      </c>
      <c r="K398" s="7">
        <v>21</v>
      </c>
      <c r="L398" s="6"/>
      <c r="M398" s="123">
        <f t="shared" si="18"/>
        <v>7</v>
      </c>
      <c r="N398" s="44"/>
      <c r="O398" s="49"/>
      <c r="Q398" s="49"/>
    </row>
    <row r="399" spans="1:17" ht="18" customHeight="1">
      <c r="A399" s="10" t="s">
        <v>90</v>
      </c>
      <c r="B399" s="9" t="s">
        <v>514</v>
      </c>
      <c r="C399" s="9" t="s">
        <v>912</v>
      </c>
      <c r="D399" s="9"/>
      <c r="E399" s="9"/>
      <c r="F399" s="112">
        <v>4</v>
      </c>
      <c r="G399" s="55">
        <f>SUMIF(Journal!$D$15:$D$450,$B$5:$B$476,Journal!$R$15:$R$450)</f>
        <v>0</v>
      </c>
      <c r="H399" s="56">
        <f>SUMIF(Journal!$D$15:$D$450,$B$5:$B$480,Journal!$J$15:$J$450)</f>
        <v>0</v>
      </c>
      <c r="I399" s="57">
        <f>SUMIF(Journal!$D$15:$D$450,$B$5:$B$480,Journal!$K$15:$K$450)</f>
        <v>0</v>
      </c>
      <c r="J399" s="8">
        <v>25</v>
      </c>
      <c r="K399" s="7">
        <v>22</v>
      </c>
      <c r="L399" s="6"/>
      <c r="M399" s="123">
        <f t="shared" si="18"/>
        <v>4</v>
      </c>
      <c r="N399" s="44"/>
      <c r="O399" s="49"/>
      <c r="Q399" s="49"/>
    </row>
    <row r="400" spans="1:17" ht="18" customHeight="1">
      <c r="A400" s="10" t="s">
        <v>91</v>
      </c>
      <c r="B400" s="9" t="s">
        <v>515</v>
      </c>
      <c r="C400" s="9" t="s">
        <v>913</v>
      </c>
      <c r="D400" s="9"/>
      <c r="E400" s="9"/>
      <c r="F400" s="112">
        <v>3</v>
      </c>
      <c r="G400" s="55">
        <f>SUMIF(Journal!$D$15:$D$450,$B$5:$B$476,Journal!$R$15:$R$450)</f>
        <v>0</v>
      </c>
      <c r="H400" s="56">
        <f>SUMIF(Journal!$D$15:$D$450,$B$5:$B$480,Journal!$J$15:$J$450)</f>
        <v>0</v>
      </c>
      <c r="I400" s="57">
        <f>SUMIF(Journal!$D$15:$D$450,$B$5:$B$480,Journal!$K$15:$K$450)</f>
        <v>0</v>
      </c>
      <c r="J400" s="8">
        <v>26</v>
      </c>
      <c r="K400" s="7">
        <v>23</v>
      </c>
      <c r="L400" s="6"/>
      <c r="M400" s="123">
        <f t="shared" si="18"/>
        <v>3</v>
      </c>
      <c r="N400" s="44"/>
      <c r="O400" s="49"/>
      <c r="Q400" s="49"/>
    </row>
    <row r="401" spans="1:17" ht="18" customHeight="1">
      <c r="A401" s="10" t="s">
        <v>92</v>
      </c>
      <c r="B401" s="9" t="s">
        <v>516</v>
      </c>
      <c r="C401" s="9" t="s">
        <v>914</v>
      </c>
      <c r="D401" s="9"/>
      <c r="E401" s="9"/>
      <c r="F401" s="112">
        <v>8</v>
      </c>
      <c r="G401" s="55">
        <f>SUMIF(Journal!$D$15:$D$450,$B$5:$B$476,Journal!$R$15:$R$450)</f>
        <v>0</v>
      </c>
      <c r="H401" s="56">
        <f>SUMIF(Journal!$D$15:$D$450,$B$5:$B$480,Journal!$J$15:$J$450)</f>
        <v>0</v>
      </c>
      <c r="I401" s="57">
        <f>SUMIF(Journal!$D$15:$D$450,$B$5:$B$480,Journal!$K$15:$K$450)</f>
        <v>0</v>
      </c>
      <c r="J401" s="8">
        <v>27</v>
      </c>
      <c r="K401" s="7">
        <v>24</v>
      </c>
      <c r="L401" s="6"/>
      <c r="M401" s="123">
        <f t="shared" si="18"/>
        <v>8</v>
      </c>
      <c r="N401" s="44"/>
      <c r="O401" s="49"/>
      <c r="Q401" s="49"/>
    </row>
    <row r="402" spans="1:17" ht="18" customHeight="1">
      <c r="A402" s="10" t="s">
        <v>94</v>
      </c>
      <c r="B402" s="9" t="s">
        <v>517</v>
      </c>
      <c r="C402" s="9" t="s">
        <v>915</v>
      </c>
      <c r="D402" s="9"/>
      <c r="E402" s="9"/>
      <c r="F402" s="112">
        <v>8</v>
      </c>
      <c r="G402" s="55">
        <f>SUMIF(Journal!$D$15:$D$450,$B$5:$B$476,Journal!$R$15:$R$450)</f>
        <v>0</v>
      </c>
      <c r="H402" s="56">
        <f>SUMIF(Journal!$D$15:$D$450,$B$5:$B$480,Journal!$J$15:$J$450)</f>
        <v>0</v>
      </c>
      <c r="I402" s="57">
        <f>SUMIF(Journal!$D$15:$D$450,$B$5:$B$480,Journal!$K$15:$K$450)</f>
        <v>0</v>
      </c>
      <c r="J402" s="8">
        <v>28</v>
      </c>
      <c r="K402" s="7">
        <v>25</v>
      </c>
      <c r="L402" s="6"/>
      <c r="M402" s="123">
        <f t="shared" si="18"/>
        <v>8</v>
      </c>
      <c r="N402" s="44"/>
      <c r="O402" s="49"/>
      <c r="Q402" s="49"/>
    </row>
    <row r="403" spans="1:17" ht="18" customHeight="1">
      <c r="A403" s="10" t="s">
        <v>96</v>
      </c>
      <c r="B403" s="9" t="s">
        <v>518</v>
      </c>
      <c r="C403" s="9" t="s">
        <v>916</v>
      </c>
      <c r="D403" s="9"/>
      <c r="E403" s="9"/>
      <c r="F403" s="112">
        <v>4</v>
      </c>
      <c r="G403" s="55">
        <f>SUMIF(Journal!$D$15:$D$450,$B$5:$B$476,Journal!$R$15:$R$450)</f>
        <v>0</v>
      </c>
      <c r="H403" s="56">
        <f>SUMIF(Journal!$D$15:$D$450,$B$5:$B$480,Journal!$J$15:$J$450)</f>
        <v>0</v>
      </c>
      <c r="I403" s="57">
        <f>SUMIF(Journal!$D$15:$D$450,$B$5:$B$480,Journal!$K$15:$K$450)</f>
        <v>0</v>
      </c>
      <c r="J403" s="8">
        <v>29</v>
      </c>
      <c r="K403" s="7">
        <v>26</v>
      </c>
      <c r="L403" s="6"/>
      <c r="M403" s="123">
        <f t="shared" si="18"/>
        <v>4</v>
      </c>
      <c r="N403" s="44"/>
      <c r="O403" s="49"/>
      <c r="Q403" s="49"/>
    </row>
    <row r="404" spans="1:17" ht="18" customHeight="1">
      <c r="A404" s="10"/>
      <c r="B404" s="9"/>
      <c r="C404" s="9"/>
      <c r="D404" s="9"/>
      <c r="E404" s="9"/>
      <c r="F404" s="112"/>
      <c r="G404" s="55">
        <f>SUMIF(Journal!$D$15:$D$450,$B$5:$B$476,Journal!$R$15:$R$450)</f>
        <v>0</v>
      </c>
      <c r="H404" s="56">
        <f>SUMIF(Journal!$D$15:$D$450,$B$5:$B$480,Journal!$J$15:$J$450)</f>
        <v>0</v>
      </c>
      <c r="I404" s="57">
        <f>SUMIF(Journal!$D$15:$D$450,$B$5:$B$480,Journal!$K$15:$K$450)</f>
        <v>0</v>
      </c>
      <c r="J404" s="8"/>
      <c r="K404" s="7"/>
      <c r="L404" s="6"/>
      <c r="M404" s="123">
        <f t="shared" si="18"/>
        <v>0</v>
      </c>
      <c r="N404" s="44"/>
      <c r="O404" s="49"/>
      <c r="Q404" s="49"/>
    </row>
    <row r="405" spans="1:17" ht="18" customHeight="1">
      <c r="A405" s="10"/>
      <c r="B405" s="9"/>
      <c r="C405" s="9"/>
      <c r="D405" s="9"/>
      <c r="E405" s="9"/>
      <c r="F405" s="112"/>
      <c r="G405" s="55">
        <f>SUMIF(Journal!$D$15:$D$450,$B$5:$B$476,Journal!$R$15:$R$450)</f>
        <v>0</v>
      </c>
      <c r="H405" s="56">
        <f>SUMIF(Journal!$D$15:$D$450,$B$5:$B$480,Journal!$J$15:$J$450)</f>
        <v>0</v>
      </c>
      <c r="I405" s="57">
        <f>SUMIF(Journal!$D$15:$D$450,$B$5:$B$480,Journal!$K$15:$K$450)</f>
        <v>0</v>
      </c>
      <c r="J405" s="8"/>
      <c r="K405" s="7"/>
      <c r="L405" s="6"/>
      <c r="M405" s="123">
        <f t="shared" si="18"/>
        <v>0</v>
      </c>
      <c r="N405" s="44"/>
      <c r="O405" s="49"/>
      <c r="Q405" s="49"/>
    </row>
    <row r="406" spans="1:17" ht="18" customHeight="1">
      <c r="A406" s="10"/>
      <c r="B406" s="9"/>
      <c r="C406" s="9"/>
      <c r="D406" s="9"/>
      <c r="E406" s="9"/>
      <c r="F406" s="112"/>
      <c r="G406" s="55">
        <f>SUMIF(Journal!$D$15:$D$450,$B$5:$B$476,Journal!$R$15:$R$450)</f>
        <v>0</v>
      </c>
      <c r="H406" s="56">
        <f>SUMIF(Journal!$D$15:$D$450,$B$5:$B$480,Journal!$J$15:$J$450)</f>
        <v>0</v>
      </c>
      <c r="I406" s="57">
        <f>SUMIF(Journal!$D$15:$D$450,$B$5:$B$480,Journal!$K$15:$K$450)</f>
        <v>0</v>
      </c>
      <c r="J406" s="8"/>
      <c r="K406" s="7"/>
      <c r="L406" s="6"/>
      <c r="M406" s="123">
        <f t="shared" si="18"/>
        <v>0</v>
      </c>
      <c r="N406" s="44"/>
      <c r="O406" s="49"/>
      <c r="Q406" s="49"/>
    </row>
    <row r="407" spans="1:17" ht="18" customHeight="1">
      <c r="A407" s="10"/>
      <c r="B407" s="9"/>
      <c r="C407" s="9"/>
      <c r="D407" s="9"/>
      <c r="E407" s="9"/>
      <c r="F407" s="112"/>
      <c r="G407" s="55">
        <f>SUMIF(Journal!$D$15:$D$450,$B$5:$B$476,Journal!$R$15:$R$450)</f>
        <v>0</v>
      </c>
      <c r="H407" s="56">
        <f>SUMIF(Journal!$D$15:$D$450,$B$5:$B$480,Journal!$J$15:$J$450)</f>
        <v>0</v>
      </c>
      <c r="I407" s="57">
        <f>SUMIF(Journal!$D$15:$D$450,$B$5:$B$480,Journal!$K$15:$K$450)</f>
        <v>0</v>
      </c>
      <c r="J407" s="8"/>
      <c r="K407" s="7"/>
      <c r="L407" s="6"/>
      <c r="M407" s="123">
        <f t="shared" si="18"/>
        <v>0</v>
      </c>
      <c r="N407" s="44"/>
      <c r="O407" s="49"/>
      <c r="Q407" s="49"/>
    </row>
    <row r="408" spans="1:17" ht="18" customHeight="1">
      <c r="A408" s="10"/>
      <c r="B408" s="9"/>
      <c r="C408" s="9"/>
      <c r="D408" s="9"/>
      <c r="E408" s="9"/>
      <c r="F408" s="112"/>
      <c r="G408" s="55">
        <f>SUMIF(Journal!$D$15:$D$450,$B$5:$B$476,Journal!$R$15:$R$450)</f>
        <v>0</v>
      </c>
      <c r="H408" s="56">
        <f>SUMIF(Journal!$D$15:$D$450,$B$5:$B$480,Journal!$J$15:$J$450)</f>
        <v>0</v>
      </c>
      <c r="I408" s="57">
        <f>SUMIF(Journal!$D$15:$D$450,$B$5:$B$480,Journal!$K$15:$K$450)</f>
        <v>0</v>
      </c>
      <c r="J408" s="8"/>
      <c r="K408" s="7"/>
      <c r="L408" s="6"/>
      <c r="M408" s="123">
        <f t="shared" si="18"/>
        <v>0</v>
      </c>
      <c r="N408" s="44"/>
      <c r="O408" s="49"/>
      <c r="Q408" s="49"/>
    </row>
    <row r="409" spans="1:17" ht="18" customHeight="1">
      <c r="A409" s="10"/>
      <c r="B409" s="9"/>
      <c r="C409" s="9"/>
      <c r="D409" s="9"/>
      <c r="E409" s="9"/>
      <c r="F409" s="112"/>
      <c r="G409" s="55">
        <f>SUMIF(Journal!$D$15:$D$450,$B$5:$B$476,Journal!$R$15:$R$450)</f>
        <v>0</v>
      </c>
      <c r="H409" s="56">
        <f>SUMIF(Journal!$D$15:$D$450,$B$5:$B$480,Journal!$J$15:$J$450)</f>
        <v>0</v>
      </c>
      <c r="I409" s="57">
        <f>SUMIF(Journal!$D$15:$D$450,$B$5:$B$480,Journal!$K$15:$K$450)</f>
        <v>0</v>
      </c>
      <c r="J409" s="8"/>
      <c r="K409" s="7"/>
      <c r="L409" s="6"/>
      <c r="M409" s="123">
        <f t="shared" si="18"/>
        <v>0</v>
      </c>
      <c r="N409" s="44"/>
      <c r="O409" s="49"/>
      <c r="Q409" s="49"/>
    </row>
    <row r="410" spans="1:17" ht="18" customHeight="1">
      <c r="A410" s="10"/>
      <c r="B410" s="9"/>
      <c r="C410" s="9"/>
      <c r="D410" s="9"/>
      <c r="E410" s="9"/>
      <c r="F410" s="112"/>
      <c r="G410" s="55">
        <f>SUMIF(Journal!$D$15:$D$450,$B$5:$B$476,Journal!$R$15:$R$450)</f>
        <v>0</v>
      </c>
      <c r="H410" s="56">
        <f>SUMIF(Journal!$D$15:$D$450,$B$5:$B$480,Journal!$J$15:$J$450)</f>
        <v>0</v>
      </c>
      <c r="I410" s="57">
        <f>SUMIF(Journal!$D$15:$D$450,$B$5:$B$480,Journal!$K$15:$K$450)</f>
        <v>0</v>
      </c>
      <c r="J410" s="8"/>
      <c r="K410" s="7"/>
      <c r="L410" s="6"/>
      <c r="M410" s="123">
        <f t="shared" si="18"/>
        <v>0</v>
      </c>
      <c r="N410" s="44"/>
      <c r="O410" s="49"/>
      <c r="Q410" s="49"/>
    </row>
    <row r="411" spans="1:17" ht="18" customHeight="1">
      <c r="A411" s="10"/>
      <c r="B411" s="9"/>
      <c r="C411" s="9"/>
      <c r="D411" s="9"/>
      <c r="E411" s="9"/>
      <c r="F411" s="112"/>
      <c r="G411" s="55">
        <f>SUMIF(Journal!$D$15:$D$450,$B$5:$B$476,Journal!$R$15:$R$450)</f>
        <v>0</v>
      </c>
      <c r="H411" s="56">
        <f>SUMIF(Journal!$D$15:$D$450,$B$5:$B$480,Journal!$J$15:$J$450)</f>
        <v>0</v>
      </c>
      <c r="I411" s="57">
        <f>SUMIF(Journal!$D$15:$D$450,$B$5:$B$480,Journal!$K$15:$K$450)</f>
        <v>0</v>
      </c>
      <c r="J411" s="8"/>
      <c r="K411" s="7"/>
      <c r="L411" s="6"/>
      <c r="M411" s="123">
        <f t="shared" si="18"/>
        <v>0</v>
      </c>
      <c r="N411" s="44"/>
      <c r="O411" s="49"/>
      <c r="Q411" s="49"/>
    </row>
    <row r="412" spans="1:17" ht="18" customHeight="1">
      <c r="A412" s="10"/>
      <c r="B412" s="9"/>
      <c r="C412" s="9"/>
      <c r="D412" s="9"/>
      <c r="E412" s="9"/>
      <c r="F412" s="112"/>
      <c r="G412" s="55">
        <f>SUMIF(Journal!$D$15:$D$450,$B$5:$B$476,Journal!$R$15:$R$450)</f>
        <v>0</v>
      </c>
      <c r="H412" s="56">
        <f>SUMIF(Journal!$D$15:$D$450,$B$5:$B$480,Journal!$J$15:$J$450)</f>
        <v>0</v>
      </c>
      <c r="I412" s="57">
        <f>SUMIF(Journal!$D$15:$D$450,$B$5:$B$480,Journal!$K$15:$K$450)</f>
        <v>0</v>
      </c>
      <c r="J412" s="8"/>
      <c r="K412" s="7"/>
      <c r="L412" s="6"/>
      <c r="M412" s="123">
        <f t="shared" si="18"/>
        <v>0</v>
      </c>
      <c r="N412" s="44"/>
      <c r="O412" s="49"/>
      <c r="Q412" s="49"/>
    </row>
    <row r="413" spans="1:17" ht="18" customHeight="1">
      <c r="A413" s="10"/>
      <c r="B413" s="9"/>
      <c r="C413" s="9"/>
      <c r="D413" s="9"/>
      <c r="E413" s="9"/>
      <c r="F413" s="112"/>
      <c r="G413" s="55">
        <f>SUMIF(Journal!$D$15:$D$450,$B$5:$B$476,Journal!$R$15:$R$450)</f>
        <v>0</v>
      </c>
      <c r="H413" s="56">
        <f>SUMIF(Journal!$D$15:$D$450,$B$5:$B$480,Journal!$J$15:$J$450)</f>
        <v>0</v>
      </c>
      <c r="I413" s="57">
        <f>SUMIF(Journal!$D$15:$D$450,$B$5:$B$480,Journal!$K$15:$K$450)</f>
        <v>0</v>
      </c>
      <c r="J413" s="8"/>
      <c r="K413" s="7"/>
      <c r="L413" s="6"/>
      <c r="M413" s="123">
        <f t="shared" si="18"/>
        <v>0</v>
      </c>
      <c r="N413" s="44"/>
      <c r="O413" s="49"/>
      <c r="Q413" s="49"/>
    </row>
    <row r="414" spans="1:17" ht="18" customHeight="1">
      <c r="A414" s="10"/>
      <c r="B414" s="9"/>
      <c r="C414" s="9"/>
      <c r="D414" s="9"/>
      <c r="E414" s="9"/>
      <c r="F414" s="112"/>
      <c r="G414" s="55">
        <f>SUMIF(Journal!$D$15:$D$450,$B$5:$B$476,Journal!$R$15:$R$450)</f>
        <v>0</v>
      </c>
      <c r="H414" s="56">
        <f>SUMIF(Journal!$D$15:$D$450,$B$5:$B$480,Journal!$J$15:$J$450)</f>
        <v>0</v>
      </c>
      <c r="I414" s="57">
        <f>SUMIF(Journal!$D$15:$D$450,$B$5:$B$480,Journal!$K$15:$K$450)</f>
        <v>0</v>
      </c>
      <c r="J414" s="8"/>
      <c r="K414" s="7"/>
      <c r="L414" s="6"/>
      <c r="M414" s="123">
        <f t="shared" si="18"/>
        <v>0</v>
      </c>
      <c r="N414" s="44"/>
      <c r="O414" s="49"/>
      <c r="Q414" s="49"/>
    </row>
    <row r="415" spans="1:17" ht="18" customHeight="1">
      <c r="A415" s="10"/>
      <c r="B415" s="9"/>
      <c r="C415" s="9"/>
      <c r="D415" s="9"/>
      <c r="E415" s="9"/>
      <c r="F415" s="112"/>
      <c r="G415" s="55">
        <f>SUMIF(Journal!$D$15:$D$450,$B$5:$B$476,Journal!$R$15:$R$450)</f>
        <v>0</v>
      </c>
      <c r="H415" s="56">
        <f>SUMIF(Journal!$D$15:$D$450,$B$5:$B$480,Journal!$J$15:$J$450)</f>
        <v>0</v>
      </c>
      <c r="I415" s="57">
        <f>SUMIF(Journal!$D$15:$D$450,$B$5:$B$480,Journal!$K$15:$K$450)</f>
        <v>0</v>
      </c>
      <c r="J415" s="8"/>
      <c r="K415" s="7"/>
      <c r="L415" s="6"/>
      <c r="M415" s="123">
        <f t="shared" si="18"/>
        <v>0</v>
      </c>
      <c r="N415" s="44"/>
      <c r="O415" s="49"/>
      <c r="Q415" s="49"/>
    </row>
    <row r="416" spans="1:17" ht="18" customHeight="1">
      <c r="A416" s="10"/>
      <c r="B416" s="9"/>
      <c r="C416" s="9"/>
      <c r="D416" s="9"/>
      <c r="E416" s="9"/>
      <c r="F416" s="112"/>
      <c r="G416" s="55">
        <f>SUMIF(Journal!$D$15:$D$450,$B$5:$B$476,Journal!$R$15:$R$450)</f>
        <v>0</v>
      </c>
      <c r="H416" s="56">
        <f>SUMIF(Journal!$D$15:$D$450,$B$5:$B$480,Journal!$J$15:$J$450)</f>
        <v>0</v>
      </c>
      <c r="I416" s="57">
        <f>SUMIF(Journal!$D$15:$D$450,$B$5:$B$480,Journal!$K$15:$K$450)</f>
        <v>0</v>
      </c>
      <c r="J416" s="8"/>
      <c r="K416" s="7"/>
      <c r="L416" s="6"/>
      <c r="M416" s="123">
        <f t="shared" si="18"/>
        <v>0</v>
      </c>
      <c r="N416" s="44"/>
      <c r="O416" s="49"/>
      <c r="Q416" s="49"/>
    </row>
    <row r="417" spans="1:17" ht="18" customHeight="1">
      <c r="A417" s="10"/>
      <c r="B417" s="9"/>
      <c r="C417" s="9"/>
      <c r="D417" s="9"/>
      <c r="E417" s="9"/>
      <c r="F417" s="112"/>
      <c r="G417" s="55">
        <f>SUMIF(Journal!$D$15:$D$450,$B$5:$B$476,Journal!$R$15:$R$450)</f>
        <v>0</v>
      </c>
      <c r="H417" s="56">
        <f>SUMIF(Journal!$D$15:$D$450,$B$5:$B$480,Journal!$J$15:$J$450)</f>
        <v>0</v>
      </c>
      <c r="I417" s="57">
        <f>SUMIF(Journal!$D$15:$D$450,$B$5:$B$480,Journal!$K$15:$K$450)</f>
        <v>0</v>
      </c>
      <c r="J417" s="8"/>
      <c r="K417" s="7"/>
      <c r="L417" s="6"/>
      <c r="M417" s="123">
        <f t="shared" si="18"/>
        <v>0</v>
      </c>
      <c r="N417" s="44"/>
      <c r="O417" s="49"/>
      <c r="Q417" s="49"/>
    </row>
    <row r="418" spans="1:17" ht="18" customHeight="1">
      <c r="A418" s="10"/>
      <c r="B418" s="9"/>
      <c r="C418" s="9"/>
      <c r="D418" s="9"/>
      <c r="E418" s="9"/>
      <c r="F418" s="112"/>
      <c r="G418" s="55">
        <f>SUMIF(Journal!$D$15:$D$450,$B$5:$B$476,Journal!$R$15:$R$450)</f>
        <v>0</v>
      </c>
      <c r="H418" s="56">
        <f>SUMIF(Journal!$D$15:$D$450,$B$5:$B$480,Journal!$J$15:$J$450)</f>
        <v>0</v>
      </c>
      <c r="I418" s="57">
        <f>SUMIF(Journal!$D$15:$D$450,$B$5:$B$480,Journal!$K$15:$K$450)</f>
        <v>0</v>
      </c>
      <c r="J418" s="8"/>
      <c r="K418" s="7"/>
      <c r="L418" s="6"/>
      <c r="M418" s="123">
        <f t="shared" si="18"/>
        <v>0</v>
      </c>
      <c r="N418" s="44"/>
      <c r="O418" s="49"/>
      <c r="Q418" s="49"/>
    </row>
    <row r="419" spans="1:17" ht="18" customHeight="1">
      <c r="A419" s="10"/>
      <c r="B419" s="9"/>
      <c r="C419" s="9"/>
      <c r="D419" s="9"/>
      <c r="E419" s="9"/>
      <c r="F419" s="112"/>
      <c r="G419" s="55">
        <f>SUMIF(Journal!$D$15:$D$450,$B$5:$B$476,Journal!$R$15:$R$450)</f>
        <v>0</v>
      </c>
      <c r="H419" s="56">
        <f>SUMIF(Journal!$D$15:$D$450,$B$5:$B$480,Journal!$J$15:$J$450)</f>
        <v>0</v>
      </c>
      <c r="I419" s="57">
        <f>SUMIF(Journal!$D$15:$D$450,$B$5:$B$480,Journal!$K$15:$K$450)</f>
        <v>0</v>
      </c>
      <c r="J419" s="8"/>
      <c r="K419" s="7"/>
      <c r="L419" s="6"/>
      <c r="M419" s="123">
        <f t="shared" si="18"/>
        <v>0</v>
      </c>
      <c r="N419" s="44"/>
      <c r="O419" s="49"/>
      <c r="Q419" s="49"/>
    </row>
    <row r="420" spans="1:17" ht="18" customHeight="1">
      <c r="A420" s="10"/>
      <c r="B420" s="9"/>
      <c r="C420" s="9"/>
      <c r="D420" s="9"/>
      <c r="E420" s="9"/>
      <c r="F420" s="112"/>
      <c r="G420" s="55">
        <f>SUMIF(Journal!$D$15:$D$450,$B$5:$B$476,Journal!$R$15:$R$450)</f>
        <v>0</v>
      </c>
      <c r="H420" s="56">
        <f>SUMIF(Journal!$D$15:$D$450,$B$5:$B$480,Journal!$J$15:$J$450)</f>
        <v>0</v>
      </c>
      <c r="I420" s="57">
        <f>SUMIF(Journal!$D$15:$D$450,$B$5:$B$480,Journal!$K$15:$K$450)</f>
        <v>0</v>
      </c>
      <c r="J420" s="8"/>
      <c r="K420" s="7"/>
      <c r="L420" s="6"/>
      <c r="M420" s="123">
        <f t="shared" si="18"/>
        <v>0</v>
      </c>
      <c r="N420" s="44"/>
      <c r="O420" s="49"/>
      <c r="Q420" s="49"/>
    </row>
    <row r="421" spans="1:17" ht="18" customHeight="1">
      <c r="A421" s="10"/>
      <c r="B421" s="9"/>
      <c r="C421" s="9"/>
      <c r="D421" s="9"/>
      <c r="E421" s="9"/>
      <c r="F421" s="112"/>
      <c r="G421" s="55">
        <f>SUMIF(Journal!$D$15:$D$450,$B$5:$B$476,Journal!$R$15:$R$450)</f>
        <v>0</v>
      </c>
      <c r="H421" s="56">
        <f>SUMIF(Journal!$D$15:$D$450,$B$5:$B$480,Journal!$J$15:$J$450)</f>
        <v>0</v>
      </c>
      <c r="I421" s="57">
        <f>SUMIF(Journal!$D$15:$D$450,$B$5:$B$480,Journal!$K$15:$K$450)</f>
        <v>0</v>
      </c>
      <c r="J421" s="8"/>
      <c r="K421" s="7"/>
      <c r="L421" s="6"/>
      <c r="M421" s="123">
        <f t="shared" si="18"/>
        <v>0</v>
      </c>
      <c r="N421" s="44"/>
      <c r="O421" s="49"/>
      <c r="Q421" s="49"/>
    </row>
    <row r="422" spans="1:17" ht="18" customHeight="1">
      <c r="A422" s="10"/>
      <c r="B422" s="9"/>
      <c r="C422" s="13"/>
      <c r="D422" s="13"/>
      <c r="E422" s="13"/>
      <c r="F422" s="112"/>
      <c r="G422" s="55">
        <f>SUMIF(Journal!$D$15:$D$450,$B$5:$B$476,Journal!$R$15:$R$450)</f>
        <v>0</v>
      </c>
      <c r="H422" s="56">
        <f>SUMIF(Journal!$D$15:$D$450,$B$5:$B$480,Journal!$J$15:$J$450)</f>
        <v>0</v>
      </c>
      <c r="I422" s="57">
        <f>SUMIF(Journal!$D$15:$D$450,$B$5:$B$480,Journal!$K$15:$K$450)</f>
        <v>0</v>
      </c>
      <c r="J422" s="12"/>
      <c r="K422" s="11"/>
      <c r="L422" s="6">
        <f t="shared" si="17"/>
        <v>0</v>
      </c>
      <c r="M422" s="123">
        <f t="shared" si="18"/>
        <v>0</v>
      </c>
      <c r="N422" s="44">
        <f t="shared" si="16"/>
        <v>0</v>
      </c>
      <c r="O422" s="49">
        <f>IFERROR(VLOOKUP(A422,Stock!$A$5:$M$476,10,0),0)*Stock!F422</f>
        <v>0</v>
      </c>
      <c r="Q422" s="49">
        <f>IFERROR(VLOOKUP(A422,Stock!$A$5:$M$476,10,0),0)*Stock!M422</f>
        <v>0</v>
      </c>
    </row>
    <row r="423" spans="1:17" ht="18" customHeight="1">
      <c r="A423" s="10"/>
      <c r="B423" s="9"/>
      <c r="C423" s="9"/>
      <c r="D423" s="9"/>
      <c r="E423" s="9"/>
      <c r="F423" s="112"/>
      <c r="G423" s="55">
        <f>SUMIF(Journal!$D$15:$D$450,$B$5:$B$476,Journal!$R$15:$R$450)</f>
        <v>0</v>
      </c>
      <c r="H423" s="56">
        <f>SUMIF(Journal!$D$15:$D$450,$B$5:$B$480,Journal!$J$15:$J$450)</f>
        <v>0</v>
      </c>
      <c r="I423" s="57">
        <f>SUMIF(Journal!$D$15:$D$450,$B$5:$B$480,Journal!$K$15:$K$450)</f>
        <v>0</v>
      </c>
      <c r="J423" s="8"/>
      <c r="K423" s="7"/>
      <c r="L423" s="6">
        <f t="shared" si="17"/>
        <v>0</v>
      </c>
      <c r="M423" s="123">
        <f t="shared" si="18"/>
        <v>0</v>
      </c>
      <c r="N423" s="44">
        <f t="shared" ref="N423:N476" si="19">F423-M423</f>
        <v>0</v>
      </c>
      <c r="O423" s="49">
        <f>IFERROR(VLOOKUP(A423,Stock!$A$5:$M$476,10,0),0)*Stock!F423</f>
        <v>0</v>
      </c>
      <c r="Q423" s="49">
        <f>IFERROR(VLOOKUP(A423,Stock!$A$5:$M$476,10,0),0)*Stock!M423</f>
        <v>0</v>
      </c>
    </row>
    <row r="424" spans="1:17" ht="18" customHeight="1">
      <c r="A424" s="10"/>
      <c r="B424" s="24"/>
      <c r="C424" s="13"/>
      <c r="D424" s="13"/>
      <c r="E424" s="13"/>
      <c r="F424" s="112"/>
      <c r="G424" s="55">
        <f>SUMIF(Journal!$D$15:$D$450,$B$5:$B$476,Journal!$R$15:$R$450)</f>
        <v>0</v>
      </c>
      <c r="H424" s="56">
        <f>SUMIF(Journal!$D$15:$D$450,$B$5:$B$480,Journal!$J$15:$J$450)</f>
        <v>0</v>
      </c>
      <c r="I424" s="57">
        <f>SUMIF(Journal!$D$15:$D$450,$B$5:$B$480,Journal!$K$15:$K$450)</f>
        <v>0</v>
      </c>
      <c r="J424" s="12"/>
      <c r="K424" s="11"/>
      <c r="L424" s="6">
        <f t="shared" si="17"/>
        <v>0</v>
      </c>
      <c r="M424" s="123">
        <f t="shared" si="18"/>
        <v>0</v>
      </c>
      <c r="N424" s="44">
        <f t="shared" si="19"/>
        <v>0</v>
      </c>
      <c r="O424" s="49">
        <f>IFERROR(VLOOKUP(A424,Stock!$A$5:$M$476,10,0),0)*Stock!F424</f>
        <v>0</v>
      </c>
      <c r="Q424" s="49">
        <f>IFERROR(VLOOKUP(A424,Stock!$A$5:$M$476,10,0),0)*Stock!M424</f>
        <v>0</v>
      </c>
    </row>
    <row r="425" spans="1:17" ht="18" customHeight="1">
      <c r="A425" s="10"/>
      <c r="B425" s="24"/>
      <c r="C425" s="9"/>
      <c r="D425" s="9"/>
      <c r="E425" s="9"/>
      <c r="F425" s="112"/>
      <c r="G425" s="55">
        <f>SUMIF(Journal!$D$15:$D$450,$B$5:$B$476,Journal!$R$15:$R$450)</f>
        <v>0</v>
      </c>
      <c r="H425" s="56">
        <f>SUMIF(Journal!$D$15:$D$450,$B$5:$B$480,Journal!$J$15:$J$450)</f>
        <v>0</v>
      </c>
      <c r="I425" s="57">
        <f>SUMIF(Journal!$D$15:$D$450,$B$5:$B$480,Journal!$K$15:$K$450)</f>
        <v>0</v>
      </c>
      <c r="J425" s="8"/>
      <c r="K425" s="7"/>
      <c r="L425" s="6">
        <f t="shared" ref="L425:L452" si="20">M425*J425</f>
        <v>0</v>
      </c>
      <c r="M425" s="123">
        <f t="shared" si="18"/>
        <v>0</v>
      </c>
      <c r="N425" s="44">
        <f t="shared" si="19"/>
        <v>0</v>
      </c>
      <c r="O425" s="49">
        <f>IFERROR(VLOOKUP(A425,Stock!$A$5:$M$476,10,0),0)*Stock!F425</f>
        <v>0</v>
      </c>
      <c r="Q425" s="49">
        <f>IFERROR(VLOOKUP(A425,Stock!$A$5:$M$476,10,0),0)*Stock!M425</f>
        <v>0</v>
      </c>
    </row>
    <row r="426" spans="1:17" ht="18" customHeight="1">
      <c r="A426" s="10"/>
      <c r="B426" s="24"/>
      <c r="C426" s="9"/>
      <c r="D426" s="9"/>
      <c r="E426" s="9"/>
      <c r="F426" s="112"/>
      <c r="G426" s="55">
        <f>SUMIF(Journal!$D$15:$D$450,$B$5:$B$476,Journal!$R$15:$R$450)</f>
        <v>0</v>
      </c>
      <c r="H426" s="56">
        <f>SUMIF(Journal!$D$15:$D$450,$B$5:$B$480,Journal!$J$15:$J$450)</f>
        <v>0</v>
      </c>
      <c r="I426" s="57">
        <f>SUMIF(Journal!$D$15:$D$450,$B$5:$B$480,Journal!$K$15:$K$450)</f>
        <v>0</v>
      </c>
      <c r="J426" s="8"/>
      <c r="K426" s="7"/>
      <c r="L426" s="6">
        <f t="shared" si="20"/>
        <v>0</v>
      </c>
      <c r="M426" s="123">
        <f t="shared" ref="M426:M452" si="21">F426-G426+H426-I426</f>
        <v>0</v>
      </c>
      <c r="N426" s="44">
        <f t="shared" si="19"/>
        <v>0</v>
      </c>
      <c r="O426" s="49">
        <f>IFERROR(VLOOKUP(A426,Stock!$A$5:$M$476,10,0),0)*Stock!F426</f>
        <v>0</v>
      </c>
      <c r="Q426" s="49">
        <f>IFERROR(VLOOKUP(A426,Stock!$A$5:$M$476,10,0),0)*Stock!M426</f>
        <v>0</v>
      </c>
    </row>
    <row r="427" spans="1:17" ht="18" customHeight="1">
      <c r="A427" s="10"/>
      <c r="B427" s="24"/>
      <c r="C427" s="9"/>
      <c r="D427" s="9"/>
      <c r="E427" s="9"/>
      <c r="F427" s="112"/>
      <c r="G427" s="55">
        <f>SUMIF(Journal!$D$15:$D$450,$B$5:$B$476,Journal!$R$15:$R$450)</f>
        <v>0</v>
      </c>
      <c r="H427" s="56">
        <f>SUMIF(Journal!$D$15:$D$450,$B$5:$B$480,Journal!$J$15:$J$450)</f>
        <v>0</v>
      </c>
      <c r="I427" s="57">
        <f>SUMIF(Journal!$D$15:$D$450,$B$5:$B$480,Journal!$K$15:$K$450)</f>
        <v>0</v>
      </c>
      <c r="J427" s="8"/>
      <c r="K427" s="7"/>
      <c r="L427" s="6">
        <f t="shared" si="20"/>
        <v>0</v>
      </c>
      <c r="M427" s="123">
        <f t="shared" si="21"/>
        <v>0</v>
      </c>
      <c r="N427" s="44">
        <f t="shared" si="19"/>
        <v>0</v>
      </c>
      <c r="O427" s="49">
        <f>IFERROR(VLOOKUP(A427,Stock!$A$5:$M$476,10,0),0)*Stock!F427</f>
        <v>0</v>
      </c>
      <c r="Q427" s="49">
        <f>IFERROR(VLOOKUP(A427,Stock!$A$5:$M$476,10,0),0)*Stock!M427</f>
        <v>0</v>
      </c>
    </row>
    <row r="428" spans="1:17" ht="18" customHeight="1">
      <c r="A428" s="10"/>
      <c r="B428" s="9"/>
      <c r="C428" s="9"/>
      <c r="D428" s="9"/>
      <c r="E428" s="9"/>
      <c r="F428" s="112"/>
      <c r="G428" s="55">
        <f>SUMIF(Journal!$D$15:$D$450,$B$5:$B$476,Journal!$R$15:$R$450)</f>
        <v>0</v>
      </c>
      <c r="H428" s="56">
        <f>SUMIF(Journal!$D$15:$D$450,$B$5:$B$480,Journal!$J$15:$J$450)</f>
        <v>0</v>
      </c>
      <c r="I428" s="57">
        <f>SUMIF(Journal!$D$15:$D$450,$B$5:$B$480,Journal!$K$15:$K$450)</f>
        <v>0</v>
      </c>
      <c r="J428" s="8"/>
      <c r="K428" s="7"/>
      <c r="L428" s="6">
        <f t="shared" si="20"/>
        <v>0</v>
      </c>
      <c r="M428" s="123">
        <f t="shared" si="21"/>
        <v>0</v>
      </c>
      <c r="N428" s="44">
        <f t="shared" si="19"/>
        <v>0</v>
      </c>
      <c r="O428" s="49">
        <f>IFERROR(VLOOKUP(A428,Stock!$A$5:$M$476,10,0),0)*Stock!F428</f>
        <v>0</v>
      </c>
      <c r="Q428" s="49">
        <f>IFERROR(VLOOKUP(A428,Stock!$A$5:$M$476,10,0),0)*Stock!M428</f>
        <v>0</v>
      </c>
    </row>
    <row r="429" spans="1:17" ht="18" customHeight="1">
      <c r="A429" s="10"/>
      <c r="B429" s="9"/>
      <c r="C429" s="9"/>
      <c r="D429" s="9"/>
      <c r="E429" s="9"/>
      <c r="F429" s="112"/>
      <c r="G429" s="55">
        <f>SUMIF(Journal!$D$15:$D$450,$B$5:$B$476,Journal!$R$15:$R$450)</f>
        <v>0</v>
      </c>
      <c r="H429" s="56">
        <f>SUMIF(Journal!$D$15:$D$450,$B$5:$B$480,Journal!$J$15:$J$450)</f>
        <v>0</v>
      </c>
      <c r="I429" s="57">
        <f>SUMIF(Journal!$D$15:$D$450,$B$5:$B$480,Journal!$K$15:$K$450)</f>
        <v>0</v>
      </c>
      <c r="J429" s="8"/>
      <c r="K429" s="7"/>
      <c r="L429" s="6">
        <f>M429*J429</f>
        <v>0</v>
      </c>
      <c r="M429" s="123">
        <f t="shared" si="21"/>
        <v>0</v>
      </c>
      <c r="N429" s="44">
        <f t="shared" si="19"/>
        <v>0</v>
      </c>
      <c r="O429" s="49">
        <f>IFERROR(VLOOKUP(A429,Stock!$A$5:$M$476,10,0),0)*Stock!F429</f>
        <v>0</v>
      </c>
      <c r="Q429" s="49">
        <f>IFERROR(VLOOKUP(A429,Stock!$A$5:$M$476,10,0),0)*Stock!M429</f>
        <v>0</v>
      </c>
    </row>
    <row r="430" spans="1:17" ht="18" customHeight="1">
      <c r="A430" s="10"/>
      <c r="B430" s="9"/>
      <c r="C430" s="9"/>
      <c r="D430" s="9"/>
      <c r="E430" s="9"/>
      <c r="F430" s="112"/>
      <c r="G430" s="55">
        <f>SUMIF(Journal!$D$15:$D$450,$B$5:$B$476,Journal!$R$15:$R$450)</f>
        <v>0</v>
      </c>
      <c r="H430" s="56">
        <f>SUMIF(Journal!$D$15:$D$450,$B$5:$B$480,Journal!$J$15:$J$450)</f>
        <v>0</v>
      </c>
      <c r="I430" s="57">
        <f>SUMIF(Journal!$D$15:$D$450,$B$5:$B$480,Journal!$K$15:$K$450)</f>
        <v>0</v>
      </c>
      <c r="J430" s="8"/>
      <c r="K430" s="7"/>
      <c r="L430" s="6">
        <f t="shared" si="20"/>
        <v>0</v>
      </c>
      <c r="M430" s="123">
        <f t="shared" si="21"/>
        <v>0</v>
      </c>
      <c r="N430" s="44">
        <f t="shared" si="19"/>
        <v>0</v>
      </c>
      <c r="O430" s="49">
        <f>IFERROR(VLOOKUP(A430,Stock!$A$5:$M$476,10,0),0)*Stock!F430</f>
        <v>0</v>
      </c>
      <c r="Q430" s="49">
        <f>IFERROR(VLOOKUP(A430,Stock!$A$5:$M$476,10,0),0)*Stock!M430</f>
        <v>0</v>
      </c>
    </row>
    <row r="431" spans="1:17" ht="18" customHeight="1">
      <c r="A431" s="10"/>
      <c r="B431" s="9"/>
      <c r="C431" s="9"/>
      <c r="D431" s="9"/>
      <c r="E431" s="9"/>
      <c r="F431" s="112"/>
      <c r="G431" s="55">
        <f>SUMIF(Journal!$D$15:$D$450,$B$5:$B$476,Journal!$R$15:$R$450)</f>
        <v>0</v>
      </c>
      <c r="H431" s="56">
        <f>SUMIF(Journal!$D$15:$D$450,$B$5:$B$480,Journal!$J$15:$J$450)</f>
        <v>0</v>
      </c>
      <c r="I431" s="57">
        <f>SUMIF(Journal!$D$15:$D$450,$B$5:$B$480,Journal!$K$15:$K$450)</f>
        <v>0</v>
      </c>
      <c r="J431" s="8"/>
      <c r="K431" s="7"/>
      <c r="L431" s="6">
        <f t="shared" si="20"/>
        <v>0</v>
      </c>
      <c r="M431" s="123">
        <f t="shared" si="21"/>
        <v>0</v>
      </c>
      <c r="N431" s="44">
        <f t="shared" si="19"/>
        <v>0</v>
      </c>
      <c r="O431" s="49">
        <f>IFERROR(VLOOKUP(A431,Stock!$A$5:$M$476,10,0),0)*Stock!F431</f>
        <v>0</v>
      </c>
      <c r="Q431" s="49">
        <f>IFERROR(VLOOKUP(A431,Stock!$A$5:$M$476,10,0),0)*Stock!M431</f>
        <v>0</v>
      </c>
    </row>
    <row r="432" spans="1:17" ht="18" customHeight="1">
      <c r="A432" s="10"/>
      <c r="B432" s="9"/>
      <c r="C432" s="9"/>
      <c r="D432" s="9"/>
      <c r="E432" s="9"/>
      <c r="F432" s="112"/>
      <c r="G432" s="55">
        <f>SUMIF(Journal!$D$15:$D$450,$B$5:$B$476,Journal!$R$15:$R$450)</f>
        <v>0</v>
      </c>
      <c r="H432" s="56">
        <f>SUMIF(Journal!$D$15:$D$450,$B$5:$B$480,Journal!$J$15:$J$450)</f>
        <v>0</v>
      </c>
      <c r="I432" s="57">
        <f>SUMIF(Journal!$D$15:$D$450,$B$5:$B$480,Journal!$K$15:$K$450)</f>
        <v>0</v>
      </c>
      <c r="J432" s="8"/>
      <c r="K432" s="7"/>
      <c r="L432" s="6">
        <f t="shared" si="20"/>
        <v>0</v>
      </c>
      <c r="M432" s="123">
        <f t="shared" si="21"/>
        <v>0</v>
      </c>
      <c r="N432" s="44">
        <f t="shared" si="19"/>
        <v>0</v>
      </c>
      <c r="O432" s="49">
        <f>IFERROR(VLOOKUP(A432,Stock!$A$5:$M$476,10,0),0)*Stock!F432</f>
        <v>0</v>
      </c>
      <c r="Q432" s="49">
        <f>IFERROR(VLOOKUP(A432,Stock!$A$5:$M$476,10,0),0)*Stock!M432</f>
        <v>0</v>
      </c>
    </row>
    <row r="433" spans="1:17" ht="18" customHeight="1">
      <c r="A433" s="10"/>
      <c r="B433" s="24"/>
      <c r="C433" s="9"/>
      <c r="D433" s="9"/>
      <c r="E433" s="9"/>
      <c r="F433" s="112"/>
      <c r="G433" s="55">
        <f>SUMIF(Journal!$D$15:$D$450,$B$5:$B$476,Journal!$R$15:$R$450)</f>
        <v>0</v>
      </c>
      <c r="H433" s="56">
        <f>SUMIF(Journal!$D$15:$D$450,$B$5:$B$480,Journal!$J$15:$J$450)</f>
        <v>0</v>
      </c>
      <c r="I433" s="57">
        <f>SUMIF(Journal!$D$15:$D$450,$B$5:$B$480,Journal!$K$15:$K$450)</f>
        <v>0</v>
      </c>
      <c r="J433" s="8"/>
      <c r="K433" s="7"/>
      <c r="L433" s="6">
        <f t="shared" si="20"/>
        <v>0</v>
      </c>
      <c r="M433" s="123">
        <f t="shared" si="21"/>
        <v>0</v>
      </c>
      <c r="N433" s="44">
        <f t="shared" si="19"/>
        <v>0</v>
      </c>
      <c r="O433" s="49">
        <f>IFERROR(VLOOKUP(A433,Stock!$A$5:$M$476,10,0),0)*Stock!F433</f>
        <v>0</v>
      </c>
      <c r="Q433" s="49">
        <f>IFERROR(VLOOKUP(A433,Stock!$A$5:$M$476,10,0),0)*Stock!M433</f>
        <v>0</v>
      </c>
    </row>
    <row r="434" spans="1:17" ht="18" customHeight="1">
      <c r="A434" s="10"/>
      <c r="B434" s="24"/>
      <c r="C434" s="9"/>
      <c r="D434" s="9"/>
      <c r="E434" s="9"/>
      <c r="F434" s="112"/>
      <c r="G434" s="55">
        <f>SUMIF(Journal!$D$15:$D$450,$B$5:$B$476,Journal!$R$15:$R$450)</f>
        <v>0</v>
      </c>
      <c r="H434" s="56">
        <f>SUMIF(Journal!$D$15:$D$450,$B$5:$B$480,Journal!$J$15:$J$450)</f>
        <v>0</v>
      </c>
      <c r="I434" s="57">
        <f>SUMIF(Journal!$D$15:$D$450,$B$5:$B$480,Journal!$K$15:$K$450)</f>
        <v>0</v>
      </c>
      <c r="J434" s="8"/>
      <c r="K434" s="7"/>
      <c r="L434" s="6">
        <f t="shared" si="20"/>
        <v>0</v>
      </c>
      <c r="M434" s="123">
        <f t="shared" si="21"/>
        <v>0</v>
      </c>
      <c r="N434" s="44">
        <f t="shared" si="19"/>
        <v>0</v>
      </c>
      <c r="O434" s="49">
        <f>IFERROR(VLOOKUP(A434,Stock!$A$5:$M$476,10,0),0)*Stock!F434</f>
        <v>0</v>
      </c>
      <c r="Q434" s="49">
        <f>IFERROR(VLOOKUP(A434,Stock!$A$5:$M$476,10,0),0)*Stock!M434</f>
        <v>0</v>
      </c>
    </row>
    <row r="435" spans="1:17" ht="18" customHeight="1">
      <c r="A435" s="10"/>
      <c r="B435" s="24"/>
      <c r="C435" s="9"/>
      <c r="D435" s="9"/>
      <c r="E435" s="9"/>
      <c r="F435" s="112"/>
      <c r="G435" s="55">
        <f>SUMIF(Journal!$D$15:$D$450,$B$5:$B$476,Journal!$R$15:$R$450)</f>
        <v>0</v>
      </c>
      <c r="H435" s="56">
        <f>SUMIF(Journal!$D$15:$D$450,$B$5:$B$480,Journal!$J$15:$J$450)</f>
        <v>0</v>
      </c>
      <c r="I435" s="57">
        <f>SUMIF(Journal!$D$15:$D$450,$B$5:$B$480,Journal!$K$15:$K$450)</f>
        <v>0</v>
      </c>
      <c r="J435" s="8"/>
      <c r="K435" s="7"/>
      <c r="L435" s="6">
        <f t="shared" si="20"/>
        <v>0</v>
      </c>
      <c r="M435" s="123">
        <f t="shared" si="21"/>
        <v>0</v>
      </c>
      <c r="N435" s="44">
        <f t="shared" si="19"/>
        <v>0</v>
      </c>
      <c r="O435" s="49">
        <f>IFERROR(VLOOKUP(A435,Stock!$A$5:$M$476,10,0),0)*Stock!F435</f>
        <v>0</v>
      </c>
      <c r="Q435" s="49">
        <f>IFERROR(VLOOKUP(A435,Stock!$A$5:$M$476,10,0),0)*Stock!M435</f>
        <v>0</v>
      </c>
    </row>
    <row r="436" spans="1:17" ht="18" customHeight="1">
      <c r="A436" s="10"/>
      <c r="B436" s="24"/>
      <c r="C436" s="9"/>
      <c r="D436" s="9"/>
      <c r="E436" s="9"/>
      <c r="F436" s="112"/>
      <c r="G436" s="55">
        <f>SUMIF(Journal!$D$15:$D$450,$B$5:$B$476,Journal!$R$15:$R$450)</f>
        <v>0</v>
      </c>
      <c r="H436" s="56">
        <f>SUMIF(Journal!$D$15:$D$450,$B$5:$B$480,Journal!$J$15:$J$450)</f>
        <v>0</v>
      </c>
      <c r="I436" s="57">
        <f>SUMIF(Journal!$D$15:$D$450,$B$5:$B$480,Journal!$K$15:$K$450)</f>
        <v>0</v>
      </c>
      <c r="J436" s="8"/>
      <c r="K436" s="7"/>
      <c r="L436" s="6">
        <f t="shared" si="20"/>
        <v>0</v>
      </c>
      <c r="M436" s="123">
        <f t="shared" si="21"/>
        <v>0</v>
      </c>
      <c r="N436" s="44">
        <f t="shared" si="19"/>
        <v>0</v>
      </c>
      <c r="O436" s="49">
        <f>IFERROR(VLOOKUP(A436,Stock!$A$5:$M$476,10,0),0)*Stock!F436</f>
        <v>0</v>
      </c>
      <c r="Q436" s="49">
        <f>IFERROR(VLOOKUP(A436,Stock!$A$5:$M$476,10,0),0)*Stock!M436</f>
        <v>0</v>
      </c>
    </row>
    <row r="437" spans="1:17" ht="18" customHeight="1">
      <c r="A437" s="10"/>
      <c r="B437" s="24"/>
      <c r="C437" s="9"/>
      <c r="D437" s="9"/>
      <c r="E437" s="9"/>
      <c r="F437" s="112"/>
      <c r="G437" s="55">
        <f>SUMIF(Journal!$D$15:$D$450,$B$5:$B$476,Journal!$R$15:$R$450)</f>
        <v>0</v>
      </c>
      <c r="H437" s="56">
        <f>SUMIF(Journal!$D$15:$D$450,$B$5:$B$480,Journal!$J$15:$J$450)</f>
        <v>0</v>
      </c>
      <c r="I437" s="57">
        <f>SUMIF(Journal!$D$15:$D$450,$B$5:$B$480,Journal!$K$15:$K$450)</f>
        <v>0</v>
      </c>
      <c r="J437" s="8"/>
      <c r="K437" s="7"/>
      <c r="L437" s="6">
        <f t="shared" si="20"/>
        <v>0</v>
      </c>
      <c r="M437" s="123">
        <f t="shared" si="21"/>
        <v>0</v>
      </c>
      <c r="N437" s="44">
        <f t="shared" si="19"/>
        <v>0</v>
      </c>
      <c r="O437" s="49">
        <f>IFERROR(VLOOKUP(A437,Stock!$A$5:$M$476,10,0),0)*Stock!F437</f>
        <v>0</v>
      </c>
      <c r="Q437" s="49">
        <f>IFERROR(VLOOKUP(A437,Stock!$A$5:$M$476,10,0),0)*Stock!M437</f>
        <v>0</v>
      </c>
    </row>
    <row r="438" spans="1:17" ht="18" customHeight="1">
      <c r="A438" s="10"/>
      <c r="B438" s="24"/>
      <c r="C438" s="9"/>
      <c r="D438" s="9"/>
      <c r="E438" s="9"/>
      <c r="F438" s="112"/>
      <c r="G438" s="55">
        <f>SUMIF(Journal!$D$15:$D$450,$B$5:$B$476,Journal!$R$15:$R$450)</f>
        <v>0</v>
      </c>
      <c r="H438" s="56">
        <f>SUMIF(Journal!$D$15:$D$450,$B$5:$B$480,Journal!$J$15:$J$450)</f>
        <v>0</v>
      </c>
      <c r="I438" s="57">
        <f>SUMIF(Journal!$D$15:$D$450,$B$5:$B$480,Journal!$K$15:$K$450)</f>
        <v>0</v>
      </c>
      <c r="J438" s="8"/>
      <c r="K438" s="7"/>
      <c r="L438" s="6">
        <f t="shared" si="20"/>
        <v>0</v>
      </c>
      <c r="M438" s="123">
        <f t="shared" si="21"/>
        <v>0</v>
      </c>
      <c r="N438" s="44">
        <f t="shared" si="19"/>
        <v>0</v>
      </c>
      <c r="O438" s="49">
        <f>IFERROR(VLOOKUP(A438,Stock!$A$5:$M$476,10,0),0)*Stock!F438</f>
        <v>0</v>
      </c>
      <c r="Q438" s="49">
        <f>IFERROR(VLOOKUP(A438,Stock!$A$5:$M$476,10,0),0)*Stock!M438</f>
        <v>0</v>
      </c>
    </row>
    <row r="439" spans="1:17" ht="18" customHeight="1">
      <c r="A439" s="10"/>
      <c r="B439" s="24"/>
      <c r="C439" s="9"/>
      <c r="D439" s="9"/>
      <c r="E439" s="9"/>
      <c r="F439" s="112"/>
      <c r="G439" s="55">
        <f>SUMIF(Journal!$D$15:$D$450,$B$5:$B$476,Journal!$R$15:$R$450)</f>
        <v>0</v>
      </c>
      <c r="H439" s="56">
        <f>SUMIF(Journal!$D$15:$D$450,$B$5:$B$480,Journal!$J$15:$J$450)</f>
        <v>0</v>
      </c>
      <c r="I439" s="57">
        <f>SUMIF(Journal!$D$15:$D$450,$B$5:$B$480,Journal!$K$15:$K$450)</f>
        <v>0</v>
      </c>
      <c r="J439" s="8"/>
      <c r="K439" s="7"/>
      <c r="L439" s="6">
        <f t="shared" si="20"/>
        <v>0</v>
      </c>
      <c r="M439" s="123">
        <f t="shared" si="21"/>
        <v>0</v>
      </c>
      <c r="N439" s="44">
        <f t="shared" si="19"/>
        <v>0</v>
      </c>
      <c r="O439" s="49">
        <f>IFERROR(VLOOKUP(A439,Stock!$A$5:$M$476,10,0),0)*Stock!F439</f>
        <v>0</v>
      </c>
      <c r="Q439" s="49">
        <f>IFERROR(VLOOKUP(A439,Stock!$A$5:$M$476,10,0),0)*Stock!M439</f>
        <v>0</v>
      </c>
    </row>
    <row r="440" spans="1:17" ht="18" customHeight="1">
      <c r="A440" s="10"/>
      <c r="B440" s="9"/>
      <c r="C440" s="9"/>
      <c r="D440" s="9"/>
      <c r="E440" s="9"/>
      <c r="F440" s="112"/>
      <c r="G440" s="55">
        <f>SUMIF(Journal!$D$15:$D$450,$B$5:$B$476,Journal!$R$15:$R$450)</f>
        <v>0</v>
      </c>
      <c r="H440" s="56">
        <f>SUMIF(Journal!$D$15:$D$450,$B$5:$B$480,Journal!$J$15:$J$450)</f>
        <v>0</v>
      </c>
      <c r="I440" s="57">
        <f>SUMIF(Journal!$D$15:$D$450,$B$5:$B$480,Journal!$K$15:$K$450)</f>
        <v>0</v>
      </c>
      <c r="J440" s="8"/>
      <c r="K440" s="7"/>
      <c r="L440" s="6">
        <f t="shared" si="20"/>
        <v>0</v>
      </c>
      <c r="M440" s="123">
        <f t="shared" si="21"/>
        <v>0</v>
      </c>
      <c r="N440" s="44">
        <f t="shared" si="19"/>
        <v>0</v>
      </c>
      <c r="O440" s="49">
        <f>IFERROR(VLOOKUP(A440,Stock!$A$5:$M$476,10,0),0)*Stock!F440</f>
        <v>0</v>
      </c>
      <c r="Q440" s="49">
        <f>IFERROR(VLOOKUP(A440,Stock!$A$5:$M$476,10,0),0)*Stock!M440</f>
        <v>0</v>
      </c>
    </row>
    <row r="441" spans="1:17" ht="18" customHeight="1">
      <c r="A441" s="10"/>
      <c r="B441" s="9"/>
      <c r="C441" s="9"/>
      <c r="D441" s="9"/>
      <c r="E441" s="9"/>
      <c r="F441" s="112"/>
      <c r="G441" s="55">
        <f>SUMIF(Journal!$D$15:$D$450,$B$5:$B$476,Journal!$R$15:$R$450)</f>
        <v>0</v>
      </c>
      <c r="H441" s="56">
        <f>SUMIF(Journal!$D$15:$D$450,$B$5:$B$480,Journal!$J$15:$J$450)</f>
        <v>0</v>
      </c>
      <c r="I441" s="57">
        <f>SUMIF(Journal!$D$15:$D$450,$B$5:$B$480,Journal!$K$15:$K$450)</f>
        <v>0</v>
      </c>
      <c r="J441" s="8"/>
      <c r="K441" s="7"/>
      <c r="L441" s="6">
        <f t="shared" si="20"/>
        <v>0</v>
      </c>
      <c r="M441" s="123">
        <f t="shared" si="21"/>
        <v>0</v>
      </c>
      <c r="N441" s="44">
        <f t="shared" si="19"/>
        <v>0</v>
      </c>
      <c r="O441" s="49">
        <f>IFERROR(VLOOKUP(A441,Stock!$A$5:$M$476,10,0),0)*Stock!F441</f>
        <v>0</v>
      </c>
      <c r="Q441" s="49">
        <f>IFERROR(VLOOKUP(A441,Stock!$A$5:$M$476,10,0),0)*Stock!M441</f>
        <v>0</v>
      </c>
    </row>
    <row r="442" spans="1:17" ht="18" customHeight="1">
      <c r="A442" s="10"/>
      <c r="B442" s="9"/>
      <c r="C442" s="9"/>
      <c r="D442" s="9"/>
      <c r="E442" s="9"/>
      <c r="F442" s="112"/>
      <c r="G442" s="55">
        <f>SUMIF(Journal!$D$15:$D$450,$B$5:$B$476,Journal!$R$15:$R$450)</f>
        <v>0</v>
      </c>
      <c r="H442" s="56">
        <f>SUMIF(Journal!$D$15:$D$450,$B$5:$B$480,Journal!$J$15:$J$450)</f>
        <v>0</v>
      </c>
      <c r="I442" s="57">
        <f>SUMIF(Journal!$D$15:$D$450,$B$5:$B$480,Journal!$K$15:$K$450)</f>
        <v>0</v>
      </c>
      <c r="J442" s="8"/>
      <c r="K442" s="7"/>
      <c r="L442" s="6">
        <f t="shared" si="20"/>
        <v>0</v>
      </c>
      <c r="M442" s="123">
        <f t="shared" si="21"/>
        <v>0</v>
      </c>
      <c r="N442" s="44">
        <f t="shared" si="19"/>
        <v>0</v>
      </c>
      <c r="O442" s="49">
        <f>IFERROR(VLOOKUP(A442,Stock!$A$5:$M$476,10,0),0)*Stock!F442</f>
        <v>0</v>
      </c>
      <c r="Q442" s="49">
        <f>IFERROR(VLOOKUP(A442,Stock!$A$5:$M$476,10,0),0)*Stock!M442</f>
        <v>0</v>
      </c>
    </row>
    <row r="443" spans="1:17" ht="18" customHeight="1">
      <c r="A443" s="10"/>
      <c r="B443" s="9"/>
      <c r="C443" s="9"/>
      <c r="D443" s="9"/>
      <c r="E443" s="9"/>
      <c r="F443" s="112"/>
      <c r="G443" s="55">
        <f>SUMIF(Journal!$D$15:$D$450,$B$5:$B$476,Journal!$R$15:$R$450)</f>
        <v>0</v>
      </c>
      <c r="H443" s="56">
        <f>SUMIF(Journal!$D$15:$D$450,$B$5:$B$480,Journal!$J$15:$J$450)</f>
        <v>0</v>
      </c>
      <c r="I443" s="57">
        <f>SUMIF(Journal!$D$15:$D$450,$B$5:$B$480,Journal!$K$15:$K$450)</f>
        <v>0</v>
      </c>
      <c r="J443" s="8"/>
      <c r="K443" s="7"/>
      <c r="L443" s="6">
        <f t="shared" si="20"/>
        <v>0</v>
      </c>
      <c r="M443" s="123">
        <f t="shared" si="21"/>
        <v>0</v>
      </c>
      <c r="N443" s="44">
        <f t="shared" si="19"/>
        <v>0</v>
      </c>
      <c r="O443" s="49">
        <f>IFERROR(VLOOKUP(A443,Stock!$A$5:$M$476,10,0),0)*Stock!F443</f>
        <v>0</v>
      </c>
      <c r="Q443" s="49">
        <f>IFERROR(VLOOKUP(A443,Stock!$A$5:$M$476,10,0),0)*Stock!M443</f>
        <v>0</v>
      </c>
    </row>
    <row r="444" spans="1:17" ht="18" customHeight="1">
      <c r="A444" s="10"/>
      <c r="B444" s="9"/>
      <c r="C444" s="9"/>
      <c r="D444" s="9"/>
      <c r="E444" s="9"/>
      <c r="F444" s="112"/>
      <c r="G444" s="55">
        <f>SUMIF(Journal!$D$15:$D$450,$B$5:$B$476,Journal!$R$15:$R$450)</f>
        <v>0</v>
      </c>
      <c r="H444" s="56">
        <f>SUMIF(Journal!$D$15:$D$450,$B$5:$B$480,Journal!$J$15:$J$450)</f>
        <v>0</v>
      </c>
      <c r="I444" s="57">
        <f>SUMIF(Journal!$D$15:$D$450,$B$5:$B$480,Journal!$K$15:$K$450)</f>
        <v>0</v>
      </c>
      <c r="J444" s="8"/>
      <c r="K444" s="7"/>
      <c r="L444" s="6">
        <f t="shared" si="20"/>
        <v>0</v>
      </c>
      <c r="M444" s="123">
        <f t="shared" si="21"/>
        <v>0</v>
      </c>
      <c r="N444" s="44">
        <f t="shared" si="19"/>
        <v>0</v>
      </c>
      <c r="O444" s="49">
        <f>IFERROR(VLOOKUP(A444,Stock!$A$5:$M$476,10,0),0)*Stock!F444</f>
        <v>0</v>
      </c>
      <c r="Q444" s="49">
        <f>IFERROR(VLOOKUP(A444,Stock!$A$5:$M$476,10,0),0)*Stock!M444</f>
        <v>0</v>
      </c>
    </row>
    <row r="445" spans="1:17" ht="18" customHeight="1">
      <c r="A445" s="10"/>
      <c r="B445" s="9"/>
      <c r="C445" s="9"/>
      <c r="D445" s="9"/>
      <c r="E445" s="9"/>
      <c r="F445" s="112"/>
      <c r="G445" s="55">
        <f>SUMIF(Journal!$D$15:$D$450,$B$5:$B$476,Journal!$R$15:$R$450)</f>
        <v>0</v>
      </c>
      <c r="H445" s="56">
        <f>SUMIF(Journal!$D$15:$D$450,$B$5:$B$480,Journal!$J$15:$J$450)</f>
        <v>0</v>
      </c>
      <c r="I445" s="57">
        <f>SUMIF(Journal!$D$15:$D$450,$B$5:$B$480,Journal!$K$15:$K$450)</f>
        <v>0</v>
      </c>
      <c r="J445" s="8"/>
      <c r="K445" s="7"/>
      <c r="L445" s="6">
        <f t="shared" si="20"/>
        <v>0</v>
      </c>
      <c r="M445" s="123">
        <f t="shared" si="21"/>
        <v>0</v>
      </c>
      <c r="N445" s="44">
        <f t="shared" si="19"/>
        <v>0</v>
      </c>
      <c r="O445" s="49">
        <f>IFERROR(VLOOKUP(A445,Stock!$A$5:$M$476,10,0),0)*Stock!F445</f>
        <v>0</v>
      </c>
      <c r="Q445" s="49">
        <f>IFERROR(VLOOKUP(A445,Stock!$A$5:$M$476,10,0),0)*Stock!M445</f>
        <v>0</v>
      </c>
    </row>
    <row r="446" spans="1:17" ht="18" customHeight="1">
      <c r="A446" s="10"/>
      <c r="B446" s="9"/>
      <c r="C446" s="9"/>
      <c r="D446" s="9"/>
      <c r="E446" s="9"/>
      <c r="F446" s="112"/>
      <c r="G446" s="55">
        <f>SUMIF(Journal!$D$15:$D$450,$B$5:$B$476,Journal!$R$15:$R$450)</f>
        <v>0</v>
      </c>
      <c r="H446" s="56">
        <f>SUMIF(Journal!$D$15:$D$450,$B$5:$B$480,Journal!$J$15:$J$450)</f>
        <v>0</v>
      </c>
      <c r="I446" s="57">
        <f>SUMIF(Journal!$D$15:$D$450,$B$5:$B$480,Journal!$K$15:$K$450)</f>
        <v>0</v>
      </c>
      <c r="J446" s="8"/>
      <c r="K446" s="7"/>
      <c r="L446" s="6">
        <f t="shared" si="20"/>
        <v>0</v>
      </c>
      <c r="M446" s="123">
        <f t="shared" si="21"/>
        <v>0</v>
      </c>
      <c r="N446" s="44">
        <f t="shared" si="19"/>
        <v>0</v>
      </c>
      <c r="O446" s="49">
        <f>IFERROR(VLOOKUP(A446,Stock!$A$5:$M$476,10,0),0)*Stock!F446</f>
        <v>0</v>
      </c>
      <c r="Q446" s="49">
        <f>IFERROR(VLOOKUP(A446,Stock!$A$5:$M$476,10,0),0)*Stock!M446</f>
        <v>0</v>
      </c>
    </row>
    <row r="447" spans="1:17" ht="18" customHeight="1">
      <c r="A447" s="10"/>
      <c r="B447" s="9"/>
      <c r="C447" s="9"/>
      <c r="D447" s="9"/>
      <c r="E447" s="9"/>
      <c r="F447" s="112"/>
      <c r="G447" s="55">
        <f>SUMIF(Journal!$D$15:$D$450,$B$5:$B$476,Journal!$R$15:$R$450)</f>
        <v>0</v>
      </c>
      <c r="H447" s="56">
        <f>SUMIF(Journal!$D$15:$D$450,$B$5:$B$480,Journal!$J$15:$J$450)</f>
        <v>0</v>
      </c>
      <c r="I447" s="57">
        <f>SUMIF(Journal!$D$15:$D$450,$B$5:$B$480,Journal!$K$15:$K$450)</f>
        <v>0</v>
      </c>
      <c r="J447" s="8"/>
      <c r="K447" s="7"/>
      <c r="L447" s="6">
        <f t="shared" si="20"/>
        <v>0</v>
      </c>
      <c r="M447" s="123">
        <f t="shared" si="21"/>
        <v>0</v>
      </c>
      <c r="N447" s="44">
        <f t="shared" si="19"/>
        <v>0</v>
      </c>
      <c r="O447" s="49">
        <f>IFERROR(VLOOKUP(A447,Stock!$A$5:$M$476,10,0),0)*Stock!F447</f>
        <v>0</v>
      </c>
      <c r="Q447" s="49">
        <f>IFERROR(VLOOKUP(A447,Stock!$A$5:$M$476,10,0),0)*Stock!M447</f>
        <v>0</v>
      </c>
    </row>
    <row r="448" spans="1:17" ht="18" customHeight="1">
      <c r="A448" s="10"/>
      <c r="B448" s="9"/>
      <c r="C448" s="9"/>
      <c r="D448" s="9"/>
      <c r="E448" s="9"/>
      <c r="F448" s="112"/>
      <c r="G448" s="55">
        <f>SUMIF(Journal!$D$15:$D$450,$B$5:$B$476,Journal!$R$15:$R$450)</f>
        <v>0</v>
      </c>
      <c r="H448" s="56">
        <f>SUMIF(Journal!$D$15:$D$450,$B$5:$B$480,Journal!$J$15:$J$450)</f>
        <v>0</v>
      </c>
      <c r="I448" s="57">
        <f>SUMIF(Journal!$D$15:$D$450,$B$5:$B$480,Journal!$K$15:$K$450)</f>
        <v>0</v>
      </c>
      <c r="J448" s="8"/>
      <c r="K448" s="7"/>
      <c r="L448" s="6">
        <f t="shared" si="20"/>
        <v>0</v>
      </c>
      <c r="M448" s="123">
        <f t="shared" si="21"/>
        <v>0</v>
      </c>
      <c r="N448" s="44">
        <f t="shared" si="19"/>
        <v>0</v>
      </c>
      <c r="O448" s="49">
        <f>IFERROR(VLOOKUP(A448,Stock!$A$5:$M$476,10,0),0)*Stock!F448</f>
        <v>0</v>
      </c>
      <c r="Q448" s="49">
        <f>IFERROR(VLOOKUP(A448,Stock!$A$5:$M$476,10,0),0)*Stock!M448</f>
        <v>0</v>
      </c>
    </row>
    <row r="449" spans="1:17" ht="18" customHeight="1">
      <c r="A449" s="10"/>
      <c r="B449" s="9"/>
      <c r="C449" s="9"/>
      <c r="D449" s="9"/>
      <c r="E449" s="9"/>
      <c r="F449" s="112"/>
      <c r="G449" s="55">
        <f>SUMIF(Journal!$D$15:$D$450,$B$5:$B$476,Journal!$R$15:$R$450)</f>
        <v>0</v>
      </c>
      <c r="H449" s="56">
        <f>SUMIF(Journal!$D$15:$D$450,$B$5:$B$480,Journal!$J$15:$J$450)</f>
        <v>0</v>
      </c>
      <c r="I449" s="57">
        <f>SUMIF(Journal!$D$15:$D$450,$B$5:$B$480,Journal!$K$15:$K$450)</f>
        <v>0</v>
      </c>
      <c r="J449" s="8"/>
      <c r="K449" s="7"/>
      <c r="L449" s="6">
        <f t="shared" si="20"/>
        <v>0</v>
      </c>
      <c r="M449" s="123">
        <f t="shared" si="21"/>
        <v>0</v>
      </c>
      <c r="N449" s="44">
        <f t="shared" si="19"/>
        <v>0</v>
      </c>
      <c r="O449" s="49">
        <f>IFERROR(VLOOKUP(A449,Stock!$A$5:$M$476,10,0),0)*Stock!F449</f>
        <v>0</v>
      </c>
      <c r="Q449" s="49">
        <f>IFERROR(VLOOKUP(A449,Stock!$A$5:$M$476,10,0),0)*Stock!M449</f>
        <v>0</v>
      </c>
    </row>
    <row r="450" spans="1:17" ht="18" customHeight="1">
      <c r="A450" s="10"/>
      <c r="B450" s="9"/>
      <c r="C450" s="9"/>
      <c r="D450" s="9"/>
      <c r="E450" s="9"/>
      <c r="F450" s="112"/>
      <c r="G450" s="55">
        <f>SUMIF(Journal!$D$15:$D$450,$B$5:$B$476,Journal!$R$15:$R$450)</f>
        <v>0</v>
      </c>
      <c r="H450" s="56">
        <f>SUMIF(Journal!$D$15:$D$450,$B$5:$B$480,Journal!$J$15:$J$450)</f>
        <v>0</v>
      </c>
      <c r="I450" s="57">
        <f>SUMIF(Journal!$D$15:$D$450,$B$5:$B$480,Journal!$K$15:$K$450)</f>
        <v>0</v>
      </c>
      <c r="J450" s="8"/>
      <c r="K450" s="7"/>
      <c r="L450" s="6">
        <f t="shared" si="20"/>
        <v>0</v>
      </c>
      <c r="M450" s="123">
        <f t="shared" si="21"/>
        <v>0</v>
      </c>
      <c r="N450" s="44">
        <f t="shared" si="19"/>
        <v>0</v>
      </c>
      <c r="O450" s="49">
        <f>IFERROR(VLOOKUP(A450,Stock!$A$5:$M$476,10,0),0)*Stock!F450</f>
        <v>0</v>
      </c>
      <c r="Q450" s="49">
        <f>IFERROR(VLOOKUP(A450,Stock!$A$5:$M$476,10,0),0)*Stock!M450</f>
        <v>0</v>
      </c>
    </row>
    <row r="451" spans="1:17" ht="18" customHeight="1">
      <c r="A451" s="10"/>
      <c r="B451" s="9"/>
      <c r="C451" s="9"/>
      <c r="D451" s="9"/>
      <c r="E451" s="9"/>
      <c r="F451" s="112"/>
      <c r="G451" s="55">
        <f>SUMIF(Journal!$D$15:$D$450,$B$5:$B$476,Journal!$R$15:$R$450)</f>
        <v>0</v>
      </c>
      <c r="H451" s="56">
        <f>SUMIF(Journal!$D$15:$D$450,$B$5:$B$480,Journal!$J$15:$J$450)</f>
        <v>0</v>
      </c>
      <c r="I451" s="57">
        <f>SUMIF(Journal!$D$15:$D$450,$B$5:$B$480,Journal!$K$15:$K$450)</f>
        <v>0</v>
      </c>
      <c r="J451" s="8"/>
      <c r="K451" s="7"/>
      <c r="L451" s="6">
        <f t="shared" si="20"/>
        <v>0</v>
      </c>
      <c r="M451" s="123">
        <f t="shared" si="21"/>
        <v>0</v>
      </c>
      <c r="N451" s="44">
        <f t="shared" si="19"/>
        <v>0</v>
      </c>
      <c r="O451" s="49">
        <f>IFERROR(VLOOKUP(A451,Stock!$A$5:$M$476,10,0),0)*Stock!F451</f>
        <v>0</v>
      </c>
      <c r="Q451" s="49">
        <f>IFERROR(VLOOKUP(A451,Stock!$A$5:$M$476,10,0),0)*Stock!M451</f>
        <v>0</v>
      </c>
    </row>
    <row r="452" spans="1:17" ht="18" customHeight="1" thickBot="1">
      <c r="A452" s="40"/>
      <c r="B452" s="41"/>
      <c r="C452" s="41"/>
      <c r="D452" s="41"/>
      <c r="E452" s="41"/>
      <c r="F452" s="113"/>
      <c r="G452" s="136">
        <f>SUMIF(Journal!$D$15:$D$450,$B$5:$B$476,Journal!$R$15:$R$450)</f>
        <v>0</v>
      </c>
      <c r="H452" s="137">
        <f>SUMIF(Journal!$D$15:$D$450,$B$5:$B$480,Journal!$J$15:$J$450)</f>
        <v>0</v>
      </c>
      <c r="I452" s="138">
        <f>SUMIF(Journal!$D$15:$D$450,$B$5:$B$480,Journal!$K$15:$K$450)</f>
        <v>0</v>
      </c>
      <c r="J452" s="42"/>
      <c r="K452" s="43"/>
      <c r="L452" s="159">
        <f t="shared" si="20"/>
        <v>0</v>
      </c>
      <c r="M452" s="135">
        <f t="shared" si="21"/>
        <v>0</v>
      </c>
      <c r="N452" s="44">
        <f t="shared" si="19"/>
        <v>0</v>
      </c>
      <c r="O452" s="49">
        <f>IFERROR(VLOOKUP(A452,Stock!$A$5:$M$476,10,0),0)*Stock!F452</f>
        <v>0</v>
      </c>
      <c r="Q452" s="49">
        <f>IFERROR(VLOOKUP(A452,Stock!$A$5:$M$476,10,0),0)*Stock!M452</f>
        <v>0</v>
      </c>
    </row>
    <row r="453" spans="1:17" s="39" customFormat="1" ht="18" customHeight="1" thickTop="1">
      <c r="A453" s="34"/>
      <c r="B453" s="35"/>
      <c r="C453" s="35"/>
      <c r="D453" s="35"/>
      <c r="E453" s="35"/>
      <c r="F453" s="114"/>
      <c r="G453" s="121"/>
      <c r="H453" s="122"/>
      <c r="I453" s="122"/>
      <c r="J453" s="36"/>
      <c r="K453" s="37"/>
      <c r="L453" s="38"/>
      <c r="M453" s="124"/>
      <c r="N453" s="44">
        <f t="shared" si="19"/>
        <v>0</v>
      </c>
      <c r="O453" s="49">
        <f>IFERROR(VLOOKUP(A453,Stock!$A$5:$M$476,10,0),0)*Stock!F453</f>
        <v>0</v>
      </c>
      <c r="Q453" s="49">
        <f>IFERROR(VLOOKUP(A453,Stock!$A$5:$M$476,10,0),0)*Stock!M453</f>
        <v>0</v>
      </c>
    </row>
    <row r="454" spans="1:17" ht="24.75" customHeight="1">
      <c r="A454" s="139"/>
      <c r="B454" s="148"/>
      <c r="C454" s="140"/>
      <c r="D454" s="140"/>
      <c r="E454" s="140"/>
      <c r="F454" s="141"/>
      <c r="G454" s="142"/>
      <c r="H454" s="143"/>
      <c r="I454" s="143"/>
      <c r="J454" s="144"/>
      <c r="K454" s="145"/>
      <c r="L454" s="146"/>
      <c r="M454" s="147"/>
      <c r="N454" s="44">
        <f t="shared" si="19"/>
        <v>0</v>
      </c>
      <c r="O454" s="49">
        <f>IFERROR(VLOOKUP(A454,Stock!$A$5:$M$476,10,0),0)*Stock!F454</f>
        <v>0</v>
      </c>
      <c r="Q454" s="49">
        <f>IFERROR(VLOOKUP(A454,Stock!$A$5:$M$476,10,0),0)*Stock!M454</f>
        <v>0</v>
      </c>
    </row>
    <row r="455" spans="1:17" ht="18" customHeight="1">
      <c r="A455" s="10"/>
      <c r="B455" s="9"/>
      <c r="C455" s="9"/>
      <c r="D455" s="9"/>
      <c r="E455" s="9"/>
      <c r="F455" s="112"/>
      <c r="G455" s="55">
        <f>SUMIF(Journal!$D$15:$D$450,$B$5:$B$476,Journal!$R$15:$R$450)</f>
        <v>0</v>
      </c>
      <c r="H455" s="56">
        <f>SUMIF(Journal!$D$15:$D$450,$B$5:$B$480,Journal!$J$15:$J$450)</f>
        <v>0</v>
      </c>
      <c r="I455" s="57">
        <f>SUMIF(Journal!$D$15:$D$450,$B$5:$B$480,Journal!$K$15:$K$450)</f>
        <v>0</v>
      </c>
      <c r="J455" s="8"/>
      <c r="K455" s="7"/>
      <c r="L455" s="28"/>
      <c r="M455" s="123">
        <f t="shared" ref="M455:M467" si="22">F455-G455+H455-I455</f>
        <v>0</v>
      </c>
      <c r="N455" s="44">
        <f t="shared" si="19"/>
        <v>0</v>
      </c>
      <c r="O455" s="49">
        <f>IFERROR(VLOOKUP(A455,Stock!$A$5:$M$476,10,0),0)*Stock!F455</f>
        <v>0</v>
      </c>
      <c r="Q455" s="49">
        <f>IFERROR(VLOOKUP(A455,Stock!$A$5:$M$476,10,0),0)*Stock!M455</f>
        <v>0</v>
      </c>
    </row>
    <row r="456" spans="1:17" ht="18" customHeight="1">
      <c r="A456" s="10"/>
      <c r="B456" s="9"/>
      <c r="C456" s="9"/>
      <c r="D456" s="9"/>
      <c r="E456" s="9"/>
      <c r="F456" s="112"/>
      <c r="G456" s="156">
        <f>SUMIF(Journal!$D$15:$D$450,$B$5:$B$476,Journal!$R$15:$R$450)</f>
        <v>0</v>
      </c>
      <c r="H456" s="157">
        <f>SUMIF(Journal!$D$15:$D$450,$B$5:$B$480,Journal!$J$15:$J$450)</f>
        <v>0</v>
      </c>
      <c r="I456" s="158">
        <f>SUMIF(Journal!$D$15:$D$450,$B$5:$B$480,Journal!$K$15:$K$450)</f>
        <v>0</v>
      </c>
      <c r="J456" s="8"/>
      <c r="K456" s="7"/>
      <c r="L456" s="28"/>
      <c r="M456" s="123">
        <f t="shared" si="22"/>
        <v>0</v>
      </c>
      <c r="N456" s="44">
        <f t="shared" si="19"/>
        <v>0</v>
      </c>
      <c r="O456" s="49">
        <f>IFERROR(VLOOKUP(A456,Stock!$A$5:$M$476,10,0),0)*Stock!F456</f>
        <v>0</v>
      </c>
      <c r="Q456" s="49">
        <f>IFERROR(VLOOKUP(A456,Stock!$A$5:$M$476,10,0),0)*Stock!M456</f>
        <v>0</v>
      </c>
    </row>
    <row r="457" spans="1:17" ht="18" customHeight="1">
      <c r="A457" s="10"/>
      <c r="B457" s="9"/>
      <c r="C457" s="9"/>
      <c r="D457" s="9"/>
      <c r="E457" s="9"/>
      <c r="F457" s="112"/>
      <c r="G457" s="55">
        <f>SUMIF(Journal!$D$15:$D$450,$B$5:$B$476,Journal!$R$15:$R$450)</f>
        <v>0</v>
      </c>
      <c r="H457" s="56">
        <f>SUMIF(Journal!$D$15:$D$450,$B$5:$B$480,Journal!$J$15:$J$450)</f>
        <v>0</v>
      </c>
      <c r="I457" s="57">
        <f>SUMIF(Journal!$D$15:$D$450,$B$5:$B$480,Journal!$K$15:$K$450)</f>
        <v>0</v>
      </c>
      <c r="J457" s="8">
        <v>20</v>
      </c>
      <c r="K457" s="7"/>
      <c r="L457" s="28"/>
      <c r="M457" s="123">
        <f t="shared" si="22"/>
        <v>0</v>
      </c>
      <c r="N457" s="44">
        <f t="shared" si="19"/>
        <v>0</v>
      </c>
      <c r="O457" s="49">
        <f>IFERROR(VLOOKUP(A457,Stock!$A$5:$M$476,10,0),0)*Stock!F457</f>
        <v>0</v>
      </c>
      <c r="Q457" s="49">
        <f>IFERROR(VLOOKUP(A457,Stock!$A$5:$M$476,10,0),0)*Stock!M457</f>
        <v>0</v>
      </c>
    </row>
    <row r="458" spans="1:17" ht="18" customHeight="1">
      <c r="A458" s="10"/>
      <c r="B458" s="9"/>
      <c r="C458" s="9"/>
      <c r="D458" s="9"/>
      <c r="E458" s="9"/>
      <c r="F458" s="112"/>
      <c r="G458" s="55">
        <f>SUMIF(Journal!$D$15:$D$450,$B$5:$B$476,Journal!$R$15:$R$450)</f>
        <v>0</v>
      </c>
      <c r="H458" s="56">
        <f>SUMIF(Journal!$D$15:$D$450,$B$5:$B$480,Journal!$J$15:$J$450)</f>
        <v>0</v>
      </c>
      <c r="I458" s="57">
        <f>SUMIF(Journal!$D$15:$D$450,$B$5:$B$480,Journal!$K$15:$K$450)</f>
        <v>0</v>
      </c>
      <c r="J458" s="8"/>
      <c r="K458" s="7"/>
      <c r="L458" s="28"/>
      <c r="M458" s="123">
        <f t="shared" si="22"/>
        <v>0</v>
      </c>
      <c r="N458" s="44">
        <f t="shared" si="19"/>
        <v>0</v>
      </c>
      <c r="O458" s="49">
        <f>IFERROR(VLOOKUP(A458,Stock!$A$5:$M$476,10,0),0)*Stock!F458</f>
        <v>0</v>
      </c>
      <c r="Q458" s="49">
        <f>IFERROR(VLOOKUP(A458,Stock!$A$5:$M$476,10,0),0)*Stock!M458</f>
        <v>0</v>
      </c>
    </row>
    <row r="459" spans="1:17" ht="18" customHeight="1">
      <c r="A459" s="10"/>
      <c r="B459" s="9"/>
      <c r="C459" s="9"/>
      <c r="D459" s="9"/>
      <c r="E459" s="9"/>
      <c r="F459" s="112"/>
      <c r="G459" s="55">
        <f>SUMIF(Journal!$D$15:$D$450,$B$5:$B$476,Journal!$R$15:$R$450)</f>
        <v>0</v>
      </c>
      <c r="H459" s="56">
        <f>SUMIF(Journal!$D$15:$D$450,$B$5:$B$480,Journal!$J$15:$J$450)</f>
        <v>0</v>
      </c>
      <c r="I459" s="57">
        <f>SUMIF(Journal!$D$15:$D$450,$B$5:$B$480,Journal!$K$15:$K$450)</f>
        <v>0</v>
      </c>
      <c r="J459" s="8"/>
      <c r="K459" s="7"/>
      <c r="L459" s="28"/>
      <c r="M459" s="123">
        <f t="shared" si="22"/>
        <v>0</v>
      </c>
      <c r="N459" s="44">
        <f t="shared" si="19"/>
        <v>0</v>
      </c>
      <c r="O459" s="49">
        <f>IFERROR(VLOOKUP(A459,Stock!$A$5:$M$476,10,0),0)*Stock!F459</f>
        <v>0</v>
      </c>
      <c r="Q459" s="49">
        <f>IFERROR(VLOOKUP(A459,Stock!$A$5:$M$476,10,0),0)*Stock!M459</f>
        <v>0</v>
      </c>
    </row>
    <row r="460" spans="1:17" ht="18" customHeight="1">
      <c r="A460" s="10"/>
      <c r="B460" s="48"/>
      <c r="C460" s="9"/>
      <c r="D460" s="9"/>
      <c r="E460" s="9"/>
      <c r="F460" s="112"/>
      <c r="G460" s="55">
        <f>SUMIF(Journal!$D$15:$D$450,$B$5:$B$476,Journal!$R$15:$R$450)</f>
        <v>0</v>
      </c>
      <c r="H460" s="56">
        <f>SUMIF(Journal!$D$15:$D$450,$B$5:$B$480,Journal!$J$15:$J$450)</f>
        <v>0</v>
      </c>
      <c r="I460" s="57">
        <f>SUMIF(Journal!$D$15:$D$450,$B$5:$B$480,Journal!$K$15:$K$450)</f>
        <v>0</v>
      </c>
      <c r="J460" s="8">
        <v>12</v>
      </c>
      <c r="K460" s="7"/>
      <c r="L460" s="28"/>
      <c r="M460" s="123">
        <f t="shared" si="22"/>
        <v>0</v>
      </c>
      <c r="N460" s="44">
        <f t="shared" si="19"/>
        <v>0</v>
      </c>
      <c r="O460" s="49">
        <f>IFERROR(VLOOKUP(A460,Stock!$A$5:$M$476,10,0),0)*Stock!F460</f>
        <v>0</v>
      </c>
      <c r="Q460" s="49">
        <f>IFERROR(VLOOKUP(A460,Stock!$A$5:$M$476,10,0),0)*Stock!M460</f>
        <v>0</v>
      </c>
    </row>
    <row r="461" spans="1:17" ht="18" customHeight="1">
      <c r="A461" s="10"/>
      <c r="B461" s="48"/>
      <c r="C461" s="9"/>
      <c r="D461" s="9"/>
      <c r="E461" s="9"/>
      <c r="F461" s="112"/>
      <c r="G461" s="55">
        <f>SUMIF(Journal!$D$15:$D$450,$B$5:$B$476,Journal!$R$15:$R$450)</f>
        <v>0</v>
      </c>
      <c r="H461" s="56">
        <f>SUMIF(Journal!$D$15:$D$450,$B$5:$B$480,Journal!$J$15:$J$450)</f>
        <v>0</v>
      </c>
      <c r="I461" s="57">
        <f>SUMIF(Journal!$D$15:$D$450,$B$5:$B$480,Journal!$K$15:$K$450)</f>
        <v>0</v>
      </c>
      <c r="J461" s="8">
        <v>32</v>
      </c>
      <c r="K461" s="7"/>
      <c r="L461" s="28"/>
      <c r="M461" s="123">
        <f t="shared" si="22"/>
        <v>0</v>
      </c>
      <c r="N461" s="44">
        <f t="shared" si="19"/>
        <v>0</v>
      </c>
      <c r="O461" s="49">
        <f>IFERROR(VLOOKUP(A461,Stock!$A$5:$M$476,10,0),0)*Stock!F461</f>
        <v>0</v>
      </c>
      <c r="Q461" s="49">
        <f>IFERROR(VLOOKUP(A461,Stock!$A$5:$M$476,10,0),0)*Stock!M461</f>
        <v>0</v>
      </c>
    </row>
    <row r="462" spans="1:17" ht="18" customHeight="1">
      <c r="A462" s="10"/>
      <c r="B462" s="9"/>
      <c r="C462" s="9"/>
      <c r="D462" s="9"/>
      <c r="E462" s="9"/>
      <c r="F462" s="112"/>
      <c r="G462" s="55">
        <f>SUMIF(Journal!$D$15:$D$450,$B$5:$B$476,Journal!$R$15:$R$450)</f>
        <v>0</v>
      </c>
      <c r="H462" s="56">
        <f>SUMIF(Journal!$D$15:$D$450,$B$5:$B$480,Journal!$J$15:$J$450)</f>
        <v>0</v>
      </c>
      <c r="I462" s="57">
        <f>SUMIF(Journal!$D$15:$D$450,$B$5:$B$480,Journal!$K$15:$K$450)</f>
        <v>0</v>
      </c>
      <c r="J462" s="8"/>
      <c r="K462" s="7"/>
      <c r="L462" s="28"/>
      <c r="M462" s="123">
        <f t="shared" si="22"/>
        <v>0</v>
      </c>
      <c r="N462" s="44">
        <f t="shared" si="19"/>
        <v>0</v>
      </c>
      <c r="O462" s="49">
        <f>IFERROR(VLOOKUP(A462,Stock!$A$5:$M$476,10,0),0)*Stock!F462</f>
        <v>0</v>
      </c>
      <c r="Q462" s="49">
        <f>IFERROR(VLOOKUP(A462,Stock!$A$5:$M$476,10,0),0)*Stock!M462</f>
        <v>0</v>
      </c>
    </row>
    <row r="463" spans="1:17" ht="18" customHeight="1">
      <c r="A463" s="10"/>
      <c r="B463" s="9"/>
      <c r="C463" s="9"/>
      <c r="D463" s="9"/>
      <c r="E463" s="9"/>
      <c r="F463" s="112"/>
      <c r="G463" s="55">
        <f>SUMIF(Journal!$D$15:$D$450,$B$5:$B$476,Journal!$R$15:$R$450)</f>
        <v>0</v>
      </c>
      <c r="H463" s="56">
        <f>SUMIF(Journal!$D$15:$D$450,$B$5:$B$480,Journal!$J$15:$J$450)</f>
        <v>0</v>
      </c>
      <c r="I463" s="57">
        <f>SUMIF(Journal!$D$15:$D$450,$B$5:$B$480,Journal!$K$15:$K$450)</f>
        <v>0</v>
      </c>
      <c r="J463" s="8"/>
      <c r="K463" s="7"/>
      <c r="L463" s="28"/>
      <c r="M463" s="123">
        <f t="shared" si="22"/>
        <v>0</v>
      </c>
      <c r="N463" s="44">
        <f t="shared" si="19"/>
        <v>0</v>
      </c>
      <c r="O463" s="49">
        <f>IFERROR(VLOOKUP(A463,Stock!$A$5:$M$476,10,0),0)*Stock!F463</f>
        <v>0</v>
      </c>
      <c r="Q463" s="49">
        <f>IFERROR(VLOOKUP(A463,Stock!$A$5:$M$476,10,0),0)*Stock!M463</f>
        <v>0</v>
      </c>
    </row>
    <row r="464" spans="1:17" ht="18" customHeight="1">
      <c r="A464" s="10"/>
      <c r="B464" s="9"/>
      <c r="C464" s="9"/>
      <c r="D464" s="9"/>
      <c r="E464" s="9"/>
      <c r="F464" s="112"/>
      <c r="G464" s="55">
        <f>SUMIF(Journal!$D$15:$D$450,$B$5:$B$476,Journal!$R$15:$R$450)</f>
        <v>0</v>
      </c>
      <c r="H464" s="56">
        <f>SUMIF(Journal!$D$15:$D$450,$B$5:$B$480,Journal!$J$15:$J$450)</f>
        <v>0</v>
      </c>
      <c r="I464" s="57">
        <f>SUMIF(Journal!$D$15:$D$450,$B$5:$B$480,Journal!$K$15:$K$450)</f>
        <v>0</v>
      </c>
      <c r="J464" s="8"/>
      <c r="K464" s="7"/>
      <c r="L464" s="28"/>
      <c r="M464" s="123">
        <f t="shared" si="22"/>
        <v>0</v>
      </c>
      <c r="N464" s="44">
        <f t="shared" si="19"/>
        <v>0</v>
      </c>
      <c r="O464" s="49">
        <f>IFERROR(VLOOKUP(A464,Stock!$A$5:$M$476,10,0),0)*Stock!F464</f>
        <v>0</v>
      </c>
      <c r="Q464" s="49">
        <f>IFERROR(VLOOKUP(A464,Stock!$A$5:$M$476,10,0),0)*Stock!M464</f>
        <v>0</v>
      </c>
    </row>
    <row r="465" spans="1:17" ht="18" customHeight="1">
      <c r="A465" s="10"/>
      <c r="B465" s="9"/>
      <c r="C465" s="9"/>
      <c r="D465" s="9"/>
      <c r="E465" s="9"/>
      <c r="F465" s="112"/>
      <c r="G465" s="55">
        <f>SUMIF(Journal!$D$15:$D$450,$B$5:$B$476,Journal!$R$15:$R$450)</f>
        <v>0</v>
      </c>
      <c r="H465" s="56">
        <f>SUMIF(Journal!$D$15:$D$450,$B$5:$B$480,Journal!$J$15:$J$450)</f>
        <v>0</v>
      </c>
      <c r="I465" s="57">
        <f>SUMIF(Journal!$D$15:$D$450,$B$5:$B$480,Journal!$K$15:$K$450)</f>
        <v>0</v>
      </c>
      <c r="J465" s="8"/>
      <c r="K465" s="7"/>
      <c r="L465" s="28"/>
      <c r="M465" s="123">
        <f t="shared" si="22"/>
        <v>0</v>
      </c>
      <c r="N465" s="44">
        <f t="shared" si="19"/>
        <v>0</v>
      </c>
      <c r="O465" s="49">
        <f>IFERROR(VLOOKUP(A465,Stock!$A$5:$M$476,10,0),0)*Stock!F465</f>
        <v>0</v>
      </c>
      <c r="Q465" s="49">
        <f>IFERROR(VLOOKUP(A465,Stock!$A$5:$M$476,10,0),0)*Stock!M465</f>
        <v>0</v>
      </c>
    </row>
    <row r="466" spans="1:17" ht="18" customHeight="1">
      <c r="A466" s="10"/>
      <c r="B466" s="9"/>
      <c r="C466" s="9"/>
      <c r="D466" s="9"/>
      <c r="E466" s="9"/>
      <c r="F466" s="112"/>
      <c r="G466" s="55">
        <f>SUMIF(Journal!$D$15:$D$450,$B$5:$B$476,Journal!$R$15:$R$450)</f>
        <v>0</v>
      </c>
      <c r="H466" s="56">
        <f>SUMIF(Journal!$D$15:$D$450,$B$5:$B$480,Journal!$J$15:$J$450)</f>
        <v>0</v>
      </c>
      <c r="I466" s="57">
        <f>SUMIF(Journal!$D$15:$D$450,$B$5:$B$480,Journal!$K$15:$K$450)</f>
        <v>0</v>
      </c>
      <c r="J466" s="8"/>
      <c r="K466" s="7"/>
      <c r="L466" s="28"/>
      <c r="M466" s="123">
        <f t="shared" si="22"/>
        <v>0</v>
      </c>
      <c r="N466" s="44">
        <f t="shared" si="19"/>
        <v>0</v>
      </c>
      <c r="O466" s="49">
        <f>IFERROR(VLOOKUP(A466,Stock!$A$5:$M$476,10,0),0)*Stock!F466</f>
        <v>0</v>
      </c>
      <c r="Q466" s="49">
        <f>IFERROR(VLOOKUP(A466,Stock!$A$5:$M$476,10,0),0)*Stock!M466</f>
        <v>0</v>
      </c>
    </row>
    <row r="467" spans="1:17" ht="18" customHeight="1">
      <c r="A467" s="10"/>
      <c r="B467" s="9"/>
      <c r="C467" s="9"/>
      <c r="D467" s="9"/>
      <c r="E467" s="9"/>
      <c r="F467" s="112"/>
      <c r="G467" s="55">
        <f>SUMIF(Journal!$D$15:$D$450,$B$5:$B$476,Journal!$R$15:$R$450)</f>
        <v>0</v>
      </c>
      <c r="H467" s="56">
        <f>SUMIF(Journal!$D$15:$D$450,$B$5:$B$480,Journal!$J$15:$J$450)</f>
        <v>0</v>
      </c>
      <c r="I467" s="57">
        <f>SUMIF(Journal!$D$15:$D$450,$B$5:$B$480,Journal!$K$15:$K$450)</f>
        <v>0</v>
      </c>
      <c r="J467" s="8"/>
      <c r="K467" s="7"/>
      <c r="L467" s="28"/>
      <c r="M467" s="123">
        <f t="shared" si="22"/>
        <v>0</v>
      </c>
      <c r="N467" s="44">
        <f t="shared" si="19"/>
        <v>0</v>
      </c>
      <c r="O467" s="49">
        <f>IFERROR(VLOOKUP(A467,Stock!$A$5:$M$476,10,0),0)*Stock!F467</f>
        <v>0</v>
      </c>
      <c r="Q467" s="49">
        <f>IFERROR(VLOOKUP(A467,Stock!$A$5:$M$476,10,0),0)*Stock!M467</f>
        <v>0</v>
      </c>
    </row>
    <row r="468" spans="1:17" ht="15">
      <c r="A468" s="10"/>
      <c r="B468" s="9"/>
      <c r="C468" s="9"/>
      <c r="D468" s="9"/>
      <c r="E468" s="9"/>
      <c r="F468" s="112"/>
      <c r="G468" s="55">
        <f>SUMIF(Journal!$D$15:$D$450,$B$5:$B$476,Journal!$R$15:$R$450)</f>
        <v>0</v>
      </c>
      <c r="H468" s="56">
        <f>SUMIF(Journal!$D$15:$D$450,$B$5:$B$480,Journal!$J$15:$J$450)</f>
        <v>0</v>
      </c>
      <c r="I468" s="57">
        <f>SUMIF(Journal!$D$15:$D$450,$B$5:$B$480,Journal!$K$15:$K$450)</f>
        <v>0</v>
      </c>
      <c r="J468" s="8"/>
      <c r="K468" s="7"/>
      <c r="L468" s="28"/>
      <c r="M468" s="123">
        <f t="shared" ref="M468:M475" si="23">F468-G468+H468-I468</f>
        <v>0</v>
      </c>
      <c r="N468" s="44">
        <f t="shared" si="19"/>
        <v>0</v>
      </c>
      <c r="O468" s="49">
        <f>IFERROR(VLOOKUP(A468,Stock!$A$5:$M$476,10,0),0)*Stock!F468</f>
        <v>0</v>
      </c>
      <c r="Q468" s="49">
        <f>IFERROR(VLOOKUP(A468,Stock!$A$5:$M$476,10,0),0)*Stock!M468</f>
        <v>0</v>
      </c>
    </row>
    <row r="469" spans="1:17" ht="15">
      <c r="A469" s="10"/>
      <c r="B469" s="9"/>
      <c r="C469" s="9"/>
      <c r="D469" s="9"/>
      <c r="E469" s="9"/>
      <c r="F469" s="112"/>
      <c r="G469" s="55">
        <f>SUMIF(Journal!$D$15:$D$450,$B$5:$B$476,Journal!$R$15:$R$450)</f>
        <v>0</v>
      </c>
      <c r="H469" s="56">
        <f>SUMIF(Journal!$D$15:$D$450,$B$5:$B$480,Journal!$J$15:$J$450)</f>
        <v>0</v>
      </c>
      <c r="I469" s="57">
        <f>SUMIF(Journal!$D$15:$D$450,$B$5:$B$480,Journal!$K$15:$K$450)</f>
        <v>0</v>
      </c>
      <c r="J469" s="8"/>
      <c r="K469" s="7"/>
      <c r="L469" s="28"/>
      <c r="M469" s="123">
        <f t="shared" si="23"/>
        <v>0</v>
      </c>
      <c r="N469" s="44">
        <f t="shared" si="19"/>
        <v>0</v>
      </c>
      <c r="O469" s="49">
        <f>IFERROR(VLOOKUP(A469,Stock!$A$5:$M$476,10,0),0)*Stock!F469</f>
        <v>0</v>
      </c>
      <c r="Q469" s="49">
        <f>IFERROR(VLOOKUP(A469,Stock!$A$5:$M$476,10,0),0)*Stock!M469</f>
        <v>0</v>
      </c>
    </row>
    <row r="470" spans="1:17" ht="15">
      <c r="A470" s="10"/>
      <c r="B470" s="9"/>
      <c r="C470" s="9"/>
      <c r="D470" s="9"/>
      <c r="E470" s="9"/>
      <c r="F470" s="112"/>
      <c r="G470" s="55">
        <f>SUMIF(Journal!$D$15:$D$450,$B$5:$B$476,Journal!$R$15:$R$450)</f>
        <v>0</v>
      </c>
      <c r="H470" s="56">
        <f>SUMIF(Journal!$D$15:$D$450,$B$5:$B$480,Journal!$J$15:$J$450)</f>
        <v>0</v>
      </c>
      <c r="I470" s="57">
        <f>SUMIF(Journal!$D$15:$D$450,$B$5:$B$480,Journal!$K$15:$K$450)</f>
        <v>0</v>
      </c>
      <c r="J470" s="8"/>
      <c r="K470" s="7"/>
      <c r="L470" s="28"/>
      <c r="M470" s="123">
        <f t="shared" si="23"/>
        <v>0</v>
      </c>
      <c r="N470" s="44">
        <f t="shared" si="19"/>
        <v>0</v>
      </c>
      <c r="O470" s="49">
        <f>IFERROR(VLOOKUP(A470,Stock!$A$5:$M$476,10,0),0)*Stock!F470</f>
        <v>0</v>
      </c>
      <c r="Q470" s="49">
        <f>IFERROR(VLOOKUP(A470,Stock!$A$5:$M$476,10,0),0)*Stock!M470</f>
        <v>0</v>
      </c>
    </row>
    <row r="471" spans="1:17" ht="15">
      <c r="A471" s="10"/>
      <c r="B471" s="9"/>
      <c r="C471" s="9"/>
      <c r="D471" s="9"/>
      <c r="E471" s="9"/>
      <c r="F471" s="112"/>
      <c r="G471" s="55">
        <f>SUMIF(Journal!$D$15:$D$450,$B$5:$B$476,Journal!$R$15:$R$450)</f>
        <v>0</v>
      </c>
      <c r="H471" s="56">
        <f>SUMIF(Journal!$D$15:$D$450,$B$5:$B$480,Journal!$J$15:$J$450)</f>
        <v>0</v>
      </c>
      <c r="I471" s="57">
        <f>SUMIF(Journal!$D$15:$D$450,$B$5:$B$480,Journal!$K$15:$K$450)</f>
        <v>0</v>
      </c>
      <c r="J471" s="8"/>
      <c r="K471" s="7"/>
      <c r="L471" s="28"/>
      <c r="M471" s="123">
        <f t="shared" si="23"/>
        <v>0</v>
      </c>
      <c r="N471" s="44">
        <f t="shared" si="19"/>
        <v>0</v>
      </c>
      <c r="O471" s="49">
        <f>IFERROR(VLOOKUP(A471,Stock!$A$5:$M$476,10,0),0)*Stock!F471</f>
        <v>0</v>
      </c>
      <c r="Q471" s="49">
        <f>IFERROR(VLOOKUP(A471,Stock!$A$5:$M$476,10,0),0)*Stock!M471</f>
        <v>0</v>
      </c>
    </row>
    <row r="472" spans="1:17" ht="15">
      <c r="A472" s="10"/>
      <c r="B472" s="9"/>
      <c r="C472" s="9"/>
      <c r="D472" s="9"/>
      <c r="E472" s="9"/>
      <c r="F472" s="112"/>
      <c r="G472" s="55">
        <f>SUMIF(Journal!$D$15:$D$450,$B$5:$B$476,Journal!$R$15:$R$450)</f>
        <v>0</v>
      </c>
      <c r="H472" s="56">
        <f>SUMIF(Journal!$D$15:$D$450,$B$5:$B$480,Journal!$J$15:$J$450)</f>
        <v>0</v>
      </c>
      <c r="I472" s="57">
        <f>SUMIF(Journal!$D$15:$D$450,$B$5:$B$480,Journal!$K$15:$K$450)</f>
        <v>0</v>
      </c>
      <c r="J472" s="8"/>
      <c r="K472" s="7"/>
      <c r="L472" s="28"/>
      <c r="M472" s="123">
        <f t="shared" si="23"/>
        <v>0</v>
      </c>
      <c r="N472" s="44">
        <f t="shared" si="19"/>
        <v>0</v>
      </c>
      <c r="O472" s="49">
        <f>IFERROR(VLOOKUP(A472,Stock!$A$5:$M$476,10,0),0)*Stock!F472</f>
        <v>0</v>
      </c>
      <c r="Q472" s="49">
        <f>IFERROR(VLOOKUP(A472,Stock!$A$5:$M$476,10,0),0)*Stock!M472</f>
        <v>0</v>
      </c>
    </row>
    <row r="473" spans="1:17" ht="15">
      <c r="A473" s="10"/>
      <c r="B473" s="9"/>
      <c r="C473" s="9"/>
      <c r="D473" s="9"/>
      <c r="E473" s="9"/>
      <c r="F473" s="112"/>
      <c r="G473" s="55">
        <f>SUMIF(Journal!$D$15:$D$450,$B$5:$B$476,Journal!$R$15:$R$450)</f>
        <v>0</v>
      </c>
      <c r="H473" s="56">
        <f>SUMIF(Journal!$D$15:$D$450,$B$5:$B$480,Journal!$J$15:$J$450)</f>
        <v>0</v>
      </c>
      <c r="I473" s="57">
        <f>SUMIF(Journal!$D$15:$D$450,$B$5:$B$480,Journal!$K$15:$K$450)</f>
        <v>0</v>
      </c>
      <c r="J473" s="8"/>
      <c r="K473" s="7"/>
      <c r="L473" s="28"/>
      <c r="M473" s="123">
        <f t="shared" si="23"/>
        <v>0</v>
      </c>
      <c r="N473" s="44">
        <f t="shared" si="19"/>
        <v>0</v>
      </c>
      <c r="O473" s="49">
        <f>IFERROR(VLOOKUP(A473,Stock!$A$5:$M$476,10,0),0)*Stock!F473</f>
        <v>0</v>
      </c>
      <c r="Q473" s="49">
        <f>IFERROR(VLOOKUP(A473,Stock!$A$5:$M$476,10,0),0)*Stock!M473</f>
        <v>0</v>
      </c>
    </row>
    <row r="474" spans="1:17" ht="15">
      <c r="A474" s="10"/>
      <c r="B474" s="9"/>
      <c r="C474" s="9"/>
      <c r="D474" s="9"/>
      <c r="E474" s="9"/>
      <c r="F474" s="112"/>
      <c r="G474" s="55">
        <f>SUMIF(Journal!$D$15:$D$450,$B$5:$B$476,Journal!$R$15:$R$450)</f>
        <v>0</v>
      </c>
      <c r="H474" s="56">
        <f>SUMIF(Journal!$D$15:$D$450,$B$5:$B$480,Journal!$J$15:$J$450)</f>
        <v>0</v>
      </c>
      <c r="I474" s="57">
        <f>SUMIF(Journal!$D$15:$D$450,$B$5:$B$480,Journal!$K$15:$K$450)</f>
        <v>0</v>
      </c>
      <c r="J474" s="8"/>
      <c r="K474" s="7"/>
      <c r="L474" s="28"/>
      <c r="M474" s="123">
        <f t="shared" si="23"/>
        <v>0</v>
      </c>
      <c r="N474" s="44">
        <f t="shared" si="19"/>
        <v>0</v>
      </c>
      <c r="O474" s="49">
        <f>IFERROR(VLOOKUP(A474,Stock!$A$5:$M$476,10,0),0)*Stock!F474</f>
        <v>0</v>
      </c>
      <c r="Q474" s="49">
        <f>IFERROR(VLOOKUP(A474,Stock!$A$5:$M$476,10,0),0)*Stock!M474</f>
        <v>0</v>
      </c>
    </row>
    <row r="475" spans="1:17" ht="15">
      <c r="A475" s="10"/>
      <c r="B475" s="9"/>
      <c r="C475" s="9"/>
      <c r="D475" s="9"/>
      <c r="E475" s="9"/>
      <c r="F475" s="112"/>
      <c r="G475" s="55">
        <f>SUMIF(Journal!$D$15:$D$450,$B$5:$B$476,Journal!$R$15:$R$450)</f>
        <v>0</v>
      </c>
      <c r="H475" s="56">
        <f>SUMIF(Journal!$D$15:$D$450,$B$5:$B$480,Journal!$J$15:$J$450)</f>
        <v>0</v>
      </c>
      <c r="I475" s="57">
        <f>SUMIF(Journal!$D$15:$D$450,$B$5:$B$480,Journal!$K$15:$K$450)</f>
        <v>0</v>
      </c>
      <c r="J475" s="8"/>
      <c r="K475" s="7"/>
      <c r="L475" s="28"/>
      <c r="M475" s="123">
        <f t="shared" si="23"/>
        <v>0</v>
      </c>
      <c r="N475" s="44">
        <f t="shared" si="19"/>
        <v>0</v>
      </c>
      <c r="O475" s="49">
        <f>IFERROR(VLOOKUP(A475,Stock!$A$5:$M$476,10,0),0)*Stock!F475</f>
        <v>0</v>
      </c>
      <c r="Q475" s="49">
        <f>IFERROR(VLOOKUP(A475,Stock!$A$5:$M$476,10,0),0)*Stock!M475</f>
        <v>0</v>
      </c>
    </row>
    <row r="476" spans="1:17" ht="15">
      <c r="A476" s="10"/>
      <c r="B476" s="9"/>
      <c r="C476" s="9"/>
      <c r="D476" s="9"/>
      <c r="E476" s="9"/>
      <c r="F476" s="112"/>
      <c r="G476" s="55">
        <f>SUMIF(Journal!$D$15:$D$450,$B$5:$B$476,Journal!$R$15:$R$450)</f>
        <v>0</v>
      </c>
      <c r="H476" s="56">
        <f>SUMIF(Journal!$D$15:$D$450,$B$5:$B$480,Journal!$J$15:$J$450)</f>
        <v>0</v>
      </c>
      <c r="I476" s="57">
        <f>SUMIF(Journal!$D$15:$D$450,$B$5:$B$480,Journal!$K$15:$K$450)</f>
        <v>0</v>
      </c>
      <c r="J476" s="8"/>
      <c r="K476" s="7"/>
      <c r="L476" s="28"/>
      <c r="M476" s="123">
        <f>F476-G476+H476-I476</f>
        <v>0</v>
      </c>
      <c r="N476" s="44">
        <f t="shared" si="19"/>
        <v>0</v>
      </c>
      <c r="O476" s="49">
        <f>IFERROR(VLOOKUP(A476,Stock!$A$5:$M$476,10,0),0)*Stock!F476</f>
        <v>0</v>
      </c>
      <c r="Q476" s="49">
        <f>IFERROR(VLOOKUP(A476,Stock!$A$5:$M$476,10,0),0)*Stock!M476</f>
        <v>0</v>
      </c>
    </row>
  </sheetData>
  <sheetProtection formatCells="0" formatColumns="0" formatRows="0" insertColumns="0" insertRows="0" deleteColumns="0" deleteRows="0" sort="0" autoFilter="0"/>
  <autoFilter ref="A4:M452"/>
  <customSheetViews>
    <customSheetView guid="{B7AE221C-404E-4A5E-ACC6-14739526CE23}" scale="95" showPageBreaks="1" showGridLines="0" printArea="1" showAutoFilter="1">
      <pane ySplit="4" topLeftCell="A398" activePane="bottomLeft" state="frozen"/>
      <selection pane="bottomLeft" activeCell="H402" sqref="H402"/>
      <pageMargins left="3.937007874015748E-2" right="3.937007874015748E-2" top="0.35433070866141736" bottom="0.35433070866141736" header="0.19685039370078741" footer="0.19685039370078741"/>
      <printOptions horizontalCentered="1" verticalCentered="1"/>
      <pageSetup paperSize="9" orientation="landscape" r:id="rId1"/>
      <headerFooter>
        <oddHeader>&amp;L&amp;"-,Gras"&amp;K05+000SRCM SUISSE</oddHeader>
        <oddFooter>&amp;R&amp;P</oddFooter>
      </headerFooter>
      <autoFilter ref="A4:M420"/>
    </customSheetView>
  </customSheetViews>
  <conditionalFormatting sqref="M5:M476 F5:F468">
    <cfRule type="cellIs" dxfId="17" priority="6" operator="lessThanOrEqual">
      <formula>0</formula>
    </cfRule>
  </conditionalFormatting>
  <conditionalFormatting sqref="F469:F476">
    <cfRule type="cellIs" dxfId="16" priority="2" operator="lessThanOrEqual">
      <formula>0</formula>
    </cfRule>
  </conditionalFormatting>
  <printOptions horizontalCentered="1" verticalCentered="1"/>
  <pageMargins left="3.937007874015748E-2" right="3.937007874015748E-2" top="0.35433070866141736" bottom="0.35433070866141736" header="0.19685039370078741" footer="0.19685039370078741"/>
  <pageSetup paperSize="9" orientation="landscape" r:id="rId2"/>
  <headerFooter>
    <oddHeader>&amp;L&amp;"-,Gras"&amp;K05+000SRCM SUISSE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B1:S467"/>
  <sheetViews>
    <sheetView showGridLines="0" tabSelected="1" zoomScale="110" zoomScaleNormal="110" workbookViewId="0">
      <pane ySplit="13" topLeftCell="A14" activePane="bottomLeft" state="frozen"/>
      <selection pane="bottomLeft" activeCell="M15" sqref="M15"/>
    </sheetView>
  </sheetViews>
  <sheetFormatPr baseColWidth="10" defaultColWidth="11.5703125" defaultRowHeight="12.75"/>
  <cols>
    <col min="1" max="1" width="5.7109375" style="1" customWidth="1"/>
    <col min="2" max="2" width="9.85546875" style="1" bestFit="1" customWidth="1"/>
    <col min="3" max="3" width="6.42578125" style="18" bestFit="1" customWidth="1"/>
    <col min="4" max="4" width="54.140625" style="160" customWidth="1"/>
    <col min="5" max="5" width="4.7109375" style="5" customWidth="1"/>
    <col min="6" max="6" width="13.42578125" style="161" customWidth="1"/>
    <col min="7" max="7" width="6" style="1" customWidth="1"/>
    <col min="8" max="8" width="13.140625" style="1" bestFit="1" customWidth="1"/>
    <col min="9" max="9" width="4.7109375" style="1" hidden="1" customWidth="1"/>
    <col min="10" max="11" width="4.7109375" style="1" customWidth="1"/>
    <col min="12" max="12" width="9.5703125" style="1" bestFit="1" customWidth="1"/>
    <col min="13" max="13" width="8.140625" style="1" bestFit="1" customWidth="1"/>
    <col min="14" max="14" width="7.5703125" style="1" hidden="1" customWidth="1"/>
    <col min="15" max="15" width="27.5703125" style="1" customWidth="1"/>
    <col min="16" max="16" width="11.42578125" style="1" customWidth="1"/>
    <col min="17" max="19" width="11.5703125" style="1" customWidth="1"/>
    <col min="20" max="16384" width="11.5703125" style="1"/>
  </cols>
  <sheetData>
    <row r="1" spans="2:19" ht="14.25" customHeight="1"/>
    <row r="2" spans="2:19" ht="14.25" customHeight="1"/>
    <row r="3" spans="2:19" ht="26.25" customHeight="1">
      <c r="B3" s="211">
        <v>2014</v>
      </c>
      <c r="C3" s="211"/>
      <c r="D3" s="162" t="s">
        <v>79</v>
      </c>
      <c r="E3" s="163"/>
      <c r="F3" s="163"/>
      <c r="G3" s="163"/>
      <c r="H3" s="164"/>
      <c r="I3" s="165"/>
      <c r="J3" s="165"/>
      <c r="K3" s="216"/>
      <c r="L3" s="216"/>
      <c r="M3" s="165"/>
    </row>
    <row r="4" spans="2:19" ht="9.75" customHeight="1"/>
    <row r="5" spans="2:19" ht="18" customHeight="1">
      <c r="D5" s="166" t="s">
        <v>113</v>
      </c>
      <c r="F5" s="52">
        <f>Stock!F2</f>
        <v>2069</v>
      </c>
      <c r="G5" s="167"/>
      <c r="H5" s="53">
        <f>Stock!O4</f>
        <v>43305.5</v>
      </c>
      <c r="I5" s="212"/>
      <c r="J5" s="213"/>
      <c r="K5" s="213"/>
    </row>
    <row r="6" spans="2:19" ht="6.75" customHeight="1"/>
    <row r="7" spans="2:19" ht="18" customHeight="1">
      <c r="D7" s="168" t="s">
        <v>98</v>
      </c>
      <c r="E7" s="169"/>
      <c r="F7" s="50">
        <f>SUM(Journal!$I$15:$I$450)</f>
        <v>9</v>
      </c>
      <c r="G7" s="167"/>
      <c r="H7" s="51">
        <f>SUM(Journal!$F$15:$F$450)</f>
        <v>80</v>
      </c>
      <c r="I7" s="153">
        <f>SUM(Journal!$H$15:$H$450)</f>
        <v>52</v>
      </c>
      <c r="K7" s="217">
        <f>SUM(Journal!$H$15:$H$450)</f>
        <v>52</v>
      </c>
      <c r="L7" s="218"/>
    </row>
    <row r="8" spans="2:19" ht="18" customHeight="1">
      <c r="D8" s="170" t="s">
        <v>115</v>
      </c>
      <c r="E8" s="171"/>
      <c r="F8" s="126">
        <f>SUM(J15:J450)</f>
        <v>0</v>
      </c>
      <c r="G8" s="167"/>
      <c r="H8" s="128">
        <f>SUM(P15:P450)</f>
        <v>0</v>
      </c>
      <c r="I8" s="214"/>
      <c r="J8" s="214"/>
      <c r="K8" s="214"/>
    </row>
    <row r="9" spans="2:19" ht="18" customHeight="1">
      <c r="D9" s="172" t="s">
        <v>99</v>
      </c>
      <c r="E9" s="173"/>
      <c r="F9" s="127">
        <f>SUM(K15:K450)</f>
        <v>0</v>
      </c>
      <c r="G9" s="167"/>
      <c r="H9" s="129">
        <f>SUM(Q15:Q450)</f>
        <v>0</v>
      </c>
      <c r="I9" s="215"/>
      <c r="J9" s="215"/>
      <c r="K9" s="215"/>
    </row>
    <row r="10" spans="2:19" ht="6.75" customHeight="1">
      <c r="D10" s="174"/>
      <c r="E10" s="175"/>
      <c r="F10" s="176"/>
      <c r="G10" s="177"/>
      <c r="H10" s="176"/>
      <c r="I10" s="176"/>
      <c r="J10" s="176"/>
      <c r="K10" s="176"/>
    </row>
    <row r="11" spans="2:19" ht="18" customHeight="1">
      <c r="D11" s="166" t="s">
        <v>114</v>
      </c>
      <c r="F11" s="52">
        <f>F5-F7+F8-F9</f>
        <v>2060</v>
      </c>
      <c r="G11" s="167"/>
      <c r="H11" s="53">
        <f>Stock!L2</f>
        <v>43305.5</v>
      </c>
      <c r="I11" s="212"/>
      <c r="J11" s="213"/>
      <c r="K11" s="213"/>
    </row>
    <row r="12" spans="2:19">
      <c r="F12" s="178"/>
      <c r="I12" s="4"/>
      <c r="J12" s="4"/>
      <c r="K12" s="4"/>
      <c r="L12" s="4"/>
      <c r="M12" s="4"/>
      <c r="O12" s="4"/>
      <c r="P12" s="4"/>
      <c r="Q12" s="4"/>
      <c r="R12" s="4"/>
      <c r="S12" s="4"/>
    </row>
    <row r="13" spans="2:19" s="187" customFormat="1" ht="73.5" customHeight="1">
      <c r="B13" s="179" t="s">
        <v>19</v>
      </c>
      <c r="C13" s="179" t="s">
        <v>26</v>
      </c>
      <c r="D13" s="179" t="s">
        <v>12</v>
      </c>
      <c r="E13" s="180" t="s">
        <v>118</v>
      </c>
      <c r="F13" s="181"/>
      <c r="G13" s="180" t="s">
        <v>119</v>
      </c>
      <c r="H13" s="181"/>
      <c r="I13" s="182" t="s">
        <v>80</v>
      </c>
      <c r="J13" s="183" t="s">
        <v>116</v>
      </c>
      <c r="K13" s="184" t="s">
        <v>100</v>
      </c>
      <c r="L13" s="185" t="s">
        <v>78</v>
      </c>
      <c r="M13" s="186" t="s">
        <v>73</v>
      </c>
      <c r="P13" s="188" t="s">
        <v>112</v>
      </c>
      <c r="Q13" s="189" t="s">
        <v>100</v>
      </c>
      <c r="R13" s="190" t="s">
        <v>120</v>
      </c>
      <c r="S13" s="191" t="s">
        <v>0</v>
      </c>
    </row>
    <row r="14" spans="2:19" s="187" customFormat="1" ht="6.75" customHeight="1">
      <c r="B14" s="192"/>
      <c r="C14" s="16"/>
      <c r="D14" s="193"/>
      <c r="E14" s="194"/>
      <c r="F14" s="178"/>
      <c r="G14" s="192"/>
      <c r="H14" s="192"/>
      <c r="I14" s="195"/>
      <c r="J14" s="195"/>
      <c r="K14" s="195"/>
      <c r="L14" s="195"/>
      <c r="M14" s="195"/>
      <c r="P14" s="196"/>
    </row>
    <row r="15" spans="2:19" s="167" customFormat="1" ht="18" customHeight="1">
      <c r="B15" s="197">
        <v>41982</v>
      </c>
      <c r="C15" s="198" t="s">
        <v>93</v>
      </c>
      <c r="D15" s="27" t="str">
        <f>IFERROR(VLOOKUP(C15,Stock!$A$5:$K$476,2,FALSE),0)</f>
        <v>Livre 384</v>
      </c>
      <c r="E15" s="199">
        <v>1</v>
      </c>
      <c r="F15" s="30">
        <f>IFERROR(VLOOKUP(C15,Stock!$A$5:$M$476,10,0),0)*Journal!E15</f>
        <v>15</v>
      </c>
      <c r="G15" s="200">
        <v>1</v>
      </c>
      <c r="H15" s="31">
        <f>IFERROR(VLOOKUP(C15,Stock!$A$5:$K$476,11,FALSE),0)*Journal!$G15</f>
        <v>12</v>
      </c>
      <c r="I15" s="29">
        <f>E15+G15</f>
        <v>2</v>
      </c>
      <c r="J15" s="198"/>
      <c r="K15" s="201"/>
      <c r="L15" s="202"/>
      <c r="M15" s="210">
        <f>IFERROR(INDEX(Stock!$A$5:$M$476,MATCH($C15,Stock!$A:$A,0),13),0)</f>
        <v>9</v>
      </c>
      <c r="N15" s="167" t="s">
        <v>77</v>
      </c>
      <c r="O15" s="206" t="s">
        <v>917</v>
      </c>
      <c r="P15" s="46">
        <f>IFERROR(VLOOKUP(C15,Stock!$A$5:$M$476,10,0),0)*Journal!J15</f>
        <v>0</v>
      </c>
      <c r="Q15" s="47">
        <f>IFERROR(VLOOKUP(C15,Stock!$A$5:$M$476,10,0),0)*Journal!K15</f>
        <v>0</v>
      </c>
      <c r="R15" s="155">
        <f>E15+G15</f>
        <v>2</v>
      </c>
      <c r="S15" s="203"/>
    </row>
    <row r="16" spans="2:19" s="167" customFormat="1" ht="18" customHeight="1">
      <c r="B16" s="197">
        <v>41982</v>
      </c>
      <c r="C16" s="198" t="s">
        <v>81</v>
      </c>
      <c r="D16" s="27" t="str">
        <f>IFERROR(VLOOKUP(C16,Stock!$A$5:$K$476,2,FALSE),0)</f>
        <v>Livre 385</v>
      </c>
      <c r="E16" s="199">
        <v>3</v>
      </c>
      <c r="F16" s="30">
        <f>IFERROR(VLOOKUP(C16,Stock!$A$5:$M$476,10,0),0)*Journal!E16</f>
        <v>48</v>
      </c>
      <c r="G16" s="200">
        <v>2</v>
      </c>
      <c r="H16" s="31">
        <f>IFERROR(VLOOKUP(C16,Stock!$A$5:$K$476,11,FALSE),0)*Journal!$G16</f>
        <v>26</v>
      </c>
      <c r="I16" s="29">
        <f t="shared" ref="I16:I77" si="0">E16+G16</f>
        <v>5</v>
      </c>
      <c r="J16" s="198"/>
      <c r="K16" s="201"/>
      <c r="L16" s="208"/>
      <c r="M16" s="210">
        <f>IFERROR(INDEX(Stock!$A$5:$M$476,MATCH($C16,Stock!$A:$A,0),13),0)</f>
        <v>12</v>
      </c>
      <c r="N16" s="167" t="s">
        <v>117</v>
      </c>
      <c r="O16" s="207" t="s">
        <v>918</v>
      </c>
      <c r="P16" s="46">
        <f>IFERROR(VLOOKUP(C16,Stock!$A$5:$M$476,10,0),0)*Journal!J16</f>
        <v>0</v>
      </c>
      <c r="Q16" s="47">
        <f>IFERROR(VLOOKUP(C16,Stock!$A$5:$M$476,10,0),0)*Journal!K16</f>
        <v>0</v>
      </c>
      <c r="R16" s="155">
        <f t="shared" ref="R16:R77" si="1">E16+G16</f>
        <v>5</v>
      </c>
    </row>
    <row r="17" spans="2:18" s="167" customFormat="1" ht="18" customHeight="1">
      <c r="B17" s="197">
        <v>41982</v>
      </c>
      <c r="C17" s="198" t="s">
        <v>82</v>
      </c>
      <c r="D17" s="27" t="str">
        <f>IFERROR(VLOOKUP(C17,Stock!$A$5:$K$476,2,FALSE),0)</f>
        <v>Livre 386</v>
      </c>
      <c r="E17" s="199">
        <v>1</v>
      </c>
      <c r="F17" s="30">
        <f>IFERROR(VLOOKUP(C17,Stock!$A$5:$M$476,10,0),0)*Journal!E17</f>
        <v>17</v>
      </c>
      <c r="G17" s="200">
        <v>1</v>
      </c>
      <c r="H17" s="31">
        <f>IFERROR(VLOOKUP(C17,Stock!$A$5:$K$476,11,FALSE),0)*Journal!$G17</f>
        <v>14</v>
      </c>
      <c r="I17" s="29">
        <f t="shared" si="0"/>
        <v>2</v>
      </c>
      <c r="J17" s="198"/>
      <c r="K17" s="201"/>
      <c r="L17" s="208"/>
      <c r="M17" s="210">
        <f>IFERROR(INDEX(Stock!$A$5:$M$476,MATCH($C17,Stock!$A:$A,0),13),0)</f>
        <v>15</v>
      </c>
      <c r="N17" s="167" t="s">
        <v>76</v>
      </c>
      <c r="O17" s="207" t="s">
        <v>918</v>
      </c>
      <c r="P17" s="46">
        <f>IFERROR(VLOOKUP(C17,Stock!$A$5:$M$476,10,0),0)*Journal!J17</f>
        <v>0</v>
      </c>
      <c r="Q17" s="47">
        <f>IFERROR(VLOOKUP(C17,Stock!$A$5:$M$476,10,0),0)*Journal!K17</f>
        <v>0</v>
      </c>
      <c r="R17" s="155">
        <f t="shared" si="1"/>
        <v>2</v>
      </c>
    </row>
    <row r="18" spans="2:18" s="167" customFormat="1" ht="18" customHeight="1">
      <c r="B18" s="197"/>
      <c r="C18" s="198"/>
      <c r="D18" s="27">
        <f>IFERROR(VLOOKUP(C18,Stock!$A$5:$K$476,2,FALSE),0)</f>
        <v>0</v>
      </c>
      <c r="E18" s="199"/>
      <c r="F18" s="30">
        <f>IFERROR(VLOOKUP(C18,Stock!$A$5:$M$476,10,0),0)*Journal!E18</f>
        <v>0</v>
      </c>
      <c r="G18" s="200"/>
      <c r="H18" s="31">
        <f>IFERROR(VLOOKUP(C18,Stock!$A$5:$K$476,11,FALSE),0)*Journal!$G18</f>
        <v>0</v>
      </c>
      <c r="I18" s="29">
        <f t="shared" si="0"/>
        <v>0</v>
      </c>
      <c r="J18" s="198"/>
      <c r="K18" s="201"/>
      <c r="L18" s="202"/>
      <c r="M18" s="209">
        <f>IFERROR(INDEX(Stock!$A$5:$M$476,MATCH($C18,Stock!$A:$A,0),13),0)</f>
        <v>0</v>
      </c>
      <c r="P18" s="46">
        <f>IFERROR(VLOOKUP(C18,Stock!$A$5:$M$476,10,0),0)*Journal!J18</f>
        <v>0</v>
      </c>
      <c r="Q18" s="47">
        <f>IFERROR(VLOOKUP(C18,Stock!$A$5:$M$476,10,0),0)*Journal!K18</f>
        <v>0</v>
      </c>
      <c r="R18" s="155">
        <f t="shared" si="1"/>
        <v>0</v>
      </c>
    </row>
    <row r="19" spans="2:18" s="167" customFormat="1" ht="18" customHeight="1">
      <c r="B19" s="197"/>
      <c r="C19" s="198"/>
      <c r="D19" s="27">
        <f>IFERROR(VLOOKUP(C19,Stock!$A$5:$K$476,2,FALSE),0)</f>
        <v>0</v>
      </c>
      <c r="E19" s="199"/>
      <c r="F19" s="30">
        <f>IFERROR(VLOOKUP(C19,Stock!$A$5:$M$476,10,0),0)*Journal!E19</f>
        <v>0</v>
      </c>
      <c r="G19" s="200"/>
      <c r="H19" s="31">
        <f>IFERROR(VLOOKUP(C19,Stock!$A$5:$K$476,11,FALSE),0)*Journal!$G19</f>
        <v>0</v>
      </c>
      <c r="I19" s="29">
        <f t="shared" si="0"/>
        <v>0</v>
      </c>
      <c r="J19" s="198"/>
      <c r="K19" s="201"/>
      <c r="L19" s="202"/>
      <c r="M19" s="125">
        <f>IFERROR(INDEX(Stock!$A$5:$M$476,MATCH($C19,Stock!$A:$A,0),13),0)</f>
        <v>0</v>
      </c>
      <c r="P19" s="46">
        <f>IFERROR(VLOOKUP(C19,Stock!$A$5:$M$476,10,0),0)*Journal!J19</f>
        <v>0</v>
      </c>
      <c r="Q19" s="47">
        <f>IFERROR(VLOOKUP(C19,Stock!$A$5:$M$476,10,0),0)*Journal!K19</f>
        <v>0</v>
      </c>
      <c r="R19" s="155">
        <f t="shared" si="1"/>
        <v>0</v>
      </c>
    </row>
    <row r="20" spans="2:18" s="167" customFormat="1" ht="18" customHeight="1">
      <c r="B20" s="197"/>
      <c r="C20" s="198"/>
      <c r="D20" s="27">
        <f>IFERROR(VLOOKUP(C20,Stock!$A$5:$K$476,2,FALSE),0)</f>
        <v>0</v>
      </c>
      <c r="E20" s="199"/>
      <c r="F20" s="30">
        <f>IFERROR(VLOOKUP(C20,Stock!$A$5:$M$476,10,0),0)*Journal!E20</f>
        <v>0</v>
      </c>
      <c r="G20" s="200"/>
      <c r="H20" s="31">
        <f>IFERROR(VLOOKUP(C20,Stock!$A$5:$K$476,11,FALSE),0)*Journal!$G20</f>
        <v>0</v>
      </c>
      <c r="I20" s="29">
        <f t="shared" si="0"/>
        <v>0</v>
      </c>
      <c r="J20" s="198"/>
      <c r="K20" s="201"/>
      <c r="L20" s="202"/>
      <c r="M20" s="125">
        <f>IFERROR(INDEX(Stock!$A$5:$M$476,MATCH($C20,Stock!$A:$A,0),13),0)</f>
        <v>0</v>
      </c>
      <c r="P20" s="46">
        <f>IFERROR(VLOOKUP(C20,Stock!$A$5:$M$476,10,0),0)*Journal!J20</f>
        <v>0</v>
      </c>
      <c r="Q20" s="47">
        <f>IFERROR(VLOOKUP(C20,Stock!$A$5:$M$476,10,0),0)*Journal!K20</f>
        <v>0</v>
      </c>
      <c r="R20" s="155">
        <f t="shared" si="1"/>
        <v>0</v>
      </c>
    </row>
    <row r="21" spans="2:18" s="167" customFormat="1" ht="18" customHeight="1">
      <c r="B21" s="197"/>
      <c r="C21" s="198"/>
      <c r="D21" s="27">
        <f>IFERROR(VLOOKUP(C21,Stock!$A$5:$K$476,2,FALSE),0)</f>
        <v>0</v>
      </c>
      <c r="E21" s="199"/>
      <c r="F21" s="30">
        <f>IFERROR(VLOOKUP(C21,Stock!$A$5:$M$476,10,0),0)*Journal!E21</f>
        <v>0</v>
      </c>
      <c r="G21" s="200"/>
      <c r="H21" s="31">
        <f>IFERROR(VLOOKUP(C21,Stock!$A$5:$K$476,11,FALSE),0)*Journal!$G21</f>
        <v>0</v>
      </c>
      <c r="I21" s="29">
        <f t="shared" si="0"/>
        <v>0</v>
      </c>
      <c r="J21" s="198"/>
      <c r="K21" s="201"/>
      <c r="L21" s="202"/>
      <c r="M21" s="125">
        <f>IFERROR(INDEX(Stock!$A$5:$M$476,MATCH($C21,Stock!$A:$A,0),13),0)</f>
        <v>0</v>
      </c>
      <c r="P21" s="46">
        <f>IFERROR(VLOOKUP(C21,Stock!$A$5:$M$476,10,0),0)*Journal!J21</f>
        <v>0</v>
      </c>
      <c r="Q21" s="47">
        <f>IFERROR(VLOOKUP(C21,Stock!$A$5:$M$476,10,0),0)*Journal!K21</f>
        <v>0</v>
      </c>
      <c r="R21" s="155">
        <f t="shared" si="1"/>
        <v>0</v>
      </c>
    </row>
    <row r="22" spans="2:18" s="167" customFormat="1" ht="18" customHeight="1">
      <c r="B22" s="197"/>
      <c r="C22" s="198"/>
      <c r="D22" s="27">
        <f>IFERROR(VLOOKUP(C22,Stock!$A$5:$K$476,2,FALSE),0)</f>
        <v>0</v>
      </c>
      <c r="E22" s="199"/>
      <c r="F22" s="30">
        <f>IFERROR(VLOOKUP(C22,Stock!$A$5:$M$476,10,0),0)*Journal!E22</f>
        <v>0</v>
      </c>
      <c r="G22" s="200"/>
      <c r="H22" s="31">
        <f>IFERROR(VLOOKUP(C22,Stock!$A$5:$K$476,11,FALSE),0)*Journal!$G22</f>
        <v>0</v>
      </c>
      <c r="I22" s="29">
        <f t="shared" si="0"/>
        <v>0</v>
      </c>
      <c r="J22" s="198"/>
      <c r="K22" s="201"/>
      <c r="L22" s="202"/>
      <c r="M22" s="125">
        <f>IFERROR(INDEX(Stock!$A$5:$M$476,MATCH($C22,Stock!$A:$A,0),13),0)</f>
        <v>0</v>
      </c>
      <c r="P22" s="46">
        <f>IFERROR(VLOOKUP(C22,Stock!$A$5:$M$476,10,0),0)*Journal!J22</f>
        <v>0</v>
      </c>
      <c r="Q22" s="47">
        <f>IFERROR(VLOOKUP(C22,Stock!$A$5:$M$476,10,0),0)*Journal!K22</f>
        <v>0</v>
      </c>
      <c r="R22" s="155">
        <f t="shared" si="1"/>
        <v>0</v>
      </c>
    </row>
    <row r="23" spans="2:18" s="167" customFormat="1" ht="18" customHeight="1">
      <c r="B23" s="197"/>
      <c r="C23" s="198"/>
      <c r="D23" s="27">
        <f>IFERROR(VLOOKUP(C23,Stock!$A$5:$K$476,2,FALSE),0)</f>
        <v>0</v>
      </c>
      <c r="E23" s="199"/>
      <c r="F23" s="30">
        <f>IFERROR(VLOOKUP(C23,Stock!$A$5:$M$476,10,0),0)*Journal!E23</f>
        <v>0</v>
      </c>
      <c r="G23" s="200"/>
      <c r="H23" s="31">
        <f>IFERROR(VLOOKUP(C23,Stock!$A$5:$K$476,11,FALSE),0)*Journal!$G23</f>
        <v>0</v>
      </c>
      <c r="I23" s="29">
        <f t="shared" si="0"/>
        <v>0</v>
      </c>
      <c r="J23" s="198"/>
      <c r="K23" s="201"/>
      <c r="L23" s="202"/>
      <c r="M23" s="125">
        <f>IFERROR(INDEX(Stock!$A$5:$M$476,MATCH($C23,Stock!$A:$A,0),13),0)</f>
        <v>0</v>
      </c>
      <c r="P23" s="46">
        <f>IFERROR(VLOOKUP(C23,Stock!$A$5:$M$476,10,0),0)*Journal!J23</f>
        <v>0</v>
      </c>
      <c r="Q23" s="47">
        <f>IFERROR(VLOOKUP(C23,Stock!$A$5:$M$476,10,0),0)*Journal!K23</f>
        <v>0</v>
      </c>
      <c r="R23" s="155">
        <f t="shared" si="1"/>
        <v>0</v>
      </c>
    </row>
    <row r="24" spans="2:18" s="167" customFormat="1" ht="18" customHeight="1">
      <c r="B24" s="197"/>
      <c r="C24" s="198"/>
      <c r="D24" s="27">
        <f>IFERROR(VLOOKUP(C24,Stock!$A$5:$K$476,2,FALSE),0)</f>
        <v>0</v>
      </c>
      <c r="E24" s="199"/>
      <c r="F24" s="30">
        <f>IFERROR(VLOOKUP(C24,Stock!$A$5:$M$476,10,0),0)*Journal!E24</f>
        <v>0</v>
      </c>
      <c r="G24" s="200"/>
      <c r="H24" s="31">
        <f>IFERROR(VLOOKUP(C24,Stock!$A$5:$K$476,11,FALSE),0)*Journal!$G24</f>
        <v>0</v>
      </c>
      <c r="I24" s="29">
        <f t="shared" si="0"/>
        <v>0</v>
      </c>
      <c r="J24" s="198"/>
      <c r="K24" s="201"/>
      <c r="L24" s="202"/>
      <c r="M24" s="125">
        <f>IFERROR(INDEX(Stock!$A$5:$M$476,MATCH($C24,Stock!$A:$A,0),13),0)</f>
        <v>0</v>
      </c>
      <c r="P24" s="46">
        <f>IFERROR(VLOOKUP(C24,Stock!$A$5:$M$476,10,0),0)*Journal!J24</f>
        <v>0</v>
      </c>
      <c r="Q24" s="47">
        <f>IFERROR(VLOOKUP(C24,Stock!$A$5:$M$476,10,0),0)*Journal!K24</f>
        <v>0</v>
      </c>
      <c r="R24" s="155">
        <f t="shared" si="1"/>
        <v>0</v>
      </c>
    </row>
    <row r="25" spans="2:18" s="167" customFormat="1" ht="18" customHeight="1">
      <c r="B25" s="197"/>
      <c r="C25" s="198"/>
      <c r="D25" s="27">
        <f>IFERROR(VLOOKUP(C25,Stock!$A$5:$K$476,2,FALSE),0)</f>
        <v>0</v>
      </c>
      <c r="E25" s="199"/>
      <c r="F25" s="30">
        <f>IFERROR(VLOOKUP(C25,Stock!$A$5:$M$476,10,0),0)*Journal!E25</f>
        <v>0</v>
      </c>
      <c r="G25" s="200"/>
      <c r="H25" s="31">
        <f>IFERROR(VLOOKUP(C25,Stock!$A$5:$K$476,11,FALSE),0)*Journal!$G25</f>
        <v>0</v>
      </c>
      <c r="I25" s="29">
        <f t="shared" si="0"/>
        <v>0</v>
      </c>
      <c r="J25" s="198"/>
      <c r="K25" s="201"/>
      <c r="L25" s="202"/>
      <c r="M25" s="125">
        <f>IFERROR(INDEX(Stock!$A$5:$M$476,MATCH($C25,Stock!$A:$A,0),13),0)</f>
        <v>0</v>
      </c>
      <c r="P25" s="46">
        <f>IFERROR(VLOOKUP(C25,Stock!$A$5:$M$476,10,0),0)*Journal!J25</f>
        <v>0</v>
      </c>
      <c r="Q25" s="47">
        <f>IFERROR(VLOOKUP(C25,Stock!$A$5:$M$476,10,0),0)*Journal!K25</f>
        <v>0</v>
      </c>
      <c r="R25" s="155">
        <f t="shared" si="1"/>
        <v>0</v>
      </c>
    </row>
    <row r="26" spans="2:18" s="167" customFormat="1" ht="18" customHeight="1">
      <c r="B26" s="197"/>
      <c r="C26" s="198"/>
      <c r="D26" s="27">
        <f>IFERROR(VLOOKUP(C26,Stock!$A$5:$K$476,2,FALSE),0)</f>
        <v>0</v>
      </c>
      <c r="E26" s="199"/>
      <c r="F26" s="30">
        <f>IFERROR(VLOOKUP(C26,Stock!$A$5:$M$476,10,0),0)*Journal!E26</f>
        <v>0</v>
      </c>
      <c r="G26" s="200"/>
      <c r="H26" s="31">
        <f>IFERROR(VLOOKUP(C26,Stock!$A$5:$K$476,11,FALSE),0)*Journal!$G26</f>
        <v>0</v>
      </c>
      <c r="I26" s="29">
        <f t="shared" si="0"/>
        <v>0</v>
      </c>
      <c r="J26" s="198"/>
      <c r="K26" s="201"/>
      <c r="L26" s="202"/>
      <c r="M26" s="125">
        <f>IFERROR(INDEX(Stock!$A$5:$M$476,MATCH($C26,Stock!$A:$A,0),13),0)</f>
        <v>0</v>
      </c>
      <c r="P26" s="46">
        <f>IFERROR(VLOOKUP(C26,Stock!$A$5:$M$476,10,0),0)*Journal!J26</f>
        <v>0</v>
      </c>
      <c r="Q26" s="47">
        <f>IFERROR(VLOOKUP(C26,Stock!$A$5:$M$476,10,0),0)*Journal!K26</f>
        <v>0</v>
      </c>
      <c r="R26" s="155">
        <f t="shared" si="1"/>
        <v>0</v>
      </c>
    </row>
    <row r="27" spans="2:18" s="167" customFormat="1" ht="18" customHeight="1">
      <c r="B27" s="197"/>
      <c r="C27" s="198"/>
      <c r="D27" s="27">
        <f>IFERROR(VLOOKUP(C27,Stock!$A$5:$K$476,2,FALSE),0)</f>
        <v>0</v>
      </c>
      <c r="E27" s="199"/>
      <c r="F27" s="30">
        <f>IFERROR(VLOOKUP(C27,Stock!$A$5:$M$476,10,0),0)*Journal!E27</f>
        <v>0</v>
      </c>
      <c r="G27" s="200"/>
      <c r="H27" s="31">
        <f>IFERROR(VLOOKUP(C27,Stock!$A$5:$K$476,11,FALSE),0)*Journal!$G27</f>
        <v>0</v>
      </c>
      <c r="I27" s="29">
        <f t="shared" si="0"/>
        <v>0</v>
      </c>
      <c r="J27" s="198"/>
      <c r="K27" s="201"/>
      <c r="L27" s="202"/>
      <c r="M27" s="125">
        <f>IFERROR(INDEX(Stock!$A$5:$M$476,MATCH($C27,Stock!$A:$A,0),13),0)</f>
        <v>0</v>
      </c>
      <c r="P27" s="46">
        <f>IFERROR(VLOOKUP(C27,Stock!$A$5:$M$476,10,0),0)*Journal!J27</f>
        <v>0</v>
      </c>
      <c r="Q27" s="47">
        <f>IFERROR(VLOOKUP(C27,Stock!$A$5:$M$476,10,0),0)*Journal!K27</f>
        <v>0</v>
      </c>
      <c r="R27" s="155">
        <f t="shared" si="1"/>
        <v>0</v>
      </c>
    </row>
    <row r="28" spans="2:18" s="167" customFormat="1" ht="18" customHeight="1">
      <c r="B28" s="197"/>
      <c r="C28" s="198"/>
      <c r="D28" s="27">
        <f>IFERROR(VLOOKUP(C28,Stock!$A$5:$K$476,2,FALSE),0)</f>
        <v>0</v>
      </c>
      <c r="E28" s="199"/>
      <c r="F28" s="30">
        <f>IFERROR(VLOOKUP(C28,Stock!$A$5:$M$476,10,0),0)*Journal!E28</f>
        <v>0</v>
      </c>
      <c r="G28" s="200"/>
      <c r="H28" s="31">
        <f>IFERROR(VLOOKUP(C28,Stock!$A$5:$K$476,11,FALSE),0)*Journal!$G28</f>
        <v>0</v>
      </c>
      <c r="I28" s="29">
        <f t="shared" si="0"/>
        <v>0</v>
      </c>
      <c r="J28" s="198"/>
      <c r="K28" s="201"/>
      <c r="L28" s="202"/>
      <c r="M28" s="125">
        <f>IFERROR(INDEX(Stock!$A$5:$M$476,MATCH($C28,Stock!$A:$A,0),13),0)</f>
        <v>0</v>
      </c>
      <c r="P28" s="46">
        <f>IFERROR(VLOOKUP(C28,Stock!$A$5:$M$476,10,0),0)*Journal!J28</f>
        <v>0</v>
      </c>
      <c r="Q28" s="47">
        <f>IFERROR(VLOOKUP(C28,Stock!$A$5:$M$476,10,0),0)*Journal!K28</f>
        <v>0</v>
      </c>
      <c r="R28" s="155">
        <f t="shared" si="1"/>
        <v>0</v>
      </c>
    </row>
    <row r="29" spans="2:18" s="167" customFormat="1" ht="18" customHeight="1">
      <c r="B29" s="197"/>
      <c r="C29" s="198"/>
      <c r="D29" s="27">
        <f>IFERROR(VLOOKUP(C29,Stock!$A$5:$K$476,2,FALSE),0)</f>
        <v>0</v>
      </c>
      <c r="E29" s="199"/>
      <c r="F29" s="30">
        <f>IFERROR(VLOOKUP(C29,Stock!$A$5:$M$476,10,0),0)*Journal!E29</f>
        <v>0</v>
      </c>
      <c r="G29" s="200"/>
      <c r="H29" s="31">
        <f>IFERROR(VLOOKUP(C29,Stock!$A$5:$K$476,11,FALSE),0)*Journal!$G29</f>
        <v>0</v>
      </c>
      <c r="I29" s="29">
        <f t="shared" si="0"/>
        <v>0</v>
      </c>
      <c r="J29" s="198"/>
      <c r="K29" s="201"/>
      <c r="L29" s="202"/>
      <c r="M29" s="125">
        <f>IFERROR(INDEX(Stock!$A$5:$M$476,MATCH($C29,Stock!$A:$A,0),13),0)</f>
        <v>0</v>
      </c>
      <c r="P29" s="46">
        <f>IFERROR(VLOOKUP(C29,Stock!$A$5:$M$476,10,0),0)*Journal!J29</f>
        <v>0</v>
      </c>
      <c r="Q29" s="47">
        <f>IFERROR(VLOOKUP(C29,Stock!$A$5:$M$476,10,0),0)*Journal!K29</f>
        <v>0</v>
      </c>
      <c r="R29" s="155">
        <f t="shared" si="1"/>
        <v>0</v>
      </c>
    </row>
    <row r="30" spans="2:18" s="167" customFormat="1" ht="18" customHeight="1">
      <c r="B30" s="197"/>
      <c r="C30" s="198"/>
      <c r="D30" s="27">
        <f>IFERROR(VLOOKUP(C30,Stock!$A$5:$K$476,2,FALSE),0)</f>
        <v>0</v>
      </c>
      <c r="E30" s="199"/>
      <c r="F30" s="30">
        <f>IFERROR(VLOOKUP(C30,Stock!$A$5:$M$476,10,0),0)*Journal!E30</f>
        <v>0</v>
      </c>
      <c r="G30" s="200"/>
      <c r="H30" s="31">
        <f>IFERROR(VLOOKUP(C30,Stock!$A$5:$K$476,11,FALSE),0)*Journal!$G30</f>
        <v>0</v>
      </c>
      <c r="I30" s="29">
        <f t="shared" si="0"/>
        <v>0</v>
      </c>
      <c r="J30" s="198"/>
      <c r="K30" s="201"/>
      <c r="L30" s="202"/>
      <c r="M30" s="125">
        <f>IFERROR(INDEX(Stock!$A$5:$M$476,MATCH($C30,Stock!$A:$A,0),13),0)</f>
        <v>0</v>
      </c>
      <c r="P30" s="46">
        <f>IFERROR(VLOOKUP(C30,Stock!$A$5:$M$476,10,0),0)*Journal!J30</f>
        <v>0</v>
      </c>
      <c r="Q30" s="47">
        <f>IFERROR(VLOOKUP(C30,Stock!$A$5:$M$476,10,0),0)*Journal!K30</f>
        <v>0</v>
      </c>
      <c r="R30" s="155">
        <f t="shared" si="1"/>
        <v>0</v>
      </c>
    </row>
    <row r="31" spans="2:18" s="167" customFormat="1" ht="18" customHeight="1">
      <c r="B31" s="197"/>
      <c r="C31" s="198"/>
      <c r="D31" s="27">
        <f>IFERROR(VLOOKUP(C31,Stock!$A$5:$K$476,2,FALSE),0)</f>
        <v>0</v>
      </c>
      <c r="E31" s="199"/>
      <c r="F31" s="30">
        <f>IFERROR(VLOOKUP(C31,Stock!$A$5:$M$476,10,0),0)*Journal!E31</f>
        <v>0</v>
      </c>
      <c r="G31" s="200"/>
      <c r="H31" s="31">
        <f>IFERROR(VLOOKUP(C31,Stock!$A$5:$K$476,11,FALSE),0)*Journal!$G31</f>
        <v>0</v>
      </c>
      <c r="I31" s="29">
        <f t="shared" si="0"/>
        <v>0</v>
      </c>
      <c r="J31" s="198"/>
      <c r="K31" s="201"/>
      <c r="L31" s="202"/>
      <c r="M31" s="125">
        <f>IFERROR(INDEX(Stock!$A$5:$M$476,MATCH($C31,Stock!$A:$A,0),13),0)</f>
        <v>0</v>
      </c>
      <c r="P31" s="46">
        <f>IFERROR(VLOOKUP(C31,Stock!$A$5:$M$476,10,0),0)*Journal!J31</f>
        <v>0</v>
      </c>
      <c r="Q31" s="47">
        <f>IFERROR(VLOOKUP(C31,Stock!$A$5:$M$476,10,0),0)*Journal!K31</f>
        <v>0</v>
      </c>
      <c r="R31" s="155">
        <f t="shared" si="1"/>
        <v>0</v>
      </c>
    </row>
    <row r="32" spans="2:18" s="167" customFormat="1" ht="18" customHeight="1">
      <c r="B32" s="197"/>
      <c r="C32" s="198"/>
      <c r="D32" s="27">
        <f>IFERROR(VLOOKUP(C32,Stock!$A$5:$K$476,2,FALSE),0)</f>
        <v>0</v>
      </c>
      <c r="E32" s="199"/>
      <c r="F32" s="30">
        <f>IFERROR(VLOOKUP(C32,Stock!$A$5:$M$476,10,0),0)*Journal!E32</f>
        <v>0</v>
      </c>
      <c r="G32" s="200"/>
      <c r="H32" s="31">
        <f>IFERROR(VLOOKUP(C32,Stock!$A$5:$K$476,11,FALSE),0)*Journal!$G32</f>
        <v>0</v>
      </c>
      <c r="I32" s="29">
        <f t="shared" si="0"/>
        <v>0</v>
      </c>
      <c r="J32" s="198"/>
      <c r="K32" s="201"/>
      <c r="L32" s="202"/>
      <c r="M32" s="125">
        <f>IFERROR(INDEX(Stock!$A$5:$M$476,MATCH($C32,Stock!$A:$A,0),13),0)</f>
        <v>0</v>
      </c>
      <c r="P32" s="46">
        <f>IFERROR(VLOOKUP(C32,Stock!$A$5:$M$476,10,0),0)*Journal!J32</f>
        <v>0</v>
      </c>
      <c r="Q32" s="47">
        <f>IFERROR(VLOOKUP(C32,Stock!$A$5:$M$476,10,0),0)*Journal!K32</f>
        <v>0</v>
      </c>
      <c r="R32" s="155">
        <f t="shared" si="1"/>
        <v>0</v>
      </c>
    </row>
    <row r="33" spans="2:18" s="167" customFormat="1" ht="18" customHeight="1">
      <c r="B33" s="197"/>
      <c r="C33" s="198"/>
      <c r="D33" s="27">
        <f>IFERROR(VLOOKUP(C33,Stock!$A$5:$K$476,2,FALSE),0)</f>
        <v>0</v>
      </c>
      <c r="E33" s="199"/>
      <c r="F33" s="30">
        <f>IFERROR(VLOOKUP(C33,Stock!$A$5:$M$476,10,0),0)*Journal!E33</f>
        <v>0</v>
      </c>
      <c r="G33" s="200"/>
      <c r="H33" s="31">
        <f>IFERROR(VLOOKUP(C33,Stock!$A$5:$K$476,11,FALSE),0)*Journal!$G33</f>
        <v>0</v>
      </c>
      <c r="I33" s="29">
        <f t="shared" si="0"/>
        <v>0</v>
      </c>
      <c r="J33" s="198"/>
      <c r="K33" s="201"/>
      <c r="L33" s="202"/>
      <c r="M33" s="125">
        <f>IFERROR(INDEX(Stock!$A$5:$M$476,MATCH($C33,Stock!$A:$A,0),13),0)</f>
        <v>0</v>
      </c>
      <c r="P33" s="46">
        <f>IFERROR(VLOOKUP(C33,Stock!$A$5:$M$476,10,0),0)*Journal!J33</f>
        <v>0</v>
      </c>
      <c r="Q33" s="47">
        <f>IFERROR(VLOOKUP(C33,Stock!$A$5:$M$476,10,0),0)*Journal!K33</f>
        <v>0</v>
      </c>
      <c r="R33" s="155">
        <f t="shared" si="1"/>
        <v>0</v>
      </c>
    </row>
    <row r="34" spans="2:18" s="167" customFormat="1" ht="18" customHeight="1">
      <c r="B34" s="197"/>
      <c r="C34" s="198"/>
      <c r="D34" s="27">
        <f>IFERROR(VLOOKUP(C34,Stock!$A$5:$K$476,2,FALSE),0)</f>
        <v>0</v>
      </c>
      <c r="E34" s="199"/>
      <c r="F34" s="30">
        <f>IFERROR(VLOOKUP(C34,Stock!$A$5:$M$476,10,0),0)*Journal!E34</f>
        <v>0</v>
      </c>
      <c r="G34" s="200"/>
      <c r="H34" s="31">
        <f>IFERROR(VLOOKUP(C34,Stock!$A$5:$K$476,11,FALSE),0)*Journal!$G34</f>
        <v>0</v>
      </c>
      <c r="I34" s="29">
        <f t="shared" si="0"/>
        <v>0</v>
      </c>
      <c r="J34" s="198"/>
      <c r="K34" s="201"/>
      <c r="L34" s="202"/>
      <c r="M34" s="125">
        <f>IFERROR(INDEX(Stock!$A$5:$M$476,MATCH($C34,Stock!$A:$A,0),13),0)</f>
        <v>0</v>
      </c>
      <c r="P34" s="46">
        <f>IFERROR(VLOOKUP(C34,Stock!$A$5:$M$476,10,0),0)*Journal!J34</f>
        <v>0</v>
      </c>
      <c r="Q34" s="47">
        <f>IFERROR(VLOOKUP(C34,Stock!$A$5:$M$476,10,0),0)*Journal!K34</f>
        <v>0</v>
      </c>
      <c r="R34" s="155">
        <f t="shared" si="1"/>
        <v>0</v>
      </c>
    </row>
    <row r="35" spans="2:18" s="167" customFormat="1" ht="18" customHeight="1">
      <c r="B35" s="197"/>
      <c r="C35" s="198"/>
      <c r="D35" s="27">
        <f>IFERROR(VLOOKUP(C35,Stock!$A$5:$K$476,2,FALSE),0)</f>
        <v>0</v>
      </c>
      <c r="E35" s="199"/>
      <c r="F35" s="30">
        <f>IFERROR(VLOOKUP(C35,Stock!$A$5:$M$476,10,0),0)*Journal!E35</f>
        <v>0</v>
      </c>
      <c r="G35" s="200"/>
      <c r="H35" s="31">
        <f>IFERROR(VLOOKUP(C35,Stock!$A$5:$K$476,11,FALSE),0)*Journal!$G35</f>
        <v>0</v>
      </c>
      <c r="I35" s="29">
        <f t="shared" si="0"/>
        <v>0</v>
      </c>
      <c r="J35" s="198"/>
      <c r="K35" s="201"/>
      <c r="L35" s="202"/>
      <c r="M35" s="125">
        <f>IFERROR(INDEX(Stock!$A$5:$M$476,MATCH($C35,Stock!$A:$A,0),13),0)</f>
        <v>0</v>
      </c>
      <c r="P35" s="46">
        <f>IFERROR(VLOOKUP(C35,Stock!$A$5:$M$476,10,0),0)*Journal!J35</f>
        <v>0</v>
      </c>
      <c r="Q35" s="47">
        <f>IFERROR(VLOOKUP(C35,Stock!$A$5:$M$476,10,0),0)*Journal!K35</f>
        <v>0</v>
      </c>
      <c r="R35" s="155">
        <f t="shared" si="1"/>
        <v>0</v>
      </c>
    </row>
    <row r="36" spans="2:18" s="167" customFormat="1" ht="18" customHeight="1">
      <c r="B36" s="197"/>
      <c r="C36" s="198"/>
      <c r="D36" s="27">
        <f>IFERROR(VLOOKUP(C36,Stock!$A$5:$K$476,2,FALSE),0)</f>
        <v>0</v>
      </c>
      <c r="E36" s="199"/>
      <c r="F36" s="30">
        <f>IFERROR(VLOOKUP(C36,Stock!$A$5:$M$476,10,0),0)*Journal!E36</f>
        <v>0</v>
      </c>
      <c r="G36" s="200"/>
      <c r="H36" s="31">
        <f>IFERROR(VLOOKUP(C36,Stock!$A$5:$K$476,11,FALSE),0)*Journal!$G36</f>
        <v>0</v>
      </c>
      <c r="I36" s="29">
        <f t="shared" si="0"/>
        <v>0</v>
      </c>
      <c r="J36" s="198"/>
      <c r="K36" s="201"/>
      <c r="L36" s="202"/>
      <c r="M36" s="125">
        <f>IFERROR(INDEX(Stock!$A$5:$M$476,MATCH($C36,Stock!$A:$A,0),13),0)</f>
        <v>0</v>
      </c>
      <c r="P36" s="46">
        <f>IFERROR(VLOOKUP(C36,Stock!$A$5:$M$476,10,0),0)*Journal!J36</f>
        <v>0</v>
      </c>
      <c r="Q36" s="47">
        <f>IFERROR(VLOOKUP(C36,Stock!$A$5:$M$476,10,0),0)*Journal!K36</f>
        <v>0</v>
      </c>
      <c r="R36" s="155">
        <f t="shared" si="1"/>
        <v>0</v>
      </c>
    </row>
    <row r="37" spans="2:18" s="167" customFormat="1" ht="18" customHeight="1">
      <c r="B37" s="197"/>
      <c r="C37" s="198"/>
      <c r="D37" s="27">
        <f>IFERROR(VLOOKUP(C37,Stock!$A$5:$K$476,2,FALSE),0)</f>
        <v>0</v>
      </c>
      <c r="E37" s="199"/>
      <c r="F37" s="30">
        <f>IFERROR(VLOOKUP(C37,Stock!$A$5:$M$476,10,0),0)*Journal!E37</f>
        <v>0</v>
      </c>
      <c r="G37" s="200"/>
      <c r="H37" s="31">
        <f>IFERROR(VLOOKUP(C37,Stock!$A$5:$K$476,11,FALSE),0)*Journal!$G37</f>
        <v>0</v>
      </c>
      <c r="I37" s="29">
        <f t="shared" si="0"/>
        <v>0</v>
      </c>
      <c r="J37" s="198"/>
      <c r="K37" s="201"/>
      <c r="L37" s="202"/>
      <c r="M37" s="125">
        <f>IFERROR(INDEX(Stock!$A$5:$M$476,MATCH($C37,Stock!$A:$A,0),13),0)</f>
        <v>0</v>
      </c>
      <c r="P37" s="46">
        <f>IFERROR(VLOOKUP(C37,Stock!$A$5:$M$476,10,0),0)*Journal!J37</f>
        <v>0</v>
      </c>
      <c r="Q37" s="47">
        <f>IFERROR(VLOOKUP(C37,Stock!$A$5:$M$476,10,0),0)*Journal!K37</f>
        <v>0</v>
      </c>
      <c r="R37" s="155">
        <f t="shared" si="1"/>
        <v>0</v>
      </c>
    </row>
    <row r="38" spans="2:18" s="167" customFormat="1" ht="18" customHeight="1">
      <c r="B38" s="197"/>
      <c r="C38" s="198"/>
      <c r="D38" s="27">
        <f>IFERROR(VLOOKUP(C38,Stock!$A$5:$K$476,2,FALSE),0)</f>
        <v>0</v>
      </c>
      <c r="E38" s="199"/>
      <c r="F38" s="30">
        <f>IFERROR(VLOOKUP(C38,Stock!$A$5:$M$476,10,0),0)*Journal!E38</f>
        <v>0</v>
      </c>
      <c r="G38" s="200"/>
      <c r="H38" s="31">
        <f>IFERROR(VLOOKUP(C38,Stock!$A$5:$K$476,11,FALSE),0)*Journal!$G38</f>
        <v>0</v>
      </c>
      <c r="I38" s="29">
        <f t="shared" si="0"/>
        <v>0</v>
      </c>
      <c r="J38" s="198"/>
      <c r="K38" s="201"/>
      <c r="L38" s="202"/>
      <c r="M38" s="125">
        <f>IFERROR(INDEX(Stock!$A$5:$M$476,MATCH($C38,Stock!$A:$A,0),13),0)</f>
        <v>0</v>
      </c>
      <c r="P38" s="46">
        <f>IFERROR(VLOOKUP(C38,Stock!$A$5:$M$476,10,0),0)*Journal!J38</f>
        <v>0</v>
      </c>
      <c r="Q38" s="47">
        <f>IFERROR(VLOOKUP(C38,Stock!$A$5:$M$476,10,0),0)*Journal!K38</f>
        <v>0</v>
      </c>
      <c r="R38" s="155">
        <f t="shared" si="1"/>
        <v>0</v>
      </c>
    </row>
    <row r="39" spans="2:18" s="167" customFormat="1" ht="18" customHeight="1">
      <c r="B39" s="197"/>
      <c r="C39" s="198"/>
      <c r="D39" s="27">
        <f>IFERROR(VLOOKUP(C39,Stock!$A$5:$K$476,2,FALSE),0)</f>
        <v>0</v>
      </c>
      <c r="E39" s="199"/>
      <c r="F39" s="30">
        <f>IFERROR(VLOOKUP(C39,Stock!$A$5:$M$476,10,0),0)*Journal!E39</f>
        <v>0</v>
      </c>
      <c r="G39" s="200"/>
      <c r="H39" s="31">
        <f>IFERROR(VLOOKUP(C39,Stock!$A$5:$K$476,11,FALSE),0)*Journal!$G39</f>
        <v>0</v>
      </c>
      <c r="I39" s="29">
        <f t="shared" si="0"/>
        <v>0</v>
      </c>
      <c r="J39" s="198"/>
      <c r="K39" s="201"/>
      <c r="L39" s="202"/>
      <c r="M39" s="125">
        <f>IFERROR(INDEX(Stock!$A$5:$M$476,MATCH($C39,Stock!$A:$A,0),13),0)</f>
        <v>0</v>
      </c>
      <c r="P39" s="46">
        <f>IFERROR(VLOOKUP(C39,Stock!$A$5:$M$476,10,0),0)*Journal!J39</f>
        <v>0</v>
      </c>
      <c r="Q39" s="47">
        <f>IFERROR(VLOOKUP(C39,Stock!$A$5:$M$476,10,0),0)*Journal!K39</f>
        <v>0</v>
      </c>
      <c r="R39" s="155">
        <f t="shared" si="1"/>
        <v>0</v>
      </c>
    </row>
    <row r="40" spans="2:18" s="167" customFormat="1" ht="18" customHeight="1">
      <c r="B40" s="197"/>
      <c r="C40" s="198"/>
      <c r="D40" s="27">
        <f>IFERROR(VLOOKUP(C40,Stock!$A$5:$K$476,2,FALSE),0)</f>
        <v>0</v>
      </c>
      <c r="E40" s="199"/>
      <c r="F40" s="30">
        <f>IFERROR(VLOOKUP(C40,Stock!$A$5:$M$476,10,0),0)*Journal!E40</f>
        <v>0</v>
      </c>
      <c r="G40" s="200"/>
      <c r="H40" s="31">
        <f>IFERROR(VLOOKUP(C40,Stock!$A$5:$K$476,11,FALSE),0)*Journal!$G40</f>
        <v>0</v>
      </c>
      <c r="I40" s="29">
        <f t="shared" si="0"/>
        <v>0</v>
      </c>
      <c r="J40" s="198"/>
      <c r="K40" s="201"/>
      <c r="L40" s="202"/>
      <c r="M40" s="125">
        <f>IFERROR(INDEX(Stock!$A$5:$M$476,MATCH($C40,Stock!$A:$A,0),13),0)</f>
        <v>0</v>
      </c>
      <c r="P40" s="46">
        <f>IFERROR(VLOOKUP(C40,Stock!$A$5:$M$476,10,0),0)*Journal!J40</f>
        <v>0</v>
      </c>
      <c r="Q40" s="47">
        <f>IFERROR(VLOOKUP(C40,Stock!$A$5:$M$476,10,0),0)*Journal!K40</f>
        <v>0</v>
      </c>
      <c r="R40" s="155">
        <f t="shared" si="1"/>
        <v>0</v>
      </c>
    </row>
    <row r="41" spans="2:18" s="167" customFormat="1" ht="18" customHeight="1">
      <c r="B41" s="197"/>
      <c r="C41" s="198"/>
      <c r="D41" s="27">
        <f>IFERROR(VLOOKUP(C41,Stock!$A$5:$K$476,2,FALSE),0)</f>
        <v>0</v>
      </c>
      <c r="E41" s="199"/>
      <c r="F41" s="30">
        <f>IFERROR(VLOOKUP(C41,Stock!$A$5:$M$476,10,0),0)*Journal!E41</f>
        <v>0</v>
      </c>
      <c r="G41" s="200"/>
      <c r="H41" s="31">
        <f>IFERROR(VLOOKUP(C41,Stock!$A$5:$K$476,11,FALSE),0)*Journal!$G41</f>
        <v>0</v>
      </c>
      <c r="I41" s="29">
        <f t="shared" si="0"/>
        <v>0</v>
      </c>
      <c r="J41" s="198"/>
      <c r="K41" s="201"/>
      <c r="L41" s="202"/>
      <c r="M41" s="125">
        <f>IFERROR(INDEX(Stock!$A$5:$M$476,MATCH($C41,Stock!$A:$A,0),13),0)</f>
        <v>0</v>
      </c>
      <c r="P41" s="46">
        <f>IFERROR(VLOOKUP(C41,Stock!$A$5:$M$476,10,0),0)*Journal!J41</f>
        <v>0</v>
      </c>
      <c r="Q41" s="47">
        <f>IFERROR(VLOOKUP(C41,Stock!$A$5:$M$476,10,0),0)*Journal!K41</f>
        <v>0</v>
      </c>
      <c r="R41" s="155">
        <f t="shared" si="1"/>
        <v>0</v>
      </c>
    </row>
    <row r="42" spans="2:18" s="167" customFormat="1" ht="18" customHeight="1">
      <c r="B42" s="197"/>
      <c r="C42" s="198"/>
      <c r="D42" s="27">
        <f>IFERROR(VLOOKUP(C42,Stock!$A$5:$K$476,2,FALSE),0)</f>
        <v>0</v>
      </c>
      <c r="E42" s="199"/>
      <c r="F42" s="30">
        <f>IFERROR(VLOOKUP(C42,Stock!$A$5:$M$476,10,0),0)*Journal!E42</f>
        <v>0</v>
      </c>
      <c r="G42" s="200"/>
      <c r="H42" s="31">
        <f>IFERROR(VLOOKUP(C42,Stock!$A$5:$K$476,11,FALSE),0)*Journal!$G42</f>
        <v>0</v>
      </c>
      <c r="I42" s="29">
        <f t="shared" si="0"/>
        <v>0</v>
      </c>
      <c r="J42" s="198"/>
      <c r="K42" s="201"/>
      <c r="L42" s="202"/>
      <c r="M42" s="125">
        <f>IFERROR(INDEX(Stock!$A$5:$M$476,MATCH($C42,Stock!$A:$A,0),13),0)</f>
        <v>0</v>
      </c>
      <c r="P42" s="46">
        <f>IFERROR(VLOOKUP(C42,Stock!$A$5:$M$476,10,0),0)*Journal!J42</f>
        <v>0</v>
      </c>
      <c r="Q42" s="47">
        <f>IFERROR(VLOOKUP(C42,Stock!$A$5:$M$476,10,0),0)*Journal!K42</f>
        <v>0</v>
      </c>
      <c r="R42" s="155">
        <f t="shared" si="1"/>
        <v>0</v>
      </c>
    </row>
    <row r="43" spans="2:18" s="167" customFormat="1" ht="18" customHeight="1">
      <c r="B43" s="197"/>
      <c r="C43" s="198"/>
      <c r="D43" s="27">
        <f>IFERROR(VLOOKUP(C43,Stock!$A$5:$K$476,2,FALSE),0)</f>
        <v>0</v>
      </c>
      <c r="E43" s="199"/>
      <c r="F43" s="30">
        <f>IFERROR(VLOOKUP(C43,Stock!$A$5:$M$476,10,0),0)*Journal!E43</f>
        <v>0</v>
      </c>
      <c r="G43" s="200"/>
      <c r="H43" s="31">
        <f>IFERROR(VLOOKUP(C43,Stock!$A$5:$K$476,11,FALSE),0)*Journal!$G43</f>
        <v>0</v>
      </c>
      <c r="I43" s="29">
        <f t="shared" si="0"/>
        <v>0</v>
      </c>
      <c r="J43" s="198"/>
      <c r="K43" s="198"/>
      <c r="L43" s="202"/>
      <c r="M43" s="125">
        <f>IFERROR(INDEX(Stock!$A$5:$M$476,MATCH($C43,Stock!$A:$A,0),13),0)</f>
        <v>0</v>
      </c>
      <c r="P43" s="46">
        <f>IFERROR(VLOOKUP(C43,Stock!$A$5:$M$476,10,0),0)*Journal!J43</f>
        <v>0</v>
      </c>
      <c r="Q43" s="47">
        <f>IFERROR(VLOOKUP(C43,Stock!$A$5:$M$476,10,0),0)*Journal!K43</f>
        <v>0</v>
      </c>
      <c r="R43" s="155">
        <f t="shared" si="1"/>
        <v>0</v>
      </c>
    </row>
    <row r="44" spans="2:18" s="167" customFormat="1" ht="18" customHeight="1">
      <c r="B44" s="197"/>
      <c r="C44" s="198"/>
      <c r="D44" s="27">
        <f>IFERROR(VLOOKUP(C44,Stock!$A$5:$K$476,2,FALSE),0)</f>
        <v>0</v>
      </c>
      <c r="E44" s="199"/>
      <c r="F44" s="30">
        <f>IFERROR(VLOOKUP(C44,Stock!$A$5:$M$476,10,0),0)*Journal!E44</f>
        <v>0</v>
      </c>
      <c r="G44" s="200"/>
      <c r="H44" s="31">
        <f>IFERROR(VLOOKUP(C44,Stock!$A$5:$K$476,11,FALSE),0)*Journal!$G44</f>
        <v>0</v>
      </c>
      <c r="I44" s="29">
        <f t="shared" si="0"/>
        <v>0</v>
      </c>
      <c r="J44" s="198"/>
      <c r="K44" s="198"/>
      <c r="L44" s="202"/>
      <c r="M44" s="125">
        <f>IFERROR(INDEX(Stock!$A$5:$M$476,MATCH($C44,Stock!$A:$A,0),13),0)</f>
        <v>0</v>
      </c>
      <c r="P44" s="46">
        <f>IFERROR(VLOOKUP(C44,Stock!$A$5:$M$476,10,0),0)*Journal!J44</f>
        <v>0</v>
      </c>
      <c r="Q44" s="47">
        <f>IFERROR(VLOOKUP(C44,Stock!$A$5:$M$476,10,0),0)*Journal!K44</f>
        <v>0</v>
      </c>
      <c r="R44" s="155">
        <f t="shared" si="1"/>
        <v>0</v>
      </c>
    </row>
    <row r="45" spans="2:18" s="167" customFormat="1" ht="18" customHeight="1">
      <c r="B45" s="197"/>
      <c r="C45" s="198"/>
      <c r="D45" s="27">
        <f>IFERROR(VLOOKUP(C45,Stock!$A$5:$K$476,2,FALSE),0)</f>
        <v>0</v>
      </c>
      <c r="E45" s="199"/>
      <c r="F45" s="30">
        <f>IFERROR(VLOOKUP(C45,Stock!$A$5:$M$476,10,0),0)*Journal!E45</f>
        <v>0</v>
      </c>
      <c r="G45" s="200"/>
      <c r="H45" s="31">
        <f>IFERROR(VLOOKUP(C45,Stock!$A$5:$K$476,11,FALSE),0)*Journal!$G45</f>
        <v>0</v>
      </c>
      <c r="I45" s="29">
        <f t="shared" si="0"/>
        <v>0</v>
      </c>
      <c r="J45" s="198"/>
      <c r="K45" s="198"/>
      <c r="L45" s="202"/>
      <c r="M45" s="125">
        <f>IFERROR(INDEX(Stock!$A$5:$M$476,MATCH($C45,Stock!$A:$A,0),13),0)</f>
        <v>0</v>
      </c>
      <c r="P45" s="46">
        <f>IFERROR(VLOOKUP(C45,Stock!$A$5:$M$476,10,0),0)*Journal!J45</f>
        <v>0</v>
      </c>
      <c r="Q45" s="47">
        <f>IFERROR(VLOOKUP(C45,Stock!$A$5:$M$476,10,0),0)*Journal!K45</f>
        <v>0</v>
      </c>
      <c r="R45" s="155">
        <f t="shared" si="1"/>
        <v>0</v>
      </c>
    </row>
    <row r="46" spans="2:18" s="167" customFormat="1" ht="18" customHeight="1">
      <c r="B46" s="197"/>
      <c r="C46" s="198"/>
      <c r="D46" s="27">
        <f>IFERROR(VLOOKUP(C46,Stock!$A$5:$K$476,2,FALSE),0)</f>
        <v>0</v>
      </c>
      <c r="E46" s="199"/>
      <c r="F46" s="30">
        <f>IFERROR(VLOOKUP(C46,Stock!$A$5:$M$476,10,0),0)*Journal!E46</f>
        <v>0</v>
      </c>
      <c r="G46" s="200"/>
      <c r="H46" s="31">
        <f>IFERROR(VLOOKUP(C46,Stock!$A$5:$K$476,11,FALSE),0)*Journal!$G46</f>
        <v>0</v>
      </c>
      <c r="I46" s="29">
        <f t="shared" si="0"/>
        <v>0</v>
      </c>
      <c r="J46" s="198"/>
      <c r="K46" s="198"/>
      <c r="L46" s="202"/>
      <c r="M46" s="125">
        <f>IFERROR(INDEX(Stock!$A$5:$M$476,MATCH($C46,Stock!$A:$A,0),13),0)</f>
        <v>0</v>
      </c>
      <c r="P46" s="46">
        <f>IFERROR(VLOOKUP(C46,Stock!$A$5:$M$476,10,0),0)*Journal!J46</f>
        <v>0</v>
      </c>
      <c r="Q46" s="47">
        <f>IFERROR(VLOOKUP(C46,Stock!$A$5:$M$476,10,0),0)*Journal!K46</f>
        <v>0</v>
      </c>
      <c r="R46" s="155">
        <f t="shared" si="1"/>
        <v>0</v>
      </c>
    </row>
    <row r="47" spans="2:18" s="167" customFormat="1" ht="18" customHeight="1">
      <c r="B47" s="197"/>
      <c r="C47" s="198"/>
      <c r="D47" s="27">
        <f>IFERROR(VLOOKUP(C47,Stock!$A$5:$K$476,2,FALSE),0)</f>
        <v>0</v>
      </c>
      <c r="E47" s="199"/>
      <c r="F47" s="30">
        <f>IFERROR(VLOOKUP(C47,Stock!$A$5:$M$476,10,0),0)*Journal!E47</f>
        <v>0</v>
      </c>
      <c r="G47" s="200"/>
      <c r="H47" s="31">
        <f>IFERROR(VLOOKUP(C47,Stock!$A$5:$K$476,11,FALSE),0)*Journal!$G47</f>
        <v>0</v>
      </c>
      <c r="I47" s="29">
        <f t="shared" si="0"/>
        <v>0</v>
      </c>
      <c r="J47" s="198"/>
      <c r="K47" s="198"/>
      <c r="L47" s="202"/>
      <c r="M47" s="125">
        <f>IFERROR(INDEX(Stock!$A$5:$M$476,MATCH($C47,Stock!$A:$A,0),13),0)</f>
        <v>0</v>
      </c>
      <c r="P47" s="46">
        <f>IFERROR(VLOOKUP(C47,Stock!$A$5:$M$476,10,0),0)*Journal!J47</f>
        <v>0</v>
      </c>
      <c r="Q47" s="47">
        <f>IFERROR(VLOOKUP(C47,Stock!$A$5:$M$476,10,0),0)*Journal!K47</f>
        <v>0</v>
      </c>
      <c r="R47" s="155">
        <f t="shared" si="1"/>
        <v>0</v>
      </c>
    </row>
    <row r="48" spans="2:18" s="167" customFormat="1" ht="18" customHeight="1">
      <c r="B48" s="197"/>
      <c r="C48" s="198"/>
      <c r="D48" s="27">
        <f>IFERROR(VLOOKUP(C48,Stock!$A$5:$K$476,2,FALSE),0)</f>
        <v>0</v>
      </c>
      <c r="E48" s="199"/>
      <c r="F48" s="30">
        <f>IFERROR(VLOOKUP(C48,Stock!$A$5:$M$476,10,0),0)*Journal!E48</f>
        <v>0</v>
      </c>
      <c r="G48" s="200"/>
      <c r="H48" s="31">
        <f>IFERROR(VLOOKUP(C48,Stock!$A$5:$K$476,11,FALSE),0)*Journal!$G48</f>
        <v>0</v>
      </c>
      <c r="I48" s="29">
        <f t="shared" si="0"/>
        <v>0</v>
      </c>
      <c r="J48" s="198"/>
      <c r="K48" s="198"/>
      <c r="L48" s="202"/>
      <c r="M48" s="125">
        <f>IFERROR(INDEX(Stock!$A$5:$M$476,MATCH($C48,Stock!$A:$A,0),13),0)</f>
        <v>0</v>
      </c>
      <c r="P48" s="46">
        <f>IFERROR(VLOOKUP(C48,Stock!$A$5:$M$476,10,0),0)*Journal!J48</f>
        <v>0</v>
      </c>
      <c r="Q48" s="47">
        <f>IFERROR(VLOOKUP(C48,Stock!$A$5:$M$476,10,0),0)*Journal!K48</f>
        <v>0</v>
      </c>
      <c r="R48" s="155">
        <f t="shared" si="1"/>
        <v>0</v>
      </c>
    </row>
    <row r="49" spans="2:18" s="167" customFormat="1" ht="18" customHeight="1">
      <c r="B49" s="197"/>
      <c r="C49" s="198"/>
      <c r="D49" s="27">
        <f>IFERROR(VLOOKUP(C49,Stock!$A$5:$K$476,2,FALSE),0)</f>
        <v>0</v>
      </c>
      <c r="E49" s="199"/>
      <c r="F49" s="30">
        <f>IFERROR(VLOOKUP(C49,Stock!$A$5:$M$476,10,0),0)*Journal!E49</f>
        <v>0</v>
      </c>
      <c r="G49" s="200"/>
      <c r="H49" s="31">
        <f>IFERROR(VLOOKUP(C49,Stock!$A$5:$K$476,11,FALSE),0)*Journal!$G49</f>
        <v>0</v>
      </c>
      <c r="I49" s="29">
        <f t="shared" si="0"/>
        <v>0</v>
      </c>
      <c r="J49" s="198"/>
      <c r="K49" s="198"/>
      <c r="L49" s="202"/>
      <c r="M49" s="125">
        <f>IFERROR(INDEX(Stock!$A$5:$M$476,MATCH($C49,Stock!$A:$A,0),13),0)</f>
        <v>0</v>
      </c>
      <c r="P49" s="46">
        <f>IFERROR(VLOOKUP(C49,Stock!$A$5:$M$476,10,0),0)*Journal!J49</f>
        <v>0</v>
      </c>
      <c r="Q49" s="47">
        <f>IFERROR(VLOOKUP(C49,Stock!$A$5:$M$476,10,0),0)*Journal!K49</f>
        <v>0</v>
      </c>
      <c r="R49" s="155">
        <f t="shared" si="1"/>
        <v>0</v>
      </c>
    </row>
    <row r="50" spans="2:18" s="167" customFormat="1" ht="18" customHeight="1">
      <c r="B50" s="197"/>
      <c r="C50" s="198"/>
      <c r="D50" s="27">
        <f>IFERROR(VLOOKUP(C50,Stock!$A$5:$K$476,2,FALSE),0)</f>
        <v>0</v>
      </c>
      <c r="E50" s="199"/>
      <c r="F50" s="30">
        <f>IFERROR(VLOOKUP(C50,Stock!$A$5:$M$476,10,0),0)*Journal!E50</f>
        <v>0</v>
      </c>
      <c r="G50" s="200"/>
      <c r="H50" s="31">
        <f>IFERROR(VLOOKUP(C50,Stock!$A$5:$K$476,11,FALSE),0)*Journal!$G50</f>
        <v>0</v>
      </c>
      <c r="I50" s="29">
        <f t="shared" si="0"/>
        <v>0</v>
      </c>
      <c r="J50" s="198"/>
      <c r="K50" s="198"/>
      <c r="L50" s="202"/>
      <c r="M50" s="125">
        <f>IFERROR(INDEX(Stock!$A$5:$M$476,MATCH($C50,Stock!$A:$A,0),13),0)</f>
        <v>0</v>
      </c>
      <c r="P50" s="46">
        <f>IFERROR(VLOOKUP(C50,Stock!$A$5:$M$476,10,0),0)*Journal!J50</f>
        <v>0</v>
      </c>
      <c r="Q50" s="47">
        <f>IFERROR(VLOOKUP(C50,Stock!$A$5:$M$476,10,0),0)*Journal!K50</f>
        <v>0</v>
      </c>
      <c r="R50" s="155">
        <f t="shared" si="1"/>
        <v>0</v>
      </c>
    </row>
    <row r="51" spans="2:18" s="167" customFormat="1" ht="18" customHeight="1">
      <c r="B51" s="197"/>
      <c r="C51" s="198"/>
      <c r="D51" s="27">
        <f>IFERROR(VLOOKUP(C51,Stock!$A$5:$K$476,2,FALSE),0)</f>
        <v>0</v>
      </c>
      <c r="E51" s="199"/>
      <c r="F51" s="30">
        <f>IFERROR(VLOOKUP(C51,Stock!$A$5:$M$476,10,0),0)*Journal!E51</f>
        <v>0</v>
      </c>
      <c r="G51" s="200"/>
      <c r="H51" s="31">
        <f>IFERROR(VLOOKUP(C51,Stock!$A$5:$K$476,11,FALSE),0)*Journal!$G51</f>
        <v>0</v>
      </c>
      <c r="I51" s="29">
        <f t="shared" si="0"/>
        <v>0</v>
      </c>
      <c r="J51" s="198"/>
      <c r="K51" s="198"/>
      <c r="L51" s="202"/>
      <c r="M51" s="125">
        <f>IFERROR(INDEX(Stock!$A$5:$M$476,MATCH($C51,Stock!$A:$A,0),13),0)</f>
        <v>0</v>
      </c>
      <c r="P51" s="46">
        <f>IFERROR(VLOOKUP(C51,Stock!$A$5:$M$476,10,0),0)*Journal!J51</f>
        <v>0</v>
      </c>
      <c r="Q51" s="47">
        <f>IFERROR(VLOOKUP(C51,Stock!$A$5:$M$476,10,0),0)*Journal!K51</f>
        <v>0</v>
      </c>
      <c r="R51" s="155">
        <f t="shared" si="1"/>
        <v>0</v>
      </c>
    </row>
    <row r="52" spans="2:18" s="167" customFormat="1" ht="18" customHeight="1">
      <c r="B52" s="197"/>
      <c r="C52" s="198"/>
      <c r="D52" s="27">
        <f>IFERROR(VLOOKUP(C52,Stock!$A$5:$K$476,2,FALSE),0)</f>
        <v>0</v>
      </c>
      <c r="E52" s="199"/>
      <c r="F52" s="30">
        <f>IFERROR(VLOOKUP(C52,Stock!$A$5:$M$476,10,0),0)*Journal!E52</f>
        <v>0</v>
      </c>
      <c r="G52" s="200"/>
      <c r="H52" s="31">
        <f>IFERROR(VLOOKUP(C52,Stock!$A$5:$K$476,11,FALSE),0)*Journal!$G52</f>
        <v>0</v>
      </c>
      <c r="I52" s="29">
        <f t="shared" si="0"/>
        <v>0</v>
      </c>
      <c r="J52" s="198"/>
      <c r="K52" s="198"/>
      <c r="L52" s="202"/>
      <c r="M52" s="125">
        <f>IFERROR(INDEX(Stock!$A$5:$M$476,MATCH($C52,Stock!$A:$A,0),13),0)</f>
        <v>0</v>
      </c>
      <c r="P52" s="46">
        <f>IFERROR(VLOOKUP(C52,Stock!$A$5:$M$476,10,0),0)*Journal!J52</f>
        <v>0</v>
      </c>
      <c r="Q52" s="47">
        <f>IFERROR(VLOOKUP(C52,Stock!$A$5:$M$476,10,0),0)*Journal!K52</f>
        <v>0</v>
      </c>
      <c r="R52" s="155">
        <f t="shared" si="1"/>
        <v>0</v>
      </c>
    </row>
    <row r="53" spans="2:18" s="167" customFormat="1" ht="18" customHeight="1">
      <c r="B53" s="197"/>
      <c r="C53" s="198"/>
      <c r="D53" s="27">
        <f>IFERROR(VLOOKUP(C53,Stock!$A$5:$K$476,2,FALSE),0)</f>
        <v>0</v>
      </c>
      <c r="E53" s="199"/>
      <c r="F53" s="30">
        <f>IFERROR(VLOOKUP(C53,Stock!$A$5:$M$476,10,0),0)*Journal!E53</f>
        <v>0</v>
      </c>
      <c r="G53" s="200"/>
      <c r="H53" s="31">
        <f>IFERROR(VLOOKUP(C53,Stock!$A$5:$K$476,11,FALSE),0)*Journal!$G53</f>
        <v>0</v>
      </c>
      <c r="I53" s="29">
        <f t="shared" si="0"/>
        <v>0</v>
      </c>
      <c r="J53" s="198"/>
      <c r="K53" s="198"/>
      <c r="L53" s="202"/>
      <c r="M53" s="125">
        <f>IFERROR(INDEX(Stock!$A$5:$M$476,MATCH($C53,Stock!$A:$A,0),13),0)</f>
        <v>0</v>
      </c>
      <c r="P53" s="46">
        <f>IFERROR(VLOOKUP(C53,Stock!$A$5:$M$476,10,0),0)*Journal!J53</f>
        <v>0</v>
      </c>
      <c r="Q53" s="47">
        <f>IFERROR(VLOOKUP(C53,Stock!$A$5:$M$476,10,0),0)*Journal!K53</f>
        <v>0</v>
      </c>
      <c r="R53" s="155">
        <f t="shared" si="1"/>
        <v>0</v>
      </c>
    </row>
    <row r="54" spans="2:18" s="167" customFormat="1" ht="18" customHeight="1">
      <c r="B54" s="197"/>
      <c r="C54" s="198"/>
      <c r="D54" s="27">
        <f>IFERROR(VLOOKUP(C54,Stock!$A$5:$K$476,2,FALSE),0)</f>
        <v>0</v>
      </c>
      <c r="E54" s="199"/>
      <c r="F54" s="30">
        <f>IFERROR(VLOOKUP(C54,Stock!$A$5:$M$476,10,0),0)*Journal!E54</f>
        <v>0</v>
      </c>
      <c r="G54" s="200"/>
      <c r="H54" s="31">
        <f>IFERROR(VLOOKUP(C54,Stock!$A$5:$K$476,11,FALSE),0)*Journal!$G54</f>
        <v>0</v>
      </c>
      <c r="I54" s="29">
        <f t="shared" si="0"/>
        <v>0</v>
      </c>
      <c r="J54" s="198"/>
      <c r="K54" s="198"/>
      <c r="L54" s="202"/>
      <c r="M54" s="125">
        <f>IFERROR(INDEX(Stock!$A$5:$M$476,MATCH($C54,Stock!$A:$A,0),13),0)</f>
        <v>0</v>
      </c>
      <c r="P54" s="46">
        <f>IFERROR(VLOOKUP(C54,Stock!$A$5:$M$476,10,0),0)*Journal!J54</f>
        <v>0</v>
      </c>
      <c r="Q54" s="47">
        <f>IFERROR(VLOOKUP(C54,Stock!$A$5:$M$476,10,0),0)*Journal!K54</f>
        <v>0</v>
      </c>
      <c r="R54" s="155">
        <f t="shared" si="1"/>
        <v>0</v>
      </c>
    </row>
    <row r="55" spans="2:18" s="167" customFormat="1" ht="18" customHeight="1">
      <c r="B55" s="197"/>
      <c r="C55" s="198"/>
      <c r="D55" s="27">
        <f>IFERROR(VLOOKUP(C55,Stock!$A$5:$K$476,2,FALSE),0)</f>
        <v>0</v>
      </c>
      <c r="E55" s="199"/>
      <c r="F55" s="30">
        <f>IFERROR(VLOOKUP(C55,Stock!$A$5:$M$476,10,0),0)*Journal!E55</f>
        <v>0</v>
      </c>
      <c r="G55" s="200"/>
      <c r="H55" s="31">
        <f>IFERROR(VLOOKUP(C55,Stock!$A$5:$K$476,11,FALSE),0)*Journal!$G55</f>
        <v>0</v>
      </c>
      <c r="I55" s="29">
        <f t="shared" si="0"/>
        <v>0</v>
      </c>
      <c r="J55" s="198"/>
      <c r="K55" s="198"/>
      <c r="L55" s="202"/>
      <c r="M55" s="125">
        <f>IFERROR(INDEX(Stock!$A$5:$M$476,MATCH($C55,Stock!$A:$A,0),13),0)</f>
        <v>0</v>
      </c>
      <c r="P55" s="46">
        <f>IFERROR(VLOOKUP(C55,Stock!$A$5:$M$476,10,0),0)*Journal!J55</f>
        <v>0</v>
      </c>
      <c r="Q55" s="47">
        <f>IFERROR(VLOOKUP(C55,Stock!$A$5:$M$476,10,0),0)*Journal!K55</f>
        <v>0</v>
      </c>
      <c r="R55" s="155">
        <f t="shared" si="1"/>
        <v>0</v>
      </c>
    </row>
    <row r="56" spans="2:18" s="167" customFormat="1" ht="18" customHeight="1">
      <c r="B56" s="197"/>
      <c r="C56" s="198"/>
      <c r="D56" s="27">
        <f>IFERROR(VLOOKUP(C56,Stock!$A$5:$K$476,2,FALSE),0)</f>
        <v>0</v>
      </c>
      <c r="E56" s="199"/>
      <c r="F56" s="30">
        <f>IFERROR(VLOOKUP(C56,Stock!$A$5:$M$476,10,0),0)*Journal!E56</f>
        <v>0</v>
      </c>
      <c r="G56" s="200"/>
      <c r="H56" s="31">
        <f>IFERROR(VLOOKUP(C56,Stock!$A$5:$K$476,11,FALSE),0)*Journal!$G56</f>
        <v>0</v>
      </c>
      <c r="I56" s="29">
        <f t="shared" si="0"/>
        <v>0</v>
      </c>
      <c r="J56" s="198"/>
      <c r="K56" s="198"/>
      <c r="L56" s="202"/>
      <c r="M56" s="125">
        <f>IFERROR(INDEX(Stock!$A$5:$M$476,MATCH($C56,Stock!$A:$A,0),13),0)</f>
        <v>0</v>
      </c>
      <c r="P56" s="46">
        <f>IFERROR(VLOOKUP(C56,Stock!$A$5:$M$476,10,0),0)*Journal!J56</f>
        <v>0</v>
      </c>
      <c r="Q56" s="47">
        <f>IFERROR(VLOOKUP(C56,Stock!$A$5:$M$476,10,0),0)*Journal!K56</f>
        <v>0</v>
      </c>
      <c r="R56" s="155">
        <f t="shared" si="1"/>
        <v>0</v>
      </c>
    </row>
    <row r="57" spans="2:18" s="167" customFormat="1" ht="18" customHeight="1">
      <c r="B57" s="197"/>
      <c r="C57" s="198"/>
      <c r="D57" s="27">
        <f>IFERROR(VLOOKUP(C57,Stock!$A$5:$K$476,2,FALSE),0)</f>
        <v>0</v>
      </c>
      <c r="E57" s="199"/>
      <c r="F57" s="30">
        <f>IFERROR(VLOOKUP(C57,Stock!$A$5:$M$476,10,0),0)*Journal!E57</f>
        <v>0</v>
      </c>
      <c r="G57" s="200"/>
      <c r="H57" s="31">
        <f>IFERROR(VLOOKUP(C57,Stock!$A$5:$K$476,11,FALSE),0)*Journal!$G57</f>
        <v>0</v>
      </c>
      <c r="I57" s="29">
        <f t="shared" si="0"/>
        <v>0</v>
      </c>
      <c r="J57" s="198"/>
      <c r="K57" s="198"/>
      <c r="L57" s="202"/>
      <c r="M57" s="125">
        <f>IFERROR(INDEX(Stock!$A$5:$M$476,MATCH($C57,Stock!$A:$A,0),13),0)</f>
        <v>0</v>
      </c>
      <c r="P57" s="46">
        <f>IFERROR(VLOOKUP(C57,Stock!$A$5:$M$476,10,0),0)*Journal!J57</f>
        <v>0</v>
      </c>
      <c r="Q57" s="47">
        <f>IFERROR(VLOOKUP(C57,Stock!$A$5:$M$476,10,0),0)*Journal!K57</f>
        <v>0</v>
      </c>
      <c r="R57" s="155">
        <f t="shared" si="1"/>
        <v>0</v>
      </c>
    </row>
    <row r="58" spans="2:18" s="167" customFormat="1" ht="18" customHeight="1">
      <c r="B58" s="197"/>
      <c r="C58" s="198"/>
      <c r="D58" s="27">
        <f>IFERROR(VLOOKUP(C58,Stock!$A$5:$K$476,2,FALSE),0)</f>
        <v>0</v>
      </c>
      <c r="E58" s="199"/>
      <c r="F58" s="30">
        <f>IFERROR(VLOOKUP(C58,Stock!$A$5:$M$476,10,0),0)*Journal!E58</f>
        <v>0</v>
      </c>
      <c r="G58" s="200"/>
      <c r="H58" s="31">
        <f>IFERROR(VLOOKUP(C58,Stock!$A$5:$K$476,11,FALSE),0)*Journal!$G58</f>
        <v>0</v>
      </c>
      <c r="I58" s="29">
        <f t="shared" si="0"/>
        <v>0</v>
      </c>
      <c r="J58" s="198"/>
      <c r="K58" s="198"/>
      <c r="L58" s="202"/>
      <c r="M58" s="125">
        <f>IFERROR(INDEX(Stock!$A$5:$M$476,MATCH($C58,Stock!$A:$A,0),13),0)</f>
        <v>0</v>
      </c>
      <c r="P58" s="46">
        <f>IFERROR(VLOOKUP(C58,Stock!$A$5:$M$476,10,0),0)*Journal!J58</f>
        <v>0</v>
      </c>
      <c r="Q58" s="47">
        <f>IFERROR(VLOOKUP(C58,Stock!$A$5:$M$476,10,0),0)*Journal!K58</f>
        <v>0</v>
      </c>
      <c r="R58" s="155">
        <f t="shared" si="1"/>
        <v>0</v>
      </c>
    </row>
    <row r="59" spans="2:18" s="167" customFormat="1" ht="18" customHeight="1">
      <c r="B59" s="197"/>
      <c r="C59" s="198"/>
      <c r="D59" s="27">
        <f>IFERROR(VLOOKUP(C59,Stock!$A$5:$K$476,2,FALSE),0)</f>
        <v>0</v>
      </c>
      <c r="E59" s="199"/>
      <c r="F59" s="30">
        <f>IFERROR(VLOOKUP(C59,Stock!$A$5:$M$476,10,0),0)*Journal!E59</f>
        <v>0</v>
      </c>
      <c r="G59" s="200"/>
      <c r="H59" s="31">
        <f>IFERROR(VLOOKUP(C59,Stock!$A$5:$K$476,11,FALSE),0)*Journal!$G59</f>
        <v>0</v>
      </c>
      <c r="I59" s="29">
        <f t="shared" si="0"/>
        <v>0</v>
      </c>
      <c r="J59" s="198"/>
      <c r="K59" s="198"/>
      <c r="L59" s="202"/>
      <c r="M59" s="125">
        <f>IFERROR(INDEX(Stock!$A$5:$M$476,MATCH($C59,Stock!$A:$A,0),13),0)</f>
        <v>0</v>
      </c>
      <c r="P59" s="46">
        <f>IFERROR(VLOOKUP(C59,Stock!$A$5:$M$476,10,0),0)*Journal!J59</f>
        <v>0</v>
      </c>
      <c r="Q59" s="47">
        <f>IFERROR(VLOOKUP(C59,Stock!$A$5:$M$476,10,0),0)*Journal!K59</f>
        <v>0</v>
      </c>
      <c r="R59" s="155">
        <f t="shared" si="1"/>
        <v>0</v>
      </c>
    </row>
    <row r="60" spans="2:18" s="167" customFormat="1" ht="18" customHeight="1">
      <c r="B60" s="197"/>
      <c r="C60" s="198"/>
      <c r="D60" s="27">
        <f>IFERROR(VLOOKUP(C60,Stock!$A$5:$K$476,2,FALSE),0)</f>
        <v>0</v>
      </c>
      <c r="E60" s="199"/>
      <c r="F60" s="30">
        <f>IFERROR(VLOOKUP(C60,Stock!$A$5:$M$476,10,0),0)*Journal!E60</f>
        <v>0</v>
      </c>
      <c r="G60" s="200"/>
      <c r="H60" s="31">
        <f>IFERROR(VLOOKUP(C60,Stock!$A$5:$K$476,11,FALSE),0)*Journal!$G60</f>
        <v>0</v>
      </c>
      <c r="I60" s="29">
        <f t="shared" si="0"/>
        <v>0</v>
      </c>
      <c r="J60" s="198"/>
      <c r="K60" s="198"/>
      <c r="L60" s="202"/>
      <c r="M60" s="125">
        <f>IFERROR(INDEX(Stock!$A$5:$M$476,MATCH($C60,Stock!$A:$A,0),13),0)</f>
        <v>0</v>
      </c>
      <c r="P60" s="46">
        <f>IFERROR(VLOOKUP(C60,Stock!$A$5:$M$476,10,0),0)*Journal!J60</f>
        <v>0</v>
      </c>
      <c r="Q60" s="47">
        <f>IFERROR(VLOOKUP(C60,Stock!$A$5:$M$476,10,0),0)*Journal!K60</f>
        <v>0</v>
      </c>
      <c r="R60" s="155">
        <f t="shared" si="1"/>
        <v>0</v>
      </c>
    </row>
    <row r="61" spans="2:18" s="167" customFormat="1" ht="18" customHeight="1">
      <c r="B61" s="197"/>
      <c r="C61" s="198"/>
      <c r="D61" s="27">
        <f>IFERROR(VLOOKUP(C61,Stock!$A$5:$K$476,2,FALSE),0)</f>
        <v>0</v>
      </c>
      <c r="E61" s="199"/>
      <c r="F61" s="30">
        <f>IFERROR(VLOOKUP(C61,Stock!$A$5:$M$476,10,0),0)*Journal!E61</f>
        <v>0</v>
      </c>
      <c r="G61" s="200"/>
      <c r="H61" s="31">
        <f>IFERROR(VLOOKUP(C61,Stock!$A$5:$K$476,11,FALSE),0)*Journal!$G61</f>
        <v>0</v>
      </c>
      <c r="I61" s="29">
        <f t="shared" si="0"/>
        <v>0</v>
      </c>
      <c r="J61" s="198"/>
      <c r="K61" s="198"/>
      <c r="L61" s="202"/>
      <c r="M61" s="125">
        <f>IFERROR(INDEX(Stock!$A$5:$M$476,MATCH($C61,Stock!$A:$A,0),13),0)</f>
        <v>0</v>
      </c>
      <c r="P61" s="46">
        <f>IFERROR(VLOOKUP(C61,Stock!$A$5:$M$476,10,0),0)*Journal!J61</f>
        <v>0</v>
      </c>
      <c r="Q61" s="47">
        <f>IFERROR(VLOOKUP(C61,Stock!$A$5:$M$476,10,0),0)*Journal!K61</f>
        <v>0</v>
      </c>
      <c r="R61" s="155">
        <f t="shared" si="1"/>
        <v>0</v>
      </c>
    </row>
    <row r="62" spans="2:18" s="167" customFormat="1" ht="18" customHeight="1">
      <c r="B62" s="197"/>
      <c r="C62" s="198"/>
      <c r="D62" s="27">
        <f>IFERROR(VLOOKUP(C62,Stock!$A$5:$K$476,2,FALSE),0)</f>
        <v>0</v>
      </c>
      <c r="E62" s="199"/>
      <c r="F62" s="30">
        <f>IFERROR(VLOOKUP(C62,Stock!$A$5:$M$476,10,0),0)*Journal!E62</f>
        <v>0</v>
      </c>
      <c r="G62" s="200"/>
      <c r="H62" s="31">
        <f>IFERROR(VLOOKUP(C62,Stock!$A$5:$K$476,11,FALSE),0)*Journal!$G62</f>
        <v>0</v>
      </c>
      <c r="I62" s="29">
        <f t="shared" si="0"/>
        <v>0</v>
      </c>
      <c r="J62" s="198"/>
      <c r="K62" s="198"/>
      <c r="L62" s="202"/>
      <c r="M62" s="125">
        <f>IFERROR(INDEX(Stock!$A$5:$M$476,MATCH($C62,Stock!$A:$A,0),13),0)</f>
        <v>0</v>
      </c>
      <c r="P62" s="46">
        <f>IFERROR(VLOOKUP(C62,Stock!$A$5:$M$476,10,0),0)*Journal!J62</f>
        <v>0</v>
      </c>
      <c r="Q62" s="47">
        <f>IFERROR(VLOOKUP(C62,Stock!$A$5:$M$476,10,0),0)*Journal!K62</f>
        <v>0</v>
      </c>
      <c r="R62" s="155">
        <f t="shared" si="1"/>
        <v>0</v>
      </c>
    </row>
    <row r="63" spans="2:18" s="167" customFormat="1" ht="18" customHeight="1">
      <c r="B63" s="197"/>
      <c r="C63" s="198"/>
      <c r="D63" s="27">
        <f>IFERROR(VLOOKUP(C63,Stock!$A$5:$K$476,2,FALSE),0)</f>
        <v>0</v>
      </c>
      <c r="E63" s="199"/>
      <c r="F63" s="30">
        <f>IFERROR(VLOOKUP(C63,Stock!$A$5:$M$476,10,0),0)*Journal!E63</f>
        <v>0</v>
      </c>
      <c r="G63" s="200"/>
      <c r="H63" s="31">
        <f>IFERROR(VLOOKUP(C63,Stock!$A$5:$K$476,11,FALSE),0)*Journal!$G63</f>
        <v>0</v>
      </c>
      <c r="I63" s="29">
        <f t="shared" si="0"/>
        <v>0</v>
      </c>
      <c r="J63" s="198"/>
      <c r="K63" s="198"/>
      <c r="L63" s="202"/>
      <c r="M63" s="125">
        <f>IFERROR(INDEX(Stock!$A$5:$M$476,MATCH($C63,Stock!$A:$A,0),13),0)</f>
        <v>0</v>
      </c>
      <c r="P63" s="46">
        <f>IFERROR(VLOOKUP(C63,Stock!$A$5:$M$476,10,0),0)*Journal!J63</f>
        <v>0</v>
      </c>
      <c r="Q63" s="47">
        <f>IFERROR(VLOOKUP(C63,Stock!$A$5:$M$476,10,0),0)*Journal!K63</f>
        <v>0</v>
      </c>
      <c r="R63" s="155">
        <f t="shared" si="1"/>
        <v>0</v>
      </c>
    </row>
    <row r="64" spans="2:18" s="167" customFormat="1" ht="18" customHeight="1">
      <c r="B64" s="197"/>
      <c r="C64" s="198"/>
      <c r="D64" s="27">
        <f>IFERROR(VLOOKUP(C64,Stock!$A$5:$K$476,2,FALSE),0)</f>
        <v>0</v>
      </c>
      <c r="E64" s="199"/>
      <c r="F64" s="30">
        <f>IFERROR(VLOOKUP(C64,Stock!$A$5:$M$476,10,0),0)*Journal!E64</f>
        <v>0</v>
      </c>
      <c r="G64" s="200"/>
      <c r="H64" s="31">
        <f>IFERROR(VLOOKUP(C64,Stock!$A$5:$K$476,11,FALSE),0)*Journal!$G64</f>
        <v>0</v>
      </c>
      <c r="I64" s="29">
        <f t="shared" si="0"/>
        <v>0</v>
      </c>
      <c r="J64" s="198"/>
      <c r="K64" s="198"/>
      <c r="L64" s="202"/>
      <c r="M64" s="125">
        <f>IFERROR(INDEX(Stock!$A$5:$M$476,MATCH($C64,Stock!$A:$A,0),13),0)</f>
        <v>0</v>
      </c>
      <c r="P64" s="46">
        <f>IFERROR(VLOOKUP(C64,Stock!$A$5:$M$476,10,0),0)*Journal!J64</f>
        <v>0</v>
      </c>
      <c r="Q64" s="47">
        <f>IFERROR(VLOOKUP(C64,Stock!$A$5:$M$476,10,0),0)*Journal!K64</f>
        <v>0</v>
      </c>
      <c r="R64" s="155">
        <f t="shared" si="1"/>
        <v>0</v>
      </c>
    </row>
    <row r="65" spans="2:18" s="167" customFormat="1" ht="18" customHeight="1">
      <c r="B65" s="197"/>
      <c r="C65" s="198"/>
      <c r="D65" s="27">
        <f>IFERROR(VLOOKUP(C65,Stock!$A$5:$K$476,2,FALSE),0)</f>
        <v>0</v>
      </c>
      <c r="E65" s="199"/>
      <c r="F65" s="30">
        <f>IFERROR(VLOOKUP(C65,Stock!$A$5:$M$476,10,0),0)*Journal!E65</f>
        <v>0</v>
      </c>
      <c r="G65" s="200"/>
      <c r="H65" s="31">
        <f>IFERROR(VLOOKUP(C65,Stock!$A$5:$K$476,11,FALSE),0)*Journal!$G65</f>
        <v>0</v>
      </c>
      <c r="I65" s="29">
        <f t="shared" si="0"/>
        <v>0</v>
      </c>
      <c r="J65" s="198"/>
      <c r="K65" s="198"/>
      <c r="L65" s="202"/>
      <c r="M65" s="125">
        <f>IFERROR(INDEX(Stock!$A$5:$M$476,MATCH($C65,Stock!$A:$A,0),13),0)</f>
        <v>0</v>
      </c>
      <c r="P65" s="46">
        <f>IFERROR(VLOOKUP(C65,Stock!$A$5:$M$476,10,0),0)*Journal!J65</f>
        <v>0</v>
      </c>
      <c r="Q65" s="47">
        <f>IFERROR(VLOOKUP(C65,Stock!$A$5:$M$476,10,0),0)*Journal!K65</f>
        <v>0</v>
      </c>
      <c r="R65" s="155">
        <f t="shared" si="1"/>
        <v>0</v>
      </c>
    </row>
    <row r="66" spans="2:18" s="167" customFormat="1" ht="18" customHeight="1">
      <c r="B66" s="197"/>
      <c r="C66" s="198"/>
      <c r="D66" s="27">
        <f>IFERROR(VLOOKUP(C66,Stock!$A$5:$K$476,2,FALSE),0)</f>
        <v>0</v>
      </c>
      <c r="E66" s="199"/>
      <c r="F66" s="30">
        <f>IFERROR(VLOOKUP(C66,Stock!$A$5:$M$476,10,0),0)*Journal!E66</f>
        <v>0</v>
      </c>
      <c r="G66" s="200"/>
      <c r="H66" s="31">
        <f>IFERROR(VLOOKUP(C66,Stock!$A$5:$K$476,11,FALSE),0)*Journal!$G66</f>
        <v>0</v>
      </c>
      <c r="I66" s="29">
        <f t="shared" si="0"/>
        <v>0</v>
      </c>
      <c r="J66" s="198"/>
      <c r="K66" s="198"/>
      <c r="L66" s="202"/>
      <c r="M66" s="125">
        <f>IFERROR(INDEX(Stock!$A$5:$M$476,MATCH($C66,Stock!$A:$A,0),13),0)</f>
        <v>0</v>
      </c>
      <c r="P66" s="46">
        <f>IFERROR(VLOOKUP(C66,Stock!$A$5:$M$476,10,0),0)*Journal!J66</f>
        <v>0</v>
      </c>
      <c r="Q66" s="47">
        <f>IFERROR(VLOOKUP(C66,Stock!$A$5:$M$476,10,0),0)*Journal!K66</f>
        <v>0</v>
      </c>
      <c r="R66" s="155">
        <f t="shared" si="1"/>
        <v>0</v>
      </c>
    </row>
    <row r="67" spans="2:18" s="167" customFormat="1" ht="18" customHeight="1">
      <c r="B67" s="197"/>
      <c r="C67" s="198"/>
      <c r="D67" s="27">
        <f>IFERROR(VLOOKUP(C67,Stock!$A$5:$K$476,2,FALSE),0)</f>
        <v>0</v>
      </c>
      <c r="E67" s="199"/>
      <c r="F67" s="30">
        <f>IFERROR(VLOOKUP(C67,Stock!$A$5:$M$476,10,0),0)*Journal!E67</f>
        <v>0</v>
      </c>
      <c r="G67" s="200"/>
      <c r="H67" s="31">
        <f>IFERROR(VLOOKUP(C67,Stock!$A$5:$K$476,11,FALSE),0)*Journal!$G67</f>
        <v>0</v>
      </c>
      <c r="I67" s="29">
        <f t="shared" si="0"/>
        <v>0</v>
      </c>
      <c r="J67" s="198"/>
      <c r="K67" s="198"/>
      <c r="L67" s="202"/>
      <c r="M67" s="125">
        <f>IFERROR(INDEX(Stock!$A$5:$M$476,MATCH($C67,Stock!$A:$A,0),13),0)</f>
        <v>0</v>
      </c>
      <c r="P67" s="46">
        <f>IFERROR(VLOOKUP(C67,Stock!$A$5:$M$476,10,0),0)*Journal!J67</f>
        <v>0</v>
      </c>
      <c r="Q67" s="47">
        <f>IFERROR(VLOOKUP(C67,Stock!$A$5:$M$476,10,0),0)*Journal!K67</f>
        <v>0</v>
      </c>
      <c r="R67" s="155">
        <f t="shared" si="1"/>
        <v>0</v>
      </c>
    </row>
    <row r="68" spans="2:18" s="167" customFormat="1" ht="18" customHeight="1">
      <c r="B68" s="197"/>
      <c r="C68" s="198"/>
      <c r="D68" s="27">
        <f>IFERROR(VLOOKUP(C68,Stock!$A$5:$K$476,2,FALSE),0)</f>
        <v>0</v>
      </c>
      <c r="E68" s="199"/>
      <c r="F68" s="30">
        <f>IFERROR(VLOOKUP(C68,Stock!$A$5:$M$476,10,0),0)*Journal!E68</f>
        <v>0</v>
      </c>
      <c r="G68" s="200"/>
      <c r="H68" s="31">
        <f>IFERROR(VLOOKUP(C68,Stock!$A$5:$K$476,11,FALSE),0)*Journal!$G68</f>
        <v>0</v>
      </c>
      <c r="I68" s="29">
        <f t="shared" si="0"/>
        <v>0</v>
      </c>
      <c r="J68" s="198"/>
      <c r="K68" s="198"/>
      <c r="L68" s="202"/>
      <c r="M68" s="125">
        <f>IFERROR(INDEX(Stock!$A$5:$M$476,MATCH($C68,Stock!$A:$A,0),13),0)</f>
        <v>0</v>
      </c>
      <c r="P68" s="46">
        <f>IFERROR(VLOOKUP(C68,Stock!$A$5:$M$476,10,0),0)*Journal!J68</f>
        <v>0</v>
      </c>
      <c r="Q68" s="47">
        <f>IFERROR(VLOOKUP(C68,Stock!$A$5:$M$476,10,0),0)*Journal!K68</f>
        <v>0</v>
      </c>
      <c r="R68" s="155">
        <f t="shared" si="1"/>
        <v>0</v>
      </c>
    </row>
    <row r="69" spans="2:18" s="167" customFormat="1" ht="18" customHeight="1">
      <c r="B69" s="197"/>
      <c r="C69" s="198"/>
      <c r="D69" s="27">
        <f>IFERROR(VLOOKUP(C69,Stock!$A$5:$K$476,2,FALSE),0)</f>
        <v>0</v>
      </c>
      <c r="E69" s="199"/>
      <c r="F69" s="30">
        <f>IFERROR(VLOOKUP(C69,Stock!$A$5:$M$476,10,0),0)*Journal!E69</f>
        <v>0</v>
      </c>
      <c r="G69" s="200"/>
      <c r="H69" s="31">
        <f>IFERROR(VLOOKUP(C69,Stock!$A$5:$K$476,11,FALSE),0)*Journal!$G69</f>
        <v>0</v>
      </c>
      <c r="I69" s="29">
        <f t="shared" si="0"/>
        <v>0</v>
      </c>
      <c r="J69" s="198"/>
      <c r="K69" s="198"/>
      <c r="L69" s="202"/>
      <c r="M69" s="125">
        <f>IFERROR(INDEX(Stock!$A$5:$M$476,MATCH($C69,Stock!$A:$A,0),13),0)</f>
        <v>0</v>
      </c>
      <c r="P69" s="46">
        <f>IFERROR(VLOOKUP(C69,Stock!$A$5:$M$476,10,0),0)*Journal!J69</f>
        <v>0</v>
      </c>
      <c r="Q69" s="47">
        <f>IFERROR(VLOOKUP(C69,Stock!$A$5:$M$476,10,0),0)*Journal!K69</f>
        <v>0</v>
      </c>
      <c r="R69" s="155">
        <f t="shared" si="1"/>
        <v>0</v>
      </c>
    </row>
    <row r="70" spans="2:18" s="167" customFormat="1" ht="18" customHeight="1">
      <c r="B70" s="197"/>
      <c r="C70" s="198"/>
      <c r="D70" s="27">
        <f>IFERROR(VLOOKUP(C70,Stock!$A$5:$K$476,2,FALSE),0)</f>
        <v>0</v>
      </c>
      <c r="E70" s="199"/>
      <c r="F70" s="30">
        <f>IFERROR(VLOOKUP(C70,Stock!$A$5:$M$476,10,0),0)*Journal!E70</f>
        <v>0</v>
      </c>
      <c r="G70" s="200"/>
      <c r="H70" s="31">
        <f>IFERROR(VLOOKUP(C70,Stock!$A$5:$K$476,11,FALSE),0)*Journal!$G70</f>
        <v>0</v>
      </c>
      <c r="I70" s="29">
        <f t="shared" si="0"/>
        <v>0</v>
      </c>
      <c r="J70" s="198"/>
      <c r="K70" s="198"/>
      <c r="L70" s="202"/>
      <c r="M70" s="125">
        <f>IFERROR(INDEX(Stock!$A$5:$M$476,MATCH($C70,Stock!$A:$A,0),13),0)</f>
        <v>0</v>
      </c>
      <c r="P70" s="46">
        <f>IFERROR(VLOOKUP(C70,Stock!$A$5:$M$476,10,0),0)*Journal!J70</f>
        <v>0</v>
      </c>
      <c r="Q70" s="47">
        <f>IFERROR(VLOOKUP(C70,Stock!$A$5:$M$476,10,0),0)*Journal!K70</f>
        <v>0</v>
      </c>
      <c r="R70" s="155">
        <f t="shared" si="1"/>
        <v>0</v>
      </c>
    </row>
    <row r="71" spans="2:18" s="167" customFormat="1" ht="18" customHeight="1">
      <c r="B71" s="197"/>
      <c r="C71" s="198"/>
      <c r="D71" s="27">
        <f>IFERROR(VLOOKUP(C71,Stock!$A$5:$K$476,2,FALSE),0)</f>
        <v>0</v>
      </c>
      <c r="E71" s="199"/>
      <c r="F71" s="30">
        <f>IFERROR(VLOOKUP(C71,Stock!$A$5:$M$476,10,0),0)*Journal!E71</f>
        <v>0</v>
      </c>
      <c r="G71" s="200"/>
      <c r="H71" s="31">
        <f>IFERROR(VLOOKUP(C71,Stock!$A$5:$K$476,11,FALSE),0)*Journal!$G71</f>
        <v>0</v>
      </c>
      <c r="I71" s="29">
        <f t="shared" si="0"/>
        <v>0</v>
      </c>
      <c r="J71" s="198"/>
      <c r="K71" s="198"/>
      <c r="L71" s="202"/>
      <c r="M71" s="125">
        <f>IFERROR(INDEX(Stock!$A$5:$M$476,MATCH($C71,Stock!$A:$A,0),13),0)</f>
        <v>0</v>
      </c>
      <c r="P71" s="46">
        <f>IFERROR(VLOOKUP(C71,Stock!$A$5:$M$476,10,0),0)*Journal!J71</f>
        <v>0</v>
      </c>
      <c r="Q71" s="47">
        <f>IFERROR(VLOOKUP(C71,Stock!$A$5:$M$476,10,0),0)*Journal!K71</f>
        <v>0</v>
      </c>
      <c r="R71" s="155">
        <f t="shared" si="1"/>
        <v>0</v>
      </c>
    </row>
    <row r="72" spans="2:18" s="167" customFormat="1" ht="18" customHeight="1">
      <c r="B72" s="197"/>
      <c r="C72" s="198"/>
      <c r="D72" s="27">
        <f>IFERROR(VLOOKUP(C72,Stock!$A$5:$K$476,2,FALSE),0)</f>
        <v>0</v>
      </c>
      <c r="E72" s="199"/>
      <c r="F72" s="30">
        <f>IFERROR(VLOOKUP(C72,Stock!$A$5:$M$476,10,0),0)*Journal!E72</f>
        <v>0</v>
      </c>
      <c r="G72" s="200"/>
      <c r="H72" s="31">
        <f>IFERROR(VLOOKUP(C72,Stock!$A$5:$K$476,11,FALSE),0)*Journal!$G72</f>
        <v>0</v>
      </c>
      <c r="I72" s="29">
        <f t="shared" si="0"/>
        <v>0</v>
      </c>
      <c r="J72" s="198"/>
      <c r="K72" s="198"/>
      <c r="L72" s="202"/>
      <c r="M72" s="125">
        <f>IFERROR(INDEX(Stock!$A$5:$M$476,MATCH($C72,Stock!$A:$A,0),13),0)</f>
        <v>0</v>
      </c>
      <c r="P72" s="46">
        <f>IFERROR(VLOOKUP(C72,Stock!$A$5:$M$476,10,0),0)*Journal!J72</f>
        <v>0</v>
      </c>
      <c r="Q72" s="47">
        <f>IFERROR(VLOOKUP(C72,Stock!$A$5:$M$476,10,0),0)*Journal!K72</f>
        <v>0</v>
      </c>
      <c r="R72" s="155">
        <f t="shared" si="1"/>
        <v>0</v>
      </c>
    </row>
    <row r="73" spans="2:18" s="167" customFormat="1" ht="18" customHeight="1">
      <c r="B73" s="197"/>
      <c r="C73" s="198"/>
      <c r="D73" s="27">
        <f>IFERROR(VLOOKUP(C73,Stock!$A$5:$K$476,2,FALSE),0)</f>
        <v>0</v>
      </c>
      <c r="E73" s="199"/>
      <c r="F73" s="30">
        <f>IFERROR(VLOOKUP(C73,Stock!$A$5:$M$476,10,0),0)*Journal!E73</f>
        <v>0</v>
      </c>
      <c r="G73" s="200"/>
      <c r="H73" s="31">
        <f>IFERROR(VLOOKUP(C73,Stock!$A$5:$K$476,11,FALSE),0)*Journal!$G73</f>
        <v>0</v>
      </c>
      <c r="I73" s="29">
        <f t="shared" si="0"/>
        <v>0</v>
      </c>
      <c r="J73" s="198"/>
      <c r="K73" s="198"/>
      <c r="L73" s="202"/>
      <c r="M73" s="125">
        <f>IFERROR(INDEX(Stock!$A$5:$M$476,MATCH($C73,Stock!$A:$A,0),13),0)</f>
        <v>0</v>
      </c>
      <c r="P73" s="46">
        <f>IFERROR(VLOOKUP(C73,Stock!$A$5:$M$476,10,0),0)*Journal!J73</f>
        <v>0</v>
      </c>
      <c r="Q73" s="47">
        <f>IFERROR(VLOOKUP(C73,Stock!$A$5:$M$476,10,0),0)*Journal!K73</f>
        <v>0</v>
      </c>
      <c r="R73" s="155">
        <f t="shared" si="1"/>
        <v>0</v>
      </c>
    </row>
    <row r="74" spans="2:18" s="167" customFormat="1" ht="18" customHeight="1">
      <c r="B74" s="197"/>
      <c r="C74" s="198"/>
      <c r="D74" s="27">
        <f>IFERROR(VLOOKUP(C74,Stock!$A$5:$K$476,2,FALSE),0)</f>
        <v>0</v>
      </c>
      <c r="E74" s="199"/>
      <c r="F74" s="30">
        <f>IFERROR(VLOOKUP(C74,Stock!$A$5:$M$476,10,0),0)*Journal!E74</f>
        <v>0</v>
      </c>
      <c r="G74" s="200"/>
      <c r="H74" s="31">
        <f>IFERROR(VLOOKUP(C74,Stock!$A$5:$K$476,11,FALSE),0)*Journal!$G74</f>
        <v>0</v>
      </c>
      <c r="I74" s="29">
        <f t="shared" si="0"/>
        <v>0</v>
      </c>
      <c r="J74" s="198"/>
      <c r="K74" s="198"/>
      <c r="L74" s="202"/>
      <c r="M74" s="125">
        <f>IFERROR(INDEX(Stock!$A$5:$M$476,MATCH($C74,Stock!$A:$A,0),13),0)</f>
        <v>0</v>
      </c>
      <c r="P74" s="46">
        <f>IFERROR(VLOOKUP(C74,Stock!$A$5:$M$476,10,0),0)*Journal!J74</f>
        <v>0</v>
      </c>
      <c r="Q74" s="47">
        <f>IFERROR(VLOOKUP(C74,Stock!$A$5:$M$476,10,0),0)*Journal!K74</f>
        <v>0</v>
      </c>
      <c r="R74" s="155">
        <f t="shared" si="1"/>
        <v>0</v>
      </c>
    </row>
    <row r="75" spans="2:18" s="167" customFormat="1" ht="18" customHeight="1">
      <c r="B75" s="197"/>
      <c r="C75" s="198"/>
      <c r="D75" s="27">
        <f>IFERROR(VLOOKUP(C75,Stock!$A$5:$K$476,2,FALSE),0)</f>
        <v>0</v>
      </c>
      <c r="E75" s="199"/>
      <c r="F75" s="30">
        <f>IFERROR(VLOOKUP(C75,Stock!$A$5:$M$476,10,0),0)*Journal!E75</f>
        <v>0</v>
      </c>
      <c r="G75" s="200"/>
      <c r="H75" s="31">
        <f>IFERROR(VLOOKUP(C75,Stock!$A$5:$K$476,11,FALSE),0)*Journal!$G75</f>
        <v>0</v>
      </c>
      <c r="I75" s="29">
        <f t="shared" si="0"/>
        <v>0</v>
      </c>
      <c r="J75" s="198"/>
      <c r="K75" s="198"/>
      <c r="L75" s="202"/>
      <c r="M75" s="125">
        <f>IFERROR(INDEX(Stock!$A$5:$M$476,MATCH($C75,Stock!$A:$A,0),13),0)</f>
        <v>0</v>
      </c>
      <c r="P75" s="46">
        <f>IFERROR(VLOOKUP(C75,Stock!$A$5:$M$476,10,0),0)*Journal!J75</f>
        <v>0</v>
      </c>
      <c r="Q75" s="47">
        <f>IFERROR(VLOOKUP(C75,Stock!$A$5:$M$476,10,0),0)*Journal!K75</f>
        <v>0</v>
      </c>
      <c r="R75" s="155">
        <f t="shared" si="1"/>
        <v>0</v>
      </c>
    </row>
    <row r="76" spans="2:18" s="167" customFormat="1" ht="18" customHeight="1">
      <c r="B76" s="197"/>
      <c r="C76" s="198"/>
      <c r="D76" s="27">
        <f>IFERROR(VLOOKUP(C76,Stock!$A$5:$K$476,2,FALSE),0)</f>
        <v>0</v>
      </c>
      <c r="E76" s="199"/>
      <c r="F76" s="30">
        <f>IFERROR(VLOOKUP(C76,Stock!$A$5:$M$476,10,0),0)*Journal!E76</f>
        <v>0</v>
      </c>
      <c r="G76" s="200"/>
      <c r="H76" s="31">
        <f>IFERROR(VLOOKUP(C76,Stock!$A$5:$K$476,11,FALSE),0)*Journal!$G76</f>
        <v>0</v>
      </c>
      <c r="I76" s="29">
        <f t="shared" si="0"/>
        <v>0</v>
      </c>
      <c r="J76" s="198"/>
      <c r="K76" s="198"/>
      <c r="L76" s="202"/>
      <c r="M76" s="125">
        <f>IFERROR(INDEX(Stock!$A$5:$M$476,MATCH($C76,Stock!$A:$A,0),13),0)</f>
        <v>0</v>
      </c>
      <c r="P76" s="46">
        <f>IFERROR(VLOOKUP(C76,Stock!$A$5:$M$476,10,0),0)*Journal!J76</f>
        <v>0</v>
      </c>
      <c r="Q76" s="47">
        <f>IFERROR(VLOOKUP(C76,Stock!$A$5:$M$476,10,0),0)*Journal!K76</f>
        <v>0</v>
      </c>
      <c r="R76" s="155">
        <f t="shared" si="1"/>
        <v>0</v>
      </c>
    </row>
    <row r="77" spans="2:18" s="167" customFormat="1" ht="18" customHeight="1">
      <c r="B77" s="197"/>
      <c r="C77" s="198"/>
      <c r="D77" s="27">
        <f>IFERROR(VLOOKUP(C77,Stock!$A$5:$K$476,2,FALSE),0)</f>
        <v>0</v>
      </c>
      <c r="E77" s="199"/>
      <c r="F77" s="30">
        <f>IFERROR(VLOOKUP(C77,Stock!$A$5:$M$476,10,0),0)*Journal!E77</f>
        <v>0</v>
      </c>
      <c r="G77" s="200"/>
      <c r="H77" s="31">
        <f>IFERROR(VLOOKUP(C77,Stock!$A$5:$K$476,11,FALSE),0)*Journal!$G77</f>
        <v>0</v>
      </c>
      <c r="I77" s="29">
        <f t="shared" si="0"/>
        <v>0</v>
      </c>
      <c r="J77" s="198"/>
      <c r="K77" s="198"/>
      <c r="L77" s="202"/>
      <c r="M77" s="125">
        <f>IFERROR(INDEX(Stock!$A$5:$M$476,MATCH($C77,Stock!$A:$A,0),13),0)</f>
        <v>0</v>
      </c>
      <c r="P77" s="46">
        <f>IFERROR(VLOOKUP(C77,Stock!$A$5:$M$476,10,0),0)*Journal!J77</f>
        <v>0</v>
      </c>
      <c r="Q77" s="47">
        <f>IFERROR(VLOOKUP(C77,Stock!$A$5:$M$476,10,0),0)*Journal!K77</f>
        <v>0</v>
      </c>
      <c r="R77" s="155">
        <f t="shared" si="1"/>
        <v>0</v>
      </c>
    </row>
    <row r="78" spans="2:18" s="167" customFormat="1" ht="18" customHeight="1">
      <c r="B78" s="197"/>
      <c r="C78" s="198"/>
      <c r="D78" s="27">
        <f>IFERROR(VLOOKUP(C78,Stock!$A$5:$K$476,2,FALSE),0)</f>
        <v>0</v>
      </c>
      <c r="E78" s="199"/>
      <c r="F78" s="30">
        <f>IFERROR(VLOOKUP(C78,Stock!$A$5:$M$476,10,0),0)*Journal!E78</f>
        <v>0</v>
      </c>
      <c r="G78" s="200"/>
      <c r="H78" s="31">
        <f>IFERROR(VLOOKUP(C78,Stock!$A$5:$K$476,11,FALSE),0)*Journal!$G78</f>
        <v>0</v>
      </c>
      <c r="I78" s="29">
        <f t="shared" ref="I78:I141" si="2">E78+G78</f>
        <v>0</v>
      </c>
      <c r="J78" s="198"/>
      <c r="K78" s="198"/>
      <c r="L78" s="202"/>
      <c r="M78" s="125">
        <f>IFERROR(INDEX(Stock!$A$5:$M$476,MATCH($C78,Stock!$A:$A,0),13),0)</f>
        <v>0</v>
      </c>
      <c r="P78" s="46">
        <f>IFERROR(VLOOKUP(C78,Stock!$A$5:$M$476,10,0),0)*Journal!J78</f>
        <v>0</v>
      </c>
      <c r="Q78" s="47">
        <f>IFERROR(VLOOKUP(C78,Stock!$A$5:$M$476,10,0),0)*Journal!K78</f>
        <v>0</v>
      </c>
      <c r="R78" s="155">
        <f t="shared" ref="R78:R141" si="3">E78+G78</f>
        <v>0</v>
      </c>
    </row>
    <row r="79" spans="2:18" s="167" customFormat="1" ht="18" customHeight="1">
      <c r="B79" s="197"/>
      <c r="C79" s="198"/>
      <c r="D79" s="27">
        <f>IFERROR(VLOOKUP(C79,Stock!$A$5:$K$476,2,FALSE),0)</f>
        <v>0</v>
      </c>
      <c r="E79" s="199"/>
      <c r="F79" s="30">
        <f>IFERROR(VLOOKUP(C79,Stock!$A$5:$M$476,10,0),0)*Journal!E79</f>
        <v>0</v>
      </c>
      <c r="G79" s="200"/>
      <c r="H79" s="31">
        <f>IFERROR(VLOOKUP(C79,Stock!$A$5:$K$476,11,FALSE),0)*Journal!$G79</f>
        <v>0</v>
      </c>
      <c r="I79" s="29">
        <f t="shared" si="2"/>
        <v>0</v>
      </c>
      <c r="J79" s="198"/>
      <c r="K79" s="198"/>
      <c r="L79" s="202"/>
      <c r="M79" s="125">
        <f>IFERROR(INDEX(Stock!$A$5:$M$476,MATCH($C79,Stock!$A:$A,0),13),0)</f>
        <v>0</v>
      </c>
      <c r="P79" s="46">
        <f>IFERROR(VLOOKUP(C79,Stock!$A$5:$M$476,10,0),0)*Journal!J79</f>
        <v>0</v>
      </c>
      <c r="Q79" s="47">
        <f>IFERROR(VLOOKUP(C79,Stock!$A$5:$M$476,10,0),0)*Journal!K79</f>
        <v>0</v>
      </c>
      <c r="R79" s="155">
        <f t="shared" si="3"/>
        <v>0</v>
      </c>
    </row>
    <row r="80" spans="2:18" s="167" customFormat="1" ht="18" customHeight="1">
      <c r="B80" s="197"/>
      <c r="C80" s="198"/>
      <c r="D80" s="27">
        <f>IFERROR(VLOOKUP(C80,Stock!$A$5:$K$476,2,FALSE),0)</f>
        <v>0</v>
      </c>
      <c r="E80" s="199"/>
      <c r="F80" s="30">
        <f>IFERROR(VLOOKUP(C80,Stock!$A$5:$M$476,10,0),0)*Journal!E80</f>
        <v>0</v>
      </c>
      <c r="G80" s="200"/>
      <c r="H80" s="31">
        <f>IFERROR(VLOOKUP(C80,Stock!$A$5:$K$476,11,FALSE),0)*Journal!$G80</f>
        <v>0</v>
      </c>
      <c r="I80" s="29">
        <f t="shared" si="2"/>
        <v>0</v>
      </c>
      <c r="J80" s="198"/>
      <c r="K80" s="198"/>
      <c r="L80" s="202"/>
      <c r="M80" s="125">
        <f>IFERROR(INDEX(Stock!$A$5:$M$476,MATCH($C80,Stock!$A:$A,0),13),0)</f>
        <v>0</v>
      </c>
      <c r="P80" s="46">
        <f>IFERROR(VLOOKUP(C80,Stock!$A$5:$M$476,10,0),0)*Journal!J80</f>
        <v>0</v>
      </c>
      <c r="Q80" s="47">
        <f>IFERROR(VLOOKUP(C80,Stock!$A$5:$M$476,10,0),0)*Journal!K80</f>
        <v>0</v>
      </c>
      <c r="R80" s="155">
        <f t="shared" si="3"/>
        <v>0</v>
      </c>
    </row>
    <row r="81" spans="2:18" s="167" customFormat="1" ht="18" customHeight="1">
      <c r="B81" s="197"/>
      <c r="C81" s="198"/>
      <c r="D81" s="27">
        <f>IFERROR(VLOOKUP(C81,Stock!$A$5:$K$476,2,FALSE),0)</f>
        <v>0</v>
      </c>
      <c r="E81" s="199"/>
      <c r="F81" s="30">
        <f>IFERROR(VLOOKUP(C81,Stock!$A$5:$M$476,10,0),0)*Journal!E81</f>
        <v>0</v>
      </c>
      <c r="G81" s="200"/>
      <c r="H81" s="31">
        <f>IFERROR(VLOOKUP(C81,Stock!$A$5:$K$476,11,FALSE),0)*Journal!$G81</f>
        <v>0</v>
      </c>
      <c r="I81" s="29">
        <f t="shared" si="2"/>
        <v>0</v>
      </c>
      <c r="J81" s="198"/>
      <c r="K81" s="198"/>
      <c r="L81" s="202"/>
      <c r="M81" s="125">
        <f>IFERROR(INDEX(Stock!$A$5:$M$476,MATCH($C81,Stock!$A:$A,0),13),0)</f>
        <v>0</v>
      </c>
      <c r="P81" s="46">
        <f>IFERROR(VLOOKUP(C81,Stock!$A$5:$M$476,10,0),0)*Journal!J81</f>
        <v>0</v>
      </c>
      <c r="Q81" s="47">
        <f>IFERROR(VLOOKUP(C81,Stock!$A$5:$M$476,10,0),0)*Journal!K81</f>
        <v>0</v>
      </c>
      <c r="R81" s="155">
        <f t="shared" si="3"/>
        <v>0</v>
      </c>
    </row>
    <row r="82" spans="2:18" s="167" customFormat="1" ht="18" customHeight="1">
      <c r="B82" s="197"/>
      <c r="C82" s="198"/>
      <c r="D82" s="27">
        <f>IFERROR(VLOOKUP(C82,Stock!$A$5:$K$476,2,FALSE),0)</f>
        <v>0</v>
      </c>
      <c r="E82" s="199"/>
      <c r="F82" s="30">
        <f>IFERROR(VLOOKUP(C82,Stock!$A$5:$M$476,10,0),0)*Journal!E82</f>
        <v>0</v>
      </c>
      <c r="G82" s="200"/>
      <c r="H82" s="31">
        <f>IFERROR(VLOOKUP(C82,Stock!$A$5:$K$476,11,FALSE),0)*Journal!$G82</f>
        <v>0</v>
      </c>
      <c r="I82" s="29">
        <f t="shared" si="2"/>
        <v>0</v>
      </c>
      <c r="J82" s="198"/>
      <c r="K82" s="198"/>
      <c r="L82" s="202"/>
      <c r="M82" s="125">
        <f>IFERROR(INDEX(Stock!$A$5:$M$476,MATCH($C82,Stock!$A:$A,0),13),0)</f>
        <v>0</v>
      </c>
      <c r="P82" s="46">
        <f>IFERROR(VLOOKUP(C82,Stock!$A$5:$M$476,10,0),0)*Journal!J82</f>
        <v>0</v>
      </c>
      <c r="Q82" s="47">
        <f>IFERROR(VLOOKUP(C82,Stock!$A$5:$M$476,10,0),0)*Journal!K82</f>
        <v>0</v>
      </c>
      <c r="R82" s="155">
        <f t="shared" si="3"/>
        <v>0</v>
      </c>
    </row>
    <row r="83" spans="2:18" s="167" customFormat="1" ht="18" customHeight="1">
      <c r="B83" s="197"/>
      <c r="C83" s="198"/>
      <c r="D83" s="27">
        <f>IFERROR(VLOOKUP(C83,Stock!$A$5:$K$476,2,FALSE),0)</f>
        <v>0</v>
      </c>
      <c r="E83" s="199"/>
      <c r="F83" s="30">
        <f>IFERROR(VLOOKUP(C83,Stock!$A$5:$M$476,10,0),0)*Journal!E83</f>
        <v>0</v>
      </c>
      <c r="G83" s="200"/>
      <c r="H83" s="31">
        <f>IFERROR(VLOOKUP(C83,Stock!$A$5:$K$476,11,FALSE),0)*Journal!$G83</f>
        <v>0</v>
      </c>
      <c r="I83" s="29">
        <f t="shared" si="2"/>
        <v>0</v>
      </c>
      <c r="J83" s="198"/>
      <c r="K83" s="198"/>
      <c r="L83" s="202"/>
      <c r="M83" s="125">
        <f>IFERROR(INDEX(Stock!$A$5:$M$476,MATCH($C83,Stock!$A:$A,0),13),0)</f>
        <v>0</v>
      </c>
      <c r="P83" s="46">
        <f>IFERROR(VLOOKUP(C83,Stock!$A$5:$M$476,10,0),0)*Journal!J83</f>
        <v>0</v>
      </c>
      <c r="Q83" s="47">
        <f>IFERROR(VLOOKUP(C83,Stock!$A$5:$M$476,10,0),0)*Journal!K83</f>
        <v>0</v>
      </c>
      <c r="R83" s="155">
        <f t="shared" si="3"/>
        <v>0</v>
      </c>
    </row>
    <row r="84" spans="2:18" s="167" customFormat="1" ht="18" customHeight="1">
      <c r="B84" s="197"/>
      <c r="C84" s="198"/>
      <c r="D84" s="27">
        <f>IFERROR(VLOOKUP(C84,Stock!$A$5:$K$476,2,FALSE),0)</f>
        <v>0</v>
      </c>
      <c r="E84" s="199"/>
      <c r="F84" s="30">
        <f>IFERROR(VLOOKUP(C84,Stock!$A$5:$M$476,10,0),0)*Journal!E84</f>
        <v>0</v>
      </c>
      <c r="G84" s="200"/>
      <c r="H84" s="31">
        <f>IFERROR(VLOOKUP(C84,Stock!$A$5:$K$476,11,FALSE),0)*Journal!$G84</f>
        <v>0</v>
      </c>
      <c r="I84" s="29">
        <f t="shared" si="2"/>
        <v>0</v>
      </c>
      <c r="J84" s="198"/>
      <c r="K84" s="198"/>
      <c r="L84" s="202"/>
      <c r="M84" s="125">
        <f>IFERROR(INDEX(Stock!$A$5:$M$476,MATCH($C84,Stock!$A:$A,0),13),0)</f>
        <v>0</v>
      </c>
      <c r="P84" s="46">
        <f>IFERROR(VLOOKUP(C84,Stock!$A$5:$M$476,10,0),0)*Journal!J84</f>
        <v>0</v>
      </c>
      <c r="Q84" s="47">
        <f>IFERROR(VLOOKUP(C84,Stock!$A$5:$M$476,10,0),0)*Journal!K84</f>
        <v>0</v>
      </c>
      <c r="R84" s="155">
        <f t="shared" si="3"/>
        <v>0</v>
      </c>
    </row>
    <row r="85" spans="2:18" s="167" customFormat="1" ht="18" customHeight="1">
      <c r="B85" s="197"/>
      <c r="C85" s="198"/>
      <c r="D85" s="27">
        <f>IFERROR(VLOOKUP(C85,Stock!$A$5:$K$476,2,FALSE),0)</f>
        <v>0</v>
      </c>
      <c r="E85" s="199"/>
      <c r="F85" s="30">
        <f>IFERROR(VLOOKUP(C85,Stock!$A$5:$M$476,10,0),0)*Journal!E85</f>
        <v>0</v>
      </c>
      <c r="G85" s="200"/>
      <c r="H85" s="31">
        <f>IFERROR(VLOOKUP(C85,Stock!$A$5:$K$476,11,FALSE),0)*Journal!$G85</f>
        <v>0</v>
      </c>
      <c r="I85" s="29">
        <f t="shared" si="2"/>
        <v>0</v>
      </c>
      <c r="J85" s="198"/>
      <c r="K85" s="198"/>
      <c r="L85" s="202"/>
      <c r="M85" s="125">
        <f>IFERROR(INDEX(Stock!$A$5:$M$476,MATCH($C85,Stock!$A:$A,0),13),0)</f>
        <v>0</v>
      </c>
      <c r="P85" s="46">
        <f>IFERROR(VLOOKUP(C85,Stock!$A$5:$M$476,10,0),0)*Journal!J85</f>
        <v>0</v>
      </c>
      <c r="Q85" s="47">
        <f>IFERROR(VLOOKUP(C85,Stock!$A$5:$M$476,10,0),0)*Journal!K85</f>
        <v>0</v>
      </c>
      <c r="R85" s="155">
        <f t="shared" si="3"/>
        <v>0</v>
      </c>
    </row>
    <row r="86" spans="2:18" s="167" customFormat="1" ht="18" customHeight="1">
      <c r="B86" s="197"/>
      <c r="C86" s="198"/>
      <c r="D86" s="27">
        <f>IFERROR(VLOOKUP(C86,Stock!$A$5:$K$476,2,FALSE),0)</f>
        <v>0</v>
      </c>
      <c r="E86" s="199"/>
      <c r="F86" s="30">
        <f>IFERROR(VLOOKUP(C86,Stock!$A$5:$M$476,10,0),0)*Journal!E86</f>
        <v>0</v>
      </c>
      <c r="G86" s="200"/>
      <c r="H86" s="31">
        <f>IFERROR(VLOOKUP(C86,Stock!$A$5:$K$476,11,FALSE),0)*Journal!$G86</f>
        <v>0</v>
      </c>
      <c r="I86" s="29">
        <f t="shared" si="2"/>
        <v>0</v>
      </c>
      <c r="J86" s="198"/>
      <c r="K86" s="198"/>
      <c r="L86" s="202"/>
      <c r="M86" s="125">
        <f>IFERROR(INDEX(Stock!$A$5:$M$476,MATCH($C86,Stock!$A:$A,0),13),0)</f>
        <v>0</v>
      </c>
      <c r="P86" s="46">
        <f>IFERROR(VLOOKUP(C86,Stock!$A$5:$M$476,10,0),0)*Journal!J86</f>
        <v>0</v>
      </c>
      <c r="Q86" s="47">
        <f>IFERROR(VLOOKUP(C86,Stock!$A$5:$M$476,10,0),0)*Journal!K86</f>
        <v>0</v>
      </c>
      <c r="R86" s="155">
        <f t="shared" si="3"/>
        <v>0</v>
      </c>
    </row>
    <row r="87" spans="2:18" s="167" customFormat="1" ht="18" customHeight="1">
      <c r="B87" s="197"/>
      <c r="C87" s="198"/>
      <c r="D87" s="27">
        <f>IFERROR(VLOOKUP(C87,Stock!$A$5:$K$476,2,FALSE),0)</f>
        <v>0</v>
      </c>
      <c r="E87" s="199"/>
      <c r="F87" s="30">
        <f>IFERROR(VLOOKUP(C87,Stock!$A$5:$M$476,10,0),0)*Journal!E87</f>
        <v>0</v>
      </c>
      <c r="G87" s="200"/>
      <c r="H87" s="31">
        <f>IFERROR(VLOOKUP(C87,Stock!$A$5:$K$476,11,FALSE),0)*Journal!$G87</f>
        <v>0</v>
      </c>
      <c r="I87" s="29">
        <f t="shared" si="2"/>
        <v>0</v>
      </c>
      <c r="J87" s="198"/>
      <c r="K87" s="198"/>
      <c r="L87" s="202"/>
      <c r="M87" s="125">
        <f>IFERROR(INDEX(Stock!$A$5:$M$476,MATCH($C87,Stock!$A:$A,0),13),0)</f>
        <v>0</v>
      </c>
      <c r="P87" s="46">
        <f>IFERROR(VLOOKUP(C87,Stock!$A$5:$M$476,10,0),0)*Journal!J87</f>
        <v>0</v>
      </c>
      <c r="Q87" s="47">
        <f>IFERROR(VLOOKUP(C87,Stock!$A$5:$M$476,10,0),0)*Journal!K87</f>
        <v>0</v>
      </c>
      <c r="R87" s="155">
        <f t="shared" si="3"/>
        <v>0</v>
      </c>
    </row>
    <row r="88" spans="2:18" s="167" customFormat="1" ht="18" customHeight="1">
      <c r="B88" s="197"/>
      <c r="C88" s="198"/>
      <c r="D88" s="27">
        <f>IFERROR(VLOOKUP(C88,Stock!$A$5:$K$476,2,FALSE),0)</f>
        <v>0</v>
      </c>
      <c r="E88" s="199"/>
      <c r="F88" s="30">
        <f>IFERROR(VLOOKUP(C88,Stock!$A$5:$M$476,10,0),0)*Journal!E88</f>
        <v>0</v>
      </c>
      <c r="G88" s="200"/>
      <c r="H88" s="31">
        <f>IFERROR(VLOOKUP(C88,Stock!$A$5:$K$476,11,FALSE),0)*Journal!$G88</f>
        <v>0</v>
      </c>
      <c r="I88" s="29">
        <f t="shared" si="2"/>
        <v>0</v>
      </c>
      <c r="J88" s="198"/>
      <c r="K88" s="198"/>
      <c r="L88" s="202"/>
      <c r="M88" s="125">
        <f>IFERROR(INDEX(Stock!$A$5:$M$476,MATCH($C88,Stock!$A:$A,0),13),0)</f>
        <v>0</v>
      </c>
      <c r="P88" s="46">
        <f>IFERROR(VLOOKUP(C88,Stock!$A$5:$M$476,10,0),0)*Journal!J88</f>
        <v>0</v>
      </c>
      <c r="Q88" s="47">
        <f>IFERROR(VLOOKUP(C88,Stock!$A$5:$M$476,10,0),0)*Journal!K88</f>
        <v>0</v>
      </c>
      <c r="R88" s="155">
        <f t="shared" si="3"/>
        <v>0</v>
      </c>
    </row>
    <row r="89" spans="2:18" s="167" customFormat="1" ht="18" customHeight="1">
      <c r="B89" s="197"/>
      <c r="C89" s="198"/>
      <c r="D89" s="27">
        <f>IFERROR(VLOOKUP(C89,Stock!$A$5:$K$476,2,FALSE),0)</f>
        <v>0</v>
      </c>
      <c r="E89" s="199"/>
      <c r="F89" s="30">
        <f>IFERROR(VLOOKUP(C89,Stock!$A$5:$M$476,10,0),0)*Journal!E89</f>
        <v>0</v>
      </c>
      <c r="G89" s="200"/>
      <c r="H89" s="31">
        <f>IFERROR(VLOOKUP(C89,Stock!$A$5:$K$476,11,FALSE),0)*Journal!$G89</f>
        <v>0</v>
      </c>
      <c r="I89" s="29">
        <f t="shared" si="2"/>
        <v>0</v>
      </c>
      <c r="J89" s="198"/>
      <c r="K89" s="198"/>
      <c r="L89" s="202"/>
      <c r="M89" s="125">
        <f>IFERROR(INDEX(Stock!$A$5:$M$476,MATCH($C89,Stock!$A:$A,0),13),0)</f>
        <v>0</v>
      </c>
      <c r="P89" s="46">
        <f>IFERROR(VLOOKUP(C89,Stock!$A$5:$M$476,10,0),0)*Journal!J89</f>
        <v>0</v>
      </c>
      <c r="Q89" s="47">
        <f>IFERROR(VLOOKUP(C89,Stock!$A$5:$M$476,10,0),0)*Journal!K89</f>
        <v>0</v>
      </c>
      <c r="R89" s="155">
        <f t="shared" si="3"/>
        <v>0</v>
      </c>
    </row>
    <row r="90" spans="2:18" s="167" customFormat="1" ht="18" customHeight="1">
      <c r="B90" s="197"/>
      <c r="C90" s="198"/>
      <c r="D90" s="27">
        <f>IFERROR(VLOOKUP(C90,Stock!$A$5:$K$476,2,FALSE),0)</f>
        <v>0</v>
      </c>
      <c r="E90" s="199"/>
      <c r="F90" s="30">
        <f>IFERROR(VLOOKUP(C90,Stock!$A$5:$M$476,10,0),0)*Journal!E90</f>
        <v>0</v>
      </c>
      <c r="G90" s="200"/>
      <c r="H90" s="31">
        <f>IFERROR(VLOOKUP(C90,Stock!$A$5:$K$476,11,FALSE),0)*Journal!$G90</f>
        <v>0</v>
      </c>
      <c r="I90" s="29">
        <f t="shared" si="2"/>
        <v>0</v>
      </c>
      <c r="J90" s="198"/>
      <c r="K90" s="198"/>
      <c r="L90" s="202"/>
      <c r="M90" s="125">
        <f>IFERROR(INDEX(Stock!$A$5:$M$476,MATCH($C90,Stock!$A:$A,0),13),0)</f>
        <v>0</v>
      </c>
      <c r="P90" s="46">
        <f>IFERROR(VLOOKUP(C90,Stock!$A$5:$M$476,10,0),0)*Journal!J90</f>
        <v>0</v>
      </c>
      <c r="Q90" s="47">
        <f>IFERROR(VLOOKUP(C90,Stock!$A$5:$M$476,10,0),0)*Journal!K90</f>
        <v>0</v>
      </c>
      <c r="R90" s="155">
        <f t="shared" si="3"/>
        <v>0</v>
      </c>
    </row>
    <row r="91" spans="2:18" s="167" customFormat="1" ht="18" customHeight="1">
      <c r="B91" s="197"/>
      <c r="C91" s="198"/>
      <c r="D91" s="27">
        <f>IFERROR(VLOOKUP(C91,Stock!$A$5:$K$476,2,FALSE),0)</f>
        <v>0</v>
      </c>
      <c r="E91" s="199"/>
      <c r="F91" s="30">
        <f>IFERROR(VLOOKUP(C91,Stock!$A$5:$M$476,10,0),0)*Journal!E91</f>
        <v>0</v>
      </c>
      <c r="G91" s="200"/>
      <c r="H91" s="31">
        <f>IFERROR(VLOOKUP(C91,Stock!$A$5:$K$476,11,FALSE),0)*Journal!$G91</f>
        <v>0</v>
      </c>
      <c r="I91" s="29">
        <f t="shared" si="2"/>
        <v>0</v>
      </c>
      <c r="J91" s="198"/>
      <c r="K91" s="198"/>
      <c r="L91" s="202"/>
      <c r="M91" s="125">
        <f>IFERROR(INDEX(Stock!$A$5:$M$476,MATCH($C91,Stock!$A:$A,0),13),0)</f>
        <v>0</v>
      </c>
      <c r="P91" s="46">
        <f>IFERROR(VLOOKUP(C91,Stock!$A$5:$M$476,10,0),0)*Journal!J91</f>
        <v>0</v>
      </c>
      <c r="Q91" s="47">
        <f>IFERROR(VLOOKUP(C91,Stock!$A$5:$M$476,10,0),0)*Journal!K91</f>
        <v>0</v>
      </c>
      <c r="R91" s="155">
        <f t="shared" si="3"/>
        <v>0</v>
      </c>
    </row>
    <row r="92" spans="2:18" s="167" customFormat="1" ht="18" customHeight="1">
      <c r="B92" s="197"/>
      <c r="C92" s="198"/>
      <c r="D92" s="27">
        <f>IFERROR(VLOOKUP(C92,Stock!$A$5:$K$476,2,FALSE),0)</f>
        <v>0</v>
      </c>
      <c r="E92" s="199"/>
      <c r="F92" s="30">
        <f>IFERROR(VLOOKUP(C92,Stock!$A$5:$M$476,10,0),0)*Journal!E92</f>
        <v>0</v>
      </c>
      <c r="G92" s="200"/>
      <c r="H92" s="31">
        <f>IFERROR(VLOOKUP(C92,Stock!$A$5:$K$476,11,FALSE),0)*Journal!$G92</f>
        <v>0</v>
      </c>
      <c r="I92" s="29">
        <f t="shared" si="2"/>
        <v>0</v>
      </c>
      <c r="J92" s="198"/>
      <c r="K92" s="198"/>
      <c r="L92" s="202"/>
      <c r="M92" s="125">
        <f>IFERROR(INDEX(Stock!$A$5:$M$476,MATCH($C92,Stock!$A:$A,0),13),0)</f>
        <v>0</v>
      </c>
      <c r="P92" s="46">
        <f>IFERROR(VLOOKUP(C92,Stock!$A$5:$M$476,10,0),0)*Journal!J92</f>
        <v>0</v>
      </c>
      <c r="Q92" s="47">
        <f>IFERROR(VLOOKUP(C92,Stock!$A$5:$M$476,10,0),0)*Journal!K92</f>
        <v>0</v>
      </c>
      <c r="R92" s="155">
        <f t="shared" si="3"/>
        <v>0</v>
      </c>
    </row>
    <row r="93" spans="2:18" s="167" customFormat="1" ht="18" customHeight="1">
      <c r="B93" s="197"/>
      <c r="C93" s="198"/>
      <c r="D93" s="27">
        <f>IFERROR(VLOOKUP(C93,Stock!$A$5:$K$476,2,FALSE),0)</f>
        <v>0</v>
      </c>
      <c r="E93" s="199"/>
      <c r="F93" s="30">
        <f>IFERROR(VLOOKUP(C93,Stock!$A$5:$M$476,10,0),0)*Journal!E93</f>
        <v>0</v>
      </c>
      <c r="G93" s="200"/>
      <c r="H93" s="31">
        <f>IFERROR(VLOOKUP(C93,Stock!$A$5:$K$476,11,FALSE),0)*Journal!$G93</f>
        <v>0</v>
      </c>
      <c r="I93" s="29">
        <f t="shared" si="2"/>
        <v>0</v>
      </c>
      <c r="J93" s="198"/>
      <c r="K93" s="198"/>
      <c r="L93" s="202"/>
      <c r="M93" s="125">
        <f>IFERROR(INDEX(Stock!$A$5:$M$476,MATCH($C93,Stock!$A:$A,0),13),0)</f>
        <v>0</v>
      </c>
      <c r="P93" s="46">
        <f>IFERROR(VLOOKUP(C93,Stock!$A$5:$M$476,10,0),0)*Journal!J93</f>
        <v>0</v>
      </c>
      <c r="Q93" s="47">
        <f>IFERROR(VLOOKUP(C93,Stock!$A$5:$M$476,10,0),0)*Journal!K93</f>
        <v>0</v>
      </c>
      <c r="R93" s="155">
        <f t="shared" si="3"/>
        <v>0</v>
      </c>
    </row>
    <row r="94" spans="2:18" s="167" customFormat="1" ht="18" customHeight="1">
      <c r="B94" s="197"/>
      <c r="C94" s="198"/>
      <c r="D94" s="27">
        <f>IFERROR(VLOOKUP(C94,Stock!$A$5:$K$476,2,FALSE),0)</f>
        <v>0</v>
      </c>
      <c r="E94" s="199"/>
      <c r="F94" s="30">
        <f>IFERROR(VLOOKUP(C94,Stock!$A$5:$M$476,10,0),0)*Journal!E94</f>
        <v>0</v>
      </c>
      <c r="G94" s="200"/>
      <c r="H94" s="31">
        <f>IFERROR(VLOOKUP(C94,Stock!$A$5:$K$476,11,FALSE),0)*Journal!$G94</f>
        <v>0</v>
      </c>
      <c r="I94" s="29">
        <f t="shared" si="2"/>
        <v>0</v>
      </c>
      <c r="J94" s="198"/>
      <c r="K94" s="198"/>
      <c r="L94" s="202"/>
      <c r="M94" s="125">
        <f>IFERROR(INDEX(Stock!$A$5:$M$476,MATCH($C94,Stock!$A:$A,0),13),0)</f>
        <v>0</v>
      </c>
      <c r="P94" s="46">
        <f>IFERROR(VLOOKUP(C94,Stock!$A$5:$M$476,10,0),0)*Journal!J94</f>
        <v>0</v>
      </c>
      <c r="Q94" s="47">
        <f>IFERROR(VLOOKUP(C94,Stock!$A$5:$M$476,10,0),0)*Journal!K94</f>
        <v>0</v>
      </c>
      <c r="R94" s="155">
        <f t="shared" si="3"/>
        <v>0</v>
      </c>
    </row>
    <row r="95" spans="2:18" s="167" customFormat="1" ht="18" customHeight="1">
      <c r="B95" s="197"/>
      <c r="C95" s="198"/>
      <c r="D95" s="27">
        <f>IFERROR(VLOOKUP(C95,Stock!$A$5:$K$476,2,FALSE),0)</f>
        <v>0</v>
      </c>
      <c r="E95" s="199"/>
      <c r="F95" s="30">
        <f>IFERROR(VLOOKUP(C95,Stock!$A$5:$M$476,10,0),0)*Journal!E95</f>
        <v>0</v>
      </c>
      <c r="G95" s="200"/>
      <c r="H95" s="31">
        <f>IFERROR(VLOOKUP(C95,Stock!$A$5:$K$476,11,FALSE),0)*Journal!$G95</f>
        <v>0</v>
      </c>
      <c r="I95" s="29">
        <f t="shared" si="2"/>
        <v>0</v>
      </c>
      <c r="J95" s="198"/>
      <c r="K95" s="198"/>
      <c r="L95" s="202"/>
      <c r="M95" s="125">
        <f>IFERROR(INDEX(Stock!$A$5:$M$476,MATCH($C95,Stock!$A:$A,0),13),0)</f>
        <v>0</v>
      </c>
      <c r="P95" s="46">
        <f>IFERROR(VLOOKUP(C95,Stock!$A$5:$M$476,10,0),0)*Journal!J95</f>
        <v>0</v>
      </c>
      <c r="Q95" s="47">
        <f>IFERROR(VLOOKUP(C95,Stock!$A$5:$M$476,10,0),0)*Journal!K95</f>
        <v>0</v>
      </c>
      <c r="R95" s="155">
        <f t="shared" si="3"/>
        <v>0</v>
      </c>
    </row>
    <row r="96" spans="2:18" s="167" customFormat="1" ht="18" customHeight="1">
      <c r="B96" s="197"/>
      <c r="C96" s="198"/>
      <c r="D96" s="27">
        <f>IFERROR(VLOOKUP(C96,Stock!$A$5:$K$476,2,FALSE),0)</f>
        <v>0</v>
      </c>
      <c r="E96" s="199"/>
      <c r="F96" s="30">
        <f>IFERROR(VLOOKUP(C96,Stock!$A$5:$M$476,10,0),0)*Journal!E96</f>
        <v>0</v>
      </c>
      <c r="G96" s="200"/>
      <c r="H96" s="31">
        <f>IFERROR(VLOOKUP(C96,Stock!$A$5:$K$476,11,FALSE),0)*Journal!$G96</f>
        <v>0</v>
      </c>
      <c r="I96" s="29">
        <f t="shared" si="2"/>
        <v>0</v>
      </c>
      <c r="J96" s="198"/>
      <c r="K96" s="198"/>
      <c r="L96" s="202"/>
      <c r="M96" s="125">
        <f>IFERROR(INDEX(Stock!$A$5:$M$476,MATCH($C96,Stock!$A:$A,0),13),0)</f>
        <v>0</v>
      </c>
      <c r="P96" s="46">
        <f>IFERROR(VLOOKUP(C96,Stock!$A$5:$M$476,10,0),0)*Journal!J96</f>
        <v>0</v>
      </c>
      <c r="Q96" s="47">
        <f>IFERROR(VLOOKUP(C96,Stock!$A$5:$M$476,10,0),0)*Journal!K96</f>
        <v>0</v>
      </c>
      <c r="R96" s="155">
        <f t="shared" si="3"/>
        <v>0</v>
      </c>
    </row>
    <row r="97" spans="2:18" s="167" customFormat="1" ht="18" customHeight="1">
      <c r="B97" s="197"/>
      <c r="C97" s="198"/>
      <c r="D97" s="27">
        <f>IFERROR(VLOOKUP(C97,Stock!$A$5:$K$476,2,FALSE),0)</f>
        <v>0</v>
      </c>
      <c r="E97" s="199"/>
      <c r="F97" s="30">
        <f>IFERROR(VLOOKUP(C97,Stock!$A$5:$M$476,10,0),0)*Journal!E97</f>
        <v>0</v>
      </c>
      <c r="G97" s="200"/>
      <c r="H97" s="31">
        <f>IFERROR(VLOOKUP(C97,Stock!$A$5:$K$476,11,FALSE),0)*Journal!$G97</f>
        <v>0</v>
      </c>
      <c r="I97" s="29">
        <f t="shared" si="2"/>
        <v>0</v>
      </c>
      <c r="J97" s="198"/>
      <c r="K97" s="198"/>
      <c r="L97" s="202"/>
      <c r="M97" s="125">
        <f>IFERROR(INDEX(Stock!$A$5:$M$476,MATCH($C97,Stock!$A:$A,0),13),0)</f>
        <v>0</v>
      </c>
      <c r="P97" s="46">
        <f>IFERROR(VLOOKUP(C97,Stock!$A$5:$M$476,10,0),0)*Journal!J97</f>
        <v>0</v>
      </c>
      <c r="Q97" s="47">
        <f>IFERROR(VLOOKUP(C97,Stock!$A$5:$M$476,10,0),0)*Journal!K97</f>
        <v>0</v>
      </c>
      <c r="R97" s="155">
        <f t="shared" si="3"/>
        <v>0</v>
      </c>
    </row>
    <row r="98" spans="2:18" s="167" customFormat="1" ht="18" customHeight="1">
      <c r="B98" s="197"/>
      <c r="C98" s="198"/>
      <c r="D98" s="27">
        <f>IFERROR(VLOOKUP(C98,Stock!$A$5:$K$476,2,FALSE),0)</f>
        <v>0</v>
      </c>
      <c r="E98" s="199"/>
      <c r="F98" s="30">
        <f>IFERROR(VLOOKUP(C98,Stock!$A$5:$M$476,10,0),0)*Journal!E98</f>
        <v>0</v>
      </c>
      <c r="G98" s="200"/>
      <c r="H98" s="31">
        <f>IFERROR(VLOOKUP(C98,Stock!$A$5:$K$476,11,FALSE),0)*Journal!$G98</f>
        <v>0</v>
      </c>
      <c r="I98" s="29">
        <f t="shared" si="2"/>
        <v>0</v>
      </c>
      <c r="J98" s="198"/>
      <c r="K98" s="198"/>
      <c r="L98" s="202"/>
      <c r="M98" s="125">
        <f>IFERROR(INDEX(Stock!$A$5:$M$476,MATCH($C98,Stock!$A:$A,0),13),0)</f>
        <v>0</v>
      </c>
      <c r="P98" s="46">
        <f>IFERROR(VLOOKUP(C98,Stock!$A$5:$M$476,10,0),0)*Journal!J98</f>
        <v>0</v>
      </c>
      <c r="Q98" s="47">
        <f>IFERROR(VLOOKUP(C98,Stock!$A$5:$M$476,10,0),0)*Journal!K98</f>
        <v>0</v>
      </c>
      <c r="R98" s="155">
        <f t="shared" si="3"/>
        <v>0</v>
      </c>
    </row>
    <row r="99" spans="2:18" s="167" customFormat="1" ht="18" customHeight="1">
      <c r="B99" s="197"/>
      <c r="C99" s="198"/>
      <c r="D99" s="27">
        <f>IFERROR(VLOOKUP(C99,Stock!$A$5:$K$476,2,FALSE),0)</f>
        <v>0</v>
      </c>
      <c r="E99" s="199"/>
      <c r="F99" s="30">
        <f>IFERROR(VLOOKUP(C99,Stock!$A$5:$M$476,10,0),0)*Journal!E99</f>
        <v>0</v>
      </c>
      <c r="G99" s="200"/>
      <c r="H99" s="31">
        <f>IFERROR(VLOOKUP(C99,Stock!$A$5:$K$476,11,FALSE),0)*Journal!$G99</f>
        <v>0</v>
      </c>
      <c r="I99" s="29">
        <f t="shared" si="2"/>
        <v>0</v>
      </c>
      <c r="J99" s="198"/>
      <c r="K99" s="198"/>
      <c r="L99" s="202"/>
      <c r="M99" s="125">
        <f>IFERROR(INDEX(Stock!$A$5:$M$476,MATCH($C99,Stock!$A:$A,0),13),0)</f>
        <v>0</v>
      </c>
      <c r="P99" s="46">
        <f>IFERROR(VLOOKUP(C99,Stock!$A$5:$M$476,10,0),0)*Journal!J99</f>
        <v>0</v>
      </c>
      <c r="Q99" s="47">
        <f>IFERROR(VLOOKUP(C99,Stock!$A$5:$M$476,10,0),0)*Journal!K99</f>
        <v>0</v>
      </c>
      <c r="R99" s="155">
        <f t="shared" si="3"/>
        <v>0</v>
      </c>
    </row>
    <row r="100" spans="2:18" s="167" customFormat="1" ht="18" customHeight="1">
      <c r="B100" s="197"/>
      <c r="C100" s="198"/>
      <c r="D100" s="27">
        <f>IFERROR(VLOOKUP(C100,Stock!$A$5:$K$476,2,FALSE),0)</f>
        <v>0</v>
      </c>
      <c r="E100" s="199"/>
      <c r="F100" s="30">
        <f>IFERROR(VLOOKUP(C100,Stock!$A$5:$M$476,10,0),0)*Journal!E100</f>
        <v>0</v>
      </c>
      <c r="G100" s="200"/>
      <c r="H100" s="31">
        <f>IFERROR(VLOOKUP(C100,Stock!$A$5:$K$476,11,FALSE),0)*Journal!$G100</f>
        <v>0</v>
      </c>
      <c r="I100" s="29">
        <f t="shared" si="2"/>
        <v>0</v>
      </c>
      <c r="J100" s="198"/>
      <c r="K100" s="198"/>
      <c r="L100" s="202"/>
      <c r="M100" s="125">
        <f>IFERROR(INDEX(Stock!$A$5:$M$476,MATCH($C100,Stock!$A:$A,0),13),0)</f>
        <v>0</v>
      </c>
      <c r="P100" s="46">
        <f>IFERROR(VLOOKUP(C100,Stock!$A$5:$M$476,10,0),0)*Journal!J100</f>
        <v>0</v>
      </c>
      <c r="Q100" s="47">
        <f>IFERROR(VLOOKUP(C100,Stock!$A$5:$M$476,10,0),0)*Journal!K100</f>
        <v>0</v>
      </c>
      <c r="R100" s="155">
        <f t="shared" si="3"/>
        <v>0</v>
      </c>
    </row>
    <row r="101" spans="2:18" s="167" customFormat="1" ht="18" customHeight="1">
      <c r="B101" s="197"/>
      <c r="C101" s="198"/>
      <c r="D101" s="27">
        <f>IFERROR(VLOOKUP(C101,Stock!$A$5:$K$476,2,FALSE),0)</f>
        <v>0</v>
      </c>
      <c r="E101" s="199"/>
      <c r="F101" s="30">
        <f>IFERROR(VLOOKUP(C101,Stock!$A$5:$M$476,10,0),0)*Journal!E101</f>
        <v>0</v>
      </c>
      <c r="G101" s="200"/>
      <c r="H101" s="31">
        <f>IFERROR(VLOOKUP(C101,Stock!$A$5:$K$476,11,FALSE),0)*Journal!$G101</f>
        <v>0</v>
      </c>
      <c r="I101" s="29">
        <f t="shared" si="2"/>
        <v>0</v>
      </c>
      <c r="J101" s="198"/>
      <c r="K101" s="198"/>
      <c r="L101" s="202"/>
      <c r="M101" s="125">
        <f>IFERROR(INDEX(Stock!$A$5:$M$476,MATCH($C101,Stock!$A:$A,0),13),0)</f>
        <v>0</v>
      </c>
      <c r="P101" s="46">
        <f>IFERROR(VLOOKUP(C101,Stock!$A$5:$M$476,10,0),0)*Journal!J101</f>
        <v>0</v>
      </c>
      <c r="Q101" s="47">
        <f>IFERROR(VLOOKUP(C101,Stock!$A$5:$M$476,10,0),0)*Journal!K101</f>
        <v>0</v>
      </c>
      <c r="R101" s="155">
        <f t="shared" si="3"/>
        <v>0</v>
      </c>
    </row>
    <row r="102" spans="2:18" s="167" customFormat="1" ht="18" customHeight="1">
      <c r="B102" s="197"/>
      <c r="C102" s="198"/>
      <c r="D102" s="27">
        <f>IFERROR(VLOOKUP(C102,Stock!$A$5:$K$476,2,FALSE),0)</f>
        <v>0</v>
      </c>
      <c r="E102" s="199"/>
      <c r="F102" s="30">
        <f>IFERROR(VLOOKUP(C102,Stock!$A$5:$M$476,10,0),0)*Journal!E102</f>
        <v>0</v>
      </c>
      <c r="G102" s="200"/>
      <c r="H102" s="31">
        <f>IFERROR(VLOOKUP(C102,Stock!$A$5:$K$476,11,FALSE),0)*Journal!$G102</f>
        <v>0</v>
      </c>
      <c r="I102" s="29">
        <f t="shared" si="2"/>
        <v>0</v>
      </c>
      <c r="J102" s="198"/>
      <c r="K102" s="198"/>
      <c r="L102" s="202"/>
      <c r="M102" s="125">
        <f>IFERROR(INDEX(Stock!$A$5:$M$476,MATCH($C102,Stock!$A:$A,0),13),0)</f>
        <v>0</v>
      </c>
      <c r="P102" s="46">
        <f>IFERROR(VLOOKUP(C102,Stock!$A$5:$M$476,10,0),0)*Journal!J102</f>
        <v>0</v>
      </c>
      <c r="Q102" s="47">
        <f>IFERROR(VLOOKUP(C102,Stock!$A$5:$M$476,10,0),0)*Journal!K102</f>
        <v>0</v>
      </c>
      <c r="R102" s="155">
        <f t="shared" si="3"/>
        <v>0</v>
      </c>
    </row>
    <row r="103" spans="2:18" s="167" customFormat="1" ht="18" customHeight="1">
      <c r="B103" s="197"/>
      <c r="C103" s="198"/>
      <c r="D103" s="27">
        <f>IFERROR(VLOOKUP(C103,Stock!$A$5:$K$476,2,FALSE),0)</f>
        <v>0</v>
      </c>
      <c r="E103" s="199"/>
      <c r="F103" s="30">
        <f>IFERROR(VLOOKUP(C103,Stock!$A$5:$M$476,10,0),0)*Journal!E103</f>
        <v>0</v>
      </c>
      <c r="G103" s="200"/>
      <c r="H103" s="31">
        <f>IFERROR(VLOOKUP(C103,Stock!$A$5:$K$476,11,FALSE),0)*Journal!$G103</f>
        <v>0</v>
      </c>
      <c r="I103" s="29">
        <f t="shared" si="2"/>
        <v>0</v>
      </c>
      <c r="J103" s="198"/>
      <c r="K103" s="198"/>
      <c r="L103" s="202"/>
      <c r="M103" s="125">
        <f>IFERROR(INDEX(Stock!$A$5:$M$476,MATCH($C103,Stock!$A:$A,0),13),0)</f>
        <v>0</v>
      </c>
      <c r="P103" s="46">
        <f>IFERROR(VLOOKUP(C103,Stock!$A$5:$M$476,10,0),0)*Journal!J103</f>
        <v>0</v>
      </c>
      <c r="Q103" s="47">
        <f>IFERROR(VLOOKUP(C103,Stock!$A$5:$M$476,10,0),0)*Journal!K103</f>
        <v>0</v>
      </c>
      <c r="R103" s="155">
        <f t="shared" si="3"/>
        <v>0</v>
      </c>
    </row>
    <row r="104" spans="2:18" s="167" customFormat="1" ht="18" customHeight="1">
      <c r="B104" s="197"/>
      <c r="C104" s="198"/>
      <c r="D104" s="27">
        <f>IFERROR(VLOOKUP(C104,Stock!$A$5:$K$476,2,FALSE),0)</f>
        <v>0</v>
      </c>
      <c r="E104" s="199"/>
      <c r="F104" s="30">
        <f>IFERROR(VLOOKUP(C104,Stock!$A$5:$M$476,10,0),0)*Journal!E104</f>
        <v>0</v>
      </c>
      <c r="G104" s="200"/>
      <c r="H104" s="31">
        <f>IFERROR(VLOOKUP(C104,Stock!$A$5:$K$476,11,FALSE),0)*Journal!$G104</f>
        <v>0</v>
      </c>
      <c r="I104" s="29">
        <f t="shared" si="2"/>
        <v>0</v>
      </c>
      <c r="J104" s="198"/>
      <c r="K104" s="198"/>
      <c r="L104" s="202"/>
      <c r="M104" s="125">
        <f>IFERROR(INDEX(Stock!$A$5:$M$476,MATCH($C104,Stock!$A:$A,0),13),0)</f>
        <v>0</v>
      </c>
      <c r="P104" s="46">
        <f>IFERROR(VLOOKUP(C104,Stock!$A$5:$M$476,10,0),0)*Journal!J104</f>
        <v>0</v>
      </c>
      <c r="Q104" s="47">
        <f>IFERROR(VLOOKUP(C104,Stock!$A$5:$M$476,10,0),0)*Journal!K104</f>
        <v>0</v>
      </c>
      <c r="R104" s="155">
        <f t="shared" si="3"/>
        <v>0</v>
      </c>
    </row>
    <row r="105" spans="2:18" s="167" customFormat="1" ht="18" customHeight="1">
      <c r="B105" s="197"/>
      <c r="C105" s="198"/>
      <c r="D105" s="27">
        <f>IFERROR(VLOOKUP(C105,Stock!$A$5:$K$476,2,FALSE),0)</f>
        <v>0</v>
      </c>
      <c r="E105" s="199"/>
      <c r="F105" s="30">
        <f>IFERROR(VLOOKUP(C105,Stock!$A$5:$M$476,10,0),0)*Journal!E105</f>
        <v>0</v>
      </c>
      <c r="G105" s="200"/>
      <c r="H105" s="31">
        <f>IFERROR(VLOOKUP(C105,Stock!$A$5:$K$476,11,FALSE),0)*Journal!$G105</f>
        <v>0</v>
      </c>
      <c r="I105" s="29">
        <f t="shared" si="2"/>
        <v>0</v>
      </c>
      <c r="J105" s="198"/>
      <c r="K105" s="198"/>
      <c r="L105" s="202"/>
      <c r="M105" s="125">
        <f>IFERROR(INDEX(Stock!$A$5:$M$476,MATCH($C105,Stock!$A:$A,0),13),0)</f>
        <v>0</v>
      </c>
      <c r="P105" s="46">
        <f>IFERROR(VLOOKUP(C105,Stock!$A$5:$M$476,10,0),0)*Journal!J105</f>
        <v>0</v>
      </c>
      <c r="Q105" s="47">
        <f>IFERROR(VLOOKUP(C105,Stock!$A$5:$M$476,10,0),0)*Journal!K105</f>
        <v>0</v>
      </c>
      <c r="R105" s="155">
        <f t="shared" si="3"/>
        <v>0</v>
      </c>
    </row>
    <row r="106" spans="2:18" s="167" customFormat="1" ht="18" customHeight="1">
      <c r="B106" s="197"/>
      <c r="C106" s="198"/>
      <c r="D106" s="27">
        <f>IFERROR(VLOOKUP(C106,Stock!$A$5:$K$476,2,FALSE),0)</f>
        <v>0</v>
      </c>
      <c r="E106" s="199"/>
      <c r="F106" s="30">
        <f>IFERROR(VLOOKUP(C106,Stock!$A$5:$M$476,10,0),0)*Journal!E106</f>
        <v>0</v>
      </c>
      <c r="G106" s="200"/>
      <c r="H106" s="31">
        <f>IFERROR(VLOOKUP(C106,Stock!$A$5:$K$476,11,FALSE),0)*Journal!$G106</f>
        <v>0</v>
      </c>
      <c r="I106" s="29">
        <f t="shared" si="2"/>
        <v>0</v>
      </c>
      <c r="J106" s="198"/>
      <c r="K106" s="198"/>
      <c r="L106" s="202"/>
      <c r="M106" s="125">
        <f>IFERROR(INDEX(Stock!$A$5:$M$476,MATCH($C106,Stock!$A:$A,0),13),0)</f>
        <v>0</v>
      </c>
      <c r="P106" s="46">
        <f>IFERROR(VLOOKUP(C106,Stock!$A$5:$M$476,10,0),0)*Journal!J106</f>
        <v>0</v>
      </c>
      <c r="Q106" s="47">
        <f>IFERROR(VLOOKUP(C106,Stock!$A$5:$M$476,10,0),0)*Journal!K106</f>
        <v>0</v>
      </c>
      <c r="R106" s="155">
        <f t="shared" si="3"/>
        <v>0</v>
      </c>
    </row>
    <row r="107" spans="2:18" s="167" customFormat="1" ht="18" customHeight="1">
      <c r="B107" s="197"/>
      <c r="C107" s="198"/>
      <c r="D107" s="27">
        <f>IFERROR(VLOOKUP(C107,Stock!$A$5:$K$476,2,FALSE),0)</f>
        <v>0</v>
      </c>
      <c r="E107" s="199"/>
      <c r="F107" s="30">
        <f>IFERROR(VLOOKUP(C107,Stock!$A$5:$M$476,10,0),0)*Journal!E107</f>
        <v>0</v>
      </c>
      <c r="G107" s="200"/>
      <c r="H107" s="31">
        <f>IFERROR(VLOOKUP(C107,Stock!$A$5:$K$476,11,FALSE),0)*Journal!$G107</f>
        <v>0</v>
      </c>
      <c r="I107" s="29">
        <f t="shared" si="2"/>
        <v>0</v>
      </c>
      <c r="J107" s="198"/>
      <c r="K107" s="198"/>
      <c r="L107" s="202"/>
      <c r="M107" s="125">
        <f>IFERROR(INDEX(Stock!$A$5:$M$476,MATCH($C107,Stock!$A:$A,0),13),0)</f>
        <v>0</v>
      </c>
      <c r="P107" s="46">
        <f>IFERROR(VLOOKUP(C107,Stock!$A$5:$M$476,10,0),0)*Journal!J107</f>
        <v>0</v>
      </c>
      <c r="Q107" s="47">
        <f>IFERROR(VLOOKUP(C107,Stock!$A$5:$M$476,10,0),0)*Journal!K107</f>
        <v>0</v>
      </c>
      <c r="R107" s="155">
        <f t="shared" si="3"/>
        <v>0</v>
      </c>
    </row>
    <row r="108" spans="2:18" s="167" customFormat="1" ht="18" customHeight="1">
      <c r="B108" s="197"/>
      <c r="C108" s="198"/>
      <c r="D108" s="27">
        <f>IFERROR(VLOOKUP(C108,Stock!$A$5:$K$476,2,FALSE),0)</f>
        <v>0</v>
      </c>
      <c r="E108" s="199"/>
      <c r="F108" s="30">
        <f>IFERROR(VLOOKUP(C108,Stock!$A$5:$M$476,10,0),0)*Journal!E108</f>
        <v>0</v>
      </c>
      <c r="G108" s="200"/>
      <c r="H108" s="31">
        <f>IFERROR(VLOOKUP(C108,Stock!$A$5:$K$476,11,FALSE),0)*Journal!$G108</f>
        <v>0</v>
      </c>
      <c r="I108" s="29">
        <f t="shared" si="2"/>
        <v>0</v>
      </c>
      <c r="J108" s="198"/>
      <c r="K108" s="198"/>
      <c r="L108" s="202"/>
      <c r="M108" s="125">
        <f>IFERROR(INDEX(Stock!$A$5:$M$476,MATCH($C108,Stock!$A:$A,0),13),0)</f>
        <v>0</v>
      </c>
      <c r="P108" s="46">
        <f>IFERROR(VLOOKUP(C108,Stock!$A$5:$M$476,10,0),0)*Journal!J108</f>
        <v>0</v>
      </c>
      <c r="Q108" s="47">
        <f>IFERROR(VLOOKUP(C108,Stock!$A$5:$M$476,10,0),0)*Journal!K108</f>
        <v>0</v>
      </c>
      <c r="R108" s="155">
        <f t="shared" si="3"/>
        <v>0</v>
      </c>
    </row>
    <row r="109" spans="2:18" s="167" customFormat="1" ht="18" customHeight="1">
      <c r="B109" s="197"/>
      <c r="C109" s="198"/>
      <c r="D109" s="27">
        <f>IFERROR(VLOOKUP(C109,Stock!$A$5:$K$476,2,FALSE),0)</f>
        <v>0</v>
      </c>
      <c r="E109" s="199"/>
      <c r="F109" s="30">
        <f>IFERROR(VLOOKUP(C109,Stock!$A$5:$M$476,10,0),0)*Journal!E109</f>
        <v>0</v>
      </c>
      <c r="G109" s="200"/>
      <c r="H109" s="31">
        <f>IFERROR(VLOOKUP(C109,Stock!$A$5:$K$476,11,FALSE),0)*Journal!$G109</f>
        <v>0</v>
      </c>
      <c r="I109" s="29">
        <f t="shared" si="2"/>
        <v>0</v>
      </c>
      <c r="J109" s="198"/>
      <c r="K109" s="198"/>
      <c r="L109" s="202"/>
      <c r="M109" s="125">
        <f>IFERROR(INDEX(Stock!$A$5:$M$476,MATCH($C109,Stock!$A:$A,0),13),0)</f>
        <v>0</v>
      </c>
      <c r="P109" s="46">
        <f>IFERROR(VLOOKUP(C109,Stock!$A$5:$M$476,10,0),0)*Journal!J109</f>
        <v>0</v>
      </c>
      <c r="Q109" s="47">
        <f>IFERROR(VLOOKUP(C109,Stock!$A$5:$M$476,10,0),0)*Journal!K109</f>
        <v>0</v>
      </c>
      <c r="R109" s="155">
        <f t="shared" si="3"/>
        <v>0</v>
      </c>
    </row>
    <row r="110" spans="2:18" s="167" customFormat="1" ht="18" customHeight="1">
      <c r="B110" s="197"/>
      <c r="C110" s="198"/>
      <c r="D110" s="27">
        <f>IFERROR(VLOOKUP(C110,Stock!$A$5:$K$476,2,FALSE),0)</f>
        <v>0</v>
      </c>
      <c r="E110" s="199"/>
      <c r="F110" s="30">
        <f>IFERROR(VLOOKUP(C110,Stock!$A$5:$M$476,10,0),0)*Journal!E110</f>
        <v>0</v>
      </c>
      <c r="G110" s="200"/>
      <c r="H110" s="31">
        <f>IFERROR(VLOOKUP(C110,Stock!$A$5:$K$476,11,FALSE),0)*Journal!$G110</f>
        <v>0</v>
      </c>
      <c r="I110" s="29">
        <f t="shared" si="2"/>
        <v>0</v>
      </c>
      <c r="J110" s="198"/>
      <c r="K110" s="198"/>
      <c r="L110" s="202"/>
      <c r="M110" s="125">
        <f>IFERROR(INDEX(Stock!$A$5:$M$476,MATCH($C110,Stock!$A:$A,0),13),0)</f>
        <v>0</v>
      </c>
      <c r="P110" s="46">
        <f>IFERROR(VLOOKUP(C110,Stock!$A$5:$M$476,10,0),0)*Journal!J110</f>
        <v>0</v>
      </c>
      <c r="Q110" s="47">
        <f>IFERROR(VLOOKUP(C110,Stock!$A$5:$M$476,10,0),0)*Journal!K110</f>
        <v>0</v>
      </c>
      <c r="R110" s="155">
        <f t="shared" si="3"/>
        <v>0</v>
      </c>
    </row>
    <row r="111" spans="2:18" s="167" customFormat="1" ht="18" customHeight="1">
      <c r="B111" s="197"/>
      <c r="C111" s="198"/>
      <c r="D111" s="27">
        <f>IFERROR(VLOOKUP(C111,Stock!$A$5:$K$476,2,FALSE),0)</f>
        <v>0</v>
      </c>
      <c r="E111" s="199"/>
      <c r="F111" s="30">
        <f>IFERROR(VLOOKUP(C111,Stock!$A$5:$M$476,10,0),0)*Journal!E111</f>
        <v>0</v>
      </c>
      <c r="G111" s="200"/>
      <c r="H111" s="31">
        <f>IFERROR(VLOOKUP(C111,Stock!$A$5:$K$476,11,FALSE),0)*Journal!$G111</f>
        <v>0</v>
      </c>
      <c r="I111" s="29">
        <f t="shared" si="2"/>
        <v>0</v>
      </c>
      <c r="J111" s="198"/>
      <c r="K111" s="198"/>
      <c r="L111" s="202"/>
      <c r="M111" s="125">
        <f>IFERROR(INDEX(Stock!$A$5:$M$476,MATCH($C111,Stock!$A:$A,0),13),0)</f>
        <v>0</v>
      </c>
      <c r="P111" s="46">
        <f>IFERROR(VLOOKUP(C111,Stock!$A$5:$M$476,10,0),0)*Journal!J111</f>
        <v>0</v>
      </c>
      <c r="Q111" s="47">
        <f>IFERROR(VLOOKUP(C111,Stock!$A$5:$M$476,10,0),0)*Journal!K111</f>
        <v>0</v>
      </c>
      <c r="R111" s="155">
        <f t="shared" si="3"/>
        <v>0</v>
      </c>
    </row>
    <row r="112" spans="2:18" s="167" customFormat="1" ht="18" customHeight="1">
      <c r="B112" s="197"/>
      <c r="C112" s="198"/>
      <c r="D112" s="27">
        <f>IFERROR(VLOOKUP(C112,Stock!$A$5:$K$476,2,FALSE),0)</f>
        <v>0</v>
      </c>
      <c r="E112" s="199"/>
      <c r="F112" s="30">
        <f>IFERROR(VLOOKUP(C112,Stock!$A$5:$M$476,10,0),0)*Journal!E112</f>
        <v>0</v>
      </c>
      <c r="G112" s="200"/>
      <c r="H112" s="31">
        <f>IFERROR(VLOOKUP(C112,Stock!$A$5:$K$476,11,FALSE),0)*Journal!$G112</f>
        <v>0</v>
      </c>
      <c r="I112" s="29">
        <f t="shared" si="2"/>
        <v>0</v>
      </c>
      <c r="J112" s="198"/>
      <c r="K112" s="198"/>
      <c r="L112" s="202"/>
      <c r="M112" s="125">
        <f>IFERROR(INDEX(Stock!$A$5:$M$476,MATCH($C112,Stock!$A:$A,0),13),0)</f>
        <v>0</v>
      </c>
      <c r="P112" s="46">
        <f>IFERROR(VLOOKUP(C112,Stock!$A$5:$M$476,10,0),0)*Journal!J112</f>
        <v>0</v>
      </c>
      <c r="Q112" s="47">
        <f>IFERROR(VLOOKUP(C112,Stock!$A$5:$M$476,10,0),0)*Journal!K112</f>
        <v>0</v>
      </c>
      <c r="R112" s="155">
        <f t="shared" si="3"/>
        <v>0</v>
      </c>
    </row>
    <row r="113" spans="2:18" s="167" customFormat="1" ht="18" customHeight="1">
      <c r="B113" s="197"/>
      <c r="C113" s="198"/>
      <c r="D113" s="27">
        <f>IFERROR(VLOOKUP(C113,Stock!$A$5:$K$476,2,FALSE),0)</f>
        <v>0</v>
      </c>
      <c r="E113" s="199"/>
      <c r="F113" s="30">
        <f>IFERROR(VLOOKUP(C113,Stock!$A$5:$M$476,10,0),0)*Journal!E113</f>
        <v>0</v>
      </c>
      <c r="G113" s="200"/>
      <c r="H113" s="31">
        <f>IFERROR(VLOOKUP(C113,Stock!$A$5:$K$476,11,FALSE),0)*Journal!$G113</f>
        <v>0</v>
      </c>
      <c r="I113" s="29">
        <f t="shared" si="2"/>
        <v>0</v>
      </c>
      <c r="J113" s="198"/>
      <c r="K113" s="198"/>
      <c r="L113" s="202"/>
      <c r="M113" s="125">
        <f>IFERROR(INDEX(Stock!$A$5:$M$476,MATCH($C113,Stock!$A:$A,0),13),0)</f>
        <v>0</v>
      </c>
      <c r="P113" s="46">
        <f>IFERROR(VLOOKUP(C113,Stock!$A$5:$M$476,10,0),0)*Journal!J113</f>
        <v>0</v>
      </c>
      <c r="Q113" s="47">
        <f>IFERROR(VLOOKUP(C113,Stock!$A$5:$M$476,10,0),0)*Journal!K113</f>
        <v>0</v>
      </c>
      <c r="R113" s="155">
        <f t="shared" si="3"/>
        <v>0</v>
      </c>
    </row>
    <row r="114" spans="2:18" s="167" customFormat="1" ht="18" customHeight="1">
      <c r="B114" s="197"/>
      <c r="C114" s="198"/>
      <c r="D114" s="27">
        <f>IFERROR(VLOOKUP(C114,Stock!$A$5:$K$476,2,FALSE),0)</f>
        <v>0</v>
      </c>
      <c r="E114" s="199"/>
      <c r="F114" s="30">
        <f>IFERROR(VLOOKUP(C114,Stock!$A$5:$M$476,10,0),0)*Journal!E114</f>
        <v>0</v>
      </c>
      <c r="G114" s="200"/>
      <c r="H114" s="31">
        <f>IFERROR(VLOOKUP(C114,Stock!$A$5:$K$476,11,FALSE),0)*Journal!$G114</f>
        <v>0</v>
      </c>
      <c r="I114" s="29">
        <f t="shared" si="2"/>
        <v>0</v>
      </c>
      <c r="J114" s="198"/>
      <c r="K114" s="198"/>
      <c r="L114" s="202"/>
      <c r="M114" s="125">
        <f>IFERROR(INDEX(Stock!$A$5:$M$476,MATCH($C114,Stock!$A:$A,0),13),0)</f>
        <v>0</v>
      </c>
      <c r="P114" s="46">
        <f>IFERROR(VLOOKUP(C114,Stock!$A$5:$M$476,10,0),0)*Journal!J114</f>
        <v>0</v>
      </c>
      <c r="Q114" s="47">
        <f>IFERROR(VLOOKUP(C114,Stock!$A$5:$M$476,10,0),0)*Journal!K114</f>
        <v>0</v>
      </c>
      <c r="R114" s="155">
        <f t="shared" si="3"/>
        <v>0</v>
      </c>
    </row>
    <row r="115" spans="2:18" s="167" customFormat="1" ht="18" customHeight="1">
      <c r="B115" s="197"/>
      <c r="C115" s="198"/>
      <c r="D115" s="27">
        <f>IFERROR(VLOOKUP(C115,Stock!$A$5:$K$476,2,FALSE),0)</f>
        <v>0</v>
      </c>
      <c r="E115" s="199"/>
      <c r="F115" s="30">
        <f>IFERROR(VLOOKUP(C115,Stock!$A$5:$M$476,10,0),0)*Journal!E115</f>
        <v>0</v>
      </c>
      <c r="G115" s="200"/>
      <c r="H115" s="31">
        <f>IFERROR(VLOOKUP(C115,Stock!$A$5:$K$476,11,FALSE),0)*Journal!$G115</f>
        <v>0</v>
      </c>
      <c r="I115" s="29">
        <f t="shared" si="2"/>
        <v>0</v>
      </c>
      <c r="J115" s="198"/>
      <c r="K115" s="198"/>
      <c r="L115" s="202"/>
      <c r="M115" s="125">
        <f>IFERROR(INDEX(Stock!$A$5:$M$476,MATCH($C115,Stock!$A:$A,0),13),0)</f>
        <v>0</v>
      </c>
      <c r="P115" s="46">
        <f>IFERROR(VLOOKUP(C115,Stock!$A$5:$M$476,10,0),0)*Journal!J115</f>
        <v>0</v>
      </c>
      <c r="Q115" s="47">
        <f>IFERROR(VLOOKUP(C115,Stock!$A$5:$M$476,10,0),0)*Journal!K115</f>
        <v>0</v>
      </c>
      <c r="R115" s="155">
        <f t="shared" si="3"/>
        <v>0</v>
      </c>
    </row>
    <row r="116" spans="2:18" s="167" customFormat="1" ht="18" customHeight="1">
      <c r="B116" s="197"/>
      <c r="C116" s="198"/>
      <c r="D116" s="27">
        <f>IFERROR(VLOOKUP(C116,Stock!$A$5:$K$476,2,FALSE),0)</f>
        <v>0</v>
      </c>
      <c r="E116" s="199"/>
      <c r="F116" s="30">
        <f>IFERROR(VLOOKUP(C116,Stock!$A$5:$M$476,10,0),0)*Journal!E116</f>
        <v>0</v>
      </c>
      <c r="G116" s="200"/>
      <c r="H116" s="31">
        <f>IFERROR(VLOOKUP(C116,Stock!$A$5:$K$476,11,FALSE),0)*Journal!$G116</f>
        <v>0</v>
      </c>
      <c r="I116" s="29">
        <f t="shared" si="2"/>
        <v>0</v>
      </c>
      <c r="J116" s="198"/>
      <c r="K116" s="198"/>
      <c r="L116" s="202"/>
      <c r="M116" s="125">
        <f>IFERROR(INDEX(Stock!$A$5:$M$476,MATCH($C116,Stock!$A:$A,0),13),0)</f>
        <v>0</v>
      </c>
      <c r="P116" s="46">
        <f>IFERROR(VLOOKUP(C116,Stock!$A$5:$M$476,10,0),0)*Journal!J116</f>
        <v>0</v>
      </c>
      <c r="Q116" s="47">
        <f>IFERROR(VLOOKUP(C116,Stock!$A$5:$M$476,10,0),0)*Journal!K116</f>
        <v>0</v>
      </c>
      <c r="R116" s="155">
        <f t="shared" si="3"/>
        <v>0</v>
      </c>
    </row>
    <row r="117" spans="2:18" s="167" customFormat="1" ht="18" customHeight="1">
      <c r="B117" s="197"/>
      <c r="C117" s="198"/>
      <c r="D117" s="27">
        <f>IFERROR(VLOOKUP(C117,Stock!$A$5:$K$476,2,FALSE),0)</f>
        <v>0</v>
      </c>
      <c r="E117" s="199"/>
      <c r="F117" s="30">
        <f>IFERROR(VLOOKUP(C117,Stock!$A$5:$M$476,10,0),0)*Journal!E117</f>
        <v>0</v>
      </c>
      <c r="G117" s="200"/>
      <c r="H117" s="31">
        <f>IFERROR(VLOOKUP(C117,Stock!$A$5:$K$476,11,FALSE),0)*Journal!$G117</f>
        <v>0</v>
      </c>
      <c r="I117" s="29">
        <f t="shared" si="2"/>
        <v>0</v>
      </c>
      <c r="J117" s="198"/>
      <c r="K117" s="198"/>
      <c r="L117" s="202"/>
      <c r="M117" s="125">
        <f>IFERROR(INDEX(Stock!$A$5:$M$476,MATCH($C117,Stock!$A:$A,0),13),0)</f>
        <v>0</v>
      </c>
      <c r="P117" s="46">
        <f>IFERROR(VLOOKUP(C117,Stock!$A$5:$M$476,10,0),0)*Journal!J117</f>
        <v>0</v>
      </c>
      <c r="Q117" s="47">
        <f>IFERROR(VLOOKUP(C117,Stock!$A$5:$M$476,10,0),0)*Journal!K117</f>
        <v>0</v>
      </c>
      <c r="R117" s="155">
        <f t="shared" si="3"/>
        <v>0</v>
      </c>
    </row>
    <row r="118" spans="2:18" s="167" customFormat="1" ht="18" customHeight="1">
      <c r="B118" s="197"/>
      <c r="C118" s="198"/>
      <c r="D118" s="27">
        <f>IFERROR(VLOOKUP(C118,Stock!$A$5:$K$476,2,FALSE),0)</f>
        <v>0</v>
      </c>
      <c r="E118" s="199"/>
      <c r="F118" s="30">
        <f>IFERROR(VLOOKUP(C118,Stock!$A$5:$M$476,10,0),0)*Journal!E118</f>
        <v>0</v>
      </c>
      <c r="G118" s="200"/>
      <c r="H118" s="31">
        <f>IFERROR(VLOOKUP(C118,Stock!$A$5:$K$476,11,FALSE),0)*Journal!$G118</f>
        <v>0</v>
      </c>
      <c r="I118" s="29">
        <f t="shared" si="2"/>
        <v>0</v>
      </c>
      <c r="J118" s="198"/>
      <c r="K118" s="198"/>
      <c r="L118" s="202"/>
      <c r="M118" s="125">
        <f>IFERROR(INDEX(Stock!$A$5:$M$476,MATCH($C118,Stock!$A:$A,0),13),0)</f>
        <v>0</v>
      </c>
      <c r="P118" s="46">
        <f>IFERROR(VLOOKUP(C118,Stock!$A$5:$M$476,10,0),0)*Journal!J118</f>
        <v>0</v>
      </c>
      <c r="Q118" s="47">
        <f>IFERROR(VLOOKUP(C118,Stock!$A$5:$M$476,10,0),0)*Journal!K118</f>
        <v>0</v>
      </c>
      <c r="R118" s="155">
        <f t="shared" si="3"/>
        <v>0</v>
      </c>
    </row>
    <row r="119" spans="2:18" s="167" customFormat="1" ht="18" customHeight="1">
      <c r="B119" s="197"/>
      <c r="C119" s="198"/>
      <c r="D119" s="27">
        <f>IFERROR(VLOOKUP(C119,Stock!$A$5:$K$476,2,FALSE),0)</f>
        <v>0</v>
      </c>
      <c r="E119" s="199"/>
      <c r="F119" s="30">
        <f>IFERROR(VLOOKUP(C119,Stock!$A$5:$M$476,10,0),0)*Journal!E119</f>
        <v>0</v>
      </c>
      <c r="G119" s="200"/>
      <c r="H119" s="31">
        <f>IFERROR(VLOOKUP(C119,Stock!$A$5:$K$476,11,FALSE),0)*Journal!$G119</f>
        <v>0</v>
      </c>
      <c r="I119" s="29">
        <f t="shared" si="2"/>
        <v>0</v>
      </c>
      <c r="J119" s="198"/>
      <c r="K119" s="198"/>
      <c r="L119" s="202"/>
      <c r="M119" s="125">
        <f>IFERROR(INDEX(Stock!$A$5:$M$476,MATCH($C119,Stock!$A:$A,0),13),0)</f>
        <v>0</v>
      </c>
      <c r="P119" s="46">
        <f>IFERROR(VLOOKUP(C119,Stock!$A$5:$M$476,10,0),0)*Journal!J119</f>
        <v>0</v>
      </c>
      <c r="Q119" s="47">
        <f>IFERROR(VLOOKUP(C119,Stock!$A$5:$M$476,10,0),0)*Journal!K119</f>
        <v>0</v>
      </c>
      <c r="R119" s="155">
        <f t="shared" si="3"/>
        <v>0</v>
      </c>
    </row>
    <row r="120" spans="2:18" s="167" customFormat="1" ht="18" customHeight="1">
      <c r="B120" s="197"/>
      <c r="C120" s="198"/>
      <c r="D120" s="27">
        <f>IFERROR(VLOOKUP(C120,Stock!$A$5:$K$476,2,FALSE),0)</f>
        <v>0</v>
      </c>
      <c r="E120" s="199"/>
      <c r="F120" s="30">
        <f>IFERROR(VLOOKUP(C120,Stock!$A$5:$M$476,10,0),0)*Journal!E120</f>
        <v>0</v>
      </c>
      <c r="G120" s="200"/>
      <c r="H120" s="31">
        <f>IFERROR(VLOOKUP(C120,Stock!$A$5:$K$476,11,FALSE),0)*Journal!$G120</f>
        <v>0</v>
      </c>
      <c r="I120" s="29">
        <f t="shared" si="2"/>
        <v>0</v>
      </c>
      <c r="J120" s="198"/>
      <c r="K120" s="198"/>
      <c r="L120" s="202"/>
      <c r="M120" s="125">
        <f>IFERROR(INDEX(Stock!$A$5:$M$476,MATCH($C120,Stock!$A:$A,0),13),0)</f>
        <v>0</v>
      </c>
      <c r="P120" s="46">
        <f>IFERROR(VLOOKUP(C120,Stock!$A$5:$M$476,10,0),0)*Journal!J120</f>
        <v>0</v>
      </c>
      <c r="Q120" s="47">
        <f>IFERROR(VLOOKUP(C120,Stock!$A$5:$M$476,10,0),0)*Journal!K120</f>
        <v>0</v>
      </c>
      <c r="R120" s="155">
        <f t="shared" si="3"/>
        <v>0</v>
      </c>
    </row>
    <row r="121" spans="2:18" s="167" customFormat="1" ht="18" customHeight="1">
      <c r="B121" s="197"/>
      <c r="C121" s="198"/>
      <c r="D121" s="27">
        <f>IFERROR(VLOOKUP(C121,Stock!$A$5:$K$476,2,FALSE),0)</f>
        <v>0</v>
      </c>
      <c r="E121" s="199"/>
      <c r="F121" s="30">
        <f>IFERROR(VLOOKUP(C121,Stock!$A$5:$M$476,10,0),0)*Journal!E121</f>
        <v>0</v>
      </c>
      <c r="G121" s="200"/>
      <c r="H121" s="31">
        <f>IFERROR(VLOOKUP(C121,Stock!$A$5:$K$476,11,FALSE),0)*Journal!$G121</f>
        <v>0</v>
      </c>
      <c r="I121" s="29">
        <f t="shared" si="2"/>
        <v>0</v>
      </c>
      <c r="J121" s="198"/>
      <c r="K121" s="198"/>
      <c r="L121" s="202"/>
      <c r="M121" s="125">
        <f>IFERROR(INDEX(Stock!$A$5:$M$476,MATCH($C121,Stock!$A:$A,0),13),0)</f>
        <v>0</v>
      </c>
      <c r="P121" s="46">
        <f>IFERROR(VLOOKUP(C121,Stock!$A$5:$M$476,10,0),0)*Journal!J121</f>
        <v>0</v>
      </c>
      <c r="Q121" s="47">
        <f>IFERROR(VLOOKUP(C121,Stock!$A$5:$M$476,10,0),0)*Journal!K121</f>
        <v>0</v>
      </c>
      <c r="R121" s="155">
        <f t="shared" si="3"/>
        <v>0</v>
      </c>
    </row>
    <row r="122" spans="2:18" s="167" customFormat="1" ht="18" customHeight="1">
      <c r="B122" s="197"/>
      <c r="C122" s="198"/>
      <c r="D122" s="27">
        <f>IFERROR(VLOOKUP(C122,Stock!$A$5:$K$476,2,FALSE),0)</f>
        <v>0</v>
      </c>
      <c r="E122" s="199"/>
      <c r="F122" s="30">
        <f>IFERROR(VLOOKUP(C122,Stock!$A$5:$M$476,10,0),0)*Journal!E122</f>
        <v>0</v>
      </c>
      <c r="G122" s="200"/>
      <c r="H122" s="31">
        <f>IFERROR(VLOOKUP(C122,Stock!$A$5:$K$476,11,FALSE),0)*Journal!$G122</f>
        <v>0</v>
      </c>
      <c r="I122" s="29">
        <f t="shared" si="2"/>
        <v>0</v>
      </c>
      <c r="J122" s="198"/>
      <c r="K122" s="198"/>
      <c r="L122" s="202"/>
      <c r="M122" s="125">
        <f>IFERROR(INDEX(Stock!$A$5:$M$476,MATCH($C122,Stock!$A:$A,0),13),0)</f>
        <v>0</v>
      </c>
      <c r="P122" s="46">
        <f>IFERROR(VLOOKUP(C122,Stock!$A$5:$M$476,10,0),0)*Journal!J122</f>
        <v>0</v>
      </c>
      <c r="Q122" s="47">
        <f>IFERROR(VLOOKUP(C122,Stock!$A$5:$M$476,10,0),0)*Journal!K122</f>
        <v>0</v>
      </c>
      <c r="R122" s="155">
        <f t="shared" si="3"/>
        <v>0</v>
      </c>
    </row>
    <row r="123" spans="2:18" s="167" customFormat="1" ht="18" customHeight="1">
      <c r="B123" s="197"/>
      <c r="C123" s="198"/>
      <c r="D123" s="27">
        <f>IFERROR(VLOOKUP(C123,Stock!$A$5:$K$476,2,FALSE),0)</f>
        <v>0</v>
      </c>
      <c r="E123" s="199"/>
      <c r="F123" s="30">
        <f>IFERROR(VLOOKUP(C123,Stock!$A$5:$M$476,10,0),0)*Journal!E123</f>
        <v>0</v>
      </c>
      <c r="G123" s="200"/>
      <c r="H123" s="31">
        <f>IFERROR(VLOOKUP(C123,Stock!$A$5:$K$476,11,FALSE),0)*Journal!$G123</f>
        <v>0</v>
      </c>
      <c r="I123" s="29">
        <f t="shared" si="2"/>
        <v>0</v>
      </c>
      <c r="J123" s="198"/>
      <c r="K123" s="198"/>
      <c r="L123" s="202"/>
      <c r="M123" s="125">
        <f>IFERROR(INDEX(Stock!$A$5:$M$476,MATCH($C123,Stock!$A:$A,0),13),0)</f>
        <v>0</v>
      </c>
      <c r="P123" s="46">
        <f>IFERROR(VLOOKUP(C123,Stock!$A$5:$M$476,10,0),0)*Journal!J123</f>
        <v>0</v>
      </c>
      <c r="Q123" s="47">
        <f>IFERROR(VLOOKUP(C123,Stock!$A$5:$M$476,10,0),0)*Journal!K123</f>
        <v>0</v>
      </c>
      <c r="R123" s="155">
        <f t="shared" si="3"/>
        <v>0</v>
      </c>
    </row>
    <row r="124" spans="2:18" s="167" customFormat="1" ht="18" customHeight="1">
      <c r="B124" s="197"/>
      <c r="C124" s="198"/>
      <c r="D124" s="27">
        <f>IFERROR(VLOOKUP(C124,Stock!$A$5:$K$476,2,FALSE),0)</f>
        <v>0</v>
      </c>
      <c r="E124" s="199"/>
      <c r="F124" s="30">
        <f>IFERROR(VLOOKUP(C124,Stock!$A$5:$M$476,10,0),0)*Journal!E124</f>
        <v>0</v>
      </c>
      <c r="G124" s="200"/>
      <c r="H124" s="31">
        <f>IFERROR(VLOOKUP(C124,Stock!$A$5:$K$476,11,FALSE),0)*Journal!$G124</f>
        <v>0</v>
      </c>
      <c r="I124" s="29">
        <f t="shared" si="2"/>
        <v>0</v>
      </c>
      <c r="J124" s="198"/>
      <c r="K124" s="198"/>
      <c r="L124" s="202"/>
      <c r="M124" s="125">
        <f>IFERROR(INDEX(Stock!$A$5:$M$476,MATCH($C124,Stock!$A:$A,0),13),0)</f>
        <v>0</v>
      </c>
      <c r="P124" s="46">
        <f>IFERROR(VLOOKUP(C124,Stock!$A$5:$M$476,10,0),0)*Journal!J124</f>
        <v>0</v>
      </c>
      <c r="Q124" s="47">
        <f>IFERROR(VLOOKUP(C124,Stock!$A$5:$M$476,10,0),0)*Journal!K124</f>
        <v>0</v>
      </c>
      <c r="R124" s="155">
        <f t="shared" si="3"/>
        <v>0</v>
      </c>
    </row>
    <row r="125" spans="2:18" s="167" customFormat="1" ht="18" customHeight="1">
      <c r="B125" s="197"/>
      <c r="C125" s="198"/>
      <c r="D125" s="27">
        <f>IFERROR(VLOOKUP(C125,Stock!$A$5:$K$476,2,FALSE),0)</f>
        <v>0</v>
      </c>
      <c r="E125" s="199"/>
      <c r="F125" s="30">
        <f>IFERROR(VLOOKUP(C125,Stock!$A$5:$M$476,10,0),0)*Journal!E125</f>
        <v>0</v>
      </c>
      <c r="G125" s="200"/>
      <c r="H125" s="31">
        <f>IFERROR(VLOOKUP(C125,Stock!$A$5:$K$476,11,FALSE),0)*Journal!$G125</f>
        <v>0</v>
      </c>
      <c r="I125" s="29">
        <f t="shared" si="2"/>
        <v>0</v>
      </c>
      <c r="J125" s="198"/>
      <c r="K125" s="198"/>
      <c r="L125" s="202"/>
      <c r="M125" s="125">
        <f>IFERROR(INDEX(Stock!$A$5:$M$476,MATCH($C125,Stock!$A:$A,0),13),0)</f>
        <v>0</v>
      </c>
      <c r="P125" s="46">
        <f>IFERROR(VLOOKUP(C125,Stock!$A$5:$M$476,10,0),0)*Journal!J125</f>
        <v>0</v>
      </c>
      <c r="Q125" s="47">
        <f>IFERROR(VLOOKUP(C125,Stock!$A$5:$M$476,10,0),0)*Journal!K125</f>
        <v>0</v>
      </c>
      <c r="R125" s="155">
        <f t="shared" si="3"/>
        <v>0</v>
      </c>
    </row>
    <row r="126" spans="2:18" s="167" customFormat="1" ht="18" customHeight="1">
      <c r="B126" s="197"/>
      <c r="C126" s="198"/>
      <c r="D126" s="27">
        <f>IFERROR(VLOOKUP(C126,Stock!$A$5:$K$476,2,FALSE),0)</f>
        <v>0</v>
      </c>
      <c r="E126" s="199"/>
      <c r="F126" s="30">
        <f>IFERROR(VLOOKUP(C126,Stock!$A$5:$M$476,10,0),0)*Journal!E126</f>
        <v>0</v>
      </c>
      <c r="G126" s="200"/>
      <c r="H126" s="31">
        <f>IFERROR(VLOOKUP(C126,Stock!$A$5:$K$476,11,FALSE),0)*Journal!$G126</f>
        <v>0</v>
      </c>
      <c r="I126" s="29">
        <f t="shared" si="2"/>
        <v>0</v>
      </c>
      <c r="J126" s="198"/>
      <c r="K126" s="198"/>
      <c r="L126" s="202"/>
      <c r="M126" s="125">
        <f>IFERROR(INDEX(Stock!$A$5:$M$476,MATCH($C126,Stock!$A:$A,0),13),0)</f>
        <v>0</v>
      </c>
      <c r="P126" s="46">
        <f>IFERROR(VLOOKUP(C126,Stock!$A$5:$M$476,10,0),0)*Journal!J126</f>
        <v>0</v>
      </c>
      <c r="Q126" s="47">
        <f>IFERROR(VLOOKUP(C126,Stock!$A$5:$M$476,10,0),0)*Journal!K126</f>
        <v>0</v>
      </c>
      <c r="R126" s="155">
        <f t="shared" si="3"/>
        <v>0</v>
      </c>
    </row>
    <row r="127" spans="2:18" s="167" customFormat="1" ht="18" customHeight="1">
      <c r="B127" s="197"/>
      <c r="C127" s="198"/>
      <c r="D127" s="27">
        <f>IFERROR(VLOOKUP(C127,Stock!$A$5:$K$476,2,FALSE),0)</f>
        <v>0</v>
      </c>
      <c r="E127" s="199"/>
      <c r="F127" s="30">
        <f>IFERROR(VLOOKUP(C127,Stock!$A$5:$M$476,10,0),0)*Journal!E127</f>
        <v>0</v>
      </c>
      <c r="G127" s="200"/>
      <c r="H127" s="31">
        <f>IFERROR(VLOOKUP(C127,Stock!$A$5:$K$476,11,FALSE),0)*Journal!$G127</f>
        <v>0</v>
      </c>
      <c r="I127" s="29">
        <f t="shared" si="2"/>
        <v>0</v>
      </c>
      <c r="J127" s="198"/>
      <c r="K127" s="198"/>
      <c r="L127" s="202"/>
      <c r="M127" s="125">
        <f>IFERROR(INDEX(Stock!$A$5:$M$476,MATCH($C127,Stock!$A:$A,0),13),0)</f>
        <v>0</v>
      </c>
      <c r="P127" s="46">
        <f>IFERROR(VLOOKUP(C127,Stock!$A$5:$M$476,10,0),0)*Journal!J127</f>
        <v>0</v>
      </c>
      <c r="Q127" s="47">
        <f>IFERROR(VLOOKUP(C127,Stock!$A$5:$M$476,10,0),0)*Journal!K127</f>
        <v>0</v>
      </c>
      <c r="R127" s="155">
        <f t="shared" si="3"/>
        <v>0</v>
      </c>
    </row>
    <row r="128" spans="2:18" s="167" customFormat="1" ht="18" customHeight="1">
      <c r="B128" s="197"/>
      <c r="C128" s="198"/>
      <c r="D128" s="27">
        <f>IFERROR(VLOOKUP(C128,Stock!$A$5:$K$476,2,FALSE),0)</f>
        <v>0</v>
      </c>
      <c r="E128" s="199"/>
      <c r="F128" s="30">
        <f>IFERROR(VLOOKUP(C128,Stock!$A$5:$M$476,10,0),0)*Journal!E128</f>
        <v>0</v>
      </c>
      <c r="G128" s="200"/>
      <c r="H128" s="31">
        <f>IFERROR(VLOOKUP(C128,Stock!$A$5:$K$476,11,FALSE),0)*Journal!$G128</f>
        <v>0</v>
      </c>
      <c r="I128" s="29">
        <f t="shared" si="2"/>
        <v>0</v>
      </c>
      <c r="J128" s="198"/>
      <c r="K128" s="198"/>
      <c r="L128" s="202"/>
      <c r="M128" s="125">
        <f>IFERROR(INDEX(Stock!$A$5:$M$476,MATCH($C128,Stock!$A:$A,0),13),0)</f>
        <v>0</v>
      </c>
      <c r="P128" s="46">
        <f>IFERROR(VLOOKUP(C128,Stock!$A$5:$M$476,10,0),0)*Journal!J128</f>
        <v>0</v>
      </c>
      <c r="Q128" s="47">
        <f>IFERROR(VLOOKUP(C128,Stock!$A$5:$M$476,10,0),0)*Journal!K128</f>
        <v>0</v>
      </c>
      <c r="R128" s="155">
        <f t="shared" si="3"/>
        <v>0</v>
      </c>
    </row>
    <row r="129" spans="2:18" s="167" customFormat="1" ht="18" customHeight="1">
      <c r="B129" s="197"/>
      <c r="C129" s="198"/>
      <c r="D129" s="27">
        <f>IFERROR(VLOOKUP(C129,Stock!$A$5:$K$476,2,FALSE),0)</f>
        <v>0</v>
      </c>
      <c r="E129" s="199"/>
      <c r="F129" s="30">
        <f>IFERROR(VLOOKUP(C129,Stock!$A$5:$M$476,10,0),0)*Journal!E129</f>
        <v>0</v>
      </c>
      <c r="G129" s="200"/>
      <c r="H129" s="31">
        <f>IFERROR(VLOOKUP(C129,Stock!$A$5:$K$476,11,FALSE),0)*Journal!$G129</f>
        <v>0</v>
      </c>
      <c r="I129" s="29">
        <f t="shared" si="2"/>
        <v>0</v>
      </c>
      <c r="J129" s="198"/>
      <c r="K129" s="198"/>
      <c r="L129" s="202"/>
      <c r="M129" s="125">
        <f>IFERROR(INDEX(Stock!$A$5:$M$476,MATCH($C129,Stock!$A:$A,0),13),0)</f>
        <v>0</v>
      </c>
      <c r="P129" s="46">
        <f>IFERROR(VLOOKUP(C129,Stock!$A$5:$M$476,10,0),0)*Journal!J129</f>
        <v>0</v>
      </c>
      <c r="Q129" s="47">
        <f>IFERROR(VLOOKUP(C129,Stock!$A$5:$M$476,10,0),0)*Journal!K129</f>
        <v>0</v>
      </c>
      <c r="R129" s="155">
        <f t="shared" si="3"/>
        <v>0</v>
      </c>
    </row>
    <row r="130" spans="2:18" s="167" customFormat="1" ht="18" customHeight="1">
      <c r="B130" s="197"/>
      <c r="C130" s="198"/>
      <c r="D130" s="27">
        <f>IFERROR(VLOOKUP(C130,Stock!$A$5:$K$476,2,FALSE),0)</f>
        <v>0</v>
      </c>
      <c r="E130" s="199"/>
      <c r="F130" s="30">
        <f>IFERROR(VLOOKUP(C130,Stock!$A$5:$M$476,10,0),0)*Journal!E130</f>
        <v>0</v>
      </c>
      <c r="G130" s="200"/>
      <c r="H130" s="31">
        <f>IFERROR(VLOOKUP(C130,Stock!$A$5:$K$476,11,FALSE),0)*Journal!$G130</f>
        <v>0</v>
      </c>
      <c r="I130" s="29">
        <f t="shared" si="2"/>
        <v>0</v>
      </c>
      <c r="J130" s="198"/>
      <c r="K130" s="198"/>
      <c r="L130" s="202"/>
      <c r="M130" s="125">
        <f>IFERROR(INDEX(Stock!$A$5:$M$476,MATCH($C130,Stock!$A:$A,0),13),0)</f>
        <v>0</v>
      </c>
      <c r="P130" s="46">
        <f>IFERROR(VLOOKUP(C130,Stock!$A$5:$M$476,10,0),0)*Journal!J130</f>
        <v>0</v>
      </c>
      <c r="Q130" s="47">
        <f>IFERROR(VLOOKUP(C130,Stock!$A$5:$M$476,10,0),0)*Journal!K130</f>
        <v>0</v>
      </c>
      <c r="R130" s="155">
        <f t="shared" si="3"/>
        <v>0</v>
      </c>
    </row>
    <row r="131" spans="2:18" s="167" customFormat="1" ht="18" customHeight="1">
      <c r="B131" s="197"/>
      <c r="C131" s="198"/>
      <c r="D131" s="27">
        <f>IFERROR(VLOOKUP(C131,Stock!$A$5:$K$476,2,FALSE),0)</f>
        <v>0</v>
      </c>
      <c r="E131" s="199"/>
      <c r="F131" s="30">
        <f>IFERROR(VLOOKUP(C131,Stock!$A$5:$M$476,10,0),0)*Journal!E131</f>
        <v>0</v>
      </c>
      <c r="G131" s="200"/>
      <c r="H131" s="31">
        <f>IFERROR(VLOOKUP(C131,Stock!$A$5:$K$476,11,FALSE),0)*Journal!$G131</f>
        <v>0</v>
      </c>
      <c r="I131" s="29">
        <f t="shared" si="2"/>
        <v>0</v>
      </c>
      <c r="J131" s="198"/>
      <c r="K131" s="198"/>
      <c r="L131" s="202"/>
      <c r="M131" s="125">
        <f>IFERROR(INDEX(Stock!$A$5:$M$476,MATCH($C131,Stock!$A:$A,0),13),0)</f>
        <v>0</v>
      </c>
      <c r="P131" s="46">
        <f>IFERROR(VLOOKUP(C131,Stock!$A$5:$M$476,10,0),0)*Journal!J131</f>
        <v>0</v>
      </c>
      <c r="Q131" s="47">
        <f>IFERROR(VLOOKUP(C131,Stock!$A$5:$M$476,10,0),0)*Journal!K131</f>
        <v>0</v>
      </c>
      <c r="R131" s="155">
        <f t="shared" si="3"/>
        <v>0</v>
      </c>
    </row>
    <row r="132" spans="2:18" s="167" customFormat="1" ht="18" customHeight="1">
      <c r="B132" s="197"/>
      <c r="C132" s="198"/>
      <c r="D132" s="27">
        <f>IFERROR(VLOOKUP(C132,Stock!$A$5:$K$476,2,FALSE),0)</f>
        <v>0</v>
      </c>
      <c r="E132" s="199"/>
      <c r="F132" s="30">
        <f>IFERROR(VLOOKUP(C132,Stock!$A$5:$M$476,10,0),0)*Journal!E132</f>
        <v>0</v>
      </c>
      <c r="G132" s="200"/>
      <c r="H132" s="31">
        <f>IFERROR(VLOOKUP(C132,Stock!$A$5:$K$476,11,FALSE),0)*Journal!$G132</f>
        <v>0</v>
      </c>
      <c r="I132" s="29">
        <f t="shared" si="2"/>
        <v>0</v>
      </c>
      <c r="J132" s="198"/>
      <c r="K132" s="198"/>
      <c r="L132" s="202"/>
      <c r="M132" s="125">
        <f>IFERROR(INDEX(Stock!$A$5:$M$476,MATCH($C132,Stock!$A:$A,0),13),0)</f>
        <v>0</v>
      </c>
      <c r="P132" s="46">
        <f>IFERROR(VLOOKUP(C132,Stock!$A$5:$M$476,10,0),0)*Journal!J132</f>
        <v>0</v>
      </c>
      <c r="Q132" s="47">
        <f>IFERROR(VLOOKUP(C132,Stock!$A$5:$M$476,10,0),0)*Journal!K132</f>
        <v>0</v>
      </c>
      <c r="R132" s="155">
        <f t="shared" si="3"/>
        <v>0</v>
      </c>
    </row>
    <row r="133" spans="2:18" s="167" customFormat="1" ht="18" customHeight="1">
      <c r="B133" s="197"/>
      <c r="C133" s="198"/>
      <c r="D133" s="27">
        <f>IFERROR(VLOOKUP(C133,Stock!$A$5:$K$476,2,FALSE),0)</f>
        <v>0</v>
      </c>
      <c r="E133" s="199"/>
      <c r="F133" s="30">
        <f>IFERROR(VLOOKUP(C133,Stock!$A$5:$M$476,10,0),0)*Journal!E133</f>
        <v>0</v>
      </c>
      <c r="G133" s="200"/>
      <c r="H133" s="31">
        <f>IFERROR(VLOOKUP(C133,Stock!$A$5:$K$476,11,FALSE),0)*Journal!$G133</f>
        <v>0</v>
      </c>
      <c r="I133" s="29">
        <f t="shared" si="2"/>
        <v>0</v>
      </c>
      <c r="J133" s="198"/>
      <c r="K133" s="198"/>
      <c r="L133" s="202"/>
      <c r="M133" s="125">
        <f>IFERROR(INDEX(Stock!$A$5:$M$476,MATCH($C133,Stock!$A:$A,0),13),0)</f>
        <v>0</v>
      </c>
      <c r="P133" s="46">
        <f>IFERROR(VLOOKUP(C133,Stock!$A$5:$M$476,10,0),0)*Journal!J133</f>
        <v>0</v>
      </c>
      <c r="Q133" s="47">
        <f>IFERROR(VLOOKUP(C133,Stock!$A$5:$M$476,10,0),0)*Journal!K133</f>
        <v>0</v>
      </c>
      <c r="R133" s="155">
        <f t="shared" si="3"/>
        <v>0</v>
      </c>
    </row>
    <row r="134" spans="2:18" s="167" customFormat="1" ht="18" customHeight="1">
      <c r="B134" s="197"/>
      <c r="C134" s="198"/>
      <c r="D134" s="27">
        <f>IFERROR(VLOOKUP(C134,Stock!$A$5:$K$476,2,FALSE),0)</f>
        <v>0</v>
      </c>
      <c r="E134" s="199"/>
      <c r="F134" s="30">
        <f>IFERROR(VLOOKUP(C134,Stock!$A$5:$M$476,10,0),0)*Journal!E134</f>
        <v>0</v>
      </c>
      <c r="G134" s="200"/>
      <c r="H134" s="31">
        <f>IFERROR(VLOOKUP(C134,Stock!$A$5:$K$476,11,FALSE),0)*Journal!$G134</f>
        <v>0</v>
      </c>
      <c r="I134" s="29">
        <f t="shared" si="2"/>
        <v>0</v>
      </c>
      <c r="J134" s="198"/>
      <c r="K134" s="198"/>
      <c r="L134" s="202"/>
      <c r="M134" s="125">
        <f>IFERROR(INDEX(Stock!$A$5:$M$476,MATCH($C134,Stock!$A:$A,0),13),0)</f>
        <v>0</v>
      </c>
      <c r="P134" s="46">
        <f>IFERROR(VLOOKUP(C134,Stock!$A$5:$M$476,10,0),0)*Journal!J134</f>
        <v>0</v>
      </c>
      <c r="Q134" s="47">
        <f>IFERROR(VLOOKUP(C134,Stock!$A$5:$M$476,10,0),0)*Journal!K134</f>
        <v>0</v>
      </c>
      <c r="R134" s="155">
        <f t="shared" si="3"/>
        <v>0</v>
      </c>
    </row>
    <row r="135" spans="2:18" s="167" customFormat="1" ht="18" customHeight="1">
      <c r="B135" s="197"/>
      <c r="C135" s="198"/>
      <c r="D135" s="27">
        <f>IFERROR(VLOOKUP(C135,Stock!$A$5:$K$476,2,FALSE),0)</f>
        <v>0</v>
      </c>
      <c r="E135" s="199"/>
      <c r="F135" s="30">
        <f>IFERROR(VLOOKUP(C135,Stock!$A$5:$M$476,10,0),0)*Journal!E135</f>
        <v>0</v>
      </c>
      <c r="G135" s="200"/>
      <c r="H135" s="31">
        <f>IFERROR(VLOOKUP(C135,Stock!$A$5:$K$476,11,FALSE),0)*Journal!$G135</f>
        <v>0</v>
      </c>
      <c r="I135" s="29">
        <f t="shared" si="2"/>
        <v>0</v>
      </c>
      <c r="J135" s="198"/>
      <c r="K135" s="198"/>
      <c r="L135" s="202"/>
      <c r="M135" s="125">
        <f>IFERROR(INDEX(Stock!$A$5:$M$476,MATCH($C135,Stock!$A:$A,0),13),0)</f>
        <v>0</v>
      </c>
      <c r="P135" s="46">
        <f>IFERROR(VLOOKUP(C135,Stock!$A$5:$M$476,10,0),0)*Journal!J135</f>
        <v>0</v>
      </c>
      <c r="Q135" s="47">
        <f>IFERROR(VLOOKUP(C135,Stock!$A$5:$M$476,10,0),0)*Journal!K135</f>
        <v>0</v>
      </c>
      <c r="R135" s="155">
        <f t="shared" si="3"/>
        <v>0</v>
      </c>
    </row>
    <row r="136" spans="2:18" s="167" customFormat="1" ht="18" customHeight="1">
      <c r="B136" s="197"/>
      <c r="C136" s="198"/>
      <c r="D136" s="27">
        <f>IFERROR(VLOOKUP(C136,Stock!$A$5:$K$476,2,FALSE),0)</f>
        <v>0</v>
      </c>
      <c r="E136" s="199"/>
      <c r="F136" s="30">
        <f>IFERROR(VLOOKUP(C136,Stock!$A$5:$M$476,10,0),0)*Journal!E136</f>
        <v>0</v>
      </c>
      <c r="G136" s="200"/>
      <c r="H136" s="31">
        <f>IFERROR(VLOOKUP(C136,Stock!$A$5:$K$476,11,FALSE),0)*Journal!$G136</f>
        <v>0</v>
      </c>
      <c r="I136" s="29">
        <f t="shared" si="2"/>
        <v>0</v>
      </c>
      <c r="J136" s="198"/>
      <c r="K136" s="198"/>
      <c r="L136" s="202"/>
      <c r="M136" s="125">
        <f>IFERROR(INDEX(Stock!$A$5:$M$476,MATCH($C136,Stock!$A:$A,0),13),0)</f>
        <v>0</v>
      </c>
      <c r="P136" s="46">
        <f>IFERROR(VLOOKUP(C136,Stock!$A$5:$M$476,10,0),0)*Journal!J136</f>
        <v>0</v>
      </c>
      <c r="Q136" s="47">
        <f>IFERROR(VLOOKUP(C136,Stock!$A$5:$M$476,10,0),0)*Journal!K136</f>
        <v>0</v>
      </c>
      <c r="R136" s="155">
        <f t="shared" si="3"/>
        <v>0</v>
      </c>
    </row>
    <row r="137" spans="2:18" s="167" customFormat="1" ht="18" customHeight="1">
      <c r="B137" s="197"/>
      <c r="C137" s="198"/>
      <c r="D137" s="27">
        <f>IFERROR(VLOOKUP(C137,Stock!$A$5:$K$476,2,FALSE),0)</f>
        <v>0</v>
      </c>
      <c r="E137" s="199"/>
      <c r="F137" s="30">
        <f>IFERROR(VLOOKUP(C137,Stock!$A$5:$M$476,10,0),0)*Journal!E137</f>
        <v>0</v>
      </c>
      <c r="G137" s="200"/>
      <c r="H137" s="31">
        <f>IFERROR(VLOOKUP(C137,Stock!$A$5:$K$476,11,FALSE),0)*Journal!$G137</f>
        <v>0</v>
      </c>
      <c r="I137" s="29">
        <f t="shared" si="2"/>
        <v>0</v>
      </c>
      <c r="J137" s="198"/>
      <c r="K137" s="198"/>
      <c r="L137" s="202"/>
      <c r="M137" s="125">
        <f>IFERROR(INDEX(Stock!$A$5:$M$476,MATCH($C137,Stock!$A:$A,0),13),0)</f>
        <v>0</v>
      </c>
      <c r="P137" s="46">
        <f>IFERROR(VLOOKUP(C137,Stock!$A$5:$M$476,10,0),0)*Journal!J137</f>
        <v>0</v>
      </c>
      <c r="Q137" s="47">
        <f>IFERROR(VLOOKUP(C137,Stock!$A$5:$M$476,10,0),0)*Journal!K137</f>
        <v>0</v>
      </c>
      <c r="R137" s="155">
        <f t="shared" si="3"/>
        <v>0</v>
      </c>
    </row>
    <row r="138" spans="2:18" s="167" customFormat="1" ht="18" customHeight="1">
      <c r="B138" s="197"/>
      <c r="C138" s="198"/>
      <c r="D138" s="27">
        <f>IFERROR(VLOOKUP(C138,Stock!$A$5:$K$476,2,FALSE),0)</f>
        <v>0</v>
      </c>
      <c r="E138" s="199"/>
      <c r="F138" s="30">
        <f>IFERROR(VLOOKUP(C138,Stock!$A$5:$M$476,10,0),0)*Journal!E138</f>
        <v>0</v>
      </c>
      <c r="G138" s="200"/>
      <c r="H138" s="31">
        <f>IFERROR(VLOOKUP(C138,Stock!$A$5:$K$476,11,FALSE),0)*Journal!$G138</f>
        <v>0</v>
      </c>
      <c r="I138" s="29">
        <f t="shared" si="2"/>
        <v>0</v>
      </c>
      <c r="J138" s="198"/>
      <c r="K138" s="198"/>
      <c r="L138" s="202"/>
      <c r="M138" s="125">
        <f>IFERROR(INDEX(Stock!$A$5:$M$476,MATCH($C138,Stock!$A:$A,0),13),0)</f>
        <v>0</v>
      </c>
      <c r="P138" s="46">
        <f>IFERROR(VLOOKUP(C138,Stock!$A$5:$M$476,10,0),0)*Journal!J138</f>
        <v>0</v>
      </c>
      <c r="Q138" s="47">
        <f>IFERROR(VLOOKUP(C138,Stock!$A$5:$M$476,10,0),0)*Journal!K138</f>
        <v>0</v>
      </c>
      <c r="R138" s="155">
        <f t="shared" si="3"/>
        <v>0</v>
      </c>
    </row>
    <row r="139" spans="2:18" s="167" customFormat="1" ht="18" customHeight="1">
      <c r="B139" s="197"/>
      <c r="C139" s="198"/>
      <c r="D139" s="27">
        <f>IFERROR(VLOOKUP(C139,Stock!$A$5:$K$476,2,FALSE),0)</f>
        <v>0</v>
      </c>
      <c r="E139" s="199"/>
      <c r="F139" s="30">
        <f>IFERROR(VLOOKUP(C139,Stock!$A$5:$M$476,10,0),0)*Journal!E139</f>
        <v>0</v>
      </c>
      <c r="G139" s="200"/>
      <c r="H139" s="31">
        <f>IFERROR(VLOOKUP(C139,Stock!$A$5:$K$476,11,FALSE),0)*Journal!$G139</f>
        <v>0</v>
      </c>
      <c r="I139" s="29">
        <f t="shared" si="2"/>
        <v>0</v>
      </c>
      <c r="J139" s="198"/>
      <c r="K139" s="198"/>
      <c r="L139" s="202"/>
      <c r="M139" s="125">
        <f>IFERROR(INDEX(Stock!$A$5:$M$476,MATCH($C139,Stock!$A:$A,0),13),0)</f>
        <v>0</v>
      </c>
      <c r="P139" s="46">
        <f>IFERROR(VLOOKUP(C139,Stock!$A$5:$M$476,10,0),0)*Journal!J139</f>
        <v>0</v>
      </c>
      <c r="Q139" s="47">
        <f>IFERROR(VLOOKUP(C139,Stock!$A$5:$M$476,10,0),0)*Journal!K139</f>
        <v>0</v>
      </c>
      <c r="R139" s="155">
        <f t="shared" si="3"/>
        <v>0</v>
      </c>
    </row>
    <row r="140" spans="2:18" s="167" customFormat="1" ht="18" customHeight="1">
      <c r="B140" s="197"/>
      <c r="C140" s="198"/>
      <c r="D140" s="27">
        <f>IFERROR(VLOOKUP(C140,Stock!$A$5:$K$476,2,FALSE),0)</f>
        <v>0</v>
      </c>
      <c r="E140" s="199"/>
      <c r="F140" s="30">
        <f>IFERROR(VLOOKUP(C140,Stock!$A$5:$M$476,10,0),0)*Journal!E140</f>
        <v>0</v>
      </c>
      <c r="G140" s="200"/>
      <c r="H140" s="31">
        <f>IFERROR(VLOOKUP(C140,Stock!$A$5:$K$476,11,FALSE),0)*Journal!$G140</f>
        <v>0</v>
      </c>
      <c r="I140" s="29">
        <f t="shared" si="2"/>
        <v>0</v>
      </c>
      <c r="J140" s="198"/>
      <c r="K140" s="198"/>
      <c r="L140" s="202"/>
      <c r="M140" s="125">
        <f>IFERROR(INDEX(Stock!$A$5:$M$476,MATCH($C140,Stock!$A:$A,0),13),0)</f>
        <v>0</v>
      </c>
      <c r="P140" s="46">
        <f>IFERROR(VLOOKUP(C140,Stock!$A$5:$M$476,10,0),0)*Journal!J140</f>
        <v>0</v>
      </c>
      <c r="Q140" s="47">
        <f>IFERROR(VLOOKUP(C140,Stock!$A$5:$M$476,10,0),0)*Journal!K140</f>
        <v>0</v>
      </c>
      <c r="R140" s="155">
        <f t="shared" si="3"/>
        <v>0</v>
      </c>
    </row>
    <row r="141" spans="2:18" s="167" customFormat="1" ht="18" customHeight="1">
      <c r="B141" s="197"/>
      <c r="C141" s="198"/>
      <c r="D141" s="27">
        <f>IFERROR(VLOOKUP(C141,Stock!$A$5:$K$476,2,FALSE),0)</f>
        <v>0</v>
      </c>
      <c r="E141" s="199"/>
      <c r="F141" s="30">
        <f>IFERROR(VLOOKUP(C141,Stock!$A$5:$M$476,10,0),0)*Journal!E141</f>
        <v>0</v>
      </c>
      <c r="G141" s="200"/>
      <c r="H141" s="31">
        <f>IFERROR(VLOOKUP(C141,Stock!$A$5:$K$476,11,FALSE),0)*Journal!$G141</f>
        <v>0</v>
      </c>
      <c r="I141" s="29">
        <f t="shared" si="2"/>
        <v>0</v>
      </c>
      <c r="J141" s="198"/>
      <c r="K141" s="198"/>
      <c r="L141" s="202"/>
      <c r="M141" s="125">
        <f>IFERROR(INDEX(Stock!$A$5:$M$476,MATCH($C141,Stock!$A:$A,0),13),0)</f>
        <v>0</v>
      </c>
      <c r="P141" s="46">
        <f>IFERROR(VLOOKUP(C141,Stock!$A$5:$M$476,10,0),0)*Journal!J141</f>
        <v>0</v>
      </c>
      <c r="Q141" s="47">
        <f>IFERROR(VLOOKUP(C141,Stock!$A$5:$M$476,10,0),0)*Journal!K141</f>
        <v>0</v>
      </c>
      <c r="R141" s="155">
        <f t="shared" si="3"/>
        <v>0</v>
      </c>
    </row>
    <row r="142" spans="2:18" s="167" customFormat="1" ht="18" customHeight="1">
      <c r="B142" s="197"/>
      <c r="C142" s="198"/>
      <c r="D142" s="27">
        <f>IFERROR(VLOOKUP(C142,Stock!$A$5:$K$476,2,FALSE),0)</f>
        <v>0</v>
      </c>
      <c r="E142" s="199"/>
      <c r="F142" s="30">
        <f>IFERROR(VLOOKUP(C142,Stock!$A$5:$M$476,10,0),0)*Journal!E142</f>
        <v>0</v>
      </c>
      <c r="G142" s="200"/>
      <c r="H142" s="31">
        <f>IFERROR(VLOOKUP(C142,Stock!$A$5:$K$476,11,FALSE),0)*Journal!$G142</f>
        <v>0</v>
      </c>
      <c r="I142" s="29">
        <f t="shared" ref="I142:I205" si="4">E142+G142</f>
        <v>0</v>
      </c>
      <c r="J142" s="198"/>
      <c r="K142" s="198"/>
      <c r="L142" s="202"/>
      <c r="M142" s="125">
        <f>IFERROR(INDEX(Stock!$A$5:$M$476,MATCH($C142,Stock!$A:$A,0),13),0)</f>
        <v>0</v>
      </c>
      <c r="P142" s="46">
        <f>IFERROR(VLOOKUP(C142,Stock!$A$5:$M$476,10,0),0)*Journal!J142</f>
        <v>0</v>
      </c>
      <c r="Q142" s="47">
        <f>IFERROR(VLOOKUP(C142,Stock!$A$5:$M$476,10,0),0)*Journal!K142</f>
        <v>0</v>
      </c>
      <c r="R142" s="155">
        <f t="shared" ref="R142:R205" si="5">E142+G142</f>
        <v>0</v>
      </c>
    </row>
    <row r="143" spans="2:18" s="167" customFormat="1" ht="18" customHeight="1">
      <c r="B143" s="197"/>
      <c r="C143" s="198"/>
      <c r="D143" s="27">
        <f>IFERROR(VLOOKUP(C143,Stock!$A$5:$K$476,2,FALSE),0)</f>
        <v>0</v>
      </c>
      <c r="E143" s="199"/>
      <c r="F143" s="30">
        <f>IFERROR(VLOOKUP(C143,Stock!$A$5:$M$476,10,0),0)*Journal!E143</f>
        <v>0</v>
      </c>
      <c r="G143" s="200"/>
      <c r="H143" s="31">
        <f>IFERROR(VLOOKUP(C143,Stock!$A$5:$K$476,11,FALSE),0)*Journal!$G143</f>
        <v>0</v>
      </c>
      <c r="I143" s="29">
        <f t="shared" si="4"/>
        <v>0</v>
      </c>
      <c r="J143" s="198"/>
      <c r="K143" s="198"/>
      <c r="L143" s="202"/>
      <c r="M143" s="125">
        <f>IFERROR(INDEX(Stock!$A$5:$M$476,MATCH($C143,Stock!$A:$A,0),13),0)</f>
        <v>0</v>
      </c>
      <c r="P143" s="46">
        <f>IFERROR(VLOOKUP(C143,Stock!$A$5:$M$476,10,0),0)*Journal!J143</f>
        <v>0</v>
      </c>
      <c r="Q143" s="47">
        <f>IFERROR(VLOOKUP(C143,Stock!$A$5:$M$476,10,0),0)*Journal!K143</f>
        <v>0</v>
      </c>
      <c r="R143" s="155">
        <f t="shared" si="5"/>
        <v>0</v>
      </c>
    </row>
    <row r="144" spans="2:18" s="167" customFormat="1" ht="18" customHeight="1">
      <c r="B144" s="197"/>
      <c r="C144" s="198"/>
      <c r="D144" s="27">
        <f>IFERROR(VLOOKUP(C144,Stock!$A$5:$K$476,2,FALSE),0)</f>
        <v>0</v>
      </c>
      <c r="E144" s="199"/>
      <c r="F144" s="30">
        <f>IFERROR(VLOOKUP(C144,Stock!$A$5:$M$476,10,0),0)*Journal!E144</f>
        <v>0</v>
      </c>
      <c r="G144" s="200"/>
      <c r="H144" s="31">
        <f>IFERROR(VLOOKUP(C144,Stock!$A$5:$K$476,11,FALSE),0)*Journal!$G144</f>
        <v>0</v>
      </c>
      <c r="I144" s="29">
        <f t="shared" si="4"/>
        <v>0</v>
      </c>
      <c r="J144" s="198"/>
      <c r="K144" s="198"/>
      <c r="L144" s="202"/>
      <c r="M144" s="125">
        <f>IFERROR(INDEX(Stock!$A$5:$M$476,MATCH($C144,Stock!$A:$A,0),13),0)</f>
        <v>0</v>
      </c>
      <c r="P144" s="46">
        <f>IFERROR(VLOOKUP(C144,Stock!$A$5:$M$476,10,0),0)*Journal!J144</f>
        <v>0</v>
      </c>
      <c r="Q144" s="47">
        <f>IFERROR(VLOOKUP(C144,Stock!$A$5:$M$476,10,0),0)*Journal!K144</f>
        <v>0</v>
      </c>
      <c r="R144" s="155">
        <f t="shared" si="5"/>
        <v>0</v>
      </c>
    </row>
    <row r="145" spans="2:18" s="167" customFormat="1" ht="18" customHeight="1">
      <c r="B145" s="197"/>
      <c r="C145" s="198"/>
      <c r="D145" s="27">
        <f>IFERROR(VLOOKUP(C145,Stock!$A$5:$K$476,2,FALSE),0)</f>
        <v>0</v>
      </c>
      <c r="E145" s="199"/>
      <c r="F145" s="30">
        <f>IFERROR(VLOOKUP(C145,Stock!$A$5:$M$476,10,0),0)*Journal!E145</f>
        <v>0</v>
      </c>
      <c r="G145" s="200"/>
      <c r="H145" s="31">
        <f>IFERROR(VLOOKUP(C145,Stock!$A$5:$K$476,11,FALSE),0)*Journal!$G145</f>
        <v>0</v>
      </c>
      <c r="I145" s="29">
        <f t="shared" si="4"/>
        <v>0</v>
      </c>
      <c r="J145" s="198"/>
      <c r="K145" s="198"/>
      <c r="L145" s="202"/>
      <c r="M145" s="125">
        <f>IFERROR(INDEX(Stock!$A$5:$M$476,MATCH($C145,Stock!$A:$A,0),13),0)</f>
        <v>0</v>
      </c>
      <c r="P145" s="46">
        <f>IFERROR(VLOOKUP(C145,Stock!$A$5:$M$476,10,0),0)*Journal!J145</f>
        <v>0</v>
      </c>
      <c r="Q145" s="47">
        <f>IFERROR(VLOOKUP(C145,Stock!$A$5:$M$476,10,0),0)*Journal!K145</f>
        <v>0</v>
      </c>
      <c r="R145" s="155">
        <f t="shared" si="5"/>
        <v>0</v>
      </c>
    </row>
    <row r="146" spans="2:18" s="167" customFormat="1" ht="18" customHeight="1">
      <c r="B146" s="197"/>
      <c r="C146" s="198"/>
      <c r="D146" s="27">
        <f>IFERROR(VLOOKUP(C146,Stock!$A$5:$K$476,2,FALSE),0)</f>
        <v>0</v>
      </c>
      <c r="E146" s="199"/>
      <c r="F146" s="30">
        <f>IFERROR(VLOOKUP(C146,Stock!$A$5:$M$476,10,0),0)*Journal!E146</f>
        <v>0</v>
      </c>
      <c r="G146" s="200"/>
      <c r="H146" s="31">
        <f>IFERROR(VLOOKUP(C146,Stock!$A$5:$K$476,11,FALSE),0)*Journal!$G146</f>
        <v>0</v>
      </c>
      <c r="I146" s="29">
        <f t="shared" si="4"/>
        <v>0</v>
      </c>
      <c r="J146" s="198"/>
      <c r="K146" s="198"/>
      <c r="L146" s="202"/>
      <c r="M146" s="125">
        <f>IFERROR(INDEX(Stock!$A$5:$M$476,MATCH($C146,Stock!$A:$A,0),13),0)</f>
        <v>0</v>
      </c>
      <c r="P146" s="46">
        <f>IFERROR(VLOOKUP(C146,Stock!$A$5:$M$476,10,0),0)*Journal!J146</f>
        <v>0</v>
      </c>
      <c r="Q146" s="47">
        <f>IFERROR(VLOOKUP(C146,Stock!$A$5:$M$476,10,0),0)*Journal!K146</f>
        <v>0</v>
      </c>
      <c r="R146" s="155">
        <f t="shared" si="5"/>
        <v>0</v>
      </c>
    </row>
    <row r="147" spans="2:18" s="167" customFormat="1" ht="18" customHeight="1">
      <c r="B147" s="197"/>
      <c r="C147" s="198"/>
      <c r="D147" s="27">
        <f>IFERROR(VLOOKUP(C147,Stock!$A$5:$K$476,2,FALSE),0)</f>
        <v>0</v>
      </c>
      <c r="E147" s="199"/>
      <c r="F147" s="30">
        <f>IFERROR(VLOOKUP(C147,Stock!$A$5:$M$476,10,0),0)*Journal!E147</f>
        <v>0</v>
      </c>
      <c r="G147" s="200"/>
      <c r="H147" s="31">
        <f>IFERROR(VLOOKUP(C147,Stock!$A$5:$K$476,11,FALSE),0)*Journal!$G147</f>
        <v>0</v>
      </c>
      <c r="I147" s="29">
        <f t="shared" si="4"/>
        <v>0</v>
      </c>
      <c r="J147" s="198"/>
      <c r="K147" s="198"/>
      <c r="L147" s="202"/>
      <c r="M147" s="125">
        <f>IFERROR(INDEX(Stock!$A$5:$M$476,MATCH($C147,Stock!$A:$A,0),13),0)</f>
        <v>0</v>
      </c>
      <c r="P147" s="46">
        <f>IFERROR(VLOOKUP(C147,Stock!$A$5:$M$476,10,0),0)*Journal!J147</f>
        <v>0</v>
      </c>
      <c r="Q147" s="47">
        <f>IFERROR(VLOOKUP(C147,Stock!$A$5:$M$476,10,0),0)*Journal!K147</f>
        <v>0</v>
      </c>
      <c r="R147" s="155">
        <f t="shared" si="5"/>
        <v>0</v>
      </c>
    </row>
    <row r="148" spans="2:18" s="167" customFormat="1" ht="18" customHeight="1">
      <c r="B148" s="197"/>
      <c r="C148" s="198"/>
      <c r="D148" s="27">
        <f>IFERROR(VLOOKUP(C148,Stock!$A$5:$K$476,2,FALSE),0)</f>
        <v>0</v>
      </c>
      <c r="E148" s="199"/>
      <c r="F148" s="30">
        <f>IFERROR(VLOOKUP(C148,Stock!$A$5:$M$476,10,0),0)*Journal!E148</f>
        <v>0</v>
      </c>
      <c r="G148" s="200"/>
      <c r="H148" s="31">
        <f>IFERROR(VLOOKUP(C148,Stock!$A$5:$K$476,11,FALSE),0)*Journal!$G148</f>
        <v>0</v>
      </c>
      <c r="I148" s="29">
        <f t="shared" si="4"/>
        <v>0</v>
      </c>
      <c r="J148" s="198"/>
      <c r="K148" s="198"/>
      <c r="L148" s="202"/>
      <c r="M148" s="125">
        <f>IFERROR(INDEX(Stock!$A$5:$M$476,MATCH($C148,Stock!$A:$A,0),13),0)</f>
        <v>0</v>
      </c>
      <c r="P148" s="46">
        <f>IFERROR(VLOOKUP(C148,Stock!$A$5:$M$476,10,0),0)*Journal!J148</f>
        <v>0</v>
      </c>
      <c r="Q148" s="47">
        <f>IFERROR(VLOOKUP(C148,Stock!$A$5:$M$476,10,0),0)*Journal!K148</f>
        <v>0</v>
      </c>
      <c r="R148" s="155">
        <f t="shared" si="5"/>
        <v>0</v>
      </c>
    </row>
    <row r="149" spans="2:18" s="167" customFormat="1" ht="18" customHeight="1">
      <c r="B149" s="197"/>
      <c r="C149" s="198"/>
      <c r="D149" s="27">
        <f>IFERROR(VLOOKUP(C149,Stock!$A$5:$K$476,2,FALSE),0)</f>
        <v>0</v>
      </c>
      <c r="E149" s="199"/>
      <c r="F149" s="30">
        <f>IFERROR(VLOOKUP(C149,Stock!$A$5:$M$476,10,0),0)*Journal!E149</f>
        <v>0</v>
      </c>
      <c r="G149" s="200"/>
      <c r="H149" s="31">
        <f>IFERROR(VLOOKUP(C149,Stock!$A$5:$K$476,11,FALSE),0)*Journal!$G149</f>
        <v>0</v>
      </c>
      <c r="I149" s="29">
        <f t="shared" si="4"/>
        <v>0</v>
      </c>
      <c r="J149" s="198"/>
      <c r="K149" s="198"/>
      <c r="L149" s="202"/>
      <c r="M149" s="125">
        <f>IFERROR(INDEX(Stock!$A$5:$M$476,MATCH($C149,Stock!$A:$A,0),13),0)</f>
        <v>0</v>
      </c>
      <c r="P149" s="46">
        <f>IFERROR(VLOOKUP(C149,Stock!$A$5:$M$476,10,0),0)*Journal!J149</f>
        <v>0</v>
      </c>
      <c r="Q149" s="47">
        <f>IFERROR(VLOOKUP(C149,Stock!$A$5:$M$476,10,0),0)*Journal!K149</f>
        <v>0</v>
      </c>
      <c r="R149" s="155">
        <f t="shared" si="5"/>
        <v>0</v>
      </c>
    </row>
    <row r="150" spans="2:18" s="167" customFormat="1" ht="18" customHeight="1">
      <c r="B150" s="197"/>
      <c r="C150" s="198"/>
      <c r="D150" s="27">
        <f>IFERROR(VLOOKUP(C150,Stock!$A$5:$K$476,2,FALSE),0)</f>
        <v>0</v>
      </c>
      <c r="E150" s="199"/>
      <c r="F150" s="30">
        <f>IFERROR(VLOOKUP(C150,Stock!$A$5:$M$476,10,0),0)*Journal!E150</f>
        <v>0</v>
      </c>
      <c r="G150" s="200"/>
      <c r="H150" s="31">
        <f>IFERROR(VLOOKUP(C150,Stock!$A$5:$K$476,11,FALSE),0)*Journal!$G150</f>
        <v>0</v>
      </c>
      <c r="I150" s="29">
        <f t="shared" si="4"/>
        <v>0</v>
      </c>
      <c r="J150" s="198"/>
      <c r="K150" s="198"/>
      <c r="L150" s="202"/>
      <c r="M150" s="125">
        <f>IFERROR(INDEX(Stock!$A$5:$M$476,MATCH($C150,Stock!$A:$A,0),13),0)</f>
        <v>0</v>
      </c>
      <c r="P150" s="46">
        <f>IFERROR(VLOOKUP(C150,Stock!$A$5:$M$476,10,0),0)*Journal!J150</f>
        <v>0</v>
      </c>
      <c r="Q150" s="47">
        <f>IFERROR(VLOOKUP(C150,Stock!$A$5:$M$476,10,0),0)*Journal!K150</f>
        <v>0</v>
      </c>
      <c r="R150" s="155">
        <f t="shared" si="5"/>
        <v>0</v>
      </c>
    </row>
    <row r="151" spans="2:18" s="167" customFormat="1" ht="18" customHeight="1">
      <c r="B151" s="197"/>
      <c r="C151" s="198"/>
      <c r="D151" s="27">
        <f>IFERROR(VLOOKUP(C151,Stock!$A$5:$K$476,2,FALSE),0)</f>
        <v>0</v>
      </c>
      <c r="E151" s="199"/>
      <c r="F151" s="30">
        <f>IFERROR(VLOOKUP(C151,Stock!$A$5:$M$476,10,0),0)*Journal!E151</f>
        <v>0</v>
      </c>
      <c r="G151" s="200"/>
      <c r="H151" s="31">
        <f>IFERROR(VLOOKUP(C151,Stock!$A$5:$K$476,11,FALSE),0)*Journal!$G151</f>
        <v>0</v>
      </c>
      <c r="I151" s="29">
        <f t="shared" si="4"/>
        <v>0</v>
      </c>
      <c r="J151" s="198"/>
      <c r="K151" s="198"/>
      <c r="L151" s="202"/>
      <c r="M151" s="125">
        <f>IFERROR(INDEX(Stock!$A$5:$M$476,MATCH($C151,Stock!$A:$A,0),13),0)</f>
        <v>0</v>
      </c>
      <c r="P151" s="46">
        <f>IFERROR(VLOOKUP(C151,Stock!$A$5:$M$476,10,0),0)*Journal!J151</f>
        <v>0</v>
      </c>
      <c r="Q151" s="47">
        <f>IFERROR(VLOOKUP(C151,Stock!$A$5:$M$476,10,0),0)*Journal!K151</f>
        <v>0</v>
      </c>
      <c r="R151" s="155">
        <f t="shared" si="5"/>
        <v>0</v>
      </c>
    </row>
    <row r="152" spans="2:18" s="167" customFormat="1" ht="18" customHeight="1">
      <c r="B152" s="197"/>
      <c r="C152" s="198"/>
      <c r="D152" s="27">
        <f>IFERROR(VLOOKUP(C152,Stock!$A$5:$K$476,2,FALSE),0)</f>
        <v>0</v>
      </c>
      <c r="E152" s="199"/>
      <c r="F152" s="30">
        <f>IFERROR(VLOOKUP(C152,Stock!$A$5:$M$476,10,0),0)*Journal!E152</f>
        <v>0</v>
      </c>
      <c r="G152" s="200"/>
      <c r="H152" s="31">
        <f>IFERROR(VLOOKUP(C152,Stock!$A$5:$K$476,11,FALSE),0)*Journal!$G152</f>
        <v>0</v>
      </c>
      <c r="I152" s="29">
        <f t="shared" si="4"/>
        <v>0</v>
      </c>
      <c r="J152" s="198"/>
      <c r="K152" s="198"/>
      <c r="L152" s="202"/>
      <c r="M152" s="125">
        <f>IFERROR(INDEX(Stock!$A$5:$M$476,MATCH($C152,Stock!$A:$A,0),13),0)</f>
        <v>0</v>
      </c>
      <c r="P152" s="46">
        <f>IFERROR(VLOOKUP(C152,Stock!$A$5:$M$476,10,0),0)*Journal!J152</f>
        <v>0</v>
      </c>
      <c r="Q152" s="47">
        <f>IFERROR(VLOOKUP(C152,Stock!$A$5:$M$476,10,0),0)*Journal!K152</f>
        <v>0</v>
      </c>
      <c r="R152" s="155">
        <f t="shared" si="5"/>
        <v>0</v>
      </c>
    </row>
    <row r="153" spans="2:18" s="167" customFormat="1" ht="18" customHeight="1">
      <c r="B153" s="197"/>
      <c r="C153" s="198"/>
      <c r="D153" s="27">
        <f>IFERROR(VLOOKUP(C153,Stock!$A$5:$K$476,2,FALSE),0)</f>
        <v>0</v>
      </c>
      <c r="E153" s="199"/>
      <c r="F153" s="30">
        <f>IFERROR(VLOOKUP(C153,Stock!$A$5:$M$476,10,0),0)*Journal!E153</f>
        <v>0</v>
      </c>
      <c r="G153" s="200"/>
      <c r="H153" s="31">
        <f>IFERROR(VLOOKUP(C153,Stock!$A$5:$K$476,11,FALSE),0)*Journal!$G153</f>
        <v>0</v>
      </c>
      <c r="I153" s="29">
        <f t="shared" si="4"/>
        <v>0</v>
      </c>
      <c r="J153" s="198"/>
      <c r="K153" s="198"/>
      <c r="L153" s="202"/>
      <c r="M153" s="125">
        <f>IFERROR(INDEX(Stock!$A$5:$M$476,MATCH($C153,Stock!$A:$A,0),13),0)</f>
        <v>0</v>
      </c>
      <c r="P153" s="46">
        <f>IFERROR(VLOOKUP(C153,Stock!$A$5:$M$476,10,0),0)*Journal!J153</f>
        <v>0</v>
      </c>
      <c r="Q153" s="47">
        <f>IFERROR(VLOOKUP(C153,Stock!$A$5:$M$476,10,0),0)*Journal!K153</f>
        <v>0</v>
      </c>
      <c r="R153" s="155">
        <f t="shared" si="5"/>
        <v>0</v>
      </c>
    </row>
    <row r="154" spans="2:18" s="167" customFormat="1" ht="18" customHeight="1">
      <c r="B154" s="197"/>
      <c r="C154" s="198"/>
      <c r="D154" s="27">
        <f>IFERROR(VLOOKUP(C154,Stock!$A$5:$K$476,2,FALSE),0)</f>
        <v>0</v>
      </c>
      <c r="E154" s="199"/>
      <c r="F154" s="30">
        <f>IFERROR(VLOOKUP(C154,Stock!$A$5:$M$476,10,0),0)*Journal!E154</f>
        <v>0</v>
      </c>
      <c r="G154" s="200"/>
      <c r="H154" s="31">
        <f>IFERROR(VLOOKUP(C154,Stock!$A$5:$K$476,11,FALSE),0)*Journal!$G154</f>
        <v>0</v>
      </c>
      <c r="I154" s="29">
        <f t="shared" si="4"/>
        <v>0</v>
      </c>
      <c r="J154" s="198"/>
      <c r="K154" s="198"/>
      <c r="L154" s="202"/>
      <c r="M154" s="125">
        <f>IFERROR(INDEX(Stock!$A$5:$M$476,MATCH($C154,Stock!$A:$A,0),13),0)</f>
        <v>0</v>
      </c>
      <c r="P154" s="46">
        <f>IFERROR(VLOOKUP(C154,Stock!$A$5:$M$476,10,0),0)*Journal!J154</f>
        <v>0</v>
      </c>
      <c r="Q154" s="47">
        <f>IFERROR(VLOOKUP(C154,Stock!$A$5:$M$476,10,0),0)*Journal!K154</f>
        <v>0</v>
      </c>
      <c r="R154" s="155">
        <f t="shared" si="5"/>
        <v>0</v>
      </c>
    </row>
    <row r="155" spans="2:18" s="167" customFormat="1" ht="18" customHeight="1">
      <c r="B155" s="197"/>
      <c r="C155" s="198"/>
      <c r="D155" s="27">
        <f>IFERROR(VLOOKUP(C155,Stock!$A$5:$K$476,2,FALSE),0)</f>
        <v>0</v>
      </c>
      <c r="E155" s="199"/>
      <c r="F155" s="30">
        <f>IFERROR(VLOOKUP(C155,Stock!$A$5:$M$476,10,0),0)*Journal!E155</f>
        <v>0</v>
      </c>
      <c r="G155" s="200"/>
      <c r="H155" s="31">
        <f>IFERROR(VLOOKUP(C155,Stock!$A$5:$K$476,11,FALSE),0)*Journal!$G155</f>
        <v>0</v>
      </c>
      <c r="I155" s="29">
        <f t="shared" si="4"/>
        <v>0</v>
      </c>
      <c r="J155" s="198"/>
      <c r="K155" s="198"/>
      <c r="L155" s="202"/>
      <c r="M155" s="125">
        <f>IFERROR(INDEX(Stock!$A$5:$M$476,MATCH($C155,Stock!$A:$A,0),13),0)</f>
        <v>0</v>
      </c>
      <c r="P155" s="46">
        <f>IFERROR(VLOOKUP(C155,Stock!$A$5:$M$476,10,0),0)*Journal!J155</f>
        <v>0</v>
      </c>
      <c r="Q155" s="47">
        <f>IFERROR(VLOOKUP(C155,Stock!$A$5:$M$476,10,0),0)*Journal!K155</f>
        <v>0</v>
      </c>
      <c r="R155" s="155">
        <f t="shared" si="5"/>
        <v>0</v>
      </c>
    </row>
    <row r="156" spans="2:18" s="167" customFormat="1" ht="18" customHeight="1">
      <c r="B156" s="197"/>
      <c r="C156" s="198"/>
      <c r="D156" s="27">
        <f>IFERROR(VLOOKUP(C156,Stock!$A$5:$K$476,2,FALSE),0)</f>
        <v>0</v>
      </c>
      <c r="E156" s="199"/>
      <c r="F156" s="30">
        <f>IFERROR(VLOOKUP(C156,Stock!$A$5:$M$476,10,0),0)*Journal!E156</f>
        <v>0</v>
      </c>
      <c r="G156" s="200"/>
      <c r="H156" s="31">
        <f>IFERROR(VLOOKUP(C156,Stock!$A$5:$K$476,11,FALSE),0)*Journal!$G156</f>
        <v>0</v>
      </c>
      <c r="I156" s="29">
        <f t="shared" si="4"/>
        <v>0</v>
      </c>
      <c r="J156" s="198"/>
      <c r="K156" s="198"/>
      <c r="L156" s="202"/>
      <c r="M156" s="125">
        <f>IFERROR(INDEX(Stock!$A$5:$M$476,MATCH($C156,Stock!$A:$A,0),13),0)</f>
        <v>0</v>
      </c>
      <c r="P156" s="46">
        <f>IFERROR(VLOOKUP(C156,Stock!$A$5:$M$476,10,0),0)*Journal!J156</f>
        <v>0</v>
      </c>
      <c r="Q156" s="47">
        <f>IFERROR(VLOOKUP(C156,Stock!$A$5:$M$476,10,0),0)*Journal!K156</f>
        <v>0</v>
      </c>
      <c r="R156" s="155">
        <f t="shared" si="5"/>
        <v>0</v>
      </c>
    </row>
    <row r="157" spans="2:18" s="167" customFormat="1" ht="18" customHeight="1">
      <c r="B157" s="197"/>
      <c r="C157" s="198"/>
      <c r="D157" s="27">
        <f>IFERROR(VLOOKUP(C157,Stock!$A$5:$K$476,2,FALSE),0)</f>
        <v>0</v>
      </c>
      <c r="E157" s="199"/>
      <c r="F157" s="30">
        <f>IFERROR(VLOOKUP(C157,Stock!$A$5:$M$476,10,0),0)*Journal!E157</f>
        <v>0</v>
      </c>
      <c r="G157" s="200"/>
      <c r="H157" s="31">
        <f>IFERROR(VLOOKUP(C157,Stock!$A$5:$K$476,11,FALSE),0)*Journal!$G157</f>
        <v>0</v>
      </c>
      <c r="I157" s="29">
        <f t="shared" si="4"/>
        <v>0</v>
      </c>
      <c r="J157" s="198"/>
      <c r="K157" s="198"/>
      <c r="L157" s="202"/>
      <c r="M157" s="125">
        <f>IFERROR(INDEX(Stock!$A$5:$M$476,MATCH($C157,Stock!$A:$A,0),13),0)</f>
        <v>0</v>
      </c>
      <c r="P157" s="46">
        <f>IFERROR(VLOOKUP(C157,Stock!$A$5:$M$476,10,0),0)*Journal!J157</f>
        <v>0</v>
      </c>
      <c r="Q157" s="47">
        <f>IFERROR(VLOOKUP(C157,Stock!$A$5:$M$476,10,0),0)*Journal!K157</f>
        <v>0</v>
      </c>
      <c r="R157" s="155">
        <f t="shared" si="5"/>
        <v>0</v>
      </c>
    </row>
    <row r="158" spans="2:18" s="167" customFormat="1" ht="18" customHeight="1">
      <c r="B158" s="197"/>
      <c r="C158" s="198"/>
      <c r="D158" s="27">
        <f>IFERROR(VLOOKUP(C158,Stock!$A$5:$K$476,2,FALSE),0)</f>
        <v>0</v>
      </c>
      <c r="E158" s="199"/>
      <c r="F158" s="30">
        <f>IFERROR(VLOOKUP(C158,Stock!$A$5:$M$476,10,0),0)*Journal!E158</f>
        <v>0</v>
      </c>
      <c r="G158" s="200"/>
      <c r="H158" s="31">
        <f>IFERROR(VLOOKUP(C158,Stock!$A$5:$K$476,11,FALSE),0)*Journal!$G158</f>
        <v>0</v>
      </c>
      <c r="I158" s="29">
        <f t="shared" si="4"/>
        <v>0</v>
      </c>
      <c r="J158" s="198"/>
      <c r="K158" s="198"/>
      <c r="L158" s="202"/>
      <c r="M158" s="125">
        <f>IFERROR(INDEX(Stock!$A$5:$M$476,MATCH($C158,Stock!$A:$A,0),13),0)</f>
        <v>0</v>
      </c>
      <c r="P158" s="46">
        <f>IFERROR(VLOOKUP(C158,Stock!$A$5:$M$476,10,0),0)*Journal!J158</f>
        <v>0</v>
      </c>
      <c r="Q158" s="47">
        <f>IFERROR(VLOOKUP(C158,Stock!$A$5:$M$476,10,0),0)*Journal!K158</f>
        <v>0</v>
      </c>
      <c r="R158" s="155">
        <f t="shared" si="5"/>
        <v>0</v>
      </c>
    </row>
    <row r="159" spans="2:18" s="167" customFormat="1" ht="18" customHeight="1">
      <c r="B159" s="197"/>
      <c r="C159" s="198"/>
      <c r="D159" s="27">
        <f>IFERROR(VLOOKUP(C159,Stock!$A$5:$K$476,2,FALSE),0)</f>
        <v>0</v>
      </c>
      <c r="E159" s="199"/>
      <c r="F159" s="30">
        <f>IFERROR(VLOOKUP(C159,Stock!$A$5:$M$476,10,0),0)*Journal!E159</f>
        <v>0</v>
      </c>
      <c r="G159" s="200"/>
      <c r="H159" s="31">
        <f>IFERROR(VLOOKUP(C159,Stock!$A$5:$K$476,11,FALSE),0)*Journal!$G159</f>
        <v>0</v>
      </c>
      <c r="I159" s="29">
        <f t="shared" si="4"/>
        <v>0</v>
      </c>
      <c r="J159" s="198"/>
      <c r="K159" s="198"/>
      <c r="L159" s="202"/>
      <c r="M159" s="125">
        <f>IFERROR(INDEX(Stock!$A$5:$M$476,MATCH($C159,Stock!$A:$A,0),13),0)</f>
        <v>0</v>
      </c>
      <c r="P159" s="46">
        <f>IFERROR(VLOOKUP(C159,Stock!$A$5:$M$476,10,0),0)*Journal!J159</f>
        <v>0</v>
      </c>
      <c r="Q159" s="47">
        <f>IFERROR(VLOOKUP(C159,Stock!$A$5:$M$476,10,0),0)*Journal!K159</f>
        <v>0</v>
      </c>
      <c r="R159" s="155">
        <f t="shared" si="5"/>
        <v>0</v>
      </c>
    </row>
    <row r="160" spans="2:18" s="167" customFormat="1" ht="18" customHeight="1">
      <c r="B160" s="197"/>
      <c r="C160" s="198"/>
      <c r="D160" s="27">
        <f>IFERROR(VLOOKUP(C160,Stock!$A$5:$K$476,2,FALSE),0)</f>
        <v>0</v>
      </c>
      <c r="E160" s="199"/>
      <c r="F160" s="30">
        <f>IFERROR(VLOOKUP(C160,Stock!$A$5:$M$476,10,0),0)*Journal!E160</f>
        <v>0</v>
      </c>
      <c r="G160" s="200"/>
      <c r="H160" s="31">
        <f>IFERROR(VLOOKUP(C160,Stock!$A$5:$K$476,11,FALSE),0)*Journal!$G160</f>
        <v>0</v>
      </c>
      <c r="I160" s="29">
        <f t="shared" si="4"/>
        <v>0</v>
      </c>
      <c r="J160" s="198"/>
      <c r="K160" s="198"/>
      <c r="L160" s="202"/>
      <c r="M160" s="125">
        <f>IFERROR(INDEX(Stock!$A$5:$M$476,MATCH($C160,Stock!$A:$A,0),13),0)</f>
        <v>0</v>
      </c>
      <c r="P160" s="46">
        <f>IFERROR(VLOOKUP(C160,Stock!$A$5:$M$476,10,0),0)*Journal!J160</f>
        <v>0</v>
      </c>
      <c r="Q160" s="47">
        <f>IFERROR(VLOOKUP(C160,Stock!$A$5:$M$476,10,0),0)*Journal!K160</f>
        <v>0</v>
      </c>
      <c r="R160" s="155">
        <f t="shared" si="5"/>
        <v>0</v>
      </c>
    </row>
    <row r="161" spans="2:18" s="167" customFormat="1" ht="18" customHeight="1">
      <c r="B161" s="197"/>
      <c r="C161" s="198"/>
      <c r="D161" s="27">
        <f>IFERROR(VLOOKUP(C161,Stock!$A$5:$K$476,2,FALSE),0)</f>
        <v>0</v>
      </c>
      <c r="E161" s="199"/>
      <c r="F161" s="30">
        <f>IFERROR(VLOOKUP(C161,Stock!$A$5:$M$476,10,0),0)*Journal!E161</f>
        <v>0</v>
      </c>
      <c r="G161" s="200"/>
      <c r="H161" s="31">
        <f>IFERROR(VLOOKUP(C161,Stock!$A$5:$K$476,11,FALSE),0)*Journal!$G161</f>
        <v>0</v>
      </c>
      <c r="I161" s="29">
        <f t="shared" si="4"/>
        <v>0</v>
      </c>
      <c r="J161" s="198"/>
      <c r="K161" s="198"/>
      <c r="L161" s="202"/>
      <c r="M161" s="125">
        <f>IFERROR(INDEX(Stock!$A$5:$M$476,MATCH($C161,Stock!$A:$A,0),13),0)</f>
        <v>0</v>
      </c>
      <c r="P161" s="46">
        <f>IFERROR(VLOOKUP(C161,Stock!$A$5:$M$476,10,0),0)*Journal!J161</f>
        <v>0</v>
      </c>
      <c r="Q161" s="47">
        <f>IFERROR(VLOOKUP(C161,Stock!$A$5:$M$476,10,0),0)*Journal!K161</f>
        <v>0</v>
      </c>
      <c r="R161" s="155">
        <f t="shared" si="5"/>
        <v>0</v>
      </c>
    </row>
    <row r="162" spans="2:18" s="167" customFormat="1" ht="18" customHeight="1">
      <c r="B162" s="197"/>
      <c r="C162" s="198"/>
      <c r="D162" s="27">
        <f>IFERROR(VLOOKUP(C162,Stock!$A$5:$K$476,2,FALSE),0)</f>
        <v>0</v>
      </c>
      <c r="E162" s="199"/>
      <c r="F162" s="30">
        <f>IFERROR(VLOOKUP(C162,Stock!$A$5:$M$476,10,0),0)*Journal!E162</f>
        <v>0</v>
      </c>
      <c r="G162" s="200"/>
      <c r="H162" s="31">
        <f>IFERROR(VLOOKUP(C162,Stock!$A$5:$K$476,11,FALSE),0)*Journal!$G162</f>
        <v>0</v>
      </c>
      <c r="I162" s="29">
        <f t="shared" si="4"/>
        <v>0</v>
      </c>
      <c r="J162" s="198"/>
      <c r="K162" s="198"/>
      <c r="L162" s="202"/>
      <c r="M162" s="125">
        <f>IFERROR(INDEX(Stock!$A$5:$M$476,MATCH($C162,Stock!$A:$A,0),13),0)</f>
        <v>0</v>
      </c>
      <c r="P162" s="46">
        <f>IFERROR(VLOOKUP(C162,Stock!$A$5:$M$476,10,0),0)*Journal!J162</f>
        <v>0</v>
      </c>
      <c r="Q162" s="47">
        <f>IFERROR(VLOOKUP(C162,Stock!$A$5:$M$476,10,0),0)*Journal!K162</f>
        <v>0</v>
      </c>
      <c r="R162" s="155">
        <f t="shared" si="5"/>
        <v>0</v>
      </c>
    </row>
    <row r="163" spans="2:18" s="167" customFormat="1" ht="18" customHeight="1">
      <c r="B163" s="197"/>
      <c r="C163" s="198"/>
      <c r="D163" s="27">
        <f>IFERROR(VLOOKUP(C163,Stock!$A$5:$K$476,2,FALSE),0)</f>
        <v>0</v>
      </c>
      <c r="E163" s="199"/>
      <c r="F163" s="30">
        <f>IFERROR(VLOOKUP(C163,Stock!$A$5:$M$476,10,0),0)*Journal!E163</f>
        <v>0</v>
      </c>
      <c r="G163" s="200"/>
      <c r="H163" s="31">
        <f>IFERROR(VLOOKUP(C163,Stock!$A$5:$K$476,11,FALSE),0)*Journal!$G163</f>
        <v>0</v>
      </c>
      <c r="I163" s="29">
        <f t="shared" si="4"/>
        <v>0</v>
      </c>
      <c r="J163" s="198"/>
      <c r="K163" s="198"/>
      <c r="L163" s="202"/>
      <c r="M163" s="125">
        <f>IFERROR(INDEX(Stock!$A$5:$M$476,MATCH($C163,Stock!$A:$A,0),13),0)</f>
        <v>0</v>
      </c>
      <c r="P163" s="46">
        <f>IFERROR(VLOOKUP(C163,Stock!$A$5:$M$476,10,0),0)*Journal!J163</f>
        <v>0</v>
      </c>
      <c r="Q163" s="47">
        <f>IFERROR(VLOOKUP(C163,Stock!$A$5:$M$476,10,0),0)*Journal!K163</f>
        <v>0</v>
      </c>
      <c r="R163" s="155">
        <f t="shared" si="5"/>
        <v>0</v>
      </c>
    </row>
    <row r="164" spans="2:18" s="167" customFormat="1" ht="18" customHeight="1">
      <c r="B164" s="197"/>
      <c r="C164" s="198"/>
      <c r="D164" s="27">
        <f>IFERROR(VLOOKUP(C164,Stock!$A$5:$K$476,2,FALSE),0)</f>
        <v>0</v>
      </c>
      <c r="E164" s="199"/>
      <c r="F164" s="30">
        <f>IFERROR(VLOOKUP(C164,Stock!$A$5:$M$476,10,0),0)*Journal!E164</f>
        <v>0</v>
      </c>
      <c r="G164" s="200"/>
      <c r="H164" s="31">
        <f>IFERROR(VLOOKUP(C164,Stock!$A$5:$K$476,11,FALSE),0)*Journal!$G164</f>
        <v>0</v>
      </c>
      <c r="I164" s="29">
        <f t="shared" si="4"/>
        <v>0</v>
      </c>
      <c r="J164" s="198"/>
      <c r="K164" s="198"/>
      <c r="L164" s="202"/>
      <c r="M164" s="125">
        <f>IFERROR(INDEX(Stock!$A$5:$M$476,MATCH($C164,Stock!$A:$A,0),13),0)</f>
        <v>0</v>
      </c>
      <c r="P164" s="46">
        <f>IFERROR(VLOOKUP(C164,Stock!$A$5:$M$476,10,0),0)*Journal!J164</f>
        <v>0</v>
      </c>
      <c r="Q164" s="47">
        <f>IFERROR(VLOOKUP(C164,Stock!$A$5:$M$476,10,0),0)*Journal!K164</f>
        <v>0</v>
      </c>
      <c r="R164" s="155">
        <f t="shared" si="5"/>
        <v>0</v>
      </c>
    </row>
    <row r="165" spans="2:18" s="167" customFormat="1" ht="18" customHeight="1">
      <c r="B165" s="197"/>
      <c r="C165" s="198"/>
      <c r="D165" s="27">
        <f>IFERROR(VLOOKUP(C165,Stock!$A$5:$K$476,2,FALSE),0)</f>
        <v>0</v>
      </c>
      <c r="E165" s="199"/>
      <c r="F165" s="30">
        <f>IFERROR(VLOOKUP(C165,Stock!$A$5:$M$476,10,0),0)*Journal!E165</f>
        <v>0</v>
      </c>
      <c r="G165" s="200"/>
      <c r="H165" s="31">
        <f>IFERROR(VLOOKUP(C165,Stock!$A$5:$K$476,11,FALSE),0)*Journal!$G165</f>
        <v>0</v>
      </c>
      <c r="I165" s="29">
        <f t="shared" si="4"/>
        <v>0</v>
      </c>
      <c r="J165" s="198"/>
      <c r="K165" s="198"/>
      <c r="L165" s="202"/>
      <c r="M165" s="125">
        <f>IFERROR(INDEX(Stock!$A$5:$M$476,MATCH($C165,Stock!$A:$A,0),13),0)</f>
        <v>0</v>
      </c>
      <c r="P165" s="46">
        <f>IFERROR(VLOOKUP(C165,Stock!$A$5:$M$476,10,0),0)*Journal!J165</f>
        <v>0</v>
      </c>
      <c r="Q165" s="47">
        <f>IFERROR(VLOOKUP(C165,Stock!$A$5:$M$476,10,0),0)*Journal!K165</f>
        <v>0</v>
      </c>
      <c r="R165" s="155">
        <f t="shared" si="5"/>
        <v>0</v>
      </c>
    </row>
    <row r="166" spans="2:18" s="167" customFormat="1" ht="18" customHeight="1">
      <c r="B166" s="197"/>
      <c r="C166" s="198"/>
      <c r="D166" s="27">
        <f>IFERROR(VLOOKUP(C166,Stock!$A$5:$K$476,2,FALSE),0)</f>
        <v>0</v>
      </c>
      <c r="E166" s="199"/>
      <c r="F166" s="30">
        <f>IFERROR(VLOOKUP(C166,Stock!$A$5:$M$476,10,0),0)*Journal!E166</f>
        <v>0</v>
      </c>
      <c r="G166" s="200"/>
      <c r="H166" s="31">
        <f>IFERROR(VLOOKUP(C166,Stock!$A$5:$K$476,11,FALSE),0)*Journal!$G166</f>
        <v>0</v>
      </c>
      <c r="I166" s="29">
        <f t="shared" si="4"/>
        <v>0</v>
      </c>
      <c r="J166" s="198"/>
      <c r="K166" s="198"/>
      <c r="L166" s="202"/>
      <c r="M166" s="125">
        <f>IFERROR(INDEX(Stock!$A$5:$M$476,MATCH($C166,Stock!$A:$A,0),13),0)</f>
        <v>0</v>
      </c>
      <c r="P166" s="46">
        <f>IFERROR(VLOOKUP(C166,Stock!$A$5:$M$476,10,0),0)*Journal!J166</f>
        <v>0</v>
      </c>
      <c r="Q166" s="47">
        <f>IFERROR(VLOOKUP(C166,Stock!$A$5:$M$476,10,0),0)*Journal!K166</f>
        <v>0</v>
      </c>
      <c r="R166" s="155">
        <f t="shared" si="5"/>
        <v>0</v>
      </c>
    </row>
    <row r="167" spans="2:18" s="167" customFormat="1" ht="18" customHeight="1">
      <c r="B167" s="197"/>
      <c r="C167" s="198"/>
      <c r="D167" s="27">
        <f>IFERROR(VLOOKUP(C167,Stock!$A$5:$K$476,2,FALSE),0)</f>
        <v>0</v>
      </c>
      <c r="E167" s="199"/>
      <c r="F167" s="30">
        <f>IFERROR(VLOOKUP(C167,Stock!$A$5:$M$476,10,0),0)*Journal!E167</f>
        <v>0</v>
      </c>
      <c r="G167" s="200"/>
      <c r="H167" s="31">
        <f>IFERROR(VLOOKUP(C167,Stock!$A$5:$K$476,11,FALSE),0)*Journal!$G167</f>
        <v>0</v>
      </c>
      <c r="I167" s="29">
        <f t="shared" si="4"/>
        <v>0</v>
      </c>
      <c r="J167" s="198"/>
      <c r="K167" s="198"/>
      <c r="L167" s="202"/>
      <c r="M167" s="125">
        <f>IFERROR(INDEX(Stock!$A$5:$M$476,MATCH($C167,Stock!$A:$A,0),13),0)</f>
        <v>0</v>
      </c>
      <c r="P167" s="46">
        <f>IFERROR(VLOOKUP(C167,Stock!$A$5:$M$476,10,0),0)*Journal!J167</f>
        <v>0</v>
      </c>
      <c r="Q167" s="47">
        <f>IFERROR(VLOOKUP(C167,Stock!$A$5:$M$476,10,0),0)*Journal!K167</f>
        <v>0</v>
      </c>
      <c r="R167" s="155">
        <f t="shared" si="5"/>
        <v>0</v>
      </c>
    </row>
    <row r="168" spans="2:18" s="167" customFormat="1" ht="18" customHeight="1">
      <c r="B168" s="197"/>
      <c r="C168" s="198"/>
      <c r="D168" s="27">
        <f>IFERROR(VLOOKUP(C168,Stock!$A$5:$K$476,2,FALSE),0)</f>
        <v>0</v>
      </c>
      <c r="E168" s="199"/>
      <c r="F168" s="30">
        <f>IFERROR(VLOOKUP(C168,Stock!$A$5:$M$476,10,0),0)*Journal!E168</f>
        <v>0</v>
      </c>
      <c r="G168" s="200"/>
      <c r="H168" s="31">
        <f>IFERROR(VLOOKUP(C168,Stock!$A$5:$K$476,11,FALSE),0)*Journal!$G168</f>
        <v>0</v>
      </c>
      <c r="I168" s="29">
        <f t="shared" si="4"/>
        <v>0</v>
      </c>
      <c r="J168" s="198"/>
      <c r="K168" s="198"/>
      <c r="L168" s="202"/>
      <c r="M168" s="125">
        <f>IFERROR(INDEX(Stock!$A$5:$M$476,MATCH($C168,Stock!$A:$A,0),13),0)</f>
        <v>0</v>
      </c>
      <c r="P168" s="46">
        <f>IFERROR(VLOOKUP(C168,Stock!$A$5:$M$476,10,0),0)*Journal!J168</f>
        <v>0</v>
      </c>
      <c r="Q168" s="47">
        <f>IFERROR(VLOOKUP(C168,Stock!$A$5:$M$476,10,0),0)*Journal!K168</f>
        <v>0</v>
      </c>
      <c r="R168" s="155">
        <f t="shared" si="5"/>
        <v>0</v>
      </c>
    </row>
    <row r="169" spans="2:18" s="167" customFormat="1" ht="18" customHeight="1">
      <c r="B169" s="197"/>
      <c r="C169" s="198"/>
      <c r="D169" s="27">
        <f>IFERROR(VLOOKUP(C169,Stock!$A$5:$K$476,2,FALSE),0)</f>
        <v>0</v>
      </c>
      <c r="E169" s="199"/>
      <c r="F169" s="30">
        <f>IFERROR(VLOOKUP(C169,Stock!$A$5:$M$476,10,0),0)*Journal!E169</f>
        <v>0</v>
      </c>
      <c r="G169" s="200"/>
      <c r="H169" s="31">
        <f>IFERROR(VLOOKUP(C169,Stock!$A$5:$K$476,11,FALSE),0)*Journal!$G169</f>
        <v>0</v>
      </c>
      <c r="I169" s="29">
        <f t="shared" si="4"/>
        <v>0</v>
      </c>
      <c r="J169" s="198"/>
      <c r="K169" s="198"/>
      <c r="L169" s="202"/>
      <c r="M169" s="125">
        <f>IFERROR(INDEX(Stock!$A$5:$M$476,MATCH($C169,Stock!$A:$A,0),13),0)</f>
        <v>0</v>
      </c>
      <c r="P169" s="46">
        <f>IFERROR(VLOOKUP(C169,Stock!$A$5:$M$476,10,0),0)*Journal!J169</f>
        <v>0</v>
      </c>
      <c r="Q169" s="47">
        <f>IFERROR(VLOOKUP(C169,Stock!$A$5:$M$476,10,0),0)*Journal!K169</f>
        <v>0</v>
      </c>
      <c r="R169" s="155">
        <f t="shared" si="5"/>
        <v>0</v>
      </c>
    </row>
    <row r="170" spans="2:18" s="167" customFormat="1" ht="18" customHeight="1">
      <c r="B170" s="197"/>
      <c r="C170" s="198"/>
      <c r="D170" s="27">
        <f>IFERROR(VLOOKUP(C170,Stock!$A$5:$K$476,2,FALSE),0)</f>
        <v>0</v>
      </c>
      <c r="E170" s="199"/>
      <c r="F170" s="30">
        <f>IFERROR(VLOOKUP(C170,Stock!$A$5:$M$476,10,0),0)*Journal!E170</f>
        <v>0</v>
      </c>
      <c r="G170" s="200"/>
      <c r="H170" s="31">
        <f>IFERROR(VLOOKUP(C170,Stock!$A$5:$K$476,11,FALSE),0)*Journal!$G170</f>
        <v>0</v>
      </c>
      <c r="I170" s="29">
        <f t="shared" si="4"/>
        <v>0</v>
      </c>
      <c r="J170" s="198"/>
      <c r="K170" s="198"/>
      <c r="L170" s="202"/>
      <c r="M170" s="125">
        <f>IFERROR(INDEX(Stock!$A$5:$M$476,MATCH($C170,Stock!$A:$A,0),13),0)</f>
        <v>0</v>
      </c>
      <c r="P170" s="46">
        <f>IFERROR(VLOOKUP(C170,Stock!$A$5:$M$476,10,0),0)*Journal!J170</f>
        <v>0</v>
      </c>
      <c r="Q170" s="47">
        <f>IFERROR(VLOOKUP(C170,Stock!$A$5:$M$476,10,0),0)*Journal!K170</f>
        <v>0</v>
      </c>
      <c r="R170" s="155">
        <f t="shared" si="5"/>
        <v>0</v>
      </c>
    </row>
    <row r="171" spans="2:18" s="167" customFormat="1" ht="18" customHeight="1">
      <c r="B171" s="197"/>
      <c r="C171" s="198"/>
      <c r="D171" s="27">
        <f>IFERROR(VLOOKUP(C171,Stock!$A$5:$K$476,2,FALSE),0)</f>
        <v>0</v>
      </c>
      <c r="E171" s="199"/>
      <c r="F171" s="30">
        <f>IFERROR(VLOOKUP(C171,Stock!$A$5:$M$476,10,0),0)*Journal!E171</f>
        <v>0</v>
      </c>
      <c r="G171" s="200"/>
      <c r="H171" s="31">
        <f>IFERROR(VLOOKUP(C171,Stock!$A$5:$K$476,11,FALSE),0)*Journal!$G171</f>
        <v>0</v>
      </c>
      <c r="I171" s="29">
        <f t="shared" si="4"/>
        <v>0</v>
      </c>
      <c r="J171" s="198"/>
      <c r="K171" s="198"/>
      <c r="L171" s="202"/>
      <c r="M171" s="125">
        <f>IFERROR(INDEX(Stock!$A$5:$M$476,MATCH($C171,Stock!$A:$A,0),13),0)</f>
        <v>0</v>
      </c>
      <c r="P171" s="46">
        <f>IFERROR(VLOOKUP(C171,Stock!$A$5:$M$476,10,0),0)*Journal!J171</f>
        <v>0</v>
      </c>
      <c r="Q171" s="47">
        <f>IFERROR(VLOOKUP(C171,Stock!$A$5:$M$476,10,0),0)*Journal!K171</f>
        <v>0</v>
      </c>
      <c r="R171" s="155">
        <f t="shared" si="5"/>
        <v>0</v>
      </c>
    </row>
    <row r="172" spans="2:18" s="167" customFormat="1" ht="18" customHeight="1">
      <c r="B172" s="197"/>
      <c r="C172" s="198"/>
      <c r="D172" s="27">
        <f>IFERROR(VLOOKUP(C172,Stock!$A$5:$K$476,2,FALSE),0)</f>
        <v>0</v>
      </c>
      <c r="E172" s="199"/>
      <c r="F172" s="30">
        <f>IFERROR(VLOOKUP(C172,Stock!$A$5:$M$476,10,0),0)*Journal!E172</f>
        <v>0</v>
      </c>
      <c r="G172" s="200"/>
      <c r="H172" s="31">
        <f>IFERROR(VLOOKUP(C172,Stock!$A$5:$K$476,11,FALSE),0)*Journal!$G172</f>
        <v>0</v>
      </c>
      <c r="I172" s="29">
        <f t="shared" si="4"/>
        <v>0</v>
      </c>
      <c r="J172" s="198"/>
      <c r="K172" s="198"/>
      <c r="L172" s="202"/>
      <c r="M172" s="125">
        <f>IFERROR(INDEX(Stock!$A$5:$M$476,MATCH($C172,Stock!$A:$A,0),13),0)</f>
        <v>0</v>
      </c>
      <c r="P172" s="46">
        <f>IFERROR(VLOOKUP(C172,Stock!$A$5:$M$476,10,0),0)*Journal!J172</f>
        <v>0</v>
      </c>
      <c r="Q172" s="47">
        <f>IFERROR(VLOOKUP(C172,Stock!$A$5:$M$476,10,0),0)*Journal!K172</f>
        <v>0</v>
      </c>
      <c r="R172" s="155">
        <f t="shared" si="5"/>
        <v>0</v>
      </c>
    </row>
    <row r="173" spans="2:18" s="167" customFormat="1" ht="18" customHeight="1">
      <c r="B173" s="197"/>
      <c r="C173" s="198"/>
      <c r="D173" s="27">
        <f>IFERROR(VLOOKUP(C173,Stock!$A$5:$K$476,2,FALSE),0)</f>
        <v>0</v>
      </c>
      <c r="E173" s="199"/>
      <c r="F173" s="30">
        <f>IFERROR(VLOOKUP(C173,Stock!$A$5:$M$476,10,0),0)*Journal!E173</f>
        <v>0</v>
      </c>
      <c r="G173" s="200"/>
      <c r="H173" s="31">
        <f>IFERROR(VLOOKUP(C173,Stock!$A$5:$K$476,11,FALSE),0)*Journal!$G173</f>
        <v>0</v>
      </c>
      <c r="I173" s="29">
        <f t="shared" si="4"/>
        <v>0</v>
      </c>
      <c r="J173" s="198"/>
      <c r="K173" s="198"/>
      <c r="L173" s="202"/>
      <c r="M173" s="125">
        <f>IFERROR(INDEX(Stock!$A$5:$M$476,MATCH($C173,Stock!$A:$A,0),13),0)</f>
        <v>0</v>
      </c>
      <c r="P173" s="46">
        <f>IFERROR(VLOOKUP(C173,Stock!$A$5:$M$476,10,0),0)*Journal!J173</f>
        <v>0</v>
      </c>
      <c r="Q173" s="47">
        <f>IFERROR(VLOOKUP(C173,Stock!$A$5:$M$476,10,0),0)*Journal!K173</f>
        <v>0</v>
      </c>
      <c r="R173" s="155">
        <f t="shared" si="5"/>
        <v>0</v>
      </c>
    </row>
    <row r="174" spans="2:18" s="167" customFormat="1" ht="18" customHeight="1">
      <c r="B174" s="197"/>
      <c r="C174" s="198"/>
      <c r="D174" s="27">
        <f>IFERROR(VLOOKUP(C174,Stock!$A$5:$K$476,2,FALSE),0)</f>
        <v>0</v>
      </c>
      <c r="E174" s="199"/>
      <c r="F174" s="30">
        <f>IFERROR(VLOOKUP(C174,Stock!$A$5:$M$476,10,0),0)*Journal!E174</f>
        <v>0</v>
      </c>
      <c r="G174" s="200"/>
      <c r="H174" s="31">
        <f>IFERROR(VLOOKUP(C174,Stock!$A$5:$K$476,11,FALSE),0)*Journal!$G174</f>
        <v>0</v>
      </c>
      <c r="I174" s="29">
        <f t="shared" si="4"/>
        <v>0</v>
      </c>
      <c r="J174" s="198"/>
      <c r="K174" s="198"/>
      <c r="L174" s="202"/>
      <c r="M174" s="125">
        <f>IFERROR(INDEX(Stock!$A$5:$M$476,MATCH($C174,Stock!$A:$A,0),13),0)</f>
        <v>0</v>
      </c>
      <c r="P174" s="46">
        <f>IFERROR(VLOOKUP(C174,Stock!$A$5:$M$476,10,0),0)*Journal!J174</f>
        <v>0</v>
      </c>
      <c r="Q174" s="47">
        <f>IFERROR(VLOOKUP(C174,Stock!$A$5:$M$476,10,0),0)*Journal!K174</f>
        <v>0</v>
      </c>
      <c r="R174" s="155">
        <f t="shared" si="5"/>
        <v>0</v>
      </c>
    </row>
    <row r="175" spans="2:18" s="167" customFormat="1" ht="18" customHeight="1">
      <c r="B175" s="197"/>
      <c r="C175" s="198"/>
      <c r="D175" s="27">
        <f>IFERROR(VLOOKUP(C175,Stock!$A$5:$K$476,2,FALSE),0)</f>
        <v>0</v>
      </c>
      <c r="E175" s="199"/>
      <c r="F175" s="30">
        <f>IFERROR(VLOOKUP(C175,Stock!$A$5:$M$476,10,0),0)*Journal!E175</f>
        <v>0</v>
      </c>
      <c r="G175" s="200"/>
      <c r="H175" s="31">
        <f>IFERROR(VLOOKUP(C175,Stock!$A$5:$K$476,11,FALSE),0)*Journal!$G175</f>
        <v>0</v>
      </c>
      <c r="I175" s="29">
        <f t="shared" si="4"/>
        <v>0</v>
      </c>
      <c r="J175" s="198"/>
      <c r="K175" s="198"/>
      <c r="L175" s="202"/>
      <c r="M175" s="125">
        <f>IFERROR(INDEX(Stock!$A$5:$M$476,MATCH($C175,Stock!$A:$A,0),13),0)</f>
        <v>0</v>
      </c>
      <c r="P175" s="46">
        <f>IFERROR(VLOOKUP(C175,Stock!$A$5:$M$476,10,0),0)*Journal!J175</f>
        <v>0</v>
      </c>
      <c r="Q175" s="47">
        <f>IFERROR(VLOOKUP(C175,Stock!$A$5:$M$476,10,0),0)*Journal!K175</f>
        <v>0</v>
      </c>
      <c r="R175" s="155">
        <f t="shared" si="5"/>
        <v>0</v>
      </c>
    </row>
    <row r="176" spans="2:18" s="167" customFormat="1" ht="18" customHeight="1">
      <c r="B176" s="197"/>
      <c r="C176" s="198"/>
      <c r="D176" s="27">
        <f>IFERROR(VLOOKUP(C176,Stock!$A$5:$K$476,2,FALSE),0)</f>
        <v>0</v>
      </c>
      <c r="E176" s="199"/>
      <c r="F176" s="30">
        <f>IFERROR(VLOOKUP(C176,Stock!$A$5:$M$476,10,0),0)*Journal!E176</f>
        <v>0</v>
      </c>
      <c r="G176" s="200"/>
      <c r="H176" s="31">
        <f>IFERROR(VLOOKUP(C176,Stock!$A$5:$K$476,11,FALSE),0)*Journal!$G176</f>
        <v>0</v>
      </c>
      <c r="I176" s="29">
        <f t="shared" si="4"/>
        <v>0</v>
      </c>
      <c r="J176" s="198"/>
      <c r="K176" s="198"/>
      <c r="L176" s="202"/>
      <c r="M176" s="125">
        <f>IFERROR(INDEX(Stock!$A$5:$M$476,MATCH($C176,Stock!$A:$A,0),13),0)</f>
        <v>0</v>
      </c>
      <c r="P176" s="46">
        <f>IFERROR(VLOOKUP(C176,Stock!$A$5:$M$476,10,0),0)*Journal!J176</f>
        <v>0</v>
      </c>
      <c r="Q176" s="47">
        <f>IFERROR(VLOOKUP(C176,Stock!$A$5:$M$476,10,0),0)*Journal!K176</f>
        <v>0</v>
      </c>
      <c r="R176" s="155">
        <f t="shared" si="5"/>
        <v>0</v>
      </c>
    </row>
    <row r="177" spans="2:18" s="167" customFormat="1" ht="18" customHeight="1">
      <c r="B177" s="197"/>
      <c r="C177" s="198"/>
      <c r="D177" s="27">
        <f>IFERROR(VLOOKUP(C177,Stock!$A$5:$K$476,2,FALSE),0)</f>
        <v>0</v>
      </c>
      <c r="E177" s="199"/>
      <c r="F177" s="30">
        <f>IFERROR(VLOOKUP(C177,Stock!$A$5:$M$476,10,0),0)*Journal!E177</f>
        <v>0</v>
      </c>
      <c r="G177" s="200"/>
      <c r="H177" s="31">
        <f>IFERROR(VLOOKUP(C177,Stock!$A$5:$K$476,11,FALSE),0)*Journal!$G177</f>
        <v>0</v>
      </c>
      <c r="I177" s="29">
        <f t="shared" si="4"/>
        <v>0</v>
      </c>
      <c r="J177" s="198"/>
      <c r="K177" s="198"/>
      <c r="L177" s="202"/>
      <c r="M177" s="125">
        <f>IFERROR(INDEX(Stock!$A$5:$M$476,MATCH($C177,Stock!$A:$A,0),13),0)</f>
        <v>0</v>
      </c>
      <c r="P177" s="46">
        <f>IFERROR(VLOOKUP(C177,Stock!$A$5:$M$476,10,0),0)*Journal!J177</f>
        <v>0</v>
      </c>
      <c r="Q177" s="47">
        <f>IFERROR(VLOOKUP(C177,Stock!$A$5:$M$476,10,0),0)*Journal!K177</f>
        <v>0</v>
      </c>
      <c r="R177" s="155">
        <f t="shared" si="5"/>
        <v>0</v>
      </c>
    </row>
    <row r="178" spans="2:18" s="167" customFormat="1" ht="18" customHeight="1">
      <c r="B178" s="197"/>
      <c r="C178" s="198"/>
      <c r="D178" s="27">
        <f>IFERROR(VLOOKUP(C178,Stock!$A$5:$K$476,2,FALSE),0)</f>
        <v>0</v>
      </c>
      <c r="E178" s="199"/>
      <c r="F178" s="30">
        <f>IFERROR(VLOOKUP(C178,Stock!$A$5:$M$476,10,0),0)*Journal!E178</f>
        <v>0</v>
      </c>
      <c r="G178" s="200"/>
      <c r="H178" s="31">
        <f>IFERROR(VLOOKUP(C178,Stock!$A$5:$K$476,11,FALSE),0)*Journal!$G178</f>
        <v>0</v>
      </c>
      <c r="I178" s="29">
        <f t="shared" si="4"/>
        <v>0</v>
      </c>
      <c r="J178" s="198"/>
      <c r="K178" s="198"/>
      <c r="L178" s="202"/>
      <c r="M178" s="125">
        <f>IFERROR(INDEX(Stock!$A$5:$M$476,MATCH($C178,Stock!$A:$A,0),13),0)</f>
        <v>0</v>
      </c>
      <c r="P178" s="46">
        <f>IFERROR(VLOOKUP(C178,Stock!$A$5:$M$476,10,0),0)*Journal!J178</f>
        <v>0</v>
      </c>
      <c r="Q178" s="47">
        <f>IFERROR(VLOOKUP(C178,Stock!$A$5:$M$476,10,0),0)*Journal!K178</f>
        <v>0</v>
      </c>
      <c r="R178" s="155">
        <f t="shared" si="5"/>
        <v>0</v>
      </c>
    </row>
    <row r="179" spans="2:18" s="167" customFormat="1" ht="18" customHeight="1">
      <c r="B179" s="197"/>
      <c r="C179" s="198"/>
      <c r="D179" s="27">
        <f>IFERROR(VLOOKUP(C179,Stock!$A$5:$K$476,2,FALSE),0)</f>
        <v>0</v>
      </c>
      <c r="E179" s="199"/>
      <c r="F179" s="30">
        <f>IFERROR(VLOOKUP(C179,Stock!$A$5:$M$476,10,0),0)*Journal!E179</f>
        <v>0</v>
      </c>
      <c r="G179" s="200"/>
      <c r="H179" s="31">
        <f>IFERROR(VLOOKUP(C179,Stock!$A$5:$K$476,11,FALSE),0)*Journal!$G179</f>
        <v>0</v>
      </c>
      <c r="I179" s="29">
        <f t="shared" si="4"/>
        <v>0</v>
      </c>
      <c r="J179" s="198"/>
      <c r="K179" s="198"/>
      <c r="L179" s="202"/>
      <c r="M179" s="125">
        <f>IFERROR(INDEX(Stock!$A$5:$M$476,MATCH($C179,Stock!$A:$A,0),13),0)</f>
        <v>0</v>
      </c>
      <c r="P179" s="46">
        <f>IFERROR(VLOOKUP(C179,Stock!$A$5:$M$476,10,0),0)*Journal!J179</f>
        <v>0</v>
      </c>
      <c r="Q179" s="47">
        <f>IFERROR(VLOOKUP(C179,Stock!$A$5:$M$476,10,0),0)*Journal!K179</f>
        <v>0</v>
      </c>
      <c r="R179" s="155">
        <f t="shared" si="5"/>
        <v>0</v>
      </c>
    </row>
    <row r="180" spans="2:18" s="167" customFormat="1" ht="18" customHeight="1">
      <c r="B180" s="197"/>
      <c r="C180" s="198"/>
      <c r="D180" s="27">
        <f>IFERROR(VLOOKUP(C180,Stock!$A$5:$K$476,2,FALSE),0)</f>
        <v>0</v>
      </c>
      <c r="E180" s="199"/>
      <c r="F180" s="30">
        <f>IFERROR(VLOOKUP(C180,Stock!$A$5:$M$476,10,0),0)*Journal!E180</f>
        <v>0</v>
      </c>
      <c r="G180" s="200"/>
      <c r="H180" s="31">
        <f>IFERROR(VLOOKUP(C180,Stock!$A$5:$K$476,11,FALSE),0)*Journal!$G180</f>
        <v>0</v>
      </c>
      <c r="I180" s="29">
        <f t="shared" si="4"/>
        <v>0</v>
      </c>
      <c r="J180" s="198"/>
      <c r="K180" s="198"/>
      <c r="L180" s="202"/>
      <c r="M180" s="125">
        <f>IFERROR(INDEX(Stock!$A$5:$M$476,MATCH($C180,Stock!$A:$A,0),13),0)</f>
        <v>0</v>
      </c>
      <c r="P180" s="46">
        <f>IFERROR(VLOOKUP(C180,Stock!$A$5:$M$476,10,0),0)*Journal!J180</f>
        <v>0</v>
      </c>
      <c r="Q180" s="47">
        <f>IFERROR(VLOOKUP(C180,Stock!$A$5:$M$476,10,0),0)*Journal!K180</f>
        <v>0</v>
      </c>
      <c r="R180" s="155">
        <f t="shared" si="5"/>
        <v>0</v>
      </c>
    </row>
    <row r="181" spans="2:18" s="167" customFormat="1" ht="18" customHeight="1">
      <c r="B181" s="197"/>
      <c r="C181" s="198"/>
      <c r="D181" s="27">
        <f>IFERROR(VLOOKUP(C181,Stock!$A$5:$K$476,2,FALSE),0)</f>
        <v>0</v>
      </c>
      <c r="E181" s="199"/>
      <c r="F181" s="30">
        <f>IFERROR(VLOOKUP(C181,Stock!$A$5:$M$476,10,0),0)*Journal!E181</f>
        <v>0</v>
      </c>
      <c r="G181" s="200"/>
      <c r="H181" s="31">
        <f>IFERROR(VLOOKUP(C181,Stock!$A$5:$K$476,11,FALSE),0)*Journal!$G181</f>
        <v>0</v>
      </c>
      <c r="I181" s="29">
        <f t="shared" si="4"/>
        <v>0</v>
      </c>
      <c r="J181" s="198"/>
      <c r="K181" s="198"/>
      <c r="L181" s="202"/>
      <c r="M181" s="125">
        <f>IFERROR(INDEX(Stock!$A$5:$M$476,MATCH($C181,Stock!$A:$A,0),13),0)</f>
        <v>0</v>
      </c>
      <c r="P181" s="46">
        <f>IFERROR(VLOOKUP(C181,Stock!$A$5:$M$476,10,0),0)*Journal!J181</f>
        <v>0</v>
      </c>
      <c r="Q181" s="47">
        <f>IFERROR(VLOOKUP(C181,Stock!$A$5:$M$476,10,0),0)*Journal!K181</f>
        <v>0</v>
      </c>
      <c r="R181" s="155">
        <f t="shared" si="5"/>
        <v>0</v>
      </c>
    </row>
    <row r="182" spans="2:18" s="167" customFormat="1" ht="18" customHeight="1">
      <c r="B182" s="197"/>
      <c r="C182" s="198"/>
      <c r="D182" s="27">
        <f>IFERROR(VLOOKUP(C182,Stock!$A$5:$K$476,2,FALSE),0)</f>
        <v>0</v>
      </c>
      <c r="E182" s="199"/>
      <c r="F182" s="30">
        <f>IFERROR(VLOOKUP(C182,Stock!$A$5:$M$476,10,0),0)*Journal!E182</f>
        <v>0</v>
      </c>
      <c r="G182" s="200"/>
      <c r="H182" s="31">
        <f>IFERROR(VLOOKUP(C182,Stock!$A$5:$K$476,11,FALSE),0)*Journal!$G182</f>
        <v>0</v>
      </c>
      <c r="I182" s="29">
        <f t="shared" si="4"/>
        <v>0</v>
      </c>
      <c r="J182" s="198"/>
      <c r="K182" s="198"/>
      <c r="L182" s="202"/>
      <c r="M182" s="125">
        <f>IFERROR(INDEX(Stock!$A$5:$M$476,MATCH($C182,Stock!$A:$A,0),13),0)</f>
        <v>0</v>
      </c>
      <c r="P182" s="46">
        <f>IFERROR(VLOOKUP(C182,Stock!$A$5:$M$476,10,0),0)*Journal!J182</f>
        <v>0</v>
      </c>
      <c r="Q182" s="47">
        <f>IFERROR(VLOOKUP(C182,Stock!$A$5:$M$476,10,0),0)*Journal!K182</f>
        <v>0</v>
      </c>
      <c r="R182" s="155">
        <f t="shared" si="5"/>
        <v>0</v>
      </c>
    </row>
    <row r="183" spans="2:18" s="167" customFormat="1" ht="18" customHeight="1">
      <c r="B183" s="197"/>
      <c r="C183" s="198"/>
      <c r="D183" s="27">
        <f>IFERROR(VLOOKUP(C183,Stock!$A$5:$K$476,2,FALSE),0)</f>
        <v>0</v>
      </c>
      <c r="E183" s="199"/>
      <c r="F183" s="30">
        <f>IFERROR(VLOOKUP(C183,Stock!$A$5:$M$476,10,0),0)*Journal!E183</f>
        <v>0</v>
      </c>
      <c r="G183" s="200"/>
      <c r="H183" s="31">
        <f>IFERROR(VLOOKUP(C183,Stock!$A$5:$K$476,11,FALSE),0)*Journal!$G183</f>
        <v>0</v>
      </c>
      <c r="I183" s="29">
        <f t="shared" si="4"/>
        <v>0</v>
      </c>
      <c r="J183" s="198"/>
      <c r="K183" s="198"/>
      <c r="L183" s="202"/>
      <c r="M183" s="125">
        <f>IFERROR(INDEX(Stock!$A$5:$M$476,MATCH($C183,Stock!$A:$A,0),13),0)</f>
        <v>0</v>
      </c>
      <c r="P183" s="46">
        <f>IFERROR(VLOOKUP(C183,Stock!$A$5:$M$476,10,0),0)*Journal!J183</f>
        <v>0</v>
      </c>
      <c r="Q183" s="47">
        <f>IFERROR(VLOOKUP(C183,Stock!$A$5:$M$476,10,0),0)*Journal!K183</f>
        <v>0</v>
      </c>
      <c r="R183" s="155">
        <f t="shared" si="5"/>
        <v>0</v>
      </c>
    </row>
    <row r="184" spans="2:18" s="167" customFormat="1" ht="18" customHeight="1">
      <c r="B184" s="197"/>
      <c r="C184" s="198"/>
      <c r="D184" s="27">
        <f>IFERROR(VLOOKUP(C184,Stock!$A$5:$K$476,2,FALSE),0)</f>
        <v>0</v>
      </c>
      <c r="E184" s="199"/>
      <c r="F184" s="30">
        <f>IFERROR(VLOOKUP(C184,Stock!$A$5:$M$476,10,0),0)*Journal!E184</f>
        <v>0</v>
      </c>
      <c r="G184" s="200"/>
      <c r="H184" s="31">
        <f>IFERROR(VLOOKUP(C184,Stock!$A$5:$K$476,11,FALSE),0)*Journal!$G184</f>
        <v>0</v>
      </c>
      <c r="I184" s="29">
        <f t="shared" si="4"/>
        <v>0</v>
      </c>
      <c r="J184" s="198"/>
      <c r="K184" s="198"/>
      <c r="L184" s="202"/>
      <c r="M184" s="125">
        <f>IFERROR(INDEX(Stock!$A$5:$M$476,MATCH($C184,Stock!$A:$A,0),13),0)</f>
        <v>0</v>
      </c>
      <c r="P184" s="46">
        <f>IFERROR(VLOOKUP(C184,Stock!$A$5:$M$476,10,0),0)*Journal!J184</f>
        <v>0</v>
      </c>
      <c r="Q184" s="47">
        <f>IFERROR(VLOOKUP(C184,Stock!$A$5:$M$476,10,0),0)*Journal!K184</f>
        <v>0</v>
      </c>
      <c r="R184" s="155">
        <f t="shared" si="5"/>
        <v>0</v>
      </c>
    </row>
    <row r="185" spans="2:18" s="167" customFormat="1" ht="18" customHeight="1">
      <c r="B185" s="197"/>
      <c r="C185" s="198"/>
      <c r="D185" s="27">
        <f>IFERROR(VLOOKUP(C185,Stock!$A$5:$K$476,2,FALSE),0)</f>
        <v>0</v>
      </c>
      <c r="E185" s="199"/>
      <c r="F185" s="30">
        <f>IFERROR(VLOOKUP(C185,Stock!$A$5:$M$476,10,0),0)*Journal!E185</f>
        <v>0</v>
      </c>
      <c r="G185" s="200"/>
      <c r="H185" s="31">
        <f>IFERROR(VLOOKUP(C185,Stock!$A$5:$K$476,11,FALSE),0)*Journal!$G185</f>
        <v>0</v>
      </c>
      <c r="I185" s="29">
        <f t="shared" si="4"/>
        <v>0</v>
      </c>
      <c r="J185" s="198"/>
      <c r="K185" s="198"/>
      <c r="L185" s="202"/>
      <c r="M185" s="125">
        <f>IFERROR(INDEX(Stock!$A$5:$M$476,MATCH($C185,Stock!$A:$A,0),13),0)</f>
        <v>0</v>
      </c>
      <c r="P185" s="46">
        <f>IFERROR(VLOOKUP(C185,Stock!$A$5:$M$476,10,0),0)*Journal!J185</f>
        <v>0</v>
      </c>
      <c r="Q185" s="47">
        <f>IFERROR(VLOOKUP(C185,Stock!$A$5:$M$476,10,0),0)*Journal!K185</f>
        <v>0</v>
      </c>
      <c r="R185" s="155">
        <f t="shared" si="5"/>
        <v>0</v>
      </c>
    </row>
    <row r="186" spans="2:18" s="167" customFormat="1" ht="18" customHeight="1">
      <c r="B186" s="197"/>
      <c r="C186" s="198"/>
      <c r="D186" s="27">
        <f>IFERROR(VLOOKUP(C186,Stock!$A$5:$K$476,2,FALSE),0)</f>
        <v>0</v>
      </c>
      <c r="E186" s="199"/>
      <c r="F186" s="30">
        <f>IFERROR(VLOOKUP(C186,Stock!$A$5:$M$476,10,0),0)*Journal!E186</f>
        <v>0</v>
      </c>
      <c r="G186" s="200"/>
      <c r="H186" s="31">
        <f>IFERROR(VLOOKUP(C186,Stock!$A$5:$K$476,11,FALSE),0)*Journal!$G186</f>
        <v>0</v>
      </c>
      <c r="I186" s="29">
        <f t="shared" si="4"/>
        <v>0</v>
      </c>
      <c r="J186" s="198"/>
      <c r="K186" s="198"/>
      <c r="L186" s="202"/>
      <c r="M186" s="125">
        <f>IFERROR(INDEX(Stock!$A$5:$M$476,MATCH($C186,Stock!$A:$A,0),13),0)</f>
        <v>0</v>
      </c>
      <c r="P186" s="46">
        <f>IFERROR(VLOOKUP(C186,Stock!$A$5:$M$476,10,0),0)*Journal!J186</f>
        <v>0</v>
      </c>
      <c r="Q186" s="47">
        <f>IFERROR(VLOOKUP(C186,Stock!$A$5:$M$476,10,0),0)*Journal!K186</f>
        <v>0</v>
      </c>
      <c r="R186" s="155">
        <f t="shared" si="5"/>
        <v>0</v>
      </c>
    </row>
    <row r="187" spans="2:18" s="167" customFormat="1" ht="18" customHeight="1">
      <c r="B187" s="197"/>
      <c r="C187" s="198"/>
      <c r="D187" s="27">
        <f>IFERROR(VLOOKUP(C187,Stock!$A$5:$K$476,2,FALSE),0)</f>
        <v>0</v>
      </c>
      <c r="E187" s="199"/>
      <c r="F187" s="30">
        <f>IFERROR(VLOOKUP(C187,Stock!$A$5:$M$476,10,0),0)*Journal!E187</f>
        <v>0</v>
      </c>
      <c r="G187" s="200"/>
      <c r="H187" s="31">
        <f>IFERROR(VLOOKUP(C187,Stock!$A$5:$K$476,11,FALSE),0)*Journal!$G187</f>
        <v>0</v>
      </c>
      <c r="I187" s="29">
        <f t="shared" si="4"/>
        <v>0</v>
      </c>
      <c r="J187" s="198"/>
      <c r="K187" s="198"/>
      <c r="L187" s="202"/>
      <c r="M187" s="125">
        <f>IFERROR(INDEX(Stock!$A$5:$M$476,MATCH($C187,Stock!$A:$A,0),13),0)</f>
        <v>0</v>
      </c>
      <c r="N187" s="1"/>
      <c r="P187" s="46">
        <f>IFERROR(VLOOKUP(C187,Stock!$A$5:$M$476,10,0),0)*Journal!J187</f>
        <v>0</v>
      </c>
      <c r="Q187" s="47">
        <f>IFERROR(VLOOKUP(C187,Stock!$A$5:$M$476,10,0),0)*Journal!K187</f>
        <v>0</v>
      </c>
      <c r="R187" s="155">
        <f t="shared" si="5"/>
        <v>0</v>
      </c>
    </row>
    <row r="188" spans="2:18" s="167" customFormat="1" ht="18" customHeight="1">
      <c r="B188" s="197"/>
      <c r="C188" s="198"/>
      <c r="D188" s="27">
        <f>IFERROR(VLOOKUP(C188,Stock!$A$5:$K$476,2,FALSE),0)</f>
        <v>0</v>
      </c>
      <c r="E188" s="199"/>
      <c r="F188" s="30">
        <f>IFERROR(VLOOKUP(C188,Stock!$A$5:$M$476,10,0),0)*Journal!E188</f>
        <v>0</v>
      </c>
      <c r="G188" s="200"/>
      <c r="H188" s="31">
        <f>IFERROR(VLOOKUP(C188,Stock!$A$5:$K$476,11,FALSE),0)*Journal!$G188</f>
        <v>0</v>
      </c>
      <c r="I188" s="29">
        <f t="shared" si="4"/>
        <v>0</v>
      </c>
      <c r="J188" s="198"/>
      <c r="K188" s="198"/>
      <c r="L188" s="202"/>
      <c r="M188" s="125">
        <f>IFERROR(INDEX(Stock!$A$5:$M$476,MATCH($C188,Stock!$A:$A,0),13),0)</f>
        <v>0</v>
      </c>
      <c r="N188" s="1"/>
      <c r="P188" s="46">
        <f>IFERROR(VLOOKUP(C188,Stock!$A$5:$M$476,10,0),0)*Journal!J188</f>
        <v>0</v>
      </c>
      <c r="Q188" s="47">
        <f>IFERROR(VLOOKUP(C188,Stock!$A$5:$M$476,10,0),0)*Journal!K188</f>
        <v>0</v>
      </c>
      <c r="R188" s="155">
        <f t="shared" si="5"/>
        <v>0</v>
      </c>
    </row>
    <row r="189" spans="2:18" s="167" customFormat="1" ht="18" customHeight="1">
      <c r="B189" s="197"/>
      <c r="C189" s="198"/>
      <c r="D189" s="27">
        <f>IFERROR(VLOOKUP(C189,Stock!$A$5:$K$476,2,FALSE),0)</f>
        <v>0</v>
      </c>
      <c r="E189" s="199"/>
      <c r="F189" s="30">
        <f>IFERROR(VLOOKUP(C189,Stock!$A$5:$M$476,10,0),0)*Journal!E189</f>
        <v>0</v>
      </c>
      <c r="G189" s="200"/>
      <c r="H189" s="31">
        <f>IFERROR(VLOOKUP(C189,Stock!$A$5:$K$476,11,FALSE),0)*Journal!$G189</f>
        <v>0</v>
      </c>
      <c r="I189" s="29">
        <f t="shared" si="4"/>
        <v>0</v>
      </c>
      <c r="J189" s="198"/>
      <c r="K189" s="198"/>
      <c r="L189" s="202"/>
      <c r="M189" s="125">
        <f>IFERROR(INDEX(Stock!$A$5:$M$476,MATCH($C189,Stock!$A:$A,0),13),0)</f>
        <v>0</v>
      </c>
      <c r="N189" s="1"/>
      <c r="P189" s="46">
        <f>IFERROR(VLOOKUP(C189,Stock!$A$5:$M$476,10,0),0)*Journal!J189</f>
        <v>0</v>
      </c>
      <c r="Q189" s="47">
        <f>IFERROR(VLOOKUP(C189,Stock!$A$5:$M$476,10,0),0)*Journal!K189</f>
        <v>0</v>
      </c>
      <c r="R189" s="155">
        <f t="shared" si="5"/>
        <v>0</v>
      </c>
    </row>
    <row r="190" spans="2:18" s="167" customFormat="1" ht="18" customHeight="1">
      <c r="B190" s="197"/>
      <c r="C190" s="198"/>
      <c r="D190" s="27">
        <f>IFERROR(VLOOKUP(C190,Stock!$A$5:$K$476,2,FALSE),0)</f>
        <v>0</v>
      </c>
      <c r="E190" s="199"/>
      <c r="F190" s="30">
        <f>IFERROR(VLOOKUP(C190,Stock!$A$5:$M$476,10,0),0)*Journal!E190</f>
        <v>0</v>
      </c>
      <c r="G190" s="200"/>
      <c r="H190" s="31">
        <f>IFERROR(VLOOKUP(C190,Stock!$A$5:$K$476,11,FALSE),0)*Journal!$G190</f>
        <v>0</v>
      </c>
      <c r="I190" s="29">
        <f t="shared" si="4"/>
        <v>0</v>
      </c>
      <c r="J190" s="198"/>
      <c r="K190" s="198"/>
      <c r="L190" s="202"/>
      <c r="M190" s="125">
        <f>IFERROR(INDEX(Stock!$A$5:$M$476,MATCH($C190,Stock!$A:$A,0),13),0)</f>
        <v>0</v>
      </c>
      <c r="N190" s="1"/>
      <c r="P190" s="46">
        <f>IFERROR(VLOOKUP(C190,Stock!$A$5:$M$476,10,0),0)*Journal!J190</f>
        <v>0</v>
      </c>
      <c r="Q190" s="47">
        <f>IFERROR(VLOOKUP(C190,Stock!$A$5:$M$476,10,0),0)*Journal!K190</f>
        <v>0</v>
      </c>
      <c r="R190" s="155">
        <f t="shared" si="5"/>
        <v>0</v>
      </c>
    </row>
    <row r="191" spans="2:18" s="167" customFormat="1" ht="18" customHeight="1">
      <c r="B191" s="197"/>
      <c r="C191" s="198"/>
      <c r="D191" s="27">
        <f>IFERROR(VLOOKUP(C191,Stock!$A$5:$K$476,2,FALSE),0)</f>
        <v>0</v>
      </c>
      <c r="E191" s="199"/>
      <c r="F191" s="30">
        <f>IFERROR(VLOOKUP(C191,Stock!$A$5:$M$476,10,0),0)*Journal!E191</f>
        <v>0</v>
      </c>
      <c r="G191" s="200"/>
      <c r="H191" s="31">
        <f>IFERROR(VLOOKUP(C191,Stock!$A$5:$K$476,11,FALSE),0)*Journal!$G191</f>
        <v>0</v>
      </c>
      <c r="I191" s="29">
        <f t="shared" si="4"/>
        <v>0</v>
      </c>
      <c r="J191" s="198"/>
      <c r="K191" s="198"/>
      <c r="L191" s="202"/>
      <c r="M191" s="125">
        <f>IFERROR(INDEX(Stock!$A$5:$M$476,MATCH($C191,Stock!$A:$A,0),13),0)</f>
        <v>0</v>
      </c>
      <c r="N191" s="1"/>
      <c r="P191" s="46">
        <f>IFERROR(VLOOKUP(C191,Stock!$A$5:$M$476,10,0),0)*Journal!J191</f>
        <v>0</v>
      </c>
      <c r="Q191" s="47">
        <f>IFERROR(VLOOKUP(C191,Stock!$A$5:$M$476,10,0),0)*Journal!K191</f>
        <v>0</v>
      </c>
      <c r="R191" s="155">
        <f t="shared" si="5"/>
        <v>0</v>
      </c>
    </row>
    <row r="192" spans="2:18" ht="18" customHeight="1">
      <c r="B192" s="197"/>
      <c r="C192" s="198"/>
      <c r="D192" s="27">
        <f>IFERROR(VLOOKUP(C192,Stock!$A$5:$K$476,2,FALSE),0)</f>
        <v>0</v>
      </c>
      <c r="E192" s="199"/>
      <c r="F192" s="30">
        <f>IFERROR(VLOOKUP(C192,Stock!$A$5:$M$476,10,0),0)*Journal!E192</f>
        <v>0</v>
      </c>
      <c r="G192" s="204"/>
      <c r="H192" s="31">
        <f>IFERROR(VLOOKUP(C192,Stock!$A$5:$K$476,11,FALSE),0)*Journal!$G192</f>
        <v>0</v>
      </c>
      <c r="I192" s="29">
        <f t="shared" si="4"/>
        <v>0</v>
      </c>
      <c r="J192" s="198"/>
      <c r="K192" s="198"/>
      <c r="L192" s="202"/>
      <c r="M192" s="125">
        <f>IFERROR(INDEX(Stock!$A$5:$M$476,MATCH($C192,Stock!$A:$A,0),13),0)</f>
        <v>0</v>
      </c>
      <c r="P192" s="46">
        <f>IFERROR(VLOOKUP(C192,Stock!$A$5:$M$476,10,0),0)*Journal!J192</f>
        <v>0</v>
      </c>
      <c r="Q192" s="47">
        <f>IFERROR(VLOOKUP(C192,Stock!$A$5:$M$476,10,0),0)*Journal!K192</f>
        <v>0</v>
      </c>
      <c r="R192" s="155">
        <f t="shared" si="5"/>
        <v>0</v>
      </c>
    </row>
    <row r="193" spans="2:18" ht="18" customHeight="1">
      <c r="B193" s="197"/>
      <c r="C193" s="198"/>
      <c r="D193" s="27">
        <f>IFERROR(VLOOKUP(C193,Stock!$A$5:$K$476,2,FALSE),0)</f>
        <v>0</v>
      </c>
      <c r="E193" s="199"/>
      <c r="F193" s="30">
        <f>IFERROR(VLOOKUP(C193,Stock!$A$5:$M$476,10,0),0)*Journal!E193</f>
        <v>0</v>
      </c>
      <c r="G193" s="204"/>
      <c r="H193" s="31">
        <f>IFERROR(VLOOKUP(C193,Stock!$A$5:$K$476,11,FALSE),0)*Journal!$G193</f>
        <v>0</v>
      </c>
      <c r="I193" s="29">
        <f t="shared" si="4"/>
        <v>0</v>
      </c>
      <c r="J193" s="198"/>
      <c r="K193" s="198"/>
      <c r="L193" s="202"/>
      <c r="M193" s="125">
        <f>IFERROR(INDEX(Stock!$A$5:$M$476,MATCH($C193,Stock!$A:$A,0),13),0)</f>
        <v>0</v>
      </c>
      <c r="P193" s="46">
        <f>IFERROR(VLOOKUP(C193,Stock!$A$5:$M$476,10,0),0)*Journal!J193</f>
        <v>0</v>
      </c>
      <c r="Q193" s="47">
        <f>IFERROR(VLOOKUP(C193,Stock!$A$5:$M$476,10,0),0)*Journal!K193</f>
        <v>0</v>
      </c>
      <c r="R193" s="155">
        <f t="shared" si="5"/>
        <v>0</v>
      </c>
    </row>
    <row r="194" spans="2:18" ht="18" customHeight="1">
      <c r="B194" s="197"/>
      <c r="C194" s="198"/>
      <c r="D194" s="27">
        <f>IFERROR(VLOOKUP(C194,Stock!$A$5:$K$476,2,FALSE),0)</f>
        <v>0</v>
      </c>
      <c r="E194" s="199"/>
      <c r="F194" s="30">
        <f>IFERROR(VLOOKUP(C194,Stock!$A$5:$M$476,10,0),0)*Journal!E194</f>
        <v>0</v>
      </c>
      <c r="G194" s="204"/>
      <c r="H194" s="31">
        <f>IFERROR(VLOOKUP(C194,Stock!$A$5:$K$476,11,FALSE),0)*Journal!$G194</f>
        <v>0</v>
      </c>
      <c r="I194" s="29">
        <f t="shared" si="4"/>
        <v>0</v>
      </c>
      <c r="J194" s="198"/>
      <c r="K194" s="198"/>
      <c r="L194" s="202"/>
      <c r="M194" s="125">
        <f>IFERROR(INDEX(Stock!$A$5:$M$476,MATCH($C194,Stock!$A:$A,0),13),0)</f>
        <v>0</v>
      </c>
      <c r="P194" s="46">
        <f>IFERROR(VLOOKUP(C194,Stock!$A$5:$M$476,10,0),0)*Journal!J194</f>
        <v>0</v>
      </c>
      <c r="Q194" s="47">
        <f>IFERROR(VLOOKUP(C194,Stock!$A$5:$M$476,10,0),0)*Journal!K194</f>
        <v>0</v>
      </c>
      <c r="R194" s="155">
        <f t="shared" si="5"/>
        <v>0</v>
      </c>
    </row>
    <row r="195" spans="2:18" ht="18" customHeight="1">
      <c r="B195" s="197"/>
      <c r="C195" s="198"/>
      <c r="D195" s="27">
        <f>IFERROR(VLOOKUP(C195,Stock!$A$5:$K$476,2,FALSE),0)</f>
        <v>0</v>
      </c>
      <c r="E195" s="199"/>
      <c r="F195" s="30">
        <f>IFERROR(VLOOKUP(C195,Stock!$A$5:$M$476,10,0),0)*Journal!E195</f>
        <v>0</v>
      </c>
      <c r="G195" s="204"/>
      <c r="H195" s="31">
        <f>IFERROR(VLOOKUP(C195,Stock!$A$5:$K$476,11,FALSE),0)*Journal!$G195</f>
        <v>0</v>
      </c>
      <c r="I195" s="29">
        <f t="shared" si="4"/>
        <v>0</v>
      </c>
      <c r="J195" s="198"/>
      <c r="K195" s="198"/>
      <c r="L195" s="202"/>
      <c r="M195" s="125">
        <f>IFERROR(INDEX(Stock!$A$5:$M$476,MATCH($C195,Stock!$A:$A,0),13),0)</f>
        <v>0</v>
      </c>
      <c r="P195" s="46">
        <f>IFERROR(VLOOKUP(C195,Stock!$A$5:$M$476,10,0),0)*Journal!J195</f>
        <v>0</v>
      </c>
      <c r="Q195" s="47">
        <f>IFERROR(VLOOKUP(C195,Stock!$A$5:$M$476,10,0),0)*Journal!K195</f>
        <v>0</v>
      </c>
      <c r="R195" s="155">
        <f t="shared" si="5"/>
        <v>0</v>
      </c>
    </row>
    <row r="196" spans="2:18" ht="18" customHeight="1">
      <c r="B196" s="197"/>
      <c r="C196" s="198"/>
      <c r="D196" s="27">
        <f>IFERROR(VLOOKUP(C196,Stock!$A$5:$K$476,2,FALSE),0)</f>
        <v>0</v>
      </c>
      <c r="E196" s="199"/>
      <c r="F196" s="30">
        <f>IFERROR(VLOOKUP(C196,Stock!$A$5:$M$476,10,0),0)*Journal!E196</f>
        <v>0</v>
      </c>
      <c r="G196" s="204"/>
      <c r="H196" s="31">
        <f>IFERROR(VLOOKUP(C196,Stock!$A$5:$K$476,11,FALSE),0)*Journal!$G196</f>
        <v>0</v>
      </c>
      <c r="I196" s="29">
        <f t="shared" si="4"/>
        <v>0</v>
      </c>
      <c r="J196" s="198"/>
      <c r="K196" s="198"/>
      <c r="L196" s="202"/>
      <c r="M196" s="125">
        <f>IFERROR(INDEX(Stock!$A$5:$M$476,MATCH($C196,Stock!$A:$A,0),13),0)</f>
        <v>0</v>
      </c>
      <c r="P196" s="46">
        <f>IFERROR(VLOOKUP(C196,Stock!$A$5:$M$476,10,0),0)*Journal!J196</f>
        <v>0</v>
      </c>
      <c r="Q196" s="47">
        <f>IFERROR(VLOOKUP(C196,Stock!$A$5:$M$476,10,0),0)*Journal!K196</f>
        <v>0</v>
      </c>
      <c r="R196" s="155">
        <f t="shared" si="5"/>
        <v>0</v>
      </c>
    </row>
    <row r="197" spans="2:18" ht="18" customHeight="1">
      <c r="B197" s="197"/>
      <c r="C197" s="198"/>
      <c r="D197" s="27">
        <f>IFERROR(VLOOKUP(C197,Stock!$A$5:$K$476,2,FALSE),0)</f>
        <v>0</v>
      </c>
      <c r="E197" s="199"/>
      <c r="F197" s="30">
        <f>IFERROR(VLOOKUP(C197,Stock!$A$5:$M$476,10,0),0)*Journal!E197</f>
        <v>0</v>
      </c>
      <c r="G197" s="204"/>
      <c r="H197" s="31">
        <f>IFERROR(VLOOKUP(C197,Stock!$A$5:$K$476,11,FALSE),0)*Journal!$G197</f>
        <v>0</v>
      </c>
      <c r="I197" s="29">
        <f t="shared" si="4"/>
        <v>0</v>
      </c>
      <c r="J197" s="198"/>
      <c r="K197" s="198"/>
      <c r="L197" s="202"/>
      <c r="M197" s="125">
        <f>IFERROR(INDEX(Stock!$A$5:$M$476,MATCH($C197,Stock!$A:$A,0),13),0)</f>
        <v>0</v>
      </c>
      <c r="P197" s="46">
        <f>IFERROR(VLOOKUP(C197,Stock!$A$5:$M$476,10,0),0)*Journal!J197</f>
        <v>0</v>
      </c>
      <c r="Q197" s="47">
        <f>IFERROR(VLOOKUP(C197,Stock!$A$5:$M$476,10,0),0)*Journal!K197</f>
        <v>0</v>
      </c>
      <c r="R197" s="155">
        <f t="shared" si="5"/>
        <v>0</v>
      </c>
    </row>
    <row r="198" spans="2:18" ht="18" customHeight="1">
      <c r="B198" s="197"/>
      <c r="C198" s="198"/>
      <c r="D198" s="27">
        <f>IFERROR(VLOOKUP(C198,Stock!$A$5:$K$476,2,FALSE),0)</f>
        <v>0</v>
      </c>
      <c r="E198" s="199"/>
      <c r="F198" s="30">
        <f>IFERROR(VLOOKUP(C198,Stock!$A$5:$M$476,10,0),0)*Journal!E198</f>
        <v>0</v>
      </c>
      <c r="G198" s="204"/>
      <c r="H198" s="31">
        <f>IFERROR(VLOOKUP(C198,Stock!$A$5:$K$476,11,FALSE),0)*Journal!$G198</f>
        <v>0</v>
      </c>
      <c r="I198" s="29">
        <f t="shared" si="4"/>
        <v>0</v>
      </c>
      <c r="J198" s="198"/>
      <c r="K198" s="198"/>
      <c r="L198" s="202"/>
      <c r="M198" s="125">
        <f>IFERROR(INDEX(Stock!$A$5:$M$476,MATCH($C198,Stock!$A:$A,0),13),0)</f>
        <v>0</v>
      </c>
      <c r="P198" s="46">
        <f>IFERROR(VLOOKUP(C198,Stock!$A$5:$M$476,10,0),0)*Journal!J198</f>
        <v>0</v>
      </c>
      <c r="Q198" s="47">
        <f>IFERROR(VLOOKUP(C198,Stock!$A$5:$M$476,10,0),0)*Journal!K198</f>
        <v>0</v>
      </c>
      <c r="R198" s="155">
        <f t="shared" si="5"/>
        <v>0</v>
      </c>
    </row>
    <row r="199" spans="2:18" ht="18" customHeight="1">
      <c r="B199" s="197"/>
      <c r="C199" s="198"/>
      <c r="D199" s="27">
        <f>IFERROR(VLOOKUP(C199,Stock!$A$5:$K$476,2,FALSE),0)</f>
        <v>0</v>
      </c>
      <c r="E199" s="199"/>
      <c r="F199" s="30">
        <f>IFERROR(VLOOKUP(C199,Stock!$A$5:$M$476,10,0),0)*Journal!E199</f>
        <v>0</v>
      </c>
      <c r="G199" s="204"/>
      <c r="H199" s="31">
        <f>IFERROR(VLOOKUP(C199,Stock!$A$5:$K$476,11,FALSE),0)*Journal!$G199</f>
        <v>0</v>
      </c>
      <c r="I199" s="29">
        <f t="shared" si="4"/>
        <v>0</v>
      </c>
      <c r="J199" s="198"/>
      <c r="K199" s="198"/>
      <c r="L199" s="202"/>
      <c r="M199" s="125">
        <f>IFERROR(INDEX(Stock!$A$5:$M$476,MATCH($C199,Stock!$A:$A,0),13),0)</f>
        <v>0</v>
      </c>
      <c r="P199" s="46">
        <f>IFERROR(VLOOKUP(C199,Stock!$A$5:$M$476,10,0),0)*Journal!J199</f>
        <v>0</v>
      </c>
      <c r="Q199" s="47">
        <f>IFERROR(VLOOKUP(C199,Stock!$A$5:$M$476,10,0),0)*Journal!K199</f>
        <v>0</v>
      </c>
      <c r="R199" s="155">
        <f t="shared" si="5"/>
        <v>0</v>
      </c>
    </row>
    <row r="200" spans="2:18" ht="18" customHeight="1">
      <c r="B200" s="197"/>
      <c r="C200" s="198"/>
      <c r="D200" s="27">
        <f>IFERROR(VLOOKUP(C200,Stock!$A$5:$K$476,2,FALSE),0)</f>
        <v>0</v>
      </c>
      <c r="E200" s="199"/>
      <c r="F200" s="30">
        <f>IFERROR(VLOOKUP(C200,Stock!$A$5:$M$476,10,0),0)*Journal!E200</f>
        <v>0</v>
      </c>
      <c r="G200" s="204"/>
      <c r="H200" s="31">
        <f>IFERROR(VLOOKUP(C200,Stock!$A$5:$K$476,11,FALSE),0)*Journal!$G200</f>
        <v>0</v>
      </c>
      <c r="I200" s="29">
        <f t="shared" si="4"/>
        <v>0</v>
      </c>
      <c r="J200" s="198"/>
      <c r="K200" s="198"/>
      <c r="L200" s="202"/>
      <c r="M200" s="125">
        <f>IFERROR(INDEX(Stock!$A$5:$M$476,MATCH($C200,Stock!$A:$A,0),13),0)</f>
        <v>0</v>
      </c>
      <c r="P200" s="46">
        <f>IFERROR(VLOOKUP(C200,Stock!$A$5:$M$476,10,0),0)*Journal!J200</f>
        <v>0</v>
      </c>
      <c r="Q200" s="47">
        <f>IFERROR(VLOOKUP(C200,Stock!$A$5:$M$476,10,0),0)*Journal!K200</f>
        <v>0</v>
      </c>
      <c r="R200" s="155">
        <f t="shared" si="5"/>
        <v>0</v>
      </c>
    </row>
    <row r="201" spans="2:18" ht="18" customHeight="1">
      <c r="B201" s="197"/>
      <c r="C201" s="198"/>
      <c r="D201" s="27">
        <f>IFERROR(VLOOKUP(C201,Stock!$A$5:$K$476,2,FALSE),0)</f>
        <v>0</v>
      </c>
      <c r="E201" s="199"/>
      <c r="F201" s="30">
        <f>IFERROR(VLOOKUP(C201,Stock!$A$5:$M$476,10,0),0)*Journal!E201</f>
        <v>0</v>
      </c>
      <c r="G201" s="204"/>
      <c r="H201" s="31">
        <f>IFERROR(VLOOKUP(C201,Stock!$A$5:$K$476,11,FALSE),0)*Journal!$G201</f>
        <v>0</v>
      </c>
      <c r="I201" s="29">
        <f t="shared" si="4"/>
        <v>0</v>
      </c>
      <c r="J201" s="198"/>
      <c r="K201" s="198"/>
      <c r="L201" s="202"/>
      <c r="M201" s="125">
        <f>IFERROR(INDEX(Stock!$A$5:$M$476,MATCH($C201,Stock!$A:$A,0),13),0)</f>
        <v>0</v>
      </c>
      <c r="P201" s="46">
        <f>IFERROR(VLOOKUP(C201,Stock!$A$5:$M$476,10,0),0)*Journal!J201</f>
        <v>0</v>
      </c>
      <c r="Q201" s="47">
        <f>IFERROR(VLOOKUP(C201,Stock!$A$5:$M$476,10,0),0)*Journal!K201</f>
        <v>0</v>
      </c>
      <c r="R201" s="155">
        <f t="shared" si="5"/>
        <v>0</v>
      </c>
    </row>
    <row r="202" spans="2:18" ht="18" customHeight="1">
      <c r="B202" s="197"/>
      <c r="C202" s="198"/>
      <c r="D202" s="27">
        <f>IFERROR(VLOOKUP(C202,Stock!$A$5:$K$476,2,FALSE),0)</f>
        <v>0</v>
      </c>
      <c r="E202" s="199"/>
      <c r="F202" s="30">
        <f>IFERROR(VLOOKUP(C202,Stock!$A$5:$M$476,10,0),0)*Journal!E202</f>
        <v>0</v>
      </c>
      <c r="G202" s="204"/>
      <c r="H202" s="31">
        <f>IFERROR(VLOOKUP(C202,Stock!$A$5:$K$476,11,FALSE),0)*Journal!$G202</f>
        <v>0</v>
      </c>
      <c r="I202" s="29">
        <f t="shared" si="4"/>
        <v>0</v>
      </c>
      <c r="J202" s="198"/>
      <c r="K202" s="198"/>
      <c r="L202" s="202"/>
      <c r="M202" s="125">
        <f>IFERROR(INDEX(Stock!$A$5:$M$476,MATCH($C202,Stock!$A:$A,0),13),0)</f>
        <v>0</v>
      </c>
      <c r="P202" s="46">
        <f>IFERROR(VLOOKUP(C202,Stock!$A$5:$M$476,10,0),0)*Journal!J202</f>
        <v>0</v>
      </c>
      <c r="Q202" s="47">
        <f>IFERROR(VLOOKUP(C202,Stock!$A$5:$M$476,10,0),0)*Journal!K202</f>
        <v>0</v>
      </c>
      <c r="R202" s="155">
        <f t="shared" si="5"/>
        <v>0</v>
      </c>
    </row>
    <row r="203" spans="2:18" ht="18" customHeight="1">
      <c r="B203" s="197"/>
      <c r="C203" s="198"/>
      <c r="D203" s="27">
        <f>IFERROR(VLOOKUP(C203,Stock!$A$5:$K$476,2,FALSE),0)</f>
        <v>0</v>
      </c>
      <c r="E203" s="199"/>
      <c r="F203" s="30">
        <f>IFERROR(VLOOKUP(C203,Stock!$A$5:$M$476,10,0),0)*Journal!E203</f>
        <v>0</v>
      </c>
      <c r="G203" s="204"/>
      <c r="H203" s="31">
        <f>IFERROR(VLOOKUP(C203,Stock!$A$5:$K$476,11,FALSE),0)*Journal!$G203</f>
        <v>0</v>
      </c>
      <c r="I203" s="29">
        <f t="shared" si="4"/>
        <v>0</v>
      </c>
      <c r="J203" s="198"/>
      <c r="K203" s="198"/>
      <c r="L203" s="202"/>
      <c r="M203" s="125">
        <f>IFERROR(INDEX(Stock!$A$5:$M$476,MATCH($C203,Stock!$A:$A,0),13),0)</f>
        <v>0</v>
      </c>
      <c r="P203" s="46">
        <f>IFERROR(VLOOKUP(C203,Stock!$A$5:$M$476,10,0),0)*Journal!J203</f>
        <v>0</v>
      </c>
      <c r="Q203" s="47">
        <f>IFERROR(VLOOKUP(C203,Stock!$A$5:$M$476,10,0),0)*Journal!K203</f>
        <v>0</v>
      </c>
      <c r="R203" s="155">
        <f t="shared" si="5"/>
        <v>0</v>
      </c>
    </row>
    <row r="204" spans="2:18" ht="18" customHeight="1">
      <c r="B204" s="197"/>
      <c r="C204" s="198"/>
      <c r="D204" s="27">
        <f>IFERROR(VLOOKUP(C204,Stock!$A$5:$K$476,2,FALSE),0)</f>
        <v>0</v>
      </c>
      <c r="E204" s="199"/>
      <c r="F204" s="30">
        <f>IFERROR(VLOOKUP(C204,Stock!$A$5:$M$476,10,0),0)*Journal!E204</f>
        <v>0</v>
      </c>
      <c r="G204" s="204"/>
      <c r="H204" s="31">
        <f>IFERROR(VLOOKUP(C204,Stock!$A$5:$K$476,11,FALSE),0)*Journal!$G204</f>
        <v>0</v>
      </c>
      <c r="I204" s="29">
        <f t="shared" si="4"/>
        <v>0</v>
      </c>
      <c r="J204" s="198"/>
      <c r="K204" s="198"/>
      <c r="L204" s="202"/>
      <c r="M204" s="125">
        <f>IFERROR(INDEX(Stock!$A$5:$M$476,MATCH($C204,Stock!$A:$A,0),13),0)</f>
        <v>0</v>
      </c>
      <c r="P204" s="46">
        <f>IFERROR(VLOOKUP(C204,Stock!$A$5:$M$476,10,0),0)*Journal!J204</f>
        <v>0</v>
      </c>
      <c r="Q204" s="47">
        <f>IFERROR(VLOOKUP(C204,Stock!$A$5:$M$476,10,0),0)*Journal!K204</f>
        <v>0</v>
      </c>
      <c r="R204" s="155">
        <f t="shared" si="5"/>
        <v>0</v>
      </c>
    </row>
    <row r="205" spans="2:18" ht="18" customHeight="1">
      <c r="B205" s="197"/>
      <c r="C205" s="198"/>
      <c r="D205" s="27">
        <f>IFERROR(VLOOKUP(C205,Stock!$A$5:$K$476,2,FALSE),0)</f>
        <v>0</v>
      </c>
      <c r="E205" s="199"/>
      <c r="F205" s="30">
        <f>IFERROR(VLOOKUP(C205,Stock!$A$5:$M$476,10,0),0)*Journal!E205</f>
        <v>0</v>
      </c>
      <c r="G205" s="204"/>
      <c r="H205" s="31">
        <f>IFERROR(VLOOKUP(C205,Stock!$A$5:$K$476,11,FALSE),0)*Journal!$G205</f>
        <v>0</v>
      </c>
      <c r="I205" s="29">
        <f t="shared" si="4"/>
        <v>0</v>
      </c>
      <c r="J205" s="198"/>
      <c r="K205" s="198"/>
      <c r="L205" s="202"/>
      <c r="M205" s="125">
        <f>IFERROR(INDEX(Stock!$A$5:$M$476,MATCH($C205,Stock!$A:$A,0),13),0)</f>
        <v>0</v>
      </c>
      <c r="P205" s="46">
        <f>IFERROR(VLOOKUP(C205,Stock!$A$5:$M$476,10,0),0)*Journal!J205</f>
        <v>0</v>
      </c>
      <c r="Q205" s="47">
        <f>IFERROR(VLOOKUP(C205,Stock!$A$5:$M$476,10,0),0)*Journal!K205</f>
        <v>0</v>
      </c>
      <c r="R205" s="155">
        <f t="shared" si="5"/>
        <v>0</v>
      </c>
    </row>
    <row r="206" spans="2:18" ht="18" customHeight="1">
      <c r="B206" s="197"/>
      <c r="C206" s="198"/>
      <c r="D206" s="27">
        <f>IFERROR(VLOOKUP(C206,Stock!$A$5:$K$476,2,FALSE),0)</f>
        <v>0</v>
      </c>
      <c r="E206" s="199"/>
      <c r="F206" s="30">
        <f>IFERROR(VLOOKUP(C206,Stock!$A$5:$M$476,10,0),0)*Journal!E206</f>
        <v>0</v>
      </c>
      <c r="G206" s="204"/>
      <c r="H206" s="31">
        <f>IFERROR(VLOOKUP(C206,Stock!$A$5:$K$476,11,FALSE),0)*Journal!$G206</f>
        <v>0</v>
      </c>
      <c r="I206" s="29">
        <f t="shared" ref="I206:I269" si="6">E206+G206</f>
        <v>0</v>
      </c>
      <c r="J206" s="198"/>
      <c r="K206" s="198"/>
      <c r="L206" s="202"/>
      <c r="M206" s="125">
        <f>IFERROR(INDEX(Stock!$A$5:$M$476,MATCH($C206,Stock!$A:$A,0),13),0)</f>
        <v>0</v>
      </c>
      <c r="P206" s="46">
        <f>IFERROR(VLOOKUP(C206,Stock!$A$5:$M$476,10,0),0)*Journal!J206</f>
        <v>0</v>
      </c>
      <c r="Q206" s="47">
        <f>IFERROR(VLOOKUP(C206,Stock!$A$5:$M$476,10,0),0)*Journal!K206</f>
        <v>0</v>
      </c>
      <c r="R206" s="155">
        <f t="shared" ref="R206:R269" si="7">E206+G206</f>
        <v>0</v>
      </c>
    </row>
    <row r="207" spans="2:18" ht="18" customHeight="1">
      <c r="B207" s="197"/>
      <c r="C207" s="198"/>
      <c r="D207" s="27">
        <f>IFERROR(VLOOKUP(C207,Stock!$A$5:$K$476,2,FALSE),0)</f>
        <v>0</v>
      </c>
      <c r="E207" s="199"/>
      <c r="F207" s="30">
        <f>IFERROR(VLOOKUP(C207,Stock!$A$5:$M$476,10,0),0)*Journal!E207</f>
        <v>0</v>
      </c>
      <c r="G207" s="204"/>
      <c r="H207" s="31">
        <f>IFERROR(VLOOKUP(C207,Stock!$A$5:$K$476,11,FALSE),0)*Journal!$G207</f>
        <v>0</v>
      </c>
      <c r="I207" s="29">
        <f t="shared" si="6"/>
        <v>0</v>
      </c>
      <c r="J207" s="198"/>
      <c r="K207" s="198"/>
      <c r="L207" s="202"/>
      <c r="M207" s="125">
        <f>IFERROR(INDEX(Stock!$A$5:$M$476,MATCH($C207,Stock!$A:$A,0),13),0)</f>
        <v>0</v>
      </c>
      <c r="P207" s="46">
        <f>IFERROR(VLOOKUP(C207,Stock!$A$5:$M$476,10,0),0)*Journal!J207</f>
        <v>0</v>
      </c>
      <c r="Q207" s="47">
        <f>IFERROR(VLOOKUP(C207,Stock!$A$5:$M$476,10,0),0)*Journal!K207</f>
        <v>0</v>
      </c>
      <c r="R207" s="155">
        <f t="shared" si="7"/>
        <v>0</v>
      </c>
    </row>
    <row r="208" spans="2:18" ht="18" customHeight="1">
      <c r="B208" s="197"/>
      <c r="C208" s="198"/>
      <c r="D208" s="27">
        <f>IFERROR(VLOOKUP(C208,Stock!$A$5:$K$476,2,FALSE),0)</f>
        <v>0</v>
      </c>
      <c r="E208" s="199"/>
      <c r="F208" s="30">
        <f>IFERROR(VLOOKUP(C208,Stock!$A$5:$M$476,10,0),0)*Journal!E208</f>
        <v>0</v>
      </c>
      <c r="G208" s="204"/>
      <c r="H208" s="31">
        <f>IFERROR(VLOOKUP(C208,Stock!$A$5:$K$476,11,FALSE),0)*Journal!$G208</f>
        <v>0</v>
      </c>
      <c r="I208" s="29">
        <f t="shared" si="6"/>
        <v>0</v>
      </c>
      <c r="J208" s="198"/>
      <c r="K208" s="198"/>
      <c r="L208" s="202"/>
      <c r="M208" s="125">
        <f>IFERROR(INDEX(Stock!$A$5:$M$476,MATCH($C208,Stock!$A:$A,0),13),0)</f>
        <v>0</v>
      </c>
      <c r="P208" s="46">
        <f>IFERROR(VLOOKUP(C208,Stock!$A$5:$M$476,10,0),0)*Journal!J208</f>
        <v>0</v>
      </c>
      <c r="Q208" s="47">
        <f>IFERROR(VLOOKUP(C208,Stock!$A$5:$M$476,10,0),0)*Journal!K208</f>
        <v>0</v>
      </c>
      <c r="R208" s="155">
        <f t="shared" si="7"/>
        <v>0</v>
      </c>
    </row>
    <row r="209" spans="2:18" ht="18" customHeight="1">
      <c r="B209" s="197"/>
      <c r="C209" s="198"/>
      <c r="D209" s="27">
        <f>IFERROR(VLOOKUP(C209,Stock!$A$5:$K$476,2,FALSE),0)</f>
        <v>0</v>
      </c>
      <c r="E209" s="199"/>
      <c r="F209" s="30">
        <f>IFERROR(VLOOKUP(C209,Stock!$A$5:$M$476,10,0),0)*Journal!E209</f>
        <v>0</v>
      </c>
      <c r="G209" s="204"/>
      <c r="H209" s="31">
        <f>IFERROR(VLOOKUP(C209,Stock!$A$5:$K$476,11,FALSE),0)*Journal!$G209</f>
        <v>0</v>
      </c>
      <c r="I209" s="29">
        <f t="shared" si="6"/>
        <v>0</v>
      </c>
      <c r="J209" s="198"/>
      <c r="K209" s="198"/>
      <c r="L209" s="202"/>
      <c r="M209" s="125">
        <f>IFERROR(INDEX(Stock!$A$5:$M$476,MATCH($C209,Stock!$A:$A,0),13),0)</f>
        <v>0</v>
      </c>
      <c r="P209" s="46">
        <f>IFERROR(VLOOKUP(C209,Stock!$A$5:$M$476,10,0),0)*Journal!J209</f>
        <v>0</v>
      </c>
      <c r="Q209" s="47">
        <f>IFERROR(VLOOKUP(C209,Stock!$A$5:$M$476,10,0),0)*Journal!K209</f>
        <v>0</v>
      </c>
      <c r="R209" s="155">
        <f t="shared" si="7"/>
        <v>0</v>
      </c>
    </row>
    <row r="210" spans="2:18" ht="18" customHeight="1">
      <c r="B210" s="197"/>
      <c r="C210" s="198"/>
      <c r="D210" s="27">
        <f>IFERROR(VLOOKUP(C210,Stock!$A$5:$K$476,2,FALSE),0)</f>
        <v>0</v>
      </c>
      <c r="E210" s="199"/>
      <c r="F210" s="30">
        <f>IFERROR(VLOOKUP(C210,Stock!$A$5:$M$476,10,0),0)*Journal!E210</f>
        <v>0</v>
      </c>
      <c r="G210" s="204"/>
      <c r="H210" s="31">
        <f>IFERROR(VLOOKUP(C210,Stock!$A$5:$K$476,11,FALSE),0)*Journal!$G210</f>
        <v>0</v>
      </c>
      <c r="I210" s="29">
        <f t="shared" si="6"/>
        <v>0</v>
      </c>
      <c r="J210" s="198"/>
      <c r="K210" s="198"/>
      <c r="L210" s="202"/>
      <c r="M210" s="125">
        <f>IFERROR(INDEX(Stock!$A$5:$M$476,MATCH($C210,Stock!$A:$A,0),13),0)</f>
        <v>0</v>
      </c>
      <c r="P210" s="46">
        <f>IFERROR(VLOOKUP(C210,Stock!$A$5:$M$476,10,0),0)*Journal!J210</f>
        <v>0</v>
      </c>
      <c r="Q210" s="47">
        <f>IFERROR(VLOOKUP(C210,Stock!$A$5:$M$476,10,0),0)*Journal!K210</f>
        <v>0</v>
      </c>
      <c r="R210" s="155">
        <f t="shared" si="7"/>
        <v>0</v>
      </c>
    </row>
    <row r="211" spans="2:18" ht="18" customHeight="1">
      <c r="B211" s="197"/>
      <c r="C211" s="198"/>
      <c r="D211" s="27">
        <f>IFERROR(VLOOKUP(C211,Stock!$A$5:$K$476,2,FALSE),0)</f>
        <v>0</v>
      </c>
      <c r="E211" s="199"/>
      <c r="F211" s="30">
        <f>IFERROR(VLOOKUP(C211,Stock!$A$5:$M$476,10,0),0)*Journal!E211</f>
        <v>0</v>
      </c>
      <c r="G211" s="204"/>
      <c r="H211" s="31">
        <f>IFERROR(VLOOKUP(C211,Stock!$A$5:$K$476,11,FALSE),0)*Journal!$G211</f>
        <v>0</v>
      </c>
      <c r="I211" s="29">
        <f t="shared" si="6"/>
        <v>0</v>
      </c>
      <c r="J211" s="198"/>
      <c r="K211" s="198"/>
      <c r="L211" s="202"/>
      <c r="M211" s="125">
        <f>IFERROR(INDEX(Stock!$A$5:$M$476,MATCH($C211,Stock!$A:$A,0),13),0)</f>
        <v>0</v>
      </c>
      <c r="P211" s="46">
        <f>IFERROR(VLOOKUP(C211,Stock!$A$5:$M$476,10,0),0)*Journal!J211</f>
        <v>0</v>
      </c>
      <c r="Q211" s="47">
        <f>IFERROR(VLOOKUP(C211,Stock!$A$5:$M$476,10,0),0)*Journal!K211</f>
        <v>0</v>
      </c>
      <c r="R211" s="155">
        <f t="shared" si="7"/>
        <v>0</v>
      </c>
    </row>
    <row r="212" spans="2:18" ht="18" customHeight="1">
      <c r="B212" s="197"/>
      <c r="C212" s="198"/>
      <c r="D212" s="27">
        <f>IFERROR(VLOOKUP(C212,Stock!$A$5:$K$476,2,FALSE),0)</f>
        <v>0</v>
      </c>
      <c r="E212" s="199"/>
      <c r="F212" s="30">
        <f>IFERROR(VLOOKUP(C212,Stock!$A$5:$M$476,10,0),0)*Journal!E212</f>
        <v>0</v>
      </c>
      <c r="G212" s="204"/>
      <c r="H212" s="31">
        <f>IFERROR(VLOOKUP(C212,Stock!$A$5:$K$476,11,FALSE),0)*Journal!$G212</f>
        <v>0</v>
      </c>
      <c r="I212" s="29">
        <f t="shared" si="6"/>
        <v>0</v>
      </c>
      <c r="J212" s="198"/>
      <c r="K212" s="198"/>
      <c r="L212" s="202"/>
      <c r="M212" s="125">
        <f>IFERROR(INDEX(Stock!$A$5:$M$476,MATCH($C212,Stock!$A:$A,0),13),0)</f>
        <v>0</v>
      </c>
      <c r="P212" s="46">
        <f>IFERROR(VLOOKUP(C212,Stock!$A$5:$M$476,10,0),0)*Journal!J212</f>
        <v>0</v>
      </c>
      <c r="Q212" s="47">
        <f>IFERROR(VLOOKUP(C212,Stock!$A$5:$M$476,10,0),0)*Journal!K212</f>
        <v>0</v>
      </c>
      <c r="R212" s="155">
        <f t="shared" si="7"/>
        <v>0</v>
      </c>
    </row>
    <row r="213" spans="2:18" ht="18" customHeight="1">
      <c r="B213" s="197"/>
      <c r="C213" s="198"/>
      <c r="D213" s="27">
        <f>IFERROR(VLOOKUP(C213,Stock!$A$5:$K$476,2,FALSE),0)</f>
        <v>0</v>
      </c>
      <c r="E213" s="199"/>
      <c r="F213" s="30">
        <f>IFERROR(VLOOKUP(C213,Stock!$A$5:$M$476,10,0),0)*Journal!E213</f>
        <v>0</v>
      </c>
      <c r="G213" s="204"/>
      <c r="H213" s="31">
        <f>IFERROR(VLOOKUP(C213,Stock!$A$5:$K$476,11,FALSE),0)*Journal!$G213</f>
        <v>0</v>
      </c>
      <c r="I213" s="29">
        <f t="shared" si="6"/>
        <v>0</v>
      </c>
      <c r="J213" s="198"/>
      <c r="K213" s="198"/>
      <c r="L213" s="202"/>
      <c r="M213" s="125">
        <f>IFERROR(INDEX(Stock!$A$5:$M$476,MATCH($C213,Stock!$A:$A,0),13),0)</f>
        <v>0</v>
      </c>
      <c r="P213" s="46">
        <f>IFERROR(VLOOKUP(C213,Stock!$A$5:$M$476,10,0),0)*Journal!J213</f>
        <v>0</v>
      </c>
      <c r="Q213" s="47">
        <f>IFERROR(VLOOKUP(C213,Stock!$A$5:$M$476,10,0),0)*Journal!K213</f>
        <v>0</v>
      </c>
      <c r="R213" s="155">
        <f t="shared" si="7"/>
        <v>0</v>
      </c>
    </row>
    <row r="214" spans="2:18" ht="18" customHeight="1">
      <c r="B214" s="197"/>
      <c r="C214" s="198"/>
      <c r="D214" s="27">
        <f>IFERROR(VLOOKUP(C214,Stock!$A$5:$K$476,2,FALSE),0)</f>
        <v>0</v>
      </c>
      <c r="E214" s="199"/>
      <c r="F214" s="30">
        <f>IFERROR(VLOOKUP(C214,Stock!$A$5:$M$476,10,0),0)*Journal!E214</f>
        <v>0</v>
      </c>
      <c r="G214" s="204"/>
      <c r="H214" s="31">
        <f>IFERROR(VLOOKUP(C214,Stock!$A$5:$K$476,11,FALSE),0)*Journal!$G214</f>
        <v>0</v>
      </c>
      <c r="I214" s="29">
        <f t="shared" si="6"/>
        <v>0</v>
      </c>
      <c r="J214" s="198"/>
      <c r="K214" s="198"/>
      <c r="L214" s="202"/>
      <c r="M214" s="125">
        <f>IFERROR(INDEX(Stock!$A$5:$M$476,MATCH($C214,Stock!$A:$A,0),13),0)</f>
        <v>0</v>
      </c>
      <c r="P214" s="46">
        <f>IFERROR(VLOOKUP(C214,Stock!$A$5:$M$476,10,0),0)*Journal!J214</f>
        <v>0</v>
      </c>
      <c r="Q214" s="47">
        <f>IFERROR(VLOOKUP(C214,Stock!$A$5:$M$476,10,0),0)*Journal!K214</f>
        <v>0</v>
      </c>
      <c r="R214" s="155">
        <f t="shared" si="7"/>
        <v>0</v>
      </c>
    </row>
    <row r="215" spans="2:18" ht="18" customHeight="1">
      <c r="B215" s="197"/>
      <c r="C215" s="198"/>
      <c r="D215" s="27">
        <f>IFERROR(VLOOKUP(C215,Stock!$A$5:$K$476,2,FALSE),0)</f>
        <v>0</v>
      </c>
      <c r="E215" s="199"/>
      <c r="F215" s="30">
        <f>IFERROR(VLOOKUP(C215,Stock!$A$5:$M$476,10,0),0)*Journal!E215</f>
        <v>0</v>
      </c>
      <c r="G215" s="204"/>
      <c r="H215" s="31">
        <f>IFERROR(VLOOKUP(C215,Stock!$A$5:$K$476,11,FALSE),0)*Journal!$G215</f>
        <v>0</v>
      </c>
      <c r="I215" s="29">
        <f t="shared" si="6"/>
        <v>0</v>
      </c>
      <c r="J215" s="198"/>
      <c r="K215" s="198"/>
      <c r="L215" s="202"/>
      <c r="M215" s="125">
        <f>IFERROR(INDEX(Stock!$A$5:$M$476,MATCH($C215,Stock!$A:$A,0),13),0)</f>
        <v>0</v>
      </c>
      <c r="P215" s="46">
        <f>IFERROR(VLOOKUP(C215,Stock!$A$5:$M$476,10,0),0)*Journal!J215</f>
        <v>0</v>
      </c>
      <c r="Q215" s="47">
        <f>IFERROR(VLOOKUP(C215,Stock!$A$5:$M$476,10,0),0)*Journal!K215</f>
        <v>0</v>
      </c>
      <c r="R215" s="155">
        <f t="shared" si="7"/>
        <v>0</v>
      </c>
    </row>
    <row r="216" spans="2:18" ht="18" customHeight="1">
      <c r="B216" s="197"/>
      <c r="C216" s="198"/>
      <c r="D216" s="27">
        <f>IFERROR(VLOOKUP(C216,Stock!$A$5:$K$476,2,FALSE),0)</f>
        <v>0</v>
      </c>
      <c r="E216" s="199"/>
      <c r="F216" s="30">
        <f>IFERROR(VLOOKUP(C216,Stock!$A$5:$M$476,10,0),0)*Journal!E216</f>
        <v>0</v>
      </c>
      <c r="G216" s="204"/>
      <c r="H216" s="31">
        <f>IFERROR(VLOOKUP(C216,Stock!$A$5:$K$476,11,FALSE),0)*Journal!$G216</f>
        <v>0</v>
      </c>
      <c r="I216" s="29">
        <f t="shared" si="6"/>
        <v>0</v>
      </c>
      <c r="J216" s="198"/>
      <c r="K216" s="198"/>
      <c r="L216" s="202"/>
      <c r="M216" s="125">
        <f>IFERROR(INDEX(Stock!$A$5:$M$476,MATCH($C216,Stock!$A:$A,0),13),0)</f>
        <v>0</v>
      </c>
      <c r="P216" s="46">
        <f>IFERROR(VLOOKUP(C216,Stock!$A$5:$M$476,10,0),0)*Journal!J216</f>
        <v>0</v>
      </c>
      <c r="Q216" s="47">
        <f>IFERROR(VLOOKUP(C216,Stock!$A$5:$M$476,10,0),0)*Journal!K216</f>
        <v>0</v>
      </c>
      <c r="R216" s="155">
        <f t="shared" si="7"/>
        <v>0</v>
      </c>
    </row>
    <row r="217" spans="2:18" ht="18" customHeight="1">
      <c r="B217" s="197"/>
      <c r="C217" s="198"/>
      <c r="D217" s="27">
        <f>IFERROR(VLOOKUP(C217,Stock!$A$5:$K$476,2,FALSE),0)</f>
        <v>0</v>
      </c>
      <c r="E217" s="199"/>
      <c r="F217" s="30">
        <f>IFERROR(VLOOKUP(C217,Stock!$A$5:$M$476,10,0),0)*Journal!E217</f>
        <v>0</v>
      </c>
      <c r="G217" s="204"/>
      <c r="H217" s="31">
        <f>IFERROR(VLOOKUP(C217,Stock!$A$5:$K$476,11,FALSE),0)*Journal!$G217</f>
        <v>0</v>
      </c>
      <c r="I217" s="29">
        <f t="shared" si="6"/>
        <v>0</v>
      </c>
      <c r="J217" s="198"/>
      <c r="K217" s="198"/>
      <c r="L217" s="202"/>
      <c r="M217" s="125">
        <f>IFERROR(INDEX(Stock!$A$5:$M$476,MATCH($C217,Stock!$A:$A,0),13),0)</f>
        <v>0</v>
      </c>
      <c r="P217" s="46">
        <f>IFERROR(VLOOKUP(C217,Stock!$A$5:$M$476,10,0),0)*Journal!J217</f>
        <v>0</v>
      </c>
      <c r="Q217" s="47">
        <f>IFERROR(VLOOKUP(C217,Stock!$A$5:$M$476,10,0),0)*Journal!K217</f>
        <v>0</v>
      </c>
      <c r="R217" s="155">
        <f t="shared" si="7"/>
        <v>0</v>
      </c>
    </row>
    <row r="218" spans="2:18" ht="18" customHeight="1">
      <c r="B218" s="197"/>
      <c r="C218" s="198"/>
      <c r="D218" s="27">
        <f>IFERROR(VLOOKUP(C218,Stock!$A$5:$K$476,2,FALSE),0)</f>
        <v>0</v>
      </c>
      <c r="E218" s="199"/>
      <c r="F218" s="30">
        <f>IFERROR(VLOOKUP(C218,Stock!$A$5:$M$476,10,0),0)*Journal!E218</f>
        <v>0</v>
      </c>
      <c r="G218" s="204"/>
      <c r="H218" s="31">
        <f>IFERROR(VLOOKUP(C218,Stock!$A$5:$K$476,11,FALSE),0)*Journal!$G218</f>
        <v>0</v>
      </c>
      <c r="I218" s="29">
        <f t="shared" si="6"/>
        <v>0</v>
      </c>
      <c r="J218" s="198"/>
      <c r="K218" s="198"/>
      <c r="L218" s="202"/>
      <c r="M218" s="125">
        <f>IFERROR(INDEX(Stock!$A$5:$M$476,MATCH($C218,Stock!$A:$A,0),13),0)</f>
        <v>0</v>
      </c>
      <c r="P218" s="46">
        <f>IFERROR(VLOOKUP(C218,Stock!$A$5:$M$476,10,0),0)*Journal!J218</f>
        <v>0</v>
      </c>
      <c r="Q218" s="47">
        <f>IFERROR(VLOOKUP(C218,Stock!$A$5:$M$476,10,0),0)*Journal!K218</f>
        <v>0</v>
      </c>
      <c r="R218" s="155">
        <f t="shared" si="7"/>
        <v>0</v>
      </c>
    </row>
    <row r="219" spans="2:18" ht="18" customHeight="1">
      <c r="B219" s="197"/>
      <c r="C219" s="198"/>
      <c r="D219" s="27">
        <f>IFERROR(VLOOKUP(C219,Stock!$A$5:$K$476,2,FALSE),0)</f>
        <v>0</v>
      </c>
      <c r="E219" s="199"/>
      <c r="F219" s="30">
        <f>IFERROR(VLOOKUP(C219,Stock!$A$5:$M$476,10,0),0)*Journal!E219</f>
        <v>0</v>
      </c>
      <c r="G219" s="204"/>
      <c r="H219" s="31">
        <f>IFERROR(VLOOKUP(C219,Stock!$A$5:$K$476,11,FALSE),0)*Journal!$G219</f>
        <v>0</v>
      </c>
      <c r="I219" s="29">
        <f t="shared" si="6"/>
        <v>0</v>
      </c>
      <c r="J219" s="198"/>
      <c r="K219" s="198"/>
      <c r="L219" s="202"/>
      <c r="M219" s="125">
        <f>IFERROR(INDEX(Stock!$A$5:$M$476,MATCH($C219,Stock!$A:$A,0),13),0)</f>
        <v>0</v>
      </c>
      <c r="P219" s="46">
        <f>IFERROR(VLOOKUP(C219,Stock!$A$5:$M$476,10,0),0)*Journal!J219</f>
        <v>0</v>
      </c>
      <c r="Q219" s="47">
        <f>IFERROR(VLOOKUP(C219,Stock!$A$5:$M$476,10,0),0)*Journal!K219</f>
        <v>0</v>
      </c>
      <c r="R219" s="155">
        <f t="shared" si="7"/>
        <v>0</v>
      </c>
    </row>
    <row r="220" spans="2:18" ht="18" customHeight="1">
      <c r="B220" s="197"/>
      <c r="C220" s="198"/>
      <c r="D220" s="27">
        <f>IFERROR(VLOOKUP(C220,Stock!$A$5:$K$476,2,FALSE),0)</f>
        <v>0</v>
      </c>
      <c r="E220" s="199"/>
      <c r="F220" s="30">
        <f>IFERROR(VLOOKUP(C220,Stock!$A$5:$M$476,10,0),0)*Journal!E220</f>
        <v>0</v>
      </c>
      <c r="G220" s="204"/>
      <c r="H220" s="31">
        <f>IFERROR(VLOOKUP(C220,Stock!$A$5:$K$476,11,FALSE),0)*Journal!$G220</f>
        <v>0</v>
      </c>
      <c r="I220" s="29">
        <f t="shared" si="6"/>
        <v>0</v>
      </c>
      <c r="J220" s="198"/>
      <c r="K220" s="198"/>
      <c r="L220" s="202"/>
      <c r="M220" s="125">
        <f>IFERROR(INDEX(Stock!$A$5:$M$476,MATCH($C220,Stock!$A:$A,0),13),0)</f>
        <v>0</v>
      </c>
      <c r="P220" s="46">
        <f>IFERROR(VLOOKUP(C220,Stock!$A$5:$M$476,10,0),0)*Journal!J220</f>
        <v>0</v>
      </c>
      <c r="Q220" s="47">
        <f>IFERROR(VLOOKUP(C220,Stock!$A$5:$M$476,10,0),0)*Journal!K220</f>
        <v>0</v>
      </c>
      <c r="R220" s="155">
        <f t="shared" si="7"/>
        <v>0</v>
      </c>
    </row>
    <row r="221" spans="2:18" ht="18" customHeight="1">
      <c r="B221" s="197"/>
      <c r="C221" s="198"/>
      <c r="D221" s="27">
        <f>IFERROR(VLOOKUP(C221,Stock!$A$5:$K$476,2,FALSE),0)</f>
        <v>0</v>
      </c>
      <c r="E221" s="199"/>
      <c r="F221" s="30">
        <f>IFERROR(VLOOKUP(C221,Stock!$A$5:$M$476,10,0),0)*Journal!E221</f>
        <v>0</v>
      </c>
      <c r="G221" s="204"/>
      <c r="H221" s="31">
        <f>IFERROR(VLOOKUP(C221,Stock!$A$5:$K$476,11,FALSE),0)*Journal!$G221</f>
        <v>0</v>
      </c>
      <c r="I221" s="29">
        <f t="shared" si="6"/>
        <v>0</v>
      </c>
      <c r="J221" s="198"/>
      <c r="K221" s="198"/>
      <c r="L221" s="202"/>
      <c r="M221" s="125">
        <f>IFERROR(INDEX(Stock!$A$5:$M$476,MATCH($C221,Stock!$A:$A,0),13),0)</f>
        <v>0</v>
      </c>
      <c r="P221" s="46">
        <f>IFERROR(VLOOKUP(C221,Stock!$A$5:$M$476,10,0),0)*Journal!J221</f>
        <v>0</v>
      </c>
      <c r="Q221" s="47">
        <f>IFERROR(VLOOKUP(C221,Stock!$A$5:$M$476,10,0),0)*Journal!K221</f>
        <v>0</v>
      </c>
      <c r="R221" s="155">
        <f t="shared" si="7"/>
        <v>0</v>
      </c>
    </row>
    <row r="222" spans="2:18" ht="18" customHeight="1">
      <c r="B222" s="197"/>
      <c r="C222" s="198"/>
      <c r="D222" s="27">
        <f>IFERROR(VLOOKUP(C222,Stock!$A$5:$K$476,2,FALSE),0)</f>
        <v>0</v>
      </c>
      <c r="E222" s="199"/>
      <c r="F222" s="30">
        <f>IFERROR(VLOOKUP(C222,Stock!$A$5:$M$476,10,0),0)*Journal!E222</f>
        <v>0</v>
      </c>
      <c r="G222" s="204"/>
      <c r="H222" s="31">
        <f>IFERROR(VLOOKUP(C222,Stock!$A$5:$K$476,11,FALSE),0)*Journal!$G222</f>
        <v>0</v>
      </c>
      <c r="I222" s="29">
        <f t="shared" si="6"/>
        <v>0</v>
      </c>
      <c r="J222" s="198"/>
      <c r="K222" s="198"/>
      <c r="L222" s="202"/>
      <c r="M222" s="125">
        <f>IFERROR(INDEX(Stock!$A$5:$M$476,MATCH($C222,Stock!$A:$A,0),13),0)</f>
        <v>0</v>
      </c>
      <c r="P222" s="46">
        <f>IFERROR(VLOOKUP(C222,Stock!$A$5:$M$476,10,0),0)*Journal!J222</f>
        <v>0</v>
      </c>
      <c r="Q222" s="47">
        <f>IFERROR(VLOOKUP(C222,Stock!$A$5:$M$476,10,0),0)*Journal!K222</f>
        <v>0</v>
      </c>
      <c r="R222" s="155">
        <f t="shared" si="7"/>
        <v>0</v>
      </c>
    </row>
    <row r="223" spans="2:18" ht="18" customHeight="1">
      <c r="B223" s="197"/>
      <c r="C223" s="198"/>
      <c r="D223" s="27">
        <f>IFERROR(VLOOKUP(C223,Stock!$A$5:$K$476,2,FALSE),0)</f>
        <v>0</v>
      </c>
      <c r="E223" s="199"/>
      <c r="F223" s="30">
        <f>IFERROR(VLOOKUP(C223,Stock!$A$5:$M$476,10,0),0)*Journal!E223</f>
        <v>0</v>
      </c>
      <c r="G223" s="204"/>
      <c r="H223" s="31">
        <f>IFERROR(VLOOKUP(C223,Stock!$A$5:$K$476,11,FALSE),0)*Journal!$G223</f>
        <v>0</v>
      </c>
      <c r="I223" s="29">
        <f t="shared" si="6"/>
        <v>0</v>
      </c>
      <c r="J223" s="198"/>
      <c r="K223" s="198"/>
      <c r="L223" s="202"/>
      <c r="M223" s="125">
        <f>IFERROR(INDEX(Stock!$A$5:$M$476,MATCH($C223,Stock!$A:$A,0),13),0)</f>
        <v>0</v>
      </c>
      <c r="P223" s="46">
        <f>IFERROR(VLOOKUP(C223,Stock!$A$5:$M$476,10,0),0)*Journal!J223</f>
        <v>0</v>
      </c>
      <c r="Q223" s="47">
        <f>IFERROR(VLOOKUP(C223,Stock!$A$5:$M$476,10,0),0)*Journal!K223</f>
        <v>0</v>
      </c>
      <c r="R223" s="155">
        <f t="shared" si="7"/>
        <v>0</v>
      </c>
    </row>
    <row r="224" spans="2:18" ht="18" customHeight="1">
      <c r="B224" s="197"/>
      <c r="C224" s="198"/>
      <c r="D224" s="27">
        <f>IFERROR(VLOOKUP(C224,Stock!$A$5:$K$476,2,FALSE),0)</f>
        <v>0</v>
      </c>
      <c r="E224" s="199"/>
      <c r="F224" s="30">
        <f>IFERROR(VLOOKUP(C224,Stock!$A$5:$M$476,10,0),0)*Journal!E224</f>
        <v>0</v>
      </c>
      <c r="G224" s="204"/>
      <c r="H224" s="31">
        <f>IFERROR(VLOOKUP(C224,Stock!$A$5:$K$476,11,FALSE),0)*Journal!$G224</f>
        <v>0</v>
      </c>
      <c r="I224" s="29">
        <f t="shared" si="6"/>
        <v>0</v>
      </c>
      <c r="J224" s="198"/>
      <c r="K224" s="198"/>
      <c r="L224" s="202"/>
      <c r="M224" s="125">
        <f>IFERROR(INDEX(Stock!$A$5:$M$476,MATCH($C224,Stock!$A:$A,0),13),0)</f>
        <v>0</v>
      </c>
      <c r="P224" s="46">
        <f>IFERROR(VLOOKUP(C224,Stock!$A$5:$M$476,10,0),0)*Journal!J224</f>
        <v>0</v>
      </c>
      <c r="Q224" s="47">
        <f>IFERROR(VLOOKUP(C224,Stock!$A$5:$M$476,10,0),0)*Journal!K224</f>
        <v>0</v>
      </c>
      <c r="R224" s="155">
        <f t="shared" si="7"/>
        <v>0</v>
      </c>
    </row>
    <row r="225" spans="2:18" ht="18" customHeight="1">
      <c r="B225" s="197"/>
      <c r="C225" s="198"/>
      <c r="D225" s="27">
        <f>IFERROR(VLOOKUP(C225,Stock!$A$5:$K$476,2,FALSE),0)</f>
        <v>0</v>
      </c>
      <c r="E225" s="199"/>
      <c r="F225" s="30">
        <f>IFERROR(VLOOKUP(C225,Stock!$A$5:$M$476,10,0),0)*Journal!E225</f>
        <v>0</v>
      </c>
      <c r="G225" s="204"/>
      <c r="H225" s="31">
        <f>IFERROR(VLOOKUP(C225,Stock!$A$5:$K$476,11,FALSE),0)*Journal!$G225</f>
        <v>0</v>
      </c>
      <c r="I225" s="29">
        <f t="shared" si="6"/>
        <v>0</v>
      </c>
      <c r="J225" s="198"/>
      <c r="K225" s="198"/>
      <c r="L225" s="202"/>
      <c r="M225" s="125">
        <f>IFERROR(INDEX(Stock!$A$5:$M$476,MATCH($C225,Stock!$A:$A,0),13),0)</f>
        <v>0</v>
      </c>
      <c r="P225" s="46">
        <f>IFERROR(VLOOKUP(C225,Stock!$A$5:$M$476,10,0),0)*Journal!J225</f>
        <v>0</v>
      </c>
      <c r="Q225" s="47">
        <f>IFERROR(VLOOKUP(C225,Stock!$A$5:$M$476,10,0),0)*Journal!K225</f>
        <v>0</v>
      </c>
      <c r="R225" s="155">
        <f t="shared" si="7"/>
        <v>0</v>
      </c>
    </row>
    <row r="226" spans="2:18" ht="18" customHeight="1">
      <c r="B226" s="197"/>
      <c r="C226" s="198"/>
      <c r="D226" s="27">
        <f>IFERROR(VLOOKUP(C226,Stock!$A$5:$K$476,2,FALSE),0)</f>
        <v>0</v>
      </c>
      <c r="E226" s="199"/>
      <c r="F226" s="30">
        <f>IFERROR(VLOOKUP(C226,Stock!$A$5:$M$476,10,0),0)*Journal!E226</f>
        <v>0</v>
      </c>
      <c r="G226" s="204"/>
      <c r="H226" s="31">
        <f>IFERROR(VLOOKUP(C226,Stock!$A$5:$K$476,11,FALSE),0)*Journal!$G226</f>
        <v>0</v>
      </c>
      <c r="I226" s="29">
        <f t="shared" si="6"/>
        <v>0</v>
      </c>
      <c r="J226" s="198"/>
      <c r="K226" s="198"/>
      <c r="L226" s="202"/>
      <c r="M226" s="125">
        <f>IFERROR(INDEX(Stock!$A$5:$M$476,MATCH($C226,Stock!$A:$A,0),13),0)</f>
        <v>0</v>
      </c>
      <c r="P226" s="46">
        <f>IFERROR(VLOOKUP(C226,Stock!$A$5:$M$476,10,0),0)*Journal!J226</f>
        <v>0</v>
      </c>
      <c r="Q226" s="47">
        <f>IFERROR(VLOOKUP(C226,Stock!$A$5:$M$476,10,0),0)*Journal!K226</f>
        <v>0</v>
      </c>
      <c r="R226" s="155">
        <f t="shared" si="7"/>
        <v>0</v>
      </c>
    </row>
    <row r="227" spans="2:18" ht="18" customHeight="1">
      <c r="B227" s="197"/>
      <c r="C227" s="198"/>
      <c r="D227" s="27">
        <f>IFERROR(VLOOKUP(C227,Stock!$A$5:$K$476,2,FALSE),0)</f>
        <v>0</v>
      </c>
      <c r="E227" s="199"/>
      <c r="F227" s="30">
        <f>IFERROR(VLOOKUP(C227,Stock!$A$5:$M$476,10,0),0)*Journal!E227</f>
        <v>0</v>
      </c>
      <c r="G227" s="204"/>
      <c r="H227" s="31">
        <f>IFERROR(VLOOKUP(C227,Stock!$A$5:$K$476,11,FALSE),0)*Journal!$G227</f>
        <v>0</v>
      </c>
      <c r="I227" s="29">
        <f t="shared" si="6"/>
        <v>0</v>
      </c>
      <c r="J227" s="198"/>
      <c r="K227" s="198"/>
      <c r="L227" s="202"/>
      <c r="M227" s="125">
        <f>IFERROR(INDEX(Stock!$A$5:$M$476,MATCH($C227,Stock!$A:$A,0),13),0)</f>
        <v>0</v>
      </c>
      <c r="P227" s="46">
        <f>IFERROR(VLOOKUP(C227,Stock!$A$5:$M$476,10,0),0)*Journal!J227</f>
        <v>0</v>
      </c>
      <c r="Q227" s="47">
        <f>IFERROR(VLOOKUP(C227,Stock!$A$5:$M$476,10,0),0)*Journal!K227</f>
        <v>0</v>
      </c>
      <c r="R227" s="155">
        <f t="shared" si="7"/>
        <v>0</v>
      </c>
    </row>
    <row r="228" spans="2:18" ht="18" customHeight="1">
      <c r="B228" s="197"/>
      <c r="C228" s="198"/>
      <c r="D228" s="27">
        <f>IFERROR(VLOOKUP(C228,Stock!$A$5:$K$476,2,FALSE),0)</f>
        <v>0</v>
      </c>
      <c r="E228" s="199"/>
      <c r="F228" s="30">
        <f>IFERROR(VLOOKUP(C228,Stock!$A$5:$M$476,10,0),0)*Journal!E228</f>
        <v>0</v>
      </c>
      <c r="G228" s="204"/>
      <c r="H228" s="31">
        <f>IFERROR(VLOOKUP(C228,Stock!$A$5:$K$476,11,FALSE),0)*Journal!$G228</f>
        <v>0</v>
      </c>
      <c r="I228" s="29">
        <f t="shared" si="6"/>
        <v>0</v>
      </c>
      <c r="J228" s="198"/>
      <c r="K228" s="198"/>
      <c r="L228" s="202"/>
      <c r="M228" s="125">
        <f>IFERROR(INDEX(Stock!$A$5:$M$476,MATCH($C228,Stock!$A:$A,0),13),0)</f>
        <v>0</v>
      </c>
      <c r="P228" s="46">
        <f>IFERROR(VLOOKUP(C228,Stock!$A$5:$M$476,10,0),0)*Journal!J228</f>
        <v>0</v>
      </c>
      <c r="Q228" s="47">
        <f>IFERROR(VLOOKUP(C228,Stock!$A$5:$M$476,10,0),0)*Journal!K228</f>
        <v>0</v>
      </c>
      <c r="R228" s="155">
        <f t="shared" si="7"/>
        <v>0</v>
      </c>
    </row>
    <row r="229" spans="2:18" ht="18" customHeight="1">
      <c r="B229" s="197"/>
      <c r="C229" s="198"/>
      <c r="D229" s="27">
        <f>IFERROR(VLOOKUP(C229,Stock!$A$5:$K$476,2,FALSE),0)</f>
        <v>0</v>
      </c>
      <c r="E229" s="199"/>
      <c r="F229" s="30">
        <f>IFERROR(VLOOKUP(C229,Stock!$A$5:$M$476,10,0),0)*Journal!E229</f>
        <v>0</v>
      </c>
      <c r="G229" s="204"/>
      <c r="H229" s="31">
        <f>IFERROR(VLOOKUP(C229,Stock!$A$5:$K$476,11,FALSE),0)*Journal!$G229</f>
        <v>0</v>
      </c>
      <c r="I229" s="29">
        <f t="shared" si="6"/>
        <v>0</v>
      </c>
      <c r="J229" s="198"/>
      <c r="K229" s="198"/>
      <c r="L229" s="202"/>
      <c r="M229" s="125">
        <f>IFERROR(INDEX(Stock!$A$5:$M$476,MATCH($C229,Stock!$A:$A,0),13),0)</f>
        <v>0</v>
      </c>
      <c r="P229" s="46">
        <f>IFERROR(VLOOKUP(C229,Stock!$A$5:$M$476,10,0),0)*Journal!J229</f>
        <v>0</v>
      </c>
      <c r="Q229" s="47">
        <f>IFERROR(VLOOKUP(C229,Stock!$A$5:$M$476,10,0),0)*Journal!K229</f>
        <v>0</v>
      </c>
      <c r="R229" s="155">
        <f t="shared" si="7"/>
        <v>0</v>
      </c>
    </row>
    <row r="230" spans="2:18" ht="18" customHeight="1">
      <c r="B230" s="197"/>
      <c r="C230" s="198"/>
      <c r="D230" s="27">
        <f>IFERROR(VLOOKUP(C230,Stock!$A$5:$K$476,2,FALSE),0)</f>
        <v>0</v>
      </c>
      <c r="E230" s="199"/>
      <c r="F230" s="30">
        <f>IFERROR(VLOOKUP(C230,Stock!$A$5:$M$476,10,0),0)*Journal!E230</f>
        <v>0</v>
      </c>
      <c r="G230" s="204"/>
      <c r="H230" s="31">
        <f>IFERROR(VLOOKUP(C230,Stock!$A$5:$K$476,11,FALSE),0)*Journal!$G230</f>
        <v>0</v>
      </c>
      <c r="I230" s="29">
        <f t="shared" si="6"/>
        <v>0</v>
      </c>
      <c r="J230" s="198"/>
      <c r="K230" s="198"/>
      <c r="L230" s="202"/>
      <c r="M230" s="125">
        <f>IFERROR(INDEX(Stock!$A$5:$M$476,MATCH($C230,Stock!$A:$A,0),13),0)</f>
        <v>0</v>
      </c>
      <c r="P230" s="46">
        <f>IFERROR(VLOOKUP(C230,Stock!$A$5:$M$476,10,0),0)*Journal!J230</f>
        <v>0</v>
      </c>
      <c r="Q230" s="47">
        <f>IFERROR(VLOOKUP(C230,Stock!$A$5:$M$476,10,0),0)*Journal!K230</f>
        <v>0</v>
      </c>
      <c r="R230" s="155">
        <f t="shared" si="7"/>
        <v>0</v>
      </c>
    </row>
    <row r="231" spans="2:18" ht="18" customHeight="1">
      <c r="B231" s="197"/>
      <c r="C231" s="198"/>
      <c r="D231" s="27">
        <f>IFERROR(VLOOKUP(C231,Stock!$A$5:$K$476,2,FALSE),0)</f>
        <v>0</v>
      </c>
      <c r="E231" s="199"/>
      <c r="F231" s="30">
        <f>IFERROR(VLOOKUP(C231,Stock!$A$5:$M$476,10,0),0)*Journal!E231</f>
        <v>0</v>
      </c>
      <c r="G231" s="204"/>
      <c r="H231" s="31">
        <f>IFERROR(VLOOKUP(C231,Stock!$A$5:$K$476,11,FALSE),0)*Journal!$G231</f>
        <v>0</v>
      </c>
      <c r="I231" s="29">
        <f t="shared" si="6"/>
        <v>0</v>
      </c>
      <c r="J231" s="198"/>
      <c r="K231" s="198"/>
      <c r="L231" s="202"/>
      <c r="M231" s="125">
        <f>IFERROR(INDEX(Stock!$A$5:$M$476,MATCH($C231,Stock!$A:$A,0),13),0)</f>
        <v>0</v>
      </c>
      <c r="P231" s="46">
        <f>IFERROR(VLOOKUP(C231,Stock!$A$5:$M$476,10,0),0)*Journal!J231</f>
        <v>0</v>
      </c>
      <c r="Q231" s="47">
        <f>IFERROR(VLOOKUP(C231,Stock!$A$5:$M$476,10,0),0)*Journal!K231</f>
        <v>0</v>
      </c>
      <c r="R231" s="155">
        <f t="shared" si="7"/>
        <v>0</v>
      </c>
    </row>
    <row r="232" spans="2:18" ht="18" customHeight="1">
      <c r="B232" s="197"/>
      <c r="C232" s="198"/>
      <c r="D232" s="27">
        <f>IFERROR(VLOOKUP(C232,Stock!$A$5:$K$476,2,FALSE),0)</f>
        <v>0</v>
      </c>
      <c r="E232" s="199"/>
      <c r="F232" s="30">
        <f>IFERROR(VLOOKUP(C232,Stock!$A$5:$M$476,10,0),0)*Journal!E232</f>
        <v>0</v>
      </c>
      <c r="G232" s="204"/>
      <c r="H232" s="31">
        <f>IFERROR(VLOOKUP(C232,Stock!$A$5:$K$476,11,FALSE),0)*Journal!$G232</f>
        <v>0</v>
      </c>
      <c r="I232" s="29">
        <f t="shared" si="6"/>
        <v>0</v>
      </c>
      <c r="J232" s="198"/>
      <c r="K232" s="198"/>
      <c r="L232" s="202"/>
      <c r="M232" s="125">
        <f>IFERROR(INDEX(Stock!$A$5:$M$476,MATCH($C232,Stock!$A:$A,0),13),0)</f>
        <v>0</v>
      </c>
      <c r="P232" s="46">
        <f>IFERROR(VLOOKUP(C232,Stock!$A$5:$M$476,10,0),0)*Journal!J232</f>
        <v>0</v>
      </c>
      <c r="Q232" s="47">
        <f>IFERROR(VLOOKUP(C232,Stock!$A$5:$M$476,10,0),0)*Journal!K232</f>
        <v>0</v>
      </c>
      <c r="R232" s="155">
        <f t="shared" si="7"/>
        <v>0</v>
      </c>
    </row>
    <row r="233" spans="2:18" ht="18" customHeight="1">
      <c r="B233" s="197"/>
      <c r="C233" s="198"/>
      <c r="D233" s="27">
        <f>IFERROR(VLOOKUP(C233,Stock!$A$5:$K$476,2,FALSE),0)</f>
        <v>0</v>
      </c>
      <c r="E233" s="199"/>
      <c r="F233" s="30">
        <f>IFERROR(VLOOKUP(C233,Stock!$A$5:$M$476,10,0),0)*Journal!E233</f>
        <v>0</v>
      </c>
      <c r="G233" s="204"/>
      <c r="H233" s="31">
        <f>IFERROR(VLOOKUP(C233,Stock!$A$5:$K$476,11,FALSE),0)*Journal!$G233</f>
        <v>0</v>
      </c>
      <c r="I233" s="29">
        <f t="shared" si="6"/>
        <v>0</v>
      </c>
      <c r="J233" s="198"/>
      <c r="K233" s="198"/>
      <c r="L233" s="202"/>
      <c r="M233" s="125">
        <f>IFERROR(INDEX(Stock!$A$5:$M$476,MATCH($C233,Stock!$A:$A,0),13),0)</f>
        <v>0</v>
      </c>
      <c r="P233" s="46">
        <f>IFERROR(VLOOKUP(C233,Stock!$A$5:$M$476,10,0),0)*Journal!J233</f>
        <v>0</v>
      </c>
      <c r="Q233" s="47">
        <f>IFERROR(VLOOKUP(C233,Stock!$A$5:$M$476,10,0),0)*Journal!K233</f>
        <v>0</v>
      </c>
      <c r="R233" s="155">
        <f t="shared" si="7"/>
        <v>0</v>
      </c>
    </row>
    <row r="234" spans="2:18" ht="18" customHeight="1">
      <c r="B234" s="197"/>
      <c r="C234" s="198"/>
      <c r="D234" s="27">
        <f>IFERROR(VLOOKUP(C234,Stock!$A$5:$K$476,2,FALSE),0)</f>
        <v>0</v>
      </c>
      <c r="E234" s="199"/>
      <c r="F234" s="30">
        <f>IFERROR(VLOOKUP(C234,Stock!$A$5:$M$476,10,0),0)*Journal!E234</f>
        <v>0</v>
      </c>
      <c r="G234" s="204"/>
      <c r="H234" s="31">
        <f>IFERROR(VLOOKUP(C234,Stock!$A$5:$K$476,11,FALSE),0)*Journal!$G234</f>
        <v>0</v>
      </c>
      <c r="I234" s="29">
        <f t="shared" si="6"/>
        <v>0</v>
      </c>
      <c r="J234" s="198"/>
      <c r="K234" s="198"/>
      <c r="L234" s="202"/>
      <c r="M234" s="125">
        <f>IFERROR(INDEX(Stock!$A$5:$M$476,MATCH($C234,Stock!$A:$A,0),13),0)</f>
        <v>0</v>
      </c>
      <c r="P234" s="46">
        <f>IFERROR(VLOOKUP(C234,Stock!$A$5:$M$476,10,0),0)*Journal!J234</f>
        <v>0</v>
      </c>
      <c r="Q234" s="47">
        <f>IFERROR(VLOOKUP(C234,Stock!$A$5:$M$476,10,0),0)*Journal!K234</f>
        <v>0</v>
      </c>
      <c r="R234" s="155">
        <f t="shared" si="7"/>
        <v>0</v>
      </c>
    </row>
    <row r="235" spans="2:18" ht="18" customHeight="1">
      <c r="B235" s="197"/>
      <c r="C235" s="198"/>
      <c r="D235" s="27">
        <f>IFERROR(VLOOKUP(C235,Stock!$A$5:$K$476,2,FALSE),0)</f>
        <v>0</v>
      </c>
      <c r="E235" s="199"/>
      <c r="F235" s="30">
        <f>IFERROR(VLOOKUP(C235,Stock!$A$5:$M$476,10,0),0)*Journal!E235</f>
        <v>0</v>
      </c>
      <c r="G235" s="204"/>
      <c r="H235" s="31">
        <f>IFERROR(VLOOKUP(C235,Stock!$A$5:$K$476,11,FALSE),0)*Journal!$G235</f>
        <v>0</v>
      </c>
      <c r="I235" s="29">
        <f t="shared" si="6"/>
        <v>0</v>
      </c>
      <c r="J235" s="198"/>
      <c r="K235" s="198"/>
      <c r="L235" s="202"/>
      <c r="M235" s="125">
        <f>IFERROR(INDEX(Stock!$A$5:$M$476,MATCH($C235,Stock!$A:$A,0),13),0)</f>
        <v>0</v>
      </c>
      <c r="P235" s="46">
        <f>IFERROR(VLOOKUP(C235,Stock!$A$5:$M$476,10,0),0)*Journal!J235</f>
        <v>0</v>
      </c>
      <c r="Q235" s="47">
        <f>IFERROR(VLOOKUP(C235,Stock!$A$5:$M$476,10,0),0)*Journal!K235</f>
        <v>0</v>
      </c>
      <c r="R235" s="155">
        <f t="shared" si="7"/>
        <v>0</v>
      </c>
    </row>
    <row r="236" spans="2:18" ht="18" customHeight="1">
      <c r="B236" s="197"/>
      <c r="C236" s="198"/>
      <c r="D236" s="27">
        <f>IFERROR(VLOOKUP(C236,Stock!$A$5:$K$476,2,FALSE),0)</f>
        <v>0</v>
      </c>
      <c r="E236" s="199"/>
      <c r="F236" s="30">
        <f>IFERROR(VLOOKUP(C236,Stock!$A$5:$M$476,10,0),0)*Journal!E236</f>
        <v>0</v>
      </c>
      <c r="G236" s="204"/>
      <c r="H236" s="31">
        <f>IFERROR(VLOOKUP(C236,Stock!$A$5:$K$476,11,FALSE),0)*Journal!$G236</f>
        <v>0</v>
      </c>
      <c r="I236" s="29">
        <f t="shared" si="6"/>
        <v>0</v>
      </c>
      <c r="J236" s="198"/>
      <c r="K236" s="198"/>
      <c r="L236" s="202"/>
      <c r="M236" s="125">
        <f>IFERROR(INDEX(Stock!$A$5:$M$476,MATCH($C236,Stock!$A:$A,0),13),0)</f>
        <v>0</v>
      </c>
      <c r="P236" s="46">
        <f>IFERROR(VLOOKUP(C236,Stock!$A$5:$M$476,10,0),0)*Journal!J236</f>
        <v>0</v>
      </c>
      <c r="Q236" s="47">
        <f>IFERROR(VLOOKUP(C236,Stock!$A$5:$M$476,10,0),0)*Journal!K236</f>
        <v>0</v>
      </c>
      <c r="R236" s="155">
        <f t="shared" si="7"/>
        <v>0</v>
      </c>
    </row>
    <row r="237" spans="2:18" ht="18" customHeight="1">
      <c r="B237" s="197"/>
      <c r="C237" s="198"/>
      <c r="D237" s="27">
        <f>IFERROR(VLOOKUP(C237,Stock!$A$5:$K$476,2,FALSE),0)</f>
        <v>0</v>
      </c>
      <c r="E237" s="199"/>
      <c r="F237" s="30">
        <f>IFERROR(VLOOKUP(C237,Stock!$A$5:$M$476,10,0),0)*Journal!E237</f>
        <v>0</v>
      </c>
      <c r="G237" s="204"/>
      <c r="H237" s="31">
        <f>IFERROR(VLOOKUP(C237,Stock!$A$5:$K$476,11,FALSE),0)*Journal!$G237</f>
        <v>0</v>
      </c>
      <c r="I237" s="29">
        <f t="shared" si="6"/>
        <v>0</v>
      </c>
      <c r="J237" s="198"/>
      <c r="K237" s="198"/>
      <c r="L237" s="202"/>
      <c r="M237" s="125">
        <f>IFERROR(INDEX(Stock!$A$5:$M$476,MATCH($C237,Stock!$A:$A,0),13),0)</f>
        <v>0</v>
      </c>
      <c r="P237" s="46">
        <f>IFERROR(VLOOKUP(C237,Stock!$A$5:$M$476,10,0),0)*Journal!J237</f>
        <v>0</v>
      </c>
      <c r="Q237" s="47">
        <f>IFERROR(VLOOKUP(C237,Stock!$A$5:$M$476,10,0),0)*Journal!K237</f>
        <v>0</v>
      </c>
      <c r="R237" s="155">
        <f t="shared" si="7"/>
        <v>0</v>
      </c>
    </row>
    <row r="238" spans="2:18" ht="18" customHeight="1">
      <c r="B238" s="197"/>
      <c r="C238" s="198"/>
      <c r="D238" s="27">
        <f>IFERROR(VLOOKUP(C238,Stock!$A$5:$K$476,2,FALSE),0)</f>
        <v>0</v>
      </c>
      <c r="E238" s="199"/>
      <c r="F238" s="30">
        <f>IFERROR(VLOOKUP(C238,Stock!$A$5:$M$476,10,0),0)*Journal!E238</f>
        <v>0</v>
      </c>
      <c r="G238" s="204"/>
      <c r="H238" s="31">
        <f>IFERROR(VLOOKUP(C238,Stock!$A$5:$K$476,11,FALSE),0)*Journal!$G238</f>
        <v>0</v>
      </c>
      <c r="I238" s="29">
        <f t="shared" si="6"/>
        <v>0</v>
      </c>
      <c r="J238" s="198"/>
      <c r="K238" s="198"/>
      <c r="L238" s="202"/>
      <c r="M238" s="125">
        <f>IFERROR(INDEX(Stock!$A$5:$M$476,MATCH($C238,Stock!$A:$A,0),13),0)</f>
        <v>0</v>
      </c>
      <c r="P238" s="46">
        <f>IFERROR(VLOOKUP(C238,Stock!$A$5:$M$476,10,0),0)*Journal!J238</f>
        <v>0</v>
      </c>
      <c r="Q238" s="47">
        <f>IFERROR(VLOOKUP(C238,Stock!$A$5:$M$476,10,0),0)*Journal!K238</f>
        <v>0</v>
      </c>
      <c r="R238" s="155">
        <f t="shared" si="7"/>
        <v>0</v>
      </c>
    </row>
    <row r="239" spans="2:18" ht="18" customHeight="1">
      <c r="B239" s="197"/>
      <c r="C239" s="198"/>
      <c r="D239" s="27">
        <f>IFERROR(VLOOKUP(C239,Stock!$A$5:$K$476,2,FALSE),0)</f>
        <v>0</v>
      </c>
      <c r="E239" s="199"/>
      <c r="F239" s="30">
        <f>IFERROR(VLOOKUP(C239,Stock!$A$5:$M$476,10,0),0)*Journal!E239</f>
        <v>0</v>
      </c>
      <c r="G239" s="204"/>
      <c r="H239" s="31">
        <f>IFERROR(VLOOKUP(C239,Stock!$A$5:$K$476,11,FALSE),0)*Journal!$G239</f>
        <v>0</v>
      </c>
      <c r="I239" s="29">
        <f t="shared" si="6"/>
        <v>0</v>
      </c>
      <c r="J239" s="198"/>
      <c r="K239" s="198"/>
      <c r="L239" s="202"/>
      <c r="M239" s="125">
        <f>IFERROR(INDEX(Stock!$A$5:$M$476,MATCH($C239,Stock!$A:$A,0),13),0)</f>
        <v>0</v>
      </c>
      <c r="P239" s="46">
        <f>IFERROR(VLOOKUP(C239,Stock!$A$5:$M$476,10,0),0)*Journal!J239</f>
        <v>0</v>
      </c>
      <c r="Q239" s="47">
        <f>IFERROR(VLOOKUP(C239,Stock!$A$5:$M$476,10,0),0)*Journal!K239</f>
        <v>0</v>
      </c>
      <c r="R239" s="155">
        <f t="shared" si="7"/>
        <v>0</v>
      </c>
    </row>
    <row r="240" spans="2:18" ht="18" customHeight="1">
      <c r="B240" s="197"/>
      <c r="C240" s="198"/>
      <c r="D240" s="27">
        <f>IFERROR(VLOOKUP(C240,Stock!$A$5:$K$476,2,FALSE),0)</f>
        <v>0</v>
      </c>
      <c r="E240" s="199"/>
      <c r="F240" s="30">
        <f>IFERROR(VLOOKUP(C240,Stock!$A$5:$M$476,10,0),0)*Journal!E240</f>
        <v>0</v>
      </c>
      <c r="G240" s="204"/>
      <c r="H240" s="31">
        <f>IFERROR(VLOOKUP(C240,Stock!$A$5:$K$476,11,FALSE),0)*Journal!$G240</f>
        <v>0</v>
      </c>
      <c r="I240" s="29">
        <f t="shared" si="6"/>
        <v>0</v>
      </c>
      <c r="J240" s="198"/>
      <c r="K240" s="198"/>
      <c r="L240" s="202"/>
      <c r="M240" s="125">
        <f>IFERROR(INDEX(Stock!$A$5:$M$476,MATCH($C240,Stock!$A:$A,0),13),0)</f>
        <v>0</v>
      </c>
      <c r="P240" s="46">
        <f>IFERROR(VLOOKUP(C240,Stock!$A$5:$M$476,10,0),0)*Journal!J240</f>
        <v>0</v>
      </c>
      <c r="Q240" s="47">
        <f>IFERROR(VLOOKUP(C240,Stock!$A$5:$M$476,10,0),0)*Journal!K240</f>
        <v>0</v>
      </c>
      <c r="R240" s="155">
        <f t="shared" si="7"/>
        <v>0</v>
      </c>
    </row>
    <row r="241" spans="2:18" ht="18" customHeight="1">
      <c r="B241" s="197"/>
      <c r="C241" s="198"/>
      <c r="D241" s="27">
        <f>IFERROR(VLOOKUP(C241,Stock!$A$5:$K$476,2,FALSE),0)</f>
        <v>0</v>
      </c>
      <c r="E241" s="199"/>
      <c r="F241" s="30">
        <f>IFERROR(VLOOKUP(C241,Stock!$A$5:$M$476,10,0),0)*Journal!E241</f>
        <v>0</v>
      </c>
      <c r="G241" s="204"/>
      <c r="H241" s="31">
        <f>IFERROR(VLOOKUP(C241,Stock!$A$5:$K$476,11,FALSE),0)*Journal!$G241</f>
        <v>0</v>
      </c>
      <c r="I241" s="29">
        <f t="shared" si="6"/>
        <v>0</v>
      </c>
      <c r="J241" s="198"/>
      <c r="K241" s="198"/>
      <c r="L241" s="202"/>
      <c r="M241" s="125">
        <f>IFERROR(INDEX(Stock!$A$5:$M$476,MATCH($C241,Stock!$A:$A,0),13),0)</f>
        <v>0</v>
      </c>
      <c r="P241" s="46">
        <f>IFERROR(VLOOKUP(C241,Stock!$A$5:$M$476,10,0),0)*Journal!J241</f>
        <v>0</v>
      </c>
      <c r="Q241" s="47">
        <f>IFERROR(VLOOKUP(C241,Stock!$A$5:$M$476,10,0),0)*Journal!K241</f>
        <v>0</v>
      </c>
      <c r="R241" s="155">
        <f t="shared" si="7"/>
        <v>0</v>
      </c>
    </row>
    <row r="242" spans="2:18" ht="18" customHeight="1">
      <c r="B242" s="197"/>
      <c r="C242" s="198"/>
      <c r="D242" s="27">
        <f>IFERROR(VLOOKUP(C242,Stock!$A$5:$K$476,2,FALSE),0)</f>
        <v>0</v>
      </c>
      <c r="E242" s="199"/>
      <c r="F242" s="30">
        <f>IFERROR(VLOOKUP(C242,Stock!$A$5:$M$476,10,0),0)*Journal!E242</f>
        <v>0</v>
      </c>
      <c r="G242" s="204"/>
      <c r="H242" s="31">
        <f>IFERROR(VLOOKUP(C242,Stock!$A$5:$K$476,11,FALSE),0)*Journal!$G242</f>
        <v>0</v>
      </c>
      <c r="I242" s="29">
        <f t="shared" si="6"/>
        <v>0</v>
      </c>
      <c r="J242" s="198"/>
      <c r="K242" s="198"/>
      <c r="L242" s="202"/>
      <c r="M242" s="125">
        <f>IFERROR(INDEX(Stock!$A$5:$M$476,MATCH($C242,Stock!$A:$A,0),13),0)</f>
        <v>0</v>
      </c>
      <c r="P242" s="46">
        <f>IFERROR(VLOOKUP(C242,Stock!$A$5:$M$476,10,0),0)*Journal!J242</f>
        <v>0</v>
      </c>
      <c r="Q242" s="47">
        <f>IFERROR(VLOOKUP(C242,Stock!$A$5:$M$476,10,0),0)*Journal!K242</f>
        <v>0</v>
      </c>
      <c r="R242" s="155">
        <f t="shared" si="7"/>
        <v>0</v>
      </c>
    </row>
    <row r="243" spans="2:18" ht="18" customHeight="1">
      <c r="B243" s="197"/>
      <c r="C243" s="198"/>
      <c r="D243" s="27">
        <f>IFERROR(VLOOKUP(C243,Stock!$A$5:$K$476,2,FALSE),0)</f>
        <v>0</v>
      </c>
      <c r="E243" s="199"/>
      <c r="F243" s="30">
        <f>IFERROR(VLOOKUP(C243,Stock!$A$5:$M$476,10,0),0)*Journal!E243</f>
        <v>0</v>
      </c>
      <c r="G243" s="204"/>
      <c r="H243" s="31">
        <f>IFERROR(VLOOKUP(C243,Stock!$A$5:$K$476,11,FALSE),0)*Journal!$G243</f>
        <v>0</v>
      </c>
      <c r="I243" s="29">
        <f t="shared" si="6"/>
        <v>0</v>
      </c>
      <c r="J243" s="198"/>
      <c r="K243" s="198"/>
      <c r="L243" s="202"/>
      <c r="M243" s="125">
        <f>IFERROR(INDEX(Stock!$A$5:$M$476,MATCH($C243,Stock!$A:$A,0),13),0)</f>
        <v>0</v>
      </c>
      <c r="P243" s="46">
        <f>IFERROR(VLOOKUP(C243,Stock!$A$5:$M$476,10,0),0)*Journal!J243</f>
        <v>0</v>
      </c>
      <c r="Q243" s="47">
        <f>IFERROR(VLOOKUP(C243,Stock!$A$5:$M$476,10,0),0)*Journal!K243</f>
        <v>0</v>
      </c>
      <c r="R243" s="155">
        <f t="shared" si="7"/>
        <v>0</v>
      </c>
    </row>
    <row r="244" spans="2:18" ht="18" customHeight="1">
      <c r="B244" s="197"/>
      <c r="C244" s="198"/>
      <c r="D244" s="27">
        <f>IFERROR(VLOOKUP(C244,Stock!$A$5:$K$476,2,FALSE),0)</f>
        <v>0</v>
      </c>
      <c r="E244" s="199"/>
      <c r="F244" s="30">
        <f>IFERROR(VLOOKUP(C244,Stock!$A$5:$M$476,10,0),0)*Journal!E244</f>
        <v>0</v>
      </c>
      <c r="G244" s="204"/>
      <c r="H244" s="31">
        <f>IFERROR(VLOOKUP(C244,Stock!$A$5:$K$476,11,FALSE),0)*Journal!$G244</f>
        <v>0</v>
      </c>
      <c r="I244" s="29">
        <f t="shared" si="6"/>
        <v>0</v>
      </c>
      <c r="J244" s="198"/>
      <c r="K244" s="198"/>
      <c r="L244" s="202"/>
      <c r="M244" s="125">
        <f>IFERROR(INDEX(Stock!$A$5:$M$476,MATCH($C244,Stock!$A:$A,0),13),0)</f>
        <v>0</v>
      </c>
      <c r="P244" s="46">
        <f>IFERROR(VLOOKUP(C244,Stock!$A$5:$M$476,10,0),0)*Journal!J244</f>
        <v>0</v>
      </c>
      <c r="Q244" s="47">
        <f>IFERROR(VLOOKUP(C244,Stock!$A$5:$M$476,10,0),0)*Journal!K244</f>
        <v>0</v>
      </c>
      <c r="R244" s="155">
        <f t="shared" si="7"/>
        <v>0</v>
      </c>
    </row>
    <row r="245" spans="2:18" ht="18" customHeight="1">
      <c r="B245" s="197"/>
      <c r="C245" s="198"/>
      <c r="D245" s="27">
        <f>IFERROR(VLOOKUP(C245,Stock!$A$5:$K$476,2,FALSE),0)</f>
        <v>0</v>
      </c>
      <c r="E245" s="199"/>
      <c r="F245" s="30">
        <f>IFERROR(VLOOKUP(C245,Stock!$A$5:$M$476,10,0),0)*Journal!E245</f>
        <v>0</v>
      </c>
      <c r="G245" s="204"/>
      <c r="H245" s="31">
        <f>IFERROR(VLOOKUP(C245,Stock!$A$5:$K$476,11,FALSE),0)*Journal!$G245</f>
        <v>0</v>
      </c>
      <c r="I245" s="29">
        <f t="shared" si="6"/>
        <v>0</v>
      </c>
      <c r="J245" s="198"/>
      <c r="K245" s="198"/>
      <c r="L245" s="202"/>
      <c r="M245" s="125">
        <f>IFERROR(INDEX(Stock!$A$5:$M$476,MATCH($C245,Stock!$A:$A,0),13),0)</f>
        <v>0</v>
      </c>
      <c r="P245" s="46">
        <f>IFERROR(VLOOKUP(C245,Stock!$A$5:$M$476,10,0),0)*Journal!J245</f>
        <v>0</v>
      </c>
      <c r="Q245" s="47">
        <f>IFERROR(VLOOKUP(C245,Stock!$A$5:$M$476,10,0),0)*Journal!K245</f>
        <v>0</v>
      </c>
      <c r="R245" s="155">
        <f t="shared" si="7"/>
        <v>0</v>
      </c>
    </row>
    <row r="246" spans="2:18" ht="18" customHeight="1">
      <c r="B246" s="197"/>
      <c r="C246" s="198"/>
      <c r="D246" s="27">
        <f>IFERROR(VLOOKUP(C246,Stock!$A$5:$K$476,2,FALSE),0)</f>
        <v>0</v>
      </c>
      <c r="E246" s="199"/>
      <c r="F246" s="30">
        <f>IFERROR(VLOOKUP(C246,Stock!$A$5:$M$476,10,0),0)*Journal!E246</f>
        <v>0</v>
      </c>
      <c r="G246" s="204"/>
      <c r="H246" s="31">
        <f>IFERROR(VLOOKUP(C246,Stock!$A$5:$K$476,11,FALSE),0)*Journal!$G246</f>
        <v>0</v>
      </c>
      <c r="I246" s="29">
        <f t="shared" si="6"/>
        <v>0</v>
      </c>
      <c r="J246" s="198"/>
      <c r="K246" s="198"/>
      <c r="L246" s="202"/>
      <c r="M246" s="125">
        <f>IFERROR(INDEX(Stock!$A$5:$M$476,MATCH($C246,Stock!$A:$A,0),13),0)</f>
        <v>0</v>
      </c>
      <c r="P246" s="46">
        <f>IFERROR(VLOOKUP(C246,Stock!$A$5:$M$476,10,0),0)*Journal!J246</f>
        <v>0</v>
      </c>
      <c r="Q246" s="47">
        <f>IFERROR(VLOOKUP(C246,Stock!$A$5:$M$476,10,0),0)*Journal!K246</f>
        <v>0</v>
      </c>
      <c r="R246" s="155">
        <f t="shared" si="7"/>
        <v>0</v>
      </c>
    </row>
    <row r="247" spans="2:18" ht="18" customHeight="1">
      <c r="B247" s="197"/>
      <c r="C247" s="198"/>
      <c r="D247" s="27">
        <f>IFERROR(VLOOKUP(C247,Stock!$A$5:$K$476,2,FALSE),0)</f>
        <v>0</v>
      </c>
      <c r="E247" s="199"/>
      <c r="F247" s="30">
        <f>IFERROR(VLOOKUP(C247,Stock!$A$5:$M$476,10,0),0)*Journal!E247</f>
        <v>0</v>
      </c>
      <c r="G247" s="204"/>
      <c r="H247" s="31">
        <f>IFERROR(VLOOKUP(C247,Stock!$A$5:$K$476,11,FALSE),0)*Journal!$G247</f>
        <v>0</v>
      </c>
      <c r="I247" s="29">
        <f t="shared" si="6"/>
        <v>0</v>
      </c>
      <c r="J247" s="198"/>
      <c r="K247" s="198"/>
      <c r="L247" s="202"/>
      <c r="M247" s="125">
        <f>IFERROR(INDEX(Stock!$A$5:$M$476,MATCH($C247,Stock!$A:$A,0),13),0)</f>
        <v>0</v>
      </c>
      <c r="P247" s="46">
        <f>IFERROR(VLOOKUP(C247,Stock!$A$5:$M$476,10,0),0)*Journal!J247</f>
        <v>0</v>
      </c>
      <c r="Q247" s="47">
        <f>IFERROR(VLOOKUP(C247,Stock!$A$5:$M$476,10,0),0)*Journal!K247</f>
        <v>0</v>
      </c>
      <c r="R247" s="155">
        <f t="shared" si="7"/>
        <v>0</v>
      </c>
    </row>
    <row r="248" spans="2:18" ht="18" customHeight="1">
      <c r="B248" s="197"/>
      <c r="C248" s="198"/>
      <c r="D248" s="27">
        <f>IFERROR(VLOOKUP(C248,Stock!$A$5:$K$476,2,FALSE),0)</f>
        <v>0</v>
      </c>
      <c r="E248" s="199"/>
      <c r="F248" s="30">
        <f>IFERROR(VLOOKUP(C248,Stock!$A$5:$M$476,10,0),0)*Journal!E248</f>
        <v>0</v>
      </c>
      <c r="G248" s="204"/>
      <c r="H248" s="31">
        <f>IFERROR(VLOOKUP(C248,Stock!$A$5:$K$476,11,FALSE),0)*Journal!$G248</f>
        <v>0</v>
      </c>
      <c r="I248" s="29">
        <f t="shared" si="6"/>
        <v>0</v>
      </c>
      <c r="J248" s="198"/>
      <c r="K248" s="198"/>
      <c r="L248" s="202"/>
      <c r="M248" s="125">
        <f>IFERROR(INDEX(Stock!$A$5:$M$476,MATCH($C248,Stock!$A:$A,0),13),0)</f>
        <v>0</v>
      </c>
      <c r="P248" s="46">
        <f>IFERROR(VLOOKUP(C248,Stock!$A$5:$M$476,10,0),0)*Journal!J248</f>
        <v>0</v>
      </c>
      <c r="Q248" s="47">
        <f>IFERROR(VLOOKUP(C248,Stock!$A$5:$M$476,10,0),0)*Journal!K248</f>
        <v>0</v>
      </c>
      <c r="R248" s="155">
        <f t="shared" si="7"/>
        <v>0</v>
      </c>
    </row>
    <row r="249" spans="2:18" ht="18" customHeight="1">
      <c r="B249" s="197"/>
      <c r="C249" s="198"/>
      <c r="D249" s="27">
        <f>IFERROR(VLOOKUP(C249,Stock!$A$5:$K$476,2,FALSE),0)</f>
        <v>0</v>
      </c>
      <c r="E249" s="199"/>
      <c r="F249" s="30">
        <f>IFERROR(VLOOKUP(C249,Stock!$A$5:$M$476,10,0),0)*Journal!E249</f>
        <v>0</v>
      </c>
      <c r="G249" s="204"/>
      <c r="H249" s="31">
        <f>IFERROR(VLOOKUP(C249,Stock!$A$5:$K$476,11,FALSE),0)*Journal!$G249</f>
        <v>0</v>
      </c>
      <c r="I249" s="29">
        <f t="shared" si="6"/>
        <v>0</v>
      </c>
      <c r="J249" s="198"/>
      <c r="K249" s="198"/>
      <c r="L249" s="202"/>
      <c r="M249" s="125">
        <f>IFERROR(INDEX(Stock!$A$5:$M$476,MATCH($C249,Stock!$A:$A,0),13),0)</f>
        <v>0</v>
      </c>
      <c r="P249" s="46">
        <f>IFERROR(VLOOKUP(C249,Stock!$A$5:$M$476,10,0),0)*Journal!J249</f>
        <v>0</v>
      </c>
      <c r="Q249" s="47">
        <f>IFERROR(VLOOKUP(C249,Stock!$A$5:$M$476,10,0),0)*Journal!K249</f>
        <v>0</v>
      </c>
      <c r="R249" s="155">
        <f t="shared" si="7"/>
        <v>0</v>
      </c>
    </row>
    <row r="250" spans="2:18" ht="18" customHeight="1">
      <c r="B250" s="197"/>
      <c r="C250" s="198"/>
      <c r="D250" s="27">
        <f>IFERROR(VLOOKUP(C250,Stock!$A$5:$K$476,2,FALSE),0)</f>
        <v>0</v>
      </c>
      <c r="E250" s="199"/>
      <c r="F250" s="30">
        <f>IFERROR(VLOOKUP(C250,Stock!$A$5:$M$476,10,0),0)*Journal!E250</f>
        <v>0</v>
      </c>
      <c r="G250" s="204"/>
      <c r="H250" s="31">
        <f>IFERROR(VLOOKUP(C250,Stock!$A$5:$K$476,11,FALSE),0)*Journal!$G250</f>
        <v>0</v>
      </c>
      <c r="I250" s="29">
        <f t="shared" si="6"/>
        <v>0</v>
      </c>
      <c r="J250" s="198"/>
      <c r="K250" s="198"/>
      <c r="L250" s="202"/>
      <c r="M250" s="125">
        <f>IFERROR(INDEX(Stock!$A$5:$M$476,MATCH($C250,Stock!$A:$A,0),13),0)</f>
        <v>0</v>
      </c>
      <c r="P250" s="46">
        <f>IFERROR(VLOOKUP(C250,Stock!$A$5:$M$476,10,0),0)*Journal!J250</f>
        <v>0</v>
      </c>
      <c r="Q250" s="47">
        <f>IFERROR(VLOOKUP(C250,Stock!$A$5:$M$476,10,0),0)*Journal!K250</f>
        <v>0</v>
      </c>
      <c r="R250" s="155">
        <f t="shared" si="7"/>
        <v>0</v>
      </c>
    </row>
    <row r="251" spans="2:18" ht="18" customHeight="1">
      <c r="B251" s="197"/>
      <c r="C251" s="198"/>
      <c r="D251" s="27">
        <f>IFERROR(VLOOKUP(C251,Stock!$A$5:$K$476,2,FALSE),0)</f>
        <v>0</v>
      </c>
      <c r="E251" s="199"/>
      <c r="F251" s="30">
        <f>IFERROR(VLOOKUP(C251,Stock!$A$5:$M$476,10,0),0)*Journal!E251</f>
        <v>0</v>
      </c>
      <c r="G251" s="204"/>
      <c r="H251" s="31">
        <f>IFERROR(VLOOKUP(C251,Stock!$A$5:$K$476,11,FALSE),0)*Journal!$G251</f>
        <v>0</v>
      </c>
      <c r="I251" s="29">
        <f t="shared" si="6"/>
        <v>0</v>
      </c>
      <c r="J251" s="198"/>
      <c r="K251" s="198"/>
      <c r="L251" s="202"/>
      <c r="M251" s="125">
        <f>IFERROR(INDEX(Stock!$A$5:$M$476,MATCH($C251,Stock!$A:$A,0),13),0)</f>
        <v>0</v>
      </c>
      <c r="P251" s="46">
        <f>IFERROR(VLOOKUP(C251,Stock!$A$5:$M$476,10,0),0)*Journal!J251</f>
        <v>0</v>
      </c>
      <c r="Q251" s="47">
        <f>IFERROR(VLOOKUP(C251,Stock!$A$5:$M$476,10,0),0)*Journal!K251</f>
        <v>0</v>
      </c>
      <c r="R251" s="155">
        <f t="shared" si="7"/>
        <v>0</v>
      </c>
    </row>
    <row r="252" spans="2:18" ht="18" customHeight="1">
      <c r="B252" s="197"/>
      <c r="C252" s="198"/>
      <c r="D252" s="27">
        <f>IFERROR(VLOOKUP(C252,Stock!$A$5:$K$476,2,FALSE),0)</f>
        <v>0</v>
      </c>
      <c r="E252" s="199"/>
      <c r="F252" s="30">
        <f>IFERROR(VLOOKUP(C252,Stock!$A$5:$M$476,10,0),0)*Journal!E252</f>
        <v>0</v>
      </c>
      <c r="G252" s="204"/>
      <c r="H252" s="31">
        <f>IFERROR(VLOOKUP(C252,Stock!$A$5:$K$476,11,FALSE),0)*Journal!$G252</f>
        <v>0</v>
      </c>
      <c r="I252" s="29">
        <f t="shared" si="6"/>
        <v>0</v>
      </c>
      <c r="J252" s="198"/>
      <c r="K252" s="198"/>
      <c r="L252" s="202"/>
      <c r="M252" s="125">
        <f>IFERROR(INDEX(Stock!$A$5:$M$476,MATCH($C252,Stock!$A:$A,0),13),0)</f>
        <v>0</v>
      </c>
      <c r="P252" s="46">
        <f>IFERROR(VLOOKUP(C252,Stock!$A$5:$M$476,10,0),0)*Journal!J252</f>
        <v>0</v>
      </c>
      <c r="Q252" s="47">
        <f>IFERROR(VLOOKUP(C252,Stock!$A$5:$M$476,10,0),0)*Journal!K252</f>
        <v>0</v>
      </c>
      <c r="R252" s="155">
        <f t="shared" si="7"/>
        <v>0</v>
      </c>
    </row>
    <row r="253" spans="2:18" ht="18" customHeight="1">
      <c r="B253" s="197"/>
      <c r="C253" s="198"/>
      <c r="D253" s="27">
        <f>IFERROR(VLOOKUP(C253,Stock!$A$5:$K$476,2,FALSE),0)</f>
        <v>0</v>
      </c>
      <c r="E253" s="199"/>
      <c r="F253" s="30">
        <f>IFERROR(VLOOKUP(C253,Stock!$A$5:$M$476,10,0),0)*Journal!E253</f>
        <v>0</v>
      </c>
      <c r="G253" s="204"/>
      <c r="H253" s="31">
        <f>IFERROR(VLOOKUP(C253,Stock!$A$5:$K$476,11,FALSE),0)*Journal!$G253</f>
        <v>0</v>
      </c>
      <c r="I253" s="29">
        <f t="shared" si="6"/>
        <v>0</v>
      </c>
      <c r="J253" s="198"/>
      <c r="K253" s="198"/>
      <c r="L253" s="202"/>
      <c r="M253" s="125">
        <f>IFERROR(INDEX(Stock!$A$5:$M$476,MATCH($C253,Stock!$A:$A,0),13),0)</f>
        <v>0</v>
      </c>
      <c r="P253" s="46">
        <f>IFERROR(VLOOKUP(C253,Stock!$A$5:$M$476,10,0),0)*Journal!J253</f>
        <v>0</v>
      </c>
      <c r="Q253" s="47">
        <f>IFERROR(VLOOKUP(C253,Stock!$A$5:$M$476,10,0),0)*Journal!K253</f>
        <v>0</v>
      </c>
      <c r="R253" s="155">
        <f t="shared" si="7"/>
        <v>0</v>
      </c>
    </row>
    <row r="254" spans="2:18" ht="18" customHeight="1">
      <c r="B254" s="197"/>
      <c r="C254" s="198"/>
      <c r="D254" s="27">
        <f>IFERROR(VLOOKUP(C254,Stock!$A$5:$K$476,2,FALSE),0)</f>
        <v>0</v>
      </c>
      <c r="E254" s="199"/>
      <c r="F254" s="30">
        <f>IFERROR(VLOOKUP(C254,Stock!$A$5:$M$476,10,0),0)*Journal!E254</f>
        <v>0</v>
      </c>
      <c r="G254" s="204"/>
      <c r="H254" s="31">
        <f>IFERROR(VLOOKUP(C254,Stock!$A$5:$K$476,11,FALSE),0)*Journal!$G254</f>
        <v>0</v>
      </c>
      <c r="I254" s="29">
        <f t="shared" si="6"/>
        <v>0</v>
      </c>
      <c r="J254" s="198"/>
      <c r="K254" s="198"/>
      <c r="L254" s="202"/>
      <c r="M254" s="125">
        <f>IFERROR(INDEX(Stock!$A$5:$M$476,MATCH($C254,Stock!$A:$A,0),13),0)</f>
        <v>0</v>
      </c>
      <c r="P254" s="46">
        <f>IFERROR(VLOOKUP(C254,Stock!$A$5:$M$476,10,0),0)*Journal!J254</f>
        <v>0</v>
      </c>
      <c r="Q254" s="47">
        <f>IFERROR(VLOOKUP(C254,Stock!$A$5:$M$476,10,0),0)*Journal!K254</f>
        <v>0</v>
      </c>
      <c r="R254" s="155">
        <f t="shared" si="7"/>
        <v>0</v>
      </c>
    </row>
    <row r="255" spans="2:18" ht="18" customHeight="1">
      <c r="B255" s="197"/>
      <c r="C255" s="198"/>
      <c r="D255" s="27">
        <f>IFERROR(VLOOKUP(C255,Stock!$A$5:$K$476,2,FALSE),0)</f>
        <v>0</v>
      </c>
      <c r="E255" s="199"/>
      <c r="F255" s="30">
        <f>IFERROR(VLOOKUP(C255,Stock!$A$5:$M$476,10,0),0)*Journal!E255</f>
        <v>0</v>
      </c>
      <c r="G255" s="204"/>
      <c r="H255" s="31">
        <f>IFERROR(VLOOKUP(C255,Stock!$A$5:$K$476,11,FALSE),0)*Journal!$G255</f>
        <v>0</v>
      </c>
      <c r="I255" s="29">
        <f t="shared" si="6"/>
        <v>0</v>
      </c>
      <c r="J255" s="198"/>
      <c r="K255" s="198"/>
      <c r="L255" s="202"/>
      <c r="M255" s="125">
        <f>IFERROR(INDEX(Stock!$A$5:$M$476,MATCH($C255,Stock!$A:$A,0),13),0)</f>
        <v>0</v>
      </c>
      <c r="P255" s="46">
        <f>IFERROR(VLOOKUP(C255,Stock!$A$5:$M$476,10,0),0)*Journal!J255</f>
        <v>0</v>
      </c>
      <c r="Q255" s="47">
        <f>IFERROR(VLOOKUP(C255,Stock!$A$5:$M$476,10,0),0)*Journal!K255</f>
        <v>0</v>
      </c>
      <c r="R255" s="155">
        <f t="shared" si="7"/>
        <v>0</v>
      </c>
    </row>
    <row r="256" spans="2:18" ht="18" customHeight="1">
      <c r="B256" s="197"/>
      <c r="C256" s="198"/>
      <c r="D256" s="27">
        <f>IFERROR(VLOOKUP(C256,Stock!$A$5:$K$476,2,FALSE),0)</f>
        <v>0</v>
      </c>
      <c r="E256" s="199"/>
      <c r="F256" s="30">
        <f>IFERROR(VLOOKUP(C256,Stock!$A$5:$M$476,10,0),0)*Journal!E256</f>
        <v>0</v>
      </c>
      <c r="G256" s="204"/>
      <c r="H256" s="31">
        <f>IFERROR(VLOOKUP(C256,Stock!$A$5:$K$476,11,FALSE),0)*Journal!$G256</f>
        <v>0</v>
      </c>
      <c r="I256" s="29">
        <f t="shared" si="6"/>
        <v>0</v>
      </c>
      <c r="J256" s="198"/>
      <c r="K256" s="198"/>
      <c r="L256" s="202"/>
      <c r="M256" s="125">
        <f>IFERROR(INDEX(Stock!$A$5:$M$476,MATCH($C256,Stock!$A:$A,0),13),0)</f>
        <v>0</v>
      </c>
      <c r="P256" s="46">
        <f>IFERROR(VLOOKUP(C256,Stock!$A$5:$M$476,10,0),0)*Journal!J256</f>
        <v>0</v>
      </c>
      <c r="Q256" s="47">
        <f>IFERROR(VLOOKUP(C256,Stock!$A$5:$M$476,10,0),0)*Journal!K256</f>
        <v>0</v>
      </c>
      <c r="R256" s="155">
        <f t="shared" si="7"/>
        <v>0</v>
      </c>
    </row>
    <row r="257" spans="2:18" ht="18" customHeight="1">
      <c r="B257" s="197"/>
      <c r="C257" s="198"/>
      <c r="D257" s="27">
        <f>IFERROR(VLOOKUP(C257,Stock!$A$5:$K$476,2,FALSE),0)</f>
        <v>0</v>
      </c>
      <c r="E257" s="199"/>
      <c r="F257" s="30">
        <f>IFERROR(VLOOKUP(C257,Stock!$A$5:$M$476,10,0),0)*Journal!E257</f>
        <v>0</v>
      </c>
      <c r="G257" s="204"/>
      <c r="H257" s="31">
        <f>IFERROR(VLOOKUP(C257,Stock!$A$5:$K$476,11,FALSE),0)*Journal!$G257</f>
        <v>0</v>
      </c>
      <c r="I257" s="29">
        <f t="shared" si="6"/>
        <v>0</v>
      </c>
      <c r="J257" s="198"/>
      <c r="K257" s="198"/>
      <c r="L257" s="202"/>
      <c r="M257" s="125">
        <f>IFERROR(INDEX(Stock!$A$5:$M$476,MATCH($C257,Stock!$A:$A,0),13),0)</f>
        <v>0</v>
      </c>
      <c r="P257" s="46">
        <f>IFERROR(VLOOKUP(C257,Stock!$A$5:$M$476,10,0),0)*Journal!J257</f>
        <v>0</v>
      </c>
      <c r="Q257" s="47">
        <f>IFERROR(VLOOKUP(C257,Stock!$A$5:$M$476,10,0),0)*Journal!K257</f>
        <v>0</v>
      </c>
      <c r="R257" s="155">
        <f t="shared" si="7"/>
        <v>0</v>
      </c>
    </row>
    <row r="258" spans="2:18" ht="18" customHeight="1">
      <c r="B258" s="197"/>
      <c r="C258" s="198"/>
      <c r="D258" s="27">
        <f>IFERROR(VLOOKUP(C258,Stock!$A$5:$K$476,2,FALSE),0)</f>
        <v>0</v>
      </c>
      <c r="E258" s="199"/>
      <c r="F258" s="30">
        <f>IFERROR(VLOOKUP(C258,Stock!$A$5:$M$476,10,0),0)*Journal!E258</f>
        <v>0</v>
      </c>
      <c r="G258" s="204"/>
      <c r="H258" s="31">
        <f>IFERROR(VLOOKUP(C258,Stock!$A$5:$K$476,11,FALSE),0)*Journal!$G258</f>
        <v>0</v>
      </c>
      <c r="I258" s="29">
        <f t="shared" si="6"/>
        <v>0</v>
      </c>
      <c r="J258" s="198"/>
      <c r="K258" s="198"/>
      <c r="L258" s="202"/>
      <c r="M258" s="125">
        <f>IFERROR(INDEX(Stock!$A$5:$M$476,MATCH($C258,Stock!$A:$A,0),13),0)</f>
        <v>0</v>
      </c>
      <c r="P258" s="46">
        <f>IFERROR(VLOOKUP(C258,Stock!$A$5:$M$476,10,0),0)*Journal!J258</f>
        <v>0</v>
      </c>
      <c r="Q258" s="47">
        <f>IFERROR(VLOOKUP(C258,Stock!$A$5:$M$476,10,0),0)*Journal!K258</f>
        <v>0</v>
      </c>
      <c r="R258" s="155">
        <f t="shared" si="7"/>
        <v>0</v>
      </c>
    </row>
    <row r="259" spans="2:18" ht="18" customHeight="1">
      <c r="B259" s="197"/>
      <c r="C259" s="198"/>
      <c r="D259" s="27">
        <f>IFERROR(VLOOKUP(C259,Stock!$A$5:$K$476,2,FALSE),0)</f>
        <v>0</v>
      </c>
      <c r="E259" s="199"/>
      <c r="F259" s="30">
        <f>IFERROR(VLOOKUP(C259,Stock!$A$5:$M$476,10,0),0)*Journal!E259</f>
        <v>0</v>
      </c>
      <c r="G259" s="204"/>
      <c r="H259" s="31">
        <f>IFERROR(VLOOKUP(C259,Stock!$A$5:$K$476,11,FALSE),0)*Journal!$G259</f>
        <v>0</v>
      </c>
      <c r="I259" s="29">
        <f t="shared" si="6"/>
        <v>0</v>
      </c>
      <c r="J259" s="198"/>
      <c r="K259" s="198"/>
      <c r="L259" s="202"/>
      <c r="M259" s="125">
        <f>IFERROR(INDEX(Stock!$A$5:$M$476,MATCH($C259,Stock!$A:$A,0),13),0)</f>
        <v>0</v>
      </c>
      <c r="P259" s="46">
        <f>IFERROR(VLOOKUP(C259,Stock!$A$5:$M$476,10,0),0)*Journal!J259</f>
        <v>0</v>
      </c>
      <c r="Q259" s="47">
        <f>IFERROR(VLOOKUP(C259,Stock!$A$5:$M$476,10,0),0)*Journal!K259</f>
        <v>0</v>
      </c>
      <c r="R259" s="155">
        <f t="shared" si="7"/>
        <v>0</v>
      </c>
    </row>
    <row r="260" spans="2:18" ht="18" customHeight="1">
      <c r="B260" s="197"/>
      <c r="C260" s="198"/>
      <c r="D260" s="27">
        <f>IFERROR(VLOOKUP(C260,Stock!$A$5:$K$476,2,FALSE),0)</f>
        <v>0</v>
      </c>
      <c r="E260" s="199"/>
      <c r="F260" s="30">
        <f>IFERROR(VLOOKUP(C260,Stock!$A$5:$M$476,10,0),0)*Journal!E260</f>
        <v>0</v>
      </c>
      <c r="G260" s="204"/>
      <c r="H260" s="31">
        <f>IFERROR(VLOOKUP(C260,Stock!$A$5:$K$476,11,FALSE),0)*Journal!$G260</f>
        <v>0</v>
      </c>
      <c r="I260" s="29">
        <f t="shared" si="6"/>
        <v>0</v>
      </c>
      <c r="J260" s="198"/>
      <c r="K260" s="198"/>
      <c r="L260" s="202"/>
      <c r="M260" s="125">
        <f>IFERROR(INDEX(Stock!$A$5:$M$476,MATCH($C260,Stock!$A:$A,0),13),0)</f>
        <v>0</v>
      </c>
      <c r="P260" s="46">
        <f>IFERROR(VLOOKUP(C260,Stock!$A$5:$M$476,10,0),0)*Journal!J260</f>
        <v>0</v>
      </c>
      <c r="Q260" s="47">
        <f>IFERROR(VLOOKUP(C260,Stock!$A$5:$M$476,10,0),0)*Journal!K260</f>
        <v>0</v>
      </c>
      <c r="R260" s="155">
        <f t="shared" si="7"/>
        <v>0</v>
      </c>
    </row>
    <row r="261" spans="2:18" ht="18" customHeight="1">
      <c r="B261" s="197"/>
      <c r="C261" s="198"/>
      <c r="D261" s="27">
        <f>IFERROR(VLOOKUP(C261,Stock!$A$5:$K$476,2,FALSE),0)</f>
        <v>0</v>
      </c>
      <c r="E261" s="199"/>
      <c r="F261" s="30">
        <f>IFERROR(VLOOKUP(C261,Stock!$A$5:$M$476,10,0),0)*Journal!E261</f>
        <v>0</v>
      </c>
      <c r="G261" s="204"/>
      <c r="H261" s="31">
        <f>IFERROR(VLOOKUP(C261,Stock!$A$5:$K$476,11,FALSE),0)*Journal!$G261</f>
        <v>0</v>
      </c>
      <c r="I261" s="29">
        <f t="shared" si="6"/>
        <v>0</v>
      </c>
      <c r="J261" s="198"/>
      <c r="K261" s="198"/>
      <c r="L261" s="202"/>
      <c r="M261" s="125">
        <f>IFERROR(INDEX(Stock!$A$5:$M$476,MATCH($C261,Stock!$A:$A,0),13),0)</f>
        <v>0</v>
      </c>
      <c r="P261" s="46">
        <f>IFERROR(VLOOKUP(C261,Stock!$A$5:$M$476,10,0),0)*Journal!J261</f>
        <v>0</v>
      </c>
      <c r="Q261" s="47">
        <f>IFERROR(VLOOKUP(C261,Stock!$A$5:$M$476,10,0),0)*Journal!K261</f>
        <v>0</v>
      </c>
      <c r="R261" s="155">
        <f t="shared" si="7"/>
        <v>0</v>
      </c>
    </row>
    <row r="262" spans="2:18" ht="18" customHeight="1">
      <c r="B262" s="197"/>
      <c r="C262" s="198"/>
      <c r="D262" s="27">
        <f>IFERROR(VLOOKUP(C262,Stock!$A$5:$K$476,2,FALSE),0)</f>
        <v>0</v>
      </c>
      <c r="E262" s="199"/>
      <c r="F262" s="30">
        <f>IFERROR(VLOOKUP(C262,Stock!$A$5:$M$476,10,0),0)*Journal!E262</f>
        <v>0</v>
      </c>
      <c r="G262" s="204"/>
      <c r="H262" s="31">
        <f>IFERROR(VLOOKUP(C262,Stock!$A$5:$K$476,11,FALSE),0)*Journal!$G262</f>
        <v>0</v>
      </c>
      <c r="I262" s="29">
        <f t="shared" si="6"/>
        <v>0</v>
      </c>
      <c r="J262" s="198"/>
      <c r="K262" s="198"/>
      <c r="L262" s="202"/>
      <c r="M262" s="125">
        <f>IFERROR(INDEX(Stock!$A$5:$M$476,MATCH($C262,Stock!$A:$A,0),13),0)</f>
        <v>0</v>
      </c>
      <c r="P262" s="46">
        <f>IFERROR(VLOOKUP(C262,Stock!$A$5:$M$476,10,0),0)*Journal!J262</f>
        <v>0</v>
      </c>
      <c r="Q262" s="47">
        <f>IFERROR(VLOOKUP(C262,Stock!$A$5:$M$476,10,0),0)*Journal!K262</f>
        <v>0</v>
      </c>
      <c r="R262" s="155">
        <f t="shared" si="7"/>
        <v>0</v>
      </c>
    </row>
    <row r="263" spans="2:18" ht="18" customHeight="1">
      <c r="B263" s="197"/>
      <c r="C263" s="198"/>
      <c r="D263" s="27">
        <f>IFERROR(VLOOKUP(C263,Stock!$A$5:$K$476,2,FALSE),0)</f>
        <v>0</v>
      </c>
      <c r="E263" s="199"/>
      <c r="F263" s="30">
        <f>IFERROR(VLOOKUP(C263,Stock!$A$5:$M$476,10,0),0)*Journal!E263</f>
        <v>0</v>
      </c>
      <c r="G263" s="204"/>
      <c r="H263" s="31">
        <f>IFERROR(VLOOKUP(C263,Stock!$A$5:$K$476,11,FALSE),0)*Journal!$G263</f>
        <v>0</v>
      </c>
      <c r="I263" s="29">
        <f t="shared" si="6"/>
        <v>0</v>
      </c>
      <c r="J263" s="198"/>
      <c r="K263" s="198"/>
      <c r="L263" s="202"/>
      <c r="M263" s="125">
        <f>IFERROR(INDEX(Stock!$A$5:$M$476,MATCH($C263,Stock!$A:$A,0),13),0)</f>
        <v>0</v>
      </c>
      <c r="P263" s="46">
        <f>IFERROR(VLOOKUP(C263,Stock!$A$5:$M$476,10,0),0)*Journal!J263</f>
        <v>0</v>
      </c>
      <c r="Q263" s="47">
        <f>IFERROR(VLOOKUP(C263,Stock!$A$5:$M$476,10,0),0)*Journal!K263</f>
        <v>0</v>
      </c>
      <c r="R263" s="155">
        <f t="shared" si="7"/>
        <v>0</v>
      </c>
    </row>
    <row r="264" spans="2:18" ht="18" customHeight="1">
      <c r="B264" s="197"/>
      <c r="C264" s="198"/>
      <c r="D264" s="27">
        <f>IFERROR(VLOOKUP(C264,Stock!$A$5:$K$476,2,FALSE),0)</f>
        <v>0</v>
      </c>
      <c r="E264" s="199"/>
      <c r="F264" s="30">
        <f>IFERROR(VLOOKUP(C264,Stock!$A$5:$M$476,10,0),0)*Journal!E264</f>
        <v>0</v>
      </c>
      <c r="G264" s="204"/>
      <c r="H264" s="31">
        <f>IFERROR(VLOOKUP(C264,Stock!$A$5:$K$476,11,FALSE),0)*Journal!$G264</f>
        <v>0</v>
      </c>
      <c r="I264" s="29">
        <f t="shared" si="6"/>
        <v>0</v>
      </c>
      <c r="J264" s="198"/>
      <c r="K264" s="198"/>
      <c r="L264" s="202"/>
      <c r="M264" s="125">
        <f>IFERROR(INDEX(Stock!$A$5:$M$476,MATCH($C264,Stock!$A:$A,0),13),0)</f>
        <v>0</v>
      </c>
      <c r="P264" s="46">
        <f>IFERROR(VLOOKUP(C264,Stock!$A$5:$M$476,10,0),0)*Journal!J264</f>
        <v>0</v>
      </c>
      <c r="Q264" s="47">
        <f>IFERROR(VLOOKUP(C264,Stock!$A$5:$M$476,10,0),0)*Journal!K264</f>
        <v>0</v>
      </c>
      <c r="R264" s="155">
        <f t="shared" si="7"/>
        <v>0</v>
      </c>
    </row>
    <row r="265" spans="2:18" ht="18" customHeight="1">
      <c r="B265" s="197"/>
      <c r="C265" s="198"/>
      <c r="D265" s="27">
        <f>IFERROR(VLOOKUP(C265,Stock!$A$5:$K$476,2,FALSE),0)</f>
        <v>0</v>
      </c>
      <c r="E265" s="199"/>
      <c r="F265" s="30">
        <f>IFERROR(VLOOKUP(C265,Stock!$A$5:$M$476,10,0),0)*Journal!E265</f>
        <v>0</v>
      </c>
      <c r="G265" s="204"/>
      <c r="H265" s="31">
        <f>IFERROR(VLOOKUP(C265,Stock!$A$5:$K$476,11,FALSE),0)*Journal!$G265</f>
        <v>0</v>
      </c>
      <c r="I265" s="29">
        <f t="shared" si="6"/>
        <v>0</v>
      </c>
      <c r="J265" s="198"/>
      <c r="K265" s="198"/>
      <c r="L265" s="202"/>
      <c r="M265" s="125">
        <f>IFERROR(INDEX(Stock!$A$5:$M$476,MATCH($C265,Stock!$A:$A,0),13),0)</f>
        <v>0</v>
      </c>
      <c r="P265" s="46">
        <f>IFERROR(VLOOKUP(C265,Stock!$A$5:$M$476,10,0),0)*Journal!J265</f>
        <v>0</v>
      </c>
      <c r="Q265" s="47">
        <f>IFERROR(VLOOKUP(C265,Stock!$A$5:$M$476,10,0),0)*Journal!K265</f>
        <v>0</v>
      </c>
      <c r="R265" s="155">
        <f t="shared" si="7"/>
        <v>0</v>
      </c>
    </row>
    <row r="266" spans="2:18" ht="18" customHeight="1">
      <c r="B266" s="197"/>
      <c r="C266" s="198"/>
      <c r="D266" s="27">
        <f>IFERROR(VLOOKUP(C266,Stock!$A$5:$K$476,2,FALSE),0)</f>
        <v>0</v>
      </c>
      <c r="E266" s="199"/>
      <c r="F266" s="30">
        <f>IFERROR(VLOOKUP(C266,Stock!$A$5:$M$476,10,0),0)*Journal!E266</f>
        <v>0</v>
      </c>
      <c r="G266" s="204"/>
      <c r="H266" s="31">
        <f>IFERROR(VLOOKUP(C266,Stock!$A$5:$K$476,11,FALSE),0)*Journal!$G266</f>
        <v>0</v>
      </c>
      <c r="I266" s="29">
        <f t="shared" si="6"/>
        <v>0</v>
      </c>
      <c r="J266" s="198"/>
      <c r="K266" s="198"/>
      <c r="L266" s="202"/>
      <c r="M266" s="125">
        <f>IFERROR(INDEX(Stock!$A$5:$M$476,MATCH($C266,Stock!$A:$A,0),13),0)</f>
        <v>0</v>
      </c>
      <c r="P266" s="46">
        <f>IFERROR(VLOOKUP(C266,Stock!$A$5:$M$476,10,0),0)*Journal!J266</f>
        <v>0</v>
      </c>
      <c r="Q266" s="47">
        <f>IFERROR(VLOOKUP(C266,Stock!$A$5:$M$476,10,0),0)*Journal!K266</f>
        <v>0</v>
      </c>
      <c r="R266" s="155">
        <f t="shared" si="7"/>
        <v>0</v>
      </c>
    </row>
    <row r="267" spans="2:18" ht="18" customHeight="1">
      <c r="B267" s="197"/>
      <c r="C267" s="198"/>
      <c r="D267" s="27">
        <f>IFERROR(VLOOKUP(C267,Stock!$A$5:$K$476,2,FALSE),0)</f>
        <v>0</v>
      </c>
      <c r="E267" s="199"/>
      <c r="F267" s="30">
        <f>IFERROR(VLOOKUP(C267,Stock!$A$5:$M$476,10,0),0)*Journal!E267</f>
        <v>0</v>
      </c>
      <c r="G267" s="204"/>
      <c r="H267" s="31">
        <f>IFERROR(VLOOKUP(C267,Stock!$A$5:$K$476,11,FALSE),0)*Journal!$G267</f>
        <v>0</v>
      </c>
      <c r="I267" s="29">
        <f t="shared" si="6"/>
        <v>0</v>
      </c>
      <c r="J267" s="198"/>
      <c r="K267" s="198"/>
      <c r="L267" s="202"/>
      <c r="M267" s="125">
        <f>IFERROR(INDEX(Stock!$A$5:$M$476,MATCH($C267,Stock!$A:$A,0),13),0)</f>
        <v>0</v>
      </c>
      <c r="P267" s="46">
        <f>IFERROR(VLOOKUP(C267,Stock!$A$5:$M$476,10,0),0)*Journal!J267</f>
        <v>0</v>
      </c>
      <c r="Q267" s="47">
        <f>IFERROR(VLOOKUP(C267,Stock!$A$5:$M$476,10,0),0)*Journal!K267</f>
        <v>0</v>
      </c>
      <c r="R267" s="155">
        <f t="shared" si="7"/>
        <v>0</v>
      </c>
    </row>
    <row r="268" spans="2:18" ht="18" customHeight="1">
      <c r="B268" s="197"/>
      <c r="C268" s="198"/>
      <c r="D268" s="27">
        <f>IFERROR(VLOOKUP(C268,Stock!$A$5:$K$476,2,FALSE),0)</f>
        <v>0</v>
      </c>
      <c r="E268" s="199"/>
      <c r="F268" s="30">
        <f>IFERROR(VLOOKUP(C268,Stock!$A$5:$M$476,10,0),0)*Journal!E268</f>
        <v>0</v>
      </c>
      <c r="G268" s="204"/>
      <c r="H268" s="31">
        <f>IFERROR(VLOOKUP(C268,Stock!$A$5:$K$476,11,FALSE),0)*Journal!$G268</f>
        <v>0</v>
      </c>
      <c r="I268" s="29">
        <f t="shared" si="6"/>
        <v>0</v>
      </c>
      <c r="J268" s="198"/>
      <c r="K268" s="198"/>
      <c r="L268" s="202"/>
      <c r="M268" s="125">
        <f>IFERROR(INDEX(Stock!$A$5:$M$476,MATCH($C268,Stock!$A:$A,0),13),0)</f>
        <v>0</v>
      </c>
      <c r="P268" s="46">
        <f>IFERROR(VLOOKUP(C268,Stock!$A$5:$M$476,10,0),0)*Journal!J268</f>
        <v>0</v>
      </c>
      <c r="Q268" s="47">
        <f>IFERROR(VLOOKUP(C268,Stock!$A$5:$M$476,10,0),0)*Journal!K268</f>
        <v>0</v>
      </c>
      <c r="R268" s="155">
        <f t="shared" si="7"/>
        <v>0</v>
      </c>
    </row>
    <row r="269" spans="2:18" ht="18" customHeight="1">
      <c r="B269" s="197"/>
      <c r="C269" s="198"/>
      <c r="D269" s="27">
        <f>IFERROR(VLOOKUP(C269,Stock!$A$5:$K$476,2,FALSE),0)</f>
        <v>0</v>
      </c>
      <c r="E269" s="199"/>
      <c r="F269" s="30">
        <f>IFERROR(VLOOKUP(C269,Stock!$A$5:$M$476,10,0),0)*Journal!E269</f>
        <v>0</v>
      </c>
      <c r="G269" s="204"/>
      <c r="H269" s="31">
        <f>IFERROR(VLOOKUP(C269,Stock!$A$5:$K$476,11,FALSE),0)*Journal!$G269</f>
        <v>0</v>
      </c>
      <c r="I269" s="29">
        <f t="shared" si="6"/>
        <v>0</v>
      </c>
      <c r="J269" s="198"/>
      <c r="K269" s="198"/>
      <c r="L269" s="202"/>
      <c r="M269" s="125">
        <f>IFERROR(INDEX(Stock!$A$5:$M$476,MATCH($C269,Stock!$A:$A,0),13),0)</f>
        <v>0</v>
      </c>
      <c r="P269" s="46">
        <f>IFERROR(VLOOKUP(C269,Stock!$A$5:$M$476,10,0),0)*Journal!J269</f>
        <v>0</v>
      </c>
      <c r="Q269" s="47">
        <f>IFERROR(VLOOKUP(C269,Stock!$A$5:$M$476,10,0),0)*Journal!K269</f>
        <v>0</v>
      </c>
      <c r="R269" s="155">
        <f t="shared" si="7"/>
        <v>0</v>
      </c>
    </row>
    <row r="270" spans="2:18" ht="18" customHeight="1">
      <c r="B270" s="197"/>
      <c r="C270" s="198"/>
      <c r="D270" s="27">
        <f>IFERROR(VLOOKUP(C270,Stock!$A$5:$K$476,2,FALSE),0)</f>
        <v>0</v>
      </c>
      <c r="E270" s="199"/>
      <c r="F270" s="30">
        <f>IFERROR(VLOOKUP(C270,Stock!$A$5:$M$476,10,0),0)*Journal!E270</f>
        <v>0</v>
      </c>
      <c r="G270" s="204"/>
      <c r="H270" s="31">
        <f>IFERROR(VLOOKUP(C270,Stock!$A$5:$K$476,11,FALSE),0)*Journal!$G270</f>
        <v>0</v>
      </c>
      <c r="I270" s="29">
        <f t="shared" ref="I270:I333" si="8">E270+G270</f>
        <v>0</v>
      </c>
      <c r="J270" s="198"/>
      <c r="K270" s="198"/>
      <c r="L270" s="202"/>
      <c r="M270" s="125">
        <f>IFERROR(INDEX(Stock!$A$5:$M$476,MATCH($C270,Stock!$A:$A,0),13),0)</f>
        <v>0</v>
      </c>
      <c r="P270" s="46">
        <f>IFERROR(VLOOKUP(C270,Stock!$A$5:$M$476,10,0),0)*Journal!J270</f>
        <v>0</v>
      </c>
      <c r="Q270" s="47">
        <f>IFERROR(VLOOKUP(C270,Stock!$A$5:$M$476,10,0),0)*Journal!K270</f>
        <v>0</v>
      </c>
      <c r="R270" s="155">
        <f t="shared" ref="R270:R333" si="9">E270+G270</f>
        <v>0</v>
      </c>
    </row>
    <row r="271" spans="2:18" ht="18" customHeight="1">
      <c r="B271" s="197"/>
      <c r="C271" s="198"/>
      <c r="D271" s="27">
        <f>IFERROR(VLOOKUP(C271,Stock!$A$5:$K$476,2,FALSE),0)</f>
        <v>0</v>
      </c>
      <c r="E271" s="199"/>
      <c r="F271" s="30">
        <f>IFERROR(VLOOKUP(C271,Stock!$A$5:$M$476,10,0),0)*Journal!E271</f>
        <v>0</v>
      </c>
      <c r="G271" s="204"/>
      <c r="H271" s="31">
        <f>IFERROR(VLOOKUP(C271,Stock!$A$5:$K$476,11,FALSE),0)*Journal!$G271</f>
        <v>0</v>
      </c>
      <c r="I271" s="29">
        <f t="shared" si="8"/>
        <v>0</v>
      </c>
      <c r="J271" s="198"/>
      <c r="K271" s="198"/>
      <c r="L271" s="202"/>
      <c r="M271" s="125">
        <f>IFERROR(INDEX(Stock!$A$5:$M$476,MATCH($C271,Stock!$A:$A,0),13),0)</f>
        <v>0</v>
      </c>
      <c r="P271" s="46">
        <f>IFERROR(VLOOKUP(C271,Stock!$A$5:$M$476,10,0),0)*Journal!J271</f>
        <v>0</v>
      </c>
      <c r="Q271" s="47">
        <f>IFERROR(VLOOKUP(C271,Stock!$A$5:$M$476,10,0),0)*Journal!K271</f>
        <v>0</v>
      </c>
      <c r="R271" s="155">
        <f t="shared" si="9"/>
        <v>0</v>
      </c>
    </row>
    <row r="272" spans="2:18" ht="18" customHeight="1">
      <c r="B272" s="197"/>
      <c r="C272" s="198"/>
      <c r="D272" s="27">
        <f>IFERROR(VLOOKUP(C272,Stock!$A$5:$K$476,2,FALSE),0)</f>
        <v>0</v>
      </c>
      <c r="E272" s="199"/>
      <c r="F272" s="30">
        <f>IFERROR(VLOOKUP(C272,Stock!$A$5:$M$476,10,0),0)*Journal!E272</f>
        <v>0</v>
      </c>
      <c r="G272" s="204"/>
      <c r="H272" s="31">
        <f>IFERROR(VLOOKUP(C272,Stock!$A$5:$K$476,11,FALSE),0)*Journal!$G272</f>
        <v>0</v>
      </c>
      <c r="I272" s="29">
        <f t="shared" si="8"/>
        <v>0</v>
      </c>
      <c r="J272" s="198"/>
      <c r="K272" s="198"/>
      <c r="L272" s="202"/>
      <c r="M272" s="125">
        <f>IFERROR(INDEX(Stock!$A$5:$M$476,MATCH($C272,Stock!$A:$A,0),13),0)</f>
        <v>0</v>
      </c>
      <c r="P272" s="46">
        <f>IFERROR(VLOOKUP(C272,Stock!$A$5:$M$476,10,0),0)*Journal!J272</f>
        <v>0</v>
      </c>
      <c r="Q272" s="47">
        <f>IFERROR(VLOOKUP(C272,Stock!$A$5:$M$476,10,0),0)*Journal!K272</f>
        <v>0</v>
      </c>
      <c r="R272" s="155">
        <f t="shared" si="9"/>
        <v>0</v>
      </c>
    </row>
    <row r="273" spans="2:18" ht="18" customHeight="1">
      <c r="B273" s="197"/>
      <c r="C273" s="198"/>
      <c r="D273" s="27">
        <f>IFERROR(VLOOKUP(C273,Stock!$A$5:$K$476,2,FALSE),0)</f>
        <v>0</v>
      </c>
      <c r="E273" s="199"/>
      <c r="F273" s="30">
        <f>IFERROR(VLOOKUP(C273,Stock!$A$5:$M$476,10,0),0)*Journal!E273</f>
        <v>0</v>
      </c>
      <c r="G273" s="204"/>
      <c r="H273" s="31">
        <f>IFERROR(VLOOKUP(C273,Stock!$A$5:$K$476,11,FALSE),0)*Journal!$G273</f>
        <v>0</v>
      </c>
      <c r="I273" s="29">
        <f t="shared" si="8"/>
        <v>0</v>
      </c>
      <c r="J273" s="198"/>
      <c r="K273" s="198"/>
      <c r="L273" s="202"/>
      <c r="M273" s="125">
        <f>IFERROR(INDEX(Stock!$A$5:$M$476,MATCH($C273,Stock!$A:$A,0),13),0)</f>
        <v>0</v>
      </c>
      <c r="P273" s="46">
        <f>IFERROR(VLOOKUP(C273,Stock!$A$5:$M$476,10,0),0)*Journal!J273</f>
        <v>0</v>
      </c>
      <c r="Q273" s="47">
        <f>IFERROR(VLOOKUP(C273,Stock!$A$5:$M$476,10,0),0)*Journal!K273</f>
        <v>0</v>
      </c>
      <c r="R273" s="155">
        <f t="shared" si="9"/>
        <v>0</v>
      </c>
    </row>
    <row r="274" spans="2:18" ht="18" customHeight="1">
      <c r="B274" s="197"/>
      <c r="C274" s="198"/>
      <c r="D274" s="27">
        <f>IFERROR(VLOOKUP(C274,Stock!$A$5:$K$476,2,FALSE),0)</f>
        <v>0</v>
      </c>
      <c r="E274" s="199"/>
      <c r="F274" s="30">
        <f>IFERROR(VLOOKUP(C274,Stock!$A$5:$M$476,10,0),0)*Journal!E274</f>
        <v>0</v>
      </c>
      <c r="G274" s="204"/>
      <c r="H274" s="31">
        <f>IFERROR(VLOOKUP(C274,Stock!$A$5:$K$476,11,FALSE),0)*Journal!$G274</f>
        <v>0</v>
      </c>
      <c r="I274" s="29">
        <f t="shared" si="8"/>
        <v>0</v>
      </c>
      <c r="J274" s="198"/>
      <c r="K274" s="198"/>
      <c r="L274" s="202"/>
      <c r="M274" s="125">
        <f>IFERROR(INDEX(Stock!$A$5:$M$476,MATCH($C274,Stock!$A:$A,0),13),0)</f>
        <v>0</v>
      </c>
      <c r="P274" s="46">
        <f>IFERROR(VLOOKUP(C274,Stock!$A$5:$M$476,10,0),0)*Journal!J274</f>
        <v>0</v>
      </c>
      <c r="Q274" s="47">
        <f>IFERROR(VLOOKUP(C274,Stock!$A$5:$M$476,10,0),0)*Journal!K274</f>
        <v>0</v>
      </c>
      <c r="R274" s="155">
        <f t="shared" si="9"/>
        <v>0</v>
      </c>
    </row>
    <row r="275" spans="2:18" ht="18" customHeight="1">
      <c r="B275" s="197"/>
      <c r="C275" s="198"/>
      <c r="D275" s="27">
        <f>IFERROR(VLOOKUP(C275,Stock!$A$5:$K$476,2,FALSE),0)</f>
        <v>0</v>
      </c>
      <c r="E275" s="199"/>
      <c r="F275" s="30">
        <f>IFERROR(VLOOKUP(C275,Stock!$A$5:$M$476,10,0),0)*Journal!E275</f>
        <v>0</v>
      </c>
      <c r="G275" s="204"/>
      <c r="H275" s="31">
        <f>IFERROR(VLOOKUP(C275,Stock!$A$5:$K$476,11,FALSE),0)*Journal!$G275</f>
        <v>0</v>
      </c>
      <c r="I275" s="29">
        <f t="shared" si="8"/>
        <v>0</v>
      </c>
      <c r="J275" s="198"/>
      <c r="K275" s="198"/>
      <c r="L275" s="202"/>
      <c r="M275" s="125">
        <f>IFERROR(INDEX(Stock!$A$5:$M$476,MATCH($C275,Stock!$A:$A,0),13),0)</f>
        <v>0</v>
      </c>
      <c r="P275" s="46">
        <f>IFERROR(VLOOKUP(C275,Stock!$A$5:$M$476,10,0),0)*Journal!J275</f>
        <v>0</v>
      </c>
      <c r="Q275" s="47">
        <f>IFERROR(VLOOKUP(C275,Stock!$A$5:$M$476,10,0),0)*Journal!K275</f>
        <v>0</v>
      </c>
      <c r="R275" s="155">
        <f t="shared" si="9"/>
        <v>0</v>
      </c>
    </row>
    <row r="276" spans="2:18" ht="18" customHeight="1">
      <c r="B276" s="197"/>
      <c r="C276" s="198"/>
      <c r="D276" s="27">
        <f>IFERROR(VLOOKUP(C276,Stock!$A$5:$K$476,2,FALSE),0)</f>
        <v>0</v>
      </c>
      <c r="E276" s="199"/>
      <c r="F276" s="30">
        <f>IFERROR(VLOOKUP(C276,Stock!$A$5:$M$476,10,0),0)*Journal!E276</f>
        <v>0</v>
      </c>
      <c r="G276" s="204"/>
      <c r="H276" s="31">
        <f>IFERROR(VLOOKUP(C276,Stock!$A$5:$K$476,11,FALSE),0)*Journal!$G276</f>
        <v>0</v>
      </c>
      <c r="I276" s="29">
        <f t="shared" si="8"/>
        <v>0</v>
      </c>
      <c r="J276" s="198"/>
      <c r="K276" s="198"/>
      <c r="L276" s="202"/>
      <c r="M276" s="125">
        <f>IFERROR(INDEX(Stock!$A$5:$M$476,MATCH($C276,Stock!$A:$A,0),13),0)</f>
        <v>0</v>
      </c>
      <c r="P276" s="46">
        <f>IFERROR(VLOOKUP(C276,Stock!$A$5:$M$476,10,0),0)*Journal!J276</f>
        <v>0</v>
      </c>
      <c r="Q276" s="47">
        <f>IFERROR(VLOOKUP(C276,Stock!$A$5:$M$476,10,0),0)*Journal!K276</f>
        <v>0</v>
      </c>
      <c r="R276" s="155">
        <f t="shared" si="9"/>
        <v>0</v>
      </c>
    </row>
    <row r="277" spans="2:18" ht="18" customHeight="1">
      <c r="B277" s="197"/>
      <c r="C277" s="198"/>
      <c r="D277" s="27">
        <f>IFERROR(VLOOKUP(C277,Stock!$A$5:$K$476,2,FALSE),0)</f>
        <v>0</v>
      </c>
      <c r="E277" s="199"/>
      <c r="F277" s="30">
        <f>IFERROR(VLOOKUP(C277,Stock!$A$5:$M$476,10,0),0)*Journal!E277</f>
        <v>0</v>
      </c>
      <c r="G277" s="204"/>
      <c r="H277" s="31">
        <f>IFERROR(VLOOKUP(C277,Stock!$A$5:$K$476,11,FALSE),0)*Journal!$G277</f>
        <v>0</v>
      </c>
      <c r="I277" s="29">
        <f t="shared" si="8"/>
        <v>0</v>
      </c>
      <c r="J277" s="198"/>
      <c r="K277" s="198"/>
      <c r="L277" s="202"/>
      <c r="M277" s="125">
        <f>IFERROR(INDEX(Stock!$A$5:$M$476,MATCH($C277,Stock!$A:$A,0),13),0)</f>
        <v>0</v>
      </c>
      <c r="P277" s="46">
        <f>IFERROR(VLOOKUP(C277,Stock!$A$5:$M$476,10,0),0)*Journal!J277</f>
        <v>0</v>
      </c>
      <c r="Q277" s="47">
        <f>IFERROR(VLOOKUP(C277,Stock!$A$5:$M$476,10,0),0)*Journal!K277</f>
        <v>0</v>
      </c>
      <c r="R277" s="155">
        <f t="shared" si="9"/>
        <v>0</v>
      </c>
    </row>
    <row r="278" spans="2:18" ht="18" customHeight="1">
      <c r="B278" s="197"/>
      <c r="C278" s="198"/>
      <c r="D278" s="27">
        <f>IFERROR(VLOOKUP(C278,Stock!$A$5:$K$476,2,FALSE),0)</f>
        <v>0</v>
      </c>
      <c r="E278" s="199"/>
      <c r="F278" s="30">
        <f>IFERROR(VLOOKUP(C278,Stock!$A$5:$M$476,10,0),0)*Journal!E278</f>
        <v>0</v>
      </c>
      <c r="G278" s="204"/>
      <c r="H278" s="31">
        <f>IFERROR(VLOOKUP(C278,Stock!$A$5:$K$476,11,FALSE),0)*Journal!$G278</f>
        <v>0</v>
      </c>
      <c r="I278" s="29">
        <f t="shared" si="8"/>
        <v>0</v>
      </c>
      <c r="J278" s="198"/>
      <c r="K278" s="198"/>
      <c r="L278" s="202"/>
      <c r="M278" s="125">
        <f>IFERROR(INDEX(Stock!$A$5:$M$476,MATCH($C278,Stock!$A:$A,0),13),0)</f>
        <v>0</v>
      </c>
      <c r="P278" s="46">
        <f>IFERROR(VLOOKUP(C278,Stock!$A$5:$M$476,10,0),0)*Journal!J278</f>
        <v>0</v>
      </c>
      <c r="Q278" s="47">
        <f>IFERROR(VLOOKUP(C278,Stock!$A$5:$M$476,10,0),0)*Journal!K278</f>
        <v>0</v>
      </c>
      <c r="R278" s="155">
        <f t="shared" si="9"/>
        <v>0</v>
      </c>
    </row>
    <row r="279" spans="2:18" ht="18" customHeight="1">
      <c r="B279" s="197"/>
      <c r="C279" s="198"/>
      <c r="D279" s="27">
        <f>IFERROR(VLOOKUP(C279,Stock!$A$5:$K$476,2,FALSE),0)</f>
        <v>0</v>
      </c>
      <c r="E279" s="199"/>
      <c r="F279" s="30">
        <f>IFERROR(VLOOKUP(C279,Stock!$A$5:$M$476,10,0),0)*Journal!E279</f>
        <v>0</v>
      </c>
      <c r="G279" s="204"/>
      <c r="H279" s="31">
        <f>IFERROR(VLOOKUP(C279,Stock!$A$5:$K$476,11,FALSE),0)*Journal!$G279</f>
        <v>0</v>
      </c>
      <c r="I279" s="29">
        <f t="shared" si="8"/>
        <v>0</v>
      </c>
      <c r="J279" s="198"/>
      <c r="K279" s="198"/>
      <c r="L279" s="202"/>
      <c r="M279" s="125">
        <f>IFERROR(INDEX(Stock!$A$5:$M$476,MATCH($C279,Stock!$A:$A,0),13),0)</f>
        <v>0</v>
      </c>
      <c r="P279" s="46">
        <f>IFERROR(VLOOKUP(C279,Stock!$A$5:$M$476,10,0),0)*Journal!J279</f>
        <v>0</v>
      </c>
      <c r="Q279" s="47">
        <f>IFERROR(VLOOKUP(C279,Stock!$A$5:$M$476,10,0),0)*Journal!K279</f>
        <v>0</v>
      </c>
      <c r="R279" s="155">
        <f t="shared" si="9"/>
        <v>0</v>
      </c>
    </row>
    <row r="280" spans="2:18" ht="18" customHeight="1">
      <c r="B280" s="197"/>
      <c r="C280" s="198"/>
      <c r="D280" s="27">
        <f>IFERROR(VLOOKUP(C280,Stock!$A$5:$K$476,2,FALSE),0)</f>
        <v>0</v>
      </c>
      <c r="E280" s="199"/>
      <c r="F280" s="30">
        <f>IFERROR(VLOOKUP(C280,Stock!$A$5:$M$476,10,0),0)*Journal!E280</f>
        <v>0</v>
      </c>
      <c r="G280" s="204"/>
      <c r="H280" s="31">
        <f>IFERROR(VLOOKUP(C280,Stock!$A$5:$K$476,11,FALSE),0)*Journal!$G280</f>
        <v>0</v>
      </c>
      <c r="I280" s="29">
        <f t="shared" si="8"/>
        <v>0</v>
      </c>
      <c r="J280" s="198"/>
      <c r="K280" s="198"/>
      <c r="L280" s="202"/>
      <c r="M280" s="125">
        <f>IFERROR(INDEX(Stock!$A$5:$M$476,MATCH($C280,Stock!$A:$A,0),13),0)</f>
        <v>0</v>
      </c>
      <c r="P280" s="46">
        <f>IFERROR(VLOOKUP(C280,Stock!$A$5:$M$476,10,0),0)*Journal!J280</f>
        <v>0</v>
      </c>
      <c r="Q280" s="47">
        <f>IFERROR(VLOOKUP(C280,Stock!$A$5:$M$476,10,0),0)*Journal!K280</f>
        <v>0</v>
      </c>
      <c r="R280" s="155">
        <f t="shared" si="9"/>
        <v>0</v>
      </c>
    </row>
    <row r="281" spans="2:18" ht="18" customHeight="1">
      <c r="B281" s="197"/>
      <c r="C281" s="198"/>
      <c r="D281" s="27">
        <f>IFERROR(VLOOKUP(C281,Stock!$A$5:$K$476,2,FALSE),0)</f>
        <v>0</v>
      </c>
      <c r="E281" s="199"/>
      <c r="F281" s="30">
        <f>IFERROR(VLOOKUP(C281,Stock!$A$5:$M$476,10,0),0)*Journal!E281</f>
        <v>0</v>
      </c>
      <c r="G281" s="204"/>
      <c r="H281" s="31">
        <f>IFERROR(VLOOKUP(C281,Stock!$A$5:$K$476,11,FALSE),0)*Journal!$G281</f>
        <v>0</v>
      </c>
      <c r="I281" s="29">
        <f t="shared" si="8"/>
        <v>0</v>
      </c>
      <c r="J281" s="198"/>
      <c r="K281" s="198"/>
      <c r="L281" s="202"/>
      <c r="M281" s="125">
        <f>IFERROR(INDEX(Stock!$A$5:$M$476,MATCH($C281,Stock!$A:$A,0),13),0)</f>
        <v>0</v>
      </c>
      <c r="P281" s="46">
        <f>IFERROR(VLOOKUP(C281,Stock!$A$5:$M$476,10,0),0)*Journal!J281</f>
        <v>0</v>
      </c>
      <c r="Q281" s="47">
        <f>IFERROR(VLOOKUP(C281,Stock!$A$5:$M$476,10,0),0)*Journal!K281</f>
        <v>0</v>
      </c>
      <c r="R281" s="155">
        <f t="shared" si="9"/>
        <v>0</v>
      </c>
    </row>
    <row r="282" spans="2:18" ht="18" customHeight="1">
      <c r="B282" s="197"/>
      <c r="C282" s="198"/>
      <c r="D282" s="27">
        <f>IFERROR(VLOOKUP(C282,Stock!$A$5:$K$476,2,FALSE),0)</f>
        <v>0</v>
      </c>
      <c r="E282" s="199"/>
      <c r="F282" s="30">
        <f>IFERROR(VLOOKUP(C282,Stock!$A$5:$M$476,10,0),0)*Journal!E282</f>
        <v>0</v>
      </c>
      <c r="G282" s="204"/>
      <c r="H282" s="31">
        <f>IFERROR(VLOOKUP(C282,Stock!$A$5:$K$476,11,FALSE),0)*Journal!$G282</f>
        <v>0</v>
      </c>
      <c r="I282" s="29">
        <f t="shared" si="8"/>
        <v>0</v>
      </c>
      <c r="J282" s="198"/>
      <c r="K282" s="198"/>
      <c r="L282" s="202"/>
      <c r="M282" s="125">
        <f>IFERROR(INDEX(Stock!$A$5:$M$476,MATCH($C282,Stock!$A:$A,0),13),0)</f>
        <v>0</v>
      </c>
      <c r="P282" s="46">
        <f>IFERROR(VLOOKUP(C282,Stock!$A$5:$M$476,10,0),0)*Journal!J282</f>
        <v>0</v>
      </c>
      <c r="Q282" s="47">
        <f>IFERROR(VLOOKUP(C282,Stock!$A$5:$M$476,10,0),0)*Journal!K282</f>
        <v>0</v>
      </c>
      <c r="R282" s="155">
        <f t="shared" si="9"/>
        <v>0</v>
      </c>
    </row>
    <row r="283" spans="2:18" ht="18" customHeight="1">
      <c r="B283" s="197"/>
      <c r="C283" s="198"/>
      <c r="D283" s="27">
        <f>IFERROR(VLOOKUP(C283,Stock!$A$5:$K$476,2,FALSE),0)</f>
        <v>0</v>
      </c>
      <c r="E283" s="199"/>
      <c r="F283" s="30">
        <f>IFERROR(VLOOKUP(C283,Stock!$A$5:$M$476,10,0),0)*Journal!E283</f>
        <v>0</v>
      </c>
      <c r="G283" s="204"/>
      <c r="H283" s="31">
        <f>IFERROR(VLOOKUP(C283,Stock!$A$5:$K$476,11,FALSE),0)*Journal!$G283</f>
        <v>0</v>
      </c>
      <c r="I283" s="29">
        <f t="shared" si="8"/>
        <v>0</v>
      </c>
      <c r="J283" s="198"/>
      <c r="K283" s="198"/>
      <c r="L283" s="202"/>
      <c r="M283" s="125">
        <f>IFERROR(INDEX(Stock!$A$5:$M$476,MATCH($C283,Stock!$A:$A,0),13),0)</f>
        <v>0</v>
      </c>
      <c r="P283" s="46">
        <f>IFERROR(VLOOKUP(C283,Stock!$A$5:$M$476,10,0),0)*Journal!J283</f>
        <v>0</v>
      </c>
      <c r="Q283" s="47">
        <f>IFERROR(VLOOKUP(C283,Stock!$A$5:$M$476,10,0),0)*Journal!K283</f>
        <v>0</v>
      </c>
      <c r="R283" s="155">
        <f t="shared" si="9"/>
        <v>0</v>
      </c>
    </row>
    <row r="284" spans="2:18" ht="18" customHeight="1">
      <c r="B284" s="197"/>
      <c r="C284" s="198"/>
      <c r="D284" s="27">
        <f>IFERROR(VLOOKUP(C284,Stock!$A$5:$K$476,2,FALSE),0)</f>
        <v>0</v>
      </c>
      <c r="E284" s="199"/>
      <c r="F284" s="30">
        <f>IFERROR(VLOOKUP(C284,Stock!$A$5:$M$476,10,0),0)*Journal!E284</f>
        <v>0</v>
      </c>
      <c r="G284" s="204"/>
      <c r="H284" s="31">
        <f>IFERROR(VLOOKUP(C284,Stock!$A$5:$K$476,11,FALSE),0)*Journal!$G284</f>
        <v>0</v>
      </c>
      <c r="I284" s="29">
        <f t="shared" si="8"/>
        <v>0</v>
      </c>
      <c r="J284" s="198"/>
      <c r="K284" s="198"/>
      <c r="L284" s="202"/>
      <c r="M284" s="125">
        <f>IFERROR(INDEX(Stock!$A$5:$M$476,MATCH($C284,Stock!$A:$A,0),13),0)</f>
        <v>0</v>
      </c>
      <c r="P284" s="46">
        <f>IFERROR(VLOOKUP(C284,Stock!$A$5:$M$476,10,0),0)*Journal!J284</f>
        <v>0</v>
      </c>
      <c r="Q284" s="47">
        <f>IFERROR(VLOOKUP(C284,Stock!$A$5:$M$476,10,0),0)*Journal!K284</f>
        <v>0</v>
      </c>
      <c r="R284" s="155">
        <f t="shared" si="9"/>
        <v>0</v>
      </c>
    </row>
    <row r="285" spans="2:18" ht="18" customHeight="1">
      <c r="B285" s="197"/>
      <c r="C285" s="198"/>
      <c r="D285" s="27">
        <f>IFERROR(VLOOKUP(C285,Stock!$A$5:$K$476,2,FALSE),0)</f>
        <v>0</v>
      </c>
      <c r="E285" s="199"/>
      <c r="F285" s="30">
        <f>IFERROR(VLOOKUP(C285,Stock!$A$5:$M$476,10,0),0)*Journal!E285</f>
        <v>0</v>
      </c>
      <c r="G285" s="204"/>
      <c r="H285" s="31">
        <f>IFERROR(VLOOKUP(C285,Stock!$A$5:$K$476,11,FALSE),0)*Journal!$G285</f>
        <v>0</v>
      </c>
      <c r="I285" s="29">
        <f t="shared" si="8"/>
        <v>0</v>
      </c>
      <c r="J285" s="198"/>
      <c r="K285" s="198"/>
      <c r="L285" s="202"/>
      <c r="M285" s="125">
        <f>IFERROR(INDEX(Stock!$A$5:$M$476,MATCH($C285,Stock!$A:$A,0),13),0)</f>
        <v>0</v>
      </c>
      <c r="P285" s="46">
        <f>IFERROR(VLOOKUP(C285,Stock!$A$5:$M$476,10,0),0)*Journal!J285</f>
        <v>0</v>
      </c>
      <c r="Q285" s="47">
        <f>IFERROR(VLOOKUP(C285,Stock!$A$5:$M$476,10,0),0)*Journal!K285</f>
        <v>0</v>
      </c>
      <c r="R285" s="155">
        <f t="shared" si="9"/>
        <v>0</v>
      </c>
    </row>
    <row r="286" spans="2:18" ht="18" customHeight="1">
      <c r="B286" s="197"/>
      <c r="C286" s="198"/>
      <c r="D286" s="27">
        <f>IFERROR(VLOOKUP(C286,Stock!$A$5:$K$476,2,FALSE),0)</f>
        <v>0</v>
      </c>
      <c r="E286" s="199"/>
      <c r="F286" s="30">
        <f>IFERROR(VLOOKUP(C286,Stock!$A$5:$M$476,10,0),0)*Journal!E286</f>
        <v>0</v>
      </c>
      <c r="G286" s="204"/>
      <c r="H286" s="31">
        <f>IFERROR(VLOOKUP(C286,Stock!$A$5:$K$476,11,FALSE),0)*Journal!$G286</f>
        <v>0</v>
      </c>
      <c r="I286" s="29">
        <f t="shared" si="8"/>
        <v>0</v>
      </c>
      <c r="J286" s="198"/>
      <c r="K286" s="198"/>
      <c r="L286" s="202"/>
      <c r="M286" s="125">
        <f>IFERROR(INDEX(Stock!$A$5:$M$476,MATCH($C286,Stock!$A:$A,0),13),0)</f>
        <v>0</v>
      </c>
      <c r="P286" s="46">
        <f>IFERROR(VLOOKUP(C286,Stock!$A$5:$M$476,10,0),0)*Journal!J286</f>
        <v>0</v>
      </c>
      <c r="Q286" s="47">
        <f>IFERROR(VLOOKUP(C286,Stock!$A$5:$M$476,10,0),0)*Journal!K286</f>
        <v>0</v>
      </c>
      <c r="R286" s="155">
        <f t="shared" si="9"/>
        <v>0</v>
      </c>
    </row>
    <row r="287" spans="2:18" ht="18" customHeight="1">
      <c r="B287" s="197"/>
      <c r="C287" s="198"/>
      <c r="D287" s="27">
        <f>IFERROR(VLOOKUP(C287,Stock!$A$5:$K$476,2,FALSE),0)</f>
        <v>0</v>
      </c>
      <c r="E287" s="199"/>
      <c r="F287" s="30">
        <f>IFERROR(VLOOKUP(C287,Stock!$A$5:$M$476,10,0),0)*Journal!E287</f>
        <v>0</v>
      </c>
      <c r="G287" s="204"/>
      <c r="H287" s="31">
        <f>IFERROR(VLOOKUP(C287,Stock!$A$5:$K$476,11,FALSE),0)*Journal!$G287</f>
        <v>0</v>
      </c>
      <c r="I287" s="29">
        <f t="shared" si="8"/>
        <v>0</v>
      </c>
      <c r="J287" s="198"/>
      <c r="K287" s="198"/>
      <c r="L287" s="202"/>
      <c r="M287" s="125">
        <f>IFERROR(INDEX(Stock!$A$5:$M$476,MATCH($C287,Stock!$A:$A,0),13),0)</f>
        <v>0</v>
      </c>
      <c r="P287" s="46">
        <f>IFERROR(VLOOKUP(C287,Stock!$A$5:$M$476,10,0),0)*Journal!J287</f>
        <v>0</v>
      </c>
      <c r="Q287" s="47">
        <f>IFERROR(VLOOKUP(C287,Stock!$A$5:$M$476,10,0),0)*Journal!K287</f>
        <v>0</v>
      </c>
      <c r="R287" s="155">
        <f t="shared" si="9"/>
        <v>0</v>
      </c>
    </row>
    <row r="288" spans="2:18" ht="18" customHeight="1">
      <c r="B288" s="197"/>
      <c r="C288" s="198"/>
      <c r="D288" s="27">
        <f>IFERROR(VLOOKUP(C288,Stock!$A$5:$K$476,2,FALSE),0)</f>
        <v>0</v>
      </c>
      <c r="E288" s="199"/>
      <c r="F288" s="30">
        <f>IFERROR(VLOOKUP(C288,Stock!$A$5:$M$476,10,0),0)*Journal!E288</f>
        <v>0</v>
      </c>
      <c r="G288" s="204"/>
      <c r="H288" s="31">
        <f>IFERROR(VLOOKUP(C288,Stock!$A$5:$K$476,11,FALSE),0)*Journal!$G288</f>
        <v>0</v>
      </c>
      <c r="I288" s="29">
        <f t="shared" si="8"/>
        <v>0</v>
      </c>
      <c r="J288" s="198"/>
      <c r="K288" s="198"/>
      <c r="L288" s="202"/>
      <c r="M288" s="125">
        <f>IFERROR(INDEX(Stock!$A$5:$M$476,MATCH($C288,Stock!$A:$A,0),13),0)</f>
        <v>0</v>
      </c>
      <c r="P288" s="46">
        <f>IFERROR(VLOOKUP(C288,Stock!$A$5:$M$476,10,0),0)*Journal!J288</f>
        <v>0</v>
      </c>
      <c r="Q288" s="47">
        <f>IFERROR(VLOOKUP(C288,Stock!$A$5:$M$476,10,0),0)*Journal!K288</f>
        <v>0</v>
      </c>
      <c r="R288" s="155">
        <f t="shared" si="9"/>
        <v>0</v>
      </c>
    </row>
    <row r="289" spans="2:18" ht="18" customHeight="1">
      <c r="B289" s="197"/>
      <c r="C289" s="198"/>
      <c r="D289" s="27">
        <f>IFERROR(VLOOKUP(C289,Stock!$A$5:$K$476,2,FALSE),0)</f>
        <v>0</v>
      </c>
      <c r="E289" s="199"/>
      <c r="F289" s="30">
        <f>IFERROR(VLOOKUP(C289,Stock!$A$5:$M$476,10,0),0)*Journal!E289</f>
        <v>0</v>
      </c>
      <c r="G289" s="204"/>
      <c r="H289" s="31">
        <f>IFERROR(VLOOKUP(C289,Stock!$A$5:$K$476,11,FALSE),0)*Journal!$G289</f>
        <v>0</v>
      </c>
      <c r="I289" s="29">
        <f t="shared" si="8"/>
        <v>0</v>
      </c>
      <c r="J289" s="198"/>
      <c r="K289" s="198"/>
      <c r="L289" s="202"/>
      <c r="M289" s="125">
        <f>IFERROR(INDEX(Stock!$A$5:$M$476,MATCH($C289,Stock!$A:$A,0),13),0)</f>
        <v>0</v>
      </c>
      <c r="P289" s="46">
        <f>IFERROR(VLOOKUP(C289,Stock!$A$5:$M$476,10,0),0)*Journal!J289</f>
        <v>0</v>
      </c>
      <c r="Q289" s="47">
        <f>IFERROR(VLOOKUP(C289,Stock!$A$5:$M$476,10,0),0)*Journal!K289</f>
        <v>0</v>
      </c>
      <c r="R289" s="155">
        <f t="shared" si="9"/>
        <v>0</v>
      </c>
    </row>
    <row r="290" spans="2:18" ht="18" customHeight="1">
      <c r="B290" s="197"/>
      <c r="C290" s="198"/>
      <c r="D290" s="27">
        <f>IFERROR(VLOOKUP(C290,Stock!$A$5:$K$476,2,FALSE),0)</f>
        <v>0</v>
      </c>
      <c r="E290" s="199"/>
      <c r="F290" s="30">
        <f>IFERROR(VLOOKUP(C290,Stock!$A$5:$M$476,10,0),0)*Journal!E290</f>
        <v>0</v>
      </c>
      <c r="G290" s="204"/>
      <c r="H290" s="31">
        <f>IFERROR(VLOOKUP(C290,Stock!$A$5:$K$476,11,FALSE),0)*Journal!$G290</f>
        <v>0</v>
      </c>
      <c r="I290" s="29">
        <f t="shared" si="8"/>
        <v>0</v>
      </c>
      <c r="J290" s="198"/>
      <c r="K290" s="198"/>
      <c r="L290" s="202"/>
      <c r="M290" s="125">
        <f>IFERROR(INDEX(Stock!$A$5:$M$476,MATCH($C290,Stock!$A:$A,0),13),0)</f>
        <v>0</v>
      </c>
      <c r="P290" s="46">
        <f>IFERROR(VLOOKUP(C290,Stock!$A$5:$M$476,10,0),0)*Journal!J290</f>
        <v>0</v>
      </c>
      <c r="Q290" s="47">
        <f>IFERROR(VLOOKUP(C290,Stock!$A$5:$M$476,10,0),0)*Journal!K290</f>
        <v>0</v>
      </c>
      <c r="R290" s="155">
        <f t="shared" si="9"/>
        <v>0</v>
      </c>
    </row>
    <row r="291" spans="2:18" ht="18" customHeight="1">
      <c r="B291" s="197"/>
      <c r="C291" s="198"/>
      <c r="D291" s="27">
        <f>IFERROR(VLOOKUP(C291,Stock!$A$5:$K$476,2,FALSE),0)</f>
        <v>0</v>
      </c>
      <c r="E291" s="199"/>
      <c r="F291" s="30">
        <f>IFERROR(VLOOKUP(C291,Stock!$A$5:$M$476,10,0),0)*Journal!E291</f>
        <v>0</v>
      </c>
      <c r="G291" s="204"/>
      <c r="H291" s="31">
        <f>IFERROR(VLOOKUP(C291,Stock!$A$5:$K$476,11,FALSE),0)*Journal!$G291</f>
        <v>0</v>
      </c>
      <c r="I291" s="29">
        <f t="shared" si="8"/>
        <v>0</v>
      </c>
      <c r="J291" s="198"/>
      <c r="K291" s="198"/>
      <c r="L291" s="202"/>
      <c r="M291" s="125">
        <f>IFERROR(INDEX(Stock!$A$5:$M$476,MATCH($C291,Stock!$A:$A,0),13),0)</f>
        <v>0</v>
      </c>
      <c r="P291" s="46">
        <f>IFERROR(VLOOKUP(C291,Stock!$A$5:$M$476,10,0),0)*Journal!J291</f>
        <v>0</v>
      </c>
      <c r="Q291" s="47">
        <f>IFERROR(VLOOKUP(C291,Stock!$A$5:$M$476,10,0),0)*Journal!K291</f>
        <v>0</v>
      </c>
      <c r="R291" s="155">
        <f t="shared" si="9"/>
        <v>0</v>
      </c>
    </row>
    <row r="292" spans="2:18" ht="18" customHeight="1">
      <c r="B292" s="197"/>
      <c r="C292" s="198"/>
      <c r="D292" s="27">
        <f>IFERROR(VLOOKUP(C292,Stock!$A$5:$K$476,2,FALSE),0)</f>
        <v>0</v>
      </c>
      <c r="E292" s="199"/>
      <c r="F292" s="30">
        <f>IFERROR(VLOOKUP(C292,Stock!$A$5:$M$476,10,0),0)*Journal!E292</f>
        <v>0</v>
      </c>
      <c r="G292" s="204"/>
      <c r="H292" s="31">
        <f>IFERROR(VLOOKUP(C292,Stock!$A$5:$K$476,11,FALSE),0)*Journal!$G292</f>
        <v>0</v>
      </c>
      <c r="I292" s="29">
        <f t="shared" si="8"/>
        <v>0</v>
      </c>
      <c r="J292" s="198"/>
      <c r="K292" s="198"/>
      <c r="L292" s="202"/>
      <c r="M292" s="125">
        <f>IFERROR(INDEX(Stock!$A$5:$M$476,MATCH($C292,Stock!$A:$A,0),13),0)</f>
        <v>0</v>
      </c>
      <c r="P292" s="46">
        <f>IFERROR(VLOOKUP(C292,Stock!$A$5:$M$476,10,0),0)*Journal!J292</f>
        <v>0</v>
      </c>
      <c r="Q292" s="47">
        <f>IFERROR(VLOOKUP(C292,Stock!$A$5:$M$476,10,0),0)*Journal!K292</f>
        <v>0</v>
      </c>
      <c r="R292" s="155">
        <f t="shared" si="9"/>
        <v>0</v>
      </c>
    </row>
    <row r="293" spans="2:18" ht="18" customHeight="1">
      <c r="B293" s="197"/>
      <c r="C293" s="198"/>
      <c r="D293" s="27">
        <f>IFERROR(VLOOKUP(C293,Stock!$A$5:$K$476,2,FALSE),0)</f>
        <v>0</v>
      </c>
      <c r="E293" s="199"/>
      <c r="F293" s="30">
        <f>IFERROR(VLOOKUP(C293,Stock!$A$5:$M$476,10,0),0)*Journal!E293</f>
        <v>0</v>
      </c>
      <c r="G293" s="204"/>
      <c r="H293" s="31">
        <f>IFERROR(VLOOKUP(C293,Stock!$A$5:$K$476,11,FALSE),0)*Journal!$G293</f>
        <v>0</v>
      </c>
      <c r="I293" s="29">
        <f t="shared" si="8"/>
        <v>0</v>
      </c>
      <c r="J293" s="198"/>
      <c r="K293" s="198"/>
      <c r="L293" s="202"/>
      <c r="M293" s="125">
        <f>IFERROR(INDEX(Stock!$A$5:$M$476,MATCH($C293,Stock!$A:$A,0),13),0)</f>
        <v>0</v>
      </c>
      <c r="P293" s="46">
        <f>IFERROR(VLOOKUP(C293,Stock!$A$5:$M$476,10,0),0)*Journal!J293</f>
        <v>0</v>
      </c>
      <c r="Q293" s="47">
        <f>IFERROR(VLOOKUP(C293,Stock!$A$5:$M$476,10,0),0)*Journal!K293</f>
        <v>0</v>
      </c>
      <c r="R293" s="155">
        <f t="shared" si="9"/>
        <v>0</v>
      </c>
    </row>
    <row r="294" spans="2:18" ht="18" customHeight="1">
      <c r="B294" s="197"/>
      <c r="C294" s="198"/>
      <c r="D294" s="27">
        <f>IFERROR(VLOOKUP(C294,Stock!$A$5:$K$476,2,FALSE),0)</f>
        <v>0</v>
      </c>
      <c r="E294" s="199"/>
      <c r="F294" s="30">
        <f>IFERROR(VLOOKUP(C294,Stock!$A$5:$M$476,10,0),0)*Journal!E294</f>
        <v>0</v>
      </c>
      <c r="G294" s="204"/>
      <c r="H294" s="31">
        <f>IFERROR(VLOOKUP(C294,Stock!$A$5:$K$476,11,FALSE),0)*Journal!$G294</f>
        <v>0</v>
      </c>
      <c r="I294" s="29">
        <f t="shared" si="8"/>
        <v>0</v>
      </c>
      <c r="J294" s="198"/>
      <c r="K294" s="198"/>
      <c r="L294" s="202"/>
      <c r="M294" s="125">
        <f>IFERROR(INDEX(Stock!$A$5:$M$476,MATCH($C294,Stock!$A:$A,0),13),0)</f>
        <v>0</v>
      </c>
      <c r="P294" s="46">
        <f>IFERROR(VLOOKUP(C294,Stock!$A$5:$M$476,10,0),0)*Journal!J294</f>
        <v>0</v>
      </c>
      <c r="Q294" s="47">
        <f>IFERROR(VLOOKUP(C294,Stock!$A$5:$M$476,10,0),0)*Journal!K294</f>
        <v>0</v>
      </c>
      <c r="R294" s="155">
        <f t="shared" si="9"/>
        <v>0</v>
      </c>
    </row>
    <row r="295" spans="2:18" ht="18" customHeight="1">
      <c r="B295" s="197"/>
      <c r="C295" s="198"/>
      <c r="D295" s="27">
        <f>IFERROR(VLOOKUP(C295,Stock!$A$5:$K$476,2,FALSE),0)</f>
        <v>0</v>
      </c>
      <c r="E295" s="199"/>
      <c r="F295" s="30">
        <f>IFERROR(VLOOKUP(C295,Stock!$A$5:$M$476,10,0),0)*Journal!E295</f>
        <v>0</v>
      </c>
      <c r="G295" s="204"/>
      <c r="H295" s="31">
        <f>IFERROR(VLOOKUP(C295,Stock!$A$5:$K$476,11,FALSE),0)*Journal!$G295</f>
        <v>0</v>
      </c>
      <c r="I295" s="29">
        <f t="shared" si="8"/>
        <v>0</v>
      </c>
      <c r="J295" s="198"/>
      <c r="K295" s="198"/>
      <c r="L295" s="202"/>
      <c r="M295" s="125">
        <f>IFERROR(INDEX(Stock!$A$5:$M$476,MATCH($C295,Stock!$A:$A,0),13),0)</f>
        <v>0</v>
      </c>
      <c r="P295" s="46">
        <f>IFERROR(VLOOKUP(C295,Stock!$A$5:$M$476,10,0),0)*Journal!J295</f>
        <v>0</v>
      </c>
      <c r="Q295" s="47">
        <f>IFERROR(VLOOKUP(C295,Stock!$A$5:$M$476,10,0),0)*Journal!K295</f>
        <v>0</v>
      </c>
      <c r="R295" s="155">
        <f t="shared" si="9"/>
        <v>0</v>
      </c>
    </row>
    <row r="296" spans="2:18" ht="18" customHeight="1">
      <c r="B296" s="197"/>
      <c r="C296" s="198"/>
      <c r="D296" s="27">
        <f>IFERROR(VLOOKUP(C296,Stock!$A$5:$K$476,2,FALSE),0)</f>
        <v>0</v>
      </c>
      <c r="E296" s="199"/>
      <c r="F296" s="30">
        <f>IFERROR(VLOOKUP(C296,Stock!$A$5:$M$476,10,0),0)*Journal!E296</f>
        <v>0</v>
      </c>
      <c r="G296" s="204"/>
      <c r="H296" s="31">
        <f>IFERROR(VLOOKUP(C296,Stock!$A$5:$K$476,11,FALSE),0)*Journal!$G296</f>
        <v>0</v>
      </c>
      <c r="I296" s="29">
        <f t="shared" si="8"/>
        <v>0</v>
      </c>
      <c r="J296" s="198"/>
      <c r="K296" s="198"/>
      <c r="L296" s="202"/>
      <c r="M296" s="125">
        <f>IFERROR(INDEX(Stock!$A$5:$M$476,MATCH($C296,Stock!$A:$A,0),13),0)</f>
        <v>0</v>
      </c>
      <c r="P296" s="46">
        <f>IFERROR(VLOOKUP(C296,Stock!$A$5:$M$476,10,0),0)*Journal!J296</f>
        <v>0</v>
      </c>
      <c r="Q296" s="47">
        <f>IFERROR(VLOOKUP(C296,Stock!$A$5:$M$476,10,0),0)*Journal!K296</f>
        <v>0</v>
      </c>
      <c r="R296" s="155">
        <f t="shared" si="9"/>
        <v>0</v>
      </c>
    </row>
    <row r="297" spans="2:18" ht="18" customHeight="1">
      <c r="B297" s="197"/>
      <c r="C297" s="198"/>
      <c r="D297" s="27">
        <f>IFERROR(VLOOKUP(C297,Stock!$A$5:$K$476,2,FALSE),0)</f>
        <v>0</v>
      </c>
      <c r="E297" s="199"/>
      <c r="F297" s="30">
        <f>IFERROR(VLOOKUP(C297,Stock!$A$5:$M$476,10,0),0)*Journal!E297</f>
        <v>0</v>
      </c>
      <c r="G297" s="204"/>
      <c r="H297" s="31">
        <f>IFERROR(VLOOKUP(C297,Stock!$A$5:$K$476,11,FALSE),0)*Journal!$G297</f>
        <v>0</v>
      </c>
      <c r="I297" s="29">
        <f t="shared" si="8"/>
        <v>0</v>
      </c>
      <c r="J297" s="198"/>
      <c r="K297" s="198"/>
      <c r="L297" s="202"/>
      <c r="M297" s="125">
        <f>IFERROR(INDEX(Stock!$A$5:$M$476,MATCH($C297,Stock!$A:$A,0),13),0)</f>
        <v>0</v>
      </c>
      <c r="P297" s="46">
        <f>IFERROR(VLOOKUP(C297,Stock!$A$5:$M$476,10,0),0)*Journal!J297</f>
        <v>0</v>
      </c>
      <c r="Q297" s="47">
        <f>IFERROR(VLOOKUP(C297,Stock!$A$5:$M$476,10,0),0)*Journal!K297</f>
        <v>0</v>
      </c>
      <c r="R297" s="155">
        <f t="shared" si="9"/>
        <v>0</v>
      </c>
    </row>
    <row r="298" spans="2:18" ht="18" customHeight="1">
      <c r="B298" s="197"/>
      <c r="C298" s="198"/>
      <c r="D298" s="27">
        <f>IFERROR(VLOOKUP(C298,Stock!$A$5:$K$476,2,FALSE),0)</f>
        <v>0</v>
      </c>
      <c r="E298" s="199"/>
      <c r="F298" s="30">
        <f>IFERROR(VLOOKUP(C298,Stock!$A$5:$M$476,10,0),0)*Journal!E298</f>
        <v>0</v>
      </c>
      <c r="G298" s="204"/>
      <c r="H298" s="31">
        <f>IFERROR(VLOOKUP(C298,Stock!$A$5:$K$476,11,FALSE),0)*Journal!$G298</f>
        <v>0</v>
      </c>
      <c r="I298" s="29">
        <f t="shared" si="8"/>
        <v>0</v>
      </c>
      <c r="J298" s="198"/>
      <c r="K298" s="198"/>
      <c r="L298" s="202"/>
      <c r="M298" s="125">
        <f>IFERROR(INDEX(Stock!$A$5:$M$476,MATCH($C298,Stock!$A:$A,0),13),0)</f>
        <v>0</v>
      </c>
      <c r="P298" s="46">
        <f>IFERROR(VLOOKUP(C298,Stock!$A$5:$M$476,10,0),0)*Journal!J298</f>
        <v>0</v>
      </c>
      <c r="Q298" s="47">
        <f>IFERROR(VLOOKUP(C298,Stock!$A$5:$M$476,10,0),0)*Journal!K298</f>
        <v>0</v>
      </c>
      <c r="R298" s="155">
        <f t="shared" si="9"/>
        <v>0</v>
      </c>
    </row>
    <row r="299" spans="2:18" ht="18" customHeight="1">
      <c r="B299" s="197"/>
      <c r="C299" s="198"/>
      <c r="D299" s="27">
        <f>IFERROR(VLOOKUP(C299,Stock!$A$5:$K$476,2,FALSE),0)</f>
        <v>0</v>
      </c>
      <c r="E299" s="199"/>
      <c r="F299" s="30">
        <f>IFERROR(VLOOKUP(C299,Stock!$A$5:$M$476,10,0),0)*Journal!E299</f>
        <v>0</v>
      </c>
      <c r="G299" s="204"/>
      <c r="H299" s="31">
        <f>IFERROR(VLOOKUP(C299,Stock!$A$5:$K$476,11,FALSE),0)*Journal!$G299</f>
        <v>0</v>
      </c>
      <c r="I299" s="29">
        <f t="shared" si="8"/>
        <v>0</v>
      </c>
      <c r="J299" s="198"/>
      <c r="K299" s="198"/>
      <c r="L299" s="202"/>
      <c r="M299" s="125">
        <f>IFERROR(INDEX(Stock!$A$5:$M$476,MATCH($C299,Stock!$A:$A,0),13),0)</f>
        <v>0</v>
      </c>
      <c r="P299" s="46">
        <f>IFERROR(VLOOKUP(C299,Stock!$A$5:$M$476,10,0),0)*Journal!J299</f>
        <v>0</v>
      </c>
      <c r="Q299" s="47">
        <f>IFERROR(VLOOKUP(C299,Stock!$A$5:$M$476,10,0),0)*Journal!K299</f>
        <v>0</v>
      </c>
      <c r="R299" s="155">
        <f t="shared" si="9"/>
        <v>0</v>
      </c>
    </row>
    <row r="300" spans="2:18" ht="18" customHeight="1">
      <c r="B300" s="197"/>
      <c r="C300" s="198"/>
      <c r="D300" s="27">
        <f>IFERROR(VLOOKUP(C300,Stock!$A$5:$K$476,2,FALSE),0)</f>
        <v>0</v>
      </c>
      <c r="E300" s="199"/>
      <c r="F300" s="30">
        <f>IFERROR(VLOOKUP(C300,Stock!$A$5:$M$476,10,0),0)*Journal!E300</f>
        <v>0</v>
      </c>
      <c r="G300" s="204"/>
      <c r="H300" s="31">
        <f>IFERROR(VLOOKUP(C300,Stock!$A$5:$K$476,11,FALSE),0)*Journal!$G300</f>
        <v>0</v>
      </c>
      <c r="I300" s="29">
        <f t="shared" si="8"/>
        <v>0</v>
      </c>
      <c r="J300" s="198"/>
      <c r="K300" s="198"/>
      <c r="L300" s="202"/>
      <c r="M300" s="125">
        <f>IFERROR(INDEX(Stock!$A$5:$M$476,MATCH($C300,Stock!$A:$A,0),13),0)</f>
        <v>0</v>
      </c>
      <c r="P300" s="46">
        <f>IFERROR(VLOOKUP(C300,Stock!$A$5:$M$476,10,0),0)*Journal!J300</f>
        <v>0</v>
      </c>
      <c r="Q300" s="47">
        <f>IFERROR(VLOOKUP(C300,Stock!$A$5:$M$476,10,0),0)*Journal!K300</f>
        <v>0</v>
      </c>
      <c r="R300" s="155">
        <f t="shared" si="9"/>
        <v>0</v>
      </c>
    </row>
    <row r="301" spans="2:18" ht="18" customHeight="1">
      <c r="B301" s="197"/>
      <c r="C301" s="198"/>
      <c r="D301" s="27">
        <f>IFERROR(VLOOKUP(C301,Stock!$A$5:$K$476,2,FALSE),0)</f>
        <v>0</v>
      </c>
      <c r="E301" s="199"/>
      <c r="F301" s="30">
        <f>IFERROR(VLOOKUP(C301,Stock!$A$5:$M$476,10,0),0)*Journal!E301</f>
        <v>0</v>
      </c>
      <c r="G301" s="204"/>
      <c r="H301" s="31">
        <f>IFERROR(VLOOKUP(C301,Stock!$A$5:$K$476,11,FALSE),0)*Journal!$G301</f>
        <v>0</v>
      </c>
      <c r="I301" s="29">
        <f t="shared" si="8"/>
        <v>0</v>
      </c>
      <c r="J301" s="198"/>
      <c r="K301" s="198"/>
      <c r="L301" s="202"/>
      <c r="M301" s="125">
        <f>IFERROR(INDEX(Stock!$A$5:$M$476,MATCH($C301,Stock!$A:$A,0),13),0)</f>
        <v>0</v>
      </c>
      <c r="P301" s="46">
        <f>IFERROR(VLOOKUP(C301,Stock!$A$5:$M$476,10,0),0)*Journal!J301</f>
        <v>0</v>
      </c>
      <c r="Q301" s="47">
        <f>IFERROR(VLOOKUP(C301,Stock!$A$5:$M$476,10,0),0)*Journal!K301</f>
        <v>0</v>
      </c>
      <c r="R301" s="155">
        <f t="shared" si="9"/>
        <v>0</v>
      </c>
    </row>
    <row r="302" spans="2:18" ht="18" customHeight="1">
      <c r="B302" s="197"/>
      <c r="C302" s="198"/>
      <c r="D302" s="27">
        <f>IFERROR(VLOOKUP(C302,Stock!$A$5:$K$476,2,FALSE),0)</f>
        <v>0</v>
      </c>
      <c r="E302" s="199"/>
      <c r="F302" s="30">
        <f>IFERROR(VLOOKUP(C302,Stock!$A$5:$M$476,10,0),0)*Journal!E302</f>
        <v>0</v>
      </c>
      <c r="G302" s="204"/>
      <c r="H302" s="31">
        <f>IFERROR(VLOOKUP(C302,Stock!$A$5:$K$476,11,FALSE),0)*Journal!$G302</f>
        <v>0</v>
      </c>
      <c r="I302" s="29">
        <f t="shared" si="8"/>
        <v>0</v>
      </c>
      <c r="J302" s="198"/>
      <c r="K302" s="198"/>
      <c r="L302" s="202"/>
      <c r="M302" s="125">
        <f>IFERROR(INDEX(Stock!$A$5:$M$476,MATCH($C302,Stock!$A:$A,0),13),0)</f>
        <v>0</v>
      </c>
      <c r="P302" s="46">
        <f>IFERROR(VLOOKUP(C302,Stock!$A$5:$M$476,10,0),0)*Journal!J302</f>
        <v>0</v>
      </c>
      <c r="Q302" s="47">
        <f>IFERROR(VLOOKUP(C302,Stock!$A$5:$M$476,10,0),0)*Journal!K302</f>
        <v>0</v>
      </c>
      <c r="R302" s="155">
        <f t="shared" si="9"/>
        <v>0</v>
      </c>
    </row>
    <row r="303" spans="2:18" ht="18" customHeight="1">
      <c r="B303" s="197"/>
      <c r="C303" s="198"/>
      <c r="D303" s="27">
        <f>IFERROR(VLOOKUP(C303,Stock!$A$5:$K$476,2,FALSE),0)</f>
        <v>0</v>
      </c>
      <c r="E303" s="199"/>
      <c r="F303" s="30">
        <f>IFERROR(VLOOKUP(C303,Stock!$A$5:$M$476,10,0),0)*Journal!E303</f>
        <v>0</v>
      </c>
      <c r="G303" s="204"/>
      <c r="H303" s="31">
        <f>IFERROR(VLOOKUP(C303,Stock!$A$5:$K$476,11,FALSE),0)*Journal!$G303</f>
        <v>0</v>
      </c>
      <c r="I303" s="29">
        <f t="shared" si="8"/>
        <v>0</v>
      </c>
      <c r="J303" s="198"/>
      <c r="K303" s="198"/>
      <c r="L303" s="202"/>
      <c r="M303" s="125">
        <f>IFERROR(INDEX(Stock!$A$5:$M$476,MATCH($C303,Stock!$A:$A,0),13),0)</f>
        <v>0</v>
      </c>
      <c r="P303" s="46">
        <f>IFERROR(VLOOKUP(C303,Stock!$A$5:$M$476,10,0),0)*Journal!J303</f>
        <v>0</v>
      </c>
      <c r="Q303" s="47">
        <f>IFERROR(VLOOKUP(C303,Stock!$A$5:$M$476,10,0),0)*Journal!K303</f>
        <v>0</v>
      </c>
      <c r="R303" s="155">
        <f t="shared" si="9"/>
        <v>0</v>
      </c>
    </row>
    <row r="304" spans="2:18" ht="18" customHeight="1">
      <c r="B304" s="197"/>
      <c r="C304" s="198"/>
      <c r="D304" s="27">
        <f>IFERROR(VLOOKUP(C304,Stock!$A$5:$K$476,2,FALSE),0)</f>
        <v>0</v>
      </c>
      <c r="E304" s="199"/>
      <c r="F304" s="30">
        <f>IFERROR(VLOOKUP(C304,Stock!$A$5:$M$476,10,0),0)*Journal!E304</f>
        <v>0</v>
      </c>
      <c r="G304" s="204"/>
      <c r="H304" s="31">
        <f>IFERROR(VLOOKUP(C304,Stock!$A$5:$K$476,11,FALSE),0)*Journal!$G304</f>
        <v>0</v>
      </c>
      <c r="I304" s="29">
        <f t="shared" si="8"/>
        <v>0</v>
      </c>
      <c r="J304" s="198"/>
      <c r="K304" s="198"/>
      <c r="L304" s="202"/>
      <c r="M304" s="125">
        <f>IFERROR(INDEX(Stock!$A$5:$M$476,MATCH($C304,Stock!$A:$A,0),13),0)</f>
        <v>0</v>
      </c>
      <c r="P304" s="46">
        <f>IFERROR(VLOOKUP(C304,Stock!$A$5:$M$476,10,0),0)*Journal!J304</f>
        <v>0</v>
      </c>
      <c r="Q304" s="47">
        <f>IFERROR(VLOOKUP(C304,Stock!$A$5:$M$476,10,0),0)*Journal!K304</f>
        <v>0</v>
      </c>
      <c r="R304" s="155">
        <f t="shared" si="9"/>
        <v>0</v>
      </c>
    </row>
    <row r="305" spans="2:18" ht="18" customHeight="1">
      <c r="B305" s="197"/>
      <c r="C305" s="198"/>
      <c r="D305" s="27">
        <f>IFERROR(VLOOKUP(C305,Stock!$A$5:$K$476,2,FALSE),0)</f>
        <v>0</v>
      </c>
      <c r="E305" s="199"/>
      <c r="F305" s="30">
        <f>IFERROR(VLOOKUP(C305,Stock!$A$5:$M$476,10,0),0)*Journal!E305</f>
        <v>0</v>
      </c>
      <c r="G305" s="204"/>
      <c r="H305" s="31">
        <f>IFERROR(VLOOKUP(C305,Stock!$A$5:$K$476,11,FALSE),0)*Journal!$G305</f>
        <v>0</v>
      </c>
      <c r="I305" s="29">
        <f t="shared" si="8"/>
        <v>0</v>
      </c>
      <c r="J305" s="198"/>
      <c r="K305" s="198"/>
      <c r="L305" s="202"/>
      <c r="M305" s="125">
        <f>IFERROR(INDEX(Stock!$A$5:$M$476,MATCH($C305,Stock!$A:$A,0),13),0)</f>
        <v>0</v>
      </c>
      <c r="P305" s="46">
        <f>IFERROR(VLOOKUP(C305,Stock!$A$5:$M$476,10,0),0)*Journal!J305</f>
        <v>0</v>
      </c>
      <c r="Q305" s="47">
        <f>IFERROR(VLOOKUP(C305,Stock!$A$5:$M$476,10,0),0)*Journal!K305</f>
        <v>0</v>
      </c>
      <c r="R305" s="155">
        <f t="shared" si="9"/>
        <v>0</v>
      </c>
    </row>
    <row r="306" spans="2:18" ht="18" customHeight="1">
      <c r="B306" s="197"/>
      <c r="C306" s="198"/>
      <c r="D306" s="27">
        <f>IFERROR(VLOOKUP(C306,Stock!$A$5:$K$476,2,FALSE),0)</f>
        <v>0</v>
      </c>
      <c r="E306" s="199"/>
      <c r="F306" s="30">
        <f>IFERROR(VLOOKUP(C306,Stock!$A$5:$M$476,10,0),0)*Journal!E306</f>
        <v>0</v>
      </c>
      <c r="G306" s="204"/>
      <c r="H306" s="31">
        <f>IFERROR(VLOOKUP(C306,Stock!$A$5:$K$476,11,FALSE),0)*Journal!$G306</f>
        <v>0</v>
      </c>
      <c r="I306" s="29">
        <f t="shared" si="8"/>
        <v>0</v>
      </c>
      <c r="J306" s="198"/>
      <c r="K306" s="198"/>
      <c r="L306" s="202"/>
      <c r="M306" s="125">
        <f>IFERROR(INDEX(Stock!$A$5:$M$476,MATCH($C306,Stock!$A:$A,0),13),0)</f>
        <v>0</v>
      </c>
      <c r="P306" s="46">
        <f>IFERROR(VLOOKUP(C306,Stock!$A$5:$M$476,10,0),0)*Journal!J306</f>
        <v>0</v>
      </c>
      <c r="Q306" s="47">
        <f>IFERROR(VLOOKUP(C306,Stock!$A$5:$M$476,10,0),0)*Journal!K306</f>
        <v>0</v>
      </c>
      <c r="R306" s="155">
        <f t="shared" si="9"/>
        <v>0</v>
      </c>
    </row>
    <row r="307" spans="2:18" ht="18" customHeight="1">
      <c r="B307" s="197"/>
      <c r="C307" s="198"/>
      <c r="D307" s="27">
        <f>IFERROR(VLOOKUP(C307,Stock!$A$5:$K$476,2,FALSE),0)</f>
        <v>0</v>
      </c>
      <c r="E307" s="199"/>
      <c r="F307" s="30">
        <f>IFERROR(VLOOKUP(C307,Stock!$A$5:$M$476,10,0),0)*Journal!E307</f>
        <v>0</v>
      </c>
      <c r="G307" s="204"/>
      <c r="H307" s="31">
        <f>IFERROR(VLOOKUP(C307,Stock!$A$5:$K$476,11,FALSE),0)*Journal!$G307</f>
        <v>0</v>
      </c>
      <c r="I307" s="29">
        <f t="shared" si="8"/>
        <v>0</v>
      </c>
      <c r="J307" s="198"/>
      <c r="K307" s="198"/>
      <c r="L307" s="202"/>
      <c r="M307" s="125">
        <f>IFERROR(INDEX(Stock!$A$5:$M$476,MATCH($C307,Stock!$A:$A,0),13),0)</f>
        <v>0</v>
      </c>
      <c r="P307" s="46">
        <f>IFERROR(VLOOKUP(C307,Stock!$A$5:$M$476,10,0),0)*Journal!J307</f>
        <v>0</v>
      </c>
      <c r="Q307" s="47">
        <f>IFERROR(VLOOKUP(C307,Stock!$A$5:$M$476,10,0),0)*Journal!K307</f>
        <v>0</v>
      </c>
      <c r="R307" s="155">
        <f t="shared" si="9"/>
        <v>0</v>
      </c>
    </row>
    <row r="308" spans="2:18" ht="18" customHeight="1">
      <c r="B308" s="197"/>
      <c r="C308" s="198"/>
      <c r="D308" s="27">
        <f>IFERROR(VLOOKUP(C308,Stock!$A$5:$K$476,2,FALSE),0)</f>
        <v>0</v>
      </c>
      <c r="E308" s="199"/>
      <c r="F308" s="30">
        <f>IFERROR(VLOOKUP(C308,Stock!$A$5:$M$476,10,0),0)*Journal!E308</f>
        <v>0</v>
      </c>
      <c r="G308" s="204"/>
      <c r="H308" s="31">
        <f>IFERROR(VLOOKUP(C308,Stock!$A$5:$K$476,11,FALSE),0)*Journal!$G308</f>
        <v>0</v>
      </c>
      <c r="I308" s="29">
        <f t="shared" si="8"/>
        <v>0</v>
      </c>
      <c r="J308" s="198"/>
      <c r="K308" s="198"/>
      <c r="L308" s="202"/>
      <c r="M308" s="125">
        <f>IFERROR(INDEX(Stock!$A$5:$M$476,MATCH($C308,Stock!$A:$A,0),13),0)</f>
        <v>0</v>
      </c>
      <c r="P308" s="46">
        <f>IFERROR(VLOOKUP(C308,Stock!$A$5:$M$476,10,0),0)*Journal!J308</f>
        <v>0</v>
      </c>
      <c r="Q308" s="47">
        <f>IFERROR(VLOOKUP(C308,Stock!$A$5:$M$476,10,0),0)*Journal!K308</f>
        <v>0</v>
      </c>
      <c r="R308" s="155">
        <f t="shared" si="9"/>
        <v>0</v>
      </c>
    </row>
    <row r="309" spans="2:18" ht="18" customHeight="1">
      <c r="B309" s="197"/>
      <c r="C309" s="198"/>
      <c r="D309" s="27">
        <f>IFERROR(VLOOKUP(C309,Stock!$A$5:$K$476,2,FALSE),0)</f>
        <v>0</v>
      </c>
      <c r="E309" s="199"/>
      <c r="F309" s="30">
        <f>IFERROR(VLOOKUP(C309,Stock!$A$5:$M$476,10,0),0)*Journal!E309</f>
        <v>0</v>
      </c>
      <c r="G309" s="204"/>
      <c r="H309" s="31">
        <f>IFERROR(VLOOKUP(C309,Stock!$A$5:$K$476,11,FALSE),0)*Journal!$G309</f>
        <v>0</v>
      </c>
      <c r="I309" s="29">
        <f t="shared" si="8"/>
        <v>0</v>
      </c>
      <c r="J309" s="198"/>
      <c r="K309" s="198"/>
      <c r="L309" s="202"/>
      <c r="M309" s="125">
        <f>IFERROR(INDEX(Stock!$A$5:$M$476,MATCH($C309,Stock!$A:$A,0),13),0)</f>
        <v>0</v>
      </c>
      <c r="P309" s="46">
        <f>IFERROR(VLOOKUP(C309,Stock!$A$5:$M$476,10,0),0)*Journal!J309</f>
        <v>0</v>
      </c>
      <c r="Q309" s="47">
        <f>IFERROR(VLOOKUP(C309,Stock!$A$5:$M$476,10,0),0)*Journal!K309</f>
        <v>0</v>
      </c>
      <c r="R309" s="155">
        <f t="shared" si="9"/>
        <v>0</v>
      </c>
    </row>
    <row r="310" spans="2:18" ht="18" customHeight="1">
      <c r="B310" s="197"/>
      <c r="C310" s="198"/>
      <c r="D310" s="27">
        <f>IFERROR(VLOOKUP(C310,Stock!$A$5:$K$476,2,FALSE),0)</f>
        <v>0</v>
      </c>
      <c r="E310" s="199"/>
      <c r="F310" s="30">
        <f>IFERROR(VLOOKUP(C310,Stock!$A$5:$M$476,10,0),0)*Journal!E310</f>
        <v>0</v>
      </c>
      <c r="G310" s="204"/>
      <c r="H310" s="31">
        <f>IFERROR(VLOOKUP(C310,Stock!$A$5:$K$476,11,FALSE),0)*Journal!$G310</f>
        <v>0</v>
      </c>
      <c r="I310" s="29">
        <f t="shared" si="8"/>
        <v>0</v>
      </c>
      <c r="J310" s="198"/>
      <c r="K310" s="198"/>
      <c r="L310" s="202"/>
      <c r="M310" s="125">
        <f>IFERROR(INDEX(Stock!$A$5:$M$476,MATCH($C310,Stock!$A:$A,0),13),0)</f>
        <v>0</v>
      </c>
      <c r="P310" s="46">
        <f>IFERROR(VLOOKUP(C310,Stock!$A$5:$M$476,10,0),0)*Journal!J310</f>
        <v>0</v>
      </c>
      <c r="Q310" s="47">
        <f>IFERROR(VLOOKUP(C310,Stock!$A$5:$M$476,10,0),0)*Journal!K310</f>
        <v>0</v>
      </c>
      <c r="R310" s="155">
        <f t="shared" si="9"/>
        <v>0</v>
      </c>
    </row>
    <row r="311" spans="2:18" ht="18" customHeight="1">
      <c r="B311" s="197"/>
      <c r="C311" s="198"/>
      <c r="D311" s="27">
        <f>IFERROR(VLOOKUP(C311,Stock!$A$5:$K$476,2,FALSE),0)</f>
        <v>0</v>
      </c>
      <c r="E311" s="199"/>
      <c r="F311" s="30">
        <f>IFERROR(VLOOKUP(C311,Stock!$A$5:$M$476,10,0),0)*Journal!E311</f>
        <v>0</v>
      </c>
      <c r="G311" s="204"/>
      <c r="H311" s="31">
        <f>IFERROR(VLOOKUP(C311,Stock!$A$5:$K$476,11,FALSE),0)*Journal!$G311</f>
        <v>0</v>
      </c>
      <c r="I311" s="29">
        <f t="shared" si="8"/>
        <v>0</v>
      </c>
      <c r="J311" s="198"/>
      <c r="K311" s="198"/>
      <c r="L311" s="202"/>
      <c r="M311" s="125">
        <f>IFERROR(INDEX(Stock!$A$5:$M$476,MATCH($C311,Stock!$A:$A,0),13),0)</f>
        <v>0</v>
      </c>
      <c r="P311" s="46">
        <f>IFERROR(VLOOKUP(C311,Stock!$A$5:$M$476,10,0),0)*Journal!J311</f>
        <v>0</v>
      </c>
      <c r="Q311" s="47">
        <f>IFERROR(VLOOKUP(C311,Stock!$A$5:$M$476,10,0),0)*Journal!K311</f>
        <v>0</v>
      </c>
      <c r="R311" s="155">
        <f t="shared" si="9"/>
        <v>0</v>
      </c>
    </row>
    <row r="312" spans="2:18" ht="18" customHeight="1">
      <c r="B312" s="197"/>
      <c r="C312" s="198"/>
      <c r="D312" s="27">
        <f>IFERROR(VLOOKUP(C312,Stock!$A$5:$K$476,2,FALSE),0)</f>
        <v>0</v>
      </c>
      <c r="E312" s="199"/>
      <c r="F312" s="30">
        <f>IFERROR(VLOOKUP(C312,Stock!$A$5:$M$476,10,0),0)*Journal!E312</f>
        <v>0</v>
      </c>
      <c r="G312" s="204"/>
      <c r="H312" s="31">
        <f>IFERROR(VLOOKUP(C312,Stock!$A$5:$K$476,11,FALSE),0)*Journal!$G312</f>
        <v>0</v>
      </c>
      <c r="I312" s="29">
        <f t="shared" si="8"/>
        <v>0</v>
      </c>
      <c r="J312" s="198"/>
      <c r="K312" s="198"/>
      <c r="L312" s="202"/>
      <c r="M312" s="125">
        <f>IFERROR(INDEX(Stock!$A$5:$M$476,MATCH($C312,Stock!$A:$A,0),13),0)</f>
        <v>0</v>
      </c>
      <c r="P312" s="46">
        <f>IFERROR(VLOOKUP(C312,Stock!$A$5:$M$476,10,0),0)*Journal!J312</f>
        <v>0</v>
      </c>
      <c r="Q312" s="47">
        <f>IFERROR(VLOOKUP(C312,Stock!$A$5:$M$476,10,0),0)*Journal!K312</f>
        <v>0</v>
      </c>
      <c r="R312" s="155">
        <f t="shared" si="9"/>
        <v>0</v>
      </c>
    </row>
    <row r="313" spans="2:18" ht="18" customHeight="1">
      <c r="B313" s="197"/>
      <c r="C313" s="198"/>
      <c r="D313" s="27">
        <f>IFERROR(VLOOKUP(C313,Stock!$A$5:$K$476,2,FALSE),0)</f>
        <v>0</v>
      </c>
      <c r="E313" s="199"/>
      <c r="F313" s="30">
        <f>IFERROR(VLOOKUP(C313,Stock!$A$5:$M$476,10,0),0)*Journal!E313</f>
        <v>0</v>
      </c>
      <c r="G313" s="204"/>
      <c r="H313" s="31">
        <f>IFERROR(VLOOKUP(C313,Stock!$A$5:$K$476,11,FALSE),0)*Journal!$G313</f>
        <v>0</v>
      </c>
      <c r="I313" s="29">
        <f t="shared" si="8"/>
        <v>0</v>
      </c>
      <c r="J313" s="198"/>
      <c r="K313" s="198"/>
      <c r="L313" s="202"/>
      <c r="M313" s="125">
        <f>IFERROR(INDEX(Stock!$A$5:$M$476,MATCH($C313,Stock!$A:$A,0),13),0)</f>
        <v>0</v>
      </c>
      <c r="P313" s="46">
        <f>IFERROR(VLOOKUP(C313,Stock!$A$5:$M$476,10,0),0)*Journal!J313</f>
        <v>0</v>
      </c>
      <c r="Q313" s="47">
        <f>IFERROR(VLOOKUP(C313,Stock!$A$5:$M$476,10,0),0)*Journal!K313</f>
        <v>0</v>
      </c>
      <c r="R313" s="155">
        <f t="shared" si="9"/>
        <v>0</v>
      </c>
    </row>
    <row r="314" spans="2:18" ht="18" customHeight="1">
      <c r="B314" s="197"/>
      <c r="C314" s="198"/>
      <c r="D314" s="27">
        <f>IFERROR(VLOOKUP(C314,Stock!$A$5:$K$476,2,FALSE),0)</f>
        <v>0</v>
      </c>
      <c r="E314" s="199"/>
      <c r="F314" s="30">
        <f>IFERROR(VLOOKUP(C314,Stock!$A$5:$M$476,10,0),0)*Journal!E314</f>
        <v>0</v>
      </c>
      <c r="G314" s="204"/>
      <c r="H314" s="31">
        <f>IFERROR(VLOOKUP(C314,Stock!$A$5:$K$476,11,FALSE),0)*Journal!$G314</f>
        <v>0</v>
      </c>
      <c r="I314" s="29">
        <f t="shared" si="8"/>
        <v>0</v>
      </c>
      <c r="J314" s="198"/>
      <c r="K314" s="198"/>
      <c r="L314" s="202"/>
      <c r="M314" s="125">
        <f>IFERROR(INDEX(Stock!$A$5:$M$476,MATCH($C314,Stock!$A:$A,0),13),0)</f>
        <v>0</v>
      </c>
      <c r="P314" s="46">
        <f>IFERROR(VLOOKUP(C314,Stock!$A$5:$M$476,10,0),0)*Journal!J314</f>
        <v>0</v>
      </c>
      <c r="Q314" s="47">
        <f>IFERROR(VLOOKUP(C314,Stock!$A$5:$M$476,10,0),0)*Journal!K314</f>
        <v>0</v>
      </c>
      <c r="R314" s="155">
        <f t="shared" si="9"/>
        <v>0</v>
      </c>
    </row>
    <row r="315" spans="2:18" ht="18" customHeight="1">
      <c r="B315" s="197"/>
      <c r="C315" s="198"/>
      <c r="D315" s="27">
        <f>IFERROR(VLOOKUP(C315,Stock!$A$5:$K$476,2,FALSE),0)</f>
        <v>0</v>
      </c>
      <c r="E315" s="199"/>
      <c r="F315" s="30">
        <f>IFERROR(VLOOKUP(C315,Stock!$A$5:$M$476,10,0),0)*Journal!E315</f>
        <v>0</v>
      </c>
      <c r="G315" s="204"/>
      <c r="H315" s="31">
        <f>IFERROR(VLOOKUP(C315,Stock!$A$5:$K$476,11,FALSE),0)*Journal!$G315</f>
        <v>0</v>
      </c>
      <c r="I315" s="29">
        <f t="shared" si="8"/>
        <v>0</v>
      </c>
      <c r="J315" s="198"/>
      <c r="K315" s="198"/>
      <c r="L315" s="202"/>
      <c r="M315" s="125">
        <f>IFERROR(INDEX(Stock!$A$5:$M$476,MATCH($C315,Stock!$A:$A,0),13),0)</f>
        <v>0</v>
      </c>
      <c r="P315" s="46">
        <f>IFERROR(VLOOKUP(C315,Stock!$A$5:$M$476,10,0),0)*Journal!J315</f>
        <v>0</v>
      </c>
      <c r="Q315" s="47">
        <f>IFERROR(VLOOKUP(C315,Stock!$A$5:$M$476,10,0),0)*Journal!K315</f>
        <v>0</v>
      </c>
      <c r="R315" s="155">
        <f t="shared" si="9"/>
        <v>0</v>
      </c>
    </row>
    <row r="316" spans="2:18" ht="18" customHeight="1">
      <c r="B316" s="197"/>
      <c r="C316" s="198"/>
      <c r="D316" s="27">
        <f>IFERROR(VLOOKUP(C316,Stock!$A$5:$K$476,2,FALSE),0)</f>
        <v>0</v>
      </c>
      <c r="E316" s="199"/>
      <c r="F316" s="30">
        <f>IFERROR(VLOOKUP(C316,Stock!$A$5:$M$476,10,0),0)*Journal!E316</f>
        <v>0</v>
      </c>
      <c r="G316" s="204"/>
      <c r="H316" s="31">
        <f>IFERROR(VLOOKUP(C316,Stock!$A$5:$K$476,11,FALSE),0)*Journal!$G316</f>
        <v>0</v>
      </c>
      <c r="I316" s="29">
        <f t="shared" si="8"/>
        <v>0</v>
      </c>
      <c r="J316" s="198"/>
      <c r="K316" s="198"/>
      <c r="L316" s="202"/>
      <c r="M316" s="125">
        <f>IFERROR(INDEX(Stock!$A$5:$M$476,MATCH($C316,Stock!$A:$A,0),13),0)</f>
        <v>0</v>
      </c>
      <c r="P316" s="46">
        <f>IFERROR(VLOOKUP(C316,Stock!$A$5:$M$476,10,0),0)*Journal!J316</f>
        <v>0</v>
      </c>
      <c r="Q316" s="47">
        <f>IFERROR(VLOOKUP(C316,Stock!$A$5:$M$476,10,0),0)*Journal!K316</f>
        <v>0</v>
      </c>
      <c r="R316" s="155">
        <f t="shared" si="9"/>
        <v>0</v>
      </c>
    </row>
    <row r="317" spans="2:18" ht="18" customHeight="1">
      <c r="B317" s="197"/>
      <c r="C317" s="198"/>
      <c r="D317" s="27">
        <f>IFERROR(VLOOKUP(C317,Stock!$A$5:$K$476,2,FALSE),0)</f>
        <v>0</v>
      </c>
      <c r="E317" s="199"/>
      <c r="F317" s="30">
        <f>IFERROR(VLOOKUP(C317,Stock!$A$5:$M$476,10,0),0)*Journal!E317</f>
        <v>0</v>
      </c>
      <c r="G317" s="204"/>
      <c r="H317" s="31">
        <f>IFERROR(VLOOKUP(C317,Stock!$A$5:$K$476,11,FALSE),0)*Journal!$G317</f>
        <v>0</v>
      </c>
      <c r="I317" s="29">
        <f t="shared" si="8"/>
        <v>0</v>
      </c>
      <c r="J317" s="198"/>
      <c r="K317" s="198"/>
      <c r="L317" s="202"/>
      <c r="M317" s="125">
        <f>IFERROR(INDEX(Stock!$A$5:$M$476,MATCH($C317,Stock!$A:$A,0),13),0)</f>
        <v>0</v>
      </c>
      <c r="P317" s="46">
        <f>IFERROR(VLOOKUP(C317,Stock!$A$5:$M$476,10,0),0)*Journal!J317</f>
        <v>0</v>
      </c>
      <c r="Q317" s="47">
        <f>IFERROR(VLOOKUP(C317,Stock!$A$5:$M$476,10,0),0)*Journal!K317</f>
        <v>0</v>
      </c>
      <c r="R317" s="155">
        <f t="shared" si="9"/>
        <v>0</v>
      </c>
    </row>
    <row r="318" spans="2:18" ht="18" customHeight="1">
      <c r="B318" s="197"/>
      <c r="C318" s="198"/>
      <c r="D318" s="27">
        <f>IFERROR(VLOOKUP(C318,Stock!$A$5:$K$476,2,FALSE),0)</f>
        <v>0</v>
      </c>
      <c r="E318" s="199"/>
      <c r="F318" s="30">
        <f>IFERROR(VLOOKUP(C318,Stock!$A$5:$M$476,10,0),0)*Journal!E318</f>
        <v>0</v>
      </c>
      <c r="G318" s="204"/>
      <c r="H318" s="31">
        <f>IFERROR(VLOOKUP(C318,Stock!$A$5:$K$476,11,FALSE),0)*Journal!$G318</f>
        <v>0</v>
      </c>
      <c r="I318" s="29">
        <f t="shared" si="8"/>
        <v>0</v>
      </c>
      <c r="J318" s="198"/>
      <c r="K318" s="198"/>
      <c r="L318" s="202"/>
      <c r="M318" s="125">
        <f>IFERROR(INDEX(Stock!$A$5:$M$476,MATCH($C318,Stock!$A:$A,0),13),0)</f>
        <v>0</v>
      </c>
      <c r="P318" s="46">
        <f>IFERROR(VLOOKUP(C318,Stock!$A$5:$M$476,10,0),0)*Journal!J318</f>
        <v>0</v>
      </c>
      <c r="Q318" s="47">
        <f>IFERROR(VLOOKUP(C318,Stock!$A$5:$M$476,10,0),0)*Journal!K318</f>
        <v>0</v>
      </c>
      <c r="R318" s="155">
        <f t="shared" si="9"/>
        <v>0</v>
      </c>
    </row>
    <row r="319" spans="2:18" ht="18" customHeight="1">
      <c r="B319" s="197"/>
      <c r="C319" s="198"/>
      <c r="D319" s="27">
        <f>IFERROR(VLOOKUP(C319,Stock!$A$5:$K$476,2,FALSE),0)</f>
        <v>0</v>
      </c>
      <c r="E319" s="199"/>
      <c r="F319" s="30">
        <f>IFERROR(VLOOKUP(C319,Stock!$A$5:$M$476,10,0),0)*Journal!E319</f>
        <v>0</v>
      </c>
      <c r="G319" s="204"/>
      <c r="H319" s="31">
        <f>IFERROR(VLOOKUP(C319,Stock!$A$5:$K$476,11,FALSE),0)*Journal!$G319</f>
        <v>0</v>
      </c>
      <c r="I319" s="29">
        <f t="shared" si="8"/>
        <v>0</v>
      </c>
      <c r="J319" s="198"/>
      <c r="K319" s="198"/>
      <c r="L319" s="202"/>
      <c r="M319" s="125">
        <f>IFERROR(INDEX(Stock!$A$5:$M$476,MATCH($C319,Stock!$A:$A,0),13),0)</f>
        <v>0</v>
      </c>
      <c r="P319" s="46">
        <f>IFERROR(VLOOKUP(C319,Stock!$A$5:$M$476,10,0),0)*Journal!J319</f>
        <v>0</v>
      </c>
      <c r="Q319" s="47">
        <f>IFERROR(VLOOKUP(C319,Stock!$A$5:$M$476,10,0),0)*Journal!K319</f>
        <v>0</v>
      </c>
      <c r="R319" s="155">
        <f t="shared" si="9"/>
        <v>0</v>
      </c>
    </row>
    <row r="320" spans="2:18" ht="18" customHeight="1">
      <c r="B320" s="197"/>
      <c r="C320" s="198"/>
      <c r="D320" s="27">
        <f>IFERROR(VLOOKUP(C320,Stock!$A$5:$K$476,2,FALSE),0)</f>
        <v>0</v>
      </c>
      <c r="E320" s="199"/>
      <c r="F320" s="30">
        <f>IFERROR(VLOOKUP(C320,Stock!$A$5:$M$476,10,0),0)*Journal!E320</f>
        <v>0</v>
      </c>
      <c r="G320" s="204"/>
      <c r="H320" s="31">
        <f>IFERROR(VLOOKUP(C320,Stock!$A$5:$K$476,11,FALSE),0)*Journal!$G320</f>
        <v>0</v>
      </c>
      <c r="I320" s="29">
        <f t="shared" si="8"/>
        <v>0</v>
      </c>
      <c r="J320" s="198"/>
      <c r="K320" s="198"/>
      <c r="L320" s="202"/>
      <c r="M320" s="125">
        <f>IFERROR(INDEX(Stock!$A$5:$M$476,MATCH($C320,Stock!$A:$A,0),13),0)</f>
        <v>0</v>
      </c>
      <c r="P320" s="46">
        <f>IFERROR(VLOOKUP(C320,Stock!$A$5:$M$476,10,0),0)*Journal!J320</f>
        <v>0</v>
      </c>
      <c r="Q320" s="47">
        <f>IFERROR(VLOOKUP(C320,Stock!$A$5:$M$476,10,0),0)*Journal!K320</f>
        <v>0</v>
      </c>
      <c r="R320" s="155">
        <f t="shared" si="9"/>
        <v>0</v>
      </c>
    </row>
    <row r="321" spans="2:18" ht="18" customHeight="1">
      <c r="B321" s="197"/>
      <c r="C321" s="198"/>
      <c r="D321" s="27">
        <f>IFERROR(VLOOKUP(C321,Stock!$A$5:$K$476,2,FALSE),0)</f>
        <v>0</v>
      </c>
      <c r="E321" s="199"/>
      <c r="F321" s="30">
        <f>IFERROR(VLOOKUP(C321,Stock!$A$5:$M$476,10,0),0)*Journal!E321</f>
        <v>0</v>
      </c>
      <c r="G321" s="204"/>
      <c r="H321" s="31">
        <f>IFERROR(VLOOKUP(C321,Stock!$A$5:$K$476,11,FALSE),0)*Journal!$G321</f>
        <v>0</v>
      </c>
      <c r="I321" s="29">
        <f t="shared" si="8"/>
        <v>0</v>
      </c>
      <c r="J321" s="198"/>
      <c r="K321" s="198"/>
      <c r="L321" s="202"/>
      <c r="M321" s="125">
        <f>IFERROR(INDEX(Stock!$A$5:$M$476,MATCH($C321,Stock!$A:$A,0),13),0)</f>
        <v>0</v>
      </c>
      <c r="P321" s="46">
        <f>IFERROR(VLOOKUP(C321,Stock!$A$5:$M$476,10,0),0)*Journal!J321</f>
        <v>0</v>
      </c>
      <c r="Q321" s="47">
        <f>IFERROR(VLOOKUP(C321,Stock!$A$5:$M$476,10,0),0)*Journal!K321</f>
        <v>0</v>
      </c>
      <c r="R321" s="155">
        <f t="shared" si="9"/>
        <v>0</v>
      </c>
    </row>
    <row r="322" spans="2:18" ht="18" customHeight="1">
      <c r="B322" s="197"/>
      <c r="C322" s="198"/>
      <c r="D322" s="27">
        <f>IFERROR(VLOOKUP(C322,Stock!$A$5:$K$476,2,FALSE),0)</f>
        <v>0</v>
      </c>
      <c r="E322" s="199"/>
      <c r="F322" s="30">
        <f>IFERROR(VLOOKUP(C322,Stock!$A$5:$M$476,10,0),0)*Journal!E322</f>
        <v>0</v>
      </c>
      <c r="G322" s="204"/>
      <c r="H322" s="31">
        <f>IFERROR(VLOOKUP(C322,Stock!$A$5:$K$476,11,FALSE),0)*Journal!$G322</f>
        <v>0</v>
      </c>
      <c r="I322" s="29">
        <f t="shared" si="8"/>
        <v>0</v>
      </c>
      <c r="J322" s="198"/>
      <c r="K322" s="198"/>
      <c r="L322" s="202"/>
      <c r="M322" s="125">
        <f>IFERROR(INDEX(Stock!$A$5:$M$476,MATCH($C322,Stock!$A:$A,0),13),0)</f>
        <v>0</v>
      </c>
      <c r="P322" s="46">
        <f>IFERROR(VLOOKUP(C322,Stock!$A$5:$M$476,10,0),0)*Journal!J322</f>
        <v>0</v>
      </c>
      <c r="Q322" s="47">
        <f>IFERROR(VLOOKUP(C322,Stock!$A$5:$M$476,10,0),0)*Journal!K322</f>
        <v>0</v>
      </c>
      <c r="R322" s="155">
        <f t="shared" si="9"/>
        <v>0</v>
      </c>
    </row>
    <row r="323" spans="2:18" ht="18" customHeight="1">
      <c r="B323" s="197"/>
      <c r="C323" s="198"/>
      <c r="D323" s="27">
        <f>IFERROR(VLOOKUP(C323,Stock!$A$5:$K$476,2,FALSE),0)</f>
        <v>0</v>
      </c>
      <c r="E323" s="199"/>
      <c r="F323" s="30">
        <f>IFERROR(VLOOKUP(C323,Stock!$A$5:$M$476,10,0),0)*Journal!E323</f>
        <v>0</v>
      </c>
      <c r="G323" s="204"/>
      <c r="H323" s="31">
        <f>IFERROR(VLOOKUP(C323,Stock!$A$5:$K$476,11,FALSE),0)*Journal!$G323</f>
        <v>0</v>
      </c>
      <c r="I323" s="29">
        <f t="shared" si="8"/>
        <v>0</v>
      </c>
      <c r="J323" s="198"/>
      <c r="K323" s="198"/>
      <c r="L323" s="202"/>
      <c r="M323" s="125">
        <f>IFERROR(INDEX(Stock!$A$5:$M$476,MATCH($C323,Stock!$A:$A,0),13),0)</f>
        <v>0</v>
      </c>
      <c r="P323" s="46">
        <f>IFERROR(VLOOKUP(C323,Stock!$A$5:$M$476,10,0),0)*Journal!J323</f>
        <v>0</v>
      </c>
      <c r="Q323" s="47">
        <f>IFERROR(VLOOKUP(C323,Stock!$A$5:$M$476,10,0),0)*Journal!K323</f>
        <v>0</v>
      </c>
      <c r="R323" s="155">
        <f t="shared" si="9"/>
        <v>0</v>
      </c>
    </row>
    <row r="324" spans="2:18" ht="18" customHeight="1">
      <c r="B324" s="197"/>
      <c r="C324" s="198"/>
      <c r="D324" s="27">
        <f>IFERROR(VLOOKUP(C324,Stock!$A$5:$K$476,2,FALSE),0)</f>
        <v>0</v>
      </c>
      <c r="E324" s="199"/>
      <c r="F324" s="30">
        <f>IFERROR(VLOOKUP(C324,Stock!$A$5:$M$476,10,0),0)*Journal!E324</f>
        <v>0</v>
      </c>
      <c r="G324" s="204"/>
      <c r="H324" s="31">
        <f>IFERROR(VLOOKUP(C324,Stock!$A$5:$K$476,11,FALSE),0)*Journal!$G324</f>
        <v>0</v>
      </c>
      <c r="I324" s="29">
        <f t="shared" si="8"/>
        <v>0</v>
      </c>
      <c r="J324" s="198"/>
      <c r="K324" s="198"/>
      <c r="L324" s="202"/>
      <c r="M324" s="125">
        <f>IFERROR(INDEX(Stock!$A$5:$M$476,MATCH($C324,Stock!$A:$A,0),13),0)</f>
        <v>0</v>
      </c>
      <c r="P324" s="46">
        <f>IFERROR(VLOOKUP(C324,Stock!$A$5:$M$476,10,0),0)*Journal!J324</f>
        <v>0</v>
      </c>
      <c r="Q324" s="47">
        <f>IFERROR(VLOOKUP(C324,Stock!$A$5:$M$476,10,0),0)*Journal!K324</f>
        <v>0</v>
      </c>
      <c r="R324" s="155">
        <f t="shared" si="9"/>
        <v>0</v>
      </c>
    </row>
    <row r="325" spans="2:18" ht="18" customHeight="1">
      <c r="B325" s="197"/>
      <c r="C325" s="198"/>
      <c r="D325" s="27">
        <f>IFERROR(VLOOKUP(C325,Stock!$A$5:$K$476,2,FALSE),0)</f>
        <v>0</v>
      </c>
      <c r="E325" s="199"/>
      <c r="F325" s="30">
        <f>IFERROR(VLOOKUP(C325,Stock!$A$5:$M$476,10,0),0)*Journal!E325</f>
        <v>0</v>
      </c>
      <c r="G325" s="204"/>
      <c r="H325" s="31">
        <f>IFERROR(VLOOKUP(C325,Stock!$A$5:$K$476,11,FALSE),0)*Journal!$G325</f>
        <v>0</v>
      </c>
      <c r="I325" s="29">
        <f t="shared" si="8"/>
        <v>0</v>
      </c>
      <c r="J325" s="198"/>
      <c r="K325" s="198"/>
      <c r="L325" s="202"/>
      <c r="M325" s="125">
        <f>IFERROR(INDEX(Stock!$A$5:$M$476,MATCH($C325,Stock!$A:$A,0),13),0)</f>
        <v>0</v>
      </c>
      <c r="P325" s="46">
        <f>IFERROR(VLOOKUP(C325,Stock!$A$5:$M$476,10,0),0)*Journal!J325</f>
        <v>0</v>
      </c>
      <c r="Q325" s="47">
        <f>IFERROR(VLOOKUP(C325,Stock!$A$5:$M$476,10,0),0)*Journal!K325</f>
        <v>0</v>
      </c>
      <c r="R325" s="155">
        <f t="shared" si="9"/>
        <v>0</v>
      </c>
    </row>
    <row r="326" spans="2:18" ht="18" customHeight="1">
      <c r="B326" s="197"/>
      <c r="C326" s="198"/>
      <c r="D326" s="27">
        <f>IFERROR(VLOOKUP(C326,Stock!$A$5:$K$476,2,FALSE),0)</f>
        <v>0</v>
      </c>
      <c r="E326" s="199"/>
      <c r="F326" s="30">
        <f>IFERROR(VLOOKUP(C326,Stock!$A$5:$M$476,10,0),0)*Journal!E326</f>
        <v>0</v>
      </c>
      <c r="G326" s="204"/>
      <c r="H326" s="31">
        <f>IFERROR(VLOOKUP(C326,Stock!$A$5:$K$476,11,FALSE),0)*Journal!$G326</f>
        <v>0</v>
      </c>
      <c r="I326" s="29">
        <f t="shared" si="8"/>
        <v>0</v>
      </c>
      <c r="J326" s="198"/>
      <c r="K326" s="198"/>
      <c r="L326" s="202"/>
      <c r="M326" s="125">
        <f>IFERROR(INDEX(Stock!$A$5:$M$476,MATCH($C326,Stock!$A:$A,0),13),0)</f>
        <v>0</v>
      </c>
      <c r="P326" s="46">
        <f>IFERROR(VLOOKUP(C326,Stock!$A$5:$M$476,10,0),0)*Journal!J326</f>
        <v>0</v>
      </c>
      <c r="Q326" s="47">
        <f>IFERROR(VLOOKUP(C326,Stock!$A$5:$M$476,10,0),0)*Journal!K326</f>
        <v>0</v>
      </c>
      <c r="R326" s="155">
        <f t="shared" si="9"/>
        <v>0</v>
      </c>
    </row>
    <row r="327" spans="2:18" ht="18" customHeight="1">
      <c r="B327" s="197"/>
      <c r="C327" s="198"/>
      <c r="D327" s="27">
        <f>IFERROR(VLOOKUP(C327,Stock!$A$5:$K$476,2,FALSE),0)</f>
        <v>0</v>
      </c>
      <c r="E327" s="199"/>
      <c r="F327" s="30">
        <f>IFERROR(VLOOKUP(C327,Stock!$A$5:$M$476,10,0),0)*Journal!E327</f>
        <v>0</v>
      </c>
      <c r="G327" s="204"/>
      <c r="H327" s="31">
        <f>IFERROR(VLOOKUP(C327,Stock!$A$5:$K$476,11,FALSE),0)*Journal!$G327</f>
        <v>0</v>
      </c>
      <c r="I327" s="29">
        <f t="shared" si="8"/>
        <v>0</v>
      </c>
      <c r="J327" s="198"/>
      <c r="K327" s="198"/>
      <c r="L327" s="202"/>
      <c r="M327" s="125">
        <f>IFERROR(INDEX(Stock!$A$5:$M$476,MATCH($C327,Stock!$A:$A,0),13),0)</f>
        <v>0</v>
      </c>
      <c r="P327" s="46">
        <f>IFERROR(VLOOKUP(C327,Stock!$A$5:$M$476,10,0),0)*Journal!J327</f>
        <v>0</v>
      </c>
      <c r="Q327" s="47">
        <f>IFERROR(VLOOKUP(C327,Stock!$A$5:$M$476,10,0),0)*Journal!K327</f>
        <v>0</v>
      </c>
      <c r="R327" s="155">
        <f t="shared" si="9"/>
        <v>0</v>
      </c>
    </row>
    <row r="328" spans="2:18" ht="18" customHeight="1">
      <c r="B328" s="197"/>
      <c r="C328" s="198"/>
      <c r="D328" s="27">
        <f>IFERROR(VLOOKUP(C328,Stock!$A$5:$K$476,2,FALSE),0)</f>
        <v>0</v>
      </c>
      <c r="E328" s="199"/>
      <c r="F328" s="30">
        <f>IFERROR(VLOOKUP(C328,Stock!$A$5:$M$476,10,0),0)*Journal!E328</f>
        <v>0</v>
      </c>
      <c r="G328" s="204"/>
      <c r="H328" s="31">
        <f>IFERROR(VLOOKUP(C328,Stock!$A$5:$K$476,11,FALSE),0)*Journal!$G328</f>
        <v>0</v>
      </c>
      <c r="I328" s="29">
        <f t="shared" si="8"/>
        <v>0</v>
      </c>
      <c r="J328" s="198"/>
      <c r="K328" s="198"/>
      <c r="L328" s="202"/>
      <c r="M328" s="125">
        <f>IFERROR(INDEX(Stock!$A$5:$M$476,MATCH($C328,Stock!$A:$A,0),13),0)</f>
        <v>0</v>
      </c>
      <c r="P328" s="46">
        <f>IFERROR(VLOOKUP(C328,Stock!$A$5:$M$476,10,0),0)*Journal!J328</f>
        <v>0</v>
      </c>
      <c r="Q328" s="47">
        <f>IFERROR(VLOOKUP(C328,Stock!$A$5:$M$476,10,0),0)*Journal!K328</f>
        <v>0</v>
      </c>
      <c r="R328" s="155">
        <f t="shared" si="9"/>
        <v>0</v>
      </c>
    </row>
    <row r="329" spans="2:18" ht="18" customHeight="1">
      <c r="B329" s="197"/>
      <c r="C329" s="198"/>
      <c r="D329" s="27">
        <f>IFERROR(VLOOKUP(C329,Stock!$A$5:$K$476,2,FALSE),0)</f>
        <v>0</v>
      </c>
      <c r="E329" s="199"/>
      <c r="F329" s="30">
        <f>IFERROR(VLOOKUP(C329,Stock!$A$5:$M$476,10,0),0)*Journal!E329</f>
        <v>0</v>
      </c>
      <c r="G329" s="204"/>
      <c r="H329" s="31">
        <f>IFERROR(VLOOKUP(C329,Stock!$A$5:$K$476,11,FALSE),0)*Journal!$G329</f>
        <v>0</v>
      </c>
      <c r="I329" s="29">
        <f t="shared" si="8"/>
        <v>0</v>
      </c>
      <c r="J329" s="198"/>
      <c r="K329" s="198"/>
      <c r="L329" s="202"/>
      <c r="M329" s="125">
        <f>IFERROR(INDEX(Stock!$A$5:$M$476,MATCH($C329,Stock!$A:$A,0),13),0)</f>
        <v>0</v>
      </c>
      <c r="P329" s="46">
        <f>IFERROR(VLOOKUP(C329,Stock!$A$5:$M$476,10,0),0)*Journal!J329</f>
        <v>0</v>
      </c>
      <c r="Q329" s="47">
        <f>IFERROR(VLOOKUP(C329,Stock!$A$5:$M$476,10,0),0)*Journal!K329</f>
        <v>0</v>
      </c>
      <c r="R329" s="155">
        <f t="shared" si="9"/>
        <v>0</v>
      </c>
    </row>
    <row r="330" spans="2:18" ht="18" customHeight="1">
      <c r="B330" s="197"/>
      <c r="C330" s="198"/>
      <c r="D330" s="27">
        <f>IFERROR(VLOOKUP(C330,Stock!$A$5:$K$476,2,FALSE),0)</f>
        <v>0</v>
      </c>
      <c r="E330" s="199"/>
      <c r="F330" s="30">
        <f>IFERROR(VLOOKUP(C330,Stock!$A$5:$M$476,10,0),0)*Journal!E330</f>
        <v>0</v>
      </c>
      <c r="G330" s="204"/>
      <c r="H330" s="31">
        <f>IFERROR(VLOOKUP(C330,Stock!$A$5:$K$476,11,FALSE),0)*Journal!$G330</f>
        <v>0</v>
      </c>
      <c r="I330" s="29">
        <f t="shared" si="8"/>
        <v>0</v>
      </c>
      <c r="J330" s="198"/>
      <c r="K330" s="198"/>
      <c r="L330" s="202"/>
      <c r="M330" s="125">
        <f>IFERROR(INDEX(Stock!$A$5:$M$476,MATCH($C330,Stock!$A:$A,0),13),0)</f>
        <v>0</v>
      </c>
      <c r="P330" s="46">
        <f>IFERROR(VLOOKUP(C330,Stock!$A$5:$M$476,10,0),0)*Journal!J330</f>
        <v>0</v>
      </c>
      <c r="Q330" s="47">
        <f>IFERROR(VLOOKUP(C330,Stock!$A$5:$M$476,10,0),0)*Journal!K330</f>
        <v>0</v>
      </c>
      <c r="R330" s="155">
        <f t="shared" si="9"/>
        <v>0</v>
      </c>
    </row>
    <row r="331" spans="2:18" ht="18" customHeight="1">
      <c r="B331" s="197"/>
      <c r="C331" s="198"/>
      <c r="D331" s="27">
        <f>IFERROR(VLOOKUP(C331,Stock!$A$5:$K$476,2,FALSE),0)</f>
        <v>0</v>
      </c>
      <c r="E331" s="199"/>
      <c r="F331" s="30">
        <f>IFERROR(VLOOKUP(C331,Stock!$A$5:$M$476,10,0),0)*Journal!E331</f>
        <v>0</v>
      </c>
      <c r="G331" s="204"/>
      <c r="H331" s="31">
        <f>IFERROR(VLOOKUP(C331,Stock!$A$5:$K$476,11,FALSE),0)*Journal!$G331</f>
        <v>0</v>
      </c>
      <c r="I331" s="29">
        <f t="shared" si="8"/>
        <v>0</v>
      </c>
      <c r="J331" s="198"/>
      <c r="K331" s="198"/>
      <c r="L331" s="202"/>
      <c r="M331" s="125">
        <f>IFERROR(INDEX(Stock!$A$5:$M$476,MATCH($C331,Stock!$A:$A,0),13),0)</f>
        <v>0</v>
      </c>
      <c r="P331" s="46">
        <f>IFERROR(VLOOKUP(C331,Stock!$A$5:$M$476,10,0),0)*Journal!J331</f>
        <v>0</v>
      </c>
      <c r="Q331" s="47">
        <f>IFERROR(VLOOKUP(C331,Stock!$A$5:$M$476,10,0),0)*Journal!K331</f>
        <v>0</v>
      </c>
      <c r="R331" s="155">
        <f t="shared" si="9"/>
        <v>0</v>
      </c>
    </row>
    <row r="332" spans="2:18" ht="18" customHeight="1">
      <c r="B332" s="197"/>
      <c r="C332" s="198"/>
      <c r="D332" s="27">
        <f>IFERROR(VLOOKUP(C332,Stock!$A$5:$K$476,2,FALSE),0)</f>
        <v>0</v>
      </c>
      <c r="E332" s="199"/>
      <c r="F332" s="30">
        <f>IFERROR(VLOOKUP(C332,Stock!$A$5:$M$476,10,0),0)*Journal!E332</f>
        <v>0</v>
      </c>
      <c r="G332" s="204"/>
      <c r="H332" s="31">
        <f>IFERROR(VLOOKUP(C332,Stock!$A$5:$K$476,11,FALSE),0)*Journal!$G332</f>
        <v>0</v>
      </c>
      <c r="I332" s="29">
        <f t="shared" si="8"/>
        <v>0</v>
      </c>
      <c r="J332" s="198"/>
      <c r="K332" s="198"/>
      <c r="L332" s="202"/>
      <c r="M332" s="125">
        <f>IFERROR(INDEX(Stock!$A$5:$M$476,MATCH($C332,Stock!$A:$A,0),13),0)</f>
        <v>0</v>
      </c>
      <c r="P332" s="46">
        <f>IFERROR(VLOOKUP(C332,Stock!$A$5:$M$476,10,0),0)*Journal!J332</f>
        <v>0</v>
      </c>
      <c r="Q332" s="47">
        <f>IFERROR(VLOOKUP(C332,Stock!$A$5:$M$476,10,0),0)*Journal!K332</f>
        <v>0</v>
      </c>
      <c r="R332" s="155">
        <f t="shared" si="9"/>
        <v>0</v>
      </c>
    </row>
    <row r="333" spans="2:18" ht="18" customHeight="1">
      <c r="B333" s="197"/>
      <c r="C333" s="198"/>
      <c r="D333" s="27">
        <f>IFERROR(VLOOKUP(C333,Stock!$A$5:$K$476,2,FALSE),0)</f>
        <v>0</v>
      </c>
      <c r="E333" s="199"/>
      <c r="F333" s="30">
        <f>IFERROR(VLOOKUP(C333,Stock!$A$5:$M$476,10,0),0)*Journal!E333</f>
        <v>0</v>
      </c>
      <c r="G333" s="204"/>
      <c r="H333" s="31">
        <f>IFERROR(VLOOKUP(C333,Stock!$A$5:$K$476,11,FALSE),0)*Journal!$G333</f>
        <v>0</v>
      </c>
      <c r="I333" s="29">
        <f t="shared" si="8"/>
        <v>0</v>
      </c>
      <c r="J333" s="198"/>
      <c r="K333" s="198"/>
      <c r="L333" s="202"/>
      <c r="M333" s="125">
        <f>IFERROR(INDEX(Stock!$A$5:$M$476,MATCH($C333,Stock!$A:$A,0),13),0)</f>
        <v>0</v>
      </c>
      <c r="P333" s="46">
        <f>IFERROR(VLOOKUP(C333,Stock!$A$5:$M$476,10,0),0)*Journal!J333</f>
        <v>0</v>
      </c>
      <c r="Q333" s="47">
        <f>IFERROR(VLOOKUP(C333,Stock!$A$5:$M$476,10,0),0)*Journal!K333</f>
        <v>0</v>
      </c>
      <c r="R333" s="155">
        <f t="shared" si="9"/>
        <v>0</v>
      </c>
    </row>
    <row r="334" spans="2:18" ht="18" customHeight="1">
      <c r="B334" s="197"/>
      <c r="C334" s="198"/>
      <c r="D334" s="27">
        <f>IFERROR(VLOOKUP(C334,Stock!$A$5:$K$476,2,FALSE),0)</f>
        <v>0</v>
      </c>
      <c r="E334" s="199"/>
      <c r="F334" s="30">
        <f>IFERROR(VLOOKUP(C334,Stock!$A$5:$M$476,10,0),0)*Journal!E334</f>
        <v>0</v>
      </c>
      <c r="G334" s="204"/>
      <c r="H334" s="31">
        <f>IFERROR(VLOOKUP(C334,Stock!$A$5:$K$476,11,FALSE),0)*Journal!$G334</f>
        <v>0</v>
      </c>
      <c r="I334" s="29">
        <f t="shared" ref="I334:I397" si="10">E334+G334</f>
        <v>0</v>
      </c>
      <c r="J334" s="198"/>
      <c r="K334" s="198"/>
      <c r="L334" s="202"/>
      <c r="M334" s="125">
        <f>IFERROR(INDEX(Stock!$A$5:$M$476,MATCH($C334,Stock!$A:$A,0),13),0)</f>
        <v>0</v>
      </c>
      <c r="P334" s="46">
        <f>IFERROR(VLOOKUP(C334,Stock!$A$5:$M$476,10,0),0)*Journal!J334</f>
        <v>0</v>
      </c>
      <c r="Q334" s="47">
        <f>IFERROR(VLOOKUP(C334,Stock!$A$5:$M$476,10,0),0)*Journal!K334</f>
        <v>0</v>
      </c>
      <c r="R334" s="155">
        <f t="shared" ref="R334:R397" si="11">E334+G334</f>
        <v>0</v>
      </c>
    </row>
    <row r="335" spans="2:18" ht="18" customHeight="1">
      <c r="B335" s="197"/>
      <c r="C335" s="198"/>
      <c r="D335" s="27">
        <f>IFERROR(VLOOKUP(C335,Stock!$A$5:$K$476,2,FALSE),0)</f>
        <v>0</v>
      </c>
      <c r="E335" s="199"/>
      <c r="F335" s="30">
        <f>IFERROR(VLOOKUP(C335,Stock!$A$5:$M$476,10,0),0)*Journal!E335</f>
        <v>0</v>
      </c>
      <c r="G335" s="204"/>
      <c r="H335" s="31">
        <f>IFERROR(VLOOKUP(C335,Stock!$A$5:$K$476,11,FALSE),0)*Journal!$G335</f>
        <v>0</v>
      </c>
      <c r="I335" s="29">
        <f t="shared" si="10"/>
        <v>0</v>
      </c>
      <c r="J335" s="198"/>
      <c r="K335" s="198"/>
      <c r="L335" s="202"/>
      <c r="M335" s="125">
        <f>IFERROR(INDEX(Stock!$A$5:$M$476,MATCH($C335,Stock!$A:$A,0),13),0)</f>
        <v>0</v>
      </c>
      <c r="P335" s="46">
        <f>IFERROR(VLOOKUP(C335,Stock!$A$5:$M$476,10,0),0)*Journal!J335</f>
        <v>0</v>
      </c>
      <c r="Q335" s="47">
        <f>IFERROR(VLOOKUP(C335,Stock!$A$5:$M$476,10,0),0)*Journal!K335</f>
        <v>0</v>
      </c>
      <c r="R335" s="155">
        <f t="shared" si="11"/>
        <v>0</v>
      </c>
    </row>
    <row r="336" spans="2:18" ht="18" customHeight="1">
      <c r="B336" s="197"/>
      <c r="C336" s="198"/>
      <c r="D336" s="27">
        <f>IFERROR(VLOOKUP(C336,Stock!$A$5:$K$476,2,FALSE),0)</f>
        <v>0</v>
      </c>
      <c r="E336" s="199"/>
      <c r="F336" s="30">
        <f>IFERROR(VLOOKUP(C336,Stock!$A$5:$M$476,10,0),0)*Journal!E336</f>
        <v>0</v>
      </c>
      <c r="G336" s="204"/>
      <c r="H336" s="31">
        <f>IFERROR(VLOOKUP(C336,Stock!$A$5:$K$476,11,FALSE),0)*Journal!$G336</f>
        <v>0</v>
      </c>
      <c r="I336" s="29">
        <f t="shared" si="10"/>
        <v>0</v>
      </c>
      <c r="J336" s="198"/>
      <c r="K336" s="198"/>
      <c r="L336" s="202"/>
      <c r="M336" s="125">
        <f>IFERROR(INDEX(Stock!$A$5:$M$476,MATCH($C336,Stock!$A:$A,0),13),0)</f>
        <v>0</v>
      </c>
      <c r="P336" s="46">
        <f>IFERROR(VLOOKUP(C336,Stock!$A$5:$M$476,10,0),0)*Journal!J336</f>
        <v>0</v>
      </c>
      <c r="Q336" s="47">
        <f>IFERROR(VLOOKUP(C336,Stock!$A$5:$M$476,10,0),0)*Journal!K336</f>
        <v>0</v>
      </c>
      <c r="R336" s="155">
        <f t="shared" si="11"/>
        <v>0</v>
      </c>
    </row>
    <row r="337" spans="2:18" ht="18" customHeight="1">
      <c r="B337" s="197"/>
      <c r="C337" s="198"/>
      <c r="D337" s="27">
        <f>IFERROR(VLOOKUP(C337,Stock!$A$5:$K$476,2,FALSE),0)</f>
        <v>0</v>
      </c>
      <c r="E337" s="199"/>
      <c r="F337" s="30">
        <f>IFERROR(VLOOKUP(C337,Stock!$A$5:$M$476,10,0),0)*Journal!E337</f>
        <v>0</v>
      </c>
      <c r="G337" s="204"/>
      <c r="H337" s="31">
        <f>IFERROR(VLOOKUP(C337,Stock!$A$5:$K$476,11,FALSE),0)*Journal!$G337</f>
        <v>0</v>
      </c>
      <c r="I337" s="29">
        <f t="shared" si="10"/>
        <v>0</v>
      </c>
      <c r="J337" s="198"/>
      <c r="K337" s="198"/>
      <c r="L337" s="202"/>
      <c r="M337" s="125">
        <f>IFERROR(INDEX(Stock!$A$5:$M$476,MATCH($C337,Stock!$A:$A,0),13),0)</f>
        <v>0</v>
      </c>
      <c r="P337" s="46">
        <f>IFERROR(VLOOKUP(C337,Stock!$A$5:$M$476,10,0),0)*Journal!J337</f>
        <v>0</v>
      </c>
      <c r="Q337" s="47">
        <f>IFERROR(VLOOKUP(C337,Stock!$A$5:$M$476,10,0),0)*Journal!K337</f>
        <v>0</v>
      </c>
      <c r="R337" s="155">
        <f t="shared" si="11"/>
        <v>0</v>
      </c>
    </row>
    <row r="338" spans="2:18" ht="18" customHeight="1">
      <c r="B338" s="197"/>
      <c r="C338" s="198"/>
      <c r="D338" s="27">
        <f>IFERROR(VLOOKUP(C338,Stock!$A$5:$K$476,2,FALSE),0)</f>
        <v>0</v>
      </c>
      <c r="E338" s="199"/>
      <c r="F338" s="30">
        <f>IFERROR(VLOOKUP(C338,Stock!$A$5:$M$476,10,0),0)*Journal!E338</f>
        <v>0</v>
      </c>
      <c r="G338" s="204"/>
      <c r="H338" s="31">
        <f>IFERROR(VLOOKUP(C338,Stock!$A$5:$K$476,11,FALSE),0)*Journal!$G338</f>
        <v>0</v>
      </c>
      <c r="I338" s="29">
        <f t="shared" si="10"/>
        <v>0</v>
      </c>
      <c r="J338" s="198"/>
      <c r="K338" s="198"/>
      <c r="L338" s="202"/>
      <c r="M338" s="125">
        <f>IFERROR(INDEX(Stock!$A$5:$M$476,MATCH($C338,Stock!$A:$A,0),13),0)</f>
        <v>0</v>
      </c>
      <c r="P338" s="46">
        <f>IFERROR(VLOOKUP(C338,Stock!$A$5:$M$476,10,0),0)*Journal!J338</f>
        <v>0</v>
      </c>
      <c r="Q338" s="47">
        <f>IFERROR(VLOOKUP(C338,Stock!$A$5:$M$476,10,0),0)*Journal!K338</f>
        <v>0</v>
      </c>
      <c r="R338" s="155">
        <f t="shared" si="11"/>
        <v>0</v>
      </c>
    </row>
    <row r="339" spans="2:18" ht="18" customHeight="1">
      <c r="B339" s="197"/>
      <c r="C339" s="198"/>
      <c r="D339" s="27">
        <f>IFERROR(VLOOKUP(C339,Stock!$A$5:$K$476,2,FALSE),0)</f>
        <v>0</v>
      </c>
      <c r="E339" s="199"/>
      <c r="F339" s="30">
        <f>IFERROR(VLOOKUP(C339,Stock!$A$5:$M$476,10,0),0)*Journal!E339</f>
        <v>0</v>
      </c>
      <c r="G339" s="204"/>
      <c r="H339" s="31">
        <f>IFERROR(VLOOKUP(C339,Stock!$A$5:$K$476,11,FALSE),0)*Journal!$G339</f>
        <v>0</v>
      </c>
      <c r="I339" s="29">
        <f t="shared" si="10"/>
        <v>0</v>
      </c>
      <c r="J339" s="198"/>
      <c r="K339" s="198"/>
      <c r="L339" s="202"/>
      <c r="M339" s="125">
        <f>IFERROR(INDEX(Stock!$A$5:$M$476,MATCH($C339,Stock!$A:$A,0),13),0)</f>
        <v>0</v>
      </c>
      <c r="P339" s="46">
        <f>IFERROR(VLOOKUP(C339,Stock!$A$5:$M$476,10,0),0)*Journal!J339</f>
        <v>0</v>
      </c>
      <c r="Q339" s="47">
        <f>IFERROR(VLOOKUP(C339,Stock!$A$5:$M$476,10,0),0)*Journal!K339</f>
        <v>0</v>
      </c>
      <c r="R339" s="155">
        <f t="shared" si="11"/>
        <v>0</v>
      </c>
    </row>
    <row r="340" spans="2:18" ht="18" customHeight="1">
      <c r="B340" s="197"/>
      <c r="C340" s="198"/>
      <c r="D340" s="27">
        <f>IFERROR(VLOOKUP(C340,Stock!$A$5:$K$476,2,FALSE),0)</f>
        <v>0</v>
      </c>
      <c r="E340" s="199"/>
      <c r="F340" s="30">
        <f>IFERROR(VLOOKUP(C340,Stock!$A$5:$M$476,10,0),0)*Journal!E340</f>
        <v>0</v>
      </c>
      <c r="G340" s="204"/>
      <c r="H340" s="31">
        <f>IFERROR(VLOOKUP(C340,Stock!$A$5:$K$476,11,FALSE),0)*Journal!$G340</f>
        <v>0</v>
      </c>
      <c r="I340" s="29">
        <f t="shared" si="10"/>
        <v>0</v>
      </c>
      <c r="J340" s="198"/>
      <c r="K340" s="198"/>
      <c r="L340" s="202"/>
      <c r="M340" s="125">
        <f>IFERROR(INDEX(Stock!$A$5:$M$476,MATCH($C340,Stock!$A:$A,0),13),0)</f>
        <v>0</v>
      </c>
      <c r="P340" s="46">
        <f>IFERROR(VLOOKUP(C340,Stock!$A$5:$M$476,10,0),0)*Journal!J340</f>
        <v>0</v>
      </c>
      <c r="Q340" s="47">
        <f>IFERROR(VLOOKUP(C340,Stock!$A$5:$M$476,10,0),0)*Journal!K340</f>
        <v>0</v>
      </c>
      <c r="R340" s="155">
        <f t="shared" si="11"/>
        <v>0</v>
      </c>
    </row>
    <row r="341" spans="2:18" ht="18" customHeight="1">
      <c r="B341" s="197"/>
      <c r="C341" s="198"/>
      <c r="D341" s="27">
        <f>IFERROR(VLOOKUP(C341,Stock!$A$5:$K$476,2,FALSE),0)</f>
        <v>0</v>
      </c>
      <c r="E341" s="199"/>
      <c r="F341" s="30">
        <f>IFERROR(VLOOKUP(C341,Stock!$A$5:$M$476,10,0),0)*Journal!E341</f>
        <v>0</v>
      </c>
      <c r="G341" s="204"/>
      <c r="H341" s="31">
        <f>IFERROR(VLOOKUP(C341,Stock!$A$5:$K$476,11,FALSE),0)*Journal!$G341</f>
        <v>0</v>
      </c>
      <c r="I341" s="29">
        <f t="shared" si="10"/>
        <v>0</v>
      </c>
      <c r="J341" s="198"/>
      <c r="K341" s="198"/>
      <c r="L341" s="202"/>
      <c r="M341" s="125">
        <f>IFERROR(INDEX(Stock!$A$5:$M$476,MATCH($C341,Stock!$A:$A,0),13),0)</f>
        <v>0</v>
      </c>
      <c r="P341" s="46">
        <f>IFERROR(VLOOKUP(C341,Stock!$A$5:$M$476,10,0),0)*Journal!J341</f>
        <v>0</v>
      </c>
      <c r="Q341" s="47">
        <f>IFERROR(VLOOKUP(C341,Stock!$A$5:$M$476,10,0),0)*Journal!K341</f>
        <v>0</v>
      </c>
      <c r="R341" s="155">
        <f t="shared" si="11"/>
        <v>0</v>
      </c>
    </row>
    <row r="342" spans="2:18" ht="18" customHeight="1">
      <c r="B342" s="197"/>
      <c r="C342" s="198"/>
      <c r="D342" s="27">
        <f>IFERROR(VLOOKUP(C342,Stock!$A$5:$K$476,2,FALSE),0)</f>
        <v>0</v>
      </c>
      <c r="E342" s="199"/>
      <c r="F342" s="30">
        <f>IFERROR(VLOOKUP(C342,Stock!$A$5:$M$476,10,0),0)*Journal!E342</f>
        <v>0</v>
      </c>
      <c r="G342" s="204"/>
      <c r="H342" s="31">
        <f>IFERROR(VLOOKUP(C342,Stock!$A$5:$K$476,11,FALSE),0)*Journal!$G342</f>
        <v>0</v>
      </c>
      <c r="I342" s="29">
        <f t="shared" si="10"/>
        <v>0</v>
      </c>
      <c r="J342" s="198"/>
      <c r="K342" s="198"/>
      <c r="L342" s="202"/>
      <c r="M342" s="125">
        <f>IFERROR(INDEX(Stock!$A$5:$M$476,MATCH($C342,Stock!$A:$A,0),13),0)</f>
        <v>0</v>
      </c>
      <c r="P342" s="46">
        <f>IFERROR(VLOOKUP(C342,Stock!$A$5:$M$476,10,0),0)*Journal!J342</f>
        <v>0</v>
      </c>
      <c r="Q342" s="47">
        <f>IFERROR(VLOOKUP(C342,Stock!$A$5:$M$476,10,0),0)*Journal!K342</f>
        <v>0</v>
      </c>
      <c r="R342" s="155">
        <f t="shared" si="11"/>
        <v>0</v>
      </c>
    </row>
    <row r="343" spans="2:18" ht="18" customHeight="1">
      <c r="B343" s="197"/>
      <c r="C343" s="198"/>
      <c r="D343" s="27">
        <f>IFERROR(VLOOKUP(C343,Stock!$A$5:$K$476,2,FALSE),0)</f>
        <v>0</v>
      </c>
      <c r="E343" s="199"/>
      <c r="F343" s="30">
        <f>IFERROR(VLOOKUP(C343,Stock!$A$5:$M$476,10,0),0)*Journal!E343</f>
        <v>0</v>
      </c>
      <c r="G343" s="204"/>
      <c r="H343" s="31">
        <f>IFERROR(VLOOKUP(C343,Stock!$A$5:$K$476,11,FALSE),0)*Journal!$G343</f>
        <v>0</v>
      </c>
      <c r="I343" s="29">
        <f t="shared" si="10"/>
        <v>0</v>
      </c>
      <c r="J343" s="198"/>
      <c r="K343" s="198"/>
      <c r="L343" s="202"/>
      <c r="M343" s="125">
        <f>IFERROR(INDEX(Stock!$A$5:$M$476,MATCH($C343,Stock!$A:$A,0),13),0)</f>
        <v>0</v>
      </c>
      <c r="P343" s="46">
        <f>IFERROR(VLOOKUP(C343,Stock!$A$5:$M$476,10,0),0)*Journal!J343</f>
        <v>0</v>
      </c>
      <c r="Q343" s="47">
        <f>IFERROR(VLOOKUP(C343,Stock!$A$5:$M$476,10,0),0)*Journal!K343</f>
        <v>0</v>
      </c>
      <c r="R343" s="155">
        <f t="shared" si="11"/>
        <v>0</v>
      </c>
    </row>
    <row r="344" spans="2:18" ht="18" customHeight="1">
      <c r="B344" s="197"/>
      <c r="C344" s="198"/>
      <c r="D344" s="27">
        <f>IFERROR(VLOOKUP(C344,Stock!$A$5:$K$476,2,FALSE),0)</f>
        <v>0</v>
      </c>
      <c r="E344" s="199"/>
      <c r="F344" s="30">
        <f>IFERROR(VLOOKUP(C344,Stock!$A$5:$M$476,10,0),0)*Journal!E344</f>
        <v>0</v>
      </c>
      <c r="G344" s="204"/>
      <c r="H344" s="31">
        <f>IFERROR(VLOOKUP(C344,Stock!$A$5:$K$476,11,FALSE),0)*Journal!$G344</f>
        <v>0</v>
      </c>
      <c r="I344" s="29">
        <f t="shared" si="10"/>
        <v>0</v>
      </c>
      <c r="J344" s="198"/>
      <c r="K344" s="198"/>
      <c r="L344" s="202"/>
      <c r="M344" s="125">
        <f>IFERROR(INDEX(Stock!$A$5:$M$476,MATCH($C344,Stock!$A:$A,0),13),0)</f>
        <v>0</v>
      </c>
      <c r="P344" s="46">
        <f>IFERROR(VLOOKUP(C344,Stock!$A$5:$M$476,10,0),0)*Journal!J344</f>
        <v>0</v>
      </c>
      <c r="Q344" s="47">
        <f>IFERROR(VLOOKUP(C344,Stock!$A$5:$M$476,10,0),0)*Journal!K344</f>
        <v>0</v>
      </c>
      <c r="R344" s="155">
        <f t="shared" si="11"/>
        <v>0</v>
      </c>
    </row>
    <row r="345" spans="2:18" ht="18" customHeight="1">
      <c r="B345" s="197"/>
      <c r="C345" s="198"/>
      <c r="D345" s="27">
        <f>IFERROR(VLOOKUP(C345,Stock!$A$5:$K$476,2,FALSE),0)</f>
        <v>0</v>
      </c>
      <c r="E345" s="199"/>
      <c r="F345" s="30">
        <f>IFERROR(VLOOKUP(C345,Stock!$A$5:$M$476,10,0),0)*Journal!E345</f>
        <v>0</v>
      </c>
      <c r="G345" s="204"/>
      <c r="H345" s="31">
        <f>IFERROR(VLOOKUP(C345,Stock!$A$5:$K$476,11,FALSE),0)*Journal!$G345</f>
        <v>0</v>
      </c>
      <c r="I345" s="29">
        <f t="shared" si="10"/>
        <v>0</v>
      </c>
      <c r="J345" s="198"/>
      <c r="K345" s="198"/>
      <c r="L345" s="202"/>
      <c r="M345" s="125">
        <f>IFERROR(INDEX(Stock!$A$5:$M$476,MATCH($C345,Stock!$A:$A,0),13),0)</f>
        <v>0</v>
      </c>
      <c r="P345" s="46">
        <f>IFERROR(VLOOKUP(C345,Stock!$A$5:$M$476,10,0),0)*Journal!J345</f>
        <v>0</v>
      </c>
      <c r="Q345" s="47">
        <f>IFERROR(VLOOKUP(C345,Stock!$A$5:$M$476,10,0),0)*Journal!K345</f>
        <v>0</v>
      </c>
      <c r="R345" s="155">
        <f t="shared" si="11"/>
        <v>0</v>
      </c>
    </row>
    <row r="346" spans="2:18" ht="18" customHeight="1">
      <c r="B346" s="197"/>
      <c r="C346" s="198"/>
      <c r="D346" s="27">
        <f>IFERROR(VLOOKUP(C346,Stock!$A$5:$K$476,2,FALSE),0)</f>
        <v>0</v>
      </c>
      <c r="E346" s="199"/>
      <c r="F346" s="30">
        <f>IFERROR(VLOOKUP(C346,Stock!$A$5:$M$476,10,0),0)*Journal!E346</f>
        <v>0</v>
      </c>
      <c r="G346" s="204"/>
      <c r="H346" s="31">
        <f>IFERROR(VLOOKUP(C346,Stock!$A$5:$K$476,11,FALSE),0)*Journal!$G346</f>
        <v>0</v>
      </c>
      <c r="I346" s="29">
        <f t="shared" si="10"/>
        <v>0</v>
      </c>
      <c r="J346" s="198"/>
      <c r="K346" s="198"/>
      <c r="L346" s="202"/>
      <c r="M346" s="125">
        <f>IFERROR(INDEX(Stock!$A$5:$M$476,MATCH($C346,Stock!$A:$A,0),13),0)</f>
        <v>0</v>
      </c>
      <c r="P346" s="46">
        <f>IFERROR(VLOOKUP(C346,Stock!$A$5:$M$476,10,0),0)*Journal!J346</f>
        <v>0</v>
      </c>
      <c r="Q346" s="47">
        <f>IFERROR(VLOOKUP(C346,Stock!$A$5:$M$476,10,0),0)*Journal!K346</f>
        <v>0</v>
      </c>
      <c r="R346" s="155">
        <f t="shared" si="11"/>
        <v>0</v>
      </c>
    </row>
    <row r="347" spans="2:18" ht="18" customHeight="1">
      <c r="B347" s="197"/>
      <c r="C347" s="198"/>
      <c r="D347" s="27">
        <f>IFERROR(VLOOKUP(C347,Stock!$A$5:$K$476,2,FALSE),0)</f>
        <v>0</v>
      </c>
      <c r="E347" s="199"/>
      <c r="F347" s="30">
        <f>IFERROR(VLOOKUP(C347,Stock!$A$5:$M$476,10,0),0)*Journal!E347</f>
        <v>0</v>
      </c>
      <c r="G347" s="204"/>
      <c r="H347" s="31">
        <f>IFERROR(VLOOKUP(C347,Stock!$A$5:$K$476,11,FALSE),0)*Journal!$G347</f>
        <v>0</v>
      </c>
      <c r="I347" s="29">
        <f t="shared" si="10"/>
        <v>0</v>
      </c>
      <c r="J347" s="198"/>
      <c r="K347" s="198"/>
      <c r="L347" s="202"/>
      <c r="M347" s="125">
        <f>IFERROR(INDEX(Stock!$A$5:$M$476,MATCH($C347,Stock!$A:$A,0),13),0)</f>
        <v>0</v>
      </c>
      <c r="P347" s="46">
        <f>IFERROR(VLOOKUP(C347,Stock!$A$5:$M$476,10,0),0)*Journal!J347</f>
        <v>0</v>
      </c>
      <c r="Q347" s="47">
        <f>IFERROR(VLOOKUP(C347,Stock!$A$5:$M$476,10,0),0)*Journal!K347</f>
        <v>0</v>
      </c>
      <c r="R347" s="155">
        <f t="shared" si="11"/>
        <v>0</v>
      </c>
    </row>
    <row r="348" spans="2:18" ht="18" customHeight="1">
      <c r="B348" s="197"/>
      <c r="C348" s="198"/>
      <c r="D348" s="27">
        <f>IFERROR(VLOOKUP(C348,Stock!$A$5:$K$476,2,FALSE),0)</f>
        <v>0</v>
      </c>
      <c r="E348" s="199"/>
      <c r="F348" s="30">
        <f>IFERROR(VLOOKUP(C348,Stock!$A$5:$M$476,10,0),0)*Journal!E348</f>
        <v>0</v>
      </c>
      <c r="G348" s="204"/>
      <c r="H348" s="31">
        <f>IFERROR(VLOOKUP(C348,Stock!$A$5:$K$476,11,FALSE),0)*Journal!$G348</f>
        <v>0</v>
      </c>
      <c r="I348" s="29">
        <f t="shared" si="10"/>
        <v>0</v>
      </c>
      <c r="J348" s="198"/>
      <c r="K348" s="198"/>
      <c r="L348" s="202"/>
      <c r="M348" s="125">
        <f>IFERROR(INDEX(Stock!$A$5:$M$476,MATCH($C348,Stock!$A:$A,0),13),0)</f>
        <v>0</v>
      </c>
      <c r="P348" s="46">
        <f>IFERROR(VLOOKUP(C348,Stock!$A$5:$M$476,10,0),0)*Journal!J348</f>
        <v>0</v>
      </c>
      <c r="Q348" s="47">
        <f>IFERROR(VLOOKUP(C348,Stock!$A$5:$M$476,10,0),0)*Journal!K348</f>
        <v>0</v>
      </c>
      <c r="R348" s="155">
        <f t="shared" si="11"/>
        <v>0</v>
      </c>
    </row>
    <row r="349" spans="2:18" ht="18" customHeight="1">
      <c r="B349" s="197"/>
      <c r="C349" s="198"/>
      <c r="D349" s="27">
        <f>IFERROR(VLOOKUP(C349,Stock!$A$5:$K$476,2,FALSE),0)</f>
        <v>0</v>
      </c>
      <c r="E349" s="199"/>
      <c r="F349" s="30">
        <f>IFERROR(VLOOKUP(C349,Stock!$A$5:$M$476,10,0),0)*Journal!E349</f>
        <v>0</v>
      </c>
      <c r="G349" s="204"/>
      <c r="H349" s="31">
        <f>IFERROR(VLOOKUP(C349,Stock!$A$5:$K$476,11,FALSE),0)*Journal!$G349</f>
        <v>0</v>
      </c>
      <c r="I349" s="29">
        <f t="shared" si="10"/>
        <v>0</v>
      </c>
      <c r="J349" s="198"/>
      <c r="K349" s="198"/>
      <c r="L349" s="202"/>
      <c r="M349" s="125">
        <f>IFERROR(INDEX(Stock!$A$5:$M$476,MATCH($C349,Stock!$A:$A,0),13),0)</f>
        <v>0</v>
      </c>
      <c r="P349" s="46">
        <f>IFERROR(VLOOKUP(C349,Stock!$A$5:$M$476,10,0),0)*Journal!J349</f>
        <v>0</v>
      </c>
      <c r="Q349" s="47">
        <f>IFERROR(VLOOKUP(C349,Stock!$A$5:$M$476,10,0),0)*Journal!K349</f>
        <v>0</v>
      </c>
      <c r="R349" s="155">
        <f t="shared" si="11"/>
        <v>0</v>
      </c>
    </row>
    <row r="350" spans="2:18" ht="18" customHeight="1">
      <c r="B350" s="197"/>
      <c r="C350" s="198"/>
      <c r="D350" s="27">
        <f>IFERROR(VLOOKUP(C350,Stock!$A$5:$K$476,2,FALSE),0)</f>
        <v>0</v>
      </c>
      <c r="E350" s="199"/>
      <c r="F350" s="30">
        <f>IFERROR(VLOOKUP(C350,Stock!$A$5:$M$476,10,0),0)*Journal!E350</f>
        <v>0</v>
      </c>
      <c r="G350" s="204"/>
      <c r="H350" s="31">
        <f>IFERROR(VLOOKUP(C350,Stock!$A$5:$K$476,11,FALSE),0)*Journal!$G350</f>
        <v>0</v>
      </c>
      <c r="I350" s="29">
        <f t="shared" si="10"/>
        <v>0</v>
      </c>
      <c r="J350" s="198"/>
      <c r="K350" s="198"/>
      <c r="L350" s="202"/>
      <c r="M350" s="125">
        <f>IFERROR(INDEX(Stock!$A$5:$M$476,MATCH($C350,Stock!$A:$A,0),13),0)</f>
        <v>0</v>
      </c>
      <c r="P350" s="46">
        <f>IFERROR(VLOOKUP(C350,Stock!$A$5:$M$476,10,0),0)*Journal!J350</f>
        <v>0</v>
      </c>
      <c r="Q350" s="47">
        <f>IFERROR(VLOOKUP(C350,Stock!$A$5:$M$476,10,0),0)*Journal!K350</f>
        <v>0</v>
      </c>
      <c r="R350" s="155">
        <f t="shared" si="11"/>
        <v>0</v>
      </c>
    </row>
    <row r="351" spans="2:18" ht="18" customHeight="1">
      <c r="B351" s="197"/>
      <c r="C351" s="198"/>
      <c r="D351" s="27">
        <f>IFERROR(VLOOKUP(C351,Stock!$A$5:$K$476,2,FALSE),0)</f>
        <v>0</v>
      </c>
      <c r="E351" s="199"/>
      <c r="F351" s="30">
        <f>IFERROR(VLOOKUP(C351,Stock!$A$5:$M$476,10,0),0)*Journal!E351</f>
        <v>0</v>
      </c>
      <c r="G351" s="204"/>
      <c r="H351" s="31">
        <f>IFERROR(VLOOKUP(C351,Stock!$A$5:$K$476,11,FALSE),0)*Journal!$G351</f>
        <v>0</v>
      </c>
      <c r="I351" s="29">
        <f t="shared" si="10"/>
        <v>0</v>
      </c>
      <c r="J351" s="198"/>
      <c r="K351" s="198"/>
      <c r="L351" s="202"/>
      <c r="M351" s="125">
        <f>IFERROR(INDEX(Stock!$A$5:$M$476,MATCH($C351,Stock!$A:$A,0),13),0)</f>
        <v>0</v>
      </c>
      <c r="P351" s="46">
        <f>IFERROR(VLOOKUP(C351,Stock!$A$5:$M$476,10,0),0)*Journal!J351</f>
        <v>0</v>
      </c>
      <c r="Q351" s="47">
        <f>IFERROR(VLOOKUP(C351,Stock!$A$5:$M$476,10,0),0)*Journal!K351</f>
        <v>0</v>
      </c>
      <c r="R351" s="155">
        <f t="shared" si="11"/>
        <v>0</v>
      </c>
    </row>
    <row r="352" spans="2:18" ht="18" customHeight="1">
      <c r="B352" s="197"/>
      <c r="C352" s="198"/>
      <c r="D352" s="27">
        <f>IFERROR(VLOOKUP(C352,Stock!$A$5:$K$476,2,FALSE),0)</f>
        <v>0</v>
      </c>
      <c r="E352" s="199"/>
      <c r="F352" s="30">
        <f>IFERROR(VLOOKUP(C352,Stock!$A$5:$M$476,10,0),0)*Journal!E352</f>
        <v>0</v>
      </c>
      <c r="G352" s="204"/>
      <c r="H352" s="31">
        <f>IFERROR(VLOOKUP(C352,Stock!$A$5:$K$476,11,FALSE),0)*Journal!$G352</f>
        <v>0</v>
      </c>
      <c r="I352" s="29">
        <f t="shared" si="10"/>
        <v>0</v>
      </c>
      <c r="J352" s="198"/>
      <c r="K352" s="198"/>
      <c r="L352" s="202"/>
      <c r="M352" s="125">
        <f>IFERROR(INDEX(Stock!$A$5:$M$476,MATCH($C352,Stock!$A:$A,0),13),0)</f>
        <v>0</v>
      </c>
      <c r="P352" s="46">
        <f>IFERROR(VLOOKUP(C352,Stock!$A$5:$M$476,10,0),0)*Journal!J352</f>
        <v>0</v>
      </c>
      <c r="Q352" s="47">
        <f>IFERROR(VLOOKUP(C352,Stock!$A$5:$M$476,10,0),0)*Journal!K352</f>
        <v>0</v>
      </c>
      <c r="R352" s="155">
        <f t="shared" si="11"/>
        <v>0</v>
      </c>
    </row>
    <row r="353" spans="2:18" ht="18" customHeight="1">
      <c r="B353" s="197"/>
      <c r="C353" s="198"/>
      <c r="D353" s="27">
        <f>IFERROR(VLOOKUP(C353,Stock!$A$5:$K$476,2,FALSE),0)</f>
        <v>0</v>
      </c>
      <c r="E353" s="199"/>
      <c r="F353" s="30">
        <f>IFERROR(VLOOKUP(C353,Stock!$A$5:$M$476,10,0),0)*Journal!E353</f>
        <v>0</v>
      </c>
      <c r="G353" s="204"/>
      <c r="H353" s="31">
        <f>IFERROR(VLOOKUP(C353,Stock!$A$5:$K$476,11,FALSE),0)*Journal!$G353</f>
        <v>0</v>
      </c>
      <c r="I353" s="29">
        <f t="shared" si="10"/>
        <v>0</v>
      </c>
      <c r="J353" s="198"/>
      <c r="K353" s="198"/>
      <c r="L353" s="202"/>
      <c r="M353" s="125">
        <f>IFERROR(INDEX(Stock!$A$5:$M$476,MATCH($C353,Stock!$A:$A,0),13),0)</f>
        <v>0</v>
      </c>
      <c r="P353" s="46">
        <f>IFERROR(VLOOKUP(C353,Stock!$A$5:$M$476,10,0),0)*Journal!J353</f>
        <v>0</v>
      </c>
      <c r="Q353" s="47">
        <f>IFERROR(VLOOKUP(C353,Stock!$A$5:$M$476,10,0),0)*Journal!K353</f>
        <v>0</v>
      </c>
      <c r="R353" s="155">
        <f t="shared" si="11"/>
        <v>0</v>
      </c>
    </row>
    <row r="354" spans="2:18" ht="18" customHeight="1">
      <c r="B354" s="197"/>
      <c r="C354" s="198"/>
      <c r="D354" s="27">
        <f>IFERROR(VLOOKUP(C354,Stock!$A$5:$K$476,2,FALSE),0)</f>
        <v>0</v>
      </c>
      <c r="E354" s="199"/>
      <c r="F354" s="30">
        <f>IFERROR(VLOOKUP(C354,Stock!$A$5:$M$476,10,0),0)*Journal!E354</f>
        <v>0</v>
      </c>
      <c r="G354" s="204"/>
      <c r="H354" s="31">
        <f>IFERROR(VLOOKUP(C354,Stock!$A$5:$K$476,11,FALSE),0)*Journal!$G354</f>
        <v>0</v>
      </c>
      <c r="I354" s="29">
        <f t="shared" si="10"/>
        <v>0</v>
      </c>
      <c r="J354" s="198"/>
      <c r="K354" s="198"/>
      <c r="L354" s="202"/>
      <c r="M354" s="125">
        <f>IFERROR(INDEX(Stock!$A$5:$M$476,MATCH($C354,Stock!$A:$A,0),13),0)</f>
        <v>0</v>
      </c>
      <c r="P354" s="46">
        <f>IFERROR(VLOOKUP(C354,Stock!$A$5:$M$476,10,0),0)*Journal!J354</f>
        <v>0</v>
      </c>
      <c r="Q354" s="47">
        <f>IFERROR(VLOOKUP(C354,Stock!$A$5:$M$476,10,0),0)*Journal!K354</f>
        <v>0</v>
      </c>
      <c r="R354" s="155">
        <f t="shared" si="11"/>
        <v>0</v>
      </c>
    </row>
    <row r="355" spans="2:18" ht="18" customHeight="1">
      <c r="B355" s="197"/>
      <c r="C355" s="198"/>
      <c r="D355" s="27">
        <f>IFERROR(VLOOKUP(C355,Stock!$A$5:$K$476,2,FALSE),0)</f>
        <v>0</v>
      </c>
      <c r="E355" s="199"/>
      <c r="F355" s="30">
        <f>IFERROR(VLOOKUP(C355,Stock!$A$5:$M$476,10,0),0)*Journal!E355</f>
        <v>0</v>
      </c>
      <c r="G355" s="204"/>
      <c r="H355" s="31">
        <f>IFERROR(VLOOKUP(C355,Stock!$A$5:$K$476,11,FALSE),0)*Journal!$G355</f>
        <v>0</v>
      </c>
      <c r="I355" s="29">
        <f t="shared" si="10"/>
        <v>0</v>
      </c>
      <c r="J355" s="198"/>
      <c r="K355" s="198"/>
      <c r="L355" s="202"/>
      <c r="M355" s="125">
        <f>IFERROR(INDEX(Stock!$A$5:$M$476,MATCH($C355,Stock!$A:$A,0),13),0)</f>
        <v>0</v>
      </c>
      <c r="P355" s="46">
        <f>IFERROR(VLOOKUP(C355,Stock!$A$5:$M$476,10,0),0)*Journal!J355</f>
        <v>0</v>
      </c>
      <c r="Q355" s="47">
        <f>IFERROR(VLOOKUP(C355,Stock!$A$5:$M$476,10,0),0)*Journal!K355</f>
        <v>0</v>
      </c>
      <c r="R355" s="155">
        <f t="shared" si="11"/>
        <v>0</v>
      </c>
    </row>
    <row r="356" spans="2:18" ht="18" customHeight="1">
      <c r="B356" s="197"/>
      <c r="C356" s="198"/>
      <c r="D356" s="27">
        <f>IFERROR(VLOOKUP(C356,Stock!$A$5:$K$476,2,FALSE),0)</f>
        <v>0</v>
      </c>
      <c r="E356" s="199"/>
      <c r="F356" s="30">
        <f>IFERROR(VLOOKUP(C356,Stock!$A$5:$M$476,10,0),0)*Journal!E356</f>
        <v>0</v>
      </c>
      <c r="G356" s="204"/>
      <c r="H356" s="31">
        <f>IFERROR(VLOOKUP(C356,Stock!$A$5:$K$476,11,FALSE),0)*Journal!$G356</f>
        <v>0</v>
      </c>
      <c r="I356" s="29">
        <f t="shared" si="10"/>
        <v>0</v>
      </c>
      <c r="J356" s="198"/>
      <c r="K356" s="198"/>
      <c r="L356" s="202"/>
      <c r="M356" s="125">
        <f>IFERROR(INDEX(Stock!$A$5:$M$476,MATCH($C356,Stock!$A:$A,0),13),0)</f>
        <v>0</v>
      </c>
      <c r="P356" s="46">
        <f>IFERROR(VLOOKUP(C356,Stock!$A$5:$M$476,10,0),0)*Journal!J356</f>
        <v>0</v>
      </c>
      <c r="Q356" s="47">
        <f>IFERROR(VLOOKUP(C356,Stock!$A$5:$M$476,10,0),0)*Journal!K356</f>
        <v>0</v>
      </c>
      <c r="R356" s="155">
        <f t="shared" si="11"/>
        <v>0</v>
      </c>
    </row>
    <row r="357" spans="2:18" ht="18" customHeight="1">
      <c r="B357" s="197"/>
      <c r="C357" s="198"/>
      <c r="D357" s="27">
        <f>IFERROR(VLOOKUP(C357,Stock!$A$5:$K$476,2,FALSE),0)</f>
        <v>0</v>
      </c>
      <c r="E357" s="199"/>
      <c r="F357" s="30">
        <f>IFERROR(VLOOKUP(C357,Stock!$A$5:$M$476,10,0),0)*Journal!E357</f>
        <v>0</v>
      </c>
      <c r="G357" s="204"/>
      <c r="H357" s="31">
        <f>IFERROR(VLOOKUP(C357,Stock!$A$5:$K$476,11,FALSE),0)*Journal!$G357</f>
        <v>0</v>
      </c>
      <c r="I357" s="29">
        <f t="shared" si="10"/>
        <v>0</v>
      </c>
      <c r="J357" s="198"/>
      <c r="K357" s="198"/>
      <c r="L357" s="202"/>
      <c r="M357" s="125">
        <f>IFERROR(INDEX(Stock!$A$5:$M$476,MATCH($C357,Stock!$A:$A,0),13),0)</f>
        <v>0</v>
      </c>
      <c r="P357" s="46">
        <f>IFERROR(VLOOKUP(C357,Stock!$A$5:$M$476,10,0),0)*Journal!J357</f>
        <v>0</v>
      </c>
      <c r="Q357" s="47">
        <f>IFERROR(VLOOKUP(C357,Stock!$A$5:$M$476,10,0),0)*Journal!K357</f>
        <v>0</v>
      </c>
      <c r="R357" s="155">
        <f t="shared" si="11"/>
        <v>0</v>
      </c>
    </row>
    <row r="358" spans="2:18" ht="18" customHeight="1">
      <c r="B358" s="197"/>
      <c r="C358" s="198"/>
      <c r="D358" s="27">
        <f>IFERROR(VLOOKUP(C358,Stock!$A$5:$K$476,2,FALSE),0)</f>
        <v>0</v>
      </c>
      <c r="E358" s="199"/>
      <c r="F358" s="30">
        <f>IFERROR(VLOOKUP(C358,Stock!$A$5:$M$476,10,0),0)*Journal!E358</f>
        <v>0</v>
      </c>
      <c r="G358" s="204"/>
      <c r="H358" s="31">
        <f>IFERROR(VLOOKUP(C358,Stock!$A$5:$K$476,11,FALSE),0)*Journal!$G358</f>
        <v>0</v>
      </c>
      <c r="I358" s="29">
        <f t="shared" si="10"/>
        <v>0</v>
      </c>
      <c r="J358" s="198"/>
      <c r="K358" s="198"/>
      <c r="L358" s="202"/>
      <c r="M358" s="125">
        <f>IFERROR(INDEX(Stock!$A$5:$M$476,MATCH($C358,Stock!$A:$A,0),13),0)</f>
        <v>0</v>
      </c>
      <c r="P358" s="46">
        <f>IFERROR(VLOOKUP(C358,Stock!$A$5:$M$476,10,0),0)*Journal!J358</f>
        <v>0</v>
      </c>
      <c r="Q358" s="47">
        <f>IFERROR(VLOOKUP(C358,Stock!$A$5:$M$476,10,0),0)*Journal!K358</f>
        <v>0</v>
      </c>
      <c r="R358" s="155">
        <f t="shared" si="11"/>
        <v>0</v>
      </c>
    </row>
    <row r="359" spans="2:18" ht="18" customHeight="1">
      <c r="B359" s="197"/>
      <c r="C359" s="198"/>
      <c r="D359" s="27">
        <f>IFERROR(VLOOKUP(C359,Stock!$A$5:$K$476,2,FALSE),0)</f>
        <v>0</v>
      </c>
      <c r="E359" s="199"/>
      <c r="F359" s="30">
        <f>IFERROR(VLOOKUP(C359,Stock!$A$5:$M$476,10,0),0)*Journal!E359</f>
        <v>0</v>
      </c>
      <c r="G359" s="204"/>
      <c r="H359" s="31">
        <f>IFERROR(VLOOKUP(C359,Stock!$A$5:$K$476,11,FALSE),0)*Journal!$G359</f>
        <v>0</v>
      </c>
      <c r="I359" s="29">
        <f t="shared" si="10"/>
        <v>0</v>
      </c>
      <c r="J359" s="198"/>
      <c r="K359" s="198"/>
      <c r="L359" s="202"/>
      <c r="M359" s="125">
        <f>IFERROR(INDEX(Stock!$A$5:$M$476,MATCH($C359,Stock!$A:$A,0),13),0)</f>
        <v>0</v>
      </c>
      <c r="P359" s="46">
        <f>IFERROR(VLOOKUP(C359,Stock!$A$5:$M$476,10,0),0)*Journal!J359</f>
        <v>0</v>
      </c>
      <c r="Q359" s="47">
        <f>IFERROR(VLOOKUP(C359,Stock!$A$5:$M$476,10,0),0)*Journal!K359</f>
        <v>0</v>
      </c>
      <c r="R359" s="155">
        <f t="shared" si="11"/>
        <v>0</v>
      </c>
    </row>
    <row r="360" spans="2:18" ht="18" customHeight="1">
      <c r="B360" s="197"/>
      <c r="C360" s="198"/>
      <c r="D360" s="27">
        <f>IFERROR(VLOOKUP(C360,Stock!$A$5:$K$476,2,FALSE),0)</f>
        <v>0</v>
      </c>
      <c r="E360" s="199"/>
      <c r="F360" s="30">
        <f>IFERROR(VLOOKUP(C360,Stock!$A$5:$M$476,10,0),0)*Journal!E360</f>
        <v>0</v>
      </c>
      <c r="G360" s="204"/>
      <c r="H360" s="31">
        <f>IFERROR(VLOOKUP(C360,Stock!$A$5:$K$476,11,FALSE),0)*Journal!$G360</f>
        <v>0</v>
      </c>
      <c r="I360" s="29">
        <f t="shared" si="10"/>
        <v>0</v>
      </c>
      <c r="J360" s="198"/>
      <c r="K360" s="198"/>
      <c r="L360" s="202"/>
      <c r="M360" s="125">
        <f>IFERROR(INDEX(Stock!$A$5:$M$476,MATCH($C360,Stock!$A:$A,0),13),0)</f>
        <v>0</v>
      </c>
      <c r="P360" s="46">
        <f>IFERROR(VLOOKUP(C360,Stock!$A$5:$M$476,10,0),0)*Journal!J360</f>
        <v>0</v>
      </c>
      <c r="Q360" s="47">
        <f>IFERROR(VLOOKUP(C360,Stock!$A$5:$M$476,10,0),0)*Journal!K360</f>
        <v>0</v>
      </c>
      <c r="R360" s="155">
        <f t="shared" si="11"/>
        <v>0</v>
      </c>
    </row>
    <row r="361" spans="2:18" ht="18" customHeight="1">
      <c r="B361" s="197"/>
      <c r="C361" s="198"/>
      <c r="D361" s="27">
        <f>IFERROR(VLOOKUP(C361,Stock!$A$5:$K$476,2,FALSE),0)</f>
        <v>0</v>
      </c>
      <c r="E361" s="199"/>
      <c r="F361" s="30">
        <f>IFERROR(VLOOKUP(C361,Stock!$A$5:$M$476,10,0),0)*Journal!E361</f>
        <v>0</v>
      </c>
      <c r="G361" s="204"/>
      <c r="H361" s="31">
        <f>IFERROR(VLOOKUP(C361,Stock!$A$5:$K$476,11,FALSE),0)*Journal!$G361</f>
        <v>0</v>
      </c>
      <c r="I361" s="29">
        <f t="shared" si="10"/>
        <v>0</v>
      </c>
      <c r="J361" s="198"/>
      <c r="K361" s="198"/>
      <c r="L361" s="202"/>
      <c r="M361" s="125">
        <f>IFERROR(INDEX(Stock!$A$5:$M$476,MATCH($C361,Stock!$A:$A,0),13),0)</f>
        <v>0</v>
      </c>
      <c r="P361" s="46">
        <f>IFERROR(VLOOKUP(C361,Stock!$A$5:$M$476,10,0),0)*Journal!J361</f>
        <v>0</v>
      </c>
      <c r="Q361" s="47">
        <f>IFERROR(VLOOKUP(C361,Stock!$A$5:$M$476,10,0),0)*Journal!K361</f>
        <v>0</v>
      </c>
      <c r="R361" s="155">
        <f t="shared" si="11"/>
        <v>0</v>
      </c>
    </row>
    <row r="362" spans="2:18" ht="18" customHeight="1">
      <c r="B362" s="197"/>
      <c r="C362" s="198"/>
      <c r="D362" s="27">
        <f>IFERROR(VLOOKUP(C362,Stock!$A$5:$K$476,2,FALSE),0)</f>
        <v>0</v>
      </c>
      <c r="E362" s="199"/>
      <c r="F362" s="30">
        <f>IFERROR(VLOOKUP(C362,Stock!$A$5:$M$476,10,0),0)*Journal!E362</f>
        <v>0</v>
      </c>
      <c r="G362" s="204"/>
      <c r="H362" s="31">
        <f>IFERROR(VLOOKUP(C362,Stock!$A$5:$K$476,11,FALSE),0)*Journal!$G362</f>
        <v>0</v>
      </c>
      <c r="I362" s="29">
        <f t="shared" si="10"/>
        <v>0</v>
      </c>
      <c r="J362" s="198"/>
      <c r="K362" s="198"/>
      <c r="L362" s="202"/>
      <c r="M362" s="125">
        <f>IFERROR(INDEX(Stock!$A$5:$M$476,MATCH($C362,Stock!$A:$A,0),13),0)</f>
        <v>0</v>
      </c>
      <c r="P362" s="46">
        <f>IFERROR(VLOOKUP(C362,Stock!$A$5:$M$476,10,0),0)*Journal!J362</f>
        <v>0</v>
      </c>
      <c r="Q362" s="47">
        <f>IFERROR(VLOOKUP(C362,Stock!$A$5:$M$476,10,0),0)*Journal!K362</f>
        <v>0</v>
      </c>
      <c r="R362" s="155">
        <f t="shared" si="11"/>
        <v>0</v>
      </c>
    </row>
    <row r="363" spans="2:18" ht="18" customHeight="1">
      <c r="B363" s="197"/>
      <c r="C363" s="198"/>
      <c r="D363" s="27">
        <f>IFERROR(VLOOKUP(C363,Stock!$A$5:$K$476,2,FALSE),0)</f>
        <v>0</v>
      </c>
      <c r="E363" s="199"/>
      <c r="F363" s="30">
        <f>IFERROR(VLOOKUP(C363,Stock!$A$5:$M$476,10,0),0)*Journal!E363</f>
        <v>0</v>
      </c>
      <c r="G363" s="204"/>
      <c r="H363" s="31">
        <f>IFERROR(VLOOKUP(C363,Stock!$A$5:$K$476,11,FALSE),0)*Journal!$G363</f>
        <v>0</v>
      </c>
      <c r="I363" s="29">
        <f t="shared" si="10"/>
        <v>0</v>
      </c>
      <c r="J363" s="198"/>
      <c r="K363" s="198"/>
      <c r="L363" s="202"/>
      <c r="M363" s="125">
        <f>IFERROR(INDEX(Stock!$A$5:$M$476,MATCH($C363,Stock!$A:$A,0),13),0)</f>
        <v>0</v>
      </c>
      <c r="P363" s="46">
        <f>IFERROR(VLOOKUP(C363,Stock!$A$5:$M$476,10,0),0)*Journal!J363</f>
        <v>0</v>
      </c>
      <c r="Q363" s="47">
        <f>IFERROR(VLOOKUP(C363,Stock!$A$5:$M$476,10,0),0)*Journal!K363</f>
        <v>0</v>
      </c>
      <c r="R363" s="155">
        <f t="shared" si="11"/>
        <v>0</v>
      </c>
    </row>
    <row r="364" spans="2:18" ht="18" customHeight="1">
      <c r="B364" s="197"/>
      <c r="C364" s="198"/>
      <c r="D364" s="27">
        <f>IFERROR(VLOOKUP(C364,Stock!$A$5:$K$476,2,FALSE),0)</f>
        <v>0</v>
      </c>
      <c r="E364" s="199"/>
      <c r="F364" s="30">
        <f>IFERROR(VLOOKUP(C364,Stock!$A$5:$M$476,10,0),0)*Journal!E364</f>
        <v>0</v>
      </c>
      <c r="G364" s="204"/>
      <c r="H364" s="31">
        <f>IFERROR(VLOOKUP(C364,Stock!$A$5:$K$476,11,FALSE),0)*Journal!$G364</f>
        <v>0</v>
      </c>
      <c r="I364" s="29">
        <f t="shared" si="10"/>
        <v>0</v>
      </c>
      <c r="J364" s="198"/>
      <c r="K364" s="198"/>
      <c r="L364" s="202"/>
      <c r="M364" s="125">
        <f>IFERROR(INDEX(Stock!$A$5:$M$476,MATCH($C364,Stock!$A:$A,0),13),0)</f>
        <v>0</v>
      </c>
      <c r="P364" s="46">
        <f>IFERROR(VLOOKUP(C364,Stock!$A$5:$M$476,10,0),0)*Journal!J364</f>
        <v>0</v>
      </c>
      <c r="Q364" s="47">
        <f>IFERROR(VLOOKUP(C364,Stock!$A$5:$M$476,10,0),0)*Journal!K364</f>
        <v>0</v>
      </c>
      <c r="R364" s="155">
        <f t="shared" si="11"/>
        <v>0</v>
      </c>
    </row>
    <row r="365" spans="2:18" ht="18" customHeight="1">
      <c r="B365" s="197"/>
      <c r="C365" s="198"/>
      <c r="D365" s="27">
        <f>IFERROR(VLOOKUP(C365,Stock!$A$5:$K$476,2,FALSE),0)</f>
        <v>0</v>
      </c>
      <c r="E365" s="199"/>
      <c r="F365" s="30">
        <f>IFERROR(VLOOKUP(C365,Stock!$A$5:$M$476,10,0),0)*Journal!E365</f>
        <v>0</v>
      </c>
      <c r="G365" s="204"/>
      <c r="H365" s="31">
        <f>IFERROR(VLOOKUP(C365,Stock!$A$5:$K$476,11,FALSE),0)*Journal!$G365</f>
        <v>0</v>
      </c>
      <c r="I365" s="29">
        <f t="shared" si="10"/>
        <v>0</v>
      </c>
      <c r="J365" s="198"/>
      <c r="K365" s="198"/>
      <c r="L365" s="202"/>
      <c r="M365" s="125">
        <f>IFERROR(INDEX(Stock!$A$5:$M$476,MATCH($C365,Stock!$A:$A,0),13),0)</f>
        <v>0</v>
      </c>
      <c r="P365" s="46">
        <f>IFERROR(VLOOKUP(C365,Stock!$A$5:$M$476,10,0),0)*Journal!J365</f>
        <v>0</v>
      </c>
      <c r="Q365" s="47">
        <f>IFERROR(VLOOKUP(C365,Stock!$A$5:$M$476,10,0),0)*Journal!K365</f>
        <v>0</v>
      </c>
      <c r="R365" s="155">
        <f t="shared" si="11"/>
        <v>0</v>
      </c>
    </row>
    <row r="366" spans="2:18" ht="18" customHeight="1">
      <c r="B366" s="197"/>
      <c r="C366" s="198"/>
      <c r="D366" s="27">
        <f>IFERROR(VLOOKUP(C366,Stock!$A$5:$K$476,2,FALSE),0)</f>
        <v>0</v>
      </c>
      <c r="E366" s="199"/>
      <c r="F366" s="30">
        <f>IFERROR(VLOOKUP(C366,Stock!$A$5:$M$476,10,0),0)*Journal!E366</f>
        <v>0</v>
      </c>
      <c r="G366" s="204"/>
      <c r="H366" s="31">
        <f>IFERROR(VLOOKUP(C366,Stock!$A$5:$K$476,11,FALSE),0)*Journal!$G366</f>
        <v>0</v>
      </c>
      <c r="I366" s="29">
        <f t="shared" si="10"/>
        <v>0</v>
      </c>
      <c r="J366" s="198"/>
      <c r="K366" s="198"/>
      <c r="L366" s="202"/>
      <c r="M366" s="125">
        <f>IFERROR(INDEX(Stock!$A$5:$M$476,MATCH($C366,Stock!$A:$A,0),13),0)</f>
        <v>0</v>
      </c>
      <c r="P366" s="46">
        <f>IFERROR(VLOOKUP(C366,Stock!$A$5:$M$476,10,0),0)*Journal!J366</f>
        <v>0</v>
      </c>
      <c r="Q366" s="47">
        <f>IFERROR(VLOOKUP(C366,Stock!$A$5:$M$476,10,0),0)*Journal!K366</f>
        <v>0</v>
      </c>
      <c r="R366" s="155">
        <f t="shared" si="11"/>
        <v>0</v>
      </c>
    </row>
    <row r="367" spans="2:18" ht="18" customHeight="1">
      <c r="B367" s="197"/>
      <c r="C367" s="198"/>
      <c r="D367" s="27">
        <f>IFERROR(VLOOKUP(C367,Stock!$A$5:$K$476,2,FALSE),0)</f>
        <v>0</v>
      </c>
      <c r="E367" s="199"/>
      <c r="F367" s="30">
        <f>IFERROR(VLOOKUP(C367,Stock!$A$5:$M$476,10,0),0)*Journal!E367</f>
        <v>0</v>
      </c>
      <c r="G367" s="204"/>
      <c r="H367" s="31">
        <f>IFERROR(VLOOKUP(C367,Stock!$A$5:$K$476,11,FALSE),0)*Journal!$G367</f>
        <v>0</v>
      </c>
      <c r="I367" s="29">
        <f t="shared" si="10"/>
        <v>0</v>
      </c>
      <c r="J367" s="198"/>
      <c r="K367" s="198"/>
      <c r="L367" s="202"/>
      <c r="M367" s="125">
        <f>IFERROR(INDEX(Stock!$A$5:$M$476,MATCH($C367,Stock!$A:$A,0),13),0)</f>
        <v>0</v>
      </c>
      <c r="P367" s="46">
        <f>IFERROR(VLOOKUP(C367,Stock!$A$5:$M$476,10,0),0)*Journal!J367</f>
        <v>0</v>
      </c>
      <c r="Q367" s="47">
        <f>IFERROR(VLOOKUP(C367,Stock!$A$5:$M$476,10,0),0)*Journal!K367</f>
        <v>0</v>
      </c>
      <c r="R367" s="155">
        <f t="shared" si="11"/>
        <v>0</v>
      </c>
    </row>
    <row r="368" spans="2:18" ht="18" customHeight="1">
      <c r="B368" s="197"/>
      <c r="C368" s="198"/>
      <c r="D368" s="27">
        <f>IFERROR(VLOOKUP(C368,Stock!$A$5:$K$476,2,FALSE),0)</f>
        <v>0</v>
      </c>
      <c r="E368" s="199"/>
      <c r="F368" s="30">
        <f>IFERROR(VLOOKUP(C368,Stock!$A$5:$M$476,10,0),0)*Journal!E368</f>
        <v>0</v>
      </c>
      <c r="G368" s="204"/>
      <c r="H368" s="31">
        <f>IFERROR(VLOOKUP(C368,Stock!$A$5:$K$476,11,FALSE),0)*Journal!$G368</f>
        <v>0</v>
      </c>
      <c r="I368" s="29">
        <f t="shared" si="10"/>
        <v>0</v>
      </c>
      <c r="J368" s="198"/>
      <c r="K368" s="198"/>
      <c r="L368" s="202"/>
      <c r="M368" s="125">
        <f>IFERROR(INDEX(Stock!$A$5:$M$476,MATCH($C368,Stock!$A:$A,0),13),0)</f>
        <v>0</v>
      </c>
      <c r="P368" s="46">
        <f>IFERROR(VLOOKUP(C368,Stock!$A$5:$M$476,10,0),0)*Journal!J368</f>
        <v>0</v>
      </c>
      <c r="Q368" s="47">
        <f>IFERROR(VLOOKUP(C368,Stock!$A$5:$M$476,10,0),0)*Journal!K368</f>
        <v>0</v>
      </c>
      <c r="R368" s="155">
        <f t="shared" si="11"/>
        <v>0</v>
      </c>
    </row>
    <row r="369" spans="2:18" ht="18" customHeight="1">
      <c r="B369" s="197"/>
      <c r="C369" s="198"/>
      <c r="D369" s="27">
        <f>IFERROR(VLOOKUP(C369,Stock!$A$5:$K$476,2,FALSE),0)</f>
        <v>0</v>
      </c>
      <c r="E369" s="199"/>
      <c r="F369" s="30">
        <f>IFERROR(VLOOKUP(C369,Stock!$A$5:$M$476,10,0),0)*Journal!E369</f>
        <v>0</v>
      </c>
      <c r="G369" s="204"/>
      <c r="H369" s="31">
        <f>IFERROR(VLOOKUP(C369,Stock!$A$5:$K$476,11,FALSE),0)*Journal!$G369</f>
        <v>0</v>
      </c>
      <c r="I369" s="29">
        <f t="shared" si="10"/>
        <v>0</v>
      </c>
      <c r="J369" s="198"/>
      <c r="K369" s="198"/>
      <c r="L369" s="202"/>
      <c r="M369" s="125">
        <f>IFERROR(INDEX(Stock!$A$5:$M$476,MATCH($C369,Stock!$A:$A,0),13),0)</f>
        <v>0</v>
      </c>
      <c r="P369" s="46">
        <f>IFERROR(VLOOKUP(C369,Stock!$A$5:$M$476,10,0),0)*Journal!J369</f>
        <v>0</v>
      </c>
      <c r="Q369" s="47">
        <f>IFERROR(VLOOKUP(C369,Stock!$A$5:$M$476,10,0),0)*Journal!K369</f>
        <v>0</v>
      </c>
      <c r="R369" s="155">
        <f t="shared" si="11"/>
        <v>0</v>
      </c>
    </row>
    <row r="370" spans="2:18" ht="18" customHeight="1">
      <c r="B370" s="197"/>
      <c r="C370" s="198"/>
      <c r="D370" s="27">
        <f>IFERROR(VLOOKUP(C370,Stock!$A$5:$K$476,2,FALSE),0)</f>
        <v>0</v>
      </c>
      <c r="E370" s="199"/>
      <c r="F370" s="30">
        <f>IFERROR(VLOOKUP(C370,Stock!$A$5:$M$476,10,0),0)*Journal!E370</f>
        <v>0</v>
      </c>
      <c r="G370" s="204"/>
      <c r="H370" s="31">
        <f>IFERROR(VLOOKUP(C370,Stock!$A$5:$K$476,11,FALSE),0)*Journal!$G370</f>
        <v>0</v>
      </c>
      <c r="I370" s="29">
        <f t="shared" si="10"/>
        <v>0</v>
      </c>
      <c r="J370" s="198"/>
      <c r="K370" s="198"/>
      <c r="L370" s="202"/>
      <c r="M370" s="125">
        <f>IFERROR(INDEX(Stock!$A$5:$M$476,MATCH($C370,Stock!$A:$A,0),13),0)</f>
        <v>0</v>
      </c>
      <c r="P370" s="46">
        <f>IFERROR(VLOOKUP(C370,Stock!$A$5:$M$476,10,0),0)*Journal!J370</f>
        <v>0</v>
      </c>
      <c r="Q370" s="47">
        <f>IFERROR(VLOOKUP(C370,Stock!$A$5:$M$476,10,0),0)*Journal!K370</f>
        <v>0</v>
      </c>
      <c r="R370" s="155">
        <f t="shared" si="11"/>
        <v>0</v>
      </c>
    </row>
    <row r="371" spans="2:18" ht="18" customHeight="1">
      <c r="B371" s="197"/>
      <c r="C371" s="198"/>
      <c r="D371" s="27">
        <f>IFERROR(VLOOKUP(C371,Stock!$A$5:$K$476,2,FALSE),0)</f>
        <v>0</v>
      </c>
      <c r="E371" s="199"/>
      <c r="F371" s="30">
        <f>IFERROR(VLOOKUP(C371,Stock!$A$5:$M$476,10,0),0)*Journal!E371</f>
        <v>0</v>
      </c>
      <c r="G371" s="204"/>
      <c r="H371" s="31">
        <f>IFERROR(VLOOKUP(C371,Stock!$A$5:$K$476,11,FALSE),0)*Journal!$G371</f>
        <v>0</v>
      </c>
      <c r="I371" s="29">
        <f t="shared" si="10"/>
        <v>0</v>
      </c>
      <c r="J371" s="198"/>
      <c r="K371" s="198"/>
      <c r="L371" s="202"/>
      <c r="M371" s="125">
        <f>IFERROR(INDEX(Stock!$A$5:$M$476,MATCH($C371,Stock!$A:$A,0),13),0)</f>
        <v>0</v>
      </c>
      <c r="P371" s="46">
        <f>IFERROR(VLOOKUP(C371,Stock!$A$5:$M$476,10,0),0)*Journal!J371</f>
        <v>0</v>
      </c>
      <c r="Q371" s="47">
        <f>IFERROR(VLOOKUP(C371,Stock!$A$5:$M$476,10,0),0)*Journal!K371</f>
        <v>0</v>
      </c>
      <c r="R371" s="155">
        <f t="shared" si="11"/>
        <v>0</v>
      </c>
    </row>
    <row r="372" spans="2:18" ht="18" customHeight="1">
      <c r="B372" s="197"/>
      <c r="C372" s="198"/>
      <c r="D372" s="27">
        <f>IFERROR(VLOOKUP(C372,Stock!$A$5:$K$476,2,FALSE),0)</f>
        <v>0</v>
      </c>
      <c r="E372" s="199"/>
      <c r="F372" s="30">
        <f>IFERROR(VLOOKUP(C372,Stock!$A$5:$M$476,10,0),0)*Journal!E372</f>
        <v>0</v>
      </c>
      <c r="G372" s="204"/>
      <c r="H372" s="31">
        <f>IFERROR(VLOOKUP(C372,Stock!$A$5:$K$476,11,FALSE),0)*Journal!$G372</f>
        <v>0</v>
      </c>
      <c r="I372" s="29">
        <f t="shared" si="10"/>
        <v>0</v>
      </c>
      <c r="J372" s="198"/>
      <c r="K372" s="198"/>
      <c r="L372" s="202"/>
      <c r="M372" s="125">
        <f>IFERROR(INDEX(Stock!$A$5:$M$476,MATCH($C372,Stock!$A:$A,0),13),0)</f>
        <v>0</v>
      </c>
      <c r="P372" s="46">
        <f>IFERROR(VLOOKUP(C372,Stock!$A$5:$M$476,10,0),0)*Journal!J372</f>
        <v>0</v>
      </c>
      <c r="Q372" s="47">
        <f>IFERROR(VLOOKUP(C372,Stock!$A$5:$M$476,10,0),0)*Journal!K372</f>
        <v>0</v>
      </c>
      <c r="R372" s="155">
        <f t="shared" si="11"/>
        <v>0</v>
      </c>
    </row>
    <row r="373" spans="2:18" ht="18" customHeight="1">
      <c r="B373" s="197"/>
      <c r="C373" s="198"/>
      <c r="D373" s="27">
        <f>IFERROR(VLOOKUP(C373,Stock!$A$5:$K$476,2,FALSE),0)</f>
        <v>0</v>
      </c>
      <c r="E373" s="199"/>
      <c r="F373" s="30">
        <f>IFERROR(VLOOKUP(C373,Stock!$A$5:$M$476,10,0),0)*Journal!E373</f>
        <v>0</v>
      </c>
      <c r="G373" s="204"/>
      <c r="H373" s="31">
        <f>IFERROR(VLOOKUP(C373,Stock!$A$5:$K$476,11,FALSE),0)*Journal!$G373</f>
        <v>0</v>
      </c>
      <c r="I373" s="29">
        <f t="shared" si="10"/>
        <v>0</v>
      </c>
      <c r="J373" s="198"/>
      <c r="K373" s="198"/>
      <c r="L373" s="202"/>
      <c r="M373" s="125">
        <f>IFERROR(INDEX(Stock!$A$5:$M$476,MATCH($C373,Stock!$A:$A,0),13),0)</f>
        <v>0</v>
      </c>
      <c r="P373" s="46">
        <f>IFERROR(VLOOKUP(C373,Stock!$A$5:$M$476,10,0),0)*Journal!J373</f>
        <v>0</v>
      </c>
      <c r="Q373" s="47">
        <f>IFERROR(VLOOKUP(C373,Stock!$A$5:$M$476,10,0),0)*Journal!K373</f>
        <v>0</v>
      </c>
      <c r="R373" s="155">
        <f t="shared" si="11"/>
        <v>0</v>
      </c>
    </row>
    <row r="374" spans="2:18" ht="18" customHeight="1">
      <c r="B374" s="197"/>
      <c r="C374" s="198"/>
      <c r="D374" s="27">
        <f>IFERROR(VLOOKUP(C374,Stock!$A$5:$K$476,2,FALSE),0)</f>
        <v>0</v>
      </c>
      <c r="E374" s="199"/>
      <c r="F374" s="30">
        <f>IFERROR(VLOOKUP(C374,Stock!$A$5:$M$476,10,0),0)*Journal!E374</f>
        <v>0</v>
      </c>
      <c r="G374" s="204"/>
      <c r="H374" s="31">
        <f>IFERROR(VLOOKUP(C374,Stock!$A$5:$K$476,11,FALSE),0)*Journal!$G374</f>
        <v>0</v>
      </c>
      <c r="I374" s="29">
        <f t="shared" si="10"/>
        <v>0</v>
      </c>
      <c r="J374" s="198"/>
      <c r="K374" s="198"/>
      <c r="L374" s="202"/>
      <c r="M374" s="125">
        <f>IFERROR(INDEX(Stock!$A$5:$M$476,MATCH($C374,Stock!$A:$A,0),13),0)</f>
        <v>0</v>
      </c>
      <c r="P374" s="46">
        <f>IFERROR(VLOOKUP(C374,Stock!$A$5:$M$476,10,0),0)*Journal!J374</f>
        <v>0</v>
      </c>
      <c r="Q374" s="47">
        <f>IFERROR(VLOOKUP(C374,Stock!$A$5:$M$476,10,0),0)*Journal!K374</f>
        <v>0</v>
      </c>
      <c r="R374" s="155">
        <f t="shared" si="11"/>
        <v>0</v>
      </c>
    </row>
    <row r="375" spans="2:18" ht="18" customHeight="1">
      <c r="B375" s="197"/>
      <c r="C375" s="198"/>
      <c r="D375" s="27">
        <f>IFERROR(VLOOKUP(C375,Stock!$A$5:$K$476,2,FALSE),0)</f>
        <v>0</v>
      </c>
      <c r="E375" s="199"/>
      <c r="F375" s="30">
        <f>IFERROR(VLOOKUP(C375,Stock!$A$5:$M$476,10,0),0)*Journal!E375</f>
        <v>0</v>
      </c>
      <c r="G375" s="204"/>
      <c r="H375" s="31">
        <f>IFERROR(VLOOKUP(C375,Stock!$A$5:$K$476,11,FALSE),0)*Journal!$G375</f>
        <v>0</v>
      </c>
      <c r="I375" s="29">
        <f t="shared" si="10"/>
        <v>0</v>
      </c>
      <c r="J375" s="198"/>
      <c r="K375" s="198"/>
      <c r="L375" s="202"/>
      <c r="M375" s="125">
        <f>IFERROR(INDEX(Stock!$A$5:$M$476,MATCH($C375,Stock!$A:$A,0),13),0)</f>
        <v>0</v>
      </c>
      <c r="P375" s="46">
        <f>IFERROR(VLOOKUP(C375,Stock!$A$5:$M$476,10,0),0)*Journal!J375</f>
        <v>0</v>
      </c>
      <c r="Q375" s="47">
        <f>IFERROR(VLOOKUP(C375,Stock!$A$5:$M$476,10,0),0)*Journal!K375</f>
        <v>0</v>
      </c>
      <c r="R375" s="155">
        <f t="shared" si="11"/>
        <v>0</v>
      </c>
    </row>
    <row r="376" spans="2:18" ht="18" customHeight="1">
      <c r="B376" s="197"/>
      <c r="C376" s="198"/>
      <c r="D376" s="27">
        <f>IFERROR(VLOOKUP(C376,Stock!$A$5:$K$476,2,FALSE),0)</f>
        <v>0</v>
      </c>
      <c r="E376" s="199"/>
      <c r="F376" s="30">
        <f>IFERROR(VLOOKUP(C376,Stock!$A$5:$M$476,10,0),0)*Journal!E376</f>
        <v>0</v>
      </c>
      <c r="G376" s="204"/>
      <c r="H376" s="31">
        <f>IFERROR(VLOOKUP(C376,Stock!$A$5:$K$476,11,FALSE),0)*Journal!$G376</f>
        <v>0</v>
      </c>
      <c r="I376" s="29">
        <f t="shared" si="10"/>
        <v>0</v>
      </c>
      <c r="J376" s="198"/>
      <c r="K376" s="198"/>
      <c r="L376" s="202"/>
      <c r="M376" s="125">
        <f>IFERROR(INDEX(Stock!$A$5:$M$476,MATCH($C376,Stock!$A:$A,0),13),0)</f>
        <v>0</v>
      </c>
      <c r="P376" s="46">
        <f>IFERROR(VLOOKUP(C376,Stock!$A$5:$M$476,10,0),0)*Journal!J376</f>
        <v>0</v>
      </c>
      <c r="Q376" s="47">
        <f>IFERROR(VLOOKUP(C376,Stock!$A$5:$M$476,10,0),0)*Journal!K376</f>
        <v>0</v>
      </c>
      <c r="R376" s="155">
        <f t="shared" si="11"/>
        <v>0</v>
      </c>
    </row>
    <row r="377" spans="2:18" ht="18" customHeight="1">
      <c r="B377" s="197"/>
      <c r="C377" s="198"/>
      <c r="D377" s="27">
        <f>IFERROR(VLOOKUP(C377,Stock!$A$5:$K$476,2,FALSE),0)</f>
        <v>0</v>
      </c>
      <c r="E377" s="199"/>
      <c r="F377" s="30">
        <f>IFERROR(VLOOKUP(C377,Stock!$A$5:$M$476,10,0),0)*Journal!E377</f>
        <v>0</v>
      </c>
      <c r="G377" s="204"/>
      <c r="H377" s="31">
        <f>IFERROR(VLOOKUP(C377,Stock!$A$5:$K$476,11,FALSE),0)*Journal!$G377</f>
        <v>0</v>
      </c>
      <c r="I377" s="29">
        <f t="shared" si="10"/>
        <v>0</v>
      </c>
      <c r="J377" s="198"/>
      <c r="K377" s="198"/>
      <c r="L377" s="202"/>
      <c r="M377" s="125">
        <f>IFERROR(INDEX(Stock!$A$5:$M$476,MATCH($C377,Stock!$A:$A,0),13),0)</f>
        <v>0</v>
      </c>
      <c r="P377" s="46">
        <f>IFERROR(VLOOKUP(C377,Stock!$A$5:$M$476,10,0),0)*Journal!J377</f>
        <v>0</v>
      </c>
      <c r="Q377" s="47">
        <f>IFERROR(VLOOKUP(C377,Stock!$A$5:$M$476,10,0),0)*Journal!K377</f>
        <v>0</v>
      </c>
      <c r="R377" s="155">
        <f t="shared" si="11"/>
        <v>0</v>
      </c>
    </row>
    <row r="378" spans="2:18" ht="18" customHeight="1">
      <c r="B378" s="197"/>
      <c r="C378" s="198"/>
      <c r="D378" s="27">
        <f>IFERROR(VLOOKUP(C378,Stock!$A$5:$K$476,2,FALSE),0)</f>
        <v>0</v>
      </c>
      <c r="E378" s="199"/>
      <c r="F378" s="30">
        <f>IFERROR(VLOOKUP(C378,Stock!$A$5:$M$476,10,0),0)*Journal!E378</f>
        <v>0</v>
      </c>
      <c r="G378" s="204"/>
      <c r="H378" s="31">
        <f>IFERROR(VLOOKUP(C378,Stock!$A$5:$K$476,11,FALSE),0)*Journal!$G378</f>
        <v>0</v>
      </c>
      <c r="I378" s="29">
        <f t="shared" si="10"/>
        <v>0</v>
      </c>
      <c r="J378" s="198"/>
      <c r="K378" s="198"/>
      <c r="L378" s="202"/>
      <c r="M378" s="125">
        <f>IFERROR(INDEX(Stock!$A$5:$M$476,MATCH($C378,Stock!$A:$A,0),13),0)</f>
        <v>0</v>
      </c>
      <c r="P378" s="46">
        <f>IFERROR(VLOOKUP(C378,Stock!$A$5:$M$476,10,0),0)*Journal!J378</f>
        <v>0</v>
      </c>
      <c r="Q378" s="47">
        <f>IFERROR(VLOOKUP(C378,Stock!$A$5:$M$476,10,0),0)*Journal!K378</f>
        <v>0</v>
      </c>
      <c r="R378" s="155">
        <f t="shared" si="11"/>
        <v>0</v>
      </c>
    </row>
    <row r="379" spans="2:18" ht="18" customHeight="1">
      <c r="B379" s="197"/>
      <c r="C379" s="198"/>
      <c r="D379" s="27">
        <f>IFERROR(VLOOKUP(C379,Stock!$A$5:$K$476,2,FALSE),0)</f>
        <v>0</v>
      </c>
      <c r="E379" s="199"/>
      <c r="F379" s="30">
        <f>IFERROR(VLOOKUP(C379,Stock!$A$5:$M$476,10,0),0)*Journal!E379</f>
        <v>0</v>
      </c>
      <c r="G379" s="204"/>
      <c r="H379" s="31">
        <f>IFERROR(VLOOKUP(C379,Stock!$A$5:$K$476,11,FALSE),0)*Journal!$G379</f>
        <v>0</v>
      </c>
      <c r="I379" s="29">
        <f t="shared" si="10"/>
        <v>0</v>
      </c>
      <c r="J379" s="198"/>
      <c r="K379" s="198"/>
      <c r="L379" s="202"/>
      <c r="M379" s="125">
        <f>IFERROR(INDEX(Stock!$A$5:$M$476,MATCH($C379,Stock!$A:$A,0),13),0)</f>
        <v>0</v>
      </c>
      <c r="P379" s="46">
        <f>IFERROR(VLOOKUP(C379,Stock!$A$5:$M$476,10,0),0)*Journal!J379</f>
        <v>0</v>
      </c>
      <c r="Q379" s="47">
        <f>IFERROR(VLOOKUP(C379,Stock!$A$5:$M$476,10,0),0)*Journal!K379</f>
        <v>0</v>
      </c>
      <c r="R379" s="155">
        <f t="shared" si="11"/>
        <v>0</v>
      </c>
    </row>
    <row r="380" spans="2:18" ht="18" customHeight="1">
      <c r="B380" s="197"/>
      <c r="C380" s="198"/>
      <c r="D380" s="27">
        <f>IFERROR(VLOOKUP(C380,Stock!$A$5:$K$476,2,FALSE),0)</f>
        <v>0</v>
      </c>
      <c r="E380" s="199"/>
      <c r="F380" s="30">
        <f>IFERROR(VLOOKUP(C380,Stock!$A$5:$M$476,10,0),0)*Journal!E380</f>
        <v>0</v>
      </c>
      <c r="G380" s="204"/>
      <c r="H380" s="31">
        <f>IFERROR(VLOOKUP(C380,Stock!$A$5:$K$476,11,FALSE),0)*Journal!$G380</f>
        <v>0</v>
      </c>
      <c r="I380" s="29">
        <f t="shared" si="10"/>
        <v>0</v>
      </c>
      <c r="J380" s="198"/>
      <c r="K380" s="198"/>
      <c r="L380" s="202"/>
      <c r="M380" s="125">
        <f>IFERROR(INDEX(Stock!$A$5:$M$476,MATCH($C380,Stock!$A:$A,0),13),0)</f>
        <v>0</v>
      </c>
      <c r="P380" s="46">
        <f>IFERROR(VLOOKUP(C380,Stock!$A$5:$M$476,10,0),0)*Journal!J380</f>
        <v>0</v>
      </c>
      <c r="Q380" s="47">
        <f>IFERROR(VLOOKUP(C380,Stock!$A$5:$M$476,10,0),0)*Journal!K380</f>
        <v>0</v>
      </c>
      <c r="R380" s="155">
        <f t="shared" si="11"/>
        <v>0</v>
      </c>
    </row>
    <row r="381" spans="2:18" ht="18" customHeight="1">
      <c r="B381" s="197"/>
      <c r="C381" s="198"/>
      <c r="D381" s="27">
        <f>IFERROR(VLOOKUP(C381,Stock!$A$5:$K$476,2,FALSE),0)</f>
        <v>0</v>
      </c>
      <c r="E381" s="199"/>
      <c r="F381" s="30">
        <f>IFERROR(VLOOKUP(C381,Stock!$A$5:$M$476,10,0),0)*Journal!E381</f>
        <v>0</v>
      </c>
      <c r="G381" s="204"/>
      <c r="H381" s="31">
        <f>IFERROR(VLOOKUP(C381,Stock!$A$5:$K$476,11,FALSE),0)*Journal!$G381</f>
        <v>0</v>
      </c>
      <c r="I381" s="29">
        <f t="shared" si="10"/>
        <v>0</v>
      </c>
      <c r="J381" s="198"/>
      <c r="K381" s="198"/>
      <c r="L381" s="202"/>
      <c r="M381" s="125">
        <f>IFERROR(INDEX(Stock!$A$5:$M$476,MATCH($C381,Stock!$A:$A,0),13),0)</f>
        <v>0</v>
      </c>
      <c r="P381" s="46">
        <f>IFERROR(VLOOKUP(C381,Stock!$A$5:$M$476,10,0),0)*Journal!J381</f>
        <v>0</v>
      </c>
      <c r="Q381" s="47">
        <f>IFERROR(VLOOKUP(C381,Stock!$A$5:$M$476,10,0),0)*Journal!K381</f>
        <v>0</v>
      </c>
      <c r="R381" s="155">
        <f t="shared" si="11"/>
        <v>0</v>
      </c>
    </row>
    <row r="382" spans="2:18" ht="18" customHeight="1">
      <c r="B382" s="197"/>
      <c r="C382" s="198"/>
      <c r="D382" s="27">
        <f>IFERROR(VLOOKUP(C382,Stock!$A$5:$K$476,2,FALSE),0)</f>
        <v>0</v>
      </c>
      <c r="E382" s="199"/>
      <c r="F382" s="30">
        <f>IFERROR(VLOOKUP(C382,Stock!$A$5:$M$476,10,0),0)*Journal!E382</f>
        <v>0</v>
      </c>
      <c r="G382" s="204"/>
      <c r="H382" s="31">
        <f>IFERROR(VLOOKUP(C382,Stock!$A$5:$K$476,11,FALSE),0)*Journal!$G382</f>
        <v>0</v>
      </c>
      <c r="I382" s="29">
        <f t="shared" si="10"/>
        <v>0</v>
      </c>
      <c r="J382" s="198"/>
      <c r="K382" s="198"/>
      <c r="L382" s="202"/>
      <c r="M382" s="125">
        <f>IFERROR(INDEX(Stock!$A$5:$M$476,MATCH($C382,Stock!$A:$A,0),13),0)</f>
        <v>0</v>
      </c>
      <c r="P382" s="46">
        <f>IFERROR(VLOOKUP(C382,Stock!$A$5:$M$476,10,0),0)*Journal!J382</f>
        <v>0</v>
      </c>
      <c r="Q382" s="47">
        <f>IFERROR(VLOOKUP(C382,Stock!$A$5:$M$476,10,0),0)*Journal!K382</f>
        <v>0</v>
      </c>
      <c r="R382" s="155">
        <f t="shared" si="11"/>
        <v>0</v>
      </c>
    </row>
    <row r="383" spans="2:18" ht="18" customHeight="1">
      <c r="B383" s="197"/>
      <c r="C383" s="198"/>
      <c r="D383" s="27">
        <f>IFERROR(VLOOKUP(C383,Stock!$A$5:$K$476,2,FALSE),0)</f>
        <v>0</v>
      </c>
      <c r="E383" s="199"/>
      <c r="F383" s="30">
        <f>IFERROR(VLOOKUP(C383,Stock!$A$5:$M$476,10,0),0)*Journal!E383</f>
        <v>0</v>
      </c>
      <c r="G383" s="204"/>
      <c r="H383" s="31">
        <f>IFERROR(VLOOKUP(C383,Stock!$A$5:$K$476,11,FALSE),0)*Journal!$G383</f>
        <v>0</v>
      </c>
      <c r="I383" s="29">
        <f t="shared" si="10"/>
        <v>0</v>
      </c>
      <c r="J383" s="198"/>
      <c r="K383" s="198"/>
      <c r="L383" s="202"/>
      <c r="M383" s="125">
        <f>IFERROR(INDEX(Stock!$A$5:$M$476,MATCH($C383,Stock!$A:$A,0),13),0)</f>
        <v>0</v>
      </c>
      <c r="P383" s="46">
        <f>IFERROR(VLOOKUP(C383,Stock!$A$5:$M$476,10,0),0)*Journal!J383</f>
        <v>0</v>
      </c>
      <c r="Q383" s="47">
        <f>IFERROR(VLOOKUP(C383,Stock!$A$5:$M$476,10,0),0)*Journal!K383</f>
        <v>0</v>
      </c>
      <c r="R383" s="155">
        <f t="shared" si="11"/>
        <v>0</v>
      </c>
    </row>
    <row r="384" spans="2:18" ht="18" customHeight="1">
      <c r="B384" s="197"/>
      <c r="C384" s="198"/>
      <c r="D384" s="27">
        <f>IFERROR(VLOOKUP(C384,Stock!$A$5:$K$476,2,FALSE),0)</f>
        <v>0</v>
      </c>
      <c r="E384" s="199"/>
      <c r="F384" s="30">
        <f>IFERROR(VLOOKUP(C384,Stock!$A$5:$M$476,10,0),0)*Journal!E384</f>
        <v>0</v>
      </c>
      <c r="G384" s="204"/>
      <c r="H384" s="31">
        <f>IFERROR(VLOOKUP(C384,Stock!$A$5:$K$476,11,FALSE),0)*Journal!$G384</f>
        <v>0</v>
      </c>
      <c r="I384" s="29">
        <f t="shared" si="10"/>
        <v>0</v>
      </c>
      <c r="J384" s="198"/>
      <c r="K384" s="198"/>
      <c r="L384" s="202"/>
      <c r="M384" s="125">
        <f>IFERROR(INDEX(Stock!$A$5:$M$476,MATCH($C384,Stock!$A:$A,0),13),0)</f>
        <v>0</v>
      </c>
      <c r="P384" s="46">
        <f>IFERROR(VLOOKUP(C384,Stock!$A$5:$M$476,10,0),0)*Journal!J384</f>
        <v>0</v>
      </c>
      <c r="Q384" s="47">
        <f>IFERROR(VLOOKUP(C384,Stock!$A$5:$M$476,10,0),0)*Journal!K384</f>
        <v>0</v>
      </c>
      <c r="R384" s="155">
        <f t="shared" si="11"/>
        <v>0</v>
      </c>
    </row>
    <row r="385" spans="2:18" ht="18" customHeight="1">
      <c r="B385" s="197"/>
      <c r="C385" s="198"/>
      <c r="D385" s="27">
        <f>IFERROR(VLOOKUP(C385,Stock!$A$5:$K$476,2,FALSE),0)</f>
        <v>0</v>
      </c>
      <c r="E385" s="199"/>
      <c r="F385" s="30">
        <f>IFERROR(VLOOKUP(C385,Stock!$A$5:$M$476,10,0),0)*Journal!E385</f>
        <v>0</v>
      </c>
      <c r="G385" s="204"/>
      <c r="H385" s="31">
        <f>IFERROR(VLOOKUP(C385,Stock!$A$5:$K$476,11,FALSE),0)*Journal!$G385</f>
        <v>0</v>
      </c>
      <c r="I385" s="29">
        <f t="shared" si="10"/>
        <v>0</v>
      </c>
      <c r="J385" s="198"/>
      <c r="K385" s="198"/>
      <c r="L385" s="202"/>
      <c r="M385" s="125">
        <f>IFERROR(INDEX(Stock!$A$5:$M$476,MATCH($C385,Stock!$A:$A,0),13),0)</f>
        <v>0</v>
      </c>
      <c r="P385" s="46">
        <f>IFERROR(VLOOKUP(C385,Stock!$A$5:$M$476,10,0),0)*Journal!J385</f>
        <v>0</v>
      </c>
      <c r="Q385" s="47">
        <f>IFERROR(VLOOKUP(C385,Stock!$A$5:$M$476,10,0),0)*Journal!K385</f>
        <v>0</v>
      </c>
      <c r="R385" s="155">
        <f t="shared" si="11"/>
        <v>0</v>
      </c>
    </row>
    <row r="386" spans="2:18" ht="18" customHeight="1">
      <c r="B386" s="197"/>
      <c r="C386" s="198"/>
      <c r="D386" s="27">
        <f>IFERROR(VLOOKUP(C386,Stock!$A$5:$K$476,2,FALSE),0)</f>
        <v>0</v>
      </c>
      <c r="E386" s="199"/>
      <c r="F386" s="30">
        <f>IFERROR(VLOOKUP(C386,Stock!$A$5:$M$476,10,0),0)*Journal!E386</f>
        <v>0</v>
      </c>
      <c r="G386" s="204"/>
      <c r="H386" s="31">
        <f>IFERROR(VLOOKUP(C386,Stock!$A$5:$K$476,11,FALSE),0)*Journal!$G386</f>
        <v>0</v>
      </c>
      <c r="I386" s="29">
        <f t="shared" si="10"/>
        <v>0</v>
      </c>
      <c r="J386" s="198"/>
      <c r="K386" s="198"/>
      <c r="L386" s="202"/>
      <c r="M386" s="125">
        <f>IFERROR(INDEX(Stock!$A$5:$M$476,MATCH($C386,Stock!$A:$A,0),13),0)</f>
        <v>0</v>
      </c>
      <c r="P386" s="46">
        <f>IFERROR(VLOOKUP(C386,Stock!$A$5:$M$476,10,0),0)*Journal!J386</f>
        <v>0</v>
      </c>
      <c r="Q386" s="47">
        <f>IFERROR(VLOOKUP(C386,Stock!$A$5:$M$476,10,0),0)*Journal!K386</f>
        <v>0</v>
      </c>
      <c r="R386" s="155">
        <f t="shared" si="11"/>
        <v>0</v>
      </c>
    </row>
    <row r="387" spans="2:18" ht="18" customHeight="1">
      <c r="B387" s="197"/>
      <c r="C387" s="198"/>
      <c r="D387" s="27">
        <f>IFERROR(VLOOKUP(C387,Stock!$A$5:$K$476,2,FALSE),0)</f>
        <v>0</v>
      </c>
      <c r="E387" s="199"/>
      <c r="F387" s="30">
        <f>IFERROR(VLOOKUP(C387,Stock!$A$5:$M$476,10,0),0)*Journal!E387</f>
        <v>0</v>
      </c>
      <c r="G387" s="204"/>
      <c r="H387" s="31">
        <f>IFERROR(VLOOKUP(C387,Stock!$A$5:$K$476,11,FALSE),0)*Journal!$G387</f>
        <v>0</v>
      </c>
      <c r="I387" s="29">
        <f t="shared" si="10"/>
        <v>0</v>
      </c>
      <c r="J387" s="198"/>
      <c r="K387" s="198"/>
      <c r="L387" s="202"/>
      <c r="M387" s="125">
        <f>IFERROR(INDEX(Stock!$A$5:$M$476,MATCH($C387,Stock!$A:$A,0),13),0)</f>
        <v>0</v>
      </c>
      <c r="O387" s="18"/>
      <c r="P387" s="46">
        <f>IFERROR(VLOOKUP(C387,Stock!$A$5:$M$476,10,0),0)*Journal!J387</f>
        <v>0</v>
      </c>
      <c r="Q387" s="47">
        <f>IFERROR(VLOOKUP(C387,Stock!$A$5:$M$476,10,0),0)*Journal!K387</f>
        <v>0</v>
      </c>
      <c r="R387" s="155">
        <f t="shared" si="11"/>
        <v>0</v>
      </c>
    </row>
    <row r="388" spans="2:18" ht="18" customHeight="1">
      <c r="B388" s="197"/>
      <c r="C388" s="198"/>
      <c r="D388" s="27">
        <f>IFERROR(VLOOKUP(C388,Stock!$A$5:$K$476,2,FALSE),0)</f>
        <v>0</v>
      </c>
      <c r="E388" s="199"/>
      <c r="F388" s="30">
        <f>IFERROR(VLOOKUP(C388,Stock!$A$5:$M$476,10,0),0)*Journal!E388</f>
        <v>0</v>
      </c>
      <c r="G388" s="204"/>
      <c r="H388" s="31">
        <f>IFERROR(VLOOKUP(C388,Stock!$A$5:$K$476,11,FALSE),0)*Journal!$G388</f>
        <v>0</v>
      </c>
      <c r="I388" s="29">
        <f t="shared" si="10"/>
        <v>0</v>
      </c>
      <c r="J388" s="198"/>
      <c r="K388" s="198"/>
      <c r="L388" s="202"/>
      <c r="M388" s="125">
        <f>IFERROR(INDEX(Stock!$A$5:$M$476,MATCH($C388,Stock!$A:$A,0),13),0)</f>
        <v>0</v>
      </c>
      <c r="O388" s="18"/>
      <c r="P388" s="46">
        <f>IFERROR(VLOOKUP(C388,Stock!$A$5:$M$476,10,0),0)*Journal!J388</f>
        <v>0</v>
      </c>
      <c r="Q388" s="47">
        <f>IFERROR(VLOOKUP(C388,Stock!$A$5:$M$476,10,0),0)*Journal!K388</f>
        <v>0</v>
      </c>
      <c r="R388" s="155">
        <f t="shared" si="11"/>
        <v>0</v>
      </c>
    </row>
    <row r="389" spans="2:18" ht="18" customHeight="1">
      <c r="B389" s="197"/>
      <c r="C389" s="198"/>
      <c r="D389" s="27">
        <f>IFERROR(VLOOKUP(C389,Stock!$A$5:$K$476,2,FALSE),0)</f>
        <v>0</v>
      </c>
      <c r="E389" s="199"/>
      <c r="F389" s="30">
        <f>IFERROR(VLOOKUP(C389,Stock!$A$5:$M$476,10,0),0)*Journal!E389</f>
        <v>0</v>
      </c>
      <c r="G389" s="204"/>
      <c r="H389" s="31">
        <f>IFERROR(VLOOKUP(C389,Stock!$A$5:$K$476,11,FALSE),0)*Journal!$G389</f>
        <v>0</v>
      </c>
      <c r="I389" s="29">
        <f t="shared" si="10"/>
        <v>0</v>
      </c>
      <c r="J389" s="198"/>
      <c r="K389" s="198"/>
      <c r="L389" s="202"/>
      <c r="M389" s="125">
        <f>IFERROR(INDEX(Stock!$A$5:$M$476,MATCH($C389,Stock!$A:$A,0),13),0)</f>
        <v>0</v>
      </c>
      <c r="P389" s="46">
        <f>IFERROR(VLOOKUP(C389,Stock!$A$5:$M$476,10,0),0)*Journal!J389</f>
        <v>0</v>
      </c>
      <c r="Q389" s="47">
        <f>IFERROR(VLOOKUP(C389,Stock!$A$5:$M$476,10,0),0)*Journal!K389</f>
        <v>0</v>
      </c>
      <c r="R389" s="155">
        <f t="shared" si="11"/>
        <v>0</v>
      </c>
    </row>
    <row r="390" spans="2:18" ht="18" customHeight="1">
      <c r="B390" s="197"/>
      <c r="C390" s="198"/>
      <c r="D390" s="27">
        <f>IFERROR(VLOOKUP(C390,Stock!$A$5:$K$476,2,FALSE),0)</f>
        <v>0</v>
      </c>
      <c r="E390" s="199"/>
      <c r="F390" s="30">
        <f>IFERROR(VLOOKUP(C390,Stock!$A$5:$M$476,10,0),0)*Journal!E390</f>
        <v>0</v>
      </c>
      <c r="G390" s="204"/>
      <c r="H390" s="31">
        <f>IFERROR(VLOOKUP(C390,Stock!$A$5:$K$476,11,FALSE),0)*Journal!$G390</f>
        <v>0</v>
      </c>
      <c r="I390" s="29">
        <f t="shared" si="10"/>
        <v>0</v>
      </c>
      <c r="J390" s="198"/>
      <c r="K390" s="198"/>
      <c r="L390" s="202"/>
      <c r="M390" s="125">
        <f>IFERROR(INDEX(Stock!$A$5:$M$476,MATCH($C390,Stock!$A:$A,0),13),0)</f>
        <v>0</v>
      </c>
      <c r="P390" s="46">
        <f>IFERROR(VLOOKUP(C390,Stock!$A$5:$M$476,10,0),0)*Journal!J390</f>
        <v>0</v>
      </c>
      <c r="Q390" s="47">
        <f>IFERROR(VLOOKUP(C390,Stock!$A$5:$M$476,10,0),0)*Journal!K390</f>
        <v>0</v>
      </c>
      <c r="R390" s="155">
        <f t="shared" si="11"/>
        <v>0</v>
      </c>
    </row>
    <row r="391" spans="2:18" ht="18" customHeight="1">
      <c r="B391" s="197"/>
      <c r="C391" s="198"/>
      <c r="D391" s="27">
        <f>IFERROR(VLOOKUP(C391,Stock!$A$5:$K$476,2,FALSE),0)</f>
        <v>0</v>
      </c>
      <c r="E391" s="199"/>
      <c r="F391" s="30">
        <f>IFERROR(VLOOKUP(C391,Stock!$A$5:$M$476,10,0),0)*Journal!E391</f>
        <v>0</v>
      </c>
      <c r="G391" s="204"/>
      <c r="H391" s="31">
        <f>IFERROR(VLOOKUP(C391,Stock!$A$5:$K$476,11,FALSE),0)*Journal!$G391</f>
        <v>0</v>
      </c>
      <c r="I391" s="29">
        <f t="shared" si="10"/>
        <v>0</v>
      </c>
      <c r="J391" s="198"/>
      <c r="K391" s="198"/>
      <c r="L391" s="202"/>
      <c r="M391" s="125">
        <f>IFERROR(INDEX(Stock!$A$5:$M$476,MATCH($C391,Stock!$A:$A,0),13),0)</f>
        <v>0</v>
      </c>
      <c r="P391" s="46">
        <f>IFERROR(VLOOKUP(C391,Stock!$A$5:$M$476,10,0),0)*Journal!J391</f>
        <v>0</v>
      </c>
      <c r="Q391" s="47">
        <f>IFERROR(VLOOKUP(C391,Stock!$A$5:$M$476,10,0),0)*Journal!K391</f>
        <v>0</v>
      </c>
      <c r="R391" s="155">
        <f t="shared" si="11"/>
        <v>0</v>
      </c>
    </row>
    <row r="392" spans="2:18" ht="18" customHeight="1">
      <c r="B392" s="197"/>
      <c r="C392" s="198"/>
      <c r="D392" s="27">
        <f>IFERROR(VLOOKUP(C392,Stock!$A$5:$K$476,2,FALSE),0)</f>
        <v>0</v>
      </c>
      <c r="E392" s="199"/>
      <c r="F392" s="30">
        <f>IFERROR(VLOOKUP(C392,Stock!$A$5:$M$476,10,0),0)*Journal!E392</f>
        <v>0</v>
      </c>
      <c r="G392" s="204"/>
      <c r="H392" s="31">
        <f>IFERROR(VLOOKUP(C392,Stock!$A$5:$K$476,11,FALSE),0)*Journal!$G392</f>
        <v>0</v>
      </c>
      <c r="I392" s="29">
        <f t="shared" si="10"/>
        <v>0</v>
      </c>
      <c r="J392" s="198"/>
      <c r="K392" s="198"/>
      <c r="L392" s="202"/>
      <c r="M392" s="125">
        <f>IFERROR(INDEX(Stock!$A$5:$M$476,MATCH($C392,Stock!$A:$A,0),13),0)</f>
        <v>0</v>
      </c>
      <c r="P392" s="46">
        <f>IFERROR(VLOOKUP(C392,Stock!$A$5:$M$476,10,0),0)*Journal!J392</f>
        <v>0</v>
      </c>
      <c r="Q392" s="47">
        <f>IFERROR(VLOOKUP(C392,Stock!$A$5:$M$476,10,0),0)*Journal!K392</f>
        <v>0</v>
      </c>
      <c r="R392" s="155">
        <f t="shared" si="11"/>
        <v>0</v>
      </c>
    </row>
    <row r="393" spans="2:18" ht="18" customHeight="1">
      <c r="B393" s="197"/>
      <c r="C393" s="198"/>
      <c r="D393" s="27">
        <f>IFERROR(VLOOKUP(C393,Stock!$A$5:$K$476,2,FALSE),0)</f>
        <v>0</v>
      </c>
      <c r="E393" s="199"/>
      <c r="F393" s="30">
        <f>IFERROR(VLOOKUP(C393,Stock!$A$5:$M$476,10,0),0)*Journal!E393</f>
        <v>0</v>
      </c>
      <c r="G393" s="204"/>
      <c r="H393" s="31">
        <f>IFERROR(VLOOKUP(C393,Stock!$A$5:$K$476,11,FALSE),0)*Journal!$G393</f>
        <v>0</v>
      </c>
      <c r="I393" s="29">
        <f t="shared" si="10"/>
        <v>0</v>
      </c>
      <c r="J393" s="198"/>
      <c r="K393" s="198"/>
      <c r="L393" s="202"/>
      <c r="M393" s="125">
        <f>IFERROR(INDEX(Stock!$A$5:$M$476,MATCH($C393,Stock!$A:$A,0),13),0)</f>
        <v>0</v>
      </c>
      <c r="P393" s="46">
        <f>IFERROR(VLOOKUP(C393,Stock!$A$5:$M$476,10,0),0)*Journal!J393</f>
        <v>0</v>
      </c>
      <c r="Q393" s="47">
        <f>IFERROR(VLOOKUP(C393,Stock!$A$5:$M$476,10,0),0)*Journal!K393</f>
        <v>0</v>
      </c>
      <c r="R393" s="155">
        <f t="shared" si="11"/>
        <v>0</v>
      </c>
    </row>
    <row r="394" spans="2:18" ht="18" customHeight="1">
      <c r="B394" s="197"/>
      <c r="C394" s="198"/>
      <c r="D394" s="27">
        <f>IFERROR(VLOOKUP(C394,Stock!$A$5:$K$476,2,FALSE),0)</f>
        <v>0</v>
      </c>
      <c r="E394" s="199"/>
      <c r="F394" s="30">
        <f>IFERROR(VLOOKUP(C394,Stock!$A$5:$M$476,10,0),0)*Journal!E394</f>
        <v>0</v>
      </c>
      <c r="G394" s="204"/>
      <c r="H394" s="31">
        <f>IFERROR(VLOOKUP(C394,Stock!$A$5:$K$476,11,FALSE),0)*Journal!$G394</f>
        <v>0</v>
      </c>
      <c r="I394" s="29">
        <f t="shared" si="10"/>
        <v>0</v>
      </c>
      <c r="J394" s="198"/>
      <c r="K394" s="198"/>
      <c r="L394" s="202"/>
      <c r="M394" s="125">
        <f>IFERROR(INDEX(Stock!$A$5:$M$476,MATCH($C394,Stock!$A:$A,0),13),0)</f>
        <v>0</v>
      </c>
      <c r="P394" s="46">
        <f>IFERROR(VLOOKUP(C394,Stock!$A$5:$M$476,10,0),0)*Journal!J394</f>
        <v>0</v>
      </c>
      <c r="Q394" s="47">
        <f>IFERROR(VLOOKUP(C394,Stock!$A$5:$M$476,10,0),0)*Journal!K394</f>
        <v>0</v>
      </c>
      <c r="R394" s="155">
        <f t="shared" si="11"/>
        <v>0</v>
      </c>
    </row>
    <row r="395" spans="2:18" ht="18" customHeight="1">
      <c r="B395" s="197"/>
      <c r="C395" s="198"/>
      <c r="D395" s="27">
        <f>IFERROR(VLOOKUP(C395,Stock!$A$5:$K$476,2,FALSE),0)</f>
        <v>0</v>
      </c>
      <c r="E395" s="199"/>
      <c r="F395" s="30">
        <f>IFERROR(VLOOKUP(C395,Stock!$A$5:$M$476,10,0),0)*Journal!E395</f>
        <v>0</v>
      </c>
      <c r="G395" s="204"/>
      <c r="H395" s="31">
        <f>IFERROR(VLOOKUP(C395,Stock!$A$5:$K$476,11,FALSE),0)*Journal!$G395</f>
        <v>0</v>
      </c>
      <c r="I395" s="29">
        <f t="shared" si="10"/>
        <v>0</v>
      </c>
      <c r="J395" s="198"/>
      <c r="K395" s="198"/>
      <c r="L395" s="202"/>
      <c r="M395" s="125">
        <f>IFERROR(INDEX(Stock!$A$5:$M$476,MATCH($C395,Stock!$A:$A,0),13),0)</f>
        <v>0</v>
      </c>
      <c r="P395" s="46">
        <f>IFERROR(VLOOKUP(C395,Stock!$A$5:$M$476,10,0),0)*Journal!J395</f>
        <v>0</v>
      </c>
      <c r="Q395" s="47">
        <f>IFERROR(VLOOKUP(C395,Stock!$A$5:$M$476,10,0),0)*Journal!K395</f>
        <v>0</v>
      </c>
      <c r="R395" s="155">
        <f t="shared" si="11"/>
        <v>0</v>
      </c>
    </row>
    <row r="396" spans="2:18" ht="18" customHeight="1">
      <c r="B396" s="197"/>
      <c r="C396" s="198"/>
      <c r="D396" s="27">
        <f>IFERROR(VLOOKUP(C396,Stock!$A$5:$K$476,2,FALSE),0)</f>
        <v>0</v>
      </c>
      <c r="E396" s="199"/>
      <c r="F396" s="30">
        <f>IFERROR(VLOOKUP(C396,Stock!$A$5:$M$476,10,0),0)*Journal!E396</f>
        <v>0</v>
      </c>
      <c r="G396" s="204"/>
      <c r="H396" s="31">
        <f>IFERROR(VLOOKUP(C396,Stock!$A$5:$K$476,11,FALSE),0)*Journal!$G396</f>
        <v>0</v>
      </c>
      <c r="I396" s="29">
        <f t="shared" si="10"/>
        <v>0</v>
      </c>
      <c r="J396" s="198"/>
      <c r="K396" s="198"/>
      <c r="L396" s="202"/>
      <c r="M396" s="125">
        <f>IFERROR(INDEX(Stock!$A$5:$M$476,MATCH($C396,Stock!$A:$A,0),13),0)</f>
        <v>0</v>
      </c>
      <c r="P396" s="46">
        <f>IFERROR(VLOOKUP(C396,Stock!$A$5:$M$476,10,0),0)*Journal!J396</f>
        <v>0</v>
      </c>
      <c r="Q396" s="47">
        <f>IFERROR(VLOOKUP(C396,Stock!$A$5:$M$476,10,0),0)*Journal!K396</f>
        <v>0</v>
      </c>
      <c r="R396" s="155">
        <f t="shared" si="11"/>
        <v>0</v>
      </c>
    </row>
    <row r="397" spans="2:18" ht="18" customHeight="1">
      <c r="B397" s="197"/>
      <c r="C397" s="198"/>
      <c r="D397" s="27">
        <f>IFERROR(VLOOKUP(C397,Stock!$A$5:$K$476,2,FALSE),0)</f>
        <v>0</v>
      </c>
      <c r="E397" s="199"/>
      <c r="F397" s="30">
        <f>IFERROR(VLOOKUP(C397,Stock!$A$5:$M$476,10,0),0)*Journal!E397</f>
        <v>0</v>
      </c>
      <c r="G397" s="204"/>
      <c r="H397" s="31">
        <f>IFERROR(VLOOKUP(C397,Stock!$A$5:$K$476,11,FALSE),0)*Journal!$G397</f>
        <v>0</v>
      </c>
      <c r="I397" s="29">
        <f t="shared" si="10"/>
        <v>0</v>
      </c>
      <c r="J397" s="198"/>
      <c r="K397" s="198"/>
      <c r="L397" s="202"/>
      <c r="M397" s="125">
        <f>IFERROR(INDEX(Stock!$A$5:$M$476,MATCH($C397,Stock!$A:$A,0),13),0)</f>
        <v>0</v>
      </c>
      <c r="P397" s="46">
        <f>IFERROR(VLOOKUP(C397,Stock!$A$5:$M$476,10,0),0)*Journal!J397</f>
        <v>0</v>
      </c>
      <c r="Q397" s="47">
        <f>IFERROR(VLOOKUP(C397,Stock!$A$5:$M$476,10,0),0)*Journal!K397</f>
        <v>0</v>
      </c>
      <c r="R397" s="155">
        <f t="shared" si="11"/>
        <v>0</v>
      </c>
    </row>
    <row r="398" spans="2:18" ht="18" customHeight="1">
      <c r="B398" s="197"/>
      <c r="C398" s="198"/>
      <c r="D398" s="27">
        <f>IFERROR(VLOOKUP(C398,Stock!$A$5:$K$476,2,FALSE),0)</f>
        <v>0</v>
      </c>
      <c r="E398" s="199"/>
      <c r="F398" s="30">
        <f>IFERROR(VLOOKUP(C398,Stock!$A$5:$M$476,10,0),0)*Journal!E398</f>
        <v>0</v>
      </c>
      <c r="G398" s="204"/>
      <c r="H398" s="31">
        <f>IFERROR(VLOOKUP(C398,Stock!$A$5:$K$476,11,FALSE),0)*Journal!$G398</f>
        <v>0</v>
      </c>
      <c r="I398" s="29">
        <f t="shared" ref="I398:I450" si="12">E398+G398</f>
        <v>0</v>
      </c>
      <c r="J398" s="198"/>
      <c r="K398" s="198"/>
      <c r="L398" s="202"/>
      <c r="M398" s="125">
        <f>IFERROR(INDEX(Stock!$A$5:$M$476,MATCH($C398,Stock!$A:$A,0),13),0)</f>
        <v>0</v>
      </c>
      <c r="P398" s="46">
        <f>IFERROR(VLOOKUP(C398,Stock!$A$5:$M$476,10,0),0)*Journal!J398</f>
        <v>0</v>
      </c>
      <c r="Q398" s="47">
        <f>IFERROR(VLOOKUP(C398,Stock!$A$5:$M$476,10,0),0)*Journal!K398</f>
        <v>0</v>
      </c>
      <c r="R398" s="155">
        <f t="shared" ref="R398:R450" si="13">E398+G398</f>
        <v>0</v>
      </c>
    </row>
    <row r="399" spans="2:18" ht="18" customHeight="1">
      <c r="B399" s="197"/>
      <c r="C399" s="198"/>
      <c r="D399" s="27">
        <f>IFERROR(VLOOKUP(C399,Stock!$A$5:$K$476,2,FALSE),0)</f>
        <v>0</v>
      </c>
      <c r="E399" s="199"/>
      <c r="F399" s="30">
        <f>IFERROR(VLOOKUP(C399,Stock!$A$5:$M$476,10,0),0)*Journal!E399</f>
        <v>0</v>
      </c>
      <c r="G399" s="204"/>
      <c r="H399" s="31">
        <f>IFERROR(VLOOKUP(C399,Stock!$A$5:$K$476,11,FALSE),0)*Journal!$G399</f>
        <v>0</v>
      </c>
      <c r="I399" s="29">
        <f t="shared" si="12"/>
        <v>0</v>
      </c>
      <c r="J399" s="198"/>
      <c r="K399" s="198"/>
      <c r="L399" s="202"/>
      <c r="M399" s="125">
        <f>IFERROR(INDEX(Stock!$A$5:$M$476,MATCH($C399,Stock!$A:$A,0),13),0)</f>
        <v>0</v>
      </c>
      <c r="P399" s="46">
        <f>IFERROR(VLOOKUP(C399,Stock!$A$5:$M$476,10,0),0)*Journal!J399</f>
        <v>0</v>
      </c>
      <c r="Q399" s="47">
        <f>IFERROR(VLOOKUP(C399,Stock!$A$5:$M$476,10,0),0)*Journal!K399</f>
        <v>0</v>
      </c>
      <c r="R399" s="155">
        <f t="shared" si="13"/>
        <v>0</v>
      </c>
    </row>
    <row r="400" spans="2:18" ht="18" customHeight="1">
      <c r="B400" s="197"/>
      <c r="C400" s="198"/>
      <c r="D400" s="27">
        <f>IFERROR(VLOOKUP(C400,Stock!$A$5:$K$476,2,FALSE),0)</f>
        <v>0</v>
      </c>
      <c r="E400" s="199"/>
      <c r="F400" s="30">
        <f>IFERROR(VLOOKUP(C400,Stock!$A$5:$M$476,10,0),0)*Journal!E400</f>
        <v>0</v>
      </c>
      <c r="G400" s="204"/>
      <c r="H400" s="31">
        <f>IFERROR(VLOOKUP(C400,Stock!$A$5:$K$476,11,FALSE),0)*Journal!$G400</f>
        <v>0</v>
      </c>
      <c r="I400" s="29">
        <f t="shared" si="12"/>
        <v>0</v>
      </c>
      <c r="J400" s="198"/>
      <c r="K400" s="198"/>
      <c r="L400" s="202"/>
      <c r="M400" s="125">
        <f>IFERROR(INDEX(Stock!$A$5:$M$476,MATCH($C400,Stock!$A:$A,0),13),0)</f>
        <v>0</v>
      </c>
      <c r="P400" s="46">
        <f>IFERROR(VLOOKUP(C400,Stock!$A$5:$M$476,10,0),0)*Journal!J400</f>
        <v>0</v>
      </c>
      <c r="Q400" s="47">
        <f>IFERROR(VLOOKUP(C400,Stock!$A$5:$M$476,10,0),0)*Journal!K400</f>
        <v>0</v>
      </c>
      <c r="R400" s="155">
        <f t="shared" si="13"/>
        <v>0</v>
      </c>
    </row>
    <row r="401" spans="2:18" ht="18" customHeight="1">
      <c r="B401" s="197"/>
      <c r="C401" s="198"/>
      <c r="D401" s="27">
        <f>IFERROR(VLOOKUP(C401,Stock!$A$5:$K$476,2,FALSE),0)</f>
        <v>0</v>
      </c>
      <c r="E401" s="199"/>
      <c r="F401" s="30">
        <f>IFERROR(VLOOKUP(C401,Stock!$A$5:$M$476,10,0),0)*Journal!E401</f>
        <v>0</v>
      </c>
      <c r="G401" s="204"/>
      <c r="H401" s="31">
        <f>IFERROR(VLOOKUP(C401,Stock!$A$5:$K$476,11,FALSE),0)*Journal!$G401</f>
        <v>0</v>
      </c>
      <c r="I401" s="29">
        <f t="shared" si="12"/>
        <v>0</v>
      </c>
      <c r="J401" s="198"/>
      <c r="K401" s="198"/>
      <c r="L401" s="202"/>
      <c r="M401" s="125">
        <f>IFERROR(INDEX(Stock!$A$5:$M$476,MATCH($C401,Stock!$A:$A,0),13),0)</f>
        <v>0</v>
      </c>
      <c r="P401" s="46">
        <f>IFERROR(VLOOKUP(C401,Stock!$A$5:$M$476,10,0),0)*Journal!J401</f>
        <v>0</v>
      </c>
      <c r="Q401" s="47">
        <f>IFERROR(VLOOKUP(C401,Stock!$A$5:$M$476,10,0),0)*Journal!K401</f>
        <v>0</v>
      </c>
      <c r="R401" s="155">
        <f t="shared" si="13"/>
        <v>0</v>
      </c>
    </row>
    <row r="402" spans="2:18" ht="18" customHeight="1">
      <c r="B402" s="197"/>
      <c r="C402" s="198"/>
      <c r="D402" s="27">
        <f>IFERROR(VLOOKUP(C402,Stock!$A$5:$K$476,2,FALSE),0)</f>
        <v>0</v>
      </c>
      <c r="E402" s="199"/>
      <c r="F402" s="30">
        <f>IFERROR(VLOOKUP(C402,Stock!$A$5:$M$476,10,0),0)*Journal!E402</f>
        <v>0</v>
      </c>
      <c r="G402" s="204"/>
      <c r="H402" s="31">
        <f>IFERROR(VLOOKUP(C402,Stock!$A$5:$K$476,11,FALSE),0)*Journal!$G402</f>
        <v>0</v>
      </c>
      <c r="I402" s="29">
        <f t="shared" si="12"/>
        <v>0</v>
      </c>
      <c r="J402" s="198"/>
      <c r="K402" s="198"/>
      <c r="L402" s="202"/>
      <c r="M402" s="125">
        <f>IFERROR(INDEX(Stock!$A$5:$M$476,MATCH($C402,Stock!$A:$A,0),13),0)</f>
        <v>0</v>
      </c>
      <c r="P402" s="46">
        <f>IFERROR(VLOOKUP(C402,Stock!$A$5:$M$476,10,0),0)*Journal!J402</f>
        <v>0</v>
      </c>
      <c r="Q402" s="47">
        <f>IFERROR(VLOOKUP(C402,Stock!$A$5:$M$476,10,0),0)*Journal!K402</f>
        <v>0</v>
      </c>
      <c r="R402" s="155">
        <f t="shared" si="13"/>
        <v>0</v>
      </c>
    </row>
    <row r="403" spans="2:18" ht="18" customHeight="1">
      <c r="B403" s="197"/>
      <c r="C403" s="198"/>
      <c r="D403" s="27">
        <f>IFERROR(VLOOKUP(C403,Stock!$A$5:$K$476,2,FALSE),0)</f>
        <v>0</v>
      </c>
      <c r="E403" s="199"/>
      <c r="F403" s="30">
        <f>IFERROR(VLOOKUP(C403,Stock!$A$5:$M$476,10,0),0)*Journal!E403</f>
        <v>0</v>
      </c>
      <c r="G403" s="204"/>
      <c r="H403" s="31">
        <f>IFERROR(VLOOKUP(C403,Stock!$A$5:$K$476,11,FALSE),0)*Journal!$G403</f>
        <v>0</v>
      </c>
      <c r="I403" s="29">
        <f t="shared" si="12"/>
        <v>0</v>
      </c>
      <c r="J403" s="198"/>
      <c r="K403" s="198"/>
      <c r="L403" s="202"/>
      <c r="M403" s="125">
        <f>IFERROR(INDEX(Stock!$A$5:$M$476,MATCH($C403,Stock!$A:$A,0),13),0)</f>
        <v>0</v>
      </c>
      <c r="P403" s="46">
        <f>IFERROR(VLOOKUP(C403,Stock!$A$5:$M$476,10,0),0)*Journal!J403</f>
        <v>0</v>
      </c>
      <c r="Q403" s="47">
        <f>IFERROR(VLOOKUP(C403,Stock!$A$5:$M$476,10,0),0)*Journal!K403</f>
        <v>0</v>
      </c>
      <c r="R403" s="155">
        <f t="shared" si="13"/>
        <v>0</v>
      </c>
    </row>
    <row r="404" spans="2:18" ht="18" customHeight="1">
      <c r="B404" s="197"/>
      <c r="C404" s="198"/>
      <c r="D404" s="27">
        <f>IFERROR(VLOOKUP(C404,Stock!$A$5:$K$476,2,FALSE),0)</f>
        <v>0</v>
      </c>
      <c r="E404" s="199"/>
      <c r="F404" s="30">
        <f>IFERROR(VLOOKUP(C404,Stock!$A$5:$M$476,10,0),0)*Journal!E404</f>
        <v>0</v>
      </c>
      <c r="G404" s="204"/>
      <c r="H404" s="31">
        <f>IFERROR(VLOOKUP(C404,Stock!$A$5:$K$476,11,FALSE),0)*Journal!$G404</f>
        <v>0</v>
      </c>
      <c r="I404" s="29">
        <f t="shared" si="12"/>
        <v>0</v>
      </c>
      <c r="J404" s="198"/>
      <c r="K404" s="198"/>
      <c r="L404" s="202"/>
      <c r="M404" s="125">
        <f>IFERROR(INDEX(Stock!$A$5:$M$476,MATCH($C404,Stock!$A:$A,0),13),0)</f>
        <v>0</v>
      </c>
      <c r="P404" s="46">
        <f>IFERROR(VLOOKUP(C404,Stock!$A$5:$M$476,10,0),0)*Journal!J404</f>
        <v>0</v>
      </c>
      <c r="Q404" s="47">
        <f>IFERROR(VLOOKUP(C404,Stock!$A$5:$M$476,10,0),0)*Journal!K404</f>
        <v>0</v>
      </c>
      <c r="R404" s="155">
        <f t="shared" si="13"/>
        <v>0</v>
      </c>
    </row>
    <row r="405" spans="2:18" ht="18" customHeight="1">
      <c r="B405" s="197"/>
      <c r="C405" s="198"/>
      <c r="D405" s="27">
        <f>IFERROR(VLOOKUP(C405,Stock!$A$5:$K$476,2,FALSE),0)</f>
        <v>0</v>
      </c>
      <c r="E405" s="199"/>
      <c r="F405" s="30">
        <f>IFERROR(VLOOKUP(C405,Stock!$A$5:$M$476,10,0),0)*Journal!E405</f>
        <v>0</v>
      </c>
      <c r="G405" s="204"/>
      <c r="H405" s="31">
        <f>IFERROR(VLOOKUP(C405,Stock!$A$5:$K$476,11,FALSE),0)*Journal!$G405</f>
        <v>0</v>
      </c>
      <c r="I405" s="29">
        <f t="shared" si="12"/>
        <v>0</v>
      </c>
      <c r="J405" s="198"/>
      <c r="K405" s="198"/>
      <c r="L405" s="202"/>
      <c r="M405" s="125">
        <f>IFERROR(INDEX(Stock!$A$5:$M$476,MATCH($C405,Stock!$A:$A,0),13),0)</f>
        <v>0</v>
      </c>
      <c r="P405" s="46">
        <f>IFERROR(VLOOKUP(C405,Stock!$A$5:$M$476,10,0),0)*Journal!J405</f>
        <v>0</v>
      </c>
      <c r="Q405" s="47">
        <f>IFERROR(VLOOKUP(C405,Stock!$A$5:$M$476,10,0),0)*Journal!K405</f>
        <v>0</v>
      </c>
      <c r="R405" s="155">
        <f t="shared" si="13"/>
        <v>0</v>
      </c>
    </row>
    <row r="406" spans="2:18" ht="18" customHeight="1">
      <c r="B406" s="197"/>
      <c r="C406" s="198"/>
      <c r="D406" s="27">
        <f>IFERROR(VLOOKUP(C406,Stock!$A$5:$K$476,2,FALSE),0)</f>
        <v>0</v>
      </c>
      <c r="E406" s="199"/>
      <c r="F406" s="30">
        <f>IFERROR(VLOOKUP(C406,Stock!$A$5:$M$476,10,0),0)*Journal!E406</f>
        <v>0</v>
      </c>
      <c r="G406" s="204"/>
      <c r="H406" s="31">
        <f>IFERROR(VLOOKUP(C406,Stock!$A$5:$K$476,11,FALSE),0)*Journal!$G406</f>
        <v>0</v>
      </c>
      <c r="I406" s="29">
        <f t="shared" si="12"/>
        <v>0</v>
      </c>
      <c r="J406" s="198"/>
      <c r="K406" s="198"/>
      <c r="L406" s="202"/>
      <c r="M406" s="125">
        <f>IFERROR(INDEX(Stock!$A$5:$M$476,MATCH($C406,Stock!$A:$A,0),13),0)</f>
        <v>0</v>
      </c>
      <c r="P406" s="46">
        <f>IFERROR(VLOOKUP(C406,Stock!$A$5:$M$476,10,0),0)*Journal!J406</f>
        <v>0</v>
      </c>
      <c r="Q406" s="47">
        <f>IFERROR(VLOOKUP(C406,Stock!$A$5:$M$476,10,0),0)*Journal!K406</f>
        <v>0</v>
      </c>
      <c r="R406" s="155">
        <f t="shared" si="13"/>
        <v>0</v>
      </c>
    </row>
    <row r="407" spans="2:18" ht="18" customHeight="1">
      <c r="B407" s="197"/>
      <c r="C407" s="198"/>
      <c r="D407" s="27">
        <f>IFERROR(VLOOKUP(C407,Stock!$A$5:$K$476,2,FALSE),0)</f>
        <v>0</v>
      </c>
      <c r="E407" s="199"/>
      <c r="F407" s="30">
        <f>IFERROR(VLOOKUP(C407,Stock!$A$5:$M$476,10,0),0)*Journal!E407</f>
        <v>0</v>
      </c>
      <c r="G407" s="204"/>
      <c r="H407" s="31">
        <f>IFERROR(VLOOKUP(C407,Stock!$A$5:$K$476,11,FALSE),0)*Journal!$G407</f>
        <v>0</v>
      </c>
      <c r="I407" s="29">
        <f t="shared" si="12"/>
        <v>0</v>
      </c>
      <c r="J407" s="198"/>
      <c r="K407" s="198"/>
      <c r="L407" s="202"/>
      <c r="M407" s="125">
        <f>IFERROR(INDEX(Stock!$A$5:$M$476,MATCH($C407,Stock!$A:$A,0),13),0)</f>
        <v>0</v>
      </c>
      <c r="P407" s="46">
        <f>IFERROR(VLOOKUP(C407,Stock!$A$5:$M$476,10,0),0)*Journal!J407</f>
        <v>0</v>
      </c>
      <c r="Q407" s="47">
        <f>IFERROR(VLOOKUP(C407,Stock!$A$5:$M$476,10,0),0)*Journal!K407</f>
        <v>0</v>
      </c>
      <c r="R407" s="155">
        <f t="shared" si="13"/>
        <v>0</v>
      </c>
    </row>
    <row r="408" spans="2:18" ht="18" customHeight="1">
      <c r="B408" s="197"/>
      <c r="C408" s="198"/>
      <c r="D408" s="27">
        <f>IFERROR(VLOOKUP(C408,Stock!$A$5:$K$476,2,FALSE),0)</f>
        <v>0</v>
      </c>
      <c r="E408" s="199"/>
      <c r="F408" s="30">
        <f>IFERROR(VLOOKUP(C408,Stock!$A$5:$M$476,10,0),0)*Journal!E408</f>
        <v>0</v>
      </c>
      <c r="G408" s="204"/>
      <c r="H408" s="31">
        <f>IFERROR(VLOOKUP(C408,Stock!$A$5:$K$476,11,FALSE),0)*Journal!$G408</f>
        <v>0</v>
      </c>
      <c r="I408" s="29">
        <f t="shared" si="12"/>
        <v>0</v>
      </c>
      <c r="J408" s="198"/>
      <c r="K408" s="198"/>
      <c r="L408" s="202"/>
      <c r="M408" s="125">
        <f>IFERROR(INDEX(Stock!$A$5:$M$476,MATCH($C408,Stock!$A:$A,0),13),0)</f>
        <v>0</v>
      </c>
      <c r="P408" s="46">
        <f>IFERROR(VLOOKUP(C408,Stock!$A$5:$M$476,10,0),0)*Journal!J408</f>
        <v>0</v>
      </c>
      <c r="Q408" s="47">
        <f>IFERROR(VLOOKUP(C408,Stock!$A$5:$M$476,10,0),0)*Journal!K408</f>
        <v>0</v>
      </c>
      <c r="R408" s="155">
        <f t="shared" si="13"/>
        <v>0</v>
      </c>
    </row>
    <row r="409" spans="2:18" ht="18" customHeight="1">
      <c r="B409" s="197"/>
      <c r="C409" s="198"/>
      <c r="D409" s="27">
        <f>IFERROR(VLOOKUP(C409,Stock!$A$5:$K$476,2,FALSE),0)</f>
        <v>0</v>
      </c>
      <c r="E409" s="199"/>
      <c r="F409" s="30">
        <f>IFERROR(VLOOKUP(C409,Stock!$A$5:$M$476,10,0),0)*Journal!E409</f>
        <v>0</v>
      </c>
      <c r="G409" s="204"/>
      <c r="H409" s="31">
        <f>IFERROR(VLOOKUP(C409,Stock!$A$5:$K$476,11,FALSE),0)*Journal!$G409</f>
        <v>0</v>
      </c>
      <c r="I409" s="29">
        <f t="shared" si="12"/>
        <v>0</v>
      </c>
      <c r="J409" s="198"/>
      <c r="K409" s="198"/>
      <c r="L409" s="202"/>
      <c r="M409" s="125">
        <f>IFERROR(INDEX(Stock!$A$5:$M$476,MATCH($C409,Stock!$A:$A,0),13),0)</f>
        <v>0</v>
      </c>
      <c r="P409" s="46">
        <f>IFERROR(VLOOKUP(C409,Stock!$A$5:$M$476,10,0),0)*Journal!J409</f>
        <v>0</v>
      </c>
      <c r="Q409" s="47">
        <f>IFERROR(VLOOKUP(C409,Stock!$A$5:$M$476,10,0),0)*Journal!K409</f>
        <v>0</v>
      </c>
      <c r="R409" s="155">
        <f t="shared" si="13"/>
        <v>0</v>
      </c>
    </row>
    <row r="410" spans="2:18" ht="18" customHeight="1">
      <c r="B410" s="197"/>
      <c r="C410" s="198"/>
      <c r="D410" s="27">
        <f>IFERROR(VLOOKUP(C410,Stock!$A$5:$K$476,2,FALSE),0)</f>
        <v>0</v>
      </c>
      <c r="E410" s="199"/>
      <c r="F410" s="30">
        <f>IFERROR(VLOOKUP(C410,Stock!$A$5:$M$476,10,0),0)*Journal!E410</f>
        <v>0</v>
      </c>
      <c r="G410" s="204"/>
      <c r="H410" s="31">
        <f>IFERROR(VLOOKUP(C410,Stock!$A$5:$K$476,11,FALSE),0)*Journal!$G410</f>
        <v>0</v>
      </c>
      <c r="I410" s="29">
        <f t="shared" si="12"/>
        <v>0</v>
      </c>
      <c r="J410" s="198"/>
      <c r="K410" s="198"/>
      <c r="L410" s="202"/>
      <c r="M410" s="125">
        <f>IFERROR(INDEX(Stock!$A$5:$M$476,MATCH($C410,Stock!$A:$A,0),13),0)</f>
        <v>0</v>
      </c>
      <c r="P410" s="46">
        <f>IFERROR(VLOOKUP(C410,Stock!$A$5:$M$476,10,0),0)*Journal!J410</f>
        <v>0</v>
      </c>
      <c r="Q410" s="47">
        <f>IFERROR(VLOOKUP(C410,Stock!$A$5:$M$476,10,0),0)*Journal!K410</f>
        <v>0</v>
      </c>
      <c r="R410" s="155">
        <f t="shared" si="13"/>
        <v>0</v>
      </c>
    </row>
    <row r="411" spans="2:18" ht="18" customHeight="1">
      <c r="B411" s="197"/>
      <c r="C411" s="198"/>
      <c r="D411" s="27">
        <f>IFERROR(VLOOKUP(C411,Stock!$A$5:$K$476,2,FALSE),0)</f>
        <v>0</v>
      </c>
      <c r="E411" s="199"/>
      <c r="F411" s="30">
        <f>IFERROR(VLOOKUP(C411,Stock!$A$5:$M$476,10,0),0)*Journal!E411</f>
        <v>0</v>
      </c>
      <c r="G411" s="204"/>
      <c r="H411" s="31">
        <f>IFERROR(VLOOKUP(C411,Stock!$A$5:$K$476,11,FALSE),0)*Journal!$G411</f>
        <v>0</v>
      </c>
      <c r="I411" s="29">
        <f t="shared" si="12"/>
        <v>0</v>
      </c>
      <c r="J411" s="198"/>
      <c r="K411" s="198"/>
      <c r="L411" s="202"/>
      <c r="M411" s="125">
        <f>IFERROR(INDEX(Stock!$A$5:$M$476,MATCH($C411,Stock!$A:$A,0),13),0)</f>
        <v>0</v>
      </c>
      <c r="P411" s="46">
        <f>IFERROR(VLOOKUP(C411,Stock!$A$5:$M$476,10,0),0)*Journal!J411</f>
        <v>0</v>
      </c>
      <c r="Q411" s="47">
        <f>IFERROR(VLOOKUP(C411,Stock!$A$5:$M$476,10,0),0)*Journal!K411</f>
        <v>0</v>
      </c>
      <c r="R411" s="155">
        <f t="shared" si="13"/>
        <v>0</v>
      </c>
    </row>
    <row r="412" spans="2:18" ht="18" customHeight="1">
      <c r="B412" s="197"/>
      <c r="C412" s="198"/>
      <c r="D412" s="27">
        <f>IFERROR(VLOOKUP(C412,Stock!$A$5:$K$476,2,FALSE),0)</f>
        <v>0</v>
      </c>
      <c r="E412" s="199"/>
      <c r="F412" s="30">
        <f>IFERROR(VLOOKUP(C412,Stock!$A$5:$M$476,10,0),0)*Journal!E412</f>
        <v>0</v>
      </c>
      <c r="G412" s="204"/>
      <c r="H412" s="31">
        <f>IFERROR(VLOOKUP(C412,Stock!$A$5:$K$476,11,FALSE),0)*Journal!$G412</f>
        <v>0</v>
      </c>
      <c r="I412" s="29">
        <f t="shared" si="12"/>
        <v>0</v>
      </c>
      <c r="J412" s="198"/>
      <c r="K412" s="198"/>
      <c r="L412" s="202"/>
      <c r="M412" s="125">
        <f>IFERROR(INDEX(Stock!$A$5:$M$476,MATCH($C412,Stock!$A:$A,0),13),0)</f>
        <v>0</v>
      </c>
      <c r="P412" s="46">
        <f>IFERROR(VLOOKUP(C412,Stock!$A$5:$M$476,10,0),0)*Journal!J412</f>
        <v>0</v>
      </c>
      <c r="Q412" s="47">
        <f>IFERROR(VLOOKUP(C412,Stock!$A$5:$M$476,10,0),0)*Journal!K412</f>
        <v>0</v>
      </c>
      <c r="R412" s="155">
        <f t="shared" si="13"/>
        <v>0</v>
      </c>
    </row>
    <row r="413" spans="2:18" ht="18" customHeight="1">
      <c r="B413" s="197"/>
      <c r="C413" s="198"/>
      <c r="D413" s="27">
        <f>IFERROR(VLOOKUP(C413,Stock!$A$5:$K$476,2,FALSE),0)</f>
        <v>0</v>
      </c>
      <c r="E413" s="199"/>
      <c r="F413" s="30">
        <f>IFERROR(VLOOKUP(C413,Stock!$A$5:$M$476,10,0),0)*Journal!E413</f>
        <v>0</v>
      </c>
      <c r="G413" s="204"/>
      <c r="H413" s="31">
        <f>IFERROR(VLOOKUP(C413,Stock!$A$5:$K$476,11,FALSE),0)*Journal!$G413</f>
        <v>0</v>
      </c>
      <c r="I413" s="29">
        <f t="shared" si="12"/>
        <v>0</v>
      </c>
      <c r="J413" s="198"/>
      <c r="K413" s="198"/>
      <c r="L413" s="202"/>
      <c r="M413" s="125">
        <f>IFERROR(INDEX(Stock!$A$5:$M$476,MATCH($C413,Stock!$A:$A,0),13),0)</f>
        <v>0</v>
      </c>
      <c r="P413" s="46">
        <f>IFERROR(VLOOKUP(C413,Stock!$A$5:$M$476,10,0),0)*Journal!J413</f>
        <v>0</v>
      </c>
      <c r="Q413" s="47">
        <f>IFERROR(VLOOKUP(C413,Stock!$A$5:$M$476,10,0),0)*Journal!K413</f>
        <v>0</v>
      </c>
      <c r="R413" s="155">
        <f t="shared" si="13"/>
        <v>0</v>
      </c>
    </row>
    <row r="414" spans="2:18" ht="18" customHeight="1">
      <c r="B414" s="197"/>
      <c r="C414" s="198"/>
      <c r="D414" s="27">
        <f>IFERROR(VLOOKUP(C414,Stock!$A$5:$K$476,2,FALSE),0)</f>
        <v>0</v>
      </c>
      <c r="E414" s="199"/>
      <c r="F414" s="30">
        <f>IFERROR(VLOOKUP(C414,Stock!$A$5:$M$476,10,0),0)*Journal!E414</f>
        <v>0</v>
      </c>
      <c r="G414" s="204"/>
      <c r="H414" s="31">
        <f>IFERROR(VLOOKUP(C414,Stock!$A$5:$K$476,11,FALSE),0)*Journal!$G414</f>
        <v>0</v>
      </c>
      <c r="I414" s="29">
        <f t="shared" si="12"/>
        <v>0</v>
      </c>
      <c r="J414" s="198"/>
      <c r="K414" s="198"/>
      <c r="L414" s="202"/>
      <c r="M414" s="125">
        <f>IFERROR(INDEX(Stock!$A$5:$M$476,MATCH($C414,Stock!$A:$A,0),13),0)</f>
        <v>0</v>
      </c>
      <c r="P414" s="46">
        <f>IFERROR(VLOOKUP(C414,Stock!$A$5:$M$476,10,0),0)*Journal!J414</f>
        <v>0</v>
      </c>
      <c r="Q414" s="47">
        <f>IFERROR(VLOOKUP(C414,Stock!$A$5:$M$476,10,0),0)*Journal!K414</f>
        <v>0</v>
      </c>
      <c r="R414" s="155">
        <f t="shared" si="13"/>
        <v>0</v>
      </c>
    </row>
    <row r="415" spans="2:18" ht="18" customHeight="1">
      <c r="B415" s="197"/>
      <c r="C415" s="198"/>
      <c r="D415" s="27">
        <f>IFERROR(VLOOKUP(C415,Stock!$A$5:$K$476,2,FALSE),0)</f>
        <v>0</v>
      </c>
      <c r="E415" s="199"/>
      <c r="F415" s="30">
        <f>IFERROR(VLOOKUP(C415,Stock!$A$5:$M$476,10,0),0)*Journal!E415</f>
        <v>0</v>
      </c>
      <c r="G415" s="204"/>
      <c r="H415" s="31">
        <f>IFERROR(VLOOKUP(C415,Stock!$A$5:$K$476,11,FALSE),0)*Journal!$G415</f>
        <v>0</v>
      </c>
      <c r="I415" s="29">
        <f t="shared" si="12"/>
        <v>0</v>
      </c>
      <c r="J415" s="198"/>
      <c r="K415" s="198"/>
      <c r="L415" s="202"/>
      <c r="M415" s="125">
        <f>IFERROR(INDEX(Stock!$A$5:$M$476,MATCH($C415,Stock!$A:$A,0),13),0)</f>
        <v>0</v>
      </c>
      <c r="P415" s="46">
        <f>IFERROR(VLOOKUP(C415,Stock!$A$5:$M$476,10,0),0)*Journal!J415</f>
        <v>0</v>
      </c>
      <c r="Q415" s="47">
        <f>IFERROR(VLOOKUP(C415,Stock!$A$5:$M$476,10,0),0)*Journal!K415</f>
        <v>0</v>
      </c>
      <c r="R415" s="155">
        <f t="shared" si="13"/>
        <v>0</v>
      </c>
    </row>
    <row r="416" spans="2:18" ht="18" customHeight="1">
      <c r="B416" s="197"/>
      <c r="C416" s="198"/>
      <c r="D416" s="27">
        <f>IFERROR(VLOOKUP(C416,Stock!$A$5:$K$476,2,FALSE),0)</f>
        <v>0</v>
      </c>
      <c r="E416" s="199"/>
      <c r="F416" s="30">
        <f>IFERROR(VLOOKUP(C416,Stock!$A$5:$M$476,10,0),0)*Journal!E416</f>
        <v>0</v>
      </c>
      <c r="G416" s="204"/>
      <c r="H416" s="31">
        <f>IFERROR(VLOOKUP(C416,Stock!$A$5:$K$476,11,FALSE),0)*Journal!$G416</f>
        <v>0</v>
      </c>
      <c r="I416" s="29">
        <f t="shared" si="12"/>
        <v>0</v>
      </c>
      <c r="J416" s="198"/>
      <c r="K416" s="198"/>
      <c r="L416" s="202"/>
      <c r="M416" s="125">
        <f>IFERROR(INDEX(Stock!$A$5:$M$476,MATCH($C416,Stock!$A:$A,0),13),0)</f>
        <v>0</v>
      </c>
      <c r="P416" s="46">
        <f>IFERROR(VLOOKUP(C416,Stock!$A$5:$M$476,10,0),0)*Journal!J416</f>
        <v>0</v>
      </c>
      <c r="Q416" s="47">
        <f>IFERROR(VLOOKUP(C416,Stock!$A$5:$M$476,10,0),0)*Journal!K416</f>
        <v>0</v>
      </c>
      <c r="R416" s="155">
        <f t="shared" si="13"/>
        <v>0</v>
      </c>
    </row>
    <row r="417" spans="2:18" ht="18" customHeight="1">
      <c r="B417" s="197"/>
      <c r="C417" s="205"/>
      <c r="D417" s="27">
        <f>IFERROR(VLOOKUP(C417,Stock!$A$5:$K$476,2,FALSE),0)</f>
        <v>0</v>
      </c>
      <c r="E417" s="199"/>
      <c r="F417" s="30">
        <f>IFERROR(VLOOKUP(C417,Stock!$A$5:$M$476,10,0),0)*Journal!E417</f>
        <v>0</v>
      </c>
      <c r="G417" s="204"/>
      <c r="H417" s="31">
        <f>IFERROR(VLOOKUP(C417,Stock!$A$5:$K$476,11,FALSE),0)*Journal!$G417</f>
        <v>0</v>
      </c>
      <c r="I417" s="29">
        <f t="shared" si="12"/>
        <v>0</v>
      </c>
      <c r="J417" s="198"/>
      <c r="K417" s="198"/>
      <c r="L417" s="202"/>
      <c r="M417" s="125">
        <f>IFERROR(INDEX(Stock!$A$5:$M$476,MATCH($C417,Stock!$A:$A,0),13),0)</f>
        <v>0</v>
      </c>
      <c r="P417" s="46">
        <f>IFERROR(VLOOKUP(C417,Stock!$A$5:$M$476,10,0),0)*Journal!J417</f>
        <v>0</v>
      </c>
      <c r="Q417" s="47">
        <f>IFERROR(VLOOKUP(C417,Stock!$A$5:$M$476,10,0),0)*Journal!K417</f>
        <v>0</v>
      </c>
      <c r="R417" s="155">
        <f t="shared" si="13"/>
        <v>0</v>
      </c>
    </row>
    <row r="418" spans="2:18" ht="18" customHeight="1">
      <c r="B418" s="197"/>
      <c r="C418" s="205"/>
      <c r="D418" s="27">
        <f>IFERROR(VLOOKUP(C418,Stock!$A$5:$K$476,2,FALSE),0)</f>
        <v>0</v>
      </c>
      <c r="E418" s="199"/>
      <c r="F418" s="30">
        <f>IFERROR(VLOOKUP(C418,Stock!$A$5:$M$476,10,0),0)*Journal!E418</f>
        <v>0</v>
      </c>
      <c r="G418" s="204"/>
      <c r="H418" s="31">
        <f>IFERROR(VLOOKUP(C418,Stock!$A$5:$K$476,11,FALSE),0)*Journal!$G418</f>
        <v>0</v>
      </c>
      <c r="I418" s="29">
        <f t="shared" si="12"/>
        <v>0</v>
      </c>
      <c r="J418" s="198"/>
      <c r="K418" s="198"/>
      <c r="L418" s="202"/>
      <c r="M418" s="125">
        <f>IFERROR(INDEX(Stock!$A$5:$M$476,MATCH($C418,Stock!$A:$A,0),13),0)</f>
        <v>0</v>
      </c>
      <c r="P418" s="46">
        <f>IFERROR(VLOOKUP(C418,Stock!$A$5:$M$476,10,0),0)*Journal!J418</f>
        <v>0</v>
      </c>
      <c r="Q418" s="47">
        <f>IFERROR(VLOOKUP(C418,Stock!$A$5:$M$476,10,0),0)*Journal!K418</f>
        <v>0</v>
      </c>
      <c r="R418" s="155">
        <f t="shared" si="13"/>
        <v>0</v>
      </c>
    </row>
    <row r="419" spans="2:18" ht="18" customHeight="1">
      <c r="B419" s="197"/>
      <c r="C419" s="205"/>
      <c r="D419" s="27">
        <f>IFERROR(VLOOKUP(C419,Stock!$A$5:$K$476,2,FALSE),0)</f>
        <v>0</v>
      </c>
      <c r="E419" s="199"/>
      <c r="F419" s="30">
        <f>IFERROR(VLOOKUP(C419,Stock!$A$5:$M$476,10,0),0)*Journal!E419</f>
        <v>0</v>
      </c>
      <c r="G419" s="204"/>
      <c r="H419" s="31">
        <f>IFERROR(VLOOKUP(C419,Stock!$A$5:$K$476,11,FALSE),0)*Journal!$G419</f>
        <v>0</v>
      </c>
      <c r="I419" s="29">
        <f t="shared" si="12"/>
        <v>0</v>
      </c>
      <c r="J419" s="198"/>
      <c r="K419" s="198"/>
      <c r="L419" s="202"/>
      <c r="M419" s="125">
        <f>IFERROR(INDEX(Stock!$A$5:$M$476,MATCH($C419,Stock!$A:$A,0),13),0)</f>
        <v>0</v>
      </c>
      <c r="P419" s="46">
        <f>IFERROR(VLOOKUP(C419,Stock!$A$5:$M$476,10,0),0)*Journal!J419</f>
        <v>0</v>
      </c>
      <c r="Q419" s="47">
        <f>IFERROR(VLOOKUP(C419,Stock!$A$5:$M$476,10,0),0)*Journal!K419</f>
        <v>0</v>
      </c>
      <c r="R419" s="155">
        <f t="shared" si="13"/>
        <v>0</v>
      </c>
    </row>
    <row r="420" spans="2:18" ht="18" customHeight="1">
      <c r="B420" s="197"/>
      <c r="C420" s="205"/>
      <c r="D420" s="27">
        <f>IFERROR(VLOOKUP(C420,Stock!$A$5:$K$476,2,FALSE),0)</f>
        <v>0</v>
      </c>
      <c r="E420" s="199"/>
      <c r="F420" s="30">
        <f>IFERROR(VLOOKUP(C420,Stock!$A$5:$M$476,10,0),0)*Journal!E420</f>
        <v>0</v>
      </c>
      <c r="G420" s="204"/>
      <c r="H420" s="31">
        <f>IFERROR(VLOOKUP(C420,Stock!$A$5:$K$476,11,FALSE),0)*Journal!$G420</f>
        <v>0</v>
      </c>
      <c r="I420" s="29">
        <f t="shared" si="12"/>
        <v>0</v>
      </c>
      <c r="J420" s="198"/>
      <c r="K420" s="198"/>
      <c r="L420" s="202"/>
      <c r="M420" s="125">
        <f>IFERROR(INDEX(Stock!$A$5:$M$476,MATCH($C420,Stock!$A:$A,0),13),0)</f>
        <v>0</v>
      </c>
      <c r="P420" s="46">
        <f>IFERROR(VLOOKUP(C420,Stock!$A$5:$M$476,10,0),0)*Journal!J420</f>
        <v>0</v>
      </c>
      <c r="Q420" s="47">
        <f>IFERROR(VLOOKUP(C420,Stock!$A$5:$M$476,10,0),0)*Journal!K420</f>
        <v>0</v>
      </c>
      <c r="R420" s="155">
        <f t="shared" si="13"/>
        <v>0</v>
      </c>
    </row>
    <row r="421" spans="2:18" ht="18" customHeight="1">
      <c r="B421" s="197"/>
      <c r="C421" s="205"/>
      <c r="D421" s="27">
        <f>IFERROR(VLOOKUP(C421,Stock!$A$5:$K$476,2,FALSE),0)</f>
        <v>0</v>
      </c>
      <c r="E421" s="199"/>
      <c r="F421" s="30">
        <f>IFERROR(VLOOKUP(C421,Stock!$A$5:$M$476,10,0),0)*Journal!E421</f>
        <v>0</v>
      </c>
      <c r="G421" s="204"/>
      <c r="H421" s="31">
        <f>IFERROR(VLOOKUP(C421,Stock!$A$5:$K$476,11,FALSE),0)*Journal!$G421</f>
        <v>0</v>
      </c>
      <c r="I421" s="29">
        <f t="shared" si="12"/>
        <v>0</v>
      </c>
      <c r="J421" s="198"/>
      <c r="K421" s="198"/>
      <c r="L421" s="202"/>
      <c r="M421" s="125">
        <f>IFERROR(INDEX(Stock!$A$5:$M$476,MATCH($C421,Stock!$A:$A,0),13),0)</f>
        <v>0</v>
      </c>
      <c r="P421" s="46">
        <f>IFERROR(VLOOKUP(C421,Stock!$A$5:$M$476,10,0),0)*Journal!J421</f>
        <v>0</v>
      </c>
      <c r="Q421" s="47">
        <f>IFERROR(VLOOKUP(C421,Stock!$A$5:$M$476,10,0),0)*Journal!K421</f>
        <v>0</v>
      </c>
      <c r="R421" s="155">
        <f t="shared" si="13"/>
        <v>0</v>
      </c>
    </row>
    <row r="422" spans="2:18" ht="18" customHeight="1">
      <c r="B422" s="197"/>
      <c r="C422" s="205"/>
      <c r="D422" s="27">
        <f>IFERROR(VLOOKUP(C422,Stock!$A$5:$K$476,2,FALSE),0)</f>
        <v>0</v>
      </c>
      <c r="E422" s="199"/>
      <c r="F422" s="30">
        <f>IFERROR(VLOOKUP(C422,Stock!$A$5:$M$476,10,0),0)*Journal!E422</f>
        <v>0</v>
      </c>
      <c r="G422" s="204"/>
      <c r="H422" s="31">
        <f>IFERROR(VLOOKUP(C422,Stock!$A$5:$K$476,11,FALSE),0)*Journal!$G422</f>
        <v>0</v>
      </c>
      <c r="I422" s="29">
        <f t="shared" si="12"/>
        <v>0</v>
      </c>
      <c r="J422" s="198"/>
      <c r="K422" s="198"/>
      <c r="L422" s="202"/>
      <c r="M422" s="125">
        <f>IFERROR(INDEX(Stock!$A$5:$M$476,MATCH($C422,Stock!$A:$A,0),13),0)</f>
        <v>0</v>
      </c>
      <c r="P422" s="46">
        <f>IFERROR(VLOOKUP(C422,Stock!$A$5:$M$476,10,0),0)*Journal!J422</f>
        <v>0</v>
      </c>
      <c r="Q422" s="47">
        <f>IFERROR(VLOOKUP(C422,Stock!$A$5:$M$476,10,0),0)*Journal!K422</f>
        <v>0</v>
      </c>
      <c r="R422" s="155">
        <f t="shared" si="13"/>
        <v>0</v>
      </c>
    </row>
    <row r="423" spans="2:18" ht="18" customHeight="1">
      <c r="B423" s="197"/>
      <c r="C423" s="205"/>
      <c r="D423" s="27">
        <f>IFERROR(VLOOKUP(C423,Stock!$A$5:$K$476,2,FALSE),0)</f>
        <v>0</v>
      </c>
      <c r="E423" s="199"/>
      <c r="F423" s="30">
        <f>IFERROR(VLOOKUP(C423,Stock!$A$5:$M$476,10,0),0)*Journal!E423</f>
        <v>0</v>
      </c>
      <c r="G423" s="204"/>
      <c r="H423" s="31">
        <f>IFERROR(VLOOKUP(C423,Stock!$A$5:$K$476,11,FALSE),0)*Journal!$G423</f>
        <v>0</v>
      </c>
      <c r="I423" s="29">
        <f t="shared" si="12"/>
        <v>0</v>
      </c>
      <c r="J423" s="198"/>
      <c r="K423" s="198"/>
      <c r="L423" s="202"/>
      <c r="M423" s="125">
        <f>IFERROR(INDEX(Stock!$A$5:$M$476,MATCH($C423,Stock!$A:$A,0),13),0)</f>
        <v>0</v>
      </c>
      <c r="P423" s="46">
        <f>IFERROR(VLOOKUP(C423,Stock!$A$5:$M$476,10,0),0)*Journal!J423</f>
        <v>0</v>
      </c>
      <c r="Q423" s="47">
        <f>IFERROR(VLOOKUP(C423,Stock!$A$5:$M$476,10,0),0)*Journal!K423</f>
        <v>0</v>
      </c>
      <c r="R423" s="155">
        <f t="shared" si="13"/>
        <v>0</v>
      </c>
    </row>
    <row r="424" spans="2:18" ht="18" customHeight="1">
      <c r="B424" s="197"/>
      <c r="C424" s="205"/>
      <c r="D424" s="27">
        <f>IFERROR(VLOOKUP(C424,Stock!$A$5:$K$476,2,FALSE),0)</f>
        <v>0</v>
      </c>
      <c r="E424" s="199"/>
      <c r="F424" s="30">
        <f>IFERROR(VLOOKUP(C424,Stock!$A$5:$M$476,10,0),0)*Journal!E424</f>
        <v>0</v>
      </c>
      <c r="G424" s="204"/>
      <c r="H424" s="31">
        <f>IFERROR(VLOOKUP(C424,Stock!$A$5:$K$476,11,FALSE),0)*Journal!$G424</f>
        <v>0</v>
      </c>
      <c r="I424" s="29">
        <f t="shared" si="12"/>
        <v>0</v>
      </c>
      <c r="J424" s="198"/>
      <c r="K424" s="198"/>
      <c r="L424" s="202"/>
      <c r="M424" s="125">
        <f>IFERROR(INDEX(Stock!$A$5:$M$476,MATCH($C424,Stock!$A:$A,0),13),0)</f>
        <v>0</v>
      </c>
      <c r="P424" s="46">
        <f>IFERROR(VLOOKUP(C424,Stock!$A$5:$M$476,10,0),0)*Journal!J424</f>
        <v>0</v>
      </c>
      <c r="Q424" s="47">
        <f>IFERROR(VLOOKUP(C424,Stock!$A$5:$M$476,10,0),0)*Journal!K424</f>
        <v>0</v>
      </c>
      <c r="R424" s="155">
        <f t="shared" si="13"/>
        <v>0</v>
      </c>
    </row>
    <row r="425" spans="2:18" ht="18" customHeight="1">
      <c r="B425" s="197"/>
      <c r="C425" s="205"/>
      <c r="D425" s="27">
        <f>IFERROR(VLOOKUP(C425,Stock!$A$5:$K$476,2,FALSE),0)</f>
        <v>0</v>
      </c>
      <c r="E425" s="199"/>
      <c r="F425" s="30">
        <f>IFERROR(VLOOKUP(C425,Stock!$A$5:$M$476,10,0),0)*Journal!E425</f>
        <v>0</v>
      </c>
      <c r="G425" s="204"/>
      <c r="H425" s="31">
        <f>IFERROR(VLOOKUP(C425,Stock!$A$5:$K$476,11,FALSE),0)*Journal!$G425</f>
        <v>0</v>
      </c>
      <c r="I425" s="29">
        <f t="shared" si="12"/>
        <v>0</v>
      </c>
      <c r="J425" s="198"/>
      <c r="K425" s="198"/>
      <c r="L425" s="202"/>
      <c r="M425" s="125">
        <f>IFERROR(INDEX(Stock!$A$5:$M$476,MATCH($C425,Stock!$A:$A,0),13),0)</f>
        <v>0</v>
      </c>
      <c r="P425" s="46">
        <f>IFERROR(VLOOKUP(C425,Stock!$A$5:$M$476,10,0),0)*Journal!J425</f>
        <v>0</v>
      </c>
      <c r="Q425" s="47">
        <f>IFERROR(VLOOKUP(C425,Stock!$A$5:$M$476,10,0),0)*Journal!K425</f>
        <v>0</v>
      </c>
      <c r="R425" s="155">
        <f t="shared" si="13"/>
        <v>0</v>
      </c>
    </row>
    <row r="426" spans="2:18" ht="18" customHeight="1">
      <c r="B426" s="197"/>
      <c r="C426" s="205"/>
      <c r="D426" s="27">
        <f>IFERROR(VLOOKUP(C426,Stock!$A$5:$K$476,2,FALSE),0)</f>
        <v>0</v>
      </c>
      <c r="E426" s="199"/>
      <c r="F426" s="30">
        <f>IFERROR(VLOOKUP(C426,Stock!$A$5:$M$476,10,0),0)*Journal!E426</f>
        <v>0</v>
      </c>
      <c r="G426" s="204"/>
      <c r="H426" s="31">
        <f>IFERROR(VLOOKUP(C426,Stock!$A$5:$K$476,11,FALSE),0)*Journal!$G426</f>
        <v>0</v>
      </c>
      <c r="I426" s="29">
        <f t="shared" si="12"/>
        <v>0</v>
      </c>
      <c r="J426" s="198"/>
      <c r="K426" s="198"/>
      <c r="L426" s="202"/>
      <c r="M426" s="125">
        <f>IFERROR(INDEX(Stock!$A$5:$M$476,MATCH($C426,Stock!$A:$A,0),13),0)</f>
        <v>0</v>
      </c>
      <c r="P426" s="46">
        <f>IFERROR(VLOOKUP(C426,Stock!$A$5:$M$476,10,0),0)*Journal!J426</f>
        <v>0</v>
      </c>
      <c r="Q426" s="47">
        <f>IFERROR(VLOOKUP(C426,Stock!$A$5:$M$476,10,0),0)*Journal!K426</f>
        <v>0</v>
      </c>
      <c r="R426" s="155">
        <f t="shared" si="13"/>
        <v>0</v>
      </c>
    </row>
    <row r="427" spans="2:18" ht="18" customHeight="1">
      <c r="B427" s="197"/>
      <c r="C427" s="205"/>
      <c r="D427" s="27">
        <f>IFERROR(VLOOKUP(C427,Stock!$A$5:$K$476,2,FALSE),0)</f>
        <v>0</v>
      </c>
      <c r="E427" s="199"/>
      <c r="F427" s="30">
        <f>IFERROR(VLOOKUP(C427,Stock!$A$5:$M$476,10,0),0)*Journal!E427</f>
        <v>0</v>
      </c>
      <c r="G427" s="204"/>
      <c r="H427" s="31">
        <f>IFERROR(VLOOKUP(C427,Stock!$A$5:$K$476,11,FALSE),0)*Journal!$G427</f>
        <v>0</v>
      </c>
      <c r="I427" s="29">
        <f t="shared" si="12"/>
        <v>0</v>
      </c>
      <c r="J427" s="198"/>
      <c r="K427" s="198"/>
      <c r="L427" s="202"/>
      <c r="M427" s="125">
        <f>IFERROR(INDEX(Stock!$A$5:$M$476,MATCH($C427,Stock!$A:$A,0),13),0)</f>
        <v>0</v>
      </c>
      <c r="P427" s="46">
        <f>IFERROR(VLOOKUP(C427,Stock!$A$5:$M$476,10,0),0)*Journal!J427</f>
        <v>0</v>
      </c>
      <c r="Q427" s="47">
        <f>IFERROR(VLOOKUP(C427,Stock!$A$5:$M$476,10,0),0)*Journal!K427</f>
        <v>0</v>
      </c>
      <c r="R427" s="155">
        <f t="shared" si="13"/>
        <v>0</v>
      </c>
    </row>
    <row r="428" spans="2:18" ht="18" customHeight="1">
      <c r="B428" s="197"/>
      <c r="C428" s="205"/>
      <c r="D428" s="27">
        <f>IFERROR(VLOOKUP(C428,Stock!$A$5:$K$476,2,FALSE),0)</f>
        <v>0</v>
      </c>
      <c r="E428" s="199"/>
      <c r="F428" s="30">
        <f>IFERROR(VLOOKUP(C428,Stock!$A$5:$M$476,10,0),0)*Journal!E428</f>
        <v>0</v>
      </c>
      <c r="G428" s="204"/>
      <c r="H428" s="31">
        <f>IFERROR(VLOOKUP(C428,Stock!$A$5:$K$476,11,FALSE),0)*Journal!$G428</f>
        <v>0</v>
      </c>
      <c r="I428" s="29">
        <f t="shared" si="12"/>
        <v>0</v>
      </c>
      <c r="J428" s="198"/>
      <c r="K428" s="198"/>
      <c r="L428" s="202"/>
      <c r="M428" s="125">
        <f>IFERROR(INDEX(Stock!$A$5:$M$476,MATCH($C428,Stock!$A:$A,0),13),0)</f>
        <v>0</v>
      </c>
      <c r="P428" s="46">
        <f>IFERROR(VLOOKUP(C428,Stock!$A$5:$M$476,10,0),0)*Journal!J428</f>
        <v>0</v>
      </c>
      <c r="Q428" s="47">
        <f>IFERROR(VLOOKUP(C428,Stock!$A$5:$M$476,10,0),0)*Journal!K428</f>
        <v>0</v>
      </c>
      <c r="R428" s="155">
        <f t="shared" si="13"/>
        <v>0</v>
      </c>
    </row>
    <row r="429" spans="2:18" ht="18" customHeight="1">
      <c r="B429" s="197"/>
      <c r="C429" s="205"/>
      <c r="D429" s="27">
        <f>IFERROR(VLOOKUP(C429,Stock!$A$5:$K$476,2,FALSE),0)</f>
        <v>0</v>
      </c>
      <c r="E429" s="199"/>
      <c r="F429" s="30">
        <f>IFERROR(VLOOKUP(C429,Stock!$A$5:$M$476,10,0),0)*Journal!E429</f>
        <v>0</v>
      </c>
      <c r="G429" s="204"/>
      <c r="H429" s="31">
        <f>IFERROR(VLOOKUP(C429,Stock!$A$5:$K$476,11,FALSE),0)*Journal!$G429</f>
        <v>0</v>
      </c>
      <c r="I429" s="29">
        <f t="shared" si="12"/>
        <v>0</v>
      </c>
      <c r="J429" s="198"/>
      <c r="K429" s="198"/>
      <c r="L429" s="202"/>
      <c r="M429" s="125">
        <f>IFERROR(INDEX(Stock!$A$5:$M$476,MATCH($C429,Stock!$A:$A,0),13),0)</f>
        <v>0</v>
      </c>
      <c r="P429" s="46">
        <f>IFERROR(VLOOKUP(C429,Stock!$A$5:$M$476,10,0),0)*Journal!J429</f>
        <v>0</v>
      </c>
      <c r="Q429" s="47">
        <f>IFERROR(VLOOKUP(C429,Stock!$A$5:$M$476,10,0),0)*Journal!K429</f>
        <v>0</v>
      </c>
      <c r="R429" s="155">
        <f t="shared" si="13"/>
        <v>0</v>
      </c>
    </row>
    <row r="430" spans="2:18" ht="18" customHeight="1">
      <c r="B430" s="197"/>
      <c r="C430" s="205"/>
      <c r="D430" s="27">
        <f>IFERROR(VLOOKUP(C430,Stock!$A$5:$K$476,2,FALSE),0)</f>
        <v>0</v>
      </c>
      <c r="E430" s="199"/>
      <c r="F430" s="30">
        <f>IFERROR(VLOOKUP(C430,Stock!$A$5:$M$476,10,0),0)*Journal!E430</f>
        <v>0</v>
      </c>
      <c r="G430" s="204"/>
      <c r="H430" s="31">
        <f>IFERROR(VLOOKUP(C430,Stock!$A$5:$K$476,11,FALSE),0)*Journal!$G430</f>
        <v>0</v>
      </c>
      <c r="I430" s="29">
        <f t="shared" si="12"/>
        <v>0</v>
      </c>
      <c r="J430" s="198"/>
      <c r="K430" s="198"/>
      <c r="L430" s="202"/>
      <c r="M430" s="125">
        <f>IFERROR(INDEX(Stock!$A$5:$M$476,MATCH($C430,Stock!$A:$A,0),13),0)</f>
        <v>0</v>
      </c>
      <c r="P430" s="46">
        <f>IFERROR(VLOOKUP(C430,Stock!$A$5:$M$476,10,0),0)*Journal!J430</f>
        <v>0</v>
      </c>
      <c r="Q430" s="47">
        <f>IFERROR(VLOOKUP(C430,Stock!$A$5:$M$476,10,0),0)*Journal!K430</f>
        <v>0</v>
      </c>
      <c r="R430" s="155">
        <f t="shared" si="13"/>
        <v>0</v>
      </c>
    </row>
    <row r="431" spans="2:18" ht="18" customHeight="1">
      <c r="B431" s="197"/>
      <c r="C431" s="205"/>
      <c r="D431" s="27">
        <f>IFERROR(VLOOKUP(C431,Stock!$A$5:$K$476,2,FALSE),0)</f>
        <v>0</v>
      </c>
      <c r="E431" s="199"/>
      <c r="F431" s="30">
        <f>IFERROR(VLOOKUP(C431,Stock!$A$5:$M$476,10,0),0)*Journal!E431</f>
        <v>0</v>
      </c>
      <c r="G431" s="204"/>
      <c r="H431" s="31">
        <f>IFERROR(VLOOKUP(C431,Stock!$A$5:$K$476,11,FALSE),0)*Journal!$G431</f>
        <v>0</v>
      </c>
      <c r="I431" s="29">
        <f t="shared" si="12"/>
        <v>0</v>
      </c>
      <c r="J431" s="198"/>
      <c r="K431" s="198"/>
      <c r="L431" s="202"/>
      <c r="M431" s="125">
        <f>IFERROR(INDEX(Stock!$A$5:$M$476,MATCH($C431,Stock!$A:$A,0),13),0)</f>
        <v>0</v>
      </c>
      <c r="P431" s="46">
        <f>IFERROR(VLOOKUP(C431,Stock!$A$5:$M$476,10,0),0)*Journal!J431</f>
        <v>0</v>
      </c>
      <c r="Q431" s="47">
        <f>IFERROR(VLOOKUP(C431,Stock!$A$5:$M$476,10,0),0)*Journal!K431</f>
        <v>0</v>
      </c>
      <c r="R431" s="155">
        <f t="shared" si="13"/>
        <v>0</v>
      </c>
    </row>
    <row r="432" spans="2:18" ht="18" customHeight="1">
      <c r="B432" s="197"/>
      <c r="C432" s="205"/>
      <c r="D432" s="27">
        <f>IFERROR(VLOOKUP(C432,Stock!$A$5:$K$476,2,FALSE),0)</f>
        <v>0</v>
      </c>
      <c r="E432" s="199"/>
      <c r="F432" s="30">
        <f>IFERROR(VLOOKUP(C432,Stock!$A$5:$M$476,10,0),0)*Journal!E432</f>
        <v>0</v>
      </c>
      <c r="G432" s="204"/>
      <c r="H432" s="31">
        <f>IFERROR(VLOOKUP(C432,Stock!$A$5:$K$476,11,FALSE),0)*Journal!$G432</f>
        <v>0</v>
      </c>
      <c r="I432" s="29">
        <f t="shared" si="12"/>
        <v>0</v>
      </c>
      <c r="J432" s="198"/>
      <c r="K432" s="198"/>
      <c r="L432" s="202"/>
      <c r="M432" s="125">
        <f>IFERROR(INDEX(Stock!$A$5:$M$476,MATCH($C432,Stock!$A:$A,0),13),0)</f>
        <v>0</v>
      </c>
      <c r="P432" s="46">
        <f>IFERROR(VLOOKUP(C432,Stock!$A$5:$M$476,10,0),0)*Journal!J432</f>
        <v>0</v>
      </c>
      <c r="Q432" s="47">
        <f>IFERROR(VLOOKUP(C432,Stock!$A$5:$M$476,10,0),0)*Journal!K432</f>
        <v>0</v>
      </c>
      <c r="R432" s="155">
        <f t="shared" si="13"/>
        <v>0</v>
      </c>
    </row>
    <row r="433" spans="2:18" ht="18" customHeight="1">
      <c r="B433" s="197"/>
      <c r="C433" s="205"/>
      <c r="D433" s="27">
        <f>IFERROR(VLOOKUP(C433,Stock!$A$5:$K$476,2,FALSE),0)</f>
        <v>0</v>
      </c>
      <c r="E433" s="199"/>
      <c r="F433" s="30">
        <f>IFERROR(VLOOKUP(C433,Stock!$A$5:$M$476,10,0),0)*Journal!E433</f>
        <v>0</v>
      </c>
      <c r="G433" s="204"/>
      <c r="H433" s="31">
        <f>IFERROR(VLOOKUP(C433,Stock!$A$5:$K$476,11,FALSE),0)*Journal!$G433</f>
        <v>0</v>
      </c>
      <c r="I433" s="29">
        <f t="shared" si="12"/>
        <v>0</v>
      </c>
      <c r="J433" s="198"/>
      <c r="K433" s="198"/>
      <c r="L433" s="202"/>
      <c r="M433" s="125">
        <f>IFERROR(INDEX(Stock!$A$5:$M$476,MATCH($C433,Stock!$A:$A,0),13),0)</f>
        <v>0</v>
      </c>
      <c r="P433" s="46">
        <f>IFERROR(VLOOKUP(C433,Stock!$A$5:$M$476,10,0),0)*Journal!J433</f>
        <v>0</v>
      </c>
      <c r="Q433" s="47">
        <f>IFERROR(VLOOKUP(C433,Stock!$A$5:$M$476,10,0),0)*Journal!K433</f>
        <v>0</v>
      </c>
      <c r="R433" s="155">
        <f t="shared" si="13"/>
        <v>0</v>
      </c>
    </row>
    <row r="434" spans="2:18" ht="18" customHeight="1">
      <c r="B434" s="197"/>
      <c r="C434" s="205"/>
      <c r="D434" s="27">
        <f>IFERROR(VLOOKUP(C434,Stock!$A$5:$K$476,2,FALSE),0)</f>
        <v>0</v>
      </c>
      <c r="E434" s="199"/>
      <c r="F434" s="30">
        <f>IFERROR(VLOOKUP(C434,Stock!$A$5:$M$476,10,0),0)*Journal!E434</f>
        <v>0</v>
      </c>
      <c r="G434" s="204"/>
      <c r="H434" s="31">
        <f>IFERROR(VLOOKUP(C434,Stock!$A$5:$K$476,11,FALSE),0)*Journal!$G434</f>
        <v>0</v>
      </c>
      <c r="I434" s="29">
        <f t="shared" si="12"/>
        <v>0</v>
      </c>
      <c r="J434" s="198"/>
      <c r="K434" s="198"/>
      <c r="L434" s="202"/>
      <c r="M434" s="125">
        <f>IFERROR(INDEX(Stock!$A$5:$M$476,MATCH($C434,Stock!$A:$A,0),13),0)</f>
        <v>0</v>
      </c>
      <c r="P434" s="46">
        <f>IFERROR(VLOOKUP(C434,Stock!$A$5:$M$476,10,0),0)*Journal!J434</f>
        <v>0</v>
      </c>
      <c r="Q434" s="47">
        <f>IFERROR(VLOOKUP(C434,Stock!$A$5:$M$476,10,0),0)*Journal!K434</f>
        <v>0</v>
      </c>
      <c r="R434" s="155">
        <f t="shared" si="13"/>
        <v>0</v>
      </c>
    </row>
    <row r="435" spans="2:18" ht="18" customHeight="1">
      <c r="B435" s="197"/>
      <c r="C435" s="205"/>
      <c r="D435" s="27">
        <f>IFERROR(VLOOKUP(C435,Stock!$A$5:$K$476,2,FALSE),0)</f>
        <v>0</v>
      </c>
      <c r="E435" s="199"/>
      <c r="F435" s="30">
        <f>IFERROR(VLOOKUP(C435,Stock!$A$5:$M$476,10,0),0)*Journal!E435</f>
        <v>0</v>
      </c>
      <c r="G435" s="204"/>
      <c r="H435" s="31">
        <f>IFERROR(VLOOKUP(C435,Stock!$A$5:$K$476,11,FALSE),0)*Journal!$G435</f>
        <v>0</v>
      </c>
      <c r="I435" s="29">
        <f t="shared" si="12"/>
        <v>0</v>
      </c>
      <c r="J435" s="198"/>
      <c r="K435" s="198"/>
      <c r="L435" s="202"/>
      <c r="M435" s="125">
        <f>IFERROR(INDEX(Stock!$A$5:$M$476,MATCH($C435,Stock!$A:$A,0),13),0)</f>
        <v>0</v>
      </c>
      <c r="P435" s="46">
        <f>IFERROR(VLOOKUP(C435,Stock!$A$5:$M$476,10,0),0)*Journal!J435</f>
        <v>0</v>
      </c>
      <c r="Q435" s="47">
        <f>IFERROR(VLOOKUP(C435,Stock!$A$5:$M$476,10,0),0)*Journal!K435</f>
        <v>0</v>
      </c>
      <c r="R435" s="155">
        <f t="shared" si="13"/>
        <v>0</v>
      </c>
    </row>
    <row r="436" spans="2:18" ht="18" customHeight="1">
      <c r="B436" s="197"/>
      <c r="C436" s="205"/>
      <c r="D436" s="27">
        <f>IFERROR(VLOOKUP(C436,Stock!$A$5:$K$476,2,FALSE),0)</f>
        <v>0</v>
      </c>
      <c r="E436" s="199"/>
      <c r="F436" s="30">
        <f>IFERROR(VLOOKUP(C436,Stock!$A$5:$M$476,10,0),0)*Journal!E436</f>
        <v>0</v>
      </c>
      <c r="G436" s="204"/>
      <c r="H436" s="31">
        <f>IFERROR(VLOOKUP(C436,Stock!$A$5:$K$476,11,FALSE),0)*Journal!$G436</f>
        <v>0</v>
      </c>
      <c r="I436" s="29">
        <f t="shared" si="12"/>
        <v>0</v>
      </c>
      <c r="J436" s="198"/>
      <c r="K436" s="198"/>
      <c r="L436" s="202"/>
      <c r="M436" s="125">
        <f>IFERROR(INDEX(Stock!$A$5:$M$476,MATCH($C436,Stock!$A:$A,0),13),0)</f>
        <v>0</v>
      </c>
      <c r="P436" s="46">
        <f>IFERROR(VLOOKUP(C436,Stock!$A$5:$M$476,10,0),0)*Journal!J436</f>
        <v>0</v>
      </c>
      <c r="Q436" s="47">
        <f>IFERROR(VLOOKUP(C436,Stock!$A$5:$M$476,10,0),0)*Journal!K436</f>
        <v>0</v>
      </c>
      <c r="R436" s="155">
        <f t="shared" si="13"/>
        <v>0</v>
      </c>
    </row>
    <row r="437" spans="2:18" ht="18" customHeight="1">
      <c r="B437" s="197"/>
      <c r="C437" s="205"/>
      <c r="D437" s="27">
        <f>IFERROR(VLOOKUP(C437,Stock!$A$5:$K$476,2,FALSE),0)</f>
        <v>0</v>
      </c>
      <c r="E437" s="199"/>
      <c r="F437" s="30">
        <f>IFERROR(VLOOKUP(C437,Stock!$A$5:$M$476,10,0),0)*Journal!E437</f>
        <v>0</v>
      </c>
      <c r="G437" s="204"/>
      <c r="H437" s="31">
        <f>IFERROR(VLOOKUP(C437,Stock!$A$5:$K$476,11,FALSE),0)*Journal!$G437</f>
        <v>0</v>
      </c>
      <c r="I437" s="29">
        <f t="shared" si="12"/>
        <v>0</v>
      </c>
      <c r="J437" s="198"/>
      <c r="K437" s="198"/>
      <c r="L437" s="202"/>
      <c r="M437" s="125">
        <f>IFERROR(INDEX(Stock!$A$5:$M$476,MATCH($C437,Stock!$A:$A,0),13),0)</f>
        <v>0</v>
      </c>
      <c r="P437" s="46">
        <f>IFERROR(VLOOKUP(C437,Stock!$A$5:$M$476,10,0),0)*Journal!J437</f>
        <v>0</v>
      </c>
      <c r="Q437" s="47">
        <f>IFERROR(VLOOKUP(C437,Stock!$A$5:$M$476,10,0),0)*Journal!K437</f>
        <v>0</v>
      </c>
      <c r="R437" s="155">
        <f t="shared" si="13"/>
        <v>0</v>
      </c>
    </row>
    <row r="438" spans="2:18" ht="18" customHeight="1">
      <c r="B438" s="197"/>
      <c r="C438" s="205"/>
      <c r="D438" s="27">
        <f>IFERROR(VLOOKUP(C438,Stock!$A$5:$K$476,2,FALSE),0)</f>
        <v>0</v>
      </c>
      <c r="E438" s="199"/>
      <c r="F438" s="30">
        <f>IFERROR(VLOOKUP(C438,Stock!$A$5:$M$476,10,0),0)*Journal!E438</f>
        <v>0</v>
      </c>
      <c r="G438" s="204"/>
      <c r="H438" s="31">
        <f>IFERROR(VLOOKUP(C438,Stock!$A$5:$K$476,11,FALSE),0)*Journal!$G438</f>
        <v>0</v>
      </c>
      <c r="I438" s="29">
        <f t="shared" si="12"/>
        <v>0</v>
      </c>
      <c r="J438" s="198"/>
      <c r="K438" s="198"/>
      <c r="L438" s="202"/>
      <c r="M438" s="125">
        <f>IFERROR(INDEX(Stock!$A$5:$M$476,MATCH($C438,Stock!$A:$A,0),13),0)</f>
        <v>0</v>
      </c>
      <c r="P438" s="46">
        <f>IFERROR(VLOOKUP(C438,Stock!$A$5:$M$476,10,0),0)*Journal!J438</f>
        <v>0</v>
      </c>
      <c r="Q438" s="47">
        <f>IFERROR(VLOOKUP(C438,Stock!$A$5:$M$476,10,0),0)*Journal!K438</f>
        <v>0</v>
      </c>
      <c r="R438" s="155">
        <f t="shared" si="13"/>
        <v>0</v>
      </c>
    </row>
    <row r="439" spans="2:18" ht="18" customHeight="1">
      <c r="B439" s="197"/>
      <c r="C439" s="205"/>
      <c r="D439" s="27">
        <f>IFERROR(VLOOKUP(C439,Stock!$A$5:$K$476,2,FALSE),0)</f>
        <v>0</v>
      </c>
      <c r="E439" s="199"/>
      <c r="F439" s="30">
        <f>IFERROR(VLOOKUP(C439,Stock!$A$5:$M$476,10,0),0)*Journal!E439</f>
        <v>0</v>
      </c>
      <c r="G439" s="204"/>
      <c r="H439" s="31">
        <f>IFERROR(VLOOKUP(C439,Stock!$A$5:$K$476,11,FALSE),0)*Journal!$G439</f>
        <v>0</v>
      </c>
      <c r="I439" s="29">
        <f t="shared" si="12"/>
        <v>0</v>
      </c>
      <c r="J439" s="198"/>
      <c r="K439" s="198"/>
      <c r="L439" s="202"/>
      <c r="M439" s="125">
        <f>IFERROR(INDEX(Stock!$A$5:$M$476,MATCH($C439,Stock!$A:$A,0),13),0)</f>
        <v>0</v>
      </c>
      <c r="P439" s="46">
        <f>IFERROR(VLOOKUP(C439,Stock!$A$5:$M$476,10,0),0)*Journal!J439</f>
        <v>0</v>
      </c>
      <c r="Q439" s="47">
        <f>IFERROR(VLOOKUP(C439,Stock!$A$5:$M$476,10,0),0)*Journal!K439</f>
        <v>0</v>
      </c>
      <c r="R439" s="155">
        <f t="shared" si="13"/>
        <v>0</v>
      </c>
    </row>
    <row r="440" spans="2:18" ht="18" customHeight="1">
      <c r="B440" s="197"/>
      <c r="C440" s="205"/>
      <c r="D440" s="27">
        <f>IFERROR(VLOOKUP(C440,Stock!$A$5:$K$476,2,FALSE),0)</f>
        <v>0</v>
      </c>
      <c r="E440" s="199"/>
      <c r="F440" s="30">
        <f>IFERROR(VLOOKUP(C440,Stock!$A$5:$M$476,10,0),0)*Journal!E440</f>
        <v>0</v>
      </c>
      <c r="G440" s="204"/>
      <c r="H440" s="31">
        <f>IFERROR(VLOOKUP(C440,Stock!$A$5:$K$476,11,FALSE),0)*Journal!$G440</f>
        <v>0</v>
      </c>
      <c r="I440" s="29">
        <f t="shared" si="12"/>
        <v>0</v>
      </c>
      <c r="J440" s="198"/>
      <c r="K440" s="198"/>
      <c r="L440" s="202"/>
      <c r="M440" s="125">
        <f>IFERROR(INDEX(Stock!$A$5:$M$476,MATCH($C440,Stock!$A:$A,0),13),0)</f>
        <v>0</v>
      </c>
      <c r="P440" s="46">
        <f>IFERROR(VLOOKUP(C440,Stock!$A$5:$M$476,10,0),0)*Journal!J440</f>
        <v>0</v>
      </c>
      <c r="Q440" s="47">
        <f>IFERROR(VLOOKUP(C440,Stock!$A$5:$M$476,10,0),0)*Journal!K440</f>
        <v>0</v>
      </c>
      <c r="R440" s="155">
        <f t="shared" si="13"/>
        <v>0</v>
      </c>
    </row>
    <row r="441" spans="2:18" ht="18" customHeight="1">
      <c r="B441" s="197"/>
      <c r="C441" s="205"/>
      <c r="D441" s="27">
        <f>IFERROR(VLOOKUP(C441,Stock!$A$5:$K$476,2,FALSE),0)</f>
        <v>0</v>
      </c>
      <c r="E441" s="199"/>
      <c r="F441" s="30">
        <f>IFERROR(VLOOKUP(C441,Stock!$A$5:$M$476,10,0),0)*Journal!E441</f>
        <v>0</v>
      </c>
      <c r="G441" s="204"/>
      <c r="H441" s="31">
        <f>IFERROR(VLOOKUP(C441,Stock!$A$5:$K$476,11,FALSE),0)*Journal!$G441</f>
        <v>0</v>
      </c>
      <c r="I441" s="29">
        <f t="shared" si="12"/>
        <v>0</v>
      </c>
      <c r="J441" s="198"/>
      <c r="K441" s="198"/>
      <c r="L441" s="202"/>
      <c r="M441" s="125">
        <f>IFERROR(INDEX(Stock!$A$5:$M$476,MATCH($C441,Stock!$A:$A,0),13),0)</f>
        <v>0</v>
      </c>
      <c r="P441" s="46">
        <f>IFERROR(VLOOKUP(C441,Stock!$A$5:$M$476,10,0),0)*Journal!J441</f>
        <v>0</v>
      </c>
      <c r="Q441" s="47">
        <f>IFERROR(VLOOKUP(C441,Stock!$A$5:$M$476,10,0),0)*Journal!K441</f>
        <v>0</v>
      </c>
      <c r="R441" s="155">
        <f t="shared" si="13"/>
        <v>0</v>
      </c>
    </row>
    <row r="442" spans="2:18" ht="18" customHeight="1">
      <c r="B442" s="197"/>
      <c r="C442" s="205"/>
      <c r="D442" s="27">
        <f>IFERROR(VLOOKUP(C442,Stock!$A$5:$K$476,2,FALSE),0)</f>
        <v>0</v>
      </c>
      <c r="E442" s="199"/>
      <c r="F442" s="30">
        <f>IFERROR(VLOOKUP(C442,Stock!$A$5:$M$476,10,0),0)*Journal!E442</f>
        <v>0</v>
      </c>
      <c r="G442" s="204"/>
      <c r="H442" s="31">
        <f>IFERROR(VLOOKUP(C442,Stock!$A$5:$K$476,11,FALSE),0)*Journal!$G442</f>
        <v>0</v>
      </c>
      <c r="I442" s="29">
        <f t="shared" si="12"/>
        <v>0</v>
      </c>
      <c r="J442" s="198"/>
      <c r="K442" s="198"/>
      <c r="L442" s="202"/>
      <c r="M442" s="125">
        <f>IFERROR(INDEX(Stock!$A$5:$M$476,MATCH($C442,Stock!$A:$A,0),13),0)</f>
        <v>0</v>
      </c>
      <c r="P442" s="46">
        <f>IFERROR(VLOOKUP(C442,Stock!$A$5:$M$476,10,0),0)*Journal!J442</f>
        <v>0</v>
      </c>
      <c r="Q442" s="47">
        <f>IFERROR(VLOOKUP(C442,Stock!$A$5:$M$476,10,0),0)*Journal!K442</f>
        <v>0</v>
      </c>
      <c r="R442" s="155">
        <f t="shared" si="13"/>
        <v>0</v>
      </c>
    </row>
    <row r="443" spans="2:18" ht="18" customHeight="1">
      <c r="B443" s="197"/>
      <c r="C443" s="205"/>
      <c r="D443" s="27">
        <f>IFERROR(VLOOKUP(C443,Stock!$A$5:$K$476,2,FALSE),0)</f>
        <v>0</v>
      </c>
      <c r="E443" s="199"/>
      <c r="F443" s="30">
        <f>IFERROR(VLOOKUP(C443,Stock!$A$5:$M$476,10,0),0)*Journal!E443</f>
        <v>0</v>
      </c>
      <c r="G443" s="204"/>
      <c r="H443" s="31">
        <f>IFERROR(VLOOKUP(C443,Stock!$A$5:$K$476,11,FALSE),0)*Journal!$G443</f>
        <v>0</v>
      </c>
      <c r="I443" s="29">
        <f t="shared" si="12"/>
        <v>0</v>
      </c>
      <c r="J443" s="198"/>
      <c r="K443" s="198"/>
      <c r="L443" s="202"/>
      <c r="M443" s="125">
        <f>IFERROR(INDEX(Stock!$A$5:$M$476,MATCH($C443,Stock!$A:$A,0),13),0)</f>
        <v>0</v>
      </c>
      <c r="P443" s="46">
        <f>IFERROR(VLOOKUP(C443,Stock!$A$5:$M$476,10,0),0)*Journal!J443</f>
        <v>0</v>
      </c>
      <c r="Q443" s="47">
        <f>IFERROR(VLOOKUP(C443,Stock!$A$5:$M$476,10,0),0)*Journal!K443</f>
        <v>0</v>
      </c>
      <c r="R443" s="155">
        <f t="shared" si="13"/>
        <v>0</v>
      </c>
    </row>
    <row r="444" spans="2:18" ht="18" customHeight="1">
      <c r="B444" s="197"/>
      <c r="C444" s="205"/>
      <c r="D444" s="27">
        <f>IFERROR(VLOOKUP(C444,Stock!$A$5:$K$476,2,FALSE),0)</f>
        <v>0</v>
      </c>
      <c r="E444" s="199"/>
      <c r="F444" s="30">
        <f>IFERROR(VLOOKUP(C444,Stock!$A$5:$M$476,10,0),0)*Journal!E444</f>
        <v>0</v>
      </c>
      <c r="G444" s="204"/>
      <c r="H444" s="31">
        <f>IFERROR(VLOOKUP(C444,Stock!$A$5:$K$476,11,FALSE),0)*Journal!$G444</f>
        <v>0</v>
      </c>
      <c r="I444" s="29">
        <f t="shared" si="12"/>
        <v>0</v>
      </c>
      <c r="J444" s="198"/>
      <c r="K444" s="198"/>
      <c r="L444" s="202"/>
      <c r="M444" s="125">
        <f>IFERROR(INDEX(Stock!$A$5:$M$476,MATCH($C444,Stock!$A:$A,0),13),0)</f>
        <v>0</v>
      </c>
      <c r="P444" s="46">
        <f>IFERROR(VLOOKUP(C444,Stock!$A$5:$M$476,10,0),0)*Journal!J444</f>
        <v>0</v>
      </c>
      <c r="Q444" s="47">
        <f>IFERROR(VLOOKUP(C444,Stock!$A$5:$M$476,10,0),0)*Journal!K444</f>
        <v>0</v>
      </c>
      <c r="R444" s="155">
        <f t="shared" si="13"/>
        <v>0</v>
      </c>
    </row>
    <row r="445" spans="2:18" ht="18" customHeight="1">
      <c r="B445" s="197"/>
      <c r="C445" s="205"/>
      <c r="D445" s="27">
        <f>IFERROR(VLOOKUP(C445,Stock!$A$5:$K$476,2,FALSE),0)</f>
        <v>0</v>
      </c>
      <c r="E445" s="199"/>
      <c r="F445" s="30">
        <f>IFERROR(VLOOKUP(C445,Stock!$A$5:$M$476,10,0),0)*Journal!E445</f>
        <v>0</v>
      </c>
      <c r="G445" s="204"/>
      <c r="H445" s="31">
        <f>IFERROR(VLOOKUP(C445,Stock!$A$5:$K$476,11,FALSE),0)*Journal!$G445</f>
        <v>0</v>
      </c>
      <c r="I445" s="29">
        <f t="shared" si="12"/>
        <v>0</v>
      </c>
      <c r="J445" s="198"/>
      <c r="K445" s="198"/>
      <c r="L445" s="202"/>
      <c r="M445" s="125">
        <f>IFERROR(INDEX(Stock!$A$5:$M$476,MATCH($C445,Stock!$A:$A,0),13),0)</f>
        <v>0</v>
      </c>
      <c r="P445" s="46">
        <f>IFERROR(VLOOKUP(C445,Stock!$A$5:$M$476,10,0),0)*Journal!J445</f>
        <v>0</v>
      </c>
      <c r="Q445" s="47">
        <f>IFERROR(VLOOKUP(C445,Stock!$A$5:$M$476,10,0),0)*Journal!K445</f>
        <v>0</v>
      </c>
      <c r="R445" s="155">
        <f t="shared" si="13"/>
        <v>0</v>
      </c>
    </row>
    <row r="446" spans="2:18" ht="18" customHeight="1">
      <c r="B446" s="197"/>
      <c r="C446" s="205"/>
      <c r="D446" s="27">
        <f>IFERROR(VLOOKUP(C446,Stock!$A$5:$K$476,2,FALSE),0)</f>
        <v>0</v>
      </c>
      <c r="E446" s="199"/>
      <c r="F446" s="30">
        <f>IFERROR(VLOOKUP(C446,Stock!$A$5:$M$476,10,0),0)*Journal!E446</f>
        <v>0</v>
      </c>
      <c r="G446" s="204"/>
      <c r="H446" s="31">
        <f>IFERROR(VLOOKUP(C446,Stock!$A$5:$K$476,11,FALSE),0)*Journal!$G446</f>
        <v>0</v>
      </c>
      <c r="I446" s="29">
        <f t="shared" si="12"/>
        <v>0</v>
      </c>
      <c r="J446" s="198"/>
      <c r="K446" s="198"/>
      <c r="L446" s="202"/>
      <c r="M446" s="125">
        <f>IFERROR(INDEX(Stock!$A$5:$M$476,MATCH($C446,Stock!$A:$A,0),13),0)</f>
        <v>0</v>
      </c>
      <c r="P446" s="46">
        <f>IFERROR(VLOOKUP(C446,Stock!$A$5:$M$476,10,0),0)*Journal!J446</f>
        <v>0</v>
      </c>
      <c r="Q446" s="47">
        <f>IFERROR(VLOOKUP(C446,Stock!$A$5:$M$476,10,0),0)*Journal!K446</f>
        <v>0</v>
      </c>
      <c r="R446" s="155">
        <f t="shared" si="13"/>
        <v>0</v>
      </c>
    </row>
    <row r="447" spans="2:18" ht="18" customHeight="1">
      <c r="B447" s="197"/>
      <c r="C447" s="205"/>
      <c r="D447" s="27">
        <f>IFERROR(VLOOKUP(C447,Stock!$A$5:$K$476,2,FALSE),0)</f>
        <v>0</v>
      </c>
      <c r="E447" s="199"/>
      <c r="F447" s="30">
        <f>IFERROR(VLOOKUP(C447,Stock!$A$5:$M$476,10,0),0)*Journal!E447</f>
        <v>0</v>
      </c>
      <c r="G447" s="204"/>
      <c r="H447" s="31">
        <f>IFERROR(VLOOKUP(C447,Stock!$A$5:$K$476,11,FALSE),0)*Journal!$G447</f>
        <v>0</v>
      </c>
      <c r="I447" s="29">
        <f t="shared" si="12"/>
        <v>0</v>
      </c>
      <c r="J447" s="198"/>
      <c r="K447" s="198"/>
      <c r="L447" s="202"/>
      <c r="M447" s="125">
        <f>IFERROR(INDEX(Stock!$A$5:$M$476,MATCH($C447,Stock!$A:$A,0),13),0)</f>
        <v>0</v>
      </c>
      <c r="P447" s="46">
        <f>IFERROR(VLOOKUP(C447,Stock!$A$5:$M$476,10,0),0)*Journal!J447</f>
        <v>0</v>
      </c>
      <c r="Q447" s="47">
        <f>IFERROR(VLOOKUP(C447,Stock!$A$5:$M$476,10,0),0)*Journal!K447</f>
        <v>0</v>
      </c>
      <c r="R447" s="155">
        <f t="shared" si="13"/>
        <v>0</v>
      </c>
    </row>
    <row r="448" spans="2:18" ht="18" customHeight="1">
      <c r="B448" s="197"/>
      <c r="C448" s="205"/>
      <c r="D448" s="27">
        <f>IFERROR(VLOOKUP(C448,Stock!$A$5:$K$476,2,FALSE),0)</f>
        <v>0</v>
      </c>
      <c r="E448" s="199"/>
      <c r="F448" s="30">
        <f>IFERROR(VLOOKUP(C448,Stock!$A$5:$M$476,10,0),0)*Journal!E448</f>
        <v>0</v>
      </c>
      <c r="G448" s="204"/>
      <c r="H448" s="31">
        <f>IFERROR(VLOOKUP(C448,Stock!$A$5:$K$476,11,FALSE),0)*Journal!$G448</f>
        <v>0</v>
      </c>
      <c r="I448" s="29">
        <f t="shared" si="12"/>
        <v>0</v>
      </c>
      <c r="J448" s="198"/>
      <c r="K448" s="198"/>
      <c r="L448" s="202"/>
      <c r="M448" s="125">
        <f>IFERROR(INDEX(Stock!$A$5:$M$476,MATCH($C448,Stock!$A:$A,0),13),0)</f>
        <v>0</v>
      </c>
      <c r="P448" s="46">
        <f>IFERROR(VLOOKUP(C448,Stock!$A$5:$M$476,10,0),0)*Journal!J448</f>
        <v>0</v>
      </c>
      <c r="Q448" s="47">
        <f>IFERROR(VLOOKUP(C448,Stock!$A$5:$M$476,10,0),0)*Journal!K448</f>
        <v>0</v>
      </c>
      <c r="R448" s="155">
        <f t="shared" si="13"/>
        <v>0</v>
      </c>
    </row>
    <row r="449" spans="2:18" ht="18" customHeight="1">
      <c r="B449" s="197"/>
      <c r="C449" s="205"/>
      <c r="D449" s="27">
        <f>IFERROR(VLOOKUP(C449,Stock!$A$5:$K$476,2,FALSE),0)</f>
        <v>0</v>
      </c>
      <c r="E449" s="199"/>
      <c r="F449" s="30">
        <f>IFERROR(VLOOKUP(C449,Stock!$A$5:$M$476,10,0),0)*Journal!E449</f>
        <v>0</v>
      </c>
      <c r="G449" s="204"/>
      <c r="H449" s="31">
        <f>IFERROR(VLOOKUP(C449,Stock!$A$5:$K$476,11,FALSE),0)*Journal!$G449</f>
        <v>0</v>
      </c>
      <c r="I449" s="29">
        <f t="shared" si="12"/>
        <v>0</v>
      </c>
      <c r="J449" s="198"/>
      <c r="K449" s="198"/>
      <c r="L449" s="202"/>
      <c r="M449" s="125">
        <f>IFERROR(INDEX(Stock!$A$5:$M$476,MATCH($C449,Stock!$A:$A,0),13),0)</f>
        <v>0</v>
      </c>
      <c r="P449" s="46">
        <f>IFERROR(VLOOKUP(C449,Stock!$A$5:$M$476,10,0),0)*Journal!J449</f>
        <v>0</v>
      </c>
      <c r="Q449" s="47">
        <f>IFERROR(VLOOKUP(C449,Stock!$A$5:$M$476,10,0),0)*Journal!K449</f>
        <v>0</v>
      </c>
      <c r="R449" s="155">
        <f t="shared" si="13"/>
        <v>0</v>
      </c>
    </row>
    <row r="450" spans="2:18" ht="18" customHeight="1">
      <c r="B450" s="197"/>
      <c r="C450" s="205"/>
      <c r="D450" s="27">
        <f>IFERROR(VLOOKUP(C450,Stock!$A$5:$K$476,2,FALSE),0)</f>
        <v>0</v>
      </c>
      <c r="E450" s="199"/>
      <c r="F450" s="30">
        <f>IFERROR(VLOOKUP(C450,Stock!$A$5:$M$476,10,0),0)*Journal!E450</f>
        <v>0</v>
      </c>
      <c r="G450" s="204"/>
      <c r="H450" s="31">
        <f>IFERROR(VLOOKUP(C450,Stock!$A$5:$K$476,11,FALSE),0)*Journal!$G450</f>
        <v>0</v>
      </c>
      <c r="I450" s="29">
        <f t="shared" si="12"/>
        <v>0</v>
      </c>
      <c r="J450" s="198"/>
      <c r="K450" s="198"/>
      <c r="L450" s="202"/>
      <c r="M450" s="125">
        <f>IFERROR(INDEX(Stock!$A$5:$M$476,MATCH($C450,Stock!$A:$A,0),13),0)</f>
        <v>0</v>
      </c>
      <c r="P450" s="46">
        <f>IFERROR(VLOOKUP(C450,Stock!$A$5:$M$476,10,0),0)*Journal!J450</f>
        <v>0</v>
      </c>
      <c r="Q450" s="47">
        <f>IFERROR(VLOOKUP(C450,Stock!$A$5:$M$476,10,0),0)*Journal!K450</f>
        <v>0</v>
      </c>
      <c r="R450" s="155">
        <f t="shared" si="13"/>
        <v>0</v>
      </c>
    </row>
    <row r="451" spans="2:18" ht="18" customHeight="1">
      <c r="G451" s="192"/>
    </row>
    <row r="452" spans="2:18" ht="18" customHeight="1"/>
    <row r="453" spans="2:18" ht="18" customHeight="1"/>
    <row r="454" spans="2:18" ht="18" customHeight="1"/>
    <row r="455" spans="2:18" ht="18" customHeight="1"/>
    <row r="456" spans="2:18" ht="18" customHeight="1"/>
    <row r="457" spans="2:18" ht="18" customHeight="1"/>
    <row r="458" spans="2:18" ht="18" customHeight="1"/>
    <row r="459" spans="2:18" ht="18" customHeight="1"/>
    <row r="460" spans="2:18" ht="18" customHeight="1"/>
    <row r="461" spans="2:18" ht="18" customHeight="1"/>
    <row r="462" spans="2:18" ht="18" customHeight="1"/>
    <row r="463" spans="2:18" ht="18" customHeight="1"/>
    <row r="464" spans="2:18" ht="18" customHeight="1"/>
    <row r="465" ht="18" customHeight="1"/>
    <row r="466" ht="18" customHeight="1"/>
    <row r="467" ht="18" customHeight="1"/>
  </sheetData>
  <sheetProtection formatCells="0" formatColumns="0" formatRows="0" insertColumns="0" insertRows="0" deleteColumns="0" deleteRows="0"/>
  <autoFilter ref="B13:M450"/>
  <customSheetViews>
    <customSheetView guid="{B7AE221C-404E-4A5E-ACC6-14739526CE23}" scale="110" showPageBreaks="1" showGridLines="0" printArea="1" filter="1" showAutoFilter="1" hiddenColumns="1">
      <pane ySplit="12" topLeftCell="A13" activePane="bottomLeft" state="frozen"/>
      <selection pane="bottomLeft" activeCell="C14" sqref="C14"/>
      <pageMargins left="0.23622047244094491" right="0.23622047244094491" top="0.35433070866141736" bottom="0.74803149606299213" header="0.31496062992125984" footer="0.31496062992125984"/>
      <printOptions horizontalCentered="1"/>
      <pageSetup paperSize="9" orientation="landscape" r:id="rId1"/>
      <autoFilter ref="A12:M451">
        <filterColumn colId="8">
          <filters>
            <filter val="1"/>
            <filter val="2"/>
            <filter val="9"/>
          </filters>
        </filterColumn>
      </autoFilter>
    </customSheetView>
  </customSheetViews>
  <mergeCells count="7">
    <mergeCell ref="B3:C3"/>
    <mergeCell ref="I5:K5"/>
    <mergeCell ref="I11:K11"/>
    <mergeCell ref="I8:K8"/>
    <mergeCell ref="I9:K9"/>
    <mergeCell ref="K3:L3"/>
    <mergeCell ref="K7:L7"/>
  </mergeCells>
  <conditionalFormatting sqref="M15:M450">
    <cfRule type="cellIs" dxfId="15" priority="28" operator="lessThanOrEqual">
      <formula>0</formula>
    </cfRule>
  </conditionalFormatting>
  <conditionalFormatting sqref="B15:M450">
    <cfRule type="expression" dxfId="14" priority="29">
      <formula>$I15&gt;0</formula>
    </cfRule>
    <cfRule type="expression" dxfId="13" priority="30">
      <formula>$K15&gt;0</formula>
    </cfRule>
    <cfRule type="expression" dxfId="12" priority="31">
      <formula>$J15&gt;0</formula>
    </cfRule>
  </conditionalFormatting>
  <dataValidations count="1">
    <dataValidation type="list" allowBlank="1" showInputMessage="1" showErrorMessage="1" sqref="L15:L450">
      <formula1>$N$15:$N$19</formula1>
    </dataValidation>
  </dataValidations>
  <printOptions horizontalCentered="1"/>
  <pageMargins left="0.23622047244094491" right="0.23622047244094491" top="0.35433070866141736" bottom="0.74803149606299213" header="0.31496062992125984" footer="0.31496062992125984"/>
  <pageSetup paperSize="9" orientation="landscape" r:id="rId2"/>
  <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Journal!E16:E16</xm:f>
              <xm:sqref>F15</xm:sqref>
            </x14:sparkline>
            <x14:sparkline>
              <xm:f>Journal!E18:E18</xm:f>
              <xm:sqref>F16</xm:sqref>
            </x14:sparkline>
            <x14:sparkline>
              <xm:f>Journal!E19:E19</xm:f>
              <xm:sqref>F17</xm:sqref>
            </x14:sparkline>
            <x14:sparkline>
              <xm:f>Journal!E26:E26</xm:f>
              <xm:sqref>F18</xm:sqref>
            </x14:sparkline>
            <x14:sparkline>
              <xm:f>Journal!E28:E28</xm:f>
              <xm:sqref>F19</xm:sqref>
            </x14:sparkline>
            <x14:sparkline>
              <xm:f>Journal!E29:E29</xm:f>
              <xm:sqref>F20</xm:sqref>
            </x14:sparkline>
            <x14:sparkline>
              <xm:f>Journal!E30:E30</xm:f>
              <xm:sqref>F21</xm:sqref>
            </x14:sparkline>
            <x14:sparkline>
              <xm:f>Journal!E31:E31</xm:f>
              <xm:sqref>F22</xm:sqref>
            </x14:sparkline>
            <x14:sparkline>
              <xm:f>Journal!E32:E32</xm:f>
              <xm:sqref>F23</xm:sqref>
            </x14:sparkline>
            <x14:sparkline>
              <xm:f>Journal!E33:E33</xm:f>
              <xm:sqref>F24</xm:sqref>
            </x14:sparkline>
            <x14:sparkline>
              <xm:f>Journal!E34:E34</xm:f>
              <xm:sqref>F25</xm:sqref>
            </x14:sparkline>
            <x14:sparkline>
              <xm:f>Journal!E29:E29</xm:f>
              <xm:sqref>F26</xm:sqref>
            </x14:sparkline>
            <x14:sparkline>
              <xm:f>Journal!E30:E30</xm:f>
              <xm:sqref>F27</xm:sqref>
            </x14:sparkline>
            <x14:sparkline>
              <xm:f>Journal!E30:E30</xm:f>
              <xm:sqref>F28</xm:sqref>
            </x14:sparkline>
            <x14:sparkline>
              <xm:f>Journal!E31:E31</xm:f>
              <xm:sqref>F29</xm:sqref>
            </x14:sparkline>
            <x14:sparkline>
              <xm:f>Journal!E32:E32</xm:f>
              <xm:sqref>F30</xm:sqref>
            </x14:sparkline>
            <x14:sparkline>
              <xm:f>Journal!E33:E33</xm:f>
              <xm:sqref>F31</xm:sqref>
            </x14:sparkline>
            <x14:sparkline>
              <xm:f>Journal!E34:E34</xm:f>
              <xm:sqref>F32</xm:sqref>
            </x14:sparkline>
            <x14:sparkline>
              <xm:f>Journal!E35:E35</xm:f>
              <xm:sqref>F33</xm:sqref>
            </x14:sparkline>
            <x14:sparkline>
              <xm:f>Journal!E36:E36</xm:f>
              <xm:sqref>F34</xm:sqref>
            </x14:sparkline>
            <x14:sparkline>
              <xm:f>Journal!E37:E37</xm:f>
              <xm:sqref>F35</xm:sqref>
            </x14:sparkline>
            <x14:sparkline>
              <xm:f>Journal!E38:E38</xm:f>
              <xm:sqref>F36</xm:sqref>
            </x14:sparkline>
            <x14:sparkline>
              <xm:f>Journal!E39:E39</xm:f>
              <xm:sqref>F37</xm:sqref>
            </x14:sparkline>
            <x14:sparkline>
              <xm:f>Journal!E40:E40</xm:f>
              <xm:sqref>F38</xm:sqref>
            </x14:sparkline>
            <x14:sparkline>
              <xm:f>Journal!E41:E41</xm:f>
              <xm:sqref>F39</xm:sqref>
            </x14:sparkline>
            <x14:sparkline>
              <xm:f>Journal!E42:E42</xm:f>
              <xm:sqref>F40</xm:sqref>
            </x14:sparkline>
            <x14:sparkline>
              <xm:f>Journal!E43:E43</xm:f>
              <xm:sqref>F41</xm:sqref>
            </x14:sparkline>
            <x14:sparkline>
              <xm:f>Journal!E44:E44</xm:f>
              <xm:sqref>F42</xm:sqref>
            </x14:sparkline>
            <x14:sparkline>
              <xm:f>Journal!E45:E45</xm:f>
              <xm:sqref>F43</xm:sqref>
            </x14:sparkline>
            <x14:sparkline>
              <xm:f>Journal!E46:E46</xm:f>
              <xm:sqref>F44</xm:sqref>
            </x14:sparkline>
            <x14:sparkline>
              <xm:f>Journal!E47:E47</xm:f>
              <xm:sqref>F45</xm:sqref>
            </x14:sparkline>
            <x14:sparkline>
              <xm:f>Journal!E48:E48</xm:f>
              <xm:sqref>F46</xm:sqref>
            </x14:sparkline>
            <x14:sparkline>
              <xm:f>Journal!E49:E49</xm:f>
              <xm:sqref>F47</xm:sqref>
            </x14:sparkline>
            <x14:sparkline>
              <xm:f>Journal!E50:E50</xm:f>
              <xm:sqref>F48</xm:sqref>
            </x14:sparkline>
            <x14:sparkline>
              <xm:f>Journal!E51:E51</xm:f>
              <xm:sqref>F49</xm:sqref>
            </x14:sparkline>
            <x14:sparkline>
              <xm:f>Journal!E52:E52</xm:f>
              <xm:sqref>F50</xm:sqref>
            </x14:sparkline>
            <x14:sparkline>
              <xm:f>Journal!E53:E53</xm:f>
              <xm:sqref>F51</xm:sqref>
            </x14:sparkline>
            <x14:sparkline>
              <xm:f>Journal!E54:E54</xm:f>
              <xm:sqref>F52</xm:sqref>
            </x14:sparkline>
            <x14:sparkline>
              <xm:f>Journal!E55:E55</xm:f>
              <xm:sqref>F53</xm:sqref>
            </x14:sparkline>
            <x14:sparkline>
              <xm:f>Journal!E56:E56</xm:f>
              <xm:sqref>F54</xm:sqref>
            </x14:sparkline>
            <x14:sparkline>
              <xm:f>Journal!E57:E57</xm:f>
              <xm:sqref>F55</xm:sqref>
            </x14:sparkline>
            <x14:sparkline>
              <xm:f>Journal!E58:E58</xm:f>
              <xm:sqref>F56</xm:sqref>
            </x14:sparkline>
            <x14:sparkline>
              <xm:f>Journal!E59:E59</xm:f>
              <xm:sqref>F57</xm:sqref>
            </x14:sparkline>
            <x14:sparkline>
              <xm:f>Journal!E60:E60</xm:f>
              <xm:sqref>F58</xm:sqref>
            </x14:sparkline>
            <x14:sparkline>
              <xm:f>Journal!E61:E61</xm:f>
              <xm:sqref>F59</xm:sqref>
            </x14:sparkline>
            <x14:sparkline>
              <xm:f>Journal!E62:E62</xm:f>
              <xm:sqref>F60</xm:sqref>
            </x14:sparkline>
            <x14:sparkline>
              <xm:f>Journal!E63:E63</xm:f>
              <xm:sqref>F61</xm:sqref>
            </x14:sparkline>
            <x14:sparkline>
              <xm:f>Journal!E64:E64</xm:f>
              <xm:sqref>F62</xm:sqref>
            </x14:sparkline>
            <x14:sparkline>
              <xm:f>Journal!E65:E65</xm:f>
              <xm:sqref>F63</xm:sqref>
            </x14:sparkline>
            <x14:sparkline>
              <xm:f>Journal!E66:E66</xm:f>
              <xm:sqref>F64</xm:sqref>
            </x14:sparkline>
            <x14:sparkline>
              <xm:f>Journal!E67:E67</xm:f>
              <xm:sqref>F65</xm:sqref>
            </x14:sparkline>
            <x14:sparkline>
              <xm:f>Journal!E68:E68</xm:f>
              <xm:sqref>F66</xm:sqref>
            </x14:sparkline>
            <x14:sparkline>
              <xm:f>Journal!E69:E69</xm:f>
              <xm:sqref>F67</xm:sqref>
            </x14:sparkline>
            <x14:sparkline>
              <xm:f>Journal!E70:E70</xm:f>
              <xm:sqref>F68</xm:sqref>
            </x14:sparkline>
            <x14:sparkline>
              <xm:f>Journal!E71:E71</xm:f>
              <xm:sqref>F69</xm:sqref>
            </x14:sparkline>
            <x14:sparkline>
              <xm:f>Journal!E72:E72</xm:f>
              <xm:sqref>F70</xm:sqref>
            </x14:sparkline>
            <x14:sparkline>
              <xm:f>Journal!E73:E73</xm:f>
              <xm:sqref>F71</xm:sqref>
            </x14:sparkline>
            <x14:sparkline>
              <xm:f>Journal!E74:E74</xm:f>
              <xm:sqref>F72</xm:sqref>
            </x14:sparkline>
            <x14:sparkline>
              <xm:f>Journal!E75:E75</xm:f>
              <xm:sqref>F73</xm:sqref>
            </x14:sparkline>
            <x14:sparkline>
              <xm:f>Journal!E76:E76</xm:f>
              <xm:sqref>F74</xm:sqref>
            </x14:sparkline>
            <x14:sparkline>
              <xm:f>Journal!E77:E77</xm:f>
              <xm:sqref>F75</xm:sqref>
            </x14:sparkline>
            <x14:sparkline>
              <xm:f>Journal!E78:E78</xm:f>
              <xm:sqref>F76</xm:sqref>
            </x14:sparkline>
            <x14:sparkline>
              <xm:f>Journal!E79:E79</xm:f>
              <xm:sqref>F77</xm:sqref>
            </x14:sparkline>
            <x14:sparkline>
              <xm:f>Journal!E80:E80</xm:f>
              <xm:sqref>F78</xm:sqref>
            </x14:sparkline>
            <x14:sparkline>
              <xm:f>Journal!E81:E81</xm:f>
              <xm:sqref>F79</xm:sqref>
            </x14:sparkline>
            <x14:sparkline>
              <xm:f>Journal!E82:E82</xm:f>
              <xm:sqref>F80</xm:sqref>
            </x14:sparkline>
            <x14:sparkline>
              <xm:f>Journal!E83:E83</xm:f>
              <xm:sqref>F81</xm:sqref>
            </x14:sparkline>
            <x14:sparkline>
              <xm:f>Journal!E84:E84</xm:f>
              <xm:sqref>F82</xm:sqref>
            </x14:sparkline>
            <x14:sparkline>
              <xm:f>Journal!E85:E85</xm:f>
              <xm:sqref>F83</xm:sqref>
            </x14:sparkline>
            <x14:sparkline>
              <xm:f>Journal!E86:E86</xm:f>
              <xm:sqref>F84</xm:sqref>
            </x14:sparkline>
            <x14:sparkline>
              <xm:f>Journal!E87:E87</xm:f>
              <xm:sqref>F85</xm:sqref>
            </x14:sparkline>
            <x14:sparkline>
              <xm:f>Journal!E88:E88</xm:f>
              <xm:sqref>F86</xm:sqref>
            </x14:sparkline>
            <x14:sparkline>
              <xm:f>Journal!E89:E89</xm:f>
              <xm:sqref>F87</xm:sqref>
            </x14:sparkline>
            <x14:sparkline>
              <xm:f>Journal!E90:E90</xm:f>
              <xm:sqref>F88</xm:sqref>
            </x14:sparkline>
            <x14:sparkline>
              <xm:f>Journal!E91:E91</xm:f>
              <xm:sqref>F89</xm:sqref>
            </x14:sparkline>
            <x14:sparkline>
              <xm:f>Journal!E92:E92</xm:f>
              <xm:sqref>F90</xm:sqref>
            </x14:sparkline>
            <x14:sparkline>
              <xm:f>Journal!E93:E93</xm:f>
              <xm:sqref>F91</xm:sqref>
            </x14:sparkline>
            <x14:sparkline>
              <xm:f>Journal!E94:E94</xm:f>
              <xm:sqref>F92</xm:sqref>
            </x14:sparkline>
            <x14:sparkline>
              <xm:f>Journal!E95:E95</xm:f>
              <xm:sqref>F93</xm:sqref>
            </x14:sparkline>
            <x14:sparkline>
              <xm:f>Journal!E96:E96</xm:f>
              <xm:sqref>F94</xm:sqref>
            </x14:sparkline>
            <x14:sparkline>
              <xm:f>Journal!E97:E97</xm:f>
              <xm:sqref>F95</xm:sqref>
            </x14:sparkline>
            <x14:sparkline>
              <xm:f>Journal!E98:E98</xm:f>
              <xm:sqref>F96</xm:sqref>
            </x14:sparkline>
            <x14:sparkline>
              <xm:f>Journal!E99:E99</xm:f>
              <xm:sqref>F97</xm:sqref>
            </x14:sparkline>
            <x14:sparkline>
              <xm:f>Journal!E100:E100</xm:f>
              <xm:sqref>F98</xm:sqref>
            </x14:sparkline>
            <x14:sparkline>
              <xm:f>Journal!E101:E101</xm:f>
              <xm:sqref>F99</xm:sqref>
            </x14:sparkline>
            <x14:sparkline>
              <xm:f>Journal!E102:E102</xm:f>
              <xm:sqref>F100</xm:sqref>
            </x14:sparkline>
            <x14:sparkline>
              <xm:f>Journal!E103:E103</xm:f>
              <xm:sqref>F101</xm:sqref>
            </x14:sparkline>
            <x14:sparkline>
              <xm:f>Journal!E104:E104</xm:f>
              <xm:sqref>F102</xm:sqref>
            </x14:sparkline>
            <x14:sparkline>
              <xm:f>Journal!E105:E105</xm:f>
              <xm:sqref>F103</xm:sqref>
            </x14:sparkline>
            <x14:sparkline>
              <xm:f>Journal!E106:E106</xm:f>
              <xm:sqref>F104</xm:sqref>
            </x14:sparkline>
            <x14:sparkline>
              <xm:f>Journal!E107:E107</xm:f>
              <xm:sqref>F105</xm:sqref>
            </x14:sparkline>
            <x14:sparkline>
              <xm:f>Journal!E108:E108</xm:f>
              <xm:sqref>F106</xm:sqref>
            </x14:sparkline>
            <x14:sparkline>
              <xm:f>Journal!E109:E109</xm:f>
              <xm:sqref>F107</xm:sqref>
            </x14:sparkline>
            <x14:sparkline>
              <xm:f>Journal!E110:E110</xm:f>
              <xm:sqref>F108</xm:sqref>
            </x14:sparkline>
            <x14:sparkline>
              <xm:f>Journal!E111:E111</xm:f>
              <xm:sqref>F109</xm:sqref>
            </x14:sparkline>
            <x14:sparkline>
              <xm:f>Journal!E112:E112</xm:f>
              <xm:sqref>F110</xm:sqref>
            </x14:sparkline>
            <x14:sparkline>
              <xm:f>Journal!E113:E113</xm:f>
              <xm:sqref>F111</xm:sqref>
            </x14:sparkline>
            <x14:sparkline>
              <xm:f>Journal!E114:E114</xm:f>
              <xm:sqref>F112</xm:sqref>
            </x14:sparkline>
            <x14:sparkline>
              <xm:f>Journal!E115:E115</xm:f>
              <xm:sqref>F113</xm:sqref>
            </x14:sparkline>
            <x14:sparkline>
              <xm:f>Journal!E116:E116</xm:f>
              <xm:sqref>F114</xm:sqref>
            </x14:sparkline>
            <x14:sparkline>
              <xm:f>Journal!E117:E117</xm:f>
              <xm:sqref>F115</xm:sqref>
            </x14:sparkline>
            <x14:sparkline>
              <xm:f>Journal!E118:E118</xm:f>
              <xm:sqref>F116</xm:sqref>
            </x14:sparkline>
            <x14:sparkline>
              <xm:f>Journal!E119:E119</xm:f>
              <xm:sqref>F117</xm:sqref>
            </x14:sparkline>
            <x14:sparkline>
              <xm:f>Journal!E120:E120</xm:f>
              <xm:sqref>F118</xm:sqref>
            </x14:sparkline>
            <x14:sparkline>
              <xm:f>Journal!E121:E121</xm:f>
              <xm:sqref>F119</xm:sqref>
            </x14:sparkline>
            <x14:sparkline>
              <xm:f>Journal!E122:E122</xm:f>
              <xm:sqref>F120</xm:sqref>
            </x14:sparkline>
            <x14:sparkline>
              <xm:f>Journal!E123:E123</xm:f>
              <xm:sqref>F121</xm:sqref>
            </x14:sparkline>
            <x14:sparkline>
              <xm:f>Journal!E124:E124</xm:f>
              <xm:sqref>F122</xm:sqref>
            </x14:sparkline>
            <x14:sparkline>
              <xm:f>Journal!E125:E125</xm:f>
              <xm:sqref>F123</xm:sqref>
            </x14:sparkline>
            <x14:sparkline>
              <xm:f>Journal!E126:E126</xm:f>
              <xm:sqref>F124</xm:sqref>
            </x14:sparkline>
            <x14:sparkline>
              <xm:f>Journal!E127:E127</xm:f>
              <xm:sqref>F125</xm:sqref>
            </x14:sparkline>
            <x14:sparkline>
              <xm:f>Journal!E128:E128</xm:f>
              <xm:sqref>F126</xm:sqref>
            </x14:sparkline>
            <x14:sparkline>
              <xm:f>Journal!E129:E129</xm:f>
              <xm:sqref>F127</xm:sqref>
            </x14:sparkline>
            <x14:sparkline>
              <xm:f>Journal!E130:E130</xm:f>
              <xm:sqref>F128</xm:sqref>
            </x14:sparkline>
            <x14:sparkline>
              <xm:f>Journal!E131:E131</xm:f>
              <xm:sqref>F129</xm:sqref>
            </x14:sparkline>
            <x14:sparkline>
              <xm:f>Journal!E132:E132</xm:f>
              <xm:sqref>F130</xm:sqref>
            </x14:sparkline>
            <x14:sparkline>
              <xm:f>Journal!E133:E133</xm:f>
              <xm:sqref>F131</xm:sqref>
            </x14:sparkline>
            <x14:sparkline>
              <xm:f>Journal!E134:E134</xm:f>
              <xm:sqref>F132</xm:sqref>
            </x14:sparkline>
            <x14:sparkline>
              <xm:f>Journal!E135:E135</xm:f>
              <xm:sqref>F133</xm:sqref>
            </x14:sparkline>
            <x14:sparkline>
              <xm:f>Journal!E136:E136</xm:f>
              <xm:sqref>F134</xm:sqref>
            </x14:sparkline>
            <x14:sparkline>
              <xm:f>Journal!E137:E137</xm:f>
              <xm:sqref>F135</xm:sqref>
            </x14:sparkline>
            <x14:sparkline>
              <xm:f>Journal!E138:E138</xm:f>
              <xm:sqref>F136</xm:sqref>
            </x14:sparkline>
            <x14:sparkline>
              <xm:f>Journal!E139:E139</xm:f>
              <xm:sqref>F137</xm:sqref>
            </x14:sparkline>
            <x14:sparkline>
              <xm:f>Journal!E140:E140</xm:f>
              <xm:sqref>F138</xm:sqref>
            </x14:sparkline>
            <x14:sparkline>
              <xm:f>Journal!E141:E141</xm:f>
              <xm:sqref>F139</xm:sqref>
            </x14:sparkline>
            <x14:sparkline>
              <xm:f>Journal!E142:E142</xm:f>
              <xm:sqref>F140</xm:sqref>
            </x14:sparkline>
            <x14:sparkline>
              <xm:f>Journal!E143:E143</xm:f>
              <xm:sqref>F141</xm:sqref>
            </x14:sparkline>
            <x14:sparkline>
              <xm:f>Journal!E144:E144</xm:f>
              <xm:sqref>F142</xm:sqref>
            </x14:sparkline>
            <x14:sparkline>
              <xm:f>Journal!E145:E145</xm:f>
              <xm:sqref>F143</xm:sqref>
            </x14:sparkline>
            <x14:sparkline>
              <xm:f>Journal!E146:E146</xm:f>
              <xm:sqref>F144</xm:sqref>
            </x14:sparkline>
            <x14:sparkline>
              <xm:f>Journal!E147:E147</xm:f>
              <xm:sqref>F145</xm:sqref>
            </x14:sparkline>
            <x14:sparkline>
              <xm:f>Journal!E148:E148</xm:f>
              <xm:sqref>F146</xm:sqref>
            </x14:sparkline>
            <x14:sparkline>
              <xm:f>Journal!E149:E149</xm:f>
              <xm:sqref>F147</xm:sqref>
            </x14:sparkline>
            <x14:sparkline>
              <xm:f>Journal!E150:E150</xm:f>
              <xm:sqref>F148</xm:sqref>
            </x14:sparkline>
            <x14:sparkline>
              <xm:f>Journal!E151:E151</xm:f>
              <xm:sqref>F149</xm:sqref>
            </x14:sparkline>
            <x14:sparkline>
              <xm:f>Journal!E152:E152</xm:f>
              <xm:sqref>F150</xm:sqref>
            </x14:sparkline>
            <x14:sparkline>
              <xm:f>Journal!E153:E153</xm:f>
              <xm:sqref>F151</xm:sqref>
            </x14:sparkline>
            <x14:sparkline>
              <xm:f>Journal!E154:E154</xm:f>
              <xm:sqref>F152</xm:sqref>
            </x14:sparkline>
            <x14:sparkline>
              <xm:f>Journal!E155:E155</xm:f>
              <xm:sqref>F153</xm:sqref>
            </x14:sparkline>
            <x14:sparkline>
              <xm:f>Journal!E156:E156</xm:f>
              <xm:sqref>F154</xm:sqref>
            </x14:sparkline>
            <x14:sparkline>
              <xm:f>Journal!E157:E157</xm:f>
              <xm:sqref>F155</xm:sqref>
            </x14:sparkline>
            <x14:sparkline>
              <xm:f>Journal!E158:E158</xm:f>
              <xm:sqref>F156</xm:sqref>
            </x14:sparkline>
            <x14:sparkline>
              <xm:f>Journal!E159:E159</xm:f>
              <xm:sqref>F157</xm:sqref>
            </x14:sparkline>
            <x14:sparkline>
              <xm:f>Journal!E160:E160</xm:f>
              <xm:sqref>F158</xm:sqref>
            </x14:sparkline>
            <x14:sparkline>
              <xm:f>Journal!E161:E161</xm:f>
              <xm:sqref>F159</xm:sqref>
            </x14:sparkline>
            <x14:sparkline>
              <xm:f>Journal!E162:E162</xm:f>
              <xm:sqref>F160</xm:sqref>
            </x14:sparkline>
            <x14:sparkline>
              <xm:f>Journal!E163:E163</xm:f>
              <xm:sqref>F161</xm:sqref>
            </x14:sparkline>
            <x14:sparkline>
              <xm:f>Journal!E164:E164</xm:f>
              <xm:sqref>F162</xm:sqref>
            </x14:sparkline>
            <x14:sparkline>
              <xm:f>Journal!E165:E165</xm:f>
              <xm:sqref>F163</xm:sqref>
            </x14:sparkline>
            <x14:sparkline>
              <xm:f>Journal!E166:E166</xm:f>
              <xm:sqref>F164</xm:sqref>
            </x14:sparkline>
            <x14:sparkline>
              <xm:f>Journal!E167:E167</xm:f>
              <xm:sqref>F165</xm:sqref>
            </x14:sparkline>
            <x14:sparkline>
              <xm:f>Journal!E168:E168</xm:f>
              <xm:sqref>F166</xm:sqref>
            </x14:sparkline>
            <x14:sparkline>
              <xm:f>Journal!E169:E169</xm:f>
              <xm:sqref>F167</xm:sqref>
            </x14:sparkline>
            <x14:sparkline>
              <xm:f>Journal!E170:E170</xm:f>
              <xm:sqref>F168</xm:sqref>
            </x14:sparkline>
            <x14:sparkline>
              <xm:f>Journal!E171:E171</xm:f>
              <xm:sqref>F169</xm:sqref>
            </x14:sparkline>
            <x14:sparkline>
              <xm:f>Journal!E172:E172</xm:f>
              <xm:sqref>F170</xm:sqref>
            </x14:sparkline>
            <x14:sparkline>
              <xm:f>Journal!E173:E173</xm:f>
              <xm:sqref>F171</xm:sqref>
            </x14:sparkline>
            <x14:sparkline>
              <xm:f>Journal!E174:E174</xm:f>
              <xm:sqref>F172</xm:sqref>
            </x14:sparkline>
            <x14:sparkline>
              <xm:f>Journal!E175:E175</xm:f>
              <xm:sqref>F173</xm:sqref>
            </x14:sparkline>
            <x14:sparkline>
              <xm:f>Journal!E176:E176</xm:f>
              <xm:sqref>F174</xm:sqref>
            </x14:sparkline>
            <x14:sparkline>
              <xm:f>Journal!E177:E177</xm:f>
              <xm:sqref>F175</xm:sqref>
            </x14:sparkline>
            <x14:sparkline>
              <xm:f>Journal!E178:E178</xm:f>
              <xm:sqref>F176</xm:sqref>
            </x14:sparkline>
            <x14:sparkline>
              <xm:f>Journal!E179:E179</xm:f>
              <xm:sqref>F177</xm:sqref>
            </x14:sparkline>
            <x14:sparkline>
              <xm:f>Journal!E180:E180</xm:f>
              <xm:sqref>F178</xm:sqref>
            </x14:sparkline>
            <x14:sparkline>
              <xm:f>Journal!E181:E181</xm:f>
              <xm:sqref>F179</xm:sqref>
            </x14:sparkline>
            <x14:sparkline>
              <xm:f>Journal!E182:E182</xm:f>
              <xm:sqref>F180</xm:sqref>
            </x14:sparkline>
            <x14:sparkline>
              <xm:f>Journal!E183:E183</xm:f>
              <xm:sqref>F181</xm:sqref>
            </x14:sparkline>
            <x14:sparkline>
              <xm:f>Journal!E184:E184</xm:f>
              <xm:sqref>F182</xm:sqref>
            </x14:sparkline>
            <x14:sparkline>
              <xm:f>Journal!E185:E185</xm:f>
              <xm:sqref>F183</xm:sqref>
            </x14:sparkline>
            <x14:sparkline>
              <xm:f>Journal!E186:E186</xm:f>
              <xm:sqref>F184</xm:sqref>
            </x14:sparkline>
            <x14:sparkline>
              <xm:f>Journal!E187:E187</xm:f>
              <xm:sqref>F185</xm:sqref>
            </x14:sparkline>
            <x14:sparkline>
              <xm:f>Journal!E188:E188</xm:f>
              <xm:sqref>F186</xm:sqref>
            </x14:sparkline>
            <x14:sparkline>
              <xm:f>Journal!E189:E189</xm:f>
              <xm:sqref>F187</xm:sqref>
            </x14:sparkline>
            <x14:sparkline>
              <xm:f>Journal!E190:E190</xm:f>
              <xm:sqref>F188</xm:sqref>
            </x14:sparkline>
            <x14:sparkline>
              <xm:f>Journal!E191:E191</xm:f>
              <xm:sqref>F189</xm:sqref>
            </x14:sparkline>
            <x14:sparkline>
              <xm:f>Journal!E192:E192</xm:f>
              <xm:sqref>F190</xm:sqref>
            </x14:sparkline>
            <x14:sparkline>
              <xm:f>Journal!E193:E193</xm:f>
              <xm:sqref>F191</xm:sqref>
            </x14:sparkline>
            <x14:sparkline>
              <xm:f>Journal!E194:E194</xm:f>
              <xm:sqref>F192</xm:sqref>
            </x14:sparkline>
            <x14:sparkline>
              <xm:f>Journal!E195:E195</xm:f>
              <xm:sqref>F193</xm:sqref>
            </x14:sparkline>
            <x14:sparkline>
              <xm:f>Journal!E196:E196</xm:f>
              <xm:sqref>F194</xm:sqref>
            </x14:sparkline>
            <x14:sparkline>
              <xm:f>Journal!E197:E197</xm:f>
              <xm:sqref>F195</xm:sqref>
            </x14:sparkline>
            <x14:sparkline>
              <xm:f>Journal!E198:E198</xm:f>
              <xm:sqref>F196</xm:sqref>
            </x14:sparkline>
            <x14:sparkline>
              <xm:f>Journal!E199:E199</xm:f>
              <xm:sqref>F197</xm:sqref>
            </x14:sparkline>
            <x14:sparkline>
              <xm:f>Journal!E200:E200</xm:f>
              <xm:sqref>F198</xm:sqref>
            </x14:sparkline>
            <x14:sparkline>
              <xm:f>Journal!E201:E201</xm:f>
              <xm:sqref>F199</xm:sqref>
            </x14:sparkline>
            <x14:sparkline>
              <xm:f>Journal!E202:E202</xm:f>
              <xm:sqref>F200</xm:sqref>
            </x14:sparkline>
            <x14:sparkline>
              <xm:f>Journal!E203:E203</xm:f>
              <xm:sqref>F201</xm:sqref>
            </x14:sparkline>
            <x14:sparkline>
              <xm:f>Journal!E204:E204</xm:f>
              <xm:sqref>F202</xm:sqref>
            </x14:sparkline>
            <x14:sparkline>
              <xm:f>Journal!E205:E205</xm:f>
              <xm:sqref>F203</xm:sqref>
            </x14:sparkline>
            <x14:sparkline>
              <xm:f>Journal!E206:E206</xm:f>
              <xm:sqref>F204</xm:sqref>
            </x14:sparkline>
            <x14:sparkline>
              <xm:f>Journal!E207:E207</xm:f>
              <xm:sqref>F205</xm:sqref>
            </x14:sparkline>
            <x14:sparkline>
              <xm:f>Journal!E208:E208</xm:f>
              <xm:sqref>F206</xm:sqref>
            </x14:sparkline>
            <x14:sparkline>
              <xm:f>Journal!E209:E209</xm:f>
              <xm:sqref>F207</xm:sqref>
            </x14:sparkline>
            <x14:sparkline>
              <xm:f>Journal!E210:E210</xm:f>
              <xm:sqref>F208</xm:sqref>
            </x14:sparkline>
            <x14:sparkline>
              <xm:f>Journal!E211:E211</xm:f>
              <xm:sqref>F209</xm:sqref>
            </x14:sparkline>
            <x14:sparkline>
              <xm:f>Journal!E212:E212</xm:f>
              <xm:sqref>F210</xm:sqref>
            </x14:sparkline>
            <x14:sparkline>
              <xm:f>Journal!E213:E213</xm:f>
              <xm:sqref>F211</xm:sqref>
            </x14:sparkline>
            <x14:sparkline>
              <xm:f>Journal!E214:E214</xm:f>
              <xm:sqref>F212</xm:sqref>
            </x14:sparkline>
            <x14:sparkline>
              <xm:f>Journal!E215:E215</xm:f>
              <xm:sqref>F213</xm:sqref>
            </x14:sparkline>
            <x14:sparkline>
              <xm:f>Journal!E216:E216</xm:f>
              <xm:sqref>F214</xm:sqref>
            </x14:sparkline>
            <x14:sparkline>
              <xm:f>Journal!E217:E217</xm:f>
              <xm:sqref>F215</xm:sqref>
            </x14:sparkline>
            <x14:sparkline>
              <xm:f>Journal!E218:E218</xm:f>
              <xm:sqref>F216</xm:sqref>
            </x14:sparkline>
            <x14:sparkline>
              <xm:f>Journal!E219:E219</xm:f>
              <xm:sqref>F217</xm:sqref>
            </x14:sparkline>
            <x14:sparkline>
              <xm:f>Journal!E220:E220</xm:f>
              <xm:sqref>F218</xm:sqref>
            </x14:sparkline>
            <x14:sparkline>
              <xm:f>Journal!E221:E221</xm:f>
              <xm:sqref>F219</xm:sqref>
            </x14:sparkline>
            <x14:sparkline>
              <xm:f>Journal!E222:E222</xm:f>
              <xm:sqref>F220</xm:sqref>
            </x14:sparkline>
            <x14:sparkline>
              <xm:f>Journal!E223:E223</xm:f>
              <xm:sqref>F221</xm:sqref>
            </x14:sparkline>
            <x14:sparkline>
              <xm:f>Journal!E224:E224</xm:f>
              <xm:sqref>F222</xm:sqref>
            </x14:sparkline>
            <x14:sparkline>
              <xm:f>Journal!E225:E225</xm:f>
              <xm:sqref>F223</xm:sqref>
            </x14:sparkline>
            <x14:sparkline>
              <xm:f>Journal!E226:E226</xm:f>
              <xm:sqref>F224</xm:sqref>
            </x14:sparkline>
            <x14:sparkline>
              <xm:f>Journal!E227:E227</xm:f>
              <xm:sqref>F225</xm:sqref>
            </x14:sparkline>
            <x14:sparkline>
              <xm:f>Journal!E228:E228</xm:f>
              <xm:sqref>F226</xm:sqref>
            </x14:sparkline>
            <x14:sparkline>
              <xm:f>Journal!E229:E229</xm:f>
              <xm:sqref>F227</xm:sqref>
            </x14:sparkline>
            <x14:sparkline>
              <xm:f>Journal!E230:E230</xm:f>
              <xm:sqref>F228</xm:sqref>
            </x14:sparkline>
            <x14:sparkline>
              <xm:f>Journal!E231:E231</xm:f>
              <xm:sqref>F229</xm:sqref>
            </x14:sparkline>
            <x14:sparkline>
              <xm:f>Journal!E232:E232</xm:f>
              <xm:sqref>F230</xm:sqref>
            </x14:sparkline>
            <x14:sparkline>
              <xm:f>Journal!E233:E233</xm:f>
              <xm:sqref>F231</xm:sqref>
            </x14:sparkline>
            <x14:sparkline>
              <xm:f>Journal!E234:E234</xm:f>
              <xm:sqref>F232</xm:sqref>
            </x14:sparkline>
            <x14:sparkline>
              <xm:f>Journal!E235:E235</xm:f>
              <xm:sqref>F233</xm:sqref>
            </x14:sparkline>
            <x14:sparkline>
              <xm:f>Journal!E236:E236</xm:f>
              <xm:sqref>F234</xm:sqref>
            </x14:sparkline>
            <x14:sparkline>
              <xm:f>Journal!E237:E237</xm:f>
              <xm:sqref>F235</xm:sqref>
            </x14:sparkline>
            <x14:sparkline>
              <xm:f>Journal!E238:E238</xm:f>
              <xm:sqref>F236</xm:sqref>
            </x14:sparkline>
            <x14:sparkline>
              <xm:f>Journal!E239:E239</xm:f>
              <xm:sqref>F237</xm:sqref>
            </x14:sparkline>
            <x14:sparkline>
              <xm:f>Journal!E240:E240</xm:f>
              <xm:sqref>F238</xm:sqref>
            </x14:sparkline>
            <x14:sparkline>
              <xm:f>Journal!E241:E241</xm:f>
              <xm:sqref>F239</xm:sqref>
            </x14:sparkline>
            <x14:sparkline>
              <xm:f>Journal!E242:E242</xm:f>
              <xm:sqref>F240</xm:sqref>
            </x14:sparkline>
            <x14:sparkline>
              <xm:f>Journal!E243:E243</xm:f>
              <xm:sqref>F241</xm:sqref>
            </x14:sparkline>
            <x14:sparkline>
              <xm:f>Journal!E244:E244</xm:f>
              <xm:sqref>F242</xm:sqref>
            </x14:sparkline>
            <x14:sparkline>
              <xm:f>Journal!E245:E245</xm:f>
              <xm:sqref>F243</xm:sqref>
            </x14:sparkline>
            <x14:sparkline>
              <xm:f>Journal!E246:E246</xm:f>
              <xm:sqref>F244</xm:sqref>
            </x14:sparkline>
            <x14:sparkline>
              <xm:f>Journal!E247:E247</xm:f>
              <xm:sqref>F245</xm:sqref>
            </x14:sparkline>
            <x14:sparkline>
              <xm:f>Journal!E248:E248</xm:f>
              <xm:sqref>F246</xm:sqref>
            </x14:sparkline>
            <x14:sparkline>
              <xm:f>Journal!E249:E249</xm:f>
              <xm:sqref>F247</xm:sqref>
            </x14:sparkline>
            <x14:sparkline>
              <xm:f>Journal!E250:E250</xm:f>
              <xm:sqref>F248</xm:sqref>
            </x14:sparkline>
            <x14:sparkline>
              <xm:f>Journal!E251:E251</xm:f>
              <xm:sqref>F249</xm:sqref>
            </x14:sparkline>
            <x14:sparkline>
              <xm:f>Journal!E252:E252</xm:f>
              <xm:sqref>F250</xm:sqref>
            </x14:sparkline>
            <x14:sparkline>
              <xm:f>Journal!E253:E253</xm:f>
              <xm:sqref>F251</xm:sqref>
            </x14:sparkline>
            <x14:sparkline>
              <xm:f>Journal!E254:E254</xm:f>
              <xm:sqref>F252</xm:sqref>
            </x14:sparkline>
            <x14:sparkline>
              <xm:f>Journal!E255:E255</xm:f>
              <xm:sqref>F253</xm:sqref>
            </x14:sparkline>
            <x14:sparkline>
              <xm:f>Journal!E256:E256</xm:f>
              <xm:sqref>F254</xm:sqref>
            </x14:sparkline>
            <x14:sparkline>
              <xm:f>Journal!E257:E257</xm:f>
              <xm:sqref>F255</xm:sqref>
            </x14:sparkline>
            <x14:sparkline>
              <xm:f>Journal!E258:E258</xm:f>
              <xm:sqref>F256</xm:sqref>
            </x14:sparkline>
            <x14:sparkline>
              <xm:f>Journal!E259:E259</xm:f>
              <xm:sqref>F257</xm:sqref>
            </x14:sparkline>
            <x14:sparkline>
              <xm:f>Journal!E260:E260</xm:f>
              <xm:sqref>F258</xm:sqref>
            </x14:sparkline>
            <x14:sparkline>
              <xm:f>Journal!E261:E261</xm:f>
              <xm:sqref>F259</xm:sqref>
            </x14:sparkline>
            <x14:sparkline>
              <xm:f>Journal!E262:E262</xm:f>
              <xm:sqref>F260</xm:sqref>
            </x14:sparkline>
            <x14:sparkline>
              <xm:f>Journal!E263:E263</xm:f>
              <xm:sqref>F261</xm:sqref>
            </x14:sparkline>
            <x14:sparkline>
              <xm:f>Journal!E264:E264</xm:f>
              <xm:sqref>F262</xm:sqref>
            </x14:sparkline>
            <x14:sparkline>
              <xm:f>Journal!E265:E265</xm:f>
              <xm:sqref>F263</xm:sqref>
            </x14:sparkline>
            <x14:sparkline>
              <xm:f>Journal!E266:E266</xm:f>
              <xm:sqref>F264</xm:sqref>
            </x14:sparkline>
            <x14:sparkline>
              <xm:f>Journal!E267:E267</xm:f>
              <xm:sqref>F265</xm:sqref>
            </x14:sparkline>
            <x14:sparkline>
              <xm:f>Journal!E268:E268</xm:f>
              <xm:sqref>F266</xm:sqref>
            </x14:sparkline>
            <x14:sparkline>
              <xm:f>Journal!E269:E269</xm:f>
              <xm:sqref>F267</xm:sqref>
            </x14:sparkline>
            <x14:sparkline>
              <xm:f>Journal!E270:E270</xm:f>
              <xm:sqref>F268</xm:sqref>
            </x14:sparkline>
            <x14:sparkline>
              <xm:f>Journal!E271:E271</xm:f>
              <xm:sqref>F269</xm:sqref>
            </x14:sparkline>
            <x14:sparkline>
              <xm:f>Journal!E272:E272</xm:f>
              <xm:sqref>F270</xm:sqref>
            </x14:sparkline>
            <x14:sparkline>
              <xm:f>Journal!E273:E273</xm:f>
              <xm:sqref>F271</xm:sqref>
            </x14:sparkline>
            <x14:sparkline>
              <xm:f>Journal!E274:E274</xm:f>
              <xm:sqref>F272</xm:sqref>
            </x14:sparkline>
            <x14:sparkline>
              <xm:f>Journal!E275:E275</xm:f>
              <xm:sqref>F273</xm:sqref>
            </x14:sparkline>
            <x14:sparkline>
              <xm:f>Journal!E276:E276</xm:f>
              <xm:sqref>F274</xm:sqref>
            </x14:sparkline>
            <x14:sparkline>
              <xm:f>Journal!E277:E277</xm:f>
              <xm:sqref>F275</xm:sqref>
            </x14:sparkline>
            <x14:sparkline>
              <xm:f>Journal!E278:E278</xm:f>
              <xm:sqref>F276</xm:sqref>
            </x14:sparkline>
            <x14:sparkline>
              <xm:f>Journal!E279:E279</xm:f>
              <xm:sqref>F277</xm:sqref>
            </x14:sparkline>
            <x14:sparkline>
              <xm:f>Journal!E280:E280</xm:f>
              <xm:sqref>F278</xm:sqref>
            </x14:sparkline>
            <x14:sparkline>
              <xm:f>Journal!E281:E281</xm:f>
              <xm:sqref>F279</xm:sqref>
            </x14:sparkline>
            <x14:sparkline>
              <xm:f>Journal!E282:E282</xm:f>
              <xm:sqref>F280</xm:sqref>
            </x14:sparkline>
            <x14:sparkline>
              <xm:f>Journal!E283:E283</xm:f>
              <xm:sqref>F281</xm:sqref>
            </x14:sparkline>
            <x14:sparkline>
              <xm:f>Journal!E284:E284</xm:f>
              <xm:sqref>F282</xm:sqref>
            </x14:sparkline>
            <x14:sparkline>
              <xm:f>Journal!E285:E285</xm:f>
              <xm:sqref>F283</xm:sqref>
            </x14:sparkline>
            <x14:sparkline>
              <xm:f>Journal!E286:E286</xm:f>
              <xm:sqref>F284</xm:sqref>
            </x14:sparkline>
            <x14:sparkline>
              <xm:f>Journal!E287:E287</xm:f>
              <xm:sqref>F285</xm:sqref>
            </x14:sparkline>
            <x14:sparkline>
              <xm:f>Journal!E288:E288</xm:f>
              <xm:sqref>F286</xm:sqref>
            </x14:sparkline>
            <x14:sparkline>
              <xm:f>Journal!E289:E289</xm:f>
              <xm:sqref>F287</xm:sqref>
            </x14:sparkline>
            <x14:sparkline>
              <xm:f>Journal!E290:E290</xm:f>
              <xm:sqref>F288</xm:sqref>
            </x14:sparkline>
            <x14:sparkline>
              <xm:f>Journal!E291:E291</xm:f>
              <xm:sqref>F289</xm:sqref>
            </x14:sparkline>
            <x14:sparkline>
              <xm:f>Journal!E292:E292</xm:f>
              <xm:sqref>F290</xm:sqref>
            </x14:sparkline>
            <x14:sparkline>
              <xm:f>Journal!E293:E293</xm:f>
              <xm:sqref>F291</xm:sqref>
            </x14:sparkline>
            <x14:sparkline>
              <xm:f>Journal!E294:E294</xm:f>
              <xm:sqref>F292</xm:sqref>
            </x14:sparkline>
            <x14:sparkline>
              <xm:f>Journal!E295:E295</xm:f>
              <xm:sqref>F293</xm:sqref>
            </x14:sparkline>
            <x14:sparkline>
              <xm:f>Journal!E296:E296</xm:f>
              <xm:sqref>F294</xm:sqref>
            </x14:sparkline>
            <x14:sparkline>
              <xm:f>Journal!E297:E297</xm:f>
              <xm:sqref>F295</xm:sqref>
            </x14:sparkline>
            <x14:sparkline>
              <xm:f>Journal!E298:E298</xm:f>
              <xm:sqref>F296</xm:sqref>
            </x14:sparkline>
            <x14:sparkline>
              <xm:f>Journal!E299:E299</xm:f>
              <xm:sqref>F297</xm:sqref>
            </x14:sparkline>
            <x14:sparkline>
              <xm:f>Journal!E300:E300</xm:f>
              <xm:sqref>F298</xm:sqref>
            </x14:sparkline>
            <x14:sparkline>
              <xm:f>Journal!E301:E301</xm:f>
              <xm:sqref>F299</xm:sqref>
            </x14:sparkline>
            <x14:sparkline>
              <xm:f>Journal!E302:E302</xm:f>
              <xm:sqref>F300</xm:sqref>
            </x14:sparkline>
            <x14:sparkline>
              <xm:f>Journal!E303:E303</xm:f>
              <xm:sqref>F301</xm:sqref>
            </x14:sparkline>
            <x14:sparkline>
              <xm:f>Journal!E304:E304</xm:f>
              <xm:sqref>F302</xm:sqref>
            </x14:sparkline>
            <x14:sparkline>
              <xm:f>Journal!E305:E305</xm:f>
              <xm:sqref>F303</xm:sqref>
            </x14:sparkline>
            <x14:sparkline>
              <xm:f>Journal!E306:E306</xm:f>
              <xm:sqref>F304</xm:sqref>
            </x14:sparkline>
            <x14:sparkline>
              <xm:f>Journal!E307:E307</xm:f>
              <xm:sqref>F305</xm:sqref>
            </x14:sparkline>
            <x14:sparkline>
              <xm:f>Journal!E308:E308</xm:f>
              <xm:sqref>F306</xm:sqref>
            </x14:sparkline>
            <x14:sparkline>
              <xm:f>Journal!E309:E309</xm:f>
              <xm:sqref>F307</xm:sqref>
            </x14:sparkline>
            <x14:sparkline>
              <xm:f>Journal!E310:E310</xm:f>
              <xm:sqref>F308</xm:sqref>
            </x14:sparkline>
            <x14:sparkline>
              <xm:f>Journal!E311:E311</xm:f>
              <xm:sqref>F309</xm:sqref>
            </x14:sparkline>
            <x14:sparkline>
              <xm:f>Journal!E312:E312</xm:f>
              <xm:sqref>F310</xm:sqref>
            </x14:sparkline>
            <x14:sparkline>
              <xm:f>Journal!E313:E313</xm:f>
              <xm:sqref>F311</xm:sqref>
            </x14:sparkline>
            <x14:sparkline>
              <xm:f>Journal!E314:E314</xm:f>
              <xm:sqref>F312</xm:sqref>
            </x14:sparkline>
            <x14:sparkline>
              <xm:f>Journal!E315:E315</xm:f>
              <xm:sqref>F313</xm:sqref>
            </x14:sparkline>
            <x14:sparkline>
              <xm:f>Journal!E316:E316</xm:f>
              <xm:sqref>F314</xm:sqref>
            </x14:sparkline>
            <x14:sparkline>
              <xm:f>Journal!E317:E317</xm:f>
              <xm:sqref>F315</xm:sqref>
            </x14:sparkline>
            <x14:sparkline>
              <xm:f>Journal!E318:E318</xm:f>
              <xm:sqref>F316</xm:sqref>
            </x14:sparkline>
            <x14:sparkline>
              <xm:f>Journal!E319:E319</xm:f>
              <xm:sqref>F317</xm:sqref>
            </x14:sparkline>
            <x14:sparkline>
              <xm:f>Journal!E320:E320</xm:f>
              <xm:sqref>F318</xm:sqref>
            </x14:sparkline>
            <x14:sparkline>
              <xm:f>Journal!E321:E321</xm:f>
              <xm:sqref>F319</xm:sqref>
            </x14:sparkline>
            <x14:sparkline>
              <xm:f>Journal!E322:E322</xm:f>
              <xm:sqref>F320</xm:sqref>
            </x14:sparkline>
            <x14:sparkline>
              <xm:f>Journal!E323:E323</xm:f>
              <xm:sqref>F321</xm:sqref>
            </x14:sparkline>
            <x14:sparkline>
              <xm:f>Journal!E324:E324</xm:f>
              <xm:sqref>F322</xm:sqref>
            </x14:sparkline>
            <x14:sparkline>
              <xm:f>Journal!E325:E325</xm:f>
              <xm:sqref>F323</xm:sqref>
            </x14:sparkline>
            <x14:sparkline>
              <xm:f>Journal!E326:E326</xm:f>
              <xm:sqref>F324</xm:sqref>
            </x14:sparkline>
            <x14:sparkline>
              <xm:f>Journal!E327:E327</xm:f>
              <xm:sqref>F325</xm:sqref>
            </x14:sparkline>
            <x14:sparkline>
              <xm:f>Journal!E328:E328</xm:f>
              <xm:sqref>F326</xm:sqref>
            </x14:sparkline>
            <x14:sparkline>
              <xm:f>Journal!E329:E329</xm:f>
              <xm:sqref>F327</xm:sqref>
            </x14:sparkline>
            <x14:sparkline>
              <xm:f>Journal!E330:E330</xm:f>
              <xm:sqref>F328</xm:sqref>
            </x14:sparkline>
            <x14:sparkline>
              <xm:f>Journal!E331:E331</xm:f>
              <xm:sqref>F329</xm:sqref>
            </x14:sparkline>
            <x14:sparkline>
              <xm:f>Journal!E332:E332</xm:f>
              <xm:sqref>F330</xm:sqref>
            </x14:sparkline>
            <x14:sparkline>
              <xm:f>Journal!E333:E333</xm:f>
              <xm:sqref>F331</xm:sqref>
            </x14:sparkline>
            <x14:sparkline>
              <xm:f>Journal!E334:E334</xm:f>
              <xm:sqref>F332</xm:sqref>
            </x14:sparkline>
            <x14:sparkline>
              <xm:f>Journal!E335:E335</xm:f>
              <xm:sqref>F333</xm:sqref>
            </x14:sparkline>
            <x14:sparkline>
              <xm:f>Journal!E336:E336</xm:f>
              <xm:sqref>F334</xm:sqref>
            </x14:sparkline>
            <x14:sparkline>
              <xm:f>Journal!E337:E337</xm:f>
              <xm:sqref>F335</xm:sqref>
            </x14:sparkline>
            <x14:sparkline>
              <xm:f>Journal!E338:E338</xm:f>
              <xm:sqref>F336</xm:sqref>
            </x14:sparkline>
            <x14:sparkline>
              <xm:f>Journal!E339:E339</xm:f>
              <xm:sqref>F337</xm:sqref>
            </x14:sparkline>
            <x14:sparkline>
              <xm:f>Journal!E340:E340</xm:f>
              <xm:sqref>F338</xm:sqref>
            </x14:sparkline>
            <x14:sparkline>
              <xm:f>Journal!E341:E341</xm:f>
              <xm:sqref>F339</xm:sqref>
            </x14:sparkline>
            <x14:sparkline>
              <xm:f>Journal!E342:E342</xm:f>
              <xm:sqref>F340</xm:sqref>
            </x14:sparkline>
            <x14:sparkline>
              <xm:f>Journal!E343:E343</xm:f>
              <xm:sqref>F341</xm:sqref>
            </x14:sparkline>
            <x14:sparkline>
              <xm:f>Journal!E344:E344</xm:f>
              <xm:sqref>F342</xm:sqref>
            </x14:sparkline>
            <x14:sparkline>
              <xm:f>Journal!E345:E345</xm:f>
              <xm:sqref>F343</xm:sqref>
            </x14:sparkline>
            <x14:sparkline>
              <xm:f>Journal!E346:E346</xm:f>
              <xm:sqref>F344</xm:sqref>
            </x14:sparkline>
            <x14:sparkline>
              <xm:f>Journal!E347:E347</xm:f>
              <xm:sqref>F345</xm:sqref>
            </x14:sparkline>
            <x14:sparkline>
              <xm:f>Journal!E348:E348</xm:f>
              <xm:sqref>F346</xm:sqref>
            </x14:sparkline>
            <x14:sparkline>
              <xm:f>Journal!E349:E349</xm:f>
              <xm:sqref>F347</xm:sqref>
            </x14:sparkline>
            <x14:sparkline>
              <xm:f>Journal!E350:E350</xm:f>
              <xm:sqref>F348</xm:sqref>
            </x14:sparkline>
            <x14:sparkline>
              <xm:f>Journal!E351:E351</xm:f>
              <xm:sqref>F349</xm:sqref>
            </x14:sparkline>
            <x14:sparkline>
              <xm:f>Journal!E352:E352</xm:f>
              <xm:sqref>F350</xm:sqref>
            </x14:sparkline>
            <x14:sparkline>
              <xm:f>Journal!E353:E353</xm:f>
              <xm:sqref>F351</xm:sqref>
            </x14:sparkline>
            <x14:sparkline>
              <xm:f>Journal!E354:E354</xm:f>
              <xm:sqref>F352</xm:sqref>
            </x14:sparkline>
            <x14:sparkline>
              <xm:f>Journal!E355:E355</xm:f>
              <xm:sqref>F353</xm:sqref>
            </x14:sparkline>
            <x14:sparkline>
              <xm:f>Journal!E356:E356</xm:f>
              <xm:sqref>F354</xm:sqref>
            </x14:sparkline>
            <x14:sparkline>
              <xm:f>Journal!E357:E357</xm:f>
              <xm:sqref>F355</xm:sqref>
            </x14:sparkline>
            <x14:sparkline>
              <xm:f>Journal!E358:E358</xm:f>
              <xm:sqref>F356</xm:sqref>
            </x14:sparkline>
            <x14:sparkline>
              <xm:f>Journal!E359:E359</xm:f>
              <xm:sqref>F357</xm:sqref>
            </x14:sparkline>
            <x14:sparkline>
              <xm:f>Journal!E360:E360</xm:f>
              <xm:sqref>F358</xm:sqref>
            </x14:sparkline>
            <x14:sparkline>
              <xm:f>Journal!E361:E361</xm:f>
              <xm:sqref>F359</xm:sqref>
            </x14:sparkline>
            <x14:sparkline>
              <xm:f>Journal!E362:E362</xm:f>
              <xm:sqref>F360</xm:sqref>
            </x14:sparkline>
            <x14:sparkline>
              <xm:f>Journal!E363:E363</xm:f>
              <xm:sqref>F361</xm:sqref>
            </x14:sparkline>
            <x14:sparkline>
              <xm:f>Journal!E364:E364</xm:f>
              <xm:sqref>F362</xm:sqref>
            </x14:sparkline>
            <x14:sparkline>
              <xm:f>Journal!E365:E365</xm:f>
              <xm:sqref>F363</xm:sqref>
            </x14:sparkline>
            <x14:sparkline>
              <xm:f>Journal!E366:E366</xm:f>
              <xm:sqref>F364</xm:sqref>
            </x14:sparkline>
            <x14:sparkline>
              <xm:f>Journal!E367:E367</xm:f>
              <xm:sqref>F365</xm:sqref>
            </x14:sparkline>
            <x14:sparkline>
              <xm:f>Journal!E368:E368</xm:f>
              <xm:sqref>F366</xm:sqref>
            </x14:sparkline>
            <x14:sparkline>
              <xm:f>Journal!E369:E369</xm:f>
              <xm:sqref>F367</xm:sqref>
            </x14:sparkline>
            <x14:sparkline>
              <xm:f>Journal!E370:E370</xm:f>
              <xm:sqref>F368</xm:sqref>
            </x14:sparkline>
            <x14:sparkline>
              <xm:f>Journal!E371:E371</xm:f>
              <xm:sqref>F369</xm:sqref>
            </x14:sparkline>
            <x14:sparkline>
              <xm:f>Journal!E372:E372</xm:f>
              <xm:sqref>F370</xm:sqref>
            </x14:sparkline>
            <x14:sparkline>
              <xm:f>Journal!E373:E373</xm:f>
              <xm:sqref>F371</xm:sqref>
            </x14:sparkline>
            <x14:sparkline>
              <xm:f>Journal!E374:E374</xm:f>
              <xm:sqref>F372</xm:sqref>
            </x14:sparkline>
            <x14:sparkline>
              <xm:f>Journal!E375:E375</xm:f>
              <xm:sqref>F373</xm:sqref>
            </x14:sparkline>
            <x14:sparkline>
              <xm:f>Journal!E376:E376</xm:f>
              <xm:sqref>F374</xm:sqref>
            </x14:sparkline>
            <x14:sparkline>
              <xm:f>Journal!E377:E377</xm:f>
              <xm:sqref>F375</xm:sqref>
            </x14:sparkline>
            <x14:sparkline>
              <xm:f>Journal!E378:E378</xm:f>
              <xm:sqref>F376</xm:sqref>
            </x14:sparkline>
            <x14:sparkline>
              <xm:f>Journal!E379:E379</xm:f>
              <xm:sqref>F377</xm:sqref>
            </x14:sparkline>
            <x14:sparkline>
              <xm:f>Journal!E380:E380</xm:f>
              <xm:sqref>F378</xm:sqref>
            </x14:sparkline>
            <x14:sparkline>
              <xm:f>Journal!E381:E381</xm:f>
              <xm:sqref>F379</xm:sqref>
            </x14:sparkline>
            <x14:sparkline>
              <xm:f>Journal!E382:E382</xm:f>
              <xm:sqref>F380</xm:sqref>
            </x14:sparkline>
            <x14:sparkline>
              <xm:f>Journal!E383:E383</xm:f>
              <xm:sqref>F381</xm:sqref>
            </x14:sparkline>
            <x14:sparkline>
              <xm:f>Journal!E384:E384</xm:f>
              <xm:sqref>F382</xm:sqref>
            </x14:sparkline>
            <x14:sparkline>
              <xm:f>Journal!E385:E385</xm:f>
              <xm:sqref>F383</xm:sqref>
            </x14:sparkline>
            <x14:sparkline>
              <xm:f>Journal!E386:E386</xm:f>
              <xm:sqref>F384</xm:sqref>
            </x14:sparkline>
            <x14:sparkline>
              <xm:f>Journal!E387:E387</xm:f>
              <xm:sqref>F385</xm:sqref>
            </x14:sparkline>
            <x14:sparkline>
              <xm:f>Journal!E388:E388</xm:f>
              <xm:sqref>F386</xm:sqref>
            </x14:sparkline>
            <x14:sparkline>
              <xm:f>Journal!E389:E389</xm:f>
              <xm:sqref>F387</xm:sqref>
            </x14:sparkline>
            <x14:sparkline>
              <xm:f>Journal!E390:E390</xm:f>
              <xm:sqref>F388</xm:sqref>
            </x14:sparkline>
            <x14:sparkline>
              <xm:f>Journal!E391:E391</xm:f>
              <xm:sqref>F389</xm:sqref>
            </x14:sparkline>
            <x14:sparkline>
              <xm:f>Journal!E392:E392</xm:f>
              <xm:sqref>F390</xm:sqref>
            </x14:sparkline>
            <x14:sparkline>
              <xm:f>Journal!E393:E393</xm:f>
              <xm:sqref>F391</xm:sqref>
            </x14:sparkline>
            <x14:sparkline>
              <xm:f>Journal!E394:E394</xm:f>
              <xm:sqref>F392</xm:sqref>
            </x14:sparkline>
            <x14:sparkline>
              <xm:f>Journal!E395:E395</xm:f>
              <xm:sqref>F393</xm:sqref>
            </x14:sparkline>
            <x14:sparkline>
              <xm:f>Journal!E396:E396</xm:f>
              <xm:sqref>F394</xm:sqref>
            </x14:sparkline>
            <x14:sparkline>
              <xm:f>Journal!E397:E397</xm:f>
              <xm:sqref>F395</xm:sqref>
            </x14:sparkline>
            <x14:sparkline>
              <xm:f>Journal!E398:E398</xm:f>
              <xm:sqref>F396</xm:sqref>
            </x14:sparkline>
            <x14:sparkline>
              <xm:f>Journal!E399:E399</xm:f>
              <xm:sqref>F397</xm:sqref>
            </x14:sparkline>
            <x14:sparkline>
              <xm:f>Journal!E400:E400</xm:f>
              <xm:sqref>F398</xm:sqref>
            </x14:sparkline>
            <x14:sparkline>
              <xm:f>Journal!E401:E401</xm:f>
              <xm:sqref>F399</xm:sqref>
            </x14:sparkline>
            <x14:sparkline>
              <xm:f>Journal!E402:E402</xm:f>
              <xm:sqref>F400</xm:sqref>
            </x14:sparkline>
            <x14:sparkline>
              <xm:f>Journal!E403:E403</xm:f>
              <xm:sqref>F401</xm:sqref>
            </x14:sparkline>
            <x14:sparkline>
              <xm:f>Journal!E404:E404</xm:f>
              <xm:sqref>F402</xm:sqref>
            </x14:sparkline>
            <x14:sparkline>
              <xm:f>Journal!E405:E405</xm:f>
              <xm:sqref>F403</xm:sqref>
            </x14:sparkline>
            <x14:sparkline>
              <xm:f>Journal!E406:E406</xm:f>
              <xm:sqref>F404</xm:sqref>
            </x14:sparkline>
            <x14:sparkline>
              <xm:f>Journal!E407:E407</xm:f>
              <xm:sqref>F405</xm:sqref>
            </x14:sparkline>
            <x14:sparkline>
              <xm:f>Journal!E408:E408</xm:f>
              <xm:sqref>F406</xm:sqref>
            </x14:sparkline>
            <x14:sparkline>
              <xm:f>Journal!E409:E409</xm:f>
              <xm:sqref>F407</xm:sqref>
            </x14:sparkline>
            <x14:sparkline>
              <xm:f>Journal!E410:E410</xm:f>
              <xm:sqref>F408</xm:sqref>
            </x14:sparkline>
            <x14:sparkline>
              <xm:f>Journal!E411:E411</xm:f>
              <xm:sqref>F409</xm:sqref>
            </x14:sparkline>
            <x14:sparkline>
              <xm:f>Journal!E412:E412</xm:f>
              <xm:sqref>F410</xm:sqref>
            </x14:sparkline>
            <x14:sparkline>
              <xm:f>Journal!E413:E413</xm:f>
              <xm:sqref>F411</xm:sqref>
            </x14:sparkline>
            <x14:sparkline>
              <xm:f>Journal!E414:E414</xm:f>
              <xm:sqref>F412</xm:sqref>
            </x14:sparkline>
            <x14:sparkline>
              <xm:f>Journal!E415:E415</xm:f>
              <xm:sqref>F413</xm:sqref>
            </x14:sparkline>
            <x14:sparkline>
              <xm:f>Journal!E416:E416</xm:f>
              <xm:sqref>F414</xm:sqref>
            </x14:sparkline>
            <x14:sparkline>
              <xm:f>Journal!E417:E417</xm:f>
              <xm:sqref>F415</xm:sqref>
            </x14:sparkline>
            <x14:sparkline>
              <xm:f>Journal!E418:E418</xm:f>
              <xm:sqref>F416</xm:sqref>
            </x14:sparkline>
            <x14:sparkline>
              <xm:f>Journal!E419:E419</xm:f>
              <xm:sqref>F417</xm:sqref>
            </x14:sparkline>
            <x14:sparkline>
              <xm:f>Journal!E420:E420</xm:f>
              <xm:sqref>F418</xm:sqref>
            </x14:sparkline>
            <x14:sparkline>
              <xm:f>Journal!E421:E421</xm:f>
              <xm:sqref>F419</xm:sqref>
            </x14:sparkline>
            <x14:sparkline>
              <xm:f>Journal!E422:E422</xm:f>
              <xm:sqref>F420</xm:sqref>
            </x14:sparkline>
            <x14:sparkline>
              <xm:f>Journal!E423:E423</xm:f>
              <xm:sqref>F421</xm:sqref>
            </x14:sparkline>
            <x14:sparkline>
              <xm:f>Journal!E424:E424</xm:f>
              <xm:sqref>F422</xm:sqref>
            </x14:sparkline>
            <x14:sparkline>
              <xm:f>Journal!E425:E425</xm:f>
              <xm:sqref>F423</xm:sqref>
            </x14:sparkline>
            <x14:sparkline>
              <xm:f>Journal!E426:E426</xm:f>
              <xm:sqref>F424</xm:sqref>
            </x14:sparkline>
            <x14:sparkline>
              <xm:f>Journal!E427:E427</xm:f>
              <xm:sqref>F425</xm:sqref>
            </x14:sparkline>
            <x14:sparkline>
              <xm:f>Journal!E428:E428</xm:f>
              <xm:sqref>F426</xm:sqref>
            </x14:sparkline>
            <x14:sparkline>
              <xm:f>Journal!E429:E429</xm:f>
              <xm:sqref>F427</xm:sqref>
            </x14:sparkline>
            <x14:sparkline>
              <xm:f>Journal!E430:E430</xm:f>
              <xm:sqref>F428</xm:sqref>
            </x14:sparkline>
            <x14:sparkline>
              <xm:f>Journal!E431:E431</xm:f>
              <xm:sqref>F429</xm:sqref>
            </x14:sparkline>
            <x14:sparkline>
              <xm:f>Journal!E432:E432</xm:f>
              <xm:sqref>F430</xm:sqref>
            </x14:sparkline>
            <x14:sparkline>
              <xm:f>Journal!E433:E433</xm:f>
              <xm:sqref>F431</xm:sqref>
            </x14:sparkline>
            <x14:sparkline>
              <xm:f>Journal!E434:E434</xm:f>
              <xm:sqref>F432</xm:sqref>
            </x14:sparkline>
            <x14:sparkline>
              <xm:f>Journal!E435:E435</xm:f>
              <xm:sqref>F433</xm:sqref>
            </x14:sparkline>
            <x14:sparkline>
              <xm:f>Journal!E436:E436</xm:f>
              <xm:sqref>F434</xm:sqref>
            </x14:sparkline>
            <x14:sparkline>
              <xm:f>Journal!E437:E437</xm:f>
              <xm:sqref>F435</xm:sqref>
            </x14:sparkline>
            <x14:sparkline>
              <xm:f>Journal!E438:E438</xm:f>
              <xm:sqref>F436</xm:sqref>
            </x14:sparkline>
            <x14:sparkline>
              <xm:f>Journal!E439:E439</xm:f>
              <xm:sqref>F437</xm:sqref>
            </x14:sparkline>
            <x14:sparkline>
              <xm:f>Journal!E440:E440</xm:f>
              <xm:sqref>F438</xm:sqref>
            </x14:sparkline>
            <x14:sparkline>
              <xm:f>Journal!E441:E441</xm:f>
              <xm:sqref>F439</xm:sqref>
            </x14:sparkline>
            <x14:sparkline>
              <xm:f>Journal!E442:E442</xm:f>
              <xm:sqref>F440</xm:sqref>
            </x14:sparkline>
            <x14:sparkline>
              <xm:f>Journal!E443:E443</xm:f>
              <xm:sqref>F441</xm:sqref>
            </x14:sparkline>
            <x14:sparkline>
              <xm:f>Journal!E444:E444</xm:f>
              <xm:sqref>F442</xm:sqref>
            </x14:sparkline>
            <x14:sparkline>
              <xm:f>Journal!E445:E445</xm:f>
              <xm:sqref>F443</xm:sqref>
            </x14:sparkline>
            <x14:sparkline>
              <xm:f>Journal!E446:E446</xm:f>
              <xm:sqref>F444</xm:sqref>
            </x14:sparkline>
            <x14:sparkline>
              <xm:f>Journal!E447:E447</xm:f>
              <xm:sqref>F445</xm:sqref>
            </x14:sparkline>
            <x14:sparkline>
              <xm:f>Journal!E448:E448</xm:f>
              <xm:sqref>F446</xm:sqref>
            </x14:sparkline>
            <x14:sparkline>
              <xm:f>Journal!E449:E449</xm:f>
              <xm:sqref>F447</xm:sqref>
            </x14:sparkline>
            <x14:sparkline>
              <xm:f>Journal!E450:E450</xm:f>
              <xm:sqref>F448</xm:sqref>
            </x14:sparkline>
            <x14:sparkline>
              <xm:f>Journal!E451:E451</xm:f>
              <xm:sqref>F449</xm:sqref>
            </x14:sparkline>
            <x14:sparkline>
              <xm:f>Journal!E452:E452</xm:f>
              <xm:sqref>F450</xm:sqref>
            </x14:sparkline>
          </x14:sparklines>
        </x14:sparklineGroup>
        <x14:sparklineGroup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H15</xm:sqref>
            </x14:sparkline>
            <x14:sparkline>
              <xm:f>Journal!G17:G17</xm:f>
              <xm:sqref>H16</xm:sqref>
            </x14:sparkline>
            <x14:sparkline>
              <xm:f>Journal!G18:G18</xm:f>
              <xm:sqref>H17</xm:sqref>
            </x14:sparkline>
            <x14:sparkline>
              <xm:f>Journal!G19:G19</xm:f>
              <xm:sqref>H18</xm:sqref>
            </x14:sparkline>
            <x14:sparkline>
              <xm:f>Journal!G26:G26</xm:f>
              <xm:sqref>H19</xm:sqref>
            </x14:sparkline>
            <x14:sparkline>
              <xm:f>Journal!G28:G28</xm:f>
              <xm:sqref>H20</xm:sqref>
            </x14:sparkline>
            <x14:sparkline>
              <xm:f>Journal!G29:G29</xm:f>
              <xm:sqref>H21</xm:sqref>
            </x14:sparkline>
            <x14:sparkline>
              <xm:f>Journal!G30:G30</xm:f>
              <xm:sqref>H22</xm:sqref>
            </x14:sparkline>
            <x14:sparkline>
              <xm:f>Journal!G31:G31</xm:f>
              <xm:sqref>H23</xm:sqref>
            </x14:sparkline>
            <x14:sparkline>
              <xm:f>Journal!G32:G32</xm:f>
              <xm:sqref>H24</xm:sqref>
            </x14:sparkline>
            <x14:sparkline>
              <xm:f>Journal!G33:G33</xm:f>
              <xm:sqref>H25</xm:sqref>
            </x14:sparkline>
            <x14:sparkline>
              <xm:f>Journal!G28:G28</xm:f>
              <xm:sqref>H26</xm:sqref>
            </x14:sparkline>
            <x14:sparkline>
              <xm:f>Journal!G29:G29</xm:f>
              <xm:sqref>H27</xm:sqref>
            </x14:sparkline>
            <x14:sparkline>
              <xm:f>Journal!G29:G29</xm:f>
              <xm:sqref>H28</xm:sqref>
            </x14:sparkline>
            <x14:sparkline>
              <xm:f>Journal!G30:G30</xm:f>
              <xm:sqref>H29</xm:sqref>
            </x14:sparkline>
            <x14:sparkline>
              <xm:f>Journal!G31:G31</xm:f>
              <xm:sqref>H30</xm:sqref>
            </x14:sparkline>
            <x14:sparkline>
              <xm:f>Journal!G32:G32</xm:f>
              <xm:sqref>H31</xm:sqref>
            </x14:sparkline>
            <x14:sparkline>
              <xm:f>Journal!G33:G33</xm:f>
              <xm:sqref>H32</xm:sqref>
            </x14:sparkline>
            <x14:sparkline>
              <xm:f>Journal!G34:G34</xm:f>
              <xm:sqref>H33</xm:sqref>
            </x14:sparkline>
            <x14:sparkline>
              <xm:f>Journal!G35:G35</xm:f>
              <xm:sqref>H34</xm:sqref>
            </x14:sparkline>
            <x14:sparkline>
              <xm:f>Journal!G36:G36</xm:f>
              <xm:sqref>H35</xm:sqref>
            </x14:sparkline>
            <x14:sparkline>
              <xm:f>Journal!G37:G37</xm:f>
              <xm:sqref>H36</xm:sqref>
            </x14:sparkline>
            <x14:sparkline>
              <xm:f>Journal!G38:G38</xm:f>
              <xm:sqref>H37</xm:sqref>
            </x14:sparkline>
            <x14:sparkline>
              <xm:f>Journal!G39:G39</xm:f>
              <xm:sqref>H38</xm:sqref>
            </x14:sparkline>
            <x14:sparkline>
              <xm:f>Journal!G40:G40</xm:f>
              <xm:sqref>H39</xm:sqref>
            </x14:sparkline>
            <x14:sparkline>
              <xm:f>Journal!G41:G41</xm:f>
              <xm:sqref>H40</xm:sqref>
            </x14:sparkline>
            <x14:sparkline>
              <xm:f>Journal!G42:G42</xm:f>
              <xm:sqref>H41</xm:sqref>
            </x14:sparkline>
            <x14:sparkline>
              <xm:f>Journal!G43:G43</xm:f>
              <xm:sqref>H42</xm:sqref>
            </x14:sparkline>
            <x14:sparkline>
              <xm:f>Journal!G44:G44</xm:f>
              <xm:sqref>H43</xm:sqref>
            </x14:sparkline>
            <x14:sparkline>
              <xm:f>Journal!G45:G45</xm:f>
              <xm:sqref>H44</xm:sqref>
            </x14:sparkline>
            <x14:sparkline>
              <xm:f>Journal!G46:G46</xm:f>
              <xm:sqref>H45</xm:sqref>
            </x14:sparkline>
            <x14:sparkline>
              <xm:f>Journal!G47:G47</xm:f>
              <xm:sqref>H46</xm:sqref>
            </x14:sparkline>
            <x14:sparkline>
              <xm:f>Journal!G48:G48</xm:f>
              <xm:sqref>H47</xm:sqref>
            </x14:sparkline>
            <x14:sparkline>
              <xm:f>Journal!G49:G49</xm:f>
              <xm:sqref>H48</xm:sqref>
            </x14:sparkline>
            <x14:sparkline>
              <xm:f>Journal!G50:G50</xm:f>
              <xm:sqref>H49</xm:sqref>
            </x14:sparkline>
            <x14:sparkline>
              <xm:f>Journal!G51:G51</xm:f>
              <xm:sqref>H50</xm:sqref>
            </x14:sparkline>
            <x14:sparkline>
              <xm:f>Journal!G52:G52</xm:f>
              <xm:sqref>H51</xm:sqref>
            </x14:sparkline>
            <x14:sparkline>
              <xm:f>Journal!G53:G53</xm:f>
              <xm:sqref>H52</xm:sqref>
            </x14:sparkline>
            <x14:sparkline>
              <xm:f>Journal!G54:G54</xm:f>
              <xm:sqref>H53</xm:sqref>
            </x14:sparkline>
            <x14:sparkline>
              <xm:f>Journal!G55:G55</xm:f>
              <xm:sqref>H54</xm:sqref>
            </x14:sparkline>
            <x14:sparkline>
              <xm:f>Journal!G56:G56</xm:f>
              <xm:sqref>H55</xm:sqref>
            </x14:sparkline>
            <x14:sparkline>
              <xm:f>Journal!G57:G57</xm:f>
              <xm:sqref>H56</xm:sqref>
            </x14:sparkline>
            <x14:sparkline>
              <xm:f>Journal!G58:G58</xm:f>
              <xm:sqref>H57</xm:sqref>
            </x14:sparkline>
            <x14:sparkline>
              <xm:f>Journal!G59:G59</xm:f>
              <xm:sqref>H58</xm:sqref>
            </x14:sparkline>
            <x14:sparkline>
              <xm:f>Journal!G60:G60</xm:f>
              <xm:sqref>H59</xm:sqref>
            </x14:sparkline>
            <x14:sparkline>
              <xm:f>Journal!G61:G61</xm:f>
              <xm:sqref>H60</xm:sqref>
            </x14:sparkline>
            <x14:sparkline>
              <xm:f>Journal!G62:G62</xm:f>
              <xm:sqref>H61</xm:sqref>
            </x14:sparkline>
            <x14:sparkline>
              <xm:f>Journal!G63:G63</xm:f>
              <xm:sqref>H62</xm:sqref>
            </x14:sparkline>
            <x14:sparkline>
              <xm:f>Journal!G64:G64</xm:f>
              <xm:sqref>H63</xm:sqref>
            </x14:sparkline>
            <x14:sparkline>
              <xm:f>Journal!G65:G65</xm:f>
              <xm:sqref>H64</xm:sqref>
            </x14:sparkline>
            <x14:sparkline>
              <xm:f>Journal!G66:G66</xm:f>
              <xm:sqref>H65</xm:sqref>
            </x14:sparkline>
            <x14:sparkline>
              <xm:f>Journal!G67:G67</xm:f>
              <xm:sqref>H66</xm:sqref>
            </x14:sparkline>
            <x14:sparkline>
              <xm:f>Journal!G68:G68</xm:f>
              <xm:sqref>H67</xm:sqref>
            </x14:sparkline>
            <x14:sparkline>
              <xm:f>Journal!G69:G69</xm:f>
              <xm:sqref>H68</xm:sqref>
            </x14:sparkline>
            <x14:sparkline>
              <xm:f>Journal!G70:G70</xm:f>
              <xm:sqref>H69</xm:sqref>
            </x14:sparkline>
            <x14:sparkline>
              <xm:f>Journal!G71:G71</xm:f>
              <xm:sqref>H70</xm:sqref>
            </x14:sparkline>
            <x14:sparkline>
              <xm:f>Journal!G72:G72</xm:f>
              <xm:sqref>H71</xm:sqref>
            </x14:sparkline>
            <x14:sparkline>
              <xm:f>Journal!G73:G73</xm:f>
              <xm:sqref>H72</xm:sqref>
            </x14:sparkline>
            <x14:sparkline>
              <xm:f>Journal!G74:G74</xm:f>
              <xm:sqref>H73</xm:sqref>
            </x14:sparkline>
            <x14:sparkline>
              <xm:f>Journal!G75:G75</xm:f>
              <xm:sqref>H74</xm:sqref>
            </x14:sparkline>
            <x14:sparkline>
              <xm:f>Journal!G76:G76</xm:f>
              <xm:sqref>H75</xm:sqref>
            </x14:sparkline>
            <x14:sparkline>
              <xm:f>Journal!G77:G77</xm:f>
              <xm:sqref>H76</xm:sqref>
            </x14:sparkline>
            <x14:sparkline>
              <xm:f>Journal!G78:G78</xm:f>
              <xm:sqref>H77</xm:sqref>
            </x14:sparkline>
            <x14:sparkline>
              <xm:f>Journal!G79:G79</xm:f>
              <xm:sqref>H78</xm:sqref>
            </x14:sparkline>
            <x14:sparkline>
              <xm:f>Journal!G80:G80</xm:f>
              <xm:sqref>H79</xm:sqref>
            </x14:sparkline>
            <x14:sparkline>
              <xm:f>Journal!G81:G81</xm:f>
              <xm:sqref>H80</xm:sqref>
            </x14:sparkline>
            <x14:sparkline>
              <xm:f>Journal!G82:G82</xm:f>
              <xm:sqref>H81</xm:sqref>
            </x14:sparkline>
            <x14:sparkline>
              <xm:f>Journal!G83:G83</xm:f>
              <xm:sqref>H82</xm:sqref>
            </x14:sparkline>
            <x14:sparkline>
              <xm:f>Journal!G84:G84</xm:f>
              <xm:sqref>H83</xm:sqref>
            </x14:sparkline>
            <x14:sparkline>
              <xm:f>Journal!G85:G85</xm:f>
              <xm:sqref>H84</xm:sqref>
            </x14:sparkline>
            <x14:sparkline>
              <xm:f>Journal!G86:G86</xm:f>
              <xm:sqref>H85</xm:sqref>
            </x14:sparkline>
            <x14:sparkline>
              <xm:f>Journal!G87:G87</xm:f>
              <xm:sqref>H86</xm:sqref>
            </x14:sparkline>
            <x14:sparkline>
              <xm:f>Journal!G88:G88</xm:f>
              <xm:sqref>H87</xm:sqref>
            </x14:sparkline>
            <x14:sparkline>
              <xm:f>Journal!G89:G89</xm:f>
              <xm:sqref>H88</xm:sqref>
            </x14:sparkline>
            <x14:sparkline>
              <xm:f>Journal!G90:G90</xm:f>
              <xm:sqref>H89</xm:sqref>
            </x14:sparkline>
            <x14:sparkline>
              <xm:f>Journal!G91:G91</xm:f>
              <xm:sqref>H90</xm:sqref>
            </x14:sparkline>
            <x14:sparkline>
              <xm:f>Journal!G92:G92</xm:f>
              <xm:sqref>H91</xm:sqref>
            </x14:sparkline>
            <x14:sparkline>
              <xm:f>Journal!G93:G93</xm:f>
              <xm:sqref>H92</xm:sqref>
            </x14:sparkline>
            <x14:sparkline>
              <xm:f>Journal!G94:G94</xm:f>
              <xm:sqref>H93</xm:sqref>
            </x14:sparkline>
            <x14:sparkline>
              <xm:f>Journal!G95:G95</xm:f>
              <xm:sqref>H94</xm:sqref>
            </x14:sparkline>
            <x14:sparkline>
              <xm:f>Journal!G96:G96</xm:f>
              <xm:sqref>H95</xm:sqref>
            </x14:sparkline>
            <x14:sparkline>
              <xm:f>Journal!G97:G97</xm:f>
              <xm:sqref>H96</xm:sqref>
            </x14:sparkline>
            <x14:sparkline>
              <xm:f>Journal!G98:G98</xm:f>
              <xm:sqref>H97</xm:sqref>
            </x14:sparkline>
            <x14:sparkline>
              <xm:f>Journal!G99:G99</xm:f>
              <xm:sqref>H98</xm:sqref>
            </x14:sparkline>
            <x14:sparkline>
              <xm:f>Journal!G100:G100</xm:f>
              <xm:sqref>H99</xm:sqref>
            </x14:sparkline>
            <x14:sparkline>
              <xm:f>Journal!G101:G101</xm:f>
              <xm:sqref>H100</xm:sqref>
            </x14:sparkline>
            <x14:sparkline>
              <xm:f>Journal!G102:G102</xm:f>
              <xm:sqref>H101</xm:sqref>
            </x14:sparkline>
            <x14:sparkline>
              <xm:f>Journal!G103:G103</xm:f>
              <xm:sqref>H102</xm:sqref>
            </x14:sparkline>
            <x14:sparkline>
              <xm:f>Journal!G104:G104</xm:f>
              <xm:sqref>H103</xm:sqref>
            </x14:sparkline>
            <x14:sparkline>
              <xm:f>Journal!G105:G105</xm:f>
              <xm:sqref>H104</xm:sqref>
            </x14:sparkline>
            <x14:sparkline>
              <xm:f>Journal!G106:G106</xm:f>
              <xm:sqref>H105</xm:sqref>
            </x14:sparkline>
            <x14:sparkline>
              <xm:f>Journal!G107:G107</xm:f>
              <xm:sqref>H106</xm:sqref>
            </x14:sparkline>
            <x14:sparkline>
              <xm:f>Journal!G108:G108</xm:f>
              <xm:sqref>H107</xm:sqref>
            </x14:sparkline>
            <x14:sparkline>
              <xm:f>Journal!G109:G109</xm:f>
              <xm:sqref>H108</xm:sqref>
            </x14:sparkline>
            <x14:sparkline>
              <xm:f>Journal!G110:G110</xm:f>
              <xm:sqref>H109</xm:sqref>
            </x14:sparkline>
            <x14:sparkline>
              <xm:f>Journal!G111:G111</xm:f>
              <xm:sqref>H110</xm:sqref>
            </x14:sparkline>
            <x14:sparkline>
              <xm:f>Journal!G112:G112</xm:f>
              <xm:sqref>H111</xm:sqref>
            </x14:sparkline>
            <x14:sparkline>
              <xm:f>Journal!G113:G113</xm:f>
              <xm:sqref>H112</xm:sqref>
            </x14:sparkline>
            <x14:sparkline>
              <xm:f>Journal!G114:G114</xm:f>
              <xm:sqref>H113</xm:sqref>
            </x14:sparkline>
            <x14:sparkline>
              <xm:f>Journal!G115:G115</xm:f>
              <xm:sqref>H114</xm:sqref>
            </x14:sparkline>
            <x14:sparkline>
              <xm:f>Journal!G116:G116</xm:f>
              <xm:sqref>H115</xm:sqref>
            </x14:sparkline>
            <x14:sparkline>
              <xm:f>Journal!G117:G117</xm:f>
              <xm:sqref>H116</xm:sqref>
            </x14:sparkline>
            <x14:sparkline>
              <xm:f>Journal!G118:G118</xm:f>
              <xm:sqref>H117</xm:sqref>
            </x14:sparkline>
            <x14:sparkline>
              <xm:f>Journal!G119:G119</xm:f>
              <xm:sqref>H118</xm:sqref>
            </x14:sparkline>
            <x14:sparkline>
              <xm:f>Journal!G120:G120</xm:f>
              <xm:sqref>H119</xm:sqref>
            </x14:sparkline>
            <x14:sparkline>
              <xm:f>Journal!G121:G121</xm:f>
              <xm:sqref>H120</xm:sqref>
            </x14:sparkline>
            <x14:sparkline>
              <xm:f>Journal!G122:G122</xm:f>
              <xm:sqref>H121</xm:sqref>
            </x14:sparkline>
            <x14:sparkline>
              <xm:f>Journal!G123:G123</xm:f>
              <xm:sqref>H122</xm:sqref>
            </x14:sparkline>
            <x14:sparkline>
              <xm:f>Journal!G124:G124</xm:f>
              <xm:sqref>H123</xm:sqref>
            </x14:sparkline>
            <x14:sparkline>
              <xm:f>Journal!G125:G125</xm:f>
              <xm:sqref>H124</xm:sqref>
            </x14:sparkline>
            <x14:sparkline>
              <xm:f>Journal!G126:G126</xm:f>
              <xm:sqref>H125</xm:sqref>
            </x14:sparkline>
            <x14:sparkline>
              <xm:f>Journal!G127:G127</xm:f>
              <xm:sqref>H126</xm:sqref>
            </x14:sparkline>
            <x14:sparkline>
              <xm:f>Journal!G128:G128</xm:f>
              <xm:sqref>H127</xm:sqref>
            </x14:sparkline>
            <x14:sparkline>
              <xm:f>Journal!G129:G129</xm:f>
              <xm:sqref>H128</xm:sqref>
            </x14:sparkline>
            <x14:sparkline>
              <xm:f>Journal!G130:G130</xm:f>
              <xm:sqref>H129</xm:sqref>
            </x14:sparkline>
            <x14:sparkline>
              <xm:f>Journal!G131:G131</xm:f>
              <xm:sqref>H130</xm:sqref>
            </x14:sparkline>
            <x14:sparkline>
              <xm:f>Journal!G132:G132</xm:f>
              <xm:sqref>H131</xm:sqref>
            </x14:sparkline>
            <x14:sparkline>
              <xm:f>Journal!G133:G133</xm:f>
              <xm:sqref>H132</xm:sqref>
            </x14:sparkline>
            <x14:sparkline>
              <xm:f>Journal!G134:G134</xm:f>
              <xm:sqref>H133</xm:sqref>
            </x14:sparkline>
            <x14:sparkline>
              <xm:f>Journal!G135:G135</xm:f>
              <xm:sqref>H134</xm:sqref>
            </x14:sparkline>
            <x14:sparkline>
              <xm:f>Journal!G136:G136</xm:f>
              <xm:sqref>H135</xm:sqref>
            </x14:sparkline>
            <x14:sparkline>
              <xm:f>Journal!G137:G137</xm:f>
              <xm:sqref>H136</xm:sqref>
            </x14:sparkline>
            <x14:sparkline>
              <xm:f>Journal!G138:G138</xm:f>
              <xm:sqref>H137</xm:sqref>
            </x14:sparkline>
            <x14:sparkline>
              <xm:f>Journal!G139:G139</xm:f>
              <xm:sqref>H138</xm:sqref>
            </x14:sparkline>
            <x14:sparkline>
              <xm:f>Journal!G140:G140</xm:f>
              <xm:sqref>H139</xm:sqref>
            </x14:sparkline>
            <x14:sparkline>
              <xm:f>Journal!G141:G141</xm:f>
              <xm:sqref>H140</xm:sqref>
            </x14:sparkline>
            <x14:sparkline>
              <xm:f>Journal!G142:G142</xm:f>
              <xm:sqref>H141</xm:sqref>
            </x14:sparkline>
            <x14:sparkline>
              <xm:f>Journal!G143:G143</xm:f>
              <xm:sqref>H142</xm:sqref>
            </x14:sparkline>
            <x14:sparkline>
              <xm:f>Journal!G144:G144</xm:f>
              <xm:sqref>H143</xm:sqref>
            </x14:sparkline>
            <x14:sparkline>
              <xm:f>Journal!G145:G145</xm:f>
              <xm:sqref>H144</xm:sqref>
            </x14:sparkline>
            <x14:sparkline>
              <xm:f>Journal!G146:G146</xm:f>
              <xm:sqref>H145</xm:sqref>
            </x14:sparkline>
            <x14:sparkline>
              <xm:f>Journal!G147:G147</xm:f>
              <xm:sqref>H146</xm:sqref>
            </x14:sparkline>
            <x14:sparkline>
              <xm:f>Journal!G148:G148</xm:f>
              <xm:sqref>H147</xm:sqref>
            </x14:sparkline>
            <x14:sparkline>
              <xm:f>Journal!G149:G149</xm:f>
              <xm:sqref>H148</xm:sqref>
            </x14:sparkline>
            <x14:sparkline>
              <xm:f>Journal!G150:G150</xm:f>
              <xm:sqref>H149</xm:sqref>
            </x14:sparkline>
            <x14:sparkline>
              <xm:f>Journal!G151:G151</xm:f>
              <xm:sqref>H150</xm:sqref>
            </x14:sparkline>
            <x14:sparkline>
              <xm:f>Journal!G152:G152</xm:f>
              <xm:sqref>H151</xm:sqref>
            </x14:sparkline>
            <x14:sparkline>
              <xm:f>Journal!G153:G153</xm:f>
              <xm:sqref>H152</xm:sqref>
            </x14:sparkline>
            <x14:sparkline>
              <xm:f>Journal!G154:G154</xm:f>
              <xm:sqref>H153</xm:sqref>
            </x14:sparkline>
            <x14:sparkline>
              <xm:f>Journal!G155:G155</xm:f>
              <xm:sqref>H154</xm:sqref>
            </x14:sparkline>
            <x14:sparkline>
              <xm:f>Journal!G156:G156</xm:f>
              <xm:sqref>H155</xm:sqref>
            </x14:sparkline>
            <x14:sparkline>
              <xm:f>Journal!G157:G157</xm:f>
              <xm:sqref>H156</xm:sqref>
            </x14:sparkline>
            <x14:sparkline>
              <xm:f>Journal!G158:G158</xm:f>
              <xm:sqref>H157</xm:sqref>
            </x14:sparkline>
            <x14:sparkline>
              <xm:f>Journal!G159:G159</xm:f>
              <xm:sqref>H158</xm:sqref>
            </x14:sparkline>
            <x14:sparkline>
              <xm:f>Journal!G160:G160</xm:f>
              <xm:sqref>H159</xm:sqref>
            </x14:sparkline>
            <x14:sparkline>
              <xm:f>Journal!G161:G161</xm:f>
              <xm:sqref>H160</xm:sqref>
            </x14:sparkline>
            <x14:sparkline>
              <xm:f>Journal!G162:G162</xm:f>
              <xm:sqref>H161</xm:sqref>
            </x14:sparkline>
            <x14:sparkline>
              <xm:f>Journal!G163:G163</xm:f>
              <xm:sqref>H162</xm:sqref>
            </x14:sparkline>
            <x14:sparkline>
              <xm:f>Journal!G164:G164</xm:f>
              <xm:sqref>H163</xm:sqref>
            </x14:sparkline>
            <x14:sparkline>
              <xm:f>Journal!G165:G165</xm:f>
              <xm:sqref>H164</xm:sqref>
            </x14:sparkline>
            <x14:sparkline>
              <xm:f>Journal!G166:G166</xm:f>
              <xm:sqref>H165</xm:sqref>
            </x14:sparkline>
            <x14:sparkline>
              <xm:f>Journal!G167:G167</xm:f>
              <xm:sqref>H166</xm:sqref>
            </x14:sparkline>
            <x14:sparkline>
              <xm:f>Journal!G168:G168</xm:f>
              <xm:sqref>H167</xm:sqref>
            </x14:sparkline>
            <x14:sparkline>
              <xm:f>Journal!G169:G169</xm:f>
              <xm:sqref>H168</xm:sqref>
            </x14:sparkline>
            <x14:sparkline>
              <xm:f>Journal!G170:G170</xm:f>
              <xm:sqref>H169</xm:sqref>
            </x14:sparkline>
            <x14:sparkline>
              <xm:f>Journal!G171:G171</xm:f>
              <xm:sqref>H170</xm:sqref>
            </x14:sparkline>
            <x14:sparkline>
              <xm:f>Journal!G172:G172</xm:f>
              <xm:sqref>H171</xm:sqref>
            </x14:sparkline>
            <x14:sparkline>
              <xm:f>Journal!G173:G173</xm:f>
              <xm:sqref>H172</xm:sqref>
            </x14:sparkline>
            <x14:sparkline>
              <xm:f>Journal!G174:G174</xm:f>
              <xm:sqref>H173</xm:sqref>
            </x14:sparkline>
            <x14:sparkline>
              <xm:f>Journal!G175:G175</xm:f>
              <xm:sqref>H174</xm:sqref>
            </x14:sparkline>
            <x14:sparkline>
              <xm:f>Journal!G176:G176</xm:f>
              <xm:sqref>H175</xm:sqref>
            </x14:sparkline>
            <x14:sparkline>
              <xm:f>Journal!G177:G177</xm:f>
              <xm:sqref>H176</xm:sqref>
            </x14:sparkline>
            <x14:sparkline>
              <xm:f>Journal!G178:G178</xm:f>
              <xm:sqref>H177</xm:sqref>
            </x14:sparkline>
            <x14:sparkline>
              <xm:f>Journal!G179:G179</xm:f>
              <xm:sqref>H178</xm:sqref>
            </x14:sparkline>
            <x14:sparkline>
              <xm:f>Journal!G180:G180</xm:f>
              <xm:sqref>H179</xm:sqref>
            </x14:sparkline>
            <x14:sparkline>
              <xm:f>Journal!G181:G181</xm:f>
              <xm:sqref>H180</xm:sqref>
            </x14:sparkline>
            <x14:sparkline>
              <xm:f>Journal!G182:G182</xm:f>
              <xm:sqref>H181</xm:sqref>
            </x14:sparkline>
            <x14:sparkline>
              <xm:f>Journal!G183:G183</xm:f>
              <xm:sqref>H182</xm:sqref>
            </x14:sparkline>
            <x14:sparkline>
              <xm:f>Journal!G184:G184</xm:f>
              <xm:sqref>H183</xm:sqref>
            </x14:sparkline>
            <x14:sparkline>
              <xm:f>Journal!G185:G185</xm:f>
              <xm:sqref>H184</xm:sqref>
            </x14:sparkline>
            <x14:sparkline>
              <xm:f>Journal!G186:G186</xm:f>
              <xm:sqref>H185</xm:sqref>
            </x14:sparkline>
            <x14:sparkline>
              <xm:f>Journal!G187:G187</xm:f>
              <xm:sqref>H186</xm:sqref>
            </x14:sparkline>
            <x14:sparkline>
              <xm:f>Journal!G188:G188</xm:f>
              <xm:sqref>H187</xm:sqref>
            </x14:sparkline>
            <x14:sparkline>
              <xm:f>Journal!G189:G189</xm:f>
              <xm:sqref>H188</xm:sqref>
            </x14:sparkline>
            <x14:sparkline>
              <xm:f>Journal!G190:G190</xm:f>
              <xm:sqref>H189</xm:sqref>
            </x14:sparkline>
            <x14:sparkline>
              <xm:f>Journal!G191:G191</xm:f>
              <xm:sqref>H190</xm:sqref>
            </x14:sparkline>
            <x14:sparkline>
              <xm:f>Journal!G192:G192</xm:f>
              <xm:sqref>H191</xm:sqref>
            </x14:sparkline>
            <x14:sparkline>
              <xm:f>Journal!G193:G193</xm:f>
              <xm:sqref>H192</xm:sqref>
            </x14:sparkline>
            <x14:sparkline>
              <xm:f>Journal!G194:G194</xm:f>
              <xm:sqref>H193</xm:sqref>
            </x14:sparkline>
            <x14:sparkline>
              <xm:f>Journal!G195:G195</xm:f>
              <xm:sqref>H194</xm:sqref>
            </x14:sparkline>
            <x14:sparkline>
              <xm:f>Journal!G196:G196</xm:f>
              <xm:sqref>H195</xm:sqref>
            </x14:sparkline>
            <x14:sparkline>
              <xm:f>Journal!G197:G197</xm:f>
              <xm:sqref>H196</xm:sqref>
            </x14:sparkline>
            <x14:sparkline>
              <xm:f>Journal!G198:G198</xm:f>
              <xm:sqref>H197</xm:sqref>
            </x14:sparkline>
            <x14:sparkline>
              <xm:f>Journal!G199:G199</xm:f>
              <xm:sqref>H198</xm:sqref>
            </x14:sparkline>
            <x14:sparkline>
              <xm:f>Journal!G200:G200</xm:f>
              <xm:sqref>H199</xm:sqref>
            </x14:sparkline>
            <x14:sparkline>
              <xm:f>Journal!G201:G201</xm:f>
              <xm:sqref>H200</xm:sqref>
            </x14:sparkline>
            <x14:sparkline>
              <xm:f>Journal!G202:G202</xm:f>
              <xm:sqref>H201</xm:sqref>
            </x14:sparkline>
            <x14:sparkline>
              <xm:f>Journal!G203:G203</xm:f>
              <xm:sqref>H202</xm:sqref>
            </x14:sparkline>
            <x14:sparkline>
              <xm:f>Journal!G204:G204</xm:f>
              <xm:sqref>H203</xm:sqref>
            </x14:sparkline>
            <x14:sparkline>
              <xm:f>Journal!G205:G205</xm:f>
              <xm:sqref>H204</xm:sqref>
            </x14:sparkline>
            <x14:sparkline>
              <xm:f>Journal!G206:G206</xm:f>
              <xm:sqref>H205</xm:sqref>
            </x14:sparkline>
            <x14:sparkline>
              <xm:f>Journal!G207:G207</xm:f>
              <xm:sqref>H206</xm:sqref>
            </x14:sparkline>
            <x14:sparkline>
              <xm:f>Journal!G208:G208</xm:f>
              <xm:sqref>H207</xm:sqref>
            </x14:sparkline>
            <x14:sparkline>
              <xm:f>Journal!G209:G209</xm:f>
              <xm:sqref>H208</xm:sqref>
            </x14:sparkline>
            <x14:sparkline>
              <xm:f>Journal!G210:G210</xm:f>
              <xm:sqref>H209</xm:sqref>
            </x14:sparkline>
            <x14:sparkline>
              <xm:f>Journal!G211:G211</xm:f>
              <xm:sqref>H210</xm:sqref>
            </x14:sparkline>
            <x14:sparkline>
              <xm:f>Journal!G212:G212</xm:f>
              <xm:sqref>H211</xm:sqref>
            </x14:sparkline>
            <x14:sparkline>
              <xm:f>Journal!G213:G213</xm:f>
              <xm:sqref>H212</xm:sqref>
            </x14:sparkline>
            <x14:sparkline>
              <xm:f>Journal!G214:G214</xm:f>
              <xm:sqref>H213</xm:sqref>
            </x14:sparkline>
            <x14:sparkline>
              <xm:f>Journal!G215:G215</xm:f>
              <xm:sqref>H214</xm:sqref>
            </x14:sparkline>
            <x14:sparkline>
              <xm:f>Journal!G216:G216</xm:f>
              <xm:sqref>H215</xm:sqref>
            </x14:sparkline>
            <x14:sparkline>
              <xm:f>Journal!G217:G217</xm:f>
              <xm:sqref>H216</xm:sqref>
            </x14:sparkline>
            <x14:sparkline>
              <xm:f>Journal!G218:G218</xm:f>
              <xm:sqref>H217</xm:sqref>
            </x14:sparkline>
            <x14:sparkline>
              <xm:f>Journal!G219:G219</xm:f>
              <xm:sqref>H218</xm:sqref>
            </x14:sparkline>
            <x14:sparkline>
              <xm:f>Journal!G220:G220</xm:f>
              <xm:sqref>H219</xm:sqref>
            </x14:sparkline>
            <x14:sparkline>
              <xm:f>Journal!G221:G221</xm:f>
              <xm:sqref>H220</xm:sqref>
            </x14:sparkline>
            <x14:sparkline>
              <xm:f>Journal!G222:G222</xm:f>
              <xm:sqref>H221</xm:sqref>
            </x14:sparkline>
            <x14:sparkline>
              <xm:f>Journal!G223:G223</xm:f>
              <xm:sqref>H222</xm:sqref>
            </x14:sparkline>
            <x14:sparkline>
              <xm:f>Journal!G224:G224</xm:f>
              <xm:sqref>H223</xm:sqref>
            </x14:sparkline>
            <x14:sparkline>
              <xm:f>Journal!G225:G225</xm:f>
              <xm:sqref>H224</xm:sqref>
            </x14:sparkline>
            <x14:sparkline>
              <xm:f>Journal!G226:G226</xm:f>
              <xm:sqref>H225</xm:sqref>
            </x14:sparkline>
            <x14:sparkline>
              <xm:f>Journal!G227:G227</xm:f>
              <xm:sqref>H226</xm:sqref>
            </x14:sparkline>
            <x14:sparkline>
              <xm:f>Journal!G228:G228</xm:f>
              <xm:sqref>H227</xm:sqref>
            </x14:sparkline>
            <x14:sparkline>
              <xm:f>Journal!G229:G229</xm:f>
              <xm:sqref>H228</xm:sqref>
            </x14:sparkline>
            <x14:sparkline>
              <xm:f>Journal!G230:G230</xm:f>
              <xm:sqref>H229</xm:sqref>
            </x14:sparkline>
            <x14:sparkline>
              <xm:f>Journal!G231:G231</xm:f>
              <xm:sqref>H230</xm:sqref>
            </x14:sparkline>
            <x14:sparkline>
              <xm:f>Journal!G232:G232</xm:f>
              <xm:sqref>H231</xm:sqref>
            </x14:sparkline>
            <x14:sparkline>
              <xm:f>Journal!G233:G233</xm:f>
              <xm:sqref>H232</xm:sqref>
            </x14:sparkline>
            <x14:sparkline>
              <xm:f>Journal!G234:G234</xm:f>
              <xm:sqref>H233</xm:sqref>
            </x14:sparkline>
            <x14:sparkline>
              <xm:f>Journal!G235:G235</xm:f>
              <xm:sqref>H234</xm:sqref>
            </x14:sparkline>
            <x14:sparkline>
              <xm:f>Journal!G236:G236</xm:f>
              <xm:sqref>H235</xm:sqref>
            </x14:sparkline>
            <x14:sparkline>
              <xm:f>Journal!G237:G237</xm:f>
              <xm:sqref>H236</xm:sqref>
            </x14:sparkline>
            <x14:sparkline>
              <xm:f>Journal!G238:G238</xm:f>
              <xm:sqref>H237</xm:sqref>
            </x14:sparkline>
            <x14:sparkline>
              <xm:f>Journal!G239:G239</xm:f>
              <xm:sqref>H238</xm:sqref>
            </x14:sparkline>
            <x14:sparkline>
              <xm:f>Journal!G240:G240</xm:f>
              <xm:sqref>H239</xm:sqref>
            </x14:sparkline>
            <x14:sparkline>
              <xm:f>Journal!G241:G241</xm:f>
              <xm:sqref>H240</xm:sqref>
            </x14:sparkline>
            <x14:sparkline>
              <xm:f>Journal!G242:G242</xm:f>
              <xm:sqref>H241</xm:sqref>
            </x14:sparkline>
            <x14:sparkline>
              <xm:f>Journal!G243:G243</xm:f>
              <xm:sqref>H242</xm:sqref>
            </x14:sparkline>
            <x14:sparkline>
              <xm:f>Journal!G244:G244</xm:f>
              <xm:sqref>H243</xm:sqref>
            </x14:sparkline>
            <x14:sparkline>
              <xm:f>Journal!G245:G245</xm:f>
              <xm:sqref>H244</xm:sqref>
            </x14:sparkline>
            <x14:sparkline>
              <xm:f>Journal!G246:G246</xm:f>
              <xm:sqref>H245</xm:sqref>
            </x14:sparkline>
            <x14:sparkline>
              <xm:f>Journal!G247:G247</xm:f>
              <xm:sqref>H246</xm:sqref>
            </x14:sparkline>
            <x14:sparkline>
              <xm:f>Journal!G248:G248</xm:f>
              <xm:sqref>H247</xm:sqref>
            </x14:sparkline>
            <x14:sparkline>
              <xm:f>Journal!G249:G249</xm:f>
              <xm:sqref>H248</xm:sqref>
            </x14:sparkline>
            <x14:sparkline>
              <xm:f>Journal!G250:G250</xm:f>
              <xm:sqref>H249</xm:sqref>
            </x14:sparkline>
            <x14:sparkline>
              <xm:f>Journal!G251:G251</xm:f>
              <xm:sqref>H250</xm:sqref>
            </x14:sparkline>
            <x14:sparkline>
              <xm:f>Journal!G252:G252</xm:f>
              <xm:sqref>H251</xm:sqref>
            </x14:sparkline>
            <x14:sparkline>
              <xm:f>Journal!G253:G253</xm:f>
              <xm:sqref>H252</xm:sqref>
            </x14:sparkline>
            <x14:sparkline>
              <xm:f>Journal!G254:G254</xm:f>
              <xm:sqref>H253</xm:sqref>
            </x14:sparkline>
            <x14:sparkline>
              <xm:f>Journal!G255:G255</xm:f>
              <xm:sqref>H254</xm:sqref>
            </x14:sparkline>
            <x14:sparkline>
              <xm:f>Journal!G256:G256</xm:f>
              <xm:sqref>H255</xm:sqref>
            </x14:sparkline>
            <x14:sparkline>
              <xm:f>Journal!G257:G257</xm:f>
              <xm:sqref>H256</xm:sqref>
            </x14:sparkline>
            <x14:sparkline>
              <xm:f>Journal!G258:G258</xm:f>
              <xm:sqref>H257</xm:sqref>
            </x14:sparkline>
            <x14:sparkline>
              <xm:f>Journal!G259:G259</xm:f>
              <xm:sqref>H258</xm:sqref>
            </x14:sparkline>
            <x14:sparkline>
              <xm:f>Journal!G260:G260</xm:f>
              <xm:sqref>H259</xm:sqref>
            </x14:sparkline>
            <x14:sparkline>
              <xm:f>Journal!G261:G261</xm:f>
              <xm:sqref>H260</xm:sqref>
            </x14:sparkline>
            <x14:sparkline>
              <xm:f>Journal!G262:G262</xm:f>
              <xm:sqref>H261</xm:sqref>
            </x14:sparkline>
            <x14:sparkline>
              <xm:f>Journal!G263:G263</xm:f>
              <xm:sqref>H262</xm:sqref>
            </x14:sparkline>
            <x14:sparkline>
              <xm:f>Journal!G264:G264</xm:f>
              <xm:sqref>H263</xm:sqref>
            </x14:sparkline>
            <x14:sparkline>
              <xm:f>Journal!G265:G265</xm:f>
              <xm:sqref>H264</xm:sqref>
            </x14:sparkline>
            <x14:sparkline>
              <xm:f>Journal!G266:G266</xm:f>
              <xm:sqref>H265</xm:sqref>
            </x14:sparkline>
            <x14:sparkline>
              <xm:f>Journal!G267:G267</xm:f>
              <xm:sqref>H266</xm:sqref>
            </x14:sparkline>
            <x14:sparkline>
              <xm:f>Journal!G268:G268</xm:f>
              <xm:sqref>H267</xm:sqref>
            </x14:sparkline>
            <x14:sparkline>
              <xm:f>Journal!G269:G269</xm:f>
              <xm:sqref>H268</xm:sqref>
            </x14:sparkline>
            <x14:sparkline>
              <xm:f>Journal!G270:G270</xm:f>
              <xm:sqref>H269</xm:sqref>
            </x14:sparkline>
            <x14:sparkline>
              <xm:f>Journal!G271:G271</xm:f>
              <xm:sqref>H270</xm:sqref>
            </x14:sparkline>
            <x14:sparkline>
              <xm:f>Journal!G272:G272</xm:f>
              <xm:sqref>H271</xm:sqref>
            </x14:sparkline>
            <x14:sparkline>
              <xm:f>Journal!G273:G273</xm:f>
              <xm:sqref>H272</xm:sqref>
            </x14:sparkline>
            <x14:sparkline>
              <xm:f>Journal!G274:G274</xm:f>
              <xm:sqref>H273</xm:sqref>
            </x14:sparkline>
            <x14:sparkline>
              <xm:f>Journal!G275:G275</xm:f>
              <xm:sqref>H274</xm:sqref>
            </x14:sparkline>
            <x14:sparkline>
              <xm:f>Journal!G276:G276</xm:f>
              <xm:sqref>H275</xm:sqref>
            </x14:sparkline>
            <x14:sparkline>
              <xm:f>Journal!G277:G277</xm:f>
              <xm:sqref>H276</xm:sqref>
            </x14:sparkline>
            <x14:sparkline>
              <xm:f>Journal!G278:G278</xm:f>
              <xm:sqref>H277</xm:sqref>
            </x14:sparkline>
            <x14:sparkline>
              <xm:f>Journal!G279:G279</xm:f>
              <xm:sqref>H278</xm:sqref>
            </x14:sparkline>
            <x14:sparkline>
              <xm:f>Journal!G280:G280</xm:f>
              <xm:sqref>H279</xm:sqref>
            </x14:sparkline>
            <x14:sparkline>
              <xm:f>Journal!G281:G281</xm:f>
              <xm:sqref>H280</xm:sqref>
            </x14:sparkline>
            <x14:sparkline>
              <xm:f>Journal!G282:G282</xm:f>
              <xm:sqref>H281</xm:sqref>
            </x14:sparkline>
            <x14:sparkline>
              <xm:f>Journal!G283:G283</xm:f>
              <xm:sqref>H282</xm:sqref>
            </x14:sparkline>
            <x14:sparkline>
              <xm:f>Journal!G284:G284</xm:f>
              <xm:sqref>H283</xm:sqref>
            </x14:sparkline>
            <x14:sparkline>
              <xm:f>Journal!G285:G285</xm:f>
              <xm:sqref>H284</xm:sqref>
            </x14:sparkline>
            <x14:sparkline>
              <xm:f>Journal!G286:G286</xm:f>
              <xm:sqref>H285</xm:sqref>
            </x14:sparkline>
            <x14:sparkline>
              <xm:f>Journal!G287:G287</xm:f>
              <xm:sqref>H286</xm:sqref>
            </x14:sparkline>
            <x14:sparkline>
              <xm:f>Journal!G288:G288</xm:f>
              <xm:sqref>H287</xm:sqref>
            </x14:sparkline>
            <x14:sparkline>
              <xm:f>Journal!G289:G289</xm:f>
              <xm:sqref>H288</xm:sqref>
            </x14:sparkline>
            <x14:sparkline>
              <xm:f>Journal!G290:G290</xm:f>
              <xm:sqref>H289</xm:sqref>
            </x14:sparkline>
            <x14:sparkline>
              <xm:f>Journal!G291:G291</xm:f>
              <xm:sqref>H290</xm:sqref>
            </x14:sparkline>
            <x14:sparkline>
              <xm:f>Journal!G292:G292</xm:f>
              <xm:sqref>H291</xm:sqref>
            </x14:sparkline>
            <x14:sparkline>
              <xm:f>Journal!G293:G293</xm:f>
              <xm:sqref>H292</xm:sqref>
            </x14:sparkline>
            <x14:sparkline>
              <xm:f>Journal!G294:G294</xm:f>
              <xm:sqref>H293</xm:sqref>
            </x14:sparkline>
            <x14:sparkline>
              <xm:f>Journal!G295:G295</xm:f>
              <xm:sqref>H294</xm:sqref>
            </x14:sparkline>
            <x14:sparkline>
              <xm:f>Journal!G296:G296</xm:f>
              <xm:sqref>H295</xm:sqref>
            </x14:sparkline>
            <x14:sparkline>
              <xm:f>Journal!G297:G297</xm:f>
              <xm:sqref>H296</xm:sqref>
            </x14:sparkline>
            <x14:sparkline>
              <xm:f>Journal!G298:G298</xm:f>
              <xm:sqref>H297</xm:sqref>
            </x14:sparkline>
            <x14:sparkline>
              <xm:f>Journal!G299:G299</xm:f>
              <xm:sqref>H298</xm:sqref>
            </x14:sparkline>
            <x14:sparkline>
              <xm:f>Journal!G300:G300</xm:f>
              <xm:sqref>H299</xm:sqref>
            </x14:sparkline>
            <x14:sparkline>
              <xm:f>Journal!G301:G301</xm:f>
              <xm:sqref>H300</xm:sqref>
            </x14:sparkline>
            <x14:sparkline>
              <xm:f>Journal!G302:G302</xm:f>
              <xm:sqref>H301</xm:sqref>
            </x14:sparkline>
            <x14:sparkline>
              <xm:f>Journal!G303:G303</xm:f>
              <xm:sqref>H302</xm:sqref>
            </x14:sparkline>
            <x14:sparkline>
              <xm:f>Journal!G304:G304</xm:f>
              <xm:sqref>H303</xm:sqref>
            </x14:sparkline>
            <x14:sparkline>
              <xm:f>Journal!G305:G305</xm:f>
              <xm:sqref>H304</xm:sqref>
            </x14:sparkline>
            <x14:sparkline>
              <xm:f>Journal!G306:G306</xm:f>
              <xm:sqref>H305</xm:sqref>
            </x14:sparkline>
            <x14:sparkline>
              <xm:f>Journal!G307:G307</xm:f>
              <xm:sqref>H306</xm:sqref>
            </x14:sparkline>
            <x14:sparkline>
              <xm:f>Journal!G308:G308</xm:f>
              <xm:sqref>H307</xm:sqref>
            </x14:sparkline>
            <x14:sparkline>
              <xm:f>Journal!G309:G309</xm:f>
              <xm:sqref>H308</xm:sqref>
            </x14:sparkline>
            <x14:sparkline>
              <xm:f>Journal!G310:G310</xm:f>
              <xm:sqref>H309</xm:sqref>
            </x14:sparkline>
            <x14:sparkline>
              <xm:f>Journal!G311:G311</xm:f>
              <xm:sqref>H310</xm:sqref>
            </x14:sparkline>
            <x14:sparkline>
              <xm:f>Journal!G312:G312</xm:f>
              <xm:sqref>H311</xm:sqref>
            </x14:sparkline>
            <x14:sparkline>
              <xm:f>Journal!G313:G313</xm:f>
              <xm:sqref>H312</xm:sqref>
            </x14:sparkline>
            <x14:sparkline>
              <xm:f>Journal!G314:G314</xm:f>
              <xm:sqref>H313</xm:sqref>
            </x14:sparkline>
            <x14:sparkline>
              <xm:f>Journal!G315:G315</xm:f>
              <xm:sqref>H314</xm:sqref>
            </x14:sparkline>
            <x14:sparkline>
              <xm:f>Journal!G316:G316</xm:f>
              <xm:sqref>H315</xm:sqref>
            </x14:sparkline>
            <x14:sparkline>
              <xm:f>Journal!G317:G317</xm:f>
              <xm:sqref>H316</xm:sqref>
            </x14:sparkline>
            <x14:sparkline>
              <xm:f>Journal!G318:G318</xm:f>
              <xm:sqref>H317</xm:sqref>
            </x14:sparkline>
            <x14:sparkline>
              <xm:f>Journal!G319:G319</xm:f>
              <xm:sqref>H318</xm:sqref>
            </x14:sparkline>
            <x14:sparkline>
              <xm:f>Journal!G320:G320</xm:f>
              <xm:sqref>H319</xm:sqref>
            </x14:sparkline>
            <x14:sparkline>
              <xm:f>Journal!G321:G321</xm:f>
              <xm:sqref>H320</xm:sqref>
            </x14:sparkline>
            <x14:sparkline>
              <xm:f>Journal!G322:G322</xm:f>
              <xm:sqref>H321</xm:sqref>
            </x14:sparkline>
            <x14:sparkline>
              <xm:f>Journal!G323:G323</xm:f>
              <xm:sqref>H322</xm:sqref>
            </x14:sparkline>
            <x14:sparkline>
              <xm:f>Journal!G324:G324</xm:f>
              <xm:sqref>H323</xm:sqref>
            </x14:sparkline>
            <x14:sparkline>
              <xm:f>Journal!G325:G325</xm:f>
              <xm:sqref>H324</xm:sqref>
            </x14:sparkline>
            <x14:sparkline>
              <xm:f>Journal!G326:G326</xm:f>
              <xm:sqref>H325</xm:sqref>
            </x14:sparkline>
            <x14:sparkline>
              <xm:f>Journal!G327:G327</xm:f>
              <xm:sqref>H326</xm:sqref>
            </x14:sparkline>
            <x14:sparkline>
              <xm:f>Journal!G328:G328</xm:f>
              <xm:sqref>H327</xm:sqref>
            </x14:sparkline>
            <x14:sparkline>
              <xm:f>Journal!G329:G329</xm:f>
              <xm:sqref>H328</xm:sqref>
            </x14:sparkline>
            <x14:sparkline>
              <xm:f>Journal!G330:G330</xm:f>
              <xm:sqref>H329</xm:sqref>
            </x14:sparkline>
            <x14:sparkline>
              <xm:f>Journal!G331:G331</xm:f>
              <xm:sqref>H330</xm:sqref>
            </x14:sparkline>
            <x14:sparkline>
              <xm:f>Journal!G332:G332</xm:f>
              <xm:sqref>H331</xm:sqref>
            </x14:sparkline>
            <x14:sparkline>
              <xm:f>Journal!G333:G333</xm:f>
              <xm:sqref>H332</xm:sqref>
            </x14:sparkline>
            <x14:sparkline>
              <xm:f>Journal!G334:G334</xm:f>
              <xm:sqref>H333</xm:sqref>
            </x14:sparkline>
            <x14:sparkline>
              <xm:f>Journal!G335:G335</xm:f>
              <xm:sqref>H334</xm:sqref>
            </x14:sparkline>
            <x14:sparkline>
              <xm:f>Journal!G336:G336</xm:f>
              <xm:sqref>H335</xm:sqref>
            </x14:sparkline>
            <x14:sparkline>
              <xm:f>Journal!G337:G337</xm:f>
              <xm:sqref>H336</xm:sqref>
            </x14:sparkline>
            <x14:sparkline>
              <xm:f>Journal!G338:G338</xm:f>
              <xm:sqref>H337</xm:sqref>
            </x14:sparkline>
            <x14:sparkline>
              <xm:f>Journal!G339:G339</xm:f>
              <xm:sqref>H338</xm:sqref>
            </x14:sparkline>
            <x14:sparkline>
              <xm:f>Journal!G340:G340</xm:f>
              <xm:sqref>H339</xm:sqref>
            </x14:sparkline>
            <x14:sparkline>
              <xm:f>Journal!G341:G341</xm:f>
              <xm:sqref>H340</xm:sqref>
            </x14:sparkline>
            <x14:sparkline>
              <xm:f>Journal!G342:G342</xm:f>
              <xm:sqref>H341</xm:sqref>
            </x14:sparkline>
            <x14:sparkline>
              <xm:f>Journal!G343:G343</xm:f>
              <xm:sqref>H342</xm:sqref>
            </x14:sparkline>
            <x14:sparkline>
              <xm:f>Journal!G344:G344</xm:f>
              <xm:sqref>H343</xm:sqref>
            </x14:sparkline>
            <x14:sparkline>
              <xm:f>Journal!G345:G345</xm:f>
              <xm:sqref>H344</xm:sqref>
            </x14:sparkline>
            <x14:sparkline>
              <xm:f>Journal!G346:G346</xm:f>
              <xm:sqref>H345</xm:sqref>
            </x14:sparkline>
            <x14:sparkline>
              <xm:f>Journal!G347:G347</xm:f>
              <xm:sqref>H346</xm:sqref>
            </x14:sparkline>
            <x14:sparkline>
              <xm:f>Journal!G348:G348</xm:f>
              <xm:sqref>H347</xm:sqref>
            </x14:sparkline>
            <x14:sparkline>
              <xm:f>Journal!G349:G349</xm:f>
              <xm:sqref>H348</xm:sqref>
            </x14:sparkline>
            <x14:sparkline>
              <xm:f>Journal!G350:G350</xm:f>
              <xm:sqref>H349</xm:sqref>
            </x14:sparkline>
            <x14:sparkline>
              <xm:f>Journal!G351:G351</xm:f>
              <xm:sqref>H350</xm:sqref>
            </x14:sparkline>
            <x14:sparkline>
              <xm:f>Journal!G352:G352</xm:f>
              <xm:sqref>H351</xm:sqref>
            </x14:sparkline>
            <x14:sparkline>
              <xm:f>Journal!G353:G353</xm:f>
              <xm:sqref>H352</xm:sqref>
            </x14:sparkline>
            <x14:sparkline>
              <xm:f>Journal!G354:G354</xm:f>
              <xm:sqref>H353</xm:sqref>
            </x14:sparkline>
            <x14:sparkline>
              <xm:f>Journal!G355:G355</xm:f>
              <xm:sqref>H354</xm:sqref>
            </x14:sparkline>
            <x14:sparkline>
              <xm:f>Journal!G356:G356</xm:f>
              <xm:sqref>H355</xm:sqref>
            </x14:sparkline>
            <x14:sparkline>
              <xm:f>Journal!G357:G357</xm:f>
              <xm:sqref>H356</xm:sqref>
            </x14:sparkline>
            <x14:sparkline>
              <xm:f>Journal!G358:G358</xm:f>
              <xm:sqref>H357</xm:sqref>
            </x14:sparkline>
            <x14:sparkline>
              <xm:f>Journal!G359:G359</xm:f>
              <xm:sqref>H358</xm:sqref>
            </x14:sparkline>
            <x14:sparkline>
              <xm:f>Journal!G360:G360</xm:f>
              <xm:sqref>H359</xm:sqref>
            </x14:sparkline>
            <x14:sparkline>
              <xm:f>Journal!G361:G361</xm:f>
              <xm:sqref>H360</xm:sqref>
            </x14:sparkline>
            <x14:sparkline>
              <xm:f>Journal!G362:G362</xm:f>
              <xm:sqref>H361</xm:sqref>
            </x14:sparkline>
            <x14:sparkline>
              <xm:f>Journal!G363:G363</xm:f>
              <xm:sqref>H362</xm:sqref>
            </x14:sparkline>
            <x14:sparkline>
              <xm:f>Journal!G364:G364</xm:f>
              <xm:sqref>H363</xm:sqref>
            </x14:sparkline>
            <x14:sparkline>
              <xm:f>Journal!G365:G365</xm:f>
              <xm:sqref>H364</xm:sqref>
            </x14:sparkline>
            <x14:sparkline>
              <xm:f>Journal!G366:G366</xm:f>
              <xm:sqref>H365</xm:sqref>
            </x14:sparkline>
            <x14:sparkline>
              <xm:f>Journal!G367:G367</xm:f>
              <xm:sqref>H366</xm:sqref>
            </x14:sparkline>
            <x14:sparkline>
              <xm:f>Journal!G368:G368</xm:f>
              <xm:sqref>H367</xm:sqref>
            </x14:sparkline>
            <x14:sparkline>
              <xm:f>Journal!G369:G369</xm:f>
              <xm:sqref>H368</xm:sqref>
            </x14:sparkline>
            <x14:sparkline>
              <xm:f>Journal!G370:G370</xm:f>
              <xm:sqref>H369</xm:sqref>
            </x14:sparkline>
            <x14:sparkline>
              <xm:f>Journal!G371:G371</xm:f>
              <xm:sqref>H370</xm:sqref>
            </x14:sparkline>
            <x14:sparkline>
              <xm:f>Journal!G372:G372</xm:f>
              <xm:sqref>H371</xm:sqref>
            </x14:sparkline>
            <x14:sparkline>
              <xm:f>Journal!G373:G373</xm:f>
              <xm:sqref>H372</xm:sqref>
            </x14:sparkline>
            <x14:sparkline>
              <xm:f>Journal!G374:G374</xm:f>
              <xm:sqref>H373</xm:sqref>
            </x14:sparkline>
            <x14:sparkline>
              <xm:f>Journal!G375:G375</xm:f>
              <xm:sqref>H374</xm:sqref>
            </x14:sparkline>
            <x14:sparkline>
              <xm:f>Journal!G376:G376</xm:f>
              <xm:sqref>H375</xm:sqref>
            </x14:sparkline>
            <x14:sparkline>
              <xm:f>Journal!G377:G377</xm:f>
              <xm:sqref>H376</xm:sqref>
            </x14:sparkline>
            <x14:sparkline>
              <xm:f>Journal!G378:G378</xm:f>
              <xm:sqref>H377</xm:sqref>
            </x14:sparkline>
            <x14:sparkline>
              <xm:f>Journal!G379:G379</xm:f>
              <xm:sqref>H378</xm:sqref>
            </x14:sparkline>
            <x14:sparkline>
              <xm:f>Journal!G380:G380</xm:f>
              <xm:sqref>H379</xm:sqref>
            </x14:sparkline>
            <x14:sparkline>
              <xm:f>Journal!G381:G381</xm:f>
              <xm:sqref>H380</xm:sqref>
            </x14:sparkline>
            <x14:sparkline>
              <xm:f>Journal!G382:G382</xm:f>
              <xm:sqref>H381</xm:sqref>
            </x14:sparkline>
            <x14:sparkline>
              <xm:f>Journal!G383:G383</xm:f>
              <xm:sqref>H382</xm:sqref>
            </x14:sparkline>
            <x14:sparkline>
              <xm:f>Journal!G384:G384</xm:f>
              <xm:sqref>H383</xm:sqref>
            </x14:sparkline>
            <x14:sparkline>
              <xm:f>Journal!G385:G385</xm:f>
              <xm:sqref>H384</xm:sqref>
            </x14:sparkline>
            <x14:sparkline>
              <xm:f>Journal!G386:G386</xm:f>
              <xm:sqref>H385</xm:sqref>
            </x14:sparkline>
            <x14:sparkline>
              <xm:f>Journal!G387:G387</xm:f>
              <xm:sqref>H386</xm:sqref>
            </x14:sparkline>
            <x14:sparkline>
              <xm:f>Journal!G388:G388</xm:f>
              <xm:sqref>H387</xm:sqref>
            </x14:sparkline>
            <x14:sparkline>
              <xm:f>Journal!G389:G389</xm:f>
              <xm:sqref>H388</xm:sqref>
            </x14:sparkline>
            <x14:sparkline>
              <xm:f>Journal!G390:G390</xm:f>
              <xm:sqref>H389</xm:sqref>
            </x14:sparkline>
            <x14:sparkline>
              <xm:f>Journal!G391:G391</xm:f>
              <xm:sqref>H390</xm:sqref>
            </x14:sparkline>
            <x14:sparkline>
              <xm:f>Journal!G392:G392</xm:f>
              <xm:sqref>H391</xm:sqref>
            </x14:sparkline>
            <x14:sparkline>
              <xm:f>Journal!G393:G393</xm:f>
              <xm:sqref>H392</xm:sqref>
            </x14:sparkline>
            <x14:sparkline>
              <xm:f>Journal!G394:G394</xm:f>
              <xm:sqref>H393</xm:sqref>
            </x14:sparkline>
            <x14:sparkline>
              <xm:f>Journal!G395:G395</xm:f>
              <xm:sqref>H394</xm:sqref>
            </x14:sparkline>
            <x14:sparkline>
              <xm:f>Journal!G396:G396</xm:f>
              <xm:sqref>H395</xm:sqref>
            </x14:sparkline>
            <x14:sparkline>
              <xm:f>Journal!G397:G397</xm:f>
              <xm:sqref>H396</xm:sqref>
            </x14:sparkline>
            <x14:sparkline>
              <xm:f>Journal!G398:G398</xm:f>
              <xm:sqref>H397</xm:sqref>
            </x14:sparkline>
            <x14:sparkline>
              <xm:f>Journal!G399:G399</xm:f>
              <xm:sqref>H398</xm:sqref>
            </x14:sparkline>
            <x14:sparkline>
              <xm:f>Journal!G400:G400</xm:f>
              <xm:sqref>H399</xm:sqref>
            </x14:sparkline>
            <x14:sparkline>
              <xm:f>Journal!G401:G401</xm:f>
              <xm:sqref>H400</xm:sqref>
            </x14:sparkline>
            <x14:sparkline>
              <xm:f>Journal!G402:G402</xm:f>
              <xm:sqref>H401</xm:sqref>
            </x14:sparkline>
            <x14:sparkline>
              <xm:f>Journal!G403:G403</xm:f>
              <xm:sqref>H402</xm:sqref>
            </x14:sparkline>
            <x14:sparkline>
              <xm:f>Journal!G404:G404</xm:f>
              <xm:sqref>H403</xm:sqref>
            </x14:sparkline>
            <x14:sparkline>
              <xm:f>Journal!G405:G405</xm:f>
              <xm:sqref>H404</xm:sqref>
            </x14:sparkline>
            <x14:sparkline>
              <xm:f>Journal!G406:G406</xm:f>
              <xm:sqref>H405</xm:sqref>
            </x14:sparkline>
            <x14:sparkline>
              <xm:f>Journal!G407:G407</xm:f>
              <xm:sqref>H406</xm:sqref>
            </x14:sparkline>
            <x14:sparkline>
              <xm:f>Journal!G408:G408</xm:f>
              <xm:sqref>H407</xm:sqref>
            </x14:sparkline>
            <x14:sparkline>
              <xm:f>Journal!G409:G409</xm:f>
              <xm:sqref>H408</xm:sqref>
            </x14:sparkline>
            <x14:sparkline>
              <xm:f>Journal!G410:G410</xm:f>
              <xm:sqref>H409</xm:sqref>
            </x14:sparkline>
            <x14:sparkline>
              <xm:f>Journal!G411:G411</xm:f>
              <xm:sqref>H410</xm:sqref>
            </x14:sparkline>
            <x14:sparkline>
              <xm:f>Journal!G412:G412</xm:f>
              <xm:sqref>H411</xm:sqref>
            </x14:sparkline>
            <x14:sparkline>
              <xm:f>Journal!G413:G413</xm:f>
              <xm:sqref>H412</xm:sqref>
            </x14:sparkline>
            <x14:sparkline>
              <xm:f>Journal!G414:G414</xm:f>
              <xm:sqref>H413</xm:sqref>
            </x14:sparkline>
            <x14:sparkline>
              <xm:f>Journal!G415:G415</xm:f>
              <xm:sqref>H414</xm:sqref>
            </x14:sparkline>
            <x14:sparkline>
              <xm:f>Journal!G416:G416</xm:f>
              <xm:sqref>H415</xm:sqref>
            </x14:sparkline>
            <x14:sparkline>
              <xm:f>Journal!G417:G417</xm:f>
              <xm:sqref>H416</xm:sqref>
            </x14:sparkline>
            <x14:sparkline>
              <xm:f>Journal!G418:G418</xm:f>
              <xm:sqref>H417</xm:sqref>
            </x14:sparkline>
            <x14:sparkline>
              <xm:f>Journal!G419:G419</xm:f>
              <xm:sqref>H418</xm:sqref>
            </x14:sparkline>
            <x14:sparkline>
              <xm:f>Journal!G420:G420</xm:f>
              <xm:sqref>H419</xm:sqref>
            </x14:sparkline>
            <x14:sparkline>
              <xm:f>Journal!G421:G421</xm:f>
              <xm:sqref>H420</xm:sqref>
            </x14:sparkline>
            <x14:sparkline>
              <xm:f>Journal!G422:G422</xm:f>
              <xm:sqref>H421</xm:sqref>
            </x14:sparkline>
            <x14:sparkline>
              <xm:f>Journal!G423:G423</xm:f>
              <xm:sqref>H422</xm:sqref>
            </x14:sparkline>
            <x14:sparkline>
              <xm:f>Journal!G424:G424</xm:f>
              <xm:sqref>H423</xm:sqref>
            </x14:sparkline>
            <x14:sparkline>
              <xm:f>Journal!G425:G425</xm:f>
              <xm:sqref>H424</xm:sqref>
            </x14:sparkline>
            <x14:sparkline>
              <xm:f>Journal!G426:G426</xm:f>
              <xm:sqref>H425</xm:sqref>
            </x14:sparkline>
            <x14:sparkline>
              <xm:f>Journal!G427:G427</xm:f>
              <xm:sqref>H426</xm:sqref>
            </x14:sparkline>
            <x14:sparkline>
              <xm:f>Journal!G428:G428</xm:f>
              <xm:sqref>H427</xm:sqref>
            </x14:sparkline>
            <x14:sparkline>
              <xm:f>Journal!G429:G429</xm:f>
              <xm:sqref>H428</xm:sqref>
            </x14:sparkline>
            <x14:sparkline>
              <xm:f>Journal!G430:G430</xm:f>
              <xm:sqref>H429</xm:sqref>
            </x14:sparkline>
            <x14:sparkline>
              <xm:f>Journal!G431:G431</xm:f>
              <xm:sqref>H430</xm:sqref>
            </x14:sparkline>
            <x14:sparkline>
              <xm:f>Journal!G432:G432</xm:f>
              <xm:sqref>H431</xm:sqref>
            </x14:sparkline>
            <x14:sparkline>
              <xm:f>Journal!G433:G433</xm:f>
              <xm:sqref>H432</xm:sqref>
            </x14:sparkline>
            <x14:sparkline>
              <xm:f>Journal!G434:G434</xm:f>
              <xm:sqref>H433</xm:sqref>
            </x14:sparkline>
            <x14:sparkline>
              <xm:f>Journal!G435:G435</xm:f>
              <xm:sqref>H434</xm:sqref>
            </x14:sparkline>
            <x14:sparkline>
              <xm:f>Journal!G436:G436</xm:f>
              <xm:sqref>H435</xm:sqref>
            </x14:sparkline>
            <x14:sparkline>
              <xm:f>Journal!G437:G437</xm:f>
              <xm:sqref>H436</xm:sqref>
            </x14:sparkline>
            <x14:sparkline>
              <xm:f>Journal!G438:G438</xm:f>
              <xm:sqref>H437</xm:sqref>
            </x14:sparkline>
            <x14:sparkline>
              <xm:f>Journal!G439:G439</xm:f>
              <xm:sqref>H438</xm:sqref>
            </x14:sparkline>
            <x14:sparkline>
              <xm:f>Journal!G440:G440</xm:f>
              <xm:sqref>H439</xm:sqref>
            </x14:sparkline>
            <x14:sparkline>
              <xm:f>Journal!G441:G441</xm:f>
              <xm:sqref>H440</xm:sqref>
            </x14:sparkline>
            <x14:sparkline>
              <xm:f>Journal!G442:G442</xm:f>
              <xm:sqref>H441</xm:sqref>
            </x14:sparkline>
            <x14:sparkline>
              <xm:f>Journal!G443:G443</xm:f>
              <xm:sqref>H442</xm:sqref>
            </x14:sparkline>
            <x14:sparkline>
              <xm:f>Journal!G444:G444</xm:f>
              <xm:sqref>H443</xm:sqref>
            </x14:sparkline>
            <x14:sparkline>
              <xm:f>Journal!G445:G445</xm:f>
              <xm:sqref>H444</xm:sqref>
            </x14:sparkline>
            <x14:sparkline>
              <xm:f>Journal!G446:G446</xm:f>
              <xm:sqref>H445</xm:sqref>
            </x14:sparkline>
            <x14:sparkline>
              <xm:f>Journal!G447:G447</xm:f>
              <xm:sqref>H446</xm:sqref>
            </x14:sparkline>
            <x14:sparkline>
              <xm:f>Journal!G448:G448</xm:f>
              <xm:sqref>H447</xm:sqref>
            </x14:sparkline>
            <x14:sparkline>
              <xm:f>Journal!G449:G449</xm:f>
              <xm:sqref>H448</xm:sqref>
            </x14:sparkline>
            <x14:sparkline>
              <xm:f>Journal!G450:G450</xm:f>
              <xm:sqref>H449</xm:sqref>
            </x14:sparkline>
            <x14:sparkline>
              <xm:f>Journal!G451:G451</xm:f>
              <xm:sqref>H450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1" tint="4.9989318521683403E-2"/>
  </sheetPr>
  <dimension ref="B2:L26"/>
  <sheetViews>
    <sheetView showGridLines="0" workbookViewId="0">
      <selection activeCell="Q32" sqref="Q32"/>
    </sheetView>
  </sheetViews>
  <sheetFormatPr baseColWidth="10" defaultRowHeight="12.75"/>
  <cols>
    <col min="3" max="3" width="1" customWidth="1"/>
    <col min="5" max="5" width="1" customWidth="1"/>
    <col min="6" max="6" width="18.7109375" bestFit="1" customWidth="1"/>
    <col min="7" max="7" width="1" customWidth="1"/>
    <col min="8" max="8" width="16.7109375" bestFit="1" customWidth="1"/>
    <col min="9" max="9" width="1" customWidth="1"/>
    <col min="10" max="10" width="34.28515625" bestFit="1" customWidth="1"/>
    <col min="11" max="11" width="1" customWidth="1"/>
    <col min="12" max="12" width="13.85546875" bestFit="1" customWidth="1"/>
    <col min="14" max="14" width="4.140625" customWidth="1"/>
  </cols>
  <sheetData>
    <row r="2" spans="2:12" ht="55.5" customHeight="1" thickBot="1"/>
    <row r="3" spans="2:12" ht="20.25" customHeight="1" thickTop="1">
      <c r="B3" s="75" t="s">
        <v>18</v>
      </c>
      <c r="C3" s="58"/>
      <c r="D3" s="64" t="s">
        <v>101</v>
      </c>
      <c r="E3" s="58"/>
      <c r="F3" s="62" t="s">
        <v>102</v>
      </c>
      <c r="G3" s="58"/>
      <c r="H3" s="60" t="s">
        <v>103</v>
      </c>
      <c r="I3" s="58"/>
      <c r="J3" s="61" t="s">
        <v>104</v>
      </c>
      <c r="K3" s="58"/>
      <c r="L3" s="59" t="s">
        <v>105</v>
      </c>
    </row>
    <row r="4" spans="2:12" ht="13.5" thickBot="1">
      <c r="B4" s="80"/>
    </row>
    <row r="5" spans="2:12" ht="33.75" customHeight="1" thickTop="1" thickBot="1">
      <c r="B5" s="219" t="s">
        <v>106</v>
      </c>
      <c r="C5" s="220"/>
      <c r="D5" s="220"/>
      <c r="E5" s="220"/>
      <c r="F5" s="220"/>
      <c r="G5" s="220"/>
      <c r="H5" s="220"/>
      <c r="I5" s="220"/>
      <c r="J5" s="220"/>
      <c r="K5" s="220"/>
      <c r="L5" s="221"/>
    </row>
    <row r="6" spans="2:12" ht="33" customHeight="1" thickTop="1" thickBot="1"/>
    <row r="7" spans="2:12" ht="20.25" customHeight="1" thickTop="1">
      <c r="B7" s="63" t="s">
        <v>18</v>
      </c>
      <c r="C7" s="58"/>
      <c r="D7" s="76" t="s">
        <v>101</v>
      </c>
      <c r="E7" s="58"/>
      <c r="F7" s="62" t="s">
        <v>102</v>
      </c>
      <c r="G7" s="58"/>
      <c r="H7" s="60" t="s">
        <v>103</v>
      </c>
      <c r="I7" s="58"/>
      <c r="J7" s="61" t="s">
        <v>104</v>
      </c>
      <c r="K7" s="58"/>
      <c r="L7" s="59" t="s">
        <v>105</v>
      </c>
    </row>
    <row r="8" spans="2:12" ht="13.5" thickBot="1">
      <c r="B8" s="65"/>
      <c r="C8" s="65"/>
      <c r="D8" s="81"/>
      <c r="E8" s="65"/>
      <c r="F8" s="65"/>
      <c r="G8" s="65"/>
      <c r="H8" s="65"/>
      <c r="I8" s="65"/>
      <c r="J8" s="65"/>
      <c r="K8" s="65"/>
      <c r="L8" s="65"/>
    </row>
    <row r="9" spans="2:12" ht="33.75" customHeight="1" thickTop="1" thickBot="1">
      <c r="B9" s="82" t="s">
        <v>107</v>
      </c>
      <c r="C9" s="83"/>
      <c r="D9" s="84"/>
      <c r="E9" s="83"/>
      <c r="F9" s="83"/>
      <c r="G9" s="83"/>
      <c r="H9" s="83"/>
      <c r="I9" s="83"/>
      <c r="J9" s="83"/>
      <c r="K9" s="83"/>
      <c r="L9" s="85"/>
    </row>
    <row r="10" spans="2:12" ht="33" customHeight="1" thickTop="1" thickBot="1"/>
    <row r="11" spans="2:12" ht="20.25" customHeight="1" thickTop="1">
      <c r="B11" s="66" t="s">
        <v>18</v>
      </c>
      <c r="C11" s="67"/>
      <c r="D11" s="68" t="s">
        <v>101</v>
      </c>
      <c r="E11" s="67"/>
      <c r="F11" s="73" t="s">
        <v>102</v>
      </c>
      <c r="G11" s="67"/>
      <c r="H11" s="70" t="s">
        <v>103</v>
      </c>
      <c r="I11" s="67"/>
      <c r="J11" s="71" t="s">
        <v>104</v>
      </c>
      <c r="K11" s="67"/>
      <c r="L11" s="72" t="s">
        <v>105</v>
      </c>
    </row>
    <row r="12" spans="2:12" ht="13.5" thickBot="1">
      <c r="B12" s="65"/>
      <c r="C12" s="65"/>
      <c r="D12" s="65"/>
      <c r="E12" s="65"/>
      <c r="F12" s="86"/>
      <c r="G12" s="65"/>
      <c r="H12" s="65"/>
      <c r="I12" s="65"/>
      <c r="J12" s="65"/>
      <c r="K12" s="65"/>
      <c r="L12" s="65"/>
    </row>
    <row r="13" spans="2:12" ht="33.75" customHeight="1" thickTop="1" thickBot="1">
      <c r="B13" s="87" t="s">
        <v>109</v>
      </c>
      <c r="C13" s="88"/>
      <c r="D13" s="88"/>
      <c r="E13" s="88"/>
      <c r="F13" s="89"/>
      <c r="G13" s="88"/>
      <c r="H13" s="90"/>
      <c r="I13" s="91"/>
      <c r="J13" s="91"/>
      <c r="K13" s="91"/>
      <c r="L13" s="92"/>
    </row>
    <row r="14" spans="2:12" ht="33" customHeight="1" thickTop="1" thickBot="1"/>
    <row r="15" spans="2:12" ht="20.25" customHeight="1" thickTop="1">
      <c r="B15" s="66" t="s">
        <v>18</v>
      </c>
      <c r="C15" s="67"/>
      <c r="D15" s="68" t="s">
        <v>101</v>
      </c>
      <c r="E15" s="67"/>
      <c r="F15" s="69" t="s">
        <v>102</v>
      </c>
      <c r="G15" s="67"/>
      <c r="H15" s="74" t="s">
        <v>103</v>
      </c>
      <c r="I15" s="67"/>
      <c r="J15" s="71" t="s">
        <v>104</v>
      </c>
      <c r="K15" s="67"/>
      <c r="L15" s="72" t="s">
        <v>105</v>
      </c>
    </row>
    <row r="16" spans="2:12" ht="13.5" thickBot="1">
      <c r="B16" s="65"/>
      <c r="C16" s="65"/>
      <c r="D16" s="65"/>
      <c r="E16" s="65"/>
      <c r="F16" s="65"/>
      <c r="G16" s="65"/>
      <c r="H16" s="93"/>
      <c r="I16" s="65"/>
      <c r="J16" s="65"/>
      <c r="K16" s="65"/>
      <c r="L16" s="65"/>
    </row>
    <row r="17" spans="2:12" ht="33.75" customHeight="1" thickTop="1" thickBot="1">
      <c r="B17" s="94" t="s">
        <v>108</v>
      </c>
      <c r="C17" s="95"/>
      <c r="D17" s="95"/>
      <c r="E17" s="95"/>
      <c r="F17" s="95"/>
      <c r="G17" s="95"/>
      <c r="H17" s="96"/>
      <c r="I17" s="97"/>
      <c r="J17" s="97"/>
      <c r="K17" s="97"/>
      <c r="L17" s="98"/>
    </row>
    <row r="18" spans="2:12" ht="33" customHeight="1" thickTop="1" thickBot="1"/>
    <row r="19" spans="2:12" ht="20.25" customHeight="1" thickTop="1">
      <c r="B19" s="66" t="s">
        <v>18</v>
      </c>
      <c r="C19" s="67"/>
      <c r="D19" s="68" t="s">
        <v>101</v>
      </c>
      <c r="E19" s="67"/>
      <c r="F19" s="69" t="s">
        <v>102</v>
      </c>
      <c r="G19" s="67"/>
      <c r="H19" s="77" t="s">
        <v>103</v>
      </c>
      <c r="I19" s="67"/>
      <c r="J19" s="107" t="s">
        <v>104</v>
      </c>
      <c r="K19" s="67"/>
      <c r="L19" s="72" t="s">
        <v>105</v>
      </c>
    </row>
    <row r="20" spans="2:12" ht="13.5" thickBot="1">
      <c r="B20" s="65"/>
      <c r="C20" s="65"/>
      <c r="D20" s="65"/>
      <c r="E20" s="65"/>
      <c r="F20" s="65"/>
      <c r="G20" s="65"/>
      <c r="H20" s="65"/>
      <c r="I20" s="65"/>
      <c r="J20" s="111"/>
      <c r="K20" s="65"/>
      <c r="L20" s="65"/>
    </row>
    <row r="21" spans="2:12" ht="33.75" customHeight="1" thickTop="1" thickBot="1">
      <c r="B21" s="105" t="s">
        <v>110</v>
      </c>
      <c r="C21" s="106"/>
      <c r="D21" s="106"/>
      <c r="E21" s="106"/>
      <c r="F21" s="106"/>
      <c r="G21" s="106"/>
      <c r="H21" s="106"/>
      <c r="I21" s="106"/>
      <c r="J21" s="110"/>
      <c r="K21" s="109"/>
      <c r="L21" s="108"/>
    </row>
    <row r="22" spans="2:12" ht="33" customHeight="1" thickTop="1" thickBot="1"/>
    <row r="23" spans="2:12" ht="20.25" customHeight="1" thickTop="1">
      <c r="B23" s="66" t="s">
        <v>18</v>
      </c>
      <c r="C23" s="67"/>
      <c r="D23" s="68" t="s">
        <v>101</v>
      </c>
      <c r="E23" s="67"/>
      <c r="F23" s="69" t="s">
        <v>102</v>
      </c>
      <c r="G23" s="67"/>
      <c r="H23" s="77" t="s">
        <v>103</v>
      </c>
      <c r="I23" s="67"/>
      <c r="J23" s="78" t="s">
        <v>104</v>
      </c>
      <c r="K23" s="67"/>
      <c r="L23" s="79" t="s">
        <v>105</v>
      </c>
    </row>
    <row r="24" spans="2:12" ht="13.5" thickBot="1"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99"/>
    </row>
    <row r="25" spans="2:12" ht="33.75" customHeight="1" thickTop="1" thickBot="1">
      <c r="B25" s="100" t="s">
        <v>111</v>
      </c>
      <c r="C25" s="101"/>
      <c r="D25" s="101"/>
      <c r="E25" s="101"/>
      <c r="F25" s="101"/>
      <c r="G25" s="101"/>
      <c r="H25" s="101"/>
      <c r="I25" s="101"/>
      <c r="J25" s="102"/>
      <c r="K25" s="103"/>
      <c r="L25" s="104"/>
    </row>
    <row r="26" spans="2:12" ht="13.5" thickTop="1"/>
  </sheetData>
  <mergeCells count="1">
    <mergeCell ref="B5:L5"/>
  </mergeCells>
  <printOptions horizontalCentered="1" verticalCentered="1"/>
  <pageMargins left="0" right="0" top="0" bottom="0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Stock</vt:lpstr>
      <vt:lpstr>Journal</vt:lpstr>
      <vt:lpstr>Explication feuilles</vt:lpstr>
      <vt:lpstr>VS</vt:lpstr>
      <vt:lpstr>'Explication feuilles'!Zone_d_impression</vt:lpstr>
      <vt:lpstr>Journal!Zone_d_impression</vt:lpstr>
      <vt:lpstr>Stock!Zone_d_impression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dlegrand</cp:lastModifiedBy>
  <cp:revision>1</cp:revision>
  <cp:lastPrinted>2014-12-05T12:13:06Z</cp:lastPrinted>
  <dcterms:created xsi:type="dcterms:W3CDTF">2006-02-01T13:09:38Z</dcterms:created>
  <dcterms:modified xsi:type="dcterms:W3CDTF">2014-12-09T10:31:01Z</dcterms:modified>
</cp:coreProperties>
</file>