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75" windowWidth="19440" windowHeight="9270" activeTab="1"/>
  </bookViews>
  <sheets>
    <sheet name="Feuil1" sheetId="1" r:id="rId1"/>
    <sheet name="Feuil2" sheetId="2" r:id="rId2"/>
    <sheet name="Feuil3" sheetId="3" r:id="rId3"/>
  </sheets>
  <definedNames>
    <definedName name="Date">Feuil1!$M$3:$XFD$3</definedName>
  </definedNames>
  <calcPr calcId="145621"/>
</workbook>
</file>

<file path=xl/calcChain.xml><?xml version="1.0" encoding="utf-8"?>
<calcChain xmlns="http://schemas.openxmlformats.org/spreadsheetml/2006/main">
  <c r="B10" i="2" l="1"/>
  <c r="E10" i="2" s="1"/>
  <c r="B9" i="2"/>
  <c r="B8" i="2"/>
  <c r="E8" i="2" s="1"/>
  <c r="B7" i="2"/>
  <c r="B6" i="2"/>
  <c r="E6" i="2" s="1"/>
  <c r="B5" i="2"/>
  <c r="B4" i="2"/>
  <c r="E4" i="2" s="1"/>
  <c r="I4" i="1"/>
  <c r="F6" i="2" l="1"/>
  <c r="F8" i="2"/>
  <c r="F10" i="2"/>
  <c r="F4" i="2"/>
  <c r="E5" i="2"/>
  <c r="F5" i="2" s="1"/>
  <c r="E7" i="2"/>
  <c r="F7" i="2" s="1"/>
  <c r="E9" i="2"/>
  <c r="F9" i="2" s="1"/>
  <c r="D10" i="2"/>
  <c r="D8" i="2"/>
  <c r="D6" i="2"/>
  <c r="D4" i="2"/>
  <c r="D9" i="2"/>
  <c r="D7" i="2"/>
  <c r="D5" i="2"/>
  <c r="C6" i="2"/>
  <c r="C8" i="2"/>
  <c r="C10" i="2"/>
  <c r="C5" i="2"/>
  <c r="C7" i="2"/>
  <c r="C9" i="2"/>
  <c r="C4" i="2"/>
  <c r="K4" i="1"/>
  <c r="J4" i="1"/>
  <c r="K10" i="1"/>
  <c r="J10" i="1"/>
  <c r="I10" i="1"/>
  <c r="G10" i="1"/>
  <c r="H10" i="1" s="1"/>
  <c r="J9" i="1"/>
  <c r="K9" i="1" s="1"/>
  <c r="I9" i="1"/>
  <c r="G9" i="1"/>
  <c r="H9" i="1" s="1"/>
  <c r="J8" i="1"/>
  <c r="K8" i="1" s="1"/>
  <c r="I8" i="1"/>
  <c r="H8" i="1"/>
  <c r="G8" i="1"/>
  <c r="J7" i="1"/>
  <c r="K7" i="1" s="1"/>
  <c r="I7" i="1"/>
  <c r="H7" i="1"/>
  <c r="G7" i="1"/>
  <c r="K6" i="1"/>
  <c r="J6" i="1"/>
  <c r="I6" i="1"/>
  <c r="H6" i="1"/>
  <c r="G6" i="1"/>
  <c r="J5" i="1"/>
  <c r="K5" i="1" s="1"/>
  <c r="I5" i="1"/>
  <c r="M1" i="1" s="1"/>
  <c r="H5" i="1"/>
  <c r="G5" i="1"/>
  <c r="H4" i="1"/>
  <c r="G4" i="1"/>
  <c r="F11" i="2" l="1"/>
  <c r="U1" i="1"/>
  <c r="S1" i="1"/>
  <c r="P1" i="1"/>
  <c r="Q1" i="1"/>
  <c r="V1" i="1"/>
  <c r="T1" i="1"/>
  <c r="R1" i="1"/>
  <c r="N1" i="1"/>
  <c r="O1" i="1"/>
</calcChain>
</file>

<file path=xl/comments1.xml><?xml version="1.0" encoding="utf-8"?>
<comments xmlns="http://schemas.openxmlformats.org/spreadsheetml/2006/main">
  <authors>
    <author>utilisateur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Choisir la date voulue dans la liste déroulante</t>
        </r>
      </text>
    </comment>
  </commentList>
</comments>
</file>

<file path=xl/sharedStrings.xml><?xml version="1.0" encoding="utf-8"?>
<sst xmlns="http://schemas.openxmlformats.org/spreadsheetml/2006/main" count="31" uniqueCount="26">
  <si>
    <t>trim</t>
  </si>
  <si>
    <t>Référence</t>
  </si>
  <si>
    <t>type</t>
  </si>
  <si>
    <t>quantité</t>
  </si>
  <si>
    <t>Achat
HT</t>
  </si>
  <si>
    <t>achat ht apres remise</t>
  </si>
  <si>
    <t>total</t>
  </si>
  <si>
    <t>Prix
Vente</t>
  </si>
  <si>
    <t>vente</t>
  </si>
  <si>
    <t>alerte stock final</t>
  </si>
  <si>
    <t>4914a</t>
  </si>
  <si>
    <t>v37001</t>
  </si>
  <si>
    <t>d33586</t>
  </si>
  <si>
    <t>v92483</t>
  </si>
  <si>
    <t>STOCK ACHAT VENTE</t>
  </si>
  <si>
    <t>TABLEAU PAYSAGE</t>
  </si>
  <si>
    <t>TABLEAU TRIPTIQUE</t>
  </si>
  <si>
    <t>DATE VENTE</t>
  </si>
  <si>
    <t xml:space="preserve">QTE </t>
  </si>
  <si>
    <t>ARTICLE</t>
  </si>
  <si>
    <t>REFERENCE</t>
  </si>
  <si>
    <t>PRIX</t>
  </si>
  <si>
    <t xml:space="preserve">  ACHAT date</t>
  </si>
  <si>
    <t>TOTAL</t>
  </si>
  <si>
    <t>RECAP VENTE PAR JOUR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</si>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</sst>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&quot;€&quot;\ #,##0.00"/>
    <numFmt numFmtId="165" formatCode="#,##0.00\ &quot;€&quot;"/>
    <numFmt numFmtId="167" formatCode="General;General;"/>
    <numFmt numFmtId="168" formatCode="General;s\t\r\d;"/>
  </numFmts>
  <fonts count="13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theme="1"/>
      <name val="MV Boli"/>
      <charset val="1"/>
    </font>
    <font>
      <sz val="11"/>
      <name val="MV Boli"/>
      <charset val="1"/>
    </font>
    <font>
      <sz val="11"/>
      <color theme="1"/>
      <name val="Century Gothic"/>
      <family val="2"/>
    </font>
    <font>
      <sz val="24"/>
      <color theme="1" tint="0.14999847407452621"/>
      <name val="Century Gothic"/>
      <family val="2"/>
    </font>
    <font>
      <b/>
      <sz val="12"/>
      <color theme="1"/>
      <name val="Century Gothic"/>
      <family val="2"/>
    </font>
    <font>
      <sz val="11"/>
      <name val="Century Gothic"/>
      <family val="2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DC4070"/>
        <bgColor indexed="64"/>
      </patternFill>
    </fill>
    <fill>
      <patternFill patternType="solid">
        <fgColor rgb="FFECBEC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4" borderId="2">
      <alignment horizontal="center" vertical="center"/>
    </xf>
    <xf numFmtId="0" fontId="3" fillId="5" borderId="1"/>
    <xf numFmtId="44" fontId="9" fillId="0" borderId="0" applyFont="0" applyFill="0" applyBorder="0" applyAlignment="0" applyProtection="0"/>
  </cellStyleXfs>
  <cellXfs count="39">
    <xf numFmtId="0" fontId="0" fillId="0" borderId="0" xfId="0"/>
    <xf numFmtId="0" fontId="4" fillId="3" borderId="0" xfId="0" applyFont="1" applyFill="1"/>
    <xf numFmtId="0" fontId="4" fillId="3" borderId="0" xfId="0" applyFont="1" applyFill="1" applyAlignment="1">
      <alignment horizontal="center"/>
    </xf>
    <xf numFmtId="164" fontId="4" fillId="3" borderId="0" xfId="0" applyNumberFormat="1" applyFont="1" applyFill="1"/>
    <xf numFmtId="0" fontId="6" fillId="3" borderId="3" xfId="2" applyFont="1" applyFill="1" applyBorder="1" applyAlignment="1">
      <alignment horizontal="center" vertical="center" wrapText="1" readingOrder="2"/>
    </xf>
    <xf numFmtId="0" fontId="6" fillId="3" borderId="3" xfId="2" applyFont="1" applyFill="1" applyBorder="1" applyAlignment="1">
      <alignment horizontal="center" vertical="center" readingOrder="2"/>
    </xf>
    <xf numFmtId="14" fontId="4" fillId="3" borderId="3" xfId="0" applyNumberFormat="1" applyFont="1" applyFill="1" applyBorder="1"/>
    <xf numFmtId="0" fontId="4" fillId="3" borderId="3" xfId="0" applyNumberFormat="1" applyFont="1" applyFill="1" applyBorder="1" applyAlignment="1">
      <alignment horizontal="center"/>
    </xf>
    <xf numFmtId="0" fontId="7" fillId="3" borderId="3" xfId="3" applyNumberFormat="1" applyFont="1" applyFill="1" applyBorder="1" applyAlignment="1">
      <alignment vertical="center" readingOrder="2"/>
    </xf>
    <xf numFmtId="0" fontId="7" fillId="3" borderId="3" xfId="3" applyNumberFormat="1" applyFont="1" applyFill="1" applyBorder="1"/>
    <xf numFmtId="0" fontId="7" fillId="3" borderId="3" xfId="3" applyFont="1" applyFill="1" applyBorder="1"/>
    <xf numFmtId="165" fontId="7" fillId="3" borderId="3" xfId="3" applyNumberFormat="1" applyFont="1" applyFill="1" applyBorder="1"/>
    <xf numFmtId="0" fontId="5" fillId="3" borderId="0" xfId="1" applyFont="1" applyFill="1" applyAlignment="1">
      <alignment horizontal="center"/>
    </xf>
    <xf numFmtId="0" fontId="6" fillId="3" borderId="4" xfId="2" applyFont="1" applyFill="1" applyBorder="1" applyAlignment="1">
      <alignment horizontal="center" vertical="center" wrapText="1" readingOrder="2"/>
    </xf>
    <xf numFmtId="0" fontId="7" fillId="3" borderId="5" xfId="3" applyNumberFormat="1" applyFont="1" applyFill="1" applyBorder="1"/>
    <xf numFmtId="0" fontId="7" fillId="3" borderId="6" xfId="3" applyNumberFormat="1" applyFont="1" applyFill="1" applyBorder="1"/>
    <xf numFmtId="0" fontId="8" fillId="0" borderId="0" xfId="0" applyFont="1"/>
    <xf numFmtId="14" fontId="4" fillId="3" borderId="2" xfId="0" applyNumberFormat="1" applyFont="1" applyFill="1" applyBorder="1" applyAlignment="1">
      <alignment horizontal="center" vertical="center" readingOrder="2"/>
    </xf>
    <xf numFmtId="0" fontId="4" fillId="3" borderId="2" xfId="0" applyFont="1" applyFill="1" applyBorder="1"/>
    <xf numFmtId="0" fontId="5" fillId="3" borderId="0" xfId="1" applyFont="1" applyFill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6" borderId="3" xfId="0" applyFill="1" applyBorder="1" applyAlignment="1">
      <alignment horizontal="center"/>
    </xf>
    <xf numFmtId="14" fontId="0" fillId="7" borderId="7" xfId="0" applyNumberFormat="1" applyFill="1" applyBorder="1" applyAlignment="1">
      <alignment horizontal="center"/>
    </xf>
    <xf numFmtId="167" fontId="0" fillId="8" borderId="9" xfId="0" applyNumberFormat="1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168" fontId="0" fillId="8" borderId="10" xfId="0" applyNumberFormat="1" applyFill="1" applyBorder="1" applyAlignment="1">
      <alignment horizontal="center"/>
    </xf>
    <xf numFmtId="44" fontId="0" fillId="8" borderId="11" xfId="4" applyFont="1" applyFill="1" applyBorder="1" applyAlignment="1">
      <alignment horizontal="center"/>
    </xf>
    <xf numFmtId="167" fontId="0" fillId="8" borderId="12" xfId="0" applyNumberFormat="1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168" fontId="0" fillId="8" borderId="13" xfId="0" applyNumberFormat="1" applyFill="1" applyBorder="1" applyAlignment="1">
      <alignment horizontal="center"/>
    </xf>
    <xf numFmtId="44" fontId="0" fillId="8" borderId="14" xfId="4" applyFont="1" applyFill="1" applyBorder="1" applyAlignment="1">
      <alignment horizontal="center"/>
    </xf>
    <xf numFmtId="167" fontId="0" fillId="8" borderId="15" xfId="0" applyNumberFormat="1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168" fontId="0" fillId="8" borderId="16" xfId="0" applyNumberFormat="1" applyFill="1" applyBorder="1" applyAlignment="1">
      <alignment horizontal="center"/>
    </xf>
    <xf numFmtId="44" fontId="0" fillId="8" borderId="17" xfId="4" applyFont="1" applyFill="1" applyBorder="1" applyAlignment="1">
      <alignment horizontal="center"/>
    </xf>
    <xf numFmtId="0" fontId="11" fillId="10" borderId="8" xfId="0" applyFont="1" applyFill="1" applyBorder="1" applyAlignment="1">
      <alignment horizontal="center"/>
    </xf>
    <xf numFmtId="44" fontId="10" fillId="9" borderId="8" xfId="0" applyNumberFormat="1" applyFont="1" applyFill="1" applyBorder="1" applyAlignment="1">
      <alignment horizontal="center"/>
    </xf>
    <xf numFmtId="16" fontId="4" fillId="3" borderId="0" xfId="0" applyNumberFormat="1" applyFont="1" applyFill="1"/>
  </cellXfs>
  <cellStyles count="5">
    <cellStyle name="Monétaire" xfId="4" builtinId="4"/>
    <cellStyle name="Neutre" xfId="1" builtinId="28"/>
    <cellStyle name="Normal" xfId="0" builtinId="0"/>
    <cellStyle name="Style 1" xfId="2"/>
    <cellStyle name="Style 2" xfId="3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0"/>
  <sheetViews>
    <sheetView topLeftCell="C1" workbookViewId="0">
      <selection activeCell="P3" sqref="P3"/>
    </sheetView>
  </sheetViews>
  <sheetFormatPr baseColWidth="10" defaultRowHeight="16.5" x14ac:dyDescent="0.3"/>
  <cols>
    <col min="1" max="1" width="15.28515625" style="1" bestFit="1" customWidth="1"/>
    <col min="2" max="3" width="11.42578125" style="1"/>
    <col min="4" max="4" width="20.5703125" style="1" bestFit="1" customWidth="1"/>
    <col min="5" max="11" width="11.42578125" style="1"/>
    <col min="12" max="12" width="5.140625" style="1" customWidth="1"/>
    <col min="13" max="22" width="12.140625" style="1" bestFit="1" customWidth="1"/>
    <col min="23" max="16384" width="11.42578125" style="1"/>
  </cols>
  <sheetData>
    <row r="1" spans="1:23" ht="30.75" x14ac:dyDescent="0.4">
      <c r="B1" s="2"/>
      <c r="C1" s="19" t="s">
        <v>14</v>
      </c>
      <c r="D1" s="19"/>
      <c r="E1" s="19"/>
      <c r="F1" s="19"/>
      <c r="G1" s="19"/>
      <c r="H1" s="19"/>
      <c r="I1" s="19"/>
      <c r="J1" s="19"/>
      <c r="K1" s="19"/>
      <c r="L1" s="12"/>
      <c r="M1" s="3">
        <f>SUMPRODUCT(M4:M10,$I$4:$I$10)</f>
        <v>186</v>
      </c>
      <c r="N1" s="3">
        <f t="shared" ref="N1:V1" si="0">SUMPRODUCT(N4:N10,$I$4:$I$10)</f>
        <v>132</v>
      </c>
      <c r="O1" s="3">
        <f t="shared" si="0"/>
        <v>130</v>
      </c>
      <c r="P1" s="3">
        <f t="shared" si="0"/>
        <v>110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</row>
    <row r="2" spans="1:23" ht="17.25" thickBot="1" x14ac:dyDescent="0.35">
      <c r="B2" s="2"/>
    </row>
    <row r="3" spans="1:23" ht="45.75" thickBot="1" x14ac:dyDescent="0.35">
      <c r="A3" s="5" t="s">
        <v>22</v>
      </c>
      <c r="B3" s="5" t="s">
        <v>0</v>
      </c>
      <c r="C3" s="5" t="s">
        <v>1</v>
      </c>
      <c r="D3" s="5" t="s">
        <v>2</v>
      </c>
      <c r="E3" s="5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13"/>
      <c r="M3" s="17">
        <v>42282</v>
      </c>
      <c r="N3" s="17">
        <v>42283</v>
      </c>
      <c r="O3" s="17">
        <v>42284</v>
      </c>
      <c r="P3" s="17">
        <v>42285</v>
      </c>
      <c r="Q3" s="17">
        <v>42286</v>
      </c>
      <c r="R3" s="17">
        <v>42289</v>
      </c>
      <c r="S3" s="17">
        <v>42290</v>
      </c>
      <c r="T3" s="17">
        <v>42291</v>
      </c>
      <c r="U3" s="17">
        <v>42292</v>
      </c>
      <c r="V3" s="17">
        <v>42293</v>
      </c>
      <c r="W3" s="38"/>
    </row>
    <row r="4" spans="1:23" ht="17.25" thickBot="1" x14ac:dyDescent="0.35">
      <c r="A4" s="6">
        <v>42261</v>
      </c>
      <c r="B4" s="7">
        <v>3</v>
      </c>
      <c r="C4" s="8"/>
      <c r="D4" s="9" t="s">
        <v>15</v>
      </c>
      <c r="E4" s="10">
        <v>6</v>
      </c>
      <c r="F4" s="11">
        <v>10</v>
      </c>
      <c r="G4" s="11">
        <f>F4</f>
        <v>10</v>
      </c>
      <c r="H4" s="11">
        <f>E4*F4</f>
        <v>60</v>
      </c>
      <c r="I4" s="11">
        <f>F4*2</f>
        <v>20</v>
      </c>
      <c r="J4" s="9">
        <f>SUM(M4:ZY4)</f>
        <v>3</v>
      </c>
      <c r="K4" s="9">
        <f t="shared" ref="K4:K10" si="1">E4-J4</f>
        <v>3</v>
      </c>
      <c r="L4" s="14"/>
      <c r="M4" s="18">
        <v>2</v>
      </c>
      <c r="N4" s="18"/>
      <c r="O4" s="18">
        <v>1</v>
      </c>
      <c r="P4" s="18"/>
      <c r="Q4" s="18"/>
      <c r="R4" s="18"/>
      <c r="S4" s="18"/>
      <c r="T4" s="18"/>
      <c r="U4" s="18"/>
      <c r="V4" s="18"/>
    </row>
    <row r="5" spans="1:23" ht="17.25" thickBot="1" x14ac:dyDescent="0.35">
      <c r="A5" s="6">
        <v>42261</v>
      </c>
      <c r="B5" s="7">
        <v>3</v>
      </c>
      <c r="C5" s="8"/>
      <c r="D5" s="9" t="s">
        <v>15</v>
      </c>
      <c r="E5" s="10">
        <v>9</v>
      </c>
      <c r="F5" s="11">
        <v>10</v>
      </c>
      <c r="G5" s="11">
        <f>F5</f>
        <v>10</v>
      </c>
      <c r="H5" s="11">
        <f>E5*F5</f>
        <v>90</v>
      </c>
      <c r="I5" s="11">
        <f t="shared" ref="I5:I10" si="2">F5*2</f>
        <v>20</v>
      </c>
      <c r="J5" s="9">
        <f t="shared" ref="J5:J10" si="3">SUM(M5:ZY5)</f>
        <v>6</v>
      </c>
      <c r="K5" s="9">
        <f t="shared" si="1"/>
        <v>3</v>
      </c>
      <c r="L5" s="14"/>
      <c r="M5" s="18"/>
      <c r="N5" s="18">
        <v>1</v>
      </c>
      <c r="O5" s="18">
        <v>2</v>
      </c>
      <c r="P5" s="18">
        <v>3</v>
      </c>
      <c r="Q5" s="18"/>
      <c r="R5" s="18"/>
      <c r="S5" s="18"/>
      <c r="T5" s="18"/>
      <c r="U5" s="18"/>
      <c r="V5" s="18"/>
    </row>
    <row r="6" spans="1:23" ht="17.25" thickBot="1" x14ac:dyDescent="0.35">
      <c r="A6" s="6">
        <v>42261</v>
      </c>
      <c r="B6" s="7">
        <v>3</v>
      </c>
      <c r="C6" s="8"/>
      <c r="D6" s="9" t="s">
        <v>15</v>
      </c>
      <c r="E6" s="10">
        <v>6</v>
      </c>
      <c r="F6" s="11">
        <v>10</v>
      </c>
      <c r="G6" s="11">
        <f>F6</f>
        <v>10</v>
      </c>
      <c r="H6" s="11">
        <f>E6*F6</f>
        <v>60</v>
      </c>
      <c r="I6" s="11">
        <f t="shared" si="2"/>
        <v>20</v>
      </c>
      <c r="J6" s="9">
        <f t="shared" si="3"/>
        <v>2</v>
      </c>
      <c r="K6" s="9">
        <f t="shared" si="1"/>
        <v>4</v>
      </c>
      <c r="L6" s="14"/>
      <c r="M6" s="18">
        <v>1</v>
      </c>
      <c r="N6" s="18"/>
      <c r="O6" s="18">
        <v>1</v>
      </c>
      <c r="P6" s="18"/>
      <c r="Q6" s="18"/>
      <c r="R6" s="18"/>
      <c r="S6" s="18"/>
      <c r="T6" s="18"/>
      <c r="U6" s="18"/>
      <c r="V6" s="18"/>
    </row>
    <row r="7" spans="1:23" ht="17.25" thickBot="1" x14ac:dyDescent="0.35">
      <c r="A7" s="6">
        <v>42261</v>
      </c>
      <c r="B7" s="7">
        <v>3</v>
      </c>
      <c r="C7" s="8" t="s">
        <v>10</v>
      </c>
      <c r="D7" s="9" t="s">
        <v>16</v>
      </c>
      <c r="E7" s="10">
        <v>18</v>
      </c>
      <c r="F7" s="11">
        <v>17</v>
      </c>
      <c r="G7" s="11">
        <f>F7-(F7*20%)</f>
        <v>13.6</v>
      </c>
      <c r="H7" s="11">
        <f>E7*G7</f>
        <v>244.79999999999998</v>
      </c>
      <c r="I7" s="11">
        <f t="shared" si="2"/>
        <v>34</v>
      </c>
      <c r="J7" s="9">
        <f t="shared" si="3"/>
        <v>2</v>
      </c>
      <c r="K7" s="9">
        <f t="shared" si="1"/>
        <v>16</v>
      </c>
      <c r="L7" s="14"/>
      <c r="M7" s="18"/>
      <c r="N7" s="18">
        <v>2</v>
      </c>
      <c r="O7" s="18"/>
      <c r="P7" s="18"/>
      <c r="Q7" s="18"/>
      <c r="R7" s="18"/>
      <c r="S7" s="18"/>
      <c r="T7" s="18"/>
      <c r="U7" s="18"/>
      <c r="V7" s="18"/>
    </row>
    <row r="8" spans="1:23" ht="17.25" thickBot="1" x14ac:dyDescent="0.35">
      <c r="A8" s="6">
        <v>42261</v>
      </c>
      <c r="B8" s="7">
        <v>3</v>
      </c>
      <c r="C8" s="8" t="s">
        <v>11</v>
      </c>
      <c r="D8" s="9" t="s">
        <v>16</v>
      </c>
      <c r="E8" s="10">
        <v>16</v>
      </c>
      <c r="F8" s="11">
        <v>25</v>
      </c>
      <c r="G8" s="11">
        <f t="shared" ref="G8:G10" si="4">F8-(F8*20%)</f>
        <v>20</v>
      </c>
      <c r="H8" s="11">
        <f t="shared" ref="H8:H10" si="5">E8*G8</f>
        <v>320</v>
      </c>
      <c r="I8" s="11">
        <f t="shared" si="2"/>
        <v>50</v>
      </c>
      <c r="J8" s="9">
        <f t="shared" si="3"/>
        <v>2</v>
      </c>
      <c r="K8" s="9">
        <f t="shared" si="1"/>
        <v>14</v>
      </c>
      <c r="L8" s="14"/>
      <c r="M8" s="18"/>
      <c r="N8" s="18"/>
      <c r="O8" s="18">
        <v>1</v>
      </c>
      <c r="P8" s="18">
        <v>1</v>
      </c>
      <c r="Q8" s="18"/>
      <c r="R8" s="18"/>
      <c r="S8" s="18"/>
      <c r="T8" s="18"/>
      <c r="U8" s="18"/>
      <c r="V8" s="18"/>
    </row>
    <row r="9" spans="1:23" ht="17.25" thickBot="1" x14ac:dyDescent="0.35">
      <c r="A9" s="6">
        <v>42261</v>
      </c>
      <c r="B9" s="7">
        <v>3</v>
      </c>
      <c r="C9" s="8" t="s">
        <v>12</v>
      </c>
      <c r="D9" s="9" t="s">
        <v>16</v>
      </c>
      <c r="E9" s="10">
        <v>17</v>
      </c>
      <c r="F9" s="11">
        <v>22</v>
      </c>
      <c r="G9" s="11">
        <f t="shared" si="4"/>
        <v>17.600000000000001</v>
      </c>
      <c r="H9" s="11">
        <f t="shared" si="5"/>
        <v>299.20000000000005</v>
      </c>
      <c r="I9" s="11">
        <f t="shared" si="2"/>
        <v>44</v>
      </c>
      <c r="J9" s="9">
        <f t="shared" si="3"/>
        <v>3</v>
      </c>
      <c r="K9" s="9">
        <f t="shared" si="1"/>
        <v>14</v>
      </c>
      <c r="L9" s="14"/>
      <c r="M9" s="18">
        <v>2</v>
      </c>
      <c r="N9" s="18">
        <v>1</v>
      </c>
      <c r="O9" s="18"/>
      <c r="P9" s="18"/>
      <c r="Q9" s="18"/>
      <c r="R9" s="18"/>
      <c r="S9" s="18"/>
      <c r="T9" s="18"/>
      <c r="U9" s="18"/>
      <c r="V9" s="18"/>
    </row>
    <row r="10" spans="1:23" ht="17.25" thickBot="1" x14ac:dyDescent="0.35">
      <c r="A10" s="6">
        <v>42261</v>
      </c>
      <c r="B10" s="7">
        <v>3</v>
      </c>
      <c r="C10" s="8" t="s">
        <v>13</v>
      </c>
      <c r="D10" s="9" t="s">
        <v>16</v>
      </c>
      <c r="E10" s="10">
        <v>8</v>
      </c>
      <c r="F10" s="11">
        <v>19</v>
      </c>
      <c r="G10" s="11">
        <f t="shared" si="4"/>
        <v>15.2</v>
      </c>
      <c r="H10" s="11">
        <f t="shared" si="5"/>
        <v>121.6</v>
      </c>
      <c r="I10" s="11">
        <f t="shared" si="2"/>
        <v>38</v>
      </c>
      <c r="J10" s="9">
        <f t="shared" si="3"/>
        <v>1</v>
      </c>
      <c r="K10" s="9">
        <f t="shared" si="1"/>
        <v>7</v>
      </c>
      <c r="L10" s="15"/>
      <c r="M10" s="18">
        <v>1</v>
      </c>
      <c r="N10" s="18"/>
      <c r="O10" s="18"/>
      <c r="P10" s="18"/>
      <c r="Q10" s="18"/>
      <c r="R10" s="18"/>
      <c r="S10" s="18"/>
      <c r="T10" s="18"/>
      <c r="U10" s="18"/>
      <c r="V10" s="18"/>
    </row>
  </sheetData>
  <mergeCells count="1">
    <mergeCell ref="C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9"/>
  <sheetViews>
    <sheetView tabSelected="1" workbookViewId="0">
      <selection activeCell="A5" sqref="A5"/>
    </sheetView>
  </sheetViews>
  <sheetFormatPr baseColWidth="10" defaultRowHeight="15" x14ac:dyDescent="0.25"/>
  <cols>
    <col min="1" max="1" width="11.7109375" bestFit="1" customWidth="1"/>
    <col min="3" max="3" width="18.5703125" bestFit="1" customWidth="1"/>
    <col min="6" max="6" width="13.7109375" bestFit="1" customWidth="1"/>
  </cols>
  <sheetData>
    <row r="1" spans="1:7" ht="39" customHeight="1" x14ac:dyDescent="0.45">
      <c r="A1" s="20" t="s">
        <v>24</v>
      </c>
      <c r="B1" s="20"/>
      <c r="C1" s="20"/>
      <c r="D1" s="20"/>
      <c r="E1" s="20"/>
      <c r="F1" s="20"/>
    </row>
    <row r="2" spans="1:7" ht="39" customHeight="1" thickBot="1" x14ac:dyDescent="0.5">
      <c r="A2" s="16"/>
    </row>
    <row r="3" spans="1:7" ht="15.75" thickBot="1" x14ac:dyDescent="0.3">
      <c r="A3" s="22" t="s">
        <v>17</v>
      </c>
      <c r="B3" s="22" t="s">
        <v>18</v>
      </c>
      <c r="C3" s="22" t="s">
        <v>19</v>
      </c>
      <c r="D3" s="22" t="s">
        <v>20</v>
      </c>
      <c r="E3" s="22" t="s">
        <v>21</v>
      </c>
      <c r="F3" s="22" t="s">
        <v>23</v>
      </c>
      <c r="G3" s="21"/>
    </row>
    <row r="4" spans="1:7" s="21" customFormat="1" ht="15.75" thickBot="1" x14ac:dyDescent="0.3">
      <c r="A4" s="23">
        <v>42282</v>
      </c>
      <c r="B4" s="24">
        <f ca="1">OFFSET(Feuil1!$L$3,1,MATCH(Feuil2!$A$4,Feuil1!$M$3:$V$3,0),1,1)</f>
        <v>2</v>
      </c>
      <c r="C4" s="25" t="str">
        <f ca="1">IF($B4&lt;&gt;0,Feuil1!$D4,"")</f>
        <v>TABLEAU PAYSAGE</v>
      </c>
      <c r="D4" s="26">
        <f ca="1">IF($B4&lt;&gt;0,Feuil1!$C4,"")</f>
        <v>0</v>
      </c>
      <c r="E4" s="26">
        <f ca="1">IF($B4&lt;&gt;0,Feuil1!$I4,"")</f>
        <v>20</v>
      </c>
      <c r="F4" s="27">
        <f ca="1">IFERROR(B4*E4,"")</f>
        <v>40</v>
      </c>
    </row>
    <row r="5" spans="1:7" s="21" customFormat="1" x14ac:dyDescent="0.25">
      <c r="B5" s="28">
        <f ca="1">OFFSET(Feuil1!$L$3,2,MATCH(Feuil2!$A$4,Feuil1!$M$3:$V$3,0),1,1)</f>
        <v>0</v>
      </c>
      <c r="C5" s="29" t="str">
        <f ca="1">IF($B5&lt;&gt;0,Feuil1!$D5,"")</f>
        <v/>
      </c>
      <c r="D5" s="30" t="str">
        <f ca="1">IF($B5&lt;&gt;0,Feuil1!$C5,"")</f>
        <v/>
      </c>
      <c r="E5" s="30" t="str">
        <f ca="1">IF($B5&lt;&gt;0,Feuil1!$I5,"")</f>
        <v/>
      </c>
      <c r="F5" s="31" t="str">
        <f t="shared" ref="F5:F10" ca="1" si="0">IFERROR(B5*E5,"")</f>
        <v/>
      </c>
    </row>
    <row r="6" spans="1:7" s="21" customFormat="1" x14ac:dyDescent="0.25">
      <c r="B6" s="28">
        <f ca="1">OFFSET(Feuil1!$L$3,3,MATCH(Feuil2!$A$4,Feuil1!$M$3:$V$3,0),1,1)</f>
        <v>1</v>
      </c>
      <c r="C6" s="29" t="str">
        <f ca="1">IF($B6&lt;&gt;0,Feuil1!$D6,"")</f>
        <v>TABLEAU PAYSAGE</v>
      </c>
      <c r="D6" s="30">
        <f ca="1">IF($B6&lt;&gt;0,Feuil1!$C6,"")</f>
        <v>0</v>
      </c>
      <c r="E6" s="30">
        <f ca="1">IF($B6&lt;&gt;0,Feuil1!$I6,"")</f>
        <v>20</v>
      </c>
      <c r="F6" s="31">
        <f t="shared" ca="1" si="0"/>
        <v>20</v>
      </c>
    </row>
    <row r="7" spans="1:7" s="21" customFormat="1" x14ac:dyDescent="0.25">
      <c r="B7" s="28">
        <f ca="1">OFFSET(Feuil1!$L$3,4,MATCH(Feuil2!$A$4,Feuil1!$M$3:$V$3,0),1,1)</f>
        <v>0</v>
      </c>
      <c r="C7" s="29" t="str">
        <f ca="1">IF($B7&lt;&gt;0,Feuil1!$D7,"")</f>
        <v/>
      </c>
      <c r="D7" s="30" t="str">
        <f ca="1">IF($B7&lt;&gt;0,Feuil1!$C7,"")</f>
        <v/>
      </c>
      <c r="E7" s="30" t="str">
        <f ca="1">IF($B7&lt;&gt;0,Feuil1!$I7,"")</f>
        <v/>
      </c>
      <c r="F7" s="31" t="str">
        <f t="shared" ca="1" si="0"/>
        <v/>
      </c>
    </row>
    <row r="8" spans="1:7" s="21" customFormat="1" x14ac:dyDescent="0.25">
      <c r="B8" s="28">
        <f ca="1">OFFSET(Feuil1!$L$3,5,MATCH(Feuil2!$A$4,Feuil1!$M$3:$V$3,0),1,1)</f>
        <v>0</v>
      </c>
      <c r="C8" s="29" t="str">
        <f ca="1">IF($B8&lt;&gt;0,Feuil1!$D8,"")</f>
        <v/>
      </c>
      <c r="D8" s="30" t="str">
        <f ca="1">IF($B8&lt;&gt;0,Feuil1!$C8,"")</f>
        <v/>
      </c>
      <c r="E8" s="30" t="str">
        <f ca="1">IF($B8&lt;&gt;0,Feuil1!$I8,"")</f>
        <v/>
      </c>
      <c r="F8" s="31" t="str">
        <f t="shared" ca="1" si="0"/>
        <v/>
      </c>
    </row>
    <row r="9" spans="1:7" s="21" customFormat="1" x14ac:dyDescent="0.25">
      <c r="B9" s="28">
        <f ca="1">OFFSET(Feuil1!$L$3,6,MATCH(Feuil2!$A$4,Feuil1!$M$3:$V$3,0),1,1)</f>
        <v>2</v>
      </c>
      <c r="C9" s="29" t="str">
        <f ca="1">IF($B9&lt;&gt;0,Feuil1!$D9,"")</f>
        <v>TABLEAU TRIPTIQUE</v>
      </c>
      <c r="D9" s="30" t="str">
        <f ca="1">IF($B9&lt;&gt;0,Feuil1!$C9,"")</f>
        <v>d33586</v>
      </c>
      <c r="E9" s="30">
        <f ca="1">IF($B9&lt;&gt;0,Feuil1!$I9,"")</f>
        <v>44</v>
      </c>
      <c r="F9" s="31">
        <f t="shared" ca="1" si="0"/>
        <v>88</v>
      </c>
    </row>
    <row r="10" spans="1:7" s="21" customFormat="1" ht="15.75" thickBot="1" x14ac:dyDescent="0.3">
      <c r="B10" s="32">
        <f ca="1">OFFSET(Feuil1!$L$3,7,MATCH(Feuil2!$A$4,Feuil1!$M$3:$V$3,0),1,1)</f>
        <v>1</v>
      </c>
      <c r="C10" s="33" t="str">
        <f ca="1">IF($B10&lt;&gt;0,Feuil1!$D10,"")</f>
        <v>TABLEAU TRIPTIQUE</v>
      </c>
      <c r="D10" s="34" t="str">
        <f ca="1">IF($B10&lt;&gt;0,Feuil1!$C10,"")</f>
        <v>v92483</v>
      </c>
      <c r="E10" s="34">
        <f ca="1">IF($B10&lt;&gt;0,Feuil1!$I10,"")</f>
        <v>38</v>
      </c>
      <c r="F10" s="35">
        <f t="shared" ca="1" si="0"/>
        <v>38</v>
      </c>
    </row>
    <row r="11" spans="1:7" s="21" customFormat="1" ht="21.75" thickBot="1" x14ac:dyDescent="0.4">
      <c r="E11" s="36" t="s">
        <v>25</v>
      </c>
      <c r="F11" s="37">
        <f ca="1">SUM(F4:F10)</f>
        <v>186</v>
      </c>
    </row>
    <row r="12" spans="1:7" s="21" customFormat="1" x14ac:dyDescent="0.25"/>
    <row r="13" spans="1:7" s="21" customFormat="1" x14ac:dyDescent="0.25"/>
    <row r="14" spans="1:7" s="21" customFormat="1" x14ac:dyDescent="0.25"/>
    <row r="15" spans="1:7" s="21" customFormat="1" x14ac:dyDescent="0.25"/>
    <row r="16" spans="1:7" s="21" customFormat="1" x14ac:dyDescent="0.25"/>
    <row r="17" s="21" customFormat="1" x14ac:dyDescent="0.25"/>
    <row r="18" s="21" customFormat="1" x14ac:dyDescent="0.25"/>
    <row r="19" s="21" customFormat="1" x14ac:dyDescent="0.25"/>
  </sheetData>
  <mergeCells count="1">
    <mergeCell ref="A1:F1"/>
  </mergeCells>
  <dataValidations count="1">
    <dataValidation type="list" allowBlank="1" showInputMessage="1" showErrorMessage="1" sqref="A4">
      <formula1>Date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Acri;Tom Alphin;Amish Patel</dc:creator>
  <cp:lastModifiedBy>utilisateur</cp:lastModifiedBy>
  <dcterms:created xsi:type="dcterms:W3CDTF">2015-10-08T22:06:46Z</dcterms:created>
  <dcterms:modified xsi:type="dcterms:W3CDTF">2015-10-09T16:40:11Z</dcterms:modified>
</cp:coreProperties>
</file>