
<file path=[Content_Types].xml><?xml version="1.0" encoding="utf-8"?>
<Types xmlns="http://schemas.openxmlformats.org/package/2006/content-types">
  <Default Extension="xml" ContentType="application/xml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8331"/>
  <workbookPr showInkAnnotation="0" autoCompressPictures="0"/>
  <bookViews>
    <workbookView xWindow="-120" yWindow="0" windowWidth="27340" windowHeight="14020" tabRatio="500" activeTab="2"/>
  </bookViews>
  <sheets>
    <sheet name="finances" sheetId="1" r:id="rId1"/>
    <sheet name="factures" sheetId="2" r:id="rId2"/>
    <sheet name="backup" sheetId="3" r:id="rId3"/>
  </sheets>
  <definedNames>
    <definedName name="_xlnm._FilterDatabase" localSheetId="1" hidden="1">factures!$F$1:$F$22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6" i="2" l="1"/>
  <c r="D3" i="2"/>
  <c r="I15" i="2"/>
  <c r="I3" i="2"/>
  <c r="J6" i="2"/>
  <c r="J3" i="2"/>
  <c r="K6" i="2"/>
  <c r="K3" i="2"/>
  <c r="L6" i="2"/>
  <c r="L3" i="2"/>
  <c r="M6" i="2"/>
  <c r="M3" i="2"/>
  <c r="N6" i="2"/>
  <c r="N3" i="2"/>
  <c r="O6" i="2"/>
  <c r="O3" i="2"/>
  <c r="F14" i="1"/>
  <c r="F8" i="1"/>
  <c r="F9" i="1"/>
  <c r="F10" i="1"/>
  <c r="F11" i="1"/>
  <c r="F12" i="1"/>
  <c r="F13" i="1"/>
  <c r="B17" i="1"/>
  <c r="A8" i="1"/>
  <c r="B10" i="2"/>
  <c r="B11" i="2"/>
  <c r="A14" i="1"/>
  <c r="A11" i="1"/>
  <c r="A17" i="1"/>
  <c r="A20" i="1"/>
  <c r="C20" i="1"/>
  <c r="B20" i="1"/>
</calcChain>
</file>

<file path=xl/sharedStrings.xml><?xml version="1.0" encoding="utf-8"?>
<sst xmlns="http://schemas.openxmlformats.org/spreadsheetml/2006/main" count="133" uniqueCount="60">
  <si>
    <t>Salaire FOYER</t>
  </si>
  <si>
    <t>Fond de sécurité 10%</t>
  </si>
  <si>
    <t>Economie du mois 10%</t>
  </si>
  <si>
    <t>Reste avant facture</t>
  </si>
  <si>
    <t>Reste apres facture</t>
  </si>
  <si>
    <t>Loyer</t>
  </si>
  <si>
    <t>GAZ / ELEC</t>
  </si>
  <si>
    <t>Assurance</t>
  </si>
  <si>
    <t>Internet</t>
  </si>
  <si>
    <t>Mutuelle</t>
  </si>
  <si>
    <t>Essence</t>
  </si>
  <si>
    <t>Facture FIXE</t>
  </si>
  <si>
    <t>Total facture</t>
  </si>
  <si>
    <t>Telephone</t>
  </si>
  <si>
    <t>Course</t>
  </si>
  <si>
    <t>Assurance voiture</t>
  </si>
  <si>
    <t>Facture VARIABLE</t>
  </si>
  <si>
    <t>Carrefour</t>
  </si>
  <si>
    <t>Colruyt</t>
  </si>
  <si>
    <t>Cora</t>
  </si>
  <si>
    <t>Aldi</t>
  </si>
  <si>
    <t>Lidl</t>
  </si>
  <si>
    <t>Stage anthony</t>
  </si>
  <si>
    <t>COURSE DU MOIS</t>
  </si>
  <si>
    <t>Virement auto</t>
  </si>
  <si>
    <t>Ecole enfant</t>
  </si>
  <si>
    <t>Salaire 1</t>
  </si>
  <si>
    <t>Salaire 2</t>
  </si>
  <si>
    <t>Fond de sécurité</t>
  </si>
  <si>
    <t>Economie mensuel</t>
  </si>
  <si>
    <t>POUR RUDY</t>
  </si>
  <si>
    <t>POUR MALIKA</t>
  </si>
  <si>
    <t>Compte FDS</t>
  </si>
  <si>
    <t>Compte Rudy</t>
  </si>
  <si>
    <t>Compte Malika</t>
  </si>
  <si>
    <t>COMPTE ECO</t>
  </si>
  <si>
    <t>Eaux</t>
  </si>
  <si>
    <t>Clinique anthony</t>
  </si>
  <si>
    <t>Carte STIB</t>
  </si>
  <si>
    <t>Extra alimentation</t>
  </si>
  <si>
    <t>mc do</t>
  </si>
  <si>
    <t>gauffre raphael</t>
  </si>
  <si>
    <t>chichi texmex</t>
  </si>
  <si>
    <t>sushi raphael</t>
  </si>
  <si>
    <t>delaiz</t>
  </si>
  <si>
    <t>commission</t>
  </si>
  <si>
    <t>carrefours ex</t>
  </si>
  <si>
    <t>sushi</t>
  </si>
  <si>
    <t>express C</t>
  </si>
  <si>
    <t>EXTRA Alimentation</t>
  </si>
  <si>
    <t>RETRAIT CASH</t>
  </si>
  <si>
    <t>TOTAL DU MOIS</t>
  </si>
  <si>
    <t>EDF</t>
  </si>
  <si>
    <t>Virement Anthony</t>
  </si>
  <si>
    <t>valeur cellule</t>
  </si>
  <si>
    <t>affiche la date du jour : 20/06/2017</t>
  </si>
  <si>
    <t>affiche la nouvelle date sauvagarder : 01/07/2017</t>
  </si>
  <si>
    <t>CREDIT AUTO</t>
  </si>
  <si>
    <t>BACKUP</t>
  </si>
  <si>
    <t>valeur cellule si checkbox VRAI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</si>
</sst>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4" x14ac:knownFonts="1"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color rgb="FF000000"/>
      <name val="Geneva"/>
    </font>
    <font>
      <sz val="12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rgb="FF000000"/>
      <name val="Tahoma"/>
      <family val="2"/>
    </font>
    <font>
      <sz val="12"/>
      <color rgb="FFFF0000"/>
      <name val="Calibri"/>
      <family val="2"/>
      <scheme val="minor"/>
    </font>
    <font>
      <sz val="12"/>
      <color indexed="72"/>
      <name val="Lucida Grande"/>
    </font>
    <font>
      <sz val="12"/>
      <color rgb="FF000000"/>
      <name val="Calibri"/>
      <family val="2"/>
      <scheme val="minor"/>
    </font>
    <font>
      <sz val="12"/>
      <color rgb="FF0000FF"/>
      <name val="Calibri"/>
      <scheme val="minor"/>
    </font>
    <font>
      <sz val="12"/>
      <color theme="6" tint="-0.249977111117893"/>
      <name val="Calibri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4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33">
    <xf numFmtId="0" fontId="0" fillId="0" borderId="0" xfId="0"/>
    <xf numFmtId="0" fontId="0" fillId="0" borderId="1" xfId="0" applyBorder="1"/>
    <xf numFmtId="164" fontId="0" fillId="0" borderId="1" xfId="0" applyNumberFormat="1" applyBorder="1"/>
    <xf numFmtId="164" fontId="0" fillId="0" borderId="1" xfId="0" applyNumberFormat="1" applyBorder="1" applyAlignment="1">
      <alignment horizontal="center"/>
    </xf>
    <xf numFmtId="0" fontId="2" fillId="0" borderId="0" xfId="0" applyFont="1"/>
    <xf numFmtId="0" fontId="2" fillId="0" borderId="1" xfId="0" applyFont="1" applyBorder="1"/>
    <xf numFmtId="0" fontId="0" fillId="3" borderId="0" xfId="0" applyFill="1" applyAlignment="1">
      <alignment horizontal="center"/>
    </xf>
    <xf numFmtId="0" fontId="0" fillId="3" borderId="0" xfId="0" applyFill="1"/>
    <xf numFmtId="0" fontId="1" fillId="3" borderId="0" xfId="0" applyFont="1" applyFill="1"/>
    <xf numFmtId="0" fontId="0" fillId="3" borderId="0" xfId="0" applyFill="1" applyAlignment="1"/>
    <xf numFmtId="0" fontId="0" fillId="2" borderId="1" xfId="0" applyFill="1" applyBorder="1"/>
    <xf numFmtId="0" fontId="6" fillId="0" borderId="1" xfId="0" applyFont="1" applyBorder="1"/>
    <xf numFmtId="0" fontId="7" fillId="3" borderId="0" xfId="0" applyFont="1" applyFill="1"/>
    <xf numFmtId="0" fontId="0" fillId="2" borderId="1" xfId="0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164" fontId="0" fillId="2" borderId="1" xfId="0" applyNumberFormat="1" applyFill="1" applyBorder="1"/>
    <xf numFmtId="164" fontId="0" fillId="4" borderId="1" xfId="0" applyNumberFormat="1" applyFill="1" applyBorder="1"/>
    <xf numFmtId="164" fontId="0" fillId="5" borderId="1" xfId="0" applyNumberFormat="1" applyFill="1" applyBorder="1" applyAlignment="1">
      <alignment horizontal="center"/>
    </xf>
    <xf numFmtId="0" fontId="0" fillId="6" borderId="1" xfId="0" applyFill="1" applyBorder="1"/>
    <xf numFmtId="0" fontId="2" fillId="6" borderId="1" xfId="0" applyFont="1" applyFill="1" applyBorder="1"/>
    <xf numFmtId="17" fontId="0" fillId="6" borderId="1" xfId="0" applyNumberFormat="1" applyFill="1" applyBorder="1"/>
    <xf numFmtId="164" fontId="0" fillId="7" borderId="1" xfId="0" applyNumberFormat="1" applyFill="1" applyBorder="1"/>
    <xf numFmtId="0" fontId="2" fillId="3" borderId="0" xfId="0" applyFont="1" applyFill="1"/>
    <xf numFmtId="0" fontId="11" fillId="8" borderId="1" xfId="0" applyFont="1" applyFill="1" applyBorder="1" applyAlignment="1">
      <alignment horizontal="center"/>
    </xf>
    <xf numFmtId="0" fontId="9" fillId="0" borderId="0" xfId="0" applyFont="1"/>
    <xf numFmtId="0" fontId="9" fillId="9" borderId="1" xfId="0" applyFont="1" applyFill="1" applyBorder="1"/>
    <xf numFmtId="0" fontId="0" fillId="2" borderId="2" xfId="0" applyFill="1" applyBorder="1"/>
    <xf numFmtId="0" fontId="0" fillId="0" borderId="3" xfId="0" applyBorder="1"/>
    <xf numFmtId="0" fontId="0" fillId="9" borderId="1" xfId="0" applyFill="1" applyBorder="1"/>
    <xf numFmtId="164" fontId="0" fillId="9" borderId="1" xfId="0" applyNumberFormat="1" applyFill="1" applyBorder="1"/>
    <xf numFmtId="0" fontId="12" fillId="0" borderId="0" xfId="0" applyFont="1"/>
    <xf numFmtId="0" fontId="13" fillId="0" borderId="0" xfId="0" applyFont="1"/>
    <xf numFmtId="0" fontId="12" fillId="9" borderId="1" xfId="0" applyFont="1" applyFill="1" applyBorder="1"/>
  </cellXfs>
  <cellStyles count="4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4"/>
  <colors>
    <mruColors>
      <color rgb="FFFFFF99"/>
      <color rgb="FFFF5050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ALIMENTATION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0.204347927846599"/>
          <c:y val="0.165822841372223"/>
          <c:w val="0.76451265247895"/>
          <c:h val="0.668456407910816"/>
        </c:manualLayout>
      </c:layout>
      <c:lineChart>
        <c:grouping val="standard"/>
        <c:varyColors val="0"/>
        <c:ser>
          <c:idx val="0"/>
          <c:order val="0"/>
          <c:spPr>
            <a:ln>
              <a:solidFill>
                <a:srgbClr val="FF0000"/>
              </a:solidFill>
            </a:ln>
          </c:spPr>
          <c:marker>
            <c:symbol val="none"/>
          </c:marker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factures!$I$2:$O$2</c:f>
              <c:numCache>
                <c:formatCode>mmm\-yy</c:formatCode>
                <c:ptCount val="7"/>
                <c:pt idx="0">
                  <c:v>42887.0</c:v>
                </c:pt>
                <c:pt idx="1">
                  <c:v>42917.0</c:v>
                </c:pt>
                <c:pt idx="2">
                  <c:v>42948.0</c:v>
                </c:pt>
                <c:pt idx="3">
                  <c:v>42979.0</c:v>
                </c:pt>
                <c:pt idx="4">
                  <c:v>43009.0</c:v>
                </c:pt>
                <c:pt idx="5">
                  <c:v>43040.0</c:v>
                </c:pt>
                <c:pt idx="6">
                  <c:v>43070.0</c:v>
                </c:pt>
              </c:numCache>
            </c:numRef>
          </c:cat>
          <c:val>
            <c:numRef>
              <c:f>factures!$I$3:$O$3</c:f>
              <c:numCache>
                <c:formatCode>#,##0.00\ "€"</c:formatCode>
                <c:ptCount val="7"/>
                <c:pt idx="0">
                  <c:v>369.3399999999999</c:v>
                </c:pt>
                <c:pt idx="1">
                  <c:v>0.0</c:v>
                </c:pt>
                <c:pt idx="2">
                  <c:v>0.0</c:v>
                </c:pt>
                <c:pt idx="3">
                  <c:v>0.0</c:v>
                </c:pt>
                <c:pt idx="4">
                  <c:v>0.0</c:v>
                </c:pt>
                <c:pt idx="5">
                  <c:v>0.0</c:v>
                </c:pt>
                <c:pt idx="6">
                  <c:v>0.0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2140188184"/>
        <c:axId val="-2140207528"/>
      </c:lineChart>
      <c:dateAx>
        <c:axId val="-2140188184"/>
        <c:scaling>
          <c:orientation val="minMax"/>
        </c:scaling>
        <c:delete val="0"/>
        <c:axPos val="b"/>
        <c:numFmt formatCode="mmm\-yy" sourceLinked="1"/>
        <c:majorTickMark val="none"/>
        <c:minorTickMark val="none"/>
        <c:tickLblPos val="nextTo"/>
        <c:crossAx val="-2140207528"/>
        <c:crosses val="autoZero"/>
        <c:auto val="1"/>
        <c:lblOffset val="100"/>
        <c:baseTimeUnit val="months"/>
      </c:dateAx>
      <c:valAx>
        <c:axId val="-2140207528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en-GB"/>
                  <a:t>Budget</a:t>
                </a:r>
              </a:p>
            </c:rich>
          </c:tx>
          <c:layout/>
          <c:overlay val="0"/>
        </c:title>
        <c:numFmt formatCode="#,##0.00\ &quot;€&quot;" sourceLinked="1"/>
        <c:majorTickMark val="none"/>
        <c:minorTickMark val="none"/>
        <c:tickLblPos val="nextTo"/>
        <c:crossAx val="-2140188184"/>
        <c:crosses val="autoZero"/>
        <c:crossBetween val="between"/>
      </c:valAx>
      <c:spPr>
        <a:ln cap="sq">
          <a:round/>
        </a:ln>
      </c:spPr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CheckBox" checked="Checked" fmlaLink="$D$8" lockText="1" noThreeD="1"/>
</file>

<file path=xl/ctrlProps/ctrlProp2.xml><?xml version="1.0" encoding="utf-8"?>
<formControlPr xmlns="http://schemas.microsoft.com/office/spreadsheetml/2009/9/main" objectType="CheckBox" checked="Checked" fmlaLink="$D$9" lockText="1" noThreeD="1"/>
</file>

<file path=xl/ctrlProps/ctrlProp3.xml><?xml version="1.0" encoding="utf-8"?>
<formControlPr xmlns="http://schemas.microsoft.com/office/spreadsheetml/2009/9/main" objectType="CheckBox" checked="Checked" fmlaLink="$D$10" lockText="1" noThreeD="1"/>
</file>

<file path=xl/ctrlProps/ctrlProp4.xml><?xml version="1.0" encoding="utf-8"?>
<formControlPr xmlns="http://schemas.microsoft.com/office/spreadsheetml/2009/9/main" objectType="CheckBox" fmlaLink="$D$12" lockText="1" noThreeD="1"/>
</file>

<file path=xl/ctrlProps/ctrlProp5.xml><?xml version="1.0" encoding="utf-8"?>
<formControlPr xmlns="http://schemas.microsoft.com/office/spreadsheetml/2009/9/main" objectType="CheckBox" checked="Checked" fmlaLink="$D$13" lockText="1" noThreeD="1"/>
</file>

<file path=xl/ctrlProps/ctrlProp6.xml><?xml version="1.0" encoding="utf-8"?>
<formControlPr xmlns="http://schemas.microsoft.com/office/spreadsheetml/2009/9/main" objectType="CheckBox" checked="Checked" fmlaLink="$C$11" lockText="1" noThreeD="1"/>
</file>

<file path=xl/ctrlProps/ctrlProp7.xml><?xml version="1.0" encoding="utf-8"?>
<formControlPr xmlns="http://schemas.microsoft.com/office/spreadsheetml/2009/9/main" objectType="CheckBox" checked="Checked" fmlaLink="$C$14" lockText="1" noThreeD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CheckBox" checked="Checked" fmlaLink="$D$11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660390</xdr:colOff>
          <xdr:row>7</xdr:row>
          <xdr:rowOff>12700</xdr:rowOff>
        </xdr:from>
        <xdr:to>
          <xdr:col>4</xdr:col>
          <xdr:colOff>0</xdr:colOff>
          <xdr:row>8</xdr:row>
          <xdr:rowOff>16933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660390</xdr:colOff>
          <xdr:row>8</xdr:row>
          <xdr:rowOff>12700</xdr:rowOff>
        </xdr:from>
        <xdr:to>
          <xdr:col>3</xdr:col>
          <xdr:colOff>728124</xdr:colOff>
          <xdr:row>9</xdr:row>
          <xdr:rowOff>38101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660393</xdr:colOff>
          <xdr:row>9</xdr:row>
          <xdr:rowOff>12700</xdr:rowOff>
        </xdr:from>
        <xdr:to>
          <xdr:col>3</xdr:col>
          <xdr:colOff>812793</xdr:colOff>
          <xdr:row>10</xdr:row>
          <xdr:rowOff>38100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660401</xdr:colOff>
          <xdr:row>10</xdr:row>
          <xdr:rowOff>12700</xdr:rowOff>
        </xdr:from>
        <xdr:to>
          <xdr:col>4</xdr:col>
          <xdr:colOff>42334</xdr:colOff>
          <xdr:row>11</xdr:row>
          <xdr:rowOff>38099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11</xdr:row>
          <xdr:rowOff>12700</xdr:rowOff>
        </xdr:from>
        <xdr:to>
          <xdr:col>4</xdr:col>
          <xdr:colOff>0</xdr:colOff>
          <xdr:row>12</xdr:row>
          <xdr:rowOff>38101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668869</xdr:colOff>
          <xdr:row>12</xdr:row>
          <xdr:rowOff>12700</xdr:rowOff>
        </xdr:from>
        <xdr:to>
          <xdr:col>3</xdr:col>
          <xdr:colOff>829735</xdr:colOff>
          <xdr:row>13</xdr:row>
          <xdr:rowOff>38100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63500</xdr:colOff>
          <xdr:row>10</xdr:row>
          <xdr:rowOff>12700</xdr:rowOff>
        </xdr:from>
        <xdr:to>
          <xdr:col>1</xdr:col>
          <xdr:colOff>825500</xdr:colOff>
          <xdr:row>11</xdr:row>
          <xdr:rowOff>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Actif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50800</xdr:colOff>
          <xdr:row>13</xdr:row>
          <xdr:rowOff>0</xdr:rowOff>
        </xdr:from>
        <xdr:to>
          <xdr:col>1</xdr:col>
          <xdr:colOff>889000</xdr:colOff>
          <xdr:row>13</xdr:row>
          <xdr:rowOff>190500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Actif</a:t>
              </a:r>
            </a:p>
          </xdr:txBody>
        </xdr:sp>
        <xdr:clientData/>
      </xdr:twoCellAnchor>
    </mc:Choice>
    <mc:Fallback/>
  </mc:AlternateContent>
  <xdr:twoCellAnchor>
    <xdr:from>
      <xdr:col>6</xdr:col>
      <xdr:colOff>41275</xdr:colOff>
      <xdr:row>6</xdr:row>
      <xdr:rowOff>177800</xdr:rowOff>
    </xdr:from>
    <xdr:to>
      <xdr:col>11</xdr:col>
      <xdr:colOff>368300</xdr:colOff>
      <xdr:row>23</xdr:row>
      <xdr:rowOff>8466</xdr:rowOff>
    </xdr:to>
    <xdr:graphicFrame macro="">
      <xdr:nvGraphicFramePr>
        <xdr:cNvPr id="4" name="Chart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800100</xdr:colOff>
          <xdr:row>0</xdr:row>
          <xdr:rowOff>165100</xdr:rowOff>
        </xdr:from>
        <xdr:to>
          <xdr:col>4</xdr:col>
          <xdr:colOff>1371600</xdr:colOff>
          <xdr:row>4</xdr:row>
          <xdr:rowOff>33867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Sauvegarde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5" Type="http://schemas.openxmlformats.org/officeDocument/2006/relationships/ctrlProp" Target="../ctrlProps/ctrlProp3.xml"/><Relationship Id="rId6" Type="http://schemas.openxmlformats.org/officeDocument/2006/relationships/ctrlProp" Target="../ctrlProps/ctrlProp4.xml"/><Relationship Id="rId7" Type="http://schemas.openxmlformats.org/officeDocument/2006/relationships/ctrlProp" Target="../ctrlProps/ctrlProp5.xml"/><Relationship Id="rId8" Type="http://schemas.openxmlformats.org/officeDocument/2006/relationships/ctrlProp" Target="../ctrlProps/ctrlProp6.xml"/><Relationship Id="rId9" Type="http://schemas.openxmlformats.org/officeDocument/2006/relationships/ctrlProp" Target="../ctrlProps/ctrlProp7.xml"/><Relationship Id="rId10" Type="http://schemas.openxmlformats.org/officeDocument/2006/relationships/ctrlProp" Target="../ctrlProps/ctrlProp8.xml"/><Relationship Id="rId11" Type="http://schemas.openxmlformats.org/officeDocument/2006/relationships/ctrlProp" Target="../ctrlProps/ctrlProp9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24"/>
  <sheetViews>
    <sheetView topLeftCell="A8" zoomScale="150" zoomScaleNormal="150" zoomScalePageLayoutView="150" workbookViewId="0">
      <selection activeCell="B5" sqref="B5"/>
    </sheetView>
  </sheetViews>
  <sheetFormatPr baseColWidth="10" defaultColWidth="11" defaultRowHeight="15" x14ac:dyDescent="0"/>
  <cols>
    <col min="1" max="1" width="20.33203125" style="6" customWidth="1"/>
    <col min="2" max="2" width="12" style="7" customWidth="1"/>
    <col min="3" max="3" width="12.1640625" style="7" customWidth="1"/>
    <col min="4" max="4" width="11" style="8"/>
    <col min="5" max="5" width="18.6640625" style="7" customWidth="1"/>
    <col min="6" max="16384" width="11" style="7"/>
  </cols>
  <sheetData>
    <row r="1" spans="1:8">
      <c r="A1" s="13" t="s">
        <v>26</v>
      </c>
      <c r="B1" s="7" t="s">
        <v>33</v>
      </c>
    </row>
    <row r="2" spans="1:8">
      <c r="A2" s="14">
        <v>2061.2399999999998</v>
      </c>
    </row>
    <row r="4" spans="1:8">
      <c r="A4" s="13" t="s">
        <v>27</v>
      </c>
      <c r="B4" s="7" t="s">
        <v>34</v>
      </c>
    </row>
    <row r="5" spans="1:8">
      <c r="A5" s="14">
        <v>1157.4000000000001</v>
      </c>
    </row>
    <row r="7" spans="1:8">
      <c r="A7" s="13" t="s">
        <v>0</v>
      </c>
      <c r="D7" s="22"/>
    </row>
    <row r="8" spans="1:8">
      <c r="A8" s="14">
        <f>A2+A5</f>
        <v>3218.64</v>
      </c>
      <c r="D8" s="22" t="b">
        <v>1</v>
      </c>
      <c r="E8" s="10" t="s">
        <v>5</v>
      </c>
      <c r="F8" s="15">
        <f>SUMIF(D8,TRUE,factures!B3)</f>
        <v>973.22</v>
      </c>
    </row>
    <row r="9" spans="1:8">
      <c r="D9" s="22" t="b">
        <v>1</v>
      </c>
      <c r="E9" s="10" t="s">
        <v>52</v>
      </c>
      <c r="F9" s="15">
        <f>SUMIF(D9,TRUE,factures!B4)</f>
        <v>78.36</v>
      </c>
    </row>
    <row r="10" spans="1:8">
      <c r="A10" s="13" t="s">
        <v>1</v>
      </c>
      <c r="B10" s="7" t="s">
        <v>32</v>
      </c>
      <c r="D10" s="22" t="b">
        <v>1</v>
      </c>
      <c r="E10" s="10" t="s">
        <v>7</v>
      </c>
      <c r="F10" s="15">
        <f>SUMIF(D10,TRUE,factures!B5)</f>
        <v>20.66</v>
      </c>
      <c r="G10" s="9"/>
      <c r="H10" s="9"/>
    </row>
    <row r="11" spans="1:8">
      <c r="A11" s="14">
        <f>SUMIF(C11,TRUE,factures!B10)</f>
        <v>321.86399999999998</v>
      </c>
      <c r="C11" s="22" t="b">
        <v>1</v>
      </c>
      <c r="D11" s="22" t="b">
        <v>1</v>
      </c>
      <c r="E11" s="10" t="s">
        <v>8</v>
      </c>
      <c r="F11" s="15">
        <f>SUMIF(D11,TRUE,factures!B6)</f>
        <v>27.5</v>
      </c>
    </row>
    <row r="12" spans="1:8">
      <c r="D12" s="22" t="b">
        <v>0</v>
      </c>
      <c r="E12" s="10" t="s">
        <v>9</v>
      </c>
      <c r="F12" s="15">
        <f>SUMIF(D12,TRUE,factures!B7)</f>
        <v>0</v>
      </c>
    </row>
    <row r="13" spans="1:8">
      <c r="A13" s="13" t="s">
        <v>2</v>
      </c>
      <c r="B13" s="12" t="s">
        <v>35</v>
      </c>
      <c r="D13" s="22" t="b">
        <v>1</v>
      </c>
      <c r="E13" s="10" t="s">
        <v>53</v>
      </c>
      <c r="F13" s="15">
        <f>SUMIF(D13,TRUE,factures!B8)</f>
        <v>25</v>
      </c>
    </row>
    <row r="14" spans="1:8">
      <c r="A14" s="14">
        <f>SUMIF(C14,TRUE,factures!B11)</f>
        <v>289.67759999999998</v>
      </c>
      <c r="C14" s="22" t="b">
        <v>1</v>
      </c>
      <c r="E14" s="10" t="s">
        <v>14</v>
      </c>
      <c r="F14" s="15">
        <f>factures!I3</f>
        <v>369.33999999999992</v>
      </c>
    </row>
    <row r="15" spans="1:8">
      <c r="E15" s="10" t="s">
        <v>13</v>
      </c>
      <c r="F15" s="15">
        <v>6.1</v>
      </c>
    </row>
    <row r="16" spans="1:8">
      <c r="A16" s="13" t="s">
        <v>3</v>
      </c>
      <c r="B16" s="10" t="s">
        <v>12</v>
      </c>
      <c r="E16" s="10" t="s">
        <v>10</v>
      </c>
      <c r="F16" s="15">
        <v>60.01</v>
      </c>
    </row>
    <row r="17" spans="1:6">
      <c r="A17" s="17">
        <f>A8-(A11+A14)</f>
        <v>2607.0983999999999</v>
      </c>
      <c r="B17" s="16">
        <f>SUM(F8:F30)</f>
        <v>2263.4799999999996</v>
      </c>
      <c r="E17" s="10" t="s">
        <v>25</v>
      </c>
      <c r="F17" s="15">
        <v>61.29</v>
      </c>
    </row>
    <row r="18" spans="1:6">
      <c r="E18" s="10" t="s">
        <v>15</v>
      </c>
      <c r="F18" s="15">
        <v>186.51</v>
      </c>
    </row>
    <row r="19" spans="1:6">
      <c r="A19" s="13" t="s">
        <v>4</v>
      </c>
      <c r="B19" s="10" t="s">
        <v>30</v>
      </c>
      <c r="C19" s="10" t="s">
        <v>31</v>
      </c>
      <c r="E19" s="10" t="s">
        <v>36</v>
      </c>
      <c r="F19" s="10">
        <v>41.62</v>
      </c>
    </row>
    <row r="20" spans="1:6">
      <c r="A20" s="14">
        <f>A17-B17</f>
        <v>343.61840000000029</v>
      </c>
      <c r="B20" s="15">
        <f>A20/2</f>
        <v>171.80920000000015</v>
      </c>
      <c r="C20" s="15">
        <f>A20/2</f>
        <v>171.80920000000015</v>
      </c>
      <c r="E20" s="10" t="s">
        <v>37</v>
      </c>
      <c r="F20" s="15">
        <v>21.87</v>
      </c>
    </row>
    <row r="21" spans="1:6">
      <c r="E21" s="10" t="s">
        <v>22</v>
      </c>
      <c r="F21" s="15">
        <v>176</v>
      </c>
    </row>
    <row r="22" spans="1:6">
      <c r="E22" s="10" t="s">
        <v>38</v>
      </c>
      <c r="F22" s="15">
        <v>36</v>
      </c>
    </row>
    <row r="23" spans="1:6">
      <c r="E23" s="10" t="s">
        <v>50</v>
      </c>
      <c r="F23" s="15">
        <v>30</v>
      </c>
    </row>
    <row r="24" spans="1:6">
      <c r="E24" s="28" t="s">
        <v>57</v>
      </c>
      <c r="F24" s="29">
        <v>150</v>
      </c>
    </row>
  </sheetData>
  <conditionalFormatting sqref="A20">
    <cfRule type="cellIs" dxfId="0" priority="1" operator="lessThan">
      <formula>0</formula>
    </cfRule>
  </conditionalFormatting>
  <pageMargins left="0.75" right="0.75" top="1" bottom="1" header="0.5" footer="0.5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Check Box 3">
              <controlPr defaultSize="0" autoFill="0" autoLine="0" autoPict="0">
                <anchor moveWithCells="1">
                  <from>
                    <xdr:col>3</xdr:col>
                    <xdr:colOff>660400</xdr:colOff>
                    <xdr:row>7</xdr:row>
                    <xdr:rowOff>12700</xdr:rowOff>
                  </from>
                  <to>
                    <xdr:col>4</xdr:col>
                    <xdr:colOff>215900</xdr:colOff>
                    <xdr:row>8</xdr:row>
                    <xdr:rowOff>38100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28" r:id="rId4" name="Check Box 4">
              <controlPr defaultSize="0" autoFill="0" autoLine="0" autoPict="0">
                <anchor moveWithCells="1">
                  <from>
                    <xdr:col>3</xdr:col>
                    <xdr:colOff>660400</xdr:colOff>
                    <xdr:row>8</xdr:row>
                    <xdr:rowOff>12700</xdr:rowOff>
                  </from>
                  <to>
                    <xdr:col>4</xdr:col>
                    <xdr:colOff>215900</xdr:colOff>
                    <xdr:row>9</xdr:row>
                    <xdr:rowOff>38100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29" r:id="rId5" name="Check Box 5">
              <controlPr defaultSize="0" autoFill="0" autoLine="0" autoPict="0">
                <anchor moveWithCells="1">
                  <from>
                    <xdr:col>3</xdr:col>
                    <xdr:colOff>660400</xdr:colOff>
                    <xdr:row>9</xdr:row>
                    <xdr:rowOff>12700</xdr:rowOff>
                  </from>
                  <to>
                    <xdr:col>4</xdr:col>
                    <xdr:colOff>215900</xdr:colOff>
                    <xdr:row>10</xdr:row>
                    <xdr:rowOff>38100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1" r:id="rId6" name="Check Box 7">
              <controlPr defaultSize="0" autoFill="0" autoLine="0" autoPict="0">
                <anchor moveWithCells="1">
                  <from>
                    <xdr:col>3</xdr:col>
                    <xdr:colOff>660400</xdr:colOff>
                    <xdr:row>11</xdr:row>
                    <xdr:rowOff>12700</xdr:rowOff>
                  </from>
                  <to>
                    <xdr:col>4</xdr:col>
                    <xdr:colOff>215900</xdr:colOff>
                    <xdr:row>12</xdr:row>
                    <xdr:rowOff>38100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2" r:id="rId7" name="Check Box 8">
              <controlPr defaultSize="0" autoFill="0" autoLine="0" autoPict="0">
                <anchor moveWithCells="1">
                  <from>
                    <xdr:col>3</xdr:col>
                    <xdr:colOff>673100</xdr:colOff>
                    <xdr:row>12</xdr:row>
                    <xdr:rowOff>12700</xdr:rowOff>
                  </from>
                  <to>
                    <xdr:col>4</xdr:col>
                    <xdr:colOff>228600</xdr:colOff>
                    <xdr:row>13</xdr:row>
                    <xdr:rowOff>38100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3" r:id="rId8" name="Check Box 9">
              <controlPr defaultSize="0" autoFill="0" autoLine="0" autoPict="0">
                <anchor moveWithCells="1">
                  <from>
                    <xdr:col>1</xdr:col>
                    <xdr:colOff>63500</xdr:colOff>
                    <xdr:row>10</xdr:row>
                    <xdr:rowOff>12700</xdr:rowOff>
                  </from>
                  <to>
                    <xdr:col>1</xdr:col>
                    <xdr:colOff>825500</xdr:colOff>
                    <xdr:row>11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4" r:id="rId9" name="Check Box 10">
              <controlPr defaultSize="0" autoFill="0" autoLine="0" autoPict="0">
                <anchor moveWithCells="1">
                  <from>
                    <xdr:col>1</xdr:col>
                    <xdr:colOff>50800</xdr:colOff>
                    <xdr:row>13</xdr:row>
                    <xdr:rowOff>0</xdr:rowOff>
                  </from>
                  <to>
                    <xdr:col>1</xdr:col>
                    <xdr:colOff>889000</xdr:colOff>
                    <xdr:row>14</xdr:row>
                    <xdr:rowOff>25400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6" r:id="rId10" name="Button 12">
              <controlPr defaultSize="0" print="0" autoFill="0" autoPict="0" macro="[0]!Sauvegarde">
                <anchor moveWithCells="1" sizeWithCells="1">
                  <from>
                    <xdr:col>3</xdr:col>
                    <xdr:colOff>800100</xdr:colOff>
                    <xdr:row>0</xdr:row>
                    <xdr:rowOff>165100</xdr:rowOff>
                  </from>
                  <to>
                    <xdr:col>4</xdr:col>
                    <xdr:colOff>1371600</xdr:colOff>
                    <xdr:row>4</xdr:row>
                    <xdr:rowOff>38100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0" r:id="rId11" name="Check Box 6">
              <controlPr defaultSize="0" autoFill="0" autoLine="0" autoPict="0">
                <anchor moveWithCells="1">
                  <from>
                    <xdr:col>3</xdr:col>
                    <xdr:colOff>660400</xdr:colOff>
                    <xdr:row>10</xdr:row>
                    <xdr:rowOff>12700</xdr:rowOff>
                  </from>
                  <to>
                    <xdr:col>4</xdr:col>
                    <xdr:colOff>215900</xdr:colOff>
                    <xdr:row>11</xdr:row>
                    <xdr:rowOff>38100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25"/>
  <sheetViews>
    <sheetView zoomScale="150" zoomScaleNormal="150" zoomScalePageLayoutView="150" workbookViewId="0">
      <selection activeCell="G7" sqref="G7"/>
    </sheetView>
  </sheetViews>
  <sheetFormatPr baseColWidth="10" defaultColWidth="11" defaultRowHeight="15" x14ac:dyDescent="0"/>
  <cols>
    <col min="1" max="1" width="16.83203125" style="4" customWidth="1"/>
    <col min="4" max="4" width="16.5" customWidth="1"/>
    <col min="5" max="5" width="11" style="2"/>
    <col min="6" max="6" width="17.6640625" style="1" customWidth="1"/>
    <col min="8" max="8" width="17.33203125" customWidth="1"/>
  </cols>
  <sheetData>
    <row r="2" spans="1:15">
      <c r="A2" s="4" t="s">
        <v>11</v>
      </c>
      <c r="D2" s="1" t="s">
        <v>39</v>
      </c>
      <c r="E2" s="2">
        <v>8.5500000000000007</v>
      </c>
      <c r="F2" s="1" t="s">
        <v>40</v>
      </c>
      <c r="H2" s="19" t="s">
        <v>16</v>
      </c>
      <c r="I2" s="20">
        <v>42887</v>
      </c>
      <c r="J2" s="20">
        <v>42917</v>
      </c>
      <c r="K2" s="20">
        <v>42948</v>
      </c>
      <c r="L2" s="20">
        <v>42979</v>
      </c>
      <c r="M2" s="20">
        <v>43009</v>
      </c>
      <c r="N2" s="20">
        <v>43040</v>
      </c>
      <c r="O2" s="20">
        <v>43070</v>
      </c>
    </row>
    <row r="3" spans="1:15">
      <c r="A3" s="5" t="s">
        <v>5</v>
      </c>
      <c r="B3" s="2">
        <v>973.22</v>
      </c>
      <c r="D3" s="21">
        <f>SUM(E:E)</f>
        <v>174.88999999999996</v>
      </c>
      <c r="E3" s="2">
        <v>18.350000000000001</v>
      </c>
      <c r="F3" s="1" t="s">
        <v>40</v>
      </c>
      <c r="H3" s="1" t="s">
        <v>51</v>
      </c>
      <c r="I3" s="16">
        <f>I6+I15</f>
        <v>369.33999999999992</v>
      </c>
      <c r="J3" s="16">
        <f>J6+J15</f>
        <v>0</v>
      </c>
      <c r="K3" s="16">
        <f>K6+K15</f>
        <v>0</v>
      </c>
      <c r="L3" s="16">
        <f>L6+L15</f>
        <v>0</v>
      </c>
      <c r="M3" s="16">
        <f>M6+M15</f>
        <v>0</v>
      </c>
      <c r="N3" s="16">
        <f>N6+N15</f>
        <v>0</v>
      </c>
      <c r="O3" s="16">
        <f>O6+O15</f>
        <v>0</v>
      </c>
    </row>
    <row r="4" spans="1:15">
      <c r="A4" s="5" t="s">
        <v>6</v>
      </c>
      <c r="B4" s="2">
        <v>78.36</v>
      </c>
      <c r="E4" s="2">
        <v>14.5</v>
      </c>
      <c r="F4" s="1" t="s">
        <v>41</v>
      </c>
    </row>
    <row r="5" spans="1:15">
      <c r="A5" s="5" t="s">
        <v>7</v>
      </c>
      <c r="B5" s="2">
        <v>20.66</v>
      </c>
      <c r="E5" s="2">
        <v>42.1</v>
      </c>
      <c r="F5" s="1" t="s">
        <v>42</v>
      </c>
      <c r="H5" s="18" t="s">
        <v>23</v>
      </c>
      <c r="I5" s="20">
        <v>42887</v>
      </c>
      <c r="J5" s="20">
        <v>42917</v>
      </c>
      <c r="K5" s="20">
        <v>42948</v>
      </c>
      <c r="L5" s="20">
        <v>42979</v>
      </c>
      <c r="M5" s="20">
        <v>43009</v>
      </c>
      <c r="N5" s="20">
        <v>43040</v>
      </c>
      <c r="O5" s="20">
        <v>43070</v>
      </c>
    </row>
    <row r="6" spans="1:15">
      <c r="A6" s="5" t="s">
        <v>8</v>
      </c>
      <c r="B6" s="2">
        <v>27.5</v>
      </c>
      <c r="E6" s="2">
        <v>34.5</v>
      </c>
      <c r="F6" s="1" t="s">
        <v>43</v>
      </c>
      <c r="I6" s="21">
        <f>SUM(I8+I9+I10+I11+I12)</f>
        <v>194.45</v>
      </c>
      <c r="J6" s="21">
        <f>SUM(J8+J9+J10+J11+J12)</f>
        <v>0</v>
      </c>
      <c r="K6" s="21">
        <f>SUM(K8+K9+K10+K11+K12)</f>
        <v>0</v>
      </c>
      <c r="L6" s="21">
        <f>SUM(L8+L9+L10+L11+L12)</f>
        <v>0</v>
      </c>
      <c r="M6" s="21">
        <f>SUM(M8+M9+M10+M11+M12)</f>
        <v>0</v>
      </c>
      <c r="N6" s="21">
        <f>SUM(N8+N9+N10+N11+N12)</f>
        <v>0</v>
      </c>
      <c r="O6" s="21">
        <f>SUM(O8+O9+O10+O11+O12)</f>
        <v>0</v>
      </c>
    </row>
    <row r="7" spans="1:15">
      <c r="A7" s="5" t="s">
        <v>9</v>
      </c>
      <c r="B7" s="2">
        <v>18</v>
      </c>
      <c r="E7" s="2">
        <v>8.44</v>
      </c>
      <c r="F7" s="1" t="s">
        <v>44</v>
      </c>
    </row>
    <row r="8" spans="1:15">
      <c r="A8" s="11" t="s">
        <v>24</v>
      </c>
      <c r="B8" s="2">
        <v>25</v>
      </c>
      <c r="E8" s="2">
        <v>0.6</v>
      </c>
      <c r="F8" s="1" t="s">
        <v>45</v>
      </c>
      <c r="H8" s="10" t="s">
        <v>18</v>
      </c>
      <c r="I8" s="2">
        <v>153</v>
      </c>
      <c r="J8" s="2"/>
      <c r="K8" s="2"/>
      <c r="L8" s="2"/>
      <c r="M8" s="2"/>
      <c r="N8" s="2"/>
      <c r="O8" s="2"/>
    </row>
    <row r="9" spans="1:15">
      <c r="A9"/>
      <c r="E9" s="2">
        <v>0.3</v>
      </c>
      <c r="F9" s="1" t="s">
        <v>45</v>
      </c>
      <c r="H9" s="10" t="s">
        <v>17</v>
      </c>
      <c r="I9" s="2">
        <v>41.45</v>
      </c>
      <c r="J9" s="2"/>
      <c r="K9" s="2"/>
      <c r="L9" s="2"/>
      <c r="M9" s="2"/>
      <c r="N9" s="2"/>
      <c r="O9" s="2"/>
    </row>
    <row r="10" spans="1:15">
      <c r="A10" s="11" t="s">
        <v>28</v>
      </c>
      <c r="B10" s="3">
        <f>SUM(finances!A8*10)/100</f>
        <v>321.86399999999998</v>
      </c>
      <c r="E10" s="2">
        <v>3.1</v>
      </c>
      <c r="F10" s="1" t="s">
        <v>48</v>
      </c>
      <c r="H10" s="10" t="s">
        <v>19</v>
      </c>
      <c r="I10" s="2">
        <v>0</v>
      </c>
      <c r="J10" s="2"/>
      <c r="K10" s="2"/>
      <c r="L10" s="2"/>
      <c r="M10" s="2"/>
      <c r="N10" s="2"/>
      <c r="O10" s="2"/>
    </row>
    <row r="11" spans="1:15">
      <c r="A11" s="11" t="s">
        <v>29</v>
      </c>
      <c r="B11" s="3">
        <f>SUM((finances!A8-factures!B10)*10)/100</f>
        <v>289.67759999999998</v>
      </c>
      <c r="E11" s="2">
        <v>0.7</v>
      </c>
      <c r="F11" s="1" t="s">
        <v>45</v>
      </c>
      <c r="H11" s="10" t="s">
        <v>20</v>
      </c>
      <c r="I11" s="2">
        <v>0</v>
      </c>
      <c r="J11" s="2"/>
      <c r="K11" s="2"/>
      <c r="L11" s="2"/>
      <c r="M11" s="2"/>
      <c r="N11" s="2"/>
      <c r="O11" s="2"/>
    </row>
    <row r="12" spans="1:15">
      <c r="E12" s="2">
        <v>0.6</v>
      </c>
      <c r="F12" s="1" t="s">
        <v>45</v>
      </c>
      <c r="H12" s="10" t="s">
        <v>21</v>
      </c>
      <c r="I12" s="2">
        <v>0</v>
      </c>
      <c r="J12" s="2"/>
      <c r="K12" s="2"/>
      <c r="L12" s="2"/>
      <c r="M12" s="2"/>
      <c r="N12" s="2"/>
      <c r="O12" s="2"/>
    </row>
    <row r="13" spans="1:15">
      <c r="E13" s="2">
        <v>7.9</v>
      </c>
      <c r="F13" s="1" t="s">
        <v>46</v>
      </c>
    </row>
    <row r="14" spans="1:15">
      <c r="E14" s="2">
        <v>0.6</v>
      </c>
      <c r="F14" s="1" t="s">
        <v>45</v>
      </c>
      <c r="H14" s="18" t="s">
        <v>49</v>
      </c>
      <c r="I14" s="20">
        <v>42887</v>
      </c>
      <c r="J14" s="20">
        <v>42917</v>
      </c>
      <c r="K14" s="20">
        <v>42948</v>
      </c>
      <c r="L14" s="20">
        <v>42979</v>
      </c>
      <c r="M14" s="20">
        <v>43009</v>
      </c>
      <c r="N14" s="20">
        <v>43040</v>
      </c>
      <c r="O14" s="20">
        <v>43070</v>
      </c>
    </row>
    <row r="15" spans="1:15">
      <c r="E15" s="2">
        <v>0.7</v>
      </c>
      <c r="F15" s="1" t="s">
        <v>45</v>
      </c>
      <c r="I15" s="21">
        <f>factures!D3</f>
        <v>174.88999999999996</v>
      </c>
      <c r="J15" s="2"/>
      <c r="K15" s="2"/>
      <c r="L15" s="2"/>
      <c r="M15" s="2"/>
      <c r="N15" s="2"/>
      <c r="O15" s="2"/>
    </row>
    <row r="16" spans="1:15">
      <c r="E16" s="2">
        <v>0.6</v>
      </c>
      <c r="F16" s="1" t="s">
        <v>45</v>
      </c>
    </row>
    <row r="17" spans="5:6">
      <c r="E17" s="2">
        <v>0.7</v>
      </c>
      <c r="F17" s="1" t="s">
        <v>45</v>
      </c>
    </row>
    <row r="18" spans="5:6">
      <c r="E18" s="2">
        <v>2</v>
      </c>
      <c r="F18" s="1" t="s">
        <v>48</v>
      </c>
    </row>
    <row r="19" spans="5:6">
      <c r="E19" s="2">
        <v>3.65</v>
      </c>
      <c r="F19" s="1" t="s">
        <v>44</v>
      </c>
    </row>
    <row r="20" spans="5:6">
      <c r="E20" s="2">
        <v>12.8</v>
      </c>
      <c r="F20" s="1" t="s">
        <v>47</v>
      </c>
    </row>
    <row r="21" spans="5:6">
      <c r="E21" s="2">
        <v>0.7</v>
      </c>
      <c r="F21" s="1" t="s">
        <v>45</v>
      </c>
    </row>
    <row r="22" spans="5:6">
      <c r="E22" s="2">
        <v>0.3</v>
      </c>
      <c r="F22" s="1" t="s">
        <v>45</v>
      </c>
    </row>
    <row r="23" spans="5:6">
      <c r="E23" s="2">
        <v>1.2</v>
      </c>
      <c r="F23" s="1" t="s">
        <v>45</v>
      </c>
    </row>
    <row r="24" spans="5:6">
      <c r="E24" s="2">
        <v>7.25</v>
      </c>
      <c r="F24" s="1" t="s">
        <v>48</v>
      </c>
    </row>
    <row r="25" spans="5:6">
      <c r="E25" s="2">
        <v>4.75</v>
      </c>
      <c r="F25" s="1" t="s">
        <v>48</v>
      </c>
    </row>
  </sheetData>
  <autoFilter ref="F1:F22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"/>
  <sheetViews>
    <sheetView tabSelected="1" zoomScale="150" zoomScaleNormal="150" zoomScalePageLayoutView="150" workbookViewId="0">
      <selection activeCell="R9" sqref="R9"/>
    </sheetView>
  </sheetViews>
  <sheetFormatPr baseColWidth="10" defaultColWidth="11" defaultRowHeight="15" x14ac:dyDescent="0"/>
  <cols>
    <col min="1" max="1" width="44.33203125" customWidth="1"/>
    <col min="2" max="2" width="13.5" customWidth="1"/>
    <col min="3" max="3" width="12.6640625" customWidth="1"/>
    <col min="4" max="4" width="27" customWidth="1"/>
    <col min="5" max="6" width="29" customWidth="1"/>
    <col min="7" max="7" width="27.1640625" customWidth="1"/>
    <col min="8" max="8" width="27.6640625" customWidth="1"/>
    <col min="9" max="9" width="28.6640625" customWidth="1"/>
    <col min="10" max="10" width="14" customWidth="1"/>
    <col min="11" max="11" width="13.5" customWidth="1"/>
    <col min="12" max="12" width="14.1640625" customWidth="1"/>
    <col min="13" max="13" width="13.1640625" customWidth="1"/>
    <col min="14" max="14" width="14.1640625" customWidth="1"/>
    <col min="15" max="15" width="12" customWidth="1"/>
    <col min="16" max="16" width="13.33203125" customWidth="1"/>
    <col min="17" max="17" width="14" customWidth="1"/>
    <col min="18" max="18" width="13.1640625" customWidth="1"/>
    <col min="19" max="19" width="15.5" customWidth="1"/>
    <col min="20" max="20" width="13.83203125" customWidth="1"/>
  </cols>
  <sheetData>
    <row r="1" spans="1:21" s="1" customFormat="1">
      <c r="A1" s="1" t="s">
        <v>58</v>
      </c>
      <c r="B1" s="23" t="s">
        <v>0</v>
      </c>
      <c r="C1" s="10" t="s">
        <v>12</v>
      </c>
      <c r="D1" s="10" t="s">
        <v>5</v>
      </c>
      <c r="E1" s="1" t="s">
        <v>52</v>
      </c>
      <c r="F1" s="1" t="s">
        <v>7</v>
      </c>
      <c r="G1" s="10" t="s">
        <v>8</v>
      </c>
      <c r="H1" s="10" t="s">
        <v>9</v>
      </c>
      <c r="I1" s="10" t="s">
        <v>53</v>
      </c>
      <c r="J1" s="10" t="s">
        <v>14</v>
      </c>
      <c r="K1" s="10" t="s">
        <v>13</v>
      </c>
      <c r="L1" s="10" t="s">
        <v>10</v>
      </c>
      <c r="M1" s="10" t="s">
        <v>25</v>
      </c>
      <c r="N1" s="10" t="s">
        <v>15</v>
      </c>
      <c r="O1" s="10" t="s">
        <v>36</v>
      </c>
      <c r="P1" s="10" t="s">
        <v>37</v>
      </c>
      <c r="Q1" s="10" t="s">
        <v>22</v>
      </c>
      <c r="R1" s="10" t="s">
        <v>38</v>
      </c>
      <c r="S1" s="26" t="s">
        <v>50</v>
      </c>
      <c r="T1" s="25" t="s">
        <v>57</v>
      </c>
      <c r="U1" s="27"/>
    </row>
    <row r="2" spans="1:21" s="24" customFormat="1">
      <c r="A2" s="24" t="s">
        <v>55</v>
      </c>
      <c r="B2" s="24" t="s">
        <v>54</v>
      </c>
      <c r="C2" s="24" t="s">
        <v>54</v>
      </c>
      <c r="D2" s="30" t="s">
        <v>59</v>
      </c>
      <c r="E2" s="30" t="s">
        <v>59</v>
      </c>
      <c r="F2" s="30" t="s">
        <v>59</v>
      </c>
      <c r="G2" s="30" t="s">
        <v>59</v>
      </c>
      <c r="H2" s="30" t="s">
        <v>59</v>
      </c>
      <c r="I2" s="30" t="s">
        <v>59</v>
      </c>
      <c r="J2" s="24" t="s">
        <v>54</v>
      </c>
      <c r="K2" s="24" t="s">
        <v>54</v>
      </c>
      <c r="L2" s="24" t="s">
        <v>54</v>
      </c>
      <c r="M2" s="24" t="s">
        <v>54</v>
      </c>
      <c r="N2" s="24" t="s">
        <v>54</v>
      </c>
      <c r="O2" s="24" t="s">
        <v>54</v>
      </c>
      <c r="P2" s="24" t="s">
        <v>54</v>
      </c>
      <c r="Q2" s="24" t="s">
        <v>54</v>
      </c>
      <c r="R2" s="24" t="s">
        <v>54</v>
      </c>
      <c r="S2" s="24" t="s">
        <v>54</v>
      </c>
      <c r="T2" s="25"/>
    </row>
    <row r="3" spans="1:21" s="31" customFormat="1">
      <c r="A3" s="31" t="s">
        <v>56</v>
      </c>
      <c r="B3" s="31" t="s">
        <v>54</v>
      </c>
      <c r="C3" s="31" t="s">
        <v>54</v>
      </c>
      <c r="D3" s="31" t="s">
        <v>54</v>
      </c>
      <c r="E3" s="31" t="s">
        <v>54</v>
      </c>
      <c r="F3" s="31" t="s">
        <v>54</v>
      </c>
      <c r="G3" s="31" t="s">
        <v>54</v>
      </c>
      <c r="H3" s="31" t="s">
        <v>54</v>
      </c>
      <c r="I3" s="31" t="s">
        <v>54</v>
      </c>
      <c r="J3" s="31" t="s">
        <v>54</v>
      </c>
      <c r="K3" s="31" t="s">
        <v>54</v>
      </c>
      <c r="L3" s="31" t="s">
        <v>54</v>
      </c>
      <c r="M3" s="31" t="s">
        <v>54</v>
      </c>
      <c r="N3" s="31" t="s">
        <v>54</v>
      </c>
      <c r="O3" s="31" t="s">
        <v>54</v>
      </c>
      <c r="P3" s="31" t="s">
        <v>54</v>
      </c>
      <c r="Q3" s="31" t="s">
        <v>54</v>
      </c>
      <c r="R3" s="31" t="s">
        <v>54</v>
      </c>
      <c r="S3" s="31" t="s">
        <v>54</v>
      </c>
      <c r="T3" s="32" t="s">
        <v>54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finances</vt:lpstr>
      <vt:lpstr>factures</vt:lpstr>
      <vt:lpstr>backup</vt:lpstr>
    </vt:vector>
  </TitlesOfParts>
  <Company>JNO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Rudy OURMIAH</dc:creator>
  <cp:lastModifiedBy>Rudy OURMIAH</cp:lastModifiedBy>
  <dcterms:created xsi:type="dcterms:W3CDTF">2017-06-16T07:57:42Z</dcterms:created>
  <dcterms:modified xsi:type="dcterms:W3CDTF">2017-06-20T17:46:32Z</dcterms:modified>
</cp:coreProperties>
</file>