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105" windowWidth="20205" windowHeight="10035" activeTab="1"/>
  </bookViews>
  <sheets>
    <sheet name="cequejai" sheetId="1" r:id="rId1"/>
    <sheet name="cequejeveux" sheetId="4" r:id="rId2"/>
  </sheets>
  <externalReferences>
    <externalReference r:id="rId3"/>
  </externalReferences>
  <definedNames>
    <definedName name="BATEAUX">'[1]BDD AGC'!$D$2:$D$15</definedName>
    <definedName name="EXCURSIONS">'[1]BDD AGC'!$D$2:$D$15</definedName>
    <definedName name="FOURNISSEURS">'[1]BDD AGC'!$C$2:$C$9</definedName>
    <definedName name="GUIDES">'[1]BDD AGC'!$K$2:$K$100</definedName>
  </definedNames>
  <calcPr calcId="145621"/>
</workbook>
</file>

<file path=xl/calcChain.xml><?xml version="1.0" encoding="utf-8"?>
<calcChain xmlns="http://schemas.openxmlformats.org/spreadsheetml/2006/main">
  <c r="U23" i="4" l="1"/>
  <c r="K23" i="4"/>
  <c r="L23" i="4" s="1"/>
  <c r="J23" i="4"/>
  <c r="I23" i="4"/>
  <c r="G23" i="4"/>
  <c r="B3" i="4" s="1"/>
  <c r="F23" i="4"/>
  <c r="E23" i="4"/>
  <c r="U22" i="4"/>
  <c r="K22" i="4"/>
  <c r="L22" i="4" s="1"/>
  <c r="J22" i="4"/>
  <c r="I22" i="4"/>
  <c r="H22" i="4"/>
  <c r="G22" i="4"/>
  <c r="F22" i="4"/>
  <c r="E22" i="4"/>
  <c r="U21" i="4"/>
  <c r="L21" i="4"/>
  <c r="K21" i="4"/>
  <c r="I21" i="4"/>
  <c r="J21" i="4" s="1"/>
  <c r="H21" i="4"/>
  <c r="G21" i="4"/>
  <c r="E21" i="4"/>
  <c r="F21" i="4" s="1"/>
  <c r="Z20" i="4"/>
  <c r="U20" i="4"/>
  <c r="K20" i="4"/>
  <c r="L20" i="4" s="1"/>
  <c r="J20" i="4"/>
  <c r="I20" i="4"/>
  <c r="G20" i="4"/>
  <c r="H20" i="4" s="1"/>
  <c r="F20" i="4"/>
  <c r="E20" i="4"/>
  <c r="Z19" i="4"/>
  <c r="U19" i="4"/>
  <c r="K19" i="4"/>
  <c r="L19" i="4" s="1"/>
  <c r="I19" i="4"/>
  <c r="J19" i="4" s="1"/>
  <c r="H19" i="4"/>
  <c r="G19" i="4"/>
  <c r="E19" i="4"/>
  <c r="F19" i="4" s="1"/>
  <c r="Z18" i="4"/>
  <c r="U18" i="4"/>
  <c r="K18" i="4"/>
  <c r="L18" i="4" s="1"/>
  <c r="J18" i="4"/>
  <c r="I18" i="4"/>
  <c r="G18" i="4"/>
  <c r="H18" i="4" s="1"/>
  <c r="F18" i="4"/>
  <c r="E18" i="4"/>
  <c r="U17" i="4"/>
  <c r="K17" i="4"/>
  <c r="L17" i="4" s="1"/>
  <c r="J17" i="4"/>
  <c r="I17" i="4"/>
  <c r="H17" i="4"/>
  <c r="G17" i="4"/>
  <c r="F17" i="4"/>
  <c r="E17" i="4"/>
  <c r="Z16" i="4"/>
  <c r="U16" i="4"/>
  <c r="L16" i="4"/>
  <c r="K16" i="4"/>
  <c r="J16" i="4"/>
  <c r="I16" i="4"/>
  <c r="H16" i="4"/>
  <c r="G16" i="4"/>
  <c r="E16" i="4"/>
  <c r="F16" i="4" s="1"/>
  <c r="Z15" i="4"/>
  <c r="U15" i="4"/>
  <c r="L15" i="4"/>
  <c r="K15" i="4"/>
  <c r="J15" i="4"/>
  <c r="I15" i="4"/>
  <c r="G15" i="4"/>
  <c r="H15" i="4" s="1"/>
  <c r="F15" i="4"/>
  <c r="E15" i="4"/>
  <c r="Z14" i="4"/>
  <c r="U14" i="4"/>
  <c r="L14" i="4"/>
  <c r="K14" i="4"/>
  <c r="I14" i="4"/>
  <c r="J14" i="4" s="1"/>
  <c r="H14" i="4"/>
  <c r="G14" i="4"/>
  <c r="F14" i="4"/>
  <c r="E14" i="4"/>
  <c r="U13" i="4"/>
  <c r="K13" i="4"/>
  <c r="L13" i="4" s="1"/>
  <c r="J13" i="4"/>
  <c r="I13" i="4"/>
  <c r="G13" i="4"/>
  <c r="H13" i="4" s="1"/>
  <c r="F13" i="4"/>
  <c r="E13" i="4"/>
  <c r="Z12" i="4"/>
  <c r="U12" i="4"/>
  <c r="L12" i="4"/>
  <c r="K12" i="4"/>
  <c r="I12" i="4"/>
  <c r="J12" i="4" s="1"/>
  <c r="H12" i="4"/>
  <c r="G12" i="4"/>
  <c r="E12" i="4"/>
  <c r="F12" i="4" s="1"/>
  <c r="U11" i="4"/>
  <c r="L11" i="4"/>
  <c r="K11" i="4"/>
  <c r="J11" i="4"/>
  <c r="I11" i="4"/>
  <c r="H11" i="4"/>
  <c r="G11" i="4"/>
  <c r="E11" i="4"/>
  <c r="F11" i="4" s="1"/>
  <c r="Z10" i="4"/>
  <c r="U10" i="4"/>
  <c r="L10" i="4"/>
  <c r="K10" i="4"/>
  <c r="I10" i="4"/>
  <c r="J10" i="4" s="1"/>
  <c r="H10" i="4"/>
  <c r="G10" i="4"/>
  <c r="F10" i="4"/>
  <c r="E10" i="4"/>
  <c r="Z9" i="4"/>
  <c r="U9" i="4"/>
  <c r="L9" i="4"/>
  <c r="K9" i="4"/>
  <c r="J9" i="4"/>
  <c r="I9" i="4"/>
  <c r="H9" i="4"/>
  <c r="G9" i="4"/>
  <c r="E9" i="4"/>
  <c r="F9" i="4" s="1"/>
  <c r="U8" i="4"/>
  <c r="L8" i="4"/>
  <c r="K8" i="4"/>
  <c r="I8" i="4"/>
  <c r="J8" i="4" s="1"/>
  <c r="H8" i="4"/>
  <c r="G8" i="4"/>
  <c r="E8" i="4"/>
  <c r="F8" i="4" s="1"/>
  <c r="Z7" i="4"/>
  <c r="U7" i="4"/>
  <c r="K7" i="4"/>
  <c r="L7" i="4" s="1"/>
  <c r="J7" i="4"/>
  <c r="I7" i="4"/>
  <c r="G7" i="4"/>
  <c r="H7" i="4" s="1"/>
  <c r="F7" i="4"/>
  <c r="E7" i="4"/>
  <c r="Z6" i="4"/>
  <c r="U6" i="4"/>
  <c r="L6" i="4"/>
  <c r="K6" i="4"/>
  <c r="I6" i="4"/>
  <c r="J6" i="4" s="1"/>
  <c r="H6" i="4"/>
  <c r="G6" i="4"/>
  <c r="E6" i="4"/>
  <c r="F6" i="4" s="1"/>
  <c r="Z5" i="4"/>
  <c r="U5" i="4"/>
  <c r="L5" i="4"/>
  <c r="K5" i="4"/>
  <c r="I5" i="4"/>
  <c r="J5" i="4" s="1"/>
  <c r="H5" i="4"/>
  <c r="G5" i="4"/>
  <c r="E5" i="4"/>
  <c r="F5" i="4" s="1"/>
  <c r="U4" i="4"/>
  <c r="K4" i="4"/>
  <c r="L4" i="4" s="1"/>
  <c r="J4" i="4"/>
  <c r="I4" i="4"/>
  <c r="H4" i="4"/>
  <c r="G4" i="4"/>
  <c r="F4" i="4"/>
  <c r="E4" i="4"/>
  <c r="U3" i="4"/>
  <c r="K3" i="4"/>
  <c r="B5" i="4" s="1"/>
  <c r="I3" i="4"/>
  <c r="J3" i="4" s="1"/>
  <c r="G3" i="4"/>
  <c r="H3" i="4" s="1"/>
  <c r="F3" i="4"/>
  <c r="E3" i="4"/>
  <c r="U2" i="4"/>
  <c r="L2" i="4"/>
  <c r="K2" i="4"/>
  <c r="I2" i="4"/>
  <c r="J2" i="4" s="1"/>
  <c r="H2" i="4"/>
  <c r="G2" i="4"/>
  <c r="F2" i="4"/>
  <c r="E2" i="4"/>
  <c r="B2" i="4" s="1"/>
  <c r="U23" i="1"/>
  <c r="K23" i="1"/>
  <c r="L23" i="1" s="1"/>
  <c r="I23" i="1"/>
  <c r="J23" i="1" s="1"/>
  <c r="G23" i="1"/>
  <c r="H23" i="1" s="1"/>
  <c r="F23" i="1"/>
  <c r="E23" i="1"/>
  <c r="U22" i="1"/>
  <c r="K22" i="1"/>
  <c r="L22" i="1" s="1"/>
  <c r="I22" i="1"/>
  <c r="J22" i="1" s="1"/>
  <c r="G22" i="1"/>
  <c r="H22" i="1" s="1"/>
  <c r="E22" i="1"/>
  <c r="F22" i="1" s="1"/>
  <c r="U21" i="1"/>
  <c r="K21" i="1"/>
  <c r="L21" i="1" s="1"/>
  <c r="I21" i="1"/>
  <c r="J21" i="1" s="1"/>
  <c r="G21" i="1"/>
  <c r="H21" i="1" s="1"/>
  <c r="E21" i="1"/>
  <c r="F21" i="1" s="1"/>
  <c r="Z20" i="1"/>
  <c r="U20" i="1"/>
  <c r="L20" i="1"/>
  <c r="K20" i="1"/>
  <c r="J20" i="1"/>
  <c r="I20" i="1"/>
  <c r="G20" i="1"/>
  <c r="H20" i="1" s="1"/>
  <c r="E20" i="1"/>
  <c r="F20" i="1" s="1"/>
  <c r="Z19" i="1"/>
  <c r="U19" i="1"/>
  <c r="L19" i="1"/>
  <c r="K19" i="1"/>
  <c r="I19" i="1"/>
  <c r="J19" i="1" s="1"/>
  <c r="G19" i="1"/>
  <c r="H19" i="1" s="1"/>
  <c r="E19" i="1"/>
  <c r="F19" i="1" s="1"/>
  <c r="Z18" i="1"/>
  <c r="U18" i="1"/>
  <c r="K18" i="1"/>
  <c r="L18" i="1" s="1"/>
  <c r="I18" i="1"/>
  <c r="J18" i="1" s="1"/>
  <c r="G18" i="1"/>
  <c r="H18" i="1" s="1"/>
  <c r="E18" i="1"/>
  <c r="F18" i="1" s="1"/>
  <c r="U17" i="1"/>
  <c r="K17" i="1"/>
  <c r="L17" i="1" s="1"/>
  <c r="I17" i="1"/>
  <c r="J17" i="1" s="1"/>
  <c r="G17" i="1"/>
  <c r="H17" i="1" s="1"/>
  <c r="E17" i="1"/>
  <c r="F17" i="1" s="1"/>
  <c r="Z16" i="1"/>
  <c r="U16" i="1"/>
  <c r="K16" i="1"/>
  <c r="L16" i="1" s="1"/>
  <c r="I16" i="1"/>
  <c r="J16" i="1" s="1"/>
  <c r="G16" i="1"/>
  <c r="H16" i="1" s="1"/>
  <c r="E16" i="1"/>
  <c r="F16" i="1" s="1"/>
  <c r="Z15" i="1"/>
  <c r="U15" i="1"/>
  <c r="K15" i="1"/>
  <c r="L15" i="1" s="1"/>
  <c r="I15" i="1"/>
  <c r="J15" i="1" s="1"/>
  <c r="G15" i="1"/>
  <c r="H15" i="1" s="1"/>
  <c r="E15" i="1"/>
  <c r="F15" i="1" s="1"/>
  <c r="Z14" i="1"/>
  <c r="U14" i="1"/>
  <c r="K14" i="1"/>
  <c r="L14" i="1" s="1"/>
  <c r="I14" i="1"/>
  <c r="J14" i="1" s="1"/>
  <c r="G14" i="1"/>
  <c r="H14" i="1" s="1"/>
  <c r="E14" i="1"/>
  <c r="F14" i="1" s="1"/>
  <c r="U13" i="1"/>
  <c r="K13" i="1"/>
  <c r="L13" i="1" s="1"/>
  <c r="J13" i="1"/>
  <c r="I13" i="1"/>
  <c r="G13" i="1"/>
  <c r="H13" i="1" s="1"/>
  <c r="E13" i="1"/>
  <c r="F13" i="1" s="1"/>
  <c r="Z12" i="1"/>
  <c r="U12" i="1"/>
  <c r="L12" i="1"/>
  <c r="K12" i="1"/>
  <c r="I12" i="1"/>
  <c r="J12" i="1" s="1"/>
  <c r="G12" i="1"/>
  <c r="H12" i="1" s="1"/>
  <c r="E12" i="1"/>
  <c r="F12" i="1" s="1"/>
  <c r="U11" i="1"/>
  <c r="K11" i="1"/>
  <c r="L11" i="1" s="1"/>
  <c r="I11" i="1"/>
  <c r="J11" i="1" s="1"/>
  <c r="G11" i="1"/>
  <c r="H11" i="1" s="1"/>
  <c r="E11" i="1"/>
  <c r="F11" i="1" s="1"/>
  <c r="Z10" i="1"/>
  <c r="U10" i="1"/>
  <c r="K10" i="1"/>
  <c r="L10" i="1" s="1"/>
  <c r="I10" i="1"/>
  <c r="J10" i="1" s="1"/>
  <c r="G10" i="1"/>
  <c r="H10" i="1" s="1"/>
  <c r="E10" i="1"/>
  <c r="F10" i="1" s="1"/>
  <c r="Z9" i="1"/>
  <c r="U9" i="1"/>
  <c r="K9" i="1"/>
  <c r="L9" i="1" s="1"/>
  <c r="I9" i="1"/>
  <c r="J9" i="1" s="1"/>
  <c r="G9" i="1"/>
  <c r="H9" i="1" s="1"/>
  <c r="E9" i="1"/>
  <c r="F9" i="1" s="1"/>
  <c r="U8" i="1"/>
  <c r="K8" i="1"/>
  <c r="L8" i="1" s="1"/>
  <c r="I8" i="1"/>
  <c r="J8" i="1" s="1"/>
  <c r="G8" i="1"/>
  <c r="H8" i="1" s="1"/>
  <c r="E8" i="1"/>
  <c r="F8" i="1" s="1"/>
  <c r="Z7" i="1"/>
  <c r="U7" i="1"/>
  <c r="K7" i="1"/>
  <c r="L7" i="1" s="1"/>
  <c r="I7" i="1"/>
  <c r="J7" i="1" s="1"/>
  <c r="H7" i="1"/>
  <c r="G7" i="1"/>
  <c r="F7" i="1"/>
  <c r="E7" i="1"/>
  <c r="Z6" i="1"/>
  <c r="U6" i="1"/>
  <c r="K6" i="1"/>
  <c r="L6" i="1" s="1"/>
  <c r="J6" i="1"/>
  <c r="I6" i="1"/>
  <c r="H6" i="1"/>
  <c r="G6" i="1"/>
  <c r="E6" i="1"/>
  <c r="F6" i="1" s="1"/>
  <c r="Z5" i="1"/>
  <c r="U5" i="1"/>
  <c r="L5" i="1"/>
  <c r="K5" i="1"/>
  <c r="I5" i="1"/>
  <c r="J5" i="1" s="1"/>
  <c r="G5" i="1"/>
  <c r="H5" i="1" s="1"/>
  <c r="F5" i="1"/>
  <c r="E5" i="1"/>
  <c r="U4" i="1"/>
  <c r="K4" i="1"/>
  <c r="L4" i="1" s="1"/>
  <c r="I4" i="1"/>
  <c r="J4" i="1" s="1"/>
  <c r="G4" i="1"/>
  <c r="H4" i="1" s="1"/>
  <c r="E4" i="1"/>
  <c r="F4" i="1" s="1"/>
  <c r="U3" i="1"/>
  <c r="L3" i="1"/>
  <c r="K3" i="1"/>
  <c r="I3" i="1"/>
  <c r="J3" i="1" s="1"/>
  <c r="G3" i="1"/>
  <c r="H3" i="1" s="1"/>
  <c r="E3" i="1"/>
  <c r="F3" i="1" s="1"/>
  <c r="U2" i="1"/>
  <c r="L2" i="1"/>
  <c r="K2" i="1"/>
  <c r="I2" i="1"/>
  <c r="J2" i="1" s="1"/>
  <c r="G2" i="1"/>
  <c r="H2" i="1" s="1"/>
  <c r="E2" i="1"/>
  <c r="B5" i="1" l="1"/>
  <c r="B2" i="1"/>
  <c r="C2" i="4"/>
  <c r="C3" i="4"/>
  <c r="C4" i="4"/>
  <c r="L3" i="4"/>
  <c r="C5" i="4" s="1"/>
  <c r="H23" i="4"/>
  <c r="B4" i="4"/>
  <c r="B6" i="4" s="1"/>
  <c r="C3" i="1"/>
  <c r="C4" i="1"/>
  <c r="C5" i="1"/>
  <c r="F2" i="1"/>
  <c r="C2" i="1" s="1"/>
  <c r="B3" i="1"/>
  <c r="B4" i="1"/>
  <c r="B6" i="1" l="1"/>
  <c r="C10" i="4"/>
  <c r="B10" i="4"/>
  <c r="C6" i="4"/>
  <c r="C9" i="4"/>
  <c r="C11" i="4" s="1"/>
  <c r="B9" i="4"/>
  <c r="B11" i="4" s="1"/>
  <c r="C6" i="1"/>
  <c r="B9" i="1"/>
  <c r="C9" i="1"/>
  <c r="C10" i="1"/>
  <c r="B10" i="1"/>
  <c r="C11" i="1" l="1"/>
  <c r="B11" i="1"/>
</calcChain>
</file>

<file path=xl/sharedStrings.xml><?xml version="1.0" encoding="utf-8"?>
<sst xmlns="http://schemas.openxmlformats.org/spreadsheetml/2006/main" count="392" uniqueCount="66">
  <si>
    <t>Nbr Guides</t>
  </si>
  <si>
    <t>CE</t>
  </si>
  <si>
    <t>Nbr G</t>
  </si>
  <si>
    <t>RM</t>
  </si>
  <si>
    <t>PHIL</t>
  </si>
  <si>
    <t>Divers</t>
  </si>
  <si>
    <t>Date</t>
  </si>
  <si>
    <t>Pour</t>
  </si>
  <si>
    <t>Théme</t>
  </si>
  <si>
    <t>Type</t>
  </si>
  <si>
    <t>VOUCHER</t>
  </si>
  <si>
    <t>Bateaux</t>
  </si>
  <si>
    <t>Heure</t>
  </si>
  <si>
    <t>Lieu Départ</t>
  </si>
  <si>
    <t>Excursion</t>
  </si>
  <si>
    <t>Lieu Retour</t>
  </si>
  <si>
    <t>Special</t>
  </si>
  <si>
    <t>Biling</t>
  </si>
  <si>
    <t>Lang</t>
  </si>
  <si>
    <t>Guide 2</t>
  </si>
  <si>
    <t>Guide 3</t>
  </si>
  <si>
    <t>Guide 4</t>
  </si>
  <si>
    <t>AVF</t>
  </si>
  <si>
    <t>MS Anne-Marie</t>
  </si>
  <si>
    <t>Gallician</t>
  </si>
  <si>
    <t>Camargue</t>
  </si>
  <si>
    <t>Aigues-M</t>
  </si>
  <si>
    <t>Aigues-Mortes</t>
  </si>
  <si>
    <t>Palavas</t>
  </si>
  <si>
    <t>Manade</t>
  </si>
  <si>
    <t>LYL</t>
  </si>
  <si>
    <t>MS CAMARGUE</t>
  </si>
  <si>
    <t>ARLES</t>
  </si>
  <si>
    <t>CAMARGUE</t>
  </si>
  <si>
    <t>FR</t>
  </si>
  <si>
    <t>FR/GB</t>
  </si>
  <si>
    <t>RU?</t>
  </si>
  <si>
    <t>ROD</t>
  </si>
  <si>
    <t>MS VAN GOGH</t>
  </si>
  <si>
    <t>ch pape</t>
  </si>
  <si>
    <t>ARDECHE</t>
  </si>
  <si>
    <t>ST EDS</t>
  </si>
  <si>
    <t>Sete</t>
  </si>
  <si>
    <t>Sète + Etang Thau</t>
  </si>
  <si>
    <t>LA VOULTE</t>
  </si>
  <si>
    <t>VERCORS</t>
  </si>
  <si>
    <t>TAIN</t>
  </si>
  <si>
    <t>SDSorts</t>
  </si>
  <si>
    <t>Gotten</t>
  </si>
  <si>
    <t>ANT</t>
  </si>
  <si>
    <t>MS MISTRAL</t>
  </si>
  <si>
    <t>CHTX9Rhone</t>
  </si>
  <si>
    <t>CONFERENCE</t>
  </si>
  <si>
    <t>TOURNON</t>
  </si>
  <si>
    <t>SVA</t>
  </si>
  <si>
    <t>LSR</t>
  </si>
  <si>
    <t>ARLES + OLIVE</t>
  </si>
  <si>
    <t>GB</t>
  </si>
  <si>
    <t>Polster</t>
  </si>
  <si>
    <t>CHA</t>
  </si>
  <si>
    <t>Viviers</t>
  </si>
  <si>
    <t>Nbr Sorties</t>
  </si>
  <si>
    <t>CROISI</t>
  </si>
  <si>
    <t>Route Marine</t>
  </si>
  <si>
    <t>Philibert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</si>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</sst>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d\ d\ mmm\ yy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5"/>
      <color rgb="FF2205F9"/>
      <name val="Calibri"/>
      <family val="2"/>
      <scheme val="minor"/>
    </font>
    <font>
      <b/>
      <sz val="5"/>
      <color rgb="FF008000"/>
      <name val="Calibri"/>
      <family val="2"/>
      <scheme val="minor"/>
    </font>
    <font>
      <b/>
      <sz val="5"/>
      <color rgb="FFFF00FF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2205F9"/>
      <name val="Calibri"/>
      <family val="2"/>
      <scheme val="minor"/>
    </font>
    <font>
      <b/>
      <sz val="8"/>
      <color rgb="FF008000"/>
      <name val="Calibri"/>
      <family val="2"/>
      <scheme val="minor"/>
    </font>
    <font>
      <b/>
      <sz val="8"/>
      <color rgb="FFFF00FF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8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14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65" fontId="9" fillId="8" borderId="1" xfId="0" applyNumberFormat="1" applyFont="1" applyFill="1" applyBorder="1" applyAlignment="1">
      <alignment horizontal="center"/>
    </xf>
    <xf numFmtId="20" fontId="10" fillId="9" borderId="1" xfId="0" applyNumberFormat="1" applyFont="1" applyFill="1" applyBorder="1"/>
    <xf numFmtId="0" fontId="10" fillId="9" borderId="1" xfId="0" applyFont="1" applyFill="1" applyBorder="1" applyAlignment="1">
      <alignment horizontal="center"/>
    </xf>
    <xf numFmtId="20" fontId="2" fillId="9" borderId="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4" fontId="2" fillId="8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166" fontId="2" fillId="0" borderId="1" xfId="0" applyNumberFormat="1" applyFont="1" applyBorder="1" applyAlignment="1">
      <alignment horizontal="left"/>
    </xf>
    <xf numFmtId="166" fontId="2" fillId="0" borderId="0" xfId="0" applyNumberFormat="1" applyFont="1" applyBorder="1" applyAlignment="1">
      <alignment horizontal="left"/>
    </xf>
    <xf numFmtId="166" fontId="12" fillId="0" borderId="1" xfId="0" applyNumberFormat="1" applyFont="1" applyBorder="1" applyAlignment="1">
      <alignment horizontal="left"/>
    </xf>
    <xf numFmtId="166" fontId="12" fillId="0" borderId="0" xfId="0" applyNumberFormat="1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166" fontId="15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66" fontId="16" fillId="0" borderId="1" xfId="0" applyNumberFormat="1" applyFont="1" applyBorder="1" applyAlignment="1">
      <alignment horizontal="center"/>
    </xf>
    <xf numFmtId="14" fontId="2" fillId="9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165" fontId="9" fillId="9" borderId="1" xfId="0" applyNumberFormat="1" applyFont="1" applyFill="1" applyBorder="1" applyAlignment="1">
      <alignment horizontal="center"/>
    </xf>
    <xf numFmtId="14" fontId="2" fillId="10" borderId="1" xfId="0" applyNumberFormat="1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165" fontId="9" fillId="10" borderId="1" xfId="0" applyNumberFormat="1" applyFont="1" applyFill="1" applyBorder="1" applyAlignment="1">
      <alignment horizontal="center"/>
    </xf>
    <xf numFmtId="164" fontId="2" fillId="10" borderId="1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20" fontId="2" fillId="10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5" fontId="9" fillId="5" borderId="1" xfId="0" applyNumberFormat="1" applyFont="1" applyFill="1" applyBorder="1" applyAlignment="1">
      <alignment horizontal="center"/>
    </xf>
    <xf numFmtId="20" fontId="10" fillId="5" borderId="1" xfId="0" applyNumberFormat="1" applyFont="1" applyFill="1" applyBorder="1"/>
    <xf numFmtId="0" fontId="10" fillId="5" borderId="1" xfId="0" applyFont="1" applyFill="1" applyBorder="1" applyAlignment="1">
      <alignment horizontal="center"/>
    </xf>
    <xf numFmtId="20" fontId="2" fillId="5" borderId="1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14" fontId="2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165" fontId="9" fillId="11" borderId="1" xfId="0" applyNumberFormat="1" applyFont="1" applyFill="1" applyBorder="1" applyAlignment="1">
      <alignment horizontal="center"/>
    </xf>
    <xf numFmtId="164" fontId="2" fillId="11" borderId="1" xfId="0" applyNumberFormat="1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20" fontId="2" fillId="11" borderId="1" xfId="0" applyNumberFormat="1" applyFont="1" applyFill="1" applyBorder="1" applyAlignment="1">
      <alignment horizontal="center"/>
    </xf>
    <xf numFmtId="14" fontId="2" fillId="12" borderId="1" xfId="0" applyNumberFormat="1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165" fontId="9" fillId="12" borderId="1" xfId="0" applyNumberFormat="1" applyFont="1" applyFill="1" applyBorder="1" applyAlignment="1">
      <alignment horizontal="center"/>
    </xf>
    <xf numFmtId="20" fontId="10" fillId="12" borderId="1" xfId="0" applyNumberFormat="1" applyFont="1" applyFill="1" applyBorder="1"/>
    <xf numFmtId="0" fontId="10" fillId="12" borderId="1" xfId="0" applyFont="1" applyFill="1" applyBorder="1" applyAlignment="1">
      <alignment horizontal="center"/>
    </xf>
    <xf numFmtId="20" fontId="2" fillId="12" borderId="1" xfId="0" applyNumberFormat="1" applyFont="1" applyFill="1" applyBorder="1" applyAlignment="1">
      <alignment horizontal="center"/>
    </xf>
    <xf numFmtId="164" fontId="2" fillId="12" borderId="1" xfId="0" applyNumberFormat="1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164" fontId="2" fillId="9" borderId="1" xfId="0" applyNumberFormat="1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20" fontId="10" fillId="10" borderId="1" xfId="0" applyNumberFormat="1" applyFont="1" applyFill="1" applyBorder="1"/>
    <xf numFmtId="0" fontId="10" fillId="10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</cellXfs>
  <cellStyles count="1">
    <cellStyle name="Normal" xfId="0" builtinId="0"/>
  </cellStyles>
  <dxfs count="363"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CC3300"/>
      </font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C0000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t"/>
      <sheetName val="Peniche 2015"/>
      <sheetName val="Mars-Avril"/>
      <sheetName val="Mars-Avril (2)"/>
      <sheetName val="Mai"/>
      <sheetName val="Juin"/>
      <sheetName val="Juillet"/>
      <sheetName val="Août"/>
      <sheetName val="Septembre"/>
      <sheetName val="Octobre"/>
      <sheetName val="Nov-Dec"/>
      <sheetName val="feuille vierge"/>
      <sheetName val="Formules"/>
      <sheetName val="Calculs"/>
      <sheetName val="Total guid"/>
      <sheetName val="Sorties par excus"/>
      <sheetName val="Vercors"/>
      <sheetName val="Ardeche"/>
      <sheetName val="Nov-Dec2015"/>
      <sheetName val="BDD AGC"/>
      <sheetName val="mise en forme vierge"/>
      <sheetName val="Pénich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C2" t="str">
            <v>CE</v>
          </cell>
          <cell r="D2" t="str">
            <v>MS VAN GOGH</v>
          </cell>
          <cell r="K2" t="str">
            <v>Alain COR</v>
          </cell>
        </row>
        <row r="3">
          <cell r="C3" t="str">
            <v>RM</v>
          </cell>
          <cell r="D3" t="str">
            <v>MS MISTRAL</v>
          </cell>
          <cell r="K3" t="str">
            <v>Alain R</v>
          </cell>
        </row>
        <row r="4">
          <cell r="C4" t="str">
            <v>PHIL</v>
          </cell>
          <cell r="D4" t="str">
            <v>MS CAMARGUE</v>
          </cell>
          <cell r="K4" t="str">
            <v>Alexandra</v>
          </cell>
        </row>
        <row r="5">
          <cell r="C5" t="str">
            <v>VTF</v>
          </cell>
          <cell r="D5" t="str">
            <v>MS Anne-Marie</v>
          </cell>
          <cell r="K5" t="str">
            <v>Alicia</v>
          </cell>
        </row>
        <row r="6">
          <cell r="C6" t="str">
            <v>OT VIV</v>
          </cell>
          <cell r="D6" t="str">
            <v>VIKING</v>
          </cell>
          <cell r="K6" t="str">
            <v>Andrea</v>
          </cell>
        </row>
        <row r="7">
          <cell r="C7" t="str">
            <v>Divers</v>
          </cell>
          <cell r="D7" t="str">
            <v>AMADEUS PHILIBERT</v>
          </cell>
          <cell r="K7" t="str">
            <v>Angelika</v>
          </cell>
        </row>
        <row r="8">
          <cell r="C8" t="str">
            <v>Viking</v>
          </cell>
          <cell r="D8" t="str">
            <v>SWISS EMERALD</v>
          </cell>
          <cell r="K8" t="str">
            <v>Anne Kath</v>
          </cell>
        </row>
        <row r="9">
          <cell r="C9" t="str">
            <v>OT Valence</v>
          </cell>
          <cell r="D9" t="str">
            <v>SWISS PEARL</v>
          </cell>
          <cell r="K9" t="str">
            <v>Anne-Cath</v>
          </cell>
        </row>
        <row r="10">
          <cell r="D10" t="str">
            <v>AMADAGIO</v>
          </cell>
          <cell r="K10" t="str">
            <v>Anne-Laure</v>
          </cell>
        </row>
        <row r="11">
          <cell r="D11" t="str">
            <v>VANTAGE PHILIBERT</v>
          </cell>
          <cell r="K11" t="str">
            <v>Annick</v>
          </cell>
        </row>
        <row r="12">
          <cell r="D12" t="str">
            <v>VISIT EUROPE</v>
          </cell>
          <cell r="K12" t="str">
            <v>Aurelien</v>
          </cell>
        </row>
        <row r="13">
          <cell r="D13" t="str">
            <v>AROSA STELLA</v>
          </cell>
          <cell r="K13" t="str">
            <v>Barbara</v>
          </cell>
        </row>
        <row r="14">
          <cell r="D14" t="str">
            <v>DISCOVERY</v>
          </cell>
          <cell r="K14" t="str">
            <v>Beate</v>
          </cell>
        </row>
        <row r="15">
          <cell r="K15" t="str">
            <v>Birthe</v>
          </cell>
        </row>
        <row r="16">
          <cell r="K16" t="str">
            <v>Brigitte</v>
          </cell>
        </row>
        <row r="17">
          <cell r="K17" t="str">
            <v>Carmelo</v>
          </cell>
        </row>
        <row r="18">
          <cell r="K18" t="str">
            <v>Caroline Rich</v>
          </cell>
        </row>
        <row r="19">
          <cell r="K19" t="str">
            <v>Caroline TLM</v>
          </cell>
        </row>
        <row r="20">
          <cell r="K20" t="str">
            <v>Catharina</v>
          </cell>
        </row>
        <row r="21">
          <cell r="K21" t="str">
            <v>Catherine F</v>
          </cell>
        </row>
        <row r="22">
          <cell r="K22" t="str">
            <v>Catherine R</v>
          </cell>
        </row>
        <row r="23">
          <cell r="K23" t="str">
            <v>Cathy Cip</v>
          </cell>
        </row>
        <row r="24">
          <cell r="K24" t="str">
            <v>Celine A</v>
          </cell>
        </row>
        <row r="25">
          <cell r="K25" t="str">
            <v>Celine B</v>
          </cell>
        </row>
        <row r="26">
          <cell r="K26" t="str">
            <v>Chantal</v>
          </cell>
        </row>
        <row r="27">
          <cell r="K27" t="str">
            <v>Christian</v>
          </cell>
        </row>
        <row r="28">
          <cell r="K28" t="str">
            <v>Claudia Fried</v>
          </cell>
        </row>
        <row r="29">
          <cell r="K29" t="str">
            <v>Daniele D</v>
          </cell>
        </row>
        <row r="30">
          <cell r="K30" t="str">
            <v>Daniele V</v>
          </cell>
        </row>
        <row r="31">
          <cell r="K31" t="str">
            <v>Elisabeth L</v>
          </cell>
        </row>
        <row r="32">
          <cell r="K32" t="str">
            <v>Emilie</v>
          </cell>
        </row>
        <row r="33">
          <cell r="K33" t="str">
            <v>Florian</v>
          </cell>
        </row>
        <row r="34">
          <cell r="K34" t="str">
            <v>Frances V</v>
          </cell>
        </row>
        <row r="35">
          <cell r="K35" t="str">
            <v>Françoise A</v>
          </cell>
        </row>
        <row r="36">
          <cell r="K36" t="str">
            <v>Geraldine</v>
          </cell>
        </row>
        <row r="37">
          <cell r="K37" t="str">
            <v>Ghislain</v>
          </cell>
        </row>
        <row r="38">
          <cell r="K38" t="str">
            <v>Helene</v>
          </cell>
        </row>
        <row r="39">
          <cell r="K39" t="str">
            <v>Isabelle Manie</v>
          </cell>
        </row>
        <row r="40">
          <cell r="K40" t="str">
            <v>Isabelle Mart</v>
          </cell>
        </row>
        <row r="41">
          <cell r="K41" t="str">
            <v>Isabelle Ruiz</v>
          </cell>
        </row>
        <row r="42">
          <cell r="K42" t="str">
            <v>Janette</v>
          </cell>
        </row>
        <row r="43">
          <cell r="K43" t="str">
            <v>Jean yves</v>
          </cell>
        </row>
        <row r="44">
          <cell r="K44" t="str">
            <v>Jocelyne</v>
          </cell>
        </row>
        <row r="45">
          <cell r="K45" t="str">
            <v>Johanna</v>
          </cell>
        </row>
        <row r="46">
          <cell r="K46" t="str">
            <v>Josette L</v>
          </cell>
        </row>
        <row r="47">
          <cell r="K47" t="str">
            <v>Josette P</v>
          </cell>
        </row>
        <row r="48">
          <cell r="K48" t="str">
            <v>Joyce</v>
          </cell>
        </row>
        <row r="49">
          <cell r="K49" t="str">
            <v>Julien</v>
          </cell>
        </row>
        <row r="50">
          <cell r="K50" t="str">
            <v>Laurence R</v>
          </cell>
        </row>
        <row r="51">
          <cell r="K51" t="str">
            <v>Lea B</v>
          </cell>
        </row>
        <row r="52">
          <cell r="K52" t="str">
            <v>Lino</v>
          </cell>
        </row>
        <row r="53">
          <cell r="K53" t="str">
            <v>Luciane</v>
          </cell>
        </row>
        <row r="54">
          <cell r="K54" t="str">
            <v>Ludmila</v>
          </cell>
        </row>
        <row r="55">
          <cell r="K55" t="str">
            <v>Maïte</v>
          </cell>
        </row>
        <row r="56">
          <cell r="K56" t="str">
            <v>Marianne CR</v>
          </cell>
        </row>
        <row r="57">
          <cell r="K57" t="str">
            <v>Marie</v>
          </cell>
        </row>
        <row r="58">
          <cell r="K58" t="str">
            <v>Marie-Claude</v>
          </cell>
        </row>
        <row r="59">
          <cell r="K59" t="str">
            <v>Marion</v>
          </cell>
        </row>
        <row r="60">
          <cell r="K60" t="str">
            <v>Martina</v>
          </cell>
        </row>
        <row r="61">
          <cell r="K61" t="str">
            <v>Martine</v>
          </cell>
        </row>
        <row r="62">
          <cell r="K62" t="str">
            <v>Mireille G</v>
          </cell>
        </row>
        <row r="63">
          <cell r="K63" t="str">
            <v>Mireille S</v>
          </cell>
        </row>
        <row r="64">
          <cell r="K64" t="str">
            <v>ML Palico</v>
          </cell>
        </row>
        <row r="65">
          <cell r="K65" t="str">
            <v>Mylène</v>
          </cell>
        </row>
        <row r="66">
          <cell r="K66" t="str">
            <v>P G I</v>
          </cell>
        </row>
        <row r="67">
          <cell r="K67" t="str">
            <v>Pascal</v>
          </cell>
        </row>
        <row r="68">
          <cell r="K68" t="str">
            <v>Peggy</v>
          </cell>
        </row>
        <row r="69">
          <cell r="K69" t="str">
            <v>Pierre F</v>
          </cell>
        </row>
        <row r="70">
          <cell r="K70" t="str">
            <v>Pierrette</v>
          </cell>
        </row>
        <row r="71">
          <cell r="K71" t="str">
            <v>Pierrot</v>
          </cell>
        </row>
        <row r="72">
          <cell r="K72" t="str">
            <v>Rainer</v>
          </cell>
        </row>
        <row r="73">
          <cell r="K73" t="str">
            <v>Rolf</v>
          </cell>
        </row>
        <row r="74">
          <cell r="K74" t="str">
            <v>Sabine</v>
          </cell>
        </row>
        <row r="75">
          <cell r="K75" t="str">
            <v>Sandrine</v>
          </cell>
        </row>
        <row r="76">
          <cell r="K76" t="str">
            <v>Sandrine CIP</v>
          </cell>
        </row>
        <row r="77">
          <cell r="K77" t="str">
            <v>Sandrine DEF</v>
          </cell>
        </row>
        <row r="78">
          <cell r="K78" t="str">
            <v>Severine A</v>
          </cell>
        </row>
        <row r="79">
          <cell r="K79" t="str">
            <v>Sigrid W</v>
          </cell>
        </row>
        <row r="80">
          <cell r="K80" t="str">
            <v>Silke</v>
          </cell>
        </row>
        <row r="81">
          <cell r="K81" t="str">
            <v>Solene</v>
          </cell>
        </row>
        <row r="82">
          <cell r="K82" t="str">
            <v>Stephanie GIR</v>
          </cell>
        </row>
        <row r="83">
          <cell r="K83" t="str">
            <v>Stephanie HER</v>
          </cell>
        </row>
        <row r="84">
          <cell r="K84" t="str">
            <v>Susan M</v>
          </cell>
        </row>
        <row r="85">
          <cell r="K85" t="str">
            <v>Suzanne SUT</v>
          </cell>
        </row>
        <row r="86">
          <cell r="K86" t="str">
            <v>Sylviane</v>
          </cell>
        </row>
        <row r="87">
          <cell r="K87" t="str">
            <v>Usha</v>
          </cell>
        </row>
        <row r="88">
          <cell r="K88" t="str">
            <v>Valérie D</v>
          </cell>
        </row>
        <row r="89">
          <cell r="K89" t="str">
            <v>Virginie</v>
          </cell>
        </row>
        <row r="90">
          <cell r="K90" t="str">
            <v>Wenzel</v>
          </cell>
        </row>
        <row r="91">
          <cell r="K91" t="str">
            <v>-</v>
          </cell>
        </row>
        <row r="92">
          <cell r="K92" t="str">
            <v>-</v>
          </cell>
        </row>
        <row r="93">
          <cell r="K93" t="str">
            <v>-</v>
          </cell>
        </row>
        <row r="94">
          <cell r="K94" t="str">
            <v>-</v>
          </cell>
        </row>
        <row r="95">
          <cell r="K95" t="str">
            <v>-</v>
          </cell>
        </row>
        <row r="96">
          <cell r="K96" t="str">
            <v>-</v>
          </cell>
        </row>
        <row r="97">
          <cell r="K97" t="str">
            <v>-</v>
          </cell>
        </row>
        <row r="98">
          <cell r="K98" t="str">
            <v>-</v>
          </cell>
        </row>
        <row r="99">
          <cell r="K99" t="str">
            <v>-</v>
          </cell>
        </row>
        <row r="100">
          <cell r="K100" t="str">
            <v>-</v>
          </cell>
        </row>
      </sheetData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3"/>
  <sheetViews>
    <sheetView workbookViewId="0">
      <selection activeCell="P5" sqref="P5"/>
    </sheetView>
  </sheetViews>
  <sheetFormatPr baseColWidth="10" defaultRowHeight="15" outlineLevelCol="1" x14ac:dyDescent="0.25"/>
  <cols>
    <col min="1" max="4" width="11.42578125" customWidth="1" outlineLevel="1"/>
    <col min="5" max="12" width="3.140625" customWidth="1" outlineLevel="1"/>
    <col min="13" max="13" width="0.85546875" customWidth="1"/>
    <col min="14" max="15" width="9.140625" customWidth="1" outlineLevel="1"/>
    <col min="16" max="19" width="8.140625" customWidth="1" outlineLevel="1"/>
    <col min="20" max="20" width="15.5703125" customWidth="1"/>
    <col min="21" max="21" width="13.28515625" customWidth="1"/>
    <col min="22" max="22" width="5.42578125" customWidth="1"/>
    <col min="23" max="23" width="11" customWidth="1"/>
    <col min="24" max="24" width="19.28515625" customWidth="1"/>
    <col min="25" max="25" width="10.7109375" customWidth="1"/>
    <col min="26" max="27" width="6" customWidth="1"/>
    <col min="28" max="29" width="5" customWidth="1"/>
    <col min="30" max="30" width="4.42578125" customWidth="1"/>
    <col min="31" max="31" width="9.140625" customWidth="1"/>
    <col min="32" max="32" width="4.42578125" customWidth="1"/>
    <col min="33" max="33" width="9.140625" customWidth="1"/>
    <col min="34" max="34" width="4.42578125" customWidth="1"/>
    <col min="35" max="35" width="9.140625" customWidth="1"/>
  </cols>
  <sheetData>
    <row r="1" spans="1:35" x14ac:dyDescent="0.25">
      <c r="A1" s="1"/>
      <c r="B1" s="1" t="s">
        <v>61</v>
      </c>
      <c r="C1" s="1" t="s">
        <v>0</v>
      </c>
      <c r="D1" s="2"/>
      <c r="E1" s="3" t="s">
        <v>1</v>
      </c>
      <c r="F1" s="3" t="s">
        <v>2</v>
      </c>
      <c r="G1" s="4" t="s">
        <v>3</v>
      </c>
      <c r="H1" s="4" t="s">
        <v>2</v>
      </c>
      <c r="I1" s="5" t="s">
        <v>4</v>
      </c>
      <c r="J1" s="5" t="s">
        <v>2</v>
      </c>
      <c r="K1" s="6" t="s">
        <v>5</v>
      </c>
      <c r="L1" s="6" t="s">
        <v>2</v>
      </c>
      <c r="M1" s="7"/>
      <c r="N1" s="8" t="s">
        <v>6</v>
      </c>
      <c r="O1" s="8" t="s">
        <v>6</v>
      </c>
      <c r="P1" s="8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9" t="s">
        <v>6</v>
      </c>
      <c r="V1" s="10" t="s">
        <v>12</v>
      </c>
      <c r="W1" s="8" t="s">
        <v>13</v>
      </c>
      <c r="X1" s="9" t="s">
        <v>14</v>
      </c>
      <c r="Y1" s="8" t="s">
        <v>15</v>
      </c>
      <c r="Z1" s="8" t="s">
        <v>12</v>
      </c>
      <c r="AA1" s="11" t="s">
        <v>16</v>
      </c>
      <c r="AB1" s="12" t="s">
        <v>2</v>
      </c>
      <c r="AC1" s="12" t="s">
        <v>17</v>
      </c>
      <c r="AD1" s="13" t="s">
        <v>18</v>
      </c>
      <c r="AE1" s="13" t="s">
        <v>19</v>
      </c>
      <c r="AF1" s="14" t="s">
        <v>18</v>
      </c>
      <c r="AG1" s="14" t="s">
        <v>20</v>
      </c>
      <c r="AH1" s="15" t="s">
        <v>18</v>
      </c>
      <c r="AI1" s="15" t="s">
        <v>21</v>
      </c>
    </row>
    <row r="2" spans="1:35" x14ac:dyDescent="0.25">
      <c r="A2" s="1" t="s">
        <v>62</v>
      </c>
      <c r="B2" s="1">
        <f>SUM(E2:E1084)</f>
        <v>22</v>
      </c>
      <c r="C2" s="1">
        <f>SUM(F2:F1084)</f>
        <v>43</v>
      </c>
      <c r="D2" s="2"/>
      <c r="E2" s="3">
        <f>IF($P2="CE", 1, 0)</f>
        <v>1</v>
      </c>
      <c r="F2" s="3">
        <f t="shared" ref="F2:F23" si="0">E2*$AB2</f>
        <v>1</v>
      </c>
      <c r="G2" s="4">
        <f>IF($P2="RM", 1, 0)</f>
        <v>0</v>
      </c>
      <c r="H2" s="4">
        <f t="shared" ref="H2:H23" si="1">G2*$AB2</f>
        <v>0</v>
      </c>
      <c r="I2" s="5">
        <f>IF($P2="PHIL", 1, 0)</f>
        <v>0</v>
      </c>
      <c r="J2" s="5">
        <f t="shared" ref="J2:J23" si="2">I2*$AB2</f>
        <v>0</v>
      </c>
      <c r="K2" s="6">
        <f>IF($P2="Divers", 1, 0)</f>
        <v>0</v>
      </c>
      <c r="L2" s="6">
        <f t="shared" ref="L2:L23" si="3">K2*$AB2</f>
        <v>0</v>
      </c>
      <c r="M2" s="7"/>
      <c r="N2" s="16">
        <v>42491</v>
      </c>
      <c r="O2" s="16">
        <v>42491</v>
      </c>
      <c r="P2" s="17" t="s">
        <v>1</v>
      </c>
      <c r="Q2" s="17"/>
      <c r="R2" s="17" t="s">
        <v>22</v>
      </c>
      <c r="S2" s="17"/>
      <c r="T2" s="17" t="s">
        <v>23</v>
      </c>
      <c r="U2" s="18">
        <f>O2</f>
        <v>42491</v>
      </c>
      <c r="V2" s="28">
        <v>0.375</v>
      </c>
      <c r="W2" s="17" t="s">
        <v>24</v>
      </c>
      <c r="X2" s="29" t="s">
        <v>25</v>
      </c>
      <c r="Y2" s="17" t="s">
        <v>24</v>
      </c>
      <c r="Z2" s="28">
        <v>0.52083333333333337</v>
      </c>
      <c r="AA2" s="21"/>
      <c r="AB2" s="17">
        <v>1</v>
      </c>
      <c r="AC2" s="17"/>
      <c r="AD2" s="1"/>
      <c r="AE2" s="1"/>
      <c r="AF2" s="1"/>
      <c r="AG2" s="1"/>
      <c r="AH2" s="1"/>
      <c r="AI2" s="1"/>
    </row>
    <row r="3" spans="1:35" x14ac:dyDescent="0.25">
      <c r="A3" s="22" t="s">
        <v>63</v>
      </c>
      <c r="B3" s="22">
        <f>SUM(G2:G1084)</f>
        <v>0</v>
      </c>
      <c r="C3" s="22">
        <f>SUM(H2:H1084)</f>
        <v>0</v>
      </c>
      <c r="D3" s="23"/>
      <c r="E3" s="3">
        <f>IF($P3="CE", 1, 0)</f>
        <v>1</v>
      </c>
      <c r="F3" s="3">
        <f t="shared" si="0"/>
        <v>1</v>
      </c>
      <c r="G3" s="4">
        <f>IF($P3="RM", 1, 0)</f>
        <v>0</v>
      </c>
      <c r="H3" s="4">
        <f t="shared" si="1"/>
        <v>0</v>
      </c>
      <c r="I3" s="5">
        <f>IF($P3="PHIL", 1, 0)</f>
        <v>0</v>
      </c>
      <c r="J3" s="5">
        <f t="shared" si="2"/>
        <v>0</v>
      </c>
      <c r="K3" s="6">
        <f t="shared" ref="K3:K23" si="4">IF($P3="Divers", 1, 0)</f>
        <v>0</v>
      </c>
      <c r="L3" s="6">
        <f t="shared" si="3"/>
        <v>0</v>
      </c>
      <c r="M3" s="7"/>
      <c r="N3" s="16">
        <v>42492</v>
      </c>
      <c r="O3" s="16">
        <v>42492</v>
      </c>
      <c r="P3" s="17" t="s">
        <v>1</v>
      </c>
      <c r="Q3" s="17"/>
      <c r="R3" s="17" t="s">
        <v>22</v>
      </c>
      <c r="S3" s="17"/>
      <c r="T3" s="17" t="s">
        <v>23</v>
      </c>
      <c r="U3" s="18">
        <f>O3</f>
        <v>42492</v>
      </c>
      <c r="V3" s="28">
        <v>0.375</v>
      </c>
      <c r="W3" s="17" t="s">
        <v>26</v>
      </c>
      <c r="X3" s="29" t="s">
        <v>27</v>
      </c>
      <c r="Y3" s="17" t="s">
        <v>26</v>
      </c>
      <c r="Z3" s="28">
        <v>0.5</v>
      </c>
      <c r="AA3" s="21"/>
      <c r="AB3" s="17">
        <v>1</v>
      </c>
      <c r="AC3" s="17"/>
      <c r="AD3" s="1"/>
      <c r="AE3" s="1"/>
      <c r="AF3" s="1"/>
      <c r="AG3" s="1"/>
      <c r="AH3" s="1"/>
      <c r="AI3" s="1"/>
    </row>
    <row r="4" spans="1:35" x14ac:dyDescent="0.25">
      <c r="A4" s="24" t="s">
        <v>64</v>
      </c>
      <c r="B4" s="24">
        <f>SUM(I2:I1084)</f>
        <v>0</v>
      </c>
      <c r="C4" s="24">
        <f>SUM(J2:J1084)</f>
        <v>0</v>
      </c>
      <c r="D4" s="25"/>
      <c r="E4" s="3">
        <f t="shared" ref="E4:E23" si="5">IF($P4="CE", 1, 0)</f>
        <v>1</v>
      </c>
      <c r="F4" s="3">
        <f t="shared" si="0"/>
        <v>1</v>
      </c>
      <c r="G4" s="4">
        <f t="shared" ref="G4:G23" si="6">IF($P4="RM", 1, 0)</f>
        <v>0</v>
      </c>
      <c r="H4" s="4">
        <f t="shared" si="1"/>
        <v>0</v>
      </c>
      <c r="I4" s="5">
        <f t="shared" ref="I4:I23" si="7">IF($P4="PHIL", 1, 0)</f>
        <v>0</v>
      </c>
      <c r="J4" s="5">
        <f t="shared" si="2"/>
        <v>0</v>
      </c>
      <c r="K4" s="6">
        <f t="shared" si="4"/>
        <v>0</v>
      </c>
      <c r="L4" s="6">
        <f t="shared" si="3"/>
        <v>0</v>
      </c>
      <c r="M4" s="7"/>
      <c r="N4" s="16">
        <v>42493</v>
      </c>
      <c r="O4" s="16">
        <v>42493</v>
      </c>
      <c r="P4" s="17" t="s">
        <v>1</v>
      </c>
      <c r="Q4" s="17"/>
      <c r="R4" s="17" t="s">
        <v>22</v>
      </c>
      <c r="S4" s="17"/>
      <c r="T4" s="17" t="s">
        <v>23</v>
      </c>
      <c r="U4" s="18">
        <f>O4</f>
        <v>42493</v>
      </c>
      <c r="V4" s="28">
        <v>0.375</v>
      </c>
      <c r="W4" s="17" t="s">
        <v>28</v>
      </c>
      <c r="X4" s="29" t="s">
        <v>29</v>
      </c>
      <c r="Y4" s="17" t="s">
        <v>28</v>
      </c>
      <c r="Z4" s="28">
        <v>0.52083333333333337</v>
      </c>
      <c r="AA4" s="21"/>
      <c r="AB4" s="17">
        <v>1</v>
      </c>
      <c r="AC4" s="17"/>
      <c r="AD4" s="1"/>
      <c r="AE4" s="1"/>
      <c r="AF4" s="1"/>
      <c r="AG4" s="1"/>
      <c r="AH4" s="1"/>
      <c r="AI4" s="1"/>
    </row>
    <row r="5" spans="1:35" x14ac:dyDescent="0.25">
      <c r="A5" s="26" t="s">
        <v>5</v>
      </c>
      <c r="B5" s="26">
        <f>SUM(K2:K1084)</f>
        <v>0</v>
      </c>
      <c r="C5" s="26">
        <f>SUM(L2:L1084)</f>
        <v>0</v>
      </c>
      <c r="D5" s="27"/>
      <c r="E5" s="3">
        <f t="shared" si="5"/>
        <v>1</v>
      </c>
      <c r="F5" s="3">
        <f t="shared" si="0"/>
        <v>3</v>
      </c>
      <c r="G5" s="4">
        <f t="shared" si="6"/>
        <v>0</v>
      </c>
      <c r="H5" s="4">
        <f t="shared" si="1"/>
        <v>0</v>
      </c>
      <c r="I5" s="5">
        <f t="shared" si="7"/>
        <v>0</v>
      </c>
      <c r="J5" s="5">
        <f t="shared" si="2"/>
        <v>0</v>
      </c>
      <c r="K5" s="6">
        <f t="shared" si="4"/>
        <v>0</v>
      </c>
      <c r="L5" s="6">
        <f t="shared" si="3"/>
        <v>0</v>
      </c>
      <c r="M5" s="7"/>
      <c r="N5" s="16">
        <v>42493</v>
      </c>
      <c r="O5" s="16">
        <v>42493</v>
      </c>
      <c r="P5" s="17" t="s">
        <v>1</v>
      </c>
      <c r="Q5" s="17"/>
      <c r="R5" s="17" t="s">
        <v>30</v>
      </c>
      <c r="S5" s="17"/>
      <c r="T5" s="17" t="s">
        <v>31</v>
      </c>
      <c r="U5" s="18">
        <f>O5</f>
        <v>42493</v>
      </c>
      <c r="V5" s="28">
        <v>0.58333333333333337</v>
      </c>
      <c r="W5" s="17" t="s">
        <v>32</v>
      </c>
      <c r="X5" s="29" t="s">
        <v>33</v>
      </c>
      <c r="Y5" s="17" t="s">
        <v>32</v>
      </c>
      <c r="Z5" s="28">
        <f>$V5+(4/24)</f>
        <v>0.75</v>
      </c>
      <c r="AA5" s="21"/>
      <c r="AB5" s="17">
        <v>3</v>
      </c>
      <c r="AC5" s="17"/>
      <c r="AD5" s="1" t="s">
        <v>35</v>
      </c>
      <c r="AE5" s="1"/>
      <c r="AF5" s="1"/>
      <c r="AG5" s="1"/>
      <c r="AH5" s="1" t="s">
        <v>36</v>
      </c>
      <c r="AI5" s="1"/>
    </row>
    <row r="6" spans="1:35" x14ac:dyDescent="0.25">
      <c r="A6" s="35" t="s">
        <v>65</v>
      </c>
      <c r="B6" s="1">
        <f>B2+B3+B4+B5</f>
        <v>22</v>
      </c>
      <c r="C6" s="1">
        <f>C2+C3+C4+C5</f>
        <v>43</v>
      </c>
      <c r="D6" s="2"/>
      <c r="E6" s="3">
        <f t="shared" si="5"/>
        <v>1</v>
      </c>
      <c r="F6" s="3">
        <f t="shared" si="0"/>
        <v>3</v>
      </c>
      <c r="G6" s="4">
        <f t="shared" si="6"/>
        <v>0</v>
      </c>
      <c r="H6" s="4">
        <f t="shared" si="1"/>
        <v>0</v>
      </c>
      <c r="I6" s="5">
        <f t="shared" si="7"/>
        <v>0</v>
      </c>
      <c r="J6" s="5">
        <f t="shared" si="2"/>
        <v>0</v>
      </c>
      <c r="K6" s="6">
        <f t="shared" si="4"/>
        <v>0</v>
      </c>
      <c r="L6" s="6">
        <f t="shared" si="3"/>
        <v>0</v>
      </c>
      <c r="M6" s="7"/>
      <c r="N6" s="16">
        <v>42493</v>
      </c>
      <c r="O6" s="16">
        <v>42493</v>
      </c>
      <c r="P6" s="17" t="s">
        <v>1</v>
      </c>
      <c r="Q6" s="17"/>
      <c r="R6" s="17" t="s">
        <v>37</v>
      </c>
      <c r="S6" s="17"/>
      <c r="T6" s="17" t="s">
        <v>38</v>
      </c>
      <c r="U6" s="18">
        <f>O6</f>
        <v>42493</v>
      </c>
      <c r="V6" s="28">
        <v>0.58333333333333337</v>
      </c>
      <c r="W6" s="17" t="s">
        <v>39</v>
      </c>
      <c r="X6" s="29" t="s">
        <v>40</v>
      </c>
      <c r="Y6" s="17" t="s">
        <v>41</v>
      </c>
      <c r="Z6" s="28">
        <f>$V6+(4/24)</f>
        <v>0.75</v>
      </c>
      <c r="AA6" s="21"/>
      <c r="AB6" s="17">
        <v>3</v>
      </c>
      <c r="AC6" s="17"/>
      <c r="AD6" s="1" t="s">
        <v>34</v>
      </c>
      <c r="AE6" s="1"/>
      <c r="AF6" s="1" t="s">
        <v>35</v>
      </c>
      <c r="AG6" s="1"/>
      <c r="AH6" s="1"/>
      <c r="AI6" s="1"/>
    </row>
    <row r="7" spans="1:35" x14ac:dyDescent="0.25">
      <c r="A7" s="36"/>
      <c r="B7" s="36"/>
      <c r="C7" s="30"/>
      <c r="D7" s="30"/>
      <c r="E7" s="3">
        <f t="shared" si="5"/>
        <v>1</v>
      </c>
      <c r="F7" s="3">
        <f t="shared" si="0"/>
        <v>3</v>
      </c>
      <c r="G7" s="4">
        <f t="shared" si="6"/>
        <v>0</v>
      </c>
      <c r="H7" s="4">
        <f t="shared" si="1"/>
        <v>0</v>
      </c>
      <c r="I7" s="5">
        <f t="shared" si="7"/>
        <v>0</v>
      </c>
      <c r="J7" s="5">
        <f t="shared" si="2"/>
        <v>0</v>
      </c>
      <c r="K7" s="6">
        <f t="shared" si="4"/>
        <v>0</v>
      </c>
      <c r="L7" s="6">
        <f t="shared" si="3"/>
        <v>0</v>
      </c>
      <c r="M7" s="7"/>
      <c r="N7" s="16">
        <v>42493</v>
      </c>
      <c r="O7" s="16">
        <v>42493</v>
      </c>
      <c r="P7" s="17" t="s">
        <v>1</v>
      </c>
      <c r="Q7" s="17"/>
      <c r="R7" s="17" t="s">
        <v>30</v>
      </c>
      <c r="S7" s="17"/>
      <c r="T7" s="17" t="s">
        <v>31</v>
      </c>
      <c r="U7" s="18">
        <f>O7</f>
        <v>42493</v>
      </c>
      <c r="V7" s="28">
        <v>0.85416666666666663</v>
      </c>
      <c r="W7" s="17" t="s">
        <v>32</v>
      </c>
      <c r="X7" s="29" t="s">
        <v>32</v>
      </c>
      <c r="Y7" s="17" t="s">
        <v>32</v>
      </c>
      <c r="Z7" s="28">
        <f>$V7+(2/24)</f>
        <v>0.9375</v>
      </c>
      <c r="AA7" s="21"/>
      <c r="AB7" s="17">
        <v>3</v>
      </c>
      <c r="AC7" s="17"/>
      <c r="AD7" s="1" t="s">
        <v>35</v>
      </c>
      <c r="AE7" s="1"/>
      <c r="AF7" s="1"/>
      <c r="AG7" s="1"/>
      <c r="AH7" s="1" t="s">
        <v>36</v>
      </c>
      <c r="AI7" s="1"/>
    </row>
    <row r="8" spans="1:35" x14ac:dyDescent="0.25">
      <c r="A8" s="36"/>
      <c r="B8" s="36"/>
      <c r="C8" s="30"/>
      <c r="D8" s="30"/>
      <c r="E8" s="3">
        <f t="shared" si="5"/>
        <v>1</v>
      </c>
      <c r="F8" s="3">
        <f t="shared" si="0"/>
        <v>1</v>
      </c>
      <c r="G8" s="4">
        <f t="shared" si="6"/>
        <v>0</v>
      </c>
      <c r="H8" s="4">
        <f t="shared" si="1"/>
        <v>0</v>
      </c>
      <c r="I8" s="5">
        <f t="shared" si="7"/>
        <v>0</v>
      </c>
      <c r="J8" s="5">
        <f t="shared" si="2"/>
        <v>0</v>
      </c>
      <c r="K8" s="6">
        <f t="shared" si="4"/>
        <v>0</v>
      </c>
      <c r="L8" s="6">
        <f t="shared" si="3"/>
        <v>0</v>
      </c>
      <c r="M8" s="7"/>
      <c r="N8" s="16">
        <v>42494</v>
      </c>
      <c r="O8" s="16">
        <v>42494</v>
      </c>
      <c r="P8" s="17" t="s">
        <v>1</v>
      </c>
      <c r="Q8" s="17"/>
      <c r="R8" s="17" t="s">
        <v>22</v>
      </c>
      <c r="S8" s="17"/>
      <c r="T8" s="17" t="s">
        <v>23</v>
      </c>
      <c r="U8" s="18">
        <f>O8</f>
        <v>42494</v>
      </c>
      <c r="V8" s="28">
        <v>0.375</v>
      </c>
      <c r="W8" s="17" t="s">
        <v>42</v>
      </c>
      <c r="X8" s="29" t="s">
        <v>43</v>
      </c>
      <c r="Y8" s="17" t="s">
        <v>42</v>
      </c>
      <c r="Z8" s="28">
        <v>0.72916666666666663</v>
      </c>
      <c r="AA8" s="21"/>
      <c r="AB8" s="17">
        <v>1</v>
      </c>
      <c r="AC8" s="17"/>
      <c r="AD8" s="1"/>
      <c r="AE8" s="1"/>
      <c r="AF8" s="1"/>
      <c r="AG8" s="1"/>
      <c r="AH8" s="1"/>
      <c r="AI8" s="1"/>
    </row>
    <row r="9" spans="1:35" x14ac:dyDescent="0.25">
      <c r="A9" s="35" t="s">
        <v>62</v>
      </c>
      <c r="B9" s="37">
        <f>C2*40</f>
        <v>1720</v>
      </c>
      <c r="C9" s="31">
        <f>C2*170</f>
        <v>7310</v>
      </c>
      <c r="D9" s="32"/>
      <c r="E9" s="3">
        <f t="shared" si="5"/>
        <v>1</v>
      </c>
      <c r="F9" s="3">
        <f t="shared" si="0"/>
        <v>3</v>
      </c>
      <c r="G9" s="4">
        <f t="shared" si="6"/>
        <v>0</v>
      </c>
      <c r="H9" s="4">
        <f t="shared" si="1"/>
        <v>0</v>
      </c>
      <c r="I9" s="5">
        <f t="shared" si="7"/>
        <v>0</v>
      </c>
      <c r="J9" s="5">
        <f t="shared" si="2"/>
        <v>0</v>
      </c>
      <c r="K9" s="6">
        <f t="shared" si="4"/>
        <v>0</v>
      </c>
      <c r="L9" s="6">
        <f t="shared" si="3"/>
        <v>0</v>
      </c>
      <c r="M9" s="7"/>
      <c r="N9" s="16">
        <v>42494</v>
      </c>
      <c r="O9" s="16">
        <v>42494</v>
      </c>
      <c r="P9" s="17" t="s">
        <v>1</v>
      </c>
      <c r="Q9" s="17"/>
      <c r="R9" s="17" t="s">
        <v>37</v>
      </c>
      <c r="S9" s="17"/>
      <c r="T9" s="17" t="s">
        <v>38</v>
      </c>
      <c r="U9" s="18">
        <f>O9</f>
        <v>42494</v>
      </c>
      <c r="V9" s="28">
        <v>0.5625</v>
      </c>
      <c r="W9" s="17" t="s">
        <v>44</v>
      </c>
      <c r="X9" s="29" t="s">
        <v>45</v>
      </c>
      <c r="Y9" s="17" t="s">
        <v>46</v>
      </c>
      <c r="Z9" s="28">
        <f>$V9+(5/24)</f>
        <v>0.77083333333333337</v>
      </c>
      <c r="AA9" s="21"/>
      <c r="AB9" s="17">
        <v>3</v>
      </c>
      <c r="AC9" s="17"/>
      <c r="AD9" s="1" t="s">
        <v>34</v>
      </c>
      <c r="AE9" s="1"/>
      <c r="AF9" s="1" t="s">
        <v>35</v>
      </c>
      <c r="AG9" s="1"/>
      <c r="AH9" s="1"/>
      <c r="AI9" s="1"/>
    </row>
    <row r="10" spans="1:35" x14ac:dyDescent="0.25">
      <c r="A10" s="38" t="s">
        <v>64</v>
      </c>
      <c r="B10" s="39">
        <f>C4*17</f>
        <v>0</v>
      </c>
      <c r="C10" s="33">
        <f>C4*130</f>
        <v>0</v>
      </c>
      <c r="D10" s="34"/>
      <c r="E10" s="3">
        <f t="shared" si="5"/>
        <v>1</v>
      </c>
      <c r="F10" s="3">
        <f t="shared" si="0"/>
        <v>3</v>
      </c>
      <c r="G10" s="4">
        <f t="shared" si="6"/>
        <v>0</v>
      </c>
      <c r="H10" s="4">
        <f t="shared" si="1"/>
        <v>0</v>
      </c>
      <c r="I10" s="5">
        <f t="shared" si="7"/>
        <v>0</v>
      </c>
      <c r="J10" s="5">
        <f t="shared" si="2"/>
        <v>0</v>
      </c>
      <c r="K10" s="6">
        <f t="shared" si="4"/>
        <v>0</v>
      </c>
      <c r="L10" s="6">
        <f t="shared" si="3"/>
        <v>0</v>
      </c>
      <c r="M10" s="7"/>
      <c r="N10" s="16">
        <v>42494</v>
      </c>
      <c r="O10" s="16">
        <v>42494</v>
      </c>
      <c r="P10" s="17" t="s">
        <v>1</v>
      </c>
      <c r="Q10" s="17"/>
      <c r="R10" s="17" t="s">
        <v>30</v>
      </c>
      <c r="S10" s="17"/>
      <c r="T10" s="17" t="s">
        <v>31</v>
      </c>
      <c r="U10" s="18">
        <f>O10</f>
        <v>42494</v>
      </c>
      <c r="V10" s="28">
        <v>0.58333333333333337</v>
      </c>
      <c r="W10" s="17" t="s">
        <v>47</v>
      </c>
      <c r="X10" s="29" t="s">
        <v>40</v>
      </c>
      <c r="Y10" s="17" t="s">
        <v>47</v>
      </c>
      <c r="Z10" s="28">
        <f>$V10+(4/24)</f>
        <v>0.75</v>
      </c>
      <c r="AA10" s="21"/>
      <c r="AB10" s="17">
        <v>3</v>
      </c>
      <c r="AC10" s="17"/>
      <c r="AD10" s="1" t="s">
        <v>35</v>
      </c>
      <c r="AE10" s="1"/>
      <c r="AF10" s="1"/>
      <c r="AG10" s="1"/>
      <c r="AH10" s="1" t="s">
        <v>36</v>
      </c>
      <c r="AI10" s="1"/>
    </row>
    <row r="11" spans="1:35" x14ac:dyDescent="0.25">
      <c r="A11" s="35" t="s">
        <v>65</v>
      </c>
      <c r="B11" s="37">
        <f>B9+B10</f>
        <v>1720</v>
      </c>
      <c r="C11" s="31">
        <f>C9+C10</f>
        <v>7310</v>
      </c>
      <c r="D11" s="32"/>
      <c r="E11" s="3">
        <f t="shared" si="5"/>
        <v>1</v>
      </c>
      <c r="F11" s="3">
        <f t="shared" si="0"/>
        <v>1</v>
      </c>
      <c r="G11" s="4">
        <f t="shared" si="6"/>
        <v>0</v>
      </c>
      <c r="H11" s="4">
        <f t="shared" si="1"/>
        <v>0</v>
      </c>
      <c r="I11" s="5">
        <f t="shared" si="7"/>
        <v>0</v>
      </c>
      <c r="J11" s="5">
        <f t="shared" si="2"/>
        <v>0</v>
      </c>
      <c r="K11" s="6">
        <f t="shared" si="4"/>
        <v>0</v>
      </c>
      <c r="L11" s="6">
        <f t="shared" si="3"/>
        <v>0</v>
      </c>
      <c r="M11" s="7"/>
      <c r="N11" s="16">
        <v>42495</v>
      </c>
      <c r="O11" s="16">
        <v>42495</v>
      </c>
      <c r="P11" s="17" t="s">
        <v>1</v>
      </c>
      <c r="Q11" s="17" t="s">
        <v>48</v>
      </c>
      <c r="R11" s="17" t="s">
        <v>49</v>
      </c>
      <c r="S11" s="17"/>
      <c r="T11" s="17" t="s">
        <v>50</v>
      </c>
      <c r="U11" s="18">
        <f>O11</f>
        <v>42495</v>
      </c>
      <c r="V11" s="28">
        <v>0.375</v>
      </c>
      <c r="W11" s="17" t="s">
        <v>51</v>
      </c>
      <c r="X11" s="29" t="s">
        <v>52</v>
      </c>
      <c r="Y11" s="17" t="s">
        <v>47</v>
      </c>
      <c r="Z11" s="28">
        <v>0.5</v>
      </c>
      <c r="AA11" s="21"/>
      <c r="AB11" s="17">
        <v>1</v>
      </c>
      <c r="AC11" s="17"/>
      <c r="AD11" s="1"/>
      <c r="AE11" s="1"/>
      <c r="AF11" s="1"/>
      <c r="AG11" s="1"/>
      <c r="AH11" s="1"/>
      <c r="AI11" s="1"/>
    </row>
    <row r="12" spans="1:35" x14ac:dyDescent="0.25">
      <c r="A12" s="36"/>
      <c r="B12" s="36"/>
      <c r="C12" s="30"/>
      <c r="D12" s="30"/>
      <c r="E12" s="3">
        <f t="shared" si="5"/>
        <v>1</v>
      </c>
      <c r="F12" s="3">
        <f t="shared" si="0"/>
        <v>3</v>
      </c>
      <c r="G12" s="4">
        <f t="shared" si="6"/>
        <v>0</v>
      </c>
      <c r="H12" s="4">
        <f t="shared" si="1"/>
        <v>0</v>
      </c>
      <c r="I12" s="5">
        <f t="shared" si="7"/>
        <v>0</v>
      </c>
      <c r="J12" s="5">
        <f t="shared" si="2"/>
        <v>0</v>
      </c>
      <c r="K12" s="6">
        <f t="shared" si="4"/>
        <v>0</v>
      </c>
      <c r="L12" s="6">
        <f t="shared" si="3"/>
        <v>0</v>
      </c>
      <c r="M12" s="7"/>
      <c r="N12" s="16">
        <v>42495</v>
      </c>
      <c r="O12" s="16">
        <v>42495</v>
      </c>
      <c r="P12" s="17" t="s">
        <v>1</v>
      </c>
      <c r="Q12" s="17"/>
      <c r="R12" s="17" t="s">
        <v>30</v>
      </c>
      <c r="S12" s="17"/>
      <c r="T12" s="17" t="s">
        <v>31</v>
      </c>
      <c r="U12" s="18">
        <f>O12</f>
        <v>42495</v>
      </c>
      <c r="V12" s="28">
        <v>0.5625</v>
      </c>
      <c r="W12" s="17" t="s">
        <v>44</v>
      </c>
      <c r="X12" s="29" t="s">
        <v>45</v>
      </c>
      <c r="Y12" s="17" t="s">
        <v>53</v>
      </c>
      <c r="Z12" s="28">
        <f>$V12+(5/24)</f>
        <v>0.77083333333333337</v>
      </c>
      <c r="AA12" s="21"/>
      <c r="AB12" s="17">
        <v>3</v>
      </c>
      <c r="AC12" s="17"/>
      <c r="AD12" s="1" t="s">
        <v>35</v>
      </c>
      <c r="AE12" s="1"/>
      <c r="AF12" s="1"/>
      <c r="AG12" s="1"/>
      <c r="AH12" s="1" t="s">
        <v>36</v>
      </c>
      <c r="AI12" s="1"/>
    </row>
    <row r="13" spans="1:35" x14ac:dyDescent="0.25">
      <c r="A13" s="36"/>
      <c r="B13" s="36"/>
      <c r="C13" s="30"/>
      <c r="D13" s="30"/>
      <c r="E13" s="3">
        <f t="shared" si="5"/>
        <v>1</v>
      </c>
      <c r="F13" s="3">
        <f t="shared" si="0"/>
        <v>1</v>
      </c>
      <c r="G13" s="4">
        <f t="shared" si="6"/>
        <v>0</v>
      </c>
      <c r="H13" s="4">
        <f t="shared" si="1"/>
        <v>0</v>
      </c>
      <c r="I13" s="5">
        <f t="shared" si="7"/>
        <v>0</v>
      </c>
      <c r="J13" s="5">
        <f t="shared" si="2"/>
        <v>0</v>
      </c>
      <c r="K13" s="6">
        <f t="shared" si="4"/>
        <v>0</v>
      </c>
      <c r="L13" s="6">
        <f t="shared" si="3"/>
        <v>0</v>
      </c>
      <c r="M13" s="7"/>
      <c r="N13" s="16">
        <v>42497</v>
      </c>
      <c r="O13" s="16">
        <v>42497</v>
      </c>
      <c r="P13" s="17" t="s">
        <v>1</v>
      </c>
      <c r="Q13" s="17"/>
      <c r="R13" s="17" t="s">
        <v>54</v>
      </c>
      <c r="S13" s="17"/>
      <c r="T13" s="17" t="s">
        <v>23</v>
      </c>
      <c r="U13" s="18">
        <f>O13</f>
        <v>42497</v>
      </c>
      <c r="V13" s="28">
        <v>0.38541666666666669</v>
      </c>
      <c r="W13" s="17" t="s">
        <v>42</v>
      </c>
      <c r="X13" s="29" t="s">
        <v>43</v>
      </c>
      <c r="Y13" s="17" t="s">
        <v>42</v>
      </c>
      <c r="Z13" s="28">
        <v>0.72916666666666663</v>
      </c>
      <c r="AA13" s="21"/>
      <c r="AB13" s="17">
        <v>1</v>
      </c>
      <c r="AC13" s="17"/>
      <c r="AD13" s="1"/>
      <c r="AE13" s="1"/>
      <c r="AF13" s="1"/>
      <c r="AG13" s="1"/>
      <c r="AH13" s="1"/>
      <c r="AI13" s="1"/>
    </row>
    <row r="14" spans="1:35" x14ac:dyDescent="0.25">
      <c r="A14" s="36"/>
      <c r="B14" s="36"/>
      <c r="C14" s="30"/>
      <c r="D14" s="30"/>
      <c r="E14" s="3">
        <f t="shared" si="5"/>
        <v>1</v>
      </c>
      <c r="F14" s="3">
        <f t="shared" si="0"/>
        <v>2</v>
      </c>
      <c r="G14" s="4">
        <f t="shared" si="6"/>
        <v>0</v>
      </c>
      <c r="H14" s="4">
        <f t="shared" si="1"/>
        <v>0</v>
      </c>
      <c r="I14" s="5">
        <f t="shared" si="7"/>
        <v>0</v>
      </c>
      <c r="J14" s="5">
        <f t="shared" si="2"/>
        <v>0</v>
      </c>
      <c r="K14" s="6">
        <f t="shared" si="4"/>
        <v>0</v>
      </c>
      <c r="L14" s="6">
        <f t="shared" si="3"/>
        <v>0</v>
      </c>
      <c r="M14" s="7"/>
      <c r="N14" s="16">
        <v>42497</v>
      </c>
      <c r="O14" s="16">
        <v>42497</v>
      </c>
      <c r="P14" s="17" t="s">
        <v>1</v>
      </c>
      <c r="Q14" s="17"/>
      <c r="R14" s="17" t="s">
        <v>30</v>
      </c>
      <c r="S14" s="17"/>
      <c r="T14" s="17" t="s">
        <v>31</v>
      </c>
      <c r="U14" s="18">
        <f>O14</f>
        <v>42497</v>
      </c>
      <c r="V14" s="28">
        <v>0.58333333333333337</v>
      </c>
      <c r="W14" s="17" t="s">
        <v>32</v>
      </c>
      <c r="X14" s="29" t="s">
        <v>33</v>
      </c>
      <c r="Y14" s="17" t="s">
        <v>32</v>
      </c>
      <c r="Z14" s="28">
        <f>$V14+(4/24)</f>
        <v>0.75</v>
      </c>
      <c r="AA14" s="21"/>
      <c r="AB14" s="17">
        <v>2</v>
      </c>
      <c r="AC14" s="17"/>
      <c r="AD14" s="1" t="s">
        <v>35</v>
      </c>
      <c r="AE14" s="1"/>
      <c r="AF14" s="1"/>
      <c r="AG14" s="1"/>
      <c r="AH14" s="1"/>
      <c r="AI14" s="1"/>
    </row>
    <row r="15" spans="1:35" x14ac:dyDescent="0.25">
      <c r="A15" s="36"/>
      <c r="B15" s="36"/>
      <c r="C15" s="30"/>
      <c r="D15" s="30"/>
      <c r="E15" s="3">
        <f t="shared" si="5"/>
        <v>1</v>
      </c>
      <c r="F15" s="3">
        <f t="shared" si="0"/>
        <v>3</v>
      </c>
      <c r="G15" s="4">
        <f t="shared" si="6"/>
        <v>0</v>
      </c>
      <c r="H15" s="4">
        <f t="shared" si="1"/>
        <v>0</v>
      </c>
      <c r="I15" s="5">
        <f t="shared" si="7"/>
        <v>0</v>
      </c>
      <c r="J15" s="5">
        <f t="shared" si="2"/>
        <v>0</v>
      </c>
      <c r="K15" s="6">
        <f t="shared" si="4"/>
        <v>0</v>
      </c>
      <c r="L15" s="6">
        <f t="shared" si="3"/>
        <v>0</v>
      </c>
      <c r="M15" s="7"/>
      <c r="N15" s="16">
        <v>42497</v>
      </c>
      <c r="O15" s="16">
        <v>42497</v>
      </c>
      <c r="P15" s="17" t="s">
        <v>1</v>
      </c>
      <c r="Q15" s="17"/>
      <c r="R15" s="17" t="s">
        <v>30</v>
      </c>
      <c r="S15" s="17"/>
      <c r="T15" s="17" t="s">
        <v>31</v>
      </c>
      <c r="U15" s="18">
        <f>O15</f>
        <v>42497</v>
      </c>
      <c r="V15" s="28">
        <v>0.85416666666666663</v>
      </c>
      <c r="W15" s="17" t="s">
        <v>32</v>
      </c>
      <c r="X15" s="29" t="s">
        <v>32</v>
      </c>
      <c r="Y15" s="17" t="s">
        <v>32</v>
      </c>
      <c r="Z15" s="28">
        <f>$V15+(2/24)</f>
        <v>0.9375</v>
      </c>
      <c r="AA15" s="21"/>
      <c r="AB15" s="17">
        <v>3</v>
      </c>
      <c r="AC15" s="17"/>
      <c r="AD15" s="1" t="s">
        <v>35</v>
      </c>
      <c r="AE15" s="1"/>
      <c r="AF15" s="1" t="s">
        <v>34</v>
      </c>
      <c r="AG15" s="1"/>
      <c r="AH15" s="1"/>
      <c r="AI15" s="1"/>
    </row>
    <row r="16" spans="1:35" x14ac:dyDescent="0.25">
      <c r="A16" s="36"/>
      <c r="B16" s="36"/>
      <c r="C16" s="30"/>
      <c r="D16" s="30"/>
      <c r="E16" s="3">
        <f t="shared" si="5"/>
        <v>1</v>
      </c>
      <c r="F16" s="3">
        <f t="shared" si="0"/>
        <v>2</v>
      </c>
      <c r="G16" s="4">
        <f t="shared" si="6"/>
        <v>0</v>
      </c>
      <c r="H16" s="4">
        <f t="shared" si="1"/>
        <v>0</v>
      </c>
      <c r="I16" s="5">
        <f t="shared" si="7"/>
        <v>0</v>
      </c>
      <c r="J16" s="5">
        <f t="shared" si="2"/>
        <v>0</v>
      </c>
      <c r="K16" s="6">
        <f t="shared" si="4"/>
        <v>0</v>
      </c>
      <c r="L16" s="6">
        <f t="shared" si="3"/>
        <v>0</v>
      </c>
      <c r="M16" s="7"/>
      <c r="N16" s="16">
        <v>42498</v>
      </c>
      <c r="O16" s="16">
        <v>42498</v>
      </c>
      <c r="P16" s="17" t="s">
        <v>1</v>
      </c>
      <c r="Q16" s="17"/>
      <c r="R16" s="17" t="s">
        <v>30</v>
      </c>
      <c r="S16" s="17"/>
      <c r="T16" s="17" t="s">
        <v>31</v>
      </c>
      <c r="U16" s="18">
        <f>O16</f>
        <v>42498</v>
      </c>
      <c r="V16" s="28">
        <v>0.58333333333333337</v>
      </c>
      <c r="W16" s="17" t="s">
        <v>47</v>
      </c>
      <c r="X16" s="29" t="s">
        <v>40</v>
      </c>
      <c r="Y16" s="17" t="s">
        <v>47</v>
      </c>
      <c r="Z16" s="28">
        <f>$V16+(4/24)</f>
        <v>0.75</v>
      </c>
      <c r="AA16" s="21"/>
      <c r="AB16" s="17">
        <v>2</v>
      </c>
      <c r="AC16" s="17"/>
      <c r="AD16" s="1" t="s">
        <v>35</v>
      </c>
      <c r="AE16" s="1"/>
      <c r="AF16" s="1"/>
      <c r="AG16" s="1"/>
      <c r="AH16" s="1"/>
      <c r="AI16" s="1"/>
    </row>
    <row r="17" spans="1:35" x14ac:dyDescent="0.25">
      <c r="A17" s="36"/>
      <c r="B17" s="36"/>
      <c r="C17" s="30"/>
      <c r="D17" s="30"/>
      <c r="E17" s="3">
        <f t="shared" si="5"/>
        <v>1</v>
      </c>
      <c r="F17" s="3">
        <f t="shared" si="0"/>
        <v>1</v>
      </c>
      <c r="G17" s="4">
        <f t="shared" si="6"/>
        <v>0</v>
      </c>
      <c r="H17" s="4">
        <f t="shared" si="1"/>
        <v>0</v>
      </c>
      <c r="I17" s="5">
        <f t="shared" si="7"/>
        <v>0</v>
      </c>
      <c r="J17" s="5">
        <f t="shared" si="2"/>
        <v>0</v>
      </c>
      <c r="K17" s="6">
        <f t="shared" si="4"/>
        <v>0</v>
      </c>
      <c r="L17" s="6">
        <f t="shared" si="3"/>
        <v>0</v>
      </c>
      <c r="M17" s="7"/>
      <c r="N17" s="16">
        <v>42498</v>
      </c>
      <c r="O17" s="16">
        <v>42498</v>
      </c>
      <c r="P17" s="17" t="s">
        <v>1</v>
      </c>
      <c r="Q17" s="17"/>
      <c r="R17" s="17" t="s">
        <v>54</v>
      </c>
      <c r="S17" s="17"/>
      <c r="T17" s="17" t="s">
        <v>23</v>
      </c>
      <c r="U17" s="18">
        <f>O17</f>
        <v>42498</v>
      </c>
      <c r="V17" s="28">
        <v>0.60416666666666663</v>
      </c>
      <c r="W17" s="17" t="s">
        <v>28</v>
      </c>
      <c r="X17" s="29" t="s">
        <v>29</v>
      </c>
      <c r="Y17" s="17" t="s">
        <v>28</v>
      </c>
      <c r="Z17" s="28">
        <v>0.75</v>
      </c>
      <c r="AA17" s="21"/>
      <c r="AB17" s="17">
        <v>1</v>
      </c>
      <c r="AC17" s="17"/>
      <c r="AD17" s="1"/>
      <c r="AE17" s="1"/>
      <c r="AF17" s="1"/>
      <c r="AG17" s="1"/>
      <c r="AH17" s="1"/>
      <c r="AI17" s="1"/>
    </row>
    <row r="18" spans="1:35" x14ac:dyDescent="0.25">
      <c r="A18" s="36"/>
      <c r="B18" s="36"/>
      <c r="C18" s="30"/>
      <c r="D18" s="30"/>
      <c r="E18" s="3">
        <f t="shared" si="5"/>
        <v>1</v>
      </c>
      <c r="F18" s="3">
        <f t="shared" si="0"/>
        <v>3</v>
      </c>
      <c r="G18" s="4">
        <f t="shared" si="6"/>
        <v>0</v>
      </c>
      <c r="H18" s="4">
        <f t="shared" si="1"/>
        <v>0</v>
      </c>
      <c r="I18" s="5">
        <f t="shared" si="7"/>
        <v>0</v>
      </c>
      <c r="J18" s="5">
        <f t="shared" si="2"/>
        <v>0</v>
      </c>
      <c r="K18" s="6">
        <f t="shared" si="4"/>
        <v>0</v>
      </c>
      <c r="L18" s="6">
        <f t="shared" si="3"/>
        <v>0</v>
      </c>
      <c r="M18" s="7"/>
      <c r="N18" s="16">
        <v>42499</v>
      </c>
      <c r="O18" s="16">
        <v>42499</v>
      </c>
      <c r="P18" s="17" t="s">
        <v>1</v>
      </c>
      <c r="Q18" s="17"/>
      <c r="R18" s="17" t="s">
        <v>55</v>
      </c>
      <c r="S18" s="17"/>
      <c r="T18" s="17" t="s">
        <v>38</v>
      </c>
      <c r="U18" s="18">
        <f>O18</f>
        <v>42499</v>
      </c>
      <c r="V18" s="28">
        <v>0.33333333333333331</v>
      </c>
      <c r="W18" s="17" t="s">
        <v>32</v>
      </c>
      <c r="X18" s="29" t="s">
        <v>56</v>
      </c>
      <c r="Y18" s="17" t="s">
        <v>32</v>
      </c>
      <c r="Z18" s="28">
        <f>$V18+(4/24)</f>
        <v>0.5</v>
      </c>
      <c r="AA18" s="21"/>
      <c r="AB18" s="17">
        <v>3</v>
      </c>
      <c r="AC18" s="17"/>
      <c r="AD18" s="1" t="s">
        <v>57</v>
      </c>
      <c r="AE18" s="1"/>
      <c r="AF18" s="1" t="s">
        <v>35</v>
      </c>
      <c r="AG18" s="1"/>
      <c r="AH18" s="1" t="s">
        <v>57</v>
      </c>
      <c r="AI18" s="1"/>
    </row>
    <row r="19" spans="1:35" x14ac:dyDescent="0.25">
      <c r="A19" s="36"/>
      <c r="B19" s="36"/>
      <c r="C19" s="30"/>
      <c r="D19" s="30"/>
      <c r="E19" s="3">
        <f t="shared" si="5"/>
        <v>1</v>
      </c>
      <c r="F19" s="3">
        <f t="shared" si="0"/>
        <v>2</v>
      </c>
      <c r="G19" s="4">
        <f t="shared" si="6"/>
        <v>0</v>
      </c>
      <c r="H19" s="4">
        <f t="shared" si="1"/>
        <v>0</v>
      </c>
      <c r="I19" s="5">
        <f t="shared" si="7"/>
        <v>0</v>
      </c>
      <c r="J19" s="5">
        <f t="shared" si="2"/>
        <v>0</v>
      </c>
      <c r="K19" s="6">
        <f t="shared" si="4"/>
        <v>0</v>
      </c>
      <c r="L19" s="6">
        <f t="shared" si="3"/>
        <v>0</v>
      </c>
      <c r="M19" s="7"/>
      <c r="N19" s="16">
        <v>42499</v>
      </c>
      <c r="O19" s="16">
        <v>42499</v>
      </c>
      <c r="P19" s="17" t="s">
        <v>1</v>
      </c>
      <c r="Q19" s="17"/>
      <c r="R19" s="17" t="s">
        <v>30</v>
      </c>
      <c r="S19" s="17"/>
      <c r="T19" s="17" t="s">
        <v>31</v>
      </c>
      <c r="U19" s="18">
        <f>O19</f>
        <v>42499</v>
      </c>
      <c r="V19" s="28">
        <v>0.5625</v>
      </c>
      <c r="W19" s="17" t="s">
        <v>44</v>
      </c>
      <c r="X19" s="29" t="s">
        <v>45</v>
      </c>
      <c r="Y19" s="17" t="s">
        <v>53</v>
      </c>
      <c r="Z19" s="28">
        <f>$V19+(5/24)</f>
        <v>0.77083333333333337</v>
      </c>
      <c r="AA19" s="21"/>
      <c r="AB19" s="17">
        <v>2</v>
      </c>
      <c r="AC19" s="17"/>
      <c r="AD19" s="1" t="s">
        <v>35</v>
      </c>
      <c r="AE19" s="1"/>
      <c r="AF19" s="1"/>
      <c r="AG19" s="1"/>
      <c r="AH19" s="1"/>
      <c r="AI19" s="1"/>
    </row>
    <row r="20" spans="1:35" x14ac:dyDescent="0.25">
      <c r="A20" s="36"/>
      <c r="B20" s="36"/>
      <c r="C20" s="30"/>
      <c r="D20" s="30"/>
      <c r="E20" s="3">
        <f t="shared" si="5"/>
        <v>1</v>
      </c>
      <c r="F20" s="3">
        <f t="shared" si="0"/>
        <v>3</v>
      </c>
      <c r="G20" s="4">
        <f t="shared" si="6"/>
        <v>0</v>
      </c>
      <c r="H20" s="4">
        <f t="shared" si="1"/>
        <v>0</v>
      </c>
      <c r="I20" s="5">
        <f t="shared" si="7"/>
        <v>0</v>
      </c>
      <c r="J20" s="5">
        <f t="shared" si="2"/>
        <v>0</v>
      </c>
      <c r="K20" s="6">
        <f t="shared" si="4"/>
        <v>0</v>
      </c>
      <c r="L20" s="6">
        <f t="shared" si="3"/>
        <v>0</v>
      </c>
      <c r="M20" s="7"/>
      <c r="N20" s="16">
        <v>42499</v>
      </c>
      <c r="O20" s="16">
        <v>42499</v>
      </c>
      <c r="P20" s="17" t="s">
        <v>1</v>
      </c>
      <c r="Q20" s="17"/>
      <c r="R20" s="17" t="s">
        <v>55</v>
      </c>
      <c r="S20" s="17"/>
      <c r="T20" s="17" t="s">
        <v>38</v>
      </c>
      <c r="U20" s="18">
        <f>O20</f>
        <v>42499</v>
      </c>
      <c r="V20" s="28">
        <v>0.60416666666666663</v>
      </c>
      <c r="W20" s="17" t="s">
        <v>32</v>
      </c>
      <c r="X20" s="29" t="s">
        <v>33</v>
      </c>
      <c r="Y20" s="17" t="s">
        <v>32</v>
      </c>
      <c r="Z20" s="28">
        <f>$V20+(4/24)</f>
        <v>0.77083333333333326</v>
      </c>
      <c r="AA20" s="21"/>
      <c r="AB20" s="17">
        <v>3</v>
      </c>
      <c r="AC20" s="17"/>
      <c r="AD20" s="1" t="s">
        <v>57</v>
      </c>
      <c r="AE20" s="1"/>
      <c r="AF20" s="1" t="s">
        <v>35</v>
      </c>
      <c r="AG20" s="1"/>
      <c r="AH20" s="1"/>
      <c r="AI20" s="1"/>
    </row>
    <row r="21" spans="1:35" x14ac:dyDescent="0.25">
      <c r="A21" s="36"/>
      <c r="B21" s="36"/>
      <c r="C21" s="30"/>
      <c r="D21" s="30"/>
      <c r="E21" s="3">
        <f t="shared" si="5"/>
        <v>1</v>
      </c>
      <c r="F21" s="3">
        <f t="shared" si="0"/>
        <v>1</v>
      </c>
      <c r="G21" s="4">
        <f t="shared" si="6"/>
        <v>0</v>
      </c>
      <c r="H21" s="4">
        <f t="shared" si="1"/>
        <v>0</v>
      </c>
      <c r="I21" s="5">
        <f t="shared" si="7"/>
        <v>0</v>
      </c>
      <c r="J21" s="5">
        <f t="shared" si="2"/>
        <v>0</v>
      </c>
      <c r="K21" s="6">
        <f t="shared" si="4"/>
        <v>0</v>
      </c>
      <c r="L21" s="6">
        <f t="shared" si="3"/>
        <v>0</v>
      </c>
      <c r="M21" s="7"/>
      <c r="N21" s="16">
        <v>42499</v>
      </c>
      <c r="O21" s="16">
        <v>42499</v>
      </c>
      <c r="P21" s="17" t="s">
        <v>1</v>
      </c>
      <c r="Q21" s="17"/>
      <c r="R21" s="17" t="s">
        <v>54</v>
      </c>
      <c r="S21" s="17"/>
      <c r="T21" s="17" t="s">
        <v>23</v>
      </c>
      <c r="U21" s="18">
        <f>O21</f>
        <v>42499</v>
      </c>
      <c r="V21" s="28">
        <v>0.625</v>
      </c>
      <c r="W21" s="17" t="s">
        <v>26</v>
      </c>
      <c r="X21" s="29" t="s">
        <v>27</v>
      </c>
      <c r="Y21" s="17" t="s">
        <v>26</v>
      </c>
      <c r="Z21" s="28">
        <v>0.75</v>
      </c>
      <c r="AA21" s="21"/>
      <c r="AB21" s="17">
        <v>1</v>
      </c>
      <c r="AC21" s="17"/>
      <c r="AD21" s="1"/>
      <c r="AE21" s="1"/>
      <c r="AF21" s="1"/>
      <c r="AG21" s="1"/>
      <c r="AH21" s="1"/>
      <c r="AI21" s="1"/>
    </row>
    <row r="22" spans="1:35" x14ac:dyDescent="0.25">
      <c r="A22" s="36"/>
      <c r="B22" s="36"/>
      <c r="C22" s="30"/>
      <c r="D22" s="30"/>
      <c r="E22" s="3">
        <f t="shared" si="5"/>
        <v>1</v>
      </c>
      <c r="F22" s="3">
        <f t="shared" si="0"/>
        <v>1</v>
      </c>
      <c r="G22" s="4">
        <f t="shared" si="6"/>
        <v>0</v>
      </c>
      <c r="H22" s="4">
        <f t="shared" si="1"/>
        <v>0</v>
      </c>
      <c r="I22" s="5">
        <f t="shared" si="7"/>
        <v>0</v>
      </c>
      <c r="J22" s="5">
        <f t="shared" si="2"/>
        <v>0</v>
      </c>
      <c r="K22" s="6">
        <f t="shared" si="4"/>
        <v>0</v>
      </c>
      <c r="L22" s="6">
        <f t="shared" si="3"/>
        <v>0</v>
      </c>
      <c r="M22" s="7"/>
      <c r="N22" s="16">
        <v>42500</v>
      </c>
      <c r="O22" s="16">
        <v>42500</v>
      </c>
      <c r="P22" s="17" t="s">
        <v>1</v>
      </c>
      <c r="Q22" s="17"/>
      <c r="R22" s="17" t="s">
        <v>54</v>
      </c>
      <c r="S22" s="17"/>
      <c r="T22" s="17" t="s">
        <v>23</v>
      </c>
      <c r="U22" s="18">
        <f>O22</f>
        <v>42500</v>
      </c>
      <c r="V22" s="28">
        <v>0.60416666666666663</v>
      </c>
      <c r="W22" s="17" t="s">
        <v>24</v>
      </c>
      <c r="X22" s="29" t="s">
        <v>25</v>
      </c>
      <c r="Y22" s="17" t="s">
        <v>24</v>
      </c>
      <c r="Z22" s="28">
        <v>0.77083333333333337</v>
      </c>
      <c r="AA22" s="21"/>
      <c r="AB22" s="17">
        <v>1</v>
      </c>
      <c r="AC22" s="17"/>
      <c r="AD22" s="1"/>
      <c r="AE22" s="1"/>
      <c r="AF22" s="1"/>
      <c r="AG22" s="1"/>
      <c r="AH22" s="1"/>
      <c r="AI22" s="1"/>
    </row>
    <row r="23" spans="1:35" x14ac:dyDescent="0.25">
      <c r="A23" s="36"/>
      <c r="B23" s="36"/>
      <c r="C23" s="30"/>
      <c r="D23" s="30"/>
      <c r="E23" s="3">
        <f t="shared" si="5"/>
        <v>1</v>
      </c>
      <c r="F23" s="3">
        <f t="shared" si="0"/>
        <v>1</v>
      </c>
      <c r="G23" s="4">
        <f t="shared" si="6"/>
        <v>0</v>
      </c>
      <c r="H23" s="4">
        <f t="shared" si="1"/>
        <v>0</v>
      </c>
      <c r="I23" s="5">
        <f t="shared" si="7"/>
        <v>0</v>
      </c>
      <c r="J23" s="5">
        <f t="shared" si="2"/>
        <v>0</v>
      </c>
      <c r="K23" s="6">
        <f t="shared" si="4"/>
        <v>0</v>
      </c>
      <c r="L23" s="6">
        <f t="shared" si="3"/>
        <v>0</v>
      </c>
      <c r="M23" s="7"/>
      <c r="N23" s="16">
        <v>42500</v>
      </c>
      <c r="O23" s="16">
        <v>42500</v>
      </c>
      <c r="P23" s="17" t="s">
        <v>1</v>
      </c>
      <c r="Q23" s="17" t="s">
        <v>58</v>
      </c>
      <c r="R23" s="17" t="s">
        <v>59</v>
      </c>
      <c r="S23" s="17"/>
      <c r="T23" s="17" t="s">
        <v>50</v>
      </c>
      <c r="U23" s="18">
        <f>O23</f>
        <v>42500</v>
      </c>
      <c r="V23" s="28">
        <v>0.66666666666666663</v>
      </c>
      <c r="W23" s="17" t="s">
        <v>47</v>
      </c>
      <c r="X23" s="29" t="s">
        <v>52</v>
      </c>
      <c r="Y23" s="17" t="s">
        <v>60</v>
      </c>
      <c r="Z23" s="28">
        <v>0.83333333333333337</v>
      </c>
      <c r="AA23" s="21"/>
      <c r="AB23" s="17">
        <v>1</v>
      </c>
      <c r="AC23" s="17"/>
      <c r="AD23" s="1"/>
      <c r="AE23" s="1"/>
      <c r="AF23" s="1"/>
      <c r="AG23" s="1"/>
      <c r="AH23" s="1"/>
      <c r="AI23" s="1"/>
    </row>
  </sheetData>
  <conditionalFormatting sqref="AD2:AI23">
    <cfRule type="expression" dxfId="285" priority="211">
      <formula>$AB2=4</formula>
    </cfRule>
  </conditionalFormatting>
  <conditionalFormatting sqref="AD2:AG23">
    <cfRule type="expression" dxfId="284" priority="210">
      <formula>$AB2=3</formula>
    </cfRule>
  </conditionalFormatting>
  <conditionalFormatting sqref="AD2:AE23">
    <cfRule type="expression" dxfId="283" priority="209">
      <formula>$AB2=2</formula>
    </cfRule>
  </conditionalFormatting>
  <conditionalFormatting sqref="AD2:AI23">
    <cfRule type="expression" dxfId="281" priority="212">
      <formula>$P2="Divers"</formula>
    </cfRule>
    <cfRule type="expression" dxfId="280" priority="213">
      <formula>$P2="Viking"</formula>
    </cfRule>
    <cfRule type="expression" dxfId="279" priority="214">
      <formula>$P2="VTF"</formula>
    </cfRule>
    <cfRule type="expression" dxfId="278" priority="215">
      <formula>$P2="OT VIV"</formula>
    </cfRule>
    <cfRule type="expression" dxfId="277" priority="216">
      <formula>$P2="RM"</formula>
    </cfRule>
    <cfRule type="expression" dxfId="276" priority="217">
      <formula>$P2="PHIL"</formula>
    </cfRule>
  </conditionalFormatting>
  <conditionalFormatting sqref="AH2:AH23">
    <cfRule type="expression" dxfId="275" priority="155">
      <formula>$AJ2="JAP"</formula>
    </cfRule>
    <cfRule type="expression" dxfId="274" priority="159">
      <formula>$AJ2="FR/GB"</formula>
    </cfRule>
    <cfRule type="expression" dxfId="273" priority="164">
      <formula>$AJ2="RUS"</formula>
    </cfRule>
    <cfRule type="expression" dxfId="272" priority="181">
      <formula>$AJ2="ESP"</formula>
    </cfRule>
    <cfRule type="expression" dxfId="271" priority="182">
      <formula>$AJ2="SUED"</formula>
    </cfRule>
    <cfRule type="expression" dxfId="270" priority="184">
      <formula>$AJ2="FR"</formula>
    </cfRule>
    <cfRule type="expression" dxfId="269" priority="186">
      <formula>$AJ2="GB"</formula>
    </cfRule>
    <cfRule type="expression" dxfId="268" priority="188">
      <formula>$AJ2="ALL"</formula>
    </cfRule>
    <cfRule type="expression" dxfId="267" priority="190">
      <formula>$AJ2="NL"</formula>
    </cfRule>
    <cfRule type="expression" dxfId="266" priority="192">
      <formula>$AJ2="IT"</formula>
    </cfRule>
    <cfRule type="expression" dxfId="265" priority="194">
      <formula>$AJ2="SUED"</formula>
    </cfRule>
  </conditionalFormatting>
  <conditionalFormatting sqref="AF2:AF23">
    <cfRule type="expression" dxfId="264" priority="156">
      <formula>$AH2="JAP"</formula>
    </cfRule>
    <cfRule type="expression" dxfId="263" priority="160">
      <formula>$AH2="FR/GB"</formula>
    </cfRule>
    <cfRule type="expression" dxfId="262" priority="165">
      <formula>$AH2="RUS"</formula>
    </cfRule>
    <cfRule type="expression" dxfId="261" priority="180">
      <formula>$AH2="ESP"</formula>
    </cfRule>
    <cfRule type="expression" dxfId="260" priority="183">
      <formula>$AH2="SUED"</formula>
    </cfRule>
    <cfRule type="expression" dxfId="259" priority="185">
      <formula>$AH2="FR"</formula>
    </cfRule>
    <cfRule type="expression" dxfId="258" priority="187">
      <formula>$AH2="GB"</formula>
    </cfRule>
    <cfRule type="expression" dxfId="257" priority="189">
      <formula>$AH2="ALL"</formula>
    </cfRule>
    <cfRule type="expression" dxfId="256" priority="191">
      <formula>$AH2="NL"</formula>
    </cfRule>
    <cfRule type="expression" dxfId="255" priority="193">
      <formula>$AH2="IT"</formula>
    </cfRule>
    <cfRule type="expression" dxfId="254" priority="195">
      <formula>$AH2="SUED"</formula>
    </cfRule>
  </conditionalFormatting>
  <conditionalFormatting sqref="AD2:AD23">
    <cfRule type="expression" dxfId="253" priority="157">
      <formula>$AF2="JAP"</formula>
    </cfRule>
    <cfRule type="expression" dxfId="252" priority="161">
      <formula>$AF2="FR/GB"</formula>
    </cfRule>
    <cfRule type="expression" dxfId="251" priority="166">
      <formula>$AF2="RUS"</formula>
    </cfRule>
    <cfRule type="expression" dxfId="250" priority="179">
      <formula>$AF2="ESP"</formula>
    </cfRule>
    <cfRule type="expression" dxfId="249" priority="196">
      <formula>$AF2="SUED"</formula>
    </cfRule>
    <cfRule type="expression" dxfId="248" priority="197">
      <formula>$AF2="IT"</formula>
    </cfRule>
    <cfRule type="expression" dxfId="247" priority="198">
      <formula>$AF2="NL"</formula>
    </cfRule>
    <cfRule type="expression" dxfId="246" priority="199">
      <formula>$AF2="ALL"</formula>
    </cfRule>
    <cfRule type="expression" dxfId="245" priority="200">
      <formula>$AF2="FR"</formula>
    </cfRule>
    <cfRule type="expression" dxfId="244" priority="201">
      <formula>$AF2="GB"</formula>
    </cfRule>
  </conditionalFormatting>
  <conditionalFormatting sqref="O5:AC7">
    <cfRule type="expression" dxfId="180" priority="107">
      <formula>$P5="Divers"</formula>
    </cfRule>
    <cfRule type="expression" dxfId="179" priority="108">
      <formula>$P5="Viking"</formula>
    </cfRule>
    <cfRule type="expression" dxfId="178" priority="109">
      <formula>$P5="VTF"</formula>
    </cfRule>
    <cfRule type="expression" dxfId="177" priority="110">
      <formula>$P5="OT VIV"</formula>
    </cfRule>
    <cfRule type="expression" dxfId="176" priority="111">
      <formula>$P5="RM"</formula>
    </cfRule>
    <cfRule type="expression" dxfId="175" priority="112">
      <formula>$P5="PHIL"</formula>
    </cfRule>
  </conditionalFormatting>
  <conditionalFormatting sqref="O5:AC7">
    <cfRule type="expression" dxfId="174" priority="99">
      <formula>$T5="MS Anne-Marie"</formula>
    </cfRule>
    <cfRule type="expression" dxfId="173" priority="100">
      <formula>$P5="Divers"</formula>
    </cfRule>
    <cfRule type="expression" dxfId="172" priority="101">
      <formula>$P5="Viking"</formula>
    </cfRule>
    <cfRule type="expression" dxfId="171" priority="102">
      <formula>$P5="VTF"</formula>
    </cfRule>
    <cfRule type="expression" dxfId="170" priority="103">
      <formula>$P5="OT VIV"</formula>
    </cfRule>
    <cfRule type="expression" dxfId="169" priority="104">
      <formula>$P5="RM"</formula>
    </cfRule>
    <cfRule type="expression" dxfId="168" priority="105">
      <formula>$P5="PHIL"</formula>
    </cfRule>
    <cfRule type="expression" dxfId="167" priority="106">
      <formula>$P5="Divers"</formula>
    </cfRule>
  </conditionalFormatting>
  <conditionalFormatting sqref="N5:N7">
    <cfRule type="expression" dxfId="166" priority="93">
      <formula>$P5="Divers"</formula>
    </cfRule>
    <cfRule type="expression" dxfId="165" priority="94">
      <formula>$P5="Viking"</formula>
    </cfRule>
    <cfRule type="expression" dxfId="164" priority="95">
      <formula>$P5="VTF"</formula>
    </cfRule>
    <cfRule type="expression" dxfId="163" priority="96">
      <formula>$P5="OT VIV"</formula>
    </cfRule>
    <cfRule type="expression" dxfId="162" priority="97">
      <formula>$P5="RM"</formula>
    </cfRule>
    <cfRule type="expression" dxfId="161" priority="98">
      <formula>$P5="PHIL"</formula>
    </cfRule>
  </conditionalFormatting>
  <conditionalFormatting sqref="N5:N7">
    <cfRule type="expression" dxfId="160" priority="85">
      <formula>$T5="MS Anne-Marie"</formula>
    </cfRule>
    <cfRule type="expression" dxfId="159" priority="86">
      <formula>$P5="Divers"</formula>
    </cfRule>
    <cfRule type="expression" dxfId="158" priority="87">
      <formula>$P5="Viking"</formula>
    </cfRule>
    <cfRule type="expression" dxfId="157" priority="88">
      <formula>$P5="VTF"</formula>
    </cfRule>
    <cfRule type="expression" dxfId="156" priority="89">
      <formula>$P5="OT VIV"</formula>
    </cfRule>
    <cfRule type="expression" dxfId="155" priority="90">
      <formula>$P5="RM"</formula>
    </cfRule>
    <cfRule type="expression" dxfId="154" priority="91">
      <formula>$P5="PHIL"</formula>
    </cfRule>
    <cfRule type="expression" dxfId="153" priority="92">
      <formula>$P5="Divers"</formula>
    </cfRule>
  </conditionalFormatting>
  <conditionalFormatting sqref="O2:AC4">
    <cfRule type="expression" dxfId="83" priority="79">
      <formula>$P2="Divers"</formula>
    </cfRule>
    <cfRule type="expression" dxfId="82" priority="80">
      <formula>$P2="Viking"</formula>
    </cfRule>
    <cfRule type="expression" dxfId="81" priority="81">
      <formula>$P2="VTF"</formula>
    </cfRule>
    <cfRule type="expression" dxfId="80" priority="82">
      <formula>$P2="OT VIV"</formula>
    </cfRule>
    <cfRule type="expression" dxfId="79" priority="83">
      <formula>$P2="RM"</formula>
    </cfRule>
    <cfRule type="expression" dxfId="78" priority="84">
      <formula>$P2="PHIL"</formula>
    </cfRule>
  </conditionalFormatting>
  <conditionalFormatting sqref="O2:AC4">
    <cfRule type="expression" dxfId="77" priority="71">
      <formula>$T2="MS Anne-Marie"</formula>
    </cfRule>
    <cfRule type="expression" dxfId="76" priority="72">
      <formula>$P2="Divers"</formula>
    </cfRule>
    <cfRule type="expression" dxfId="75" priority="73">
      <formula>$P2="Viking"</formula>
    </cfRule>
    <cfRule type="expression" dxfId="74" priority="74">
      <formula>$P2="VTF"</formula>
    </cfRule>
    <cfRule type="expression" dxfId="73" priority="75">
      <formula>$P2="OT VIV"</formula>
    </cfRule>
    <cfRule type="expression" dxfId="72" priority="76">
      <formula>$P2="RM"</formula>
    </cfRule>
    <cfRule type="expression" dxfId="71" priority="77">
      <formula>$P2="PHIL"</formula>
    </cfRule>
    <cfRule type="expression" dxfId="70" priority="78">
      <formula>$P2="Divers"</formula>
    </cfRule>
  </conditionalFormatting>
  <conditionalFormatting sqref="N2:N4">
    <cfRule type="expression" dxfId="69" priority="65">
      <formula>$P2="Divers"</formula>
    </cfRule>
    <cfRule type="expression" dxfId="68" priority="66">
      <formula>$P2="Viking"</formula>
    </cfRule>
    <cfRule type="expression" dxfId="67" priority="67">
      <formula>$P2="VTF"</formula>
    </cfRule>
    <cfRule type="expression" dxfId="66" priority="68">
      <formula>$P2="OT VIV"</formula>
    </cfRule>
    <cfRule type="expression" dxfId="65" priority="69">
      <formula>$P2="RM"</formula>
    </cfRule>
    <cfRule type="expression" dxfId="64" priority="70">
      <formula>$P2="PHIL"</formula>
    </cfRule>
  </conditionalFormatting>
  <conditionalFormatting sqref="N2:N4">
    <cfRule type="expression" dxfId="63" priority="57">
      <formula>$T2="MS Anne-Marie"</formula>
    </cfRule>
    <cfRule type="expression" dxfId="62" priority="58">
      <formula>$P2="Divers"</formula>
    </cfRule>
    <cfRule type="expression" dxfId="61" priority="59">
      <formula>$P2="Viking"</formula>
    </cfRule>
    <cfRule type="expression" dxfId="60" priority="60">
      <formula>$P2="VTF"</formula>
    </cfRule>
    <cfRule type="expression" dxfId="59" priority="61">
      <formula>$P2="OT VIV"</formula>
    </cfRule>
    <cfRule type="expression" dxfId="58" priority="62">
      <formula>$P2="RM"</formula>
    </cfRule>
    <cfRule type="expression" dxfId="57" priority="63">
      <formula>$P2="PHIL"</formula>
    </cfRule>
    <cfRule type="expression" dxfId="56" priority="64">
      <formula>$P2="Divers"</formula>
    </cfRule>
  </conditionalFormatting>
  <conditionalFormatting sqref="O8:AC8">
    <cfRule type="expression" dxfId="55" priority="51">
      <formula>$P8="Divers"</formula>
    </cfRule>
    <cfRule type="expression" dxfId="54" priority="52">
      <formula>$P8="Viking"</formula>
    </cfRule>
    <cfRule type="expression" dxfId="53" priority="53">
      <formula>$P8="VTF"</formula>
    </cfRule>
    <cfRule type="expression" dxfId="52" priority="54">
      <formula>$P8="OT VIV"</formula>
    </cfRule>
    <cfRule type="expression" dxfId="51" priority="55">
      <formula>$P8="RM"</formula>
    </cfRule>
    <cfRule type="expression" dxfId="50" priority="56">
      <formula>$P8="PHIL"</formula>
    </cfRule>
  </conditionalFormatting>
  <conditionalFormatting sqref="O8:AC8">
    <cfRule type="expression" dxfId="49" priority="43">
      <formula>$T8="MS Anne-Marie"</formula>
    </cfRule>
    <cfRule type="expression" dxfId="48" priority="44">
      <formula>$P8="Divers"</formula>
    </cfRule>
    <cfRule type="expression" dxfId="47" priority="45">
      <formula>$P8="Viking"</formula>
    </cfRule>
    <cfRule type="expression" dxfId="46" priority="46">
      <formula>$P8="VTF"</formula>
    </cfRule>
    <cfRule type="expression" dxfId="45" priority="47">
      <formula>$P8="OT VIV"</formula>
    </cfRule>
    <cfRule type="expression" dxfId="44" priority="48">
      <formula>$P8="RM"</formula>
    </cfRule>
    <cfRule type="expression" dxfId="43" priority="49">
      <formula>$P8="PHIL"</formula>
    </cfRule>
    <cfRule type="expression" dxfId="42" priority="50">
      <formula>$P8="Divers"</formula>
    </cfRule>
  </conditionalFormatting>
  <conditionalFormatting sqref="N8">
    <cfRule type="expression" dxfId="41" priority="37">
      <formula>$P8="Divers"</formula>
    </cfRule>
    <cfRule type="expression" dxfId="40" priority="38">
      <formula>$P8="Viking"</formula>
    </cfRule>
    <cfRule type="expression" dxfId="39" priority="39">
      <formula>$P8="VTF"</formula>
    </cfRule>
    <cfRule type="expression" dxfId="38" priority="40">
      <formula>$P8="OT VIV"</formula>
    </cfRule>
    <cfRule type="expression" dxfId="37" priority="41">
      <formula>$P8="RM"</formula>
    </cfRule>
    <cfRule type="expression" dxfId="36" priority="42">
      <formula>$P8="PHIL"</formula>
    </cfRule>
  </conditionalFormatting>
  <conditionalFormatting sqref="N8">
    <cfRule type="expression" dxfId="35" priority="29">
      <formula>$T8="MS Anne-Marie"</formula>
    </cfRule>
    <cfRule type="expression" dxfId="34" priority="30">
      <formula>$P8="Divers"</formula>
    </cfRule>
    <cfRule type="expression" dxfId="33" priority="31">
      <formula>$P8="Viking"</formula>
    </cfRule>
    <cfRule type="expression" dxfId="32" priority="32">
      <formula>$P8="VTF"</formula>
    </cfRule>
    <cfRule type="expression" dxfId="31" priority="33">
      <formula>$P8="OT VIV"</formula>
    </cfRule>
    <cfRule type="expression" dxfId="30" priority="34">
      <formula>$P8="RM"</formula>
    </cfRule>
    <cfRule type="expression" dxfId="29" priority="35">
      <formula>$P8="PHIL"</formula>
    </cfRule>
    <cfRule type="expression" dxfId="28" priority="36">
      <formula>$P8="Divers"</formula>
    </cfRule>
  </conditionalFormatting>
  <conditionalFormatting sqref="O9:AC23">
    <cfRule type="expression" dxfId="27" priority="23">
      <formula>$P9="Divers"</formula>
    </cfRule>
    <cfRule type="expression" dxfId="26" priority="24">
      <formula>$P9="Viking"</formula>
    </cfRule>
    <cfRule type="expression" dxfId="25" priority="25">
      <formula>$P9="VTF"</formula>
    </cfRule>
    <cfRule type="expression" dxfId="24" priority="26">
      <formula>$P9="OT VIV"</formula>
    </cfRule>
    <cfRule type="expression" dxfId="23" priority="27">
      <formula>$P9="RM"</formula>
    </cfRule>
    <cfRule type="expression" dxfId="22" priority="28">
      <formula>$P9="PHIL"</formula>
    </cfRule>
  </conditionalFormatting>
  <conditionalFormatting sqref="O9:AC23">
    <cfRule type="expression" dxfId="21" priority="15">
      <formula>$T9="MS Anne-Marie"</formula>
    </cfRule>
    <cfRule type="expression" dxfId="20" priority="16">
      <formula>$P9="Divers"</formula>
    </cfRule>
    <cfRule type="expression" dxfId="19" priority="17">
      <formula>$P9="Viking"</formula>
    </cfRule>
    <cfRule type="expression" dxfId="18" priority="18">
      <formula>$P9="VTF"</formula>
    </cfRule>
    <cfRule type="expression" dxfId="17" priority="19">
      <formula>$P9="OT VIV"</formula>
    </cfRule>
    <cfRule type="expression" dxfId="16" priority="20">
      <formula>$P9="RM"</formula>
    </cfRule>
    <cfRule type="expression" dxfId="15" priority="21">
      <formula>$P9="PHIL"</formula>
    </cfRule>
    <cfRule type="expression" dxfId="14" priority="22">
      <formula>$P9="Divers"</formula>
    </cfRule>
  </conditionalFormatting>
  <conditionalFormatting sqref="N9:N23">
    <cfRule type="expression" dxfId="13" priority="9">
      <formula>$P9="Divers"</formula>
    </cfRule>
    <cfRule type="expression" dxfId="12" priority="10">
      <formula>$P9="Viking"</formula>
    </cfRule>
    <cfRule type="expression" dxfId="11" priority="11">
      <formula>$P9="VTF"</formula>
    </cfRule>
    <cfRule type="expression" dxfId="10" priority="12">
      <formula>$P9="OT VIV"</formula>
    </cfRule>
    <cfRule type="expression" dxfId="9" priority="13">
      <formula>$P9="RM"</formula>
    </cfRule>
    <cfRule type="expression" dxfId="8" priority="14">
      <formula>$P9="PHIL"</formula>
    </cfRule>
  </conditionalFormatting>
  <conditionalFormatting sqref="N9:N23">
    <cfRule type="expression" dxfId="7" priority="1">
      <formula>$T9="MS Anne-Marie"</formula>
    </cfRule>
    <cfRule type="expression" dxfId="6" priority="2">
      <formula>$P9="Divers"</formula>
    </cfRule>
    <cfRule type="expression" dxfId="5" priority="3">
      <formula>$P9="Viking"</formula>
    </cfRule>
    <cfRule type="expression" dxfId="4" priority="4">
      <formula>$P9="VTF"</formula>
    </cfRule>
    <cfRule type="expression" dxfId="3" priority="5">
      <formula>$P9="OT VIV"</formula>
    </cfRule>
    <cfRule type="expression" dxfId="2" priority="6">
      <formula>$P9="RM"</formula>
    </cfRule>
    <cfRule type="expression" dxfId="1" priority="7">
      <formula>$P9="PHIL"</formula>
    </cfRule>
    <cfRule type="expression" dxfId="0" priority="8">
      <formula>$P9="Divers"</formula>
    </cfRule>
  </conditionalFormatting>
  <dataValidations count="4">
    <dataValidation type="list" allowBlank="1" showInputMessage="1" showErrorMessage="1" sqref="AG2:AG23 AE2:AE23 AI2:AI23">
      <formula1>GUIDES</formula1>
    </dataValidation>
    <dataValidation type="list" allowBlank="1" showInputMessage="1" showErrorMessage="1" sqref="T1:T23">
      <formula1>BATEAUX</formula1>
    </dataValidation>
    <dataValidation type="list" allowBlank="1" showInputMessage="1" showErrorMessage="1" sqref="X1:X2 X4:X6 X8:X11 X13:X15 X17:X21 X23">
      <formula1>EXCURSIONS</formula1>
    </dataValidation>
    <dataValidation type="list" allowBlank="1" showInputMessage="1" showErrorMessage="1" sqref="P1:P23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23"/>
  <sheetViews>
    <sheetView tabSelected="1" workbookViewId="0">
      <selection activeCell="O9" sqref="O9"/>
    </sheetView>
  </sheetViews>
  <sheetFormatPr baseColWidth="10" defaultRowHeight="15" outlineLevelCol="1" x14ac:dyDescent="0.25"/>
  <cols>
    <col min="1" max="4" width="11.42578125" customWidth="1" outlineLevel="1"/>
    <col min="5" max="12" width="3.140625" customWidth="1" outlineLevel="1"/>
    <col min="13" max="13" width="0.85546875" customWidth="1"/>
    <col min="14" max="15" width="9.140625" customWidth="1" outlineLevel="1"/>
    <col min="16" max="19" width="8.140625" customWidth="1" outlineLevel="1"/>
    <col min="20" max="20" width="15.5703125" customWidth="1"/>
    <col min="21" max="21" width="13.28515625" customWidth="1"/>
    <col min="22" max="22" width="5.42578125" customWidth="1"/>
    <col min="23" max="23" width="11" customWidth="1"/>
    <col min="24" max="24" width="19.28515625" customWidth="1"/>
    <col min="25" max="25" width="10.7109375" customWidth="1"/>
    <col min="26" max="27" width="6" customWidth="1"/>
    <col min="28" max="29" width="5" customWidth="1"/>
    <col min="30" max="30" width="4.42578125" customWidth="1"/>
    <col min="31" max="31" width="9.140625" customWidth="1"/>
    <col min="32" max="32" width="4.42578125" customWidth="1"/>
    <col min="33" max="33" width="9.140625" customWidth="1"/>
    <col min="34" max="34" width="4.42578125" customWidth="1"/>
    <col min="35" max="35" width="9.140625" customWidth="1"/>
  </cols>
  <sheetData>
    <row r="1" spans="1:35" x14ac:dyDescent="0.25">
      <c r="A1" s="1"/>
      <c r="B1" s="1" t="s">
        <v>61</v>
      </c>
      <c r="C1" s="1" t="s">
        <v>0</v>
      </c>
      <c r="D1" s="2"/>
      <c r="E1" s="3" t="s">
        <v>1</v>
      </c>
      <c r="F1" s="3" t="s">
        <v>2</v>
      </c>
      <c r="G1" s="4" t="s">
        <v>3</v>
      </c>
      <c r="H1" s="4" t="s">
        <v>2</v>
      </c>
      <c r="I1" s="5" t="s">
        <v>4</v>
      </c>
      <c r="J1" s="5" t="s">
        <v>2</v>
      </c>
      <c r="K1" s="6" t="s">
        <v>5</v>
      </c>
      <c r="L1" s="6" t="s">
        <v>2</v>
      </c>
      <c r="M1" s="7"/>
      <c r="N1" s="8" t="s">
        <v>6</v>
      </c>
      <c r="O1" s="8" t="s">
        <v>6</v>
      </c>
      <c r="P1" s="8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9" t="s">
        <v>6</v>
      </c>
      <c r="V1" s="10" t="s">
        <v>12</v>
      </c>
      <c r="W1" s="8" t="s">
        <v>13</v>
      </c>
      <c r="X1" s="9" t="s">
        <v>14</v>
      </c>
      <c r="Y1" s="8" t="s">
        <v>15</v>
      </c>
      <c r="Z1" s="8" t="s">
        <v>12</v>
      </c>
      <c r="AA1" s="11" t="s">
        <v>16</v>
      </c>
      <c r="AB1" s="12" t="s">
        <v>2</v>
      </c>
      <c r="AC1" s="12" t="s">
        <v>17</v>
      </c>
      <c r="AD1" s="13" t="s">
        <v>18</v>
      </c>
      <c r="AE1" s="13" t="s">
        <v>19</v>
      </c>
      <c r="AF1" s="14" t="s">
        <v>18</v>
      </c>
      <c r="AG1" s="14" t="s">
        <v>20</v>
      </c>
      <c r="AH1" s="15" t="s">
        <v>18</v>
      </c>
      <c r="AI1" s="15" t="s">
        <v>21</v>
      </c>
    </row>
    <row r="2" spans="1:35" x14ac:dyDescent="0.25">
      <c r="A2" s="1" t="s">
        <v>62</v>
      </c>
      <c r="B2" s="1">
        <f>SUM(E2:E1084)</f>
        <v>22</v>
      </c>
      <c r="C2" s="1">
        <f>SUM(F2:F1084)</f>
        <v>43</v>
      </c>
      <c r="D2" s="2"/>
      <c r="E2" s="3">
        <f>IF($P2="CE", 1, 0)</f>
        <v>1</v>
      </c>
      <c r="F2" s="3">
        <f t="shared" ref="F2:F23" si="0">E2*$AB2</f>
        <v>1</v>
      </c>
      <c r="G2" s="4">
        <f>IF($P2="RM", 1, 0)</f>
        <v>0</v>
      </c>
      <c r="H2" s="4">
        <f t="shared" ref="H2:H23" si="1">G2*$AB2</f>
        <v>0</v>
      </c>
      <c r="I2" s="5">
        <f>IF($P2="PHIL", 1, 0)</f>
        <v>0</v>
      </c>
      <c r="J2" s="5">
        <f t="shared" ref="J2:J23" si="2">I2*$AB2</f>
        <v>0</v>
      </c>
      <c r="K2" s="6">
        <f>IF($P2="Divers", 1, 0)</f>
        <v>0</v>
      </c>
      <c r="L2" s="6">
        <f t="shared" ref="L2:L23" si="3">K2*$AB2</f>
        <v>0</v>
      </c>
      <c r="M2" s="7"/>
      <c r="N2" s="40">
        <v>42491</v>
      </c>
      <c r="O2" s="40">
        <v>42491</v>
      </c>
      <c r="P2" s="41" t="s">
        <v>1</v>
      </c>
      <c r="Q2" s="41"/>
      <c r="R2" s="41" t="s">
        <v>22</v>
      </c>
      <c r="S2" s="41"/>
      <c r="T2" s="41" t="s">
        <v>23</v>
      </c>
      <c r="U2" s="42">
        <f>O2</f>
        <v>42491</v>
      </c>
      <c r="V2" s="19">
        <v>0.375</v>
      </c>
      <c r="W2" s="20" t="s">
        <v>24</v>
      </c>
      <c r="X2" s="20" t="s">
        <v>25</v>
      </c>
      <c r="Y2" s="20" t="s">
        <v>24</v>
      </c>
      <c r="Z2" s="19">
        <v>0.52083333333333337</v>
      </c>
      <c r="AA2" s="21"/>
      <c r="AB2" s="41">
        <v>1</v>
      </c>
      <c r="AC2" s="41"/>
      <c r="AD2" s="1"/>
      <c r="AE2" s="1"/>
      <c r="AF2" s="1"/>
      <c r="AG2" s="1"/>
      <c r="AH2" s="1"/>
      <c r="AI2" s="1"/>
    </row>
    <row r="3" spans="1:35" x14ac:dyDescent="0.25">
      <c r="A3" s="22" t="s">
        <v>63</v>
      </c>
      <c r="B3" s="22">
        <f>SUM(G2:G1084)</f>
        <v>0</v>
      </c>
      <c r="C3" s="22">
        <f>SUM(H2:H1084)</f>
        <v>0</v>
      </c>
      <c r="D3" s="23"/>
      <c r="E3" s="3">
        <f>IF($P3="CE", 1, 0)</f>
        <v>1</v>
      </c>
      <c r="F3" s="3">
        <f t="shared" si="0"/>
        <v>1</v>
      </c>
      <c r="G3" s="4">
        <f>IF($P3="RM", 1, 0)</f>
        <v>0</v>
      </c>
      <c r="H3" s="4">
        <f t="shared" si="1"/>
        <v>0</v>
      </c>
      <c r="I3" s="5">
        <f>IF($P3="PHIL", 1, 0)</f>
        <v>0</v>
      </c>
      <c r="J3" s="5">
        <f t="shared" si="2"/>
        <v>0</v>
      </c>
      <c r="K3" s="6">
        <f t="shared" ref="K3:K23" si="4">IF($P3="Divers", 1, 0)</f>
        <v>0</v>
      </c>
      <c r="L3" s="6">
        <f t="shared" si="3"/>
        <v>0</v>
      </c>
      <c r="M3" s="7"/>
      <c r="N3" s="40">
        <v>42492</v>
      </c>
      <c r="O3" s="40">
        <v>42492</v>
      </c>
      <c r="P3" s="41" t="s">
        <v>1</v>
      </c>
      <c r="Q3" s="41"/>
      <c r="R3" s="41" t="s">
        <v>22</v>
      </c>
      <c r="S3" s="41"/>
      <c r="T3" s="41" t="s">
        <v>23</v>
      </c>
      <c r="U3" s="42">
        <f>O3</f>
        <v>42492</v>
      </c>
      <c r="V3" s="19">
        <v>0.375</v>
      </c>
      <c r="W3" s="20" t="s">
        <v>26</v>
      </c>
      <c r="X3" s="20" t="s">
        <v>27</v>
      </c>
      <c r="Y3" s="20" t="s">
        <v>26</v>
      </c>
      <c r="Z3" s="19">
        <v>0.5</v>
      </c>
      <c r="AA3" s="21"/>
      <c r="AB3" s="41">
        <v>1</v>
      </c>
      <c r="AC3" s="41"/>
      <c r="AD3" s="1"/>
      <c r="AE3" s="1"/>
      <c r="AF3" s="1"/>
      <c r="AG3" s="1"/>
      <c r="AH3" s="1"/>
      <c r="AI3" s="1"/>
    </row>
    <row r="4" spans="1:35" x14ac:dyDescent="0.25">
      <c r="A4" s="24" t="s">
        <v>64</v>
      </c>
      <c r="B4" s="24">
        <f>SUM(I2:I1084)</f>
        <v>0</v>
      </c>
      <c r="C4" s="24">
        <f>SUM(J2:J1084)</f>
        <v>0</v>
      </c>
      <c r="D4" s="25"/>
      <c r="E4" s="3">
        <f t="shared" ref="E4:E23" si="5">IF($P4="CE", 1, 0)</f>
        <v>1</v>
      </c>
      <c r="F4" s="3">
        <f t="shared" si="0"/>
        <v>1</v>
      </c>
      <c r="G4" s="4">
        <f t="shared" ref="G4:G23" si="6">IF($P4="RM", 1, 0)</f>
        <v>0</v>
      </c>
      <c r="H4" s="4">
        <f t="shared" si="1"/>
        <v>0</v>
      </c>
      <c r="I4" s="5">
        <f t="shared" ref="I4:I23" si="7">IF($P4="PHIL", 1, 0)</f>
        <v>0</v>
      </c>
      <c r="J4" s="5">
        <f t="shared" si="2"/>
        <v>0</v>
      </c>
      <c r="K4" s="6">
        <f t="shared" si="4"/>
        <v>0</v>
      </c>
      <c r="L4" s="6">
        <f t="shared" si="3"/>
        <v>0</v>
      </c>
      <c r="M4" s="7"/>
      <c r="N4" s="40">
        <v>42493</v>
      </c>
      <c r="O4" s="40">
        <v>42493</v>
      </c>
      <c r="P4" s="41" t="s">
        <v>1</v>
      </c>
      <c r="Q4" s="41"/>
      <c r="R4" s="41" t="s">
        <v>22</v>
      </c>
      <c r="S4" s="41"/>
      <c r="T4" s="41" t="s">
        <v>23</v>
      </c>
      <c r="U4" s="42">
        <f>O4</f>
        <v>42493</v>
      </c>
      <c r="V4" s="19">
        <v>0.375</v>
      </c>
      <c r="W4" s="20" t="s">
        <v>28</v>
      </c>
      <c r="X4" s="20" t="s">
        <v>29</v>
      </c>
      <c r="Y4" s="20" t="s">
        <v>28</v>
      </c>
      <c r="Z4" s="19">
        <v>0.52083333333333337</v>
      </c>
      <c r="AA4" s="21"/>
      <c r="AB4" s="41">
        <v>1</v>
      </c>
      <c r="AC4" s="41"/>
      <c r="AD4" s="1"/>
      <c r="AE4" s="1"/>
      <c r="AF4" s="1"/>
      <c r="AG4" s="1"/>
      <c r="AH4" s="1"/>
      <c r="AI4" s="1"/>
    </row>
    <row r="5" spans="1:35" x14ac:dyDescent="0.25">
      <c r="A5" s="26" t="s">
        <v>5</v>
      </c>
      <c r="B5" s="26">
        <f>SUM(K2:K1084)</f>
        <v>0</v>
      </c>
      <c r="C5" s="26">
        <f>SUM(L2:L1084)</f>
        <v>0</v>
      </c>
      <c r="D5" s="27"/>
      <c r="E5" s="3">
        <f t="shared" si="5"/>
        <v>1</v>
      </c>
      <c r="F5" s="3">
        <f t="shared" si="0"/>
        <v>3</v>
      </c>
      <c r="G5" s="4">
        <f t="shared" si="6"/>
        <v>0</v>
      </c>
      <c r="H5" s="4">
        <f t="shared" si="1"/>
        <v>0</v>
      </c>
      <c r="I5" s="5">
        <f t="shared" si="7"/>
        <v>0</v>
      </c>
      <c r="J5" s="5">
        <f t="shared" si="2"/>
        <v>0</v>
      </c>
      <c r="K5" s="6">
        <f t="shared" si="4"/>
        <v>0</v>
      </c>
      <c r="L5" s="6">
        <f t="shared" si="3"/>
        <v>0</v>
      </c>
      <c r="M5" s="7"/>
      <c r="N5" s="43">
        <v>42493</v>
      </c>
      <c r="O5" s="43">
        <v>42493</v>
      </c>
      <c r="P5" s="44" t="s">
        <v>1</v>
      </c>
      <c r="Q5" s="44"/>
      <c r="R5" s="44" t="s">
        <v>30</v>
      </c>
      <c r="S5" s="44"/>
      <c r="T5" s="44" t="s">
        <v>31</v>
      </c>
      <c r="U5" s="45">
        <f>O5</f>
        <v>42493</v>
      </c>
      <c r="V5" s="46">
        <v>0.58333333333333337</v>
      </c>
      <c r="W5" s="44" t="s">
        <v>32</v>
      </c>
      <c r="X5" s="47" t="s">
        <v>33</v>
      </c>
      <c r="Y5" s="44" t="s">
        <v>32</v>
      </c>
      <c r="Z5" s="46">
        <f>$V5+(4/24)</f>
        <v>0.75</v>
      </c>
      <c r="AA5" s="48"/>
      <c r="AB5" s="44">
        <v>3</v>
      </c>
      <c r="AC5" s="44"/>
      <c r="AD5" s="1" t="s">
        <v>35</v>
      </c>
      <c r="AE5" s="1"/>
      <c r="AF5" s="1"/>
      <c r="AG5" s="1"/>
      <c r="AH5" s="1" t="s">
        <v>36</v>
      </c>
      <c r="AI5" s="1"/>
    </row>
    <row r="6" spans="1:35" x14ac:dyDescent="0.25">
      <c r="A6" s="35" t="s">
        <v>65</v>
      </c>
      <c r="B6" s="1">
        <f>B2+B3+B4+B5</f>
        <v>22</v>
      </c>
      <c r="C6" s="1">
        <f>C2+C3+C4+C5</f>
        <v>43</v>
      </c>
      <c r="D6" s="2"/>
      <c r="E6" s="3">
        <f t="shared" si="5"/>
        <v>1</v>
      </c>
      <c r="F6" s="3">
        <f t="shared" si="0"/>
        <v>3</v>
      </c>
      <c r="G6" s="4">
        <f t="shared" si="6"/>
        <v>0</v>
      </c>
      <c r="H6" s="4">
        <f t="shared" si="1"/>
        <v>0</v>
      </c>
      <c r="I6" s="5">
        <f t="shared" si="7"/>
        <v>0</v>
      </c>
      <c r="J6" s="5">
        <f t="shared" si="2"/>
        <v>0</v>
      </c>
      <c r="K6" s="6">
        <f t="shared" si="4"/>
        <v>0</v>
      </c>
      <c r="L6" s="6">
        <f t="shared" si="3"/>
        <v>0</v>
      </c>
      <c r="M6" s="7"/>
      <c r="N6" s="43">
        <v>42493</v>
      </c>
      <c r="O6" s="43">
        <v>42493</v>
      </c>
      <c r="P6" s="44" t="s">
        <v>1</v>
      </c>
      <c r="Q6" s="44"/>
      <c r="R6" s="44" t="s">
        <v>37</v>
      </c>
      <c r="S6" s="44"/>
      <c r="T6" s="44" t="s">
        <v>38</v>
      </c>
      <c r="U6" s="45">
        <f>O6</f>
        <v>42493</v>
      </c>
      <c r="V6" s="46">
        <v>0.58333333333333337</v>
      </c>
      <c r="W6" s="44" t="s">
        <v>39</v>
      </c>
      <c r="X6" s="47" t="s">
        <v>40</v>
      </c>
      <c r="Y6" s="44" t="s">
        <v>41</v>
      </c>
      <c r="Z6" s="46">
        <f>$V6+(4/24)</f>
        <v>0.75</v>
      </c>
      <c r="AA6" s="48"/>
      <c r="AB6" s="44">
        <v>3</v>
      </c>
      <c r="AC6" s="44"/>
      <c r="AD6" s="1" t="s">
        <v>34</v>
      </c>
      <c r="AE6" s="1"/>
      <c r="AF6" s="1" t="s">
        <v>35</v>
      </c>
      <c r="AG6" s="1"/>
      <c r="AH6" s="1"/>
      <c r="AI6" s="1"/>
    </row>
    <row r="7" spans="1:35" x14ac:dyDescent="0.25">
      <c r="A7" s="36"/>
      <c r="B7" s="36"/>
      <c r="C7" s="30"/>
      <c r="D7" s="30"/>
      <c r="E7" s="3">
        <f t="shared" si="5"/>
        <v>1</v>
      </c>
      <c r="F7" s="3">
        <f t="shared" si="0"/>
        <v>3</v>
      </c>
      <c r="G7" s="4">
        <f t="shared" si="6"/>
        <v>0</v>
      </c>
      <c r="H7" s="4">
        <f t="shared" si="1"/>
        <v>0</v>
      </c>
      <c r="I7" s="5">
        <f t="shared" si="7"/>
        <v>0</v>
      </c>
      <c r="J7" s="5">
        <f t="shared" si="2"/>
        <v>0</v>
      </c>
      <c r="K7" s="6">
        <f t="shared" si="4"/>
        <v>0</v>
      </c>
      <c r="L7" s="6">
        <f t="shared" si="3"/>
        <v>0</v>
      </c>
      <c r="M7" s="7"/>
      <c r="N7" s="43">
        <v>42493</v>
      </c>
      <c r="O7" s="43">
        <v>42493</v>
      </c>
      <c r="P7" s="44" t="s">
        <v>1</v>
      </c>
      <c r="Q7" s="44"/>
      <c r="R7" s="44" t="s">
        <v>30</v>
      </c>
      <c r="S7" s="44"/>
      <c r="T7" s="44" t="s">
        <v>31</v>
      </c>
      <c r="U7" s="45">
        <f>O7</f>
        <v>42493</v>
      </c>
      <c r="V7" s="46">
        <v>0.85416666666666663</v>
      </c>
      <c r="W7" s="44" t="s">
        <v>32</v>
      </c>
      <c r="X7" s="47" t="s">
        <v>32</v>
      </c>
      <c r="Y7" s="44" t="s">
        <v>32</v>
      </c>
      <c r="Z7" s="46">
        <f>$V7+(2/24)</f>
        <v>0.9375</v>
      </c>
      <c r="AA7" s="48"/>
      <c r="AB7" s="44">
        <v>3</v>
      </c>
      <c r="AC7" s="44"/>
      <c r="AD7" s="1" t="s">
        <v>35</v>
      </c>
      <c r="AE7" s="1"/>
      <c r="AF7" s="1"/>
      <c r="AG7" s="1"/>
      <c r="AH7" s="1" t="s">
        <v>36</v>
      </c>
      <c r="AI7" s="1"/>
    </row>
    <row r="8" spans="1:35" x14ac:dyDescent="0.25">
      <c r="A8" s="36"/>
      <c r="B8" s="36"/>
      <c r="C8" s="30"/>
      <c r="D8" s="30"/>
      <c r="E8" s="3">
        <f t="shared" si="5"/>
        <v>1</v>
      </c>
      <c r="F8" s="3">
        <f t="shared" si="0"/>
        <v>1</v>
      </c>
      <c r="G8" s="4">
        <f t="shared" si="6"/>
        <v>0</v>
      </c>
      <c r="H8" s="4">
        <f t="shared" si="1"/>
        <v>0</v>
      </c>
      <c r="I8" s="5">
        <f t="shared" si="7"/>
        <v>0</v>
      </c>
      <c r="J8" s="5">
        <f t="shared" si="2"/>
        <v>0</v>
      </c>
      <c r="K8" s="6">
        <f t="shared" si="4"/>
        <v>0</v>
      </c>
      <c r="L8" s="6">
        <f t="shared" si="3"/>
        <v>0</v>
      </c>
      <c r="M8" s="7"/>
      <c r="N8" s="49">
        <v>42494</v>
      </c>
      <c r="O8" s="49">
        <v>42494</v>
      </c>
      <c r="P8" s="50" t="s">
        <v>1</v>
      </c>
      <c r="Q8" s="50"/>
      <c r="R8" s="50" t="s">
        <v>22</v>
      </c>
      <c r="S8" s="50"/>
      <c r="T8" s="50" t="s">
        <v>23</v>
      </c>
      <c r="U8" s="51">
        <f>O8</f>
        <v>42494</v>
      </c>
      <c r="V8" s="52">
        <v>0.375</v>
      </c>
      <c r="W8" s="53" t="s">
        <v>42</v>
      </c>
      <c r="X8" s="53" t="s">
        <v>43</v>
      </c>
      <c r="Y8" s="53" t="s">
        <v>42</v>
      </c>
      <c r="Z8" s="52">
        <v>0.72916666666666663</v>
      </c>
      <c r="AA8" s="54"/>
      <c r="AB8" s="50">
        <v>1</v>
      </c>
      <c r="AC8" s="50"/>
      <c r="AD8" s="1"/>
      <c r="AE8" s="1"/>
      <c r="AF8" s="1"/>
      <c r="AG8" s="1"/>
      <c r="AH8" s="1"/>
      <c r="AI8" s="1"/>
    </row>
    <row r="9" spans="1:35" x14ac:dyDescent="0.25">
      <c r="A9" s="35" t="s">
        <v>62</v>
      </c>
      <c r="B9" s="37">
        <f>C2*40</f>
        <v>1720</v>
      </c>
      <c r="C9" s="31">
        <f>C2*170</f>
        <v>7310</v>
      </c>
      <c r="D9" s="32"/>
      <c r="E9" s="3">
        <f t="shared" si="5"/>
        <v>1</v>
      </c>
      <c r="F9" s="3">
        <f t="shared" si="0"/>
        <v>3</v>
      </c>
      <c r="G9" s="4">
        <f t="shared" si="6"/>
        <v>0</v>
      </c>
      <c r="H9" s="4">
        <f t="shared" si="1"/>
        <v>0</v>
      </c>
      <c r="I9" s="5">
        <f t="shared" si="7"/>
        <v>0</v>
      </c>
      <c r="J9" s="5">
        <f t="shared" si="2"/>
        <v>0</v>
      </c>
      <c r="K9" s="6">
        <f t="shared" si="4"/>
        <v>0</v>
      </c>
      <c r="L9" s="6">
        <f t="shared" si="3"/>
        <v>0</v>
      </c>
      <c r="M9" s="7"/>
      <c r="N9" s="49">
        <v>42494</v>
      </c>
      <c r="O9" s="49">
        <v>42494</v>
      </c>
      <c r="P9" s="50" t="s">
        <v>1</v>
      </c>
      <c r="Q9" s="50"/>
      <c r="R9" s="50" t="s">
        <v>37</v>
      </c>
      <c r="S9" s="50"/>
      <c r="T9" s="50" t="s">
        <v>38</v>
      </c>
      <c r="U9" s="51">
        <f>O9</f>
        <v>42494</v>
      </c>
      <c r="V9" s="55">
        <v>0.5625</v>
      </c>
      <c r="W9" s="50" t="s">
        <v>44</v>
      </c>
      <c r="X9" s="56" t="s">
        <v>45</v>
      </c>
      <c r="Y9" s="50" t="s">
        <v>46</v>
      </c>
      <c r="Z9" s="55">
        <f>$V9+(5/24)</f>
        <v>0.77083333333333337</v>
      </c>
      <c r="AA9" s="54"/>
      <c r="AB9" s="50">
        <v>3</v>
      </c>
      <c r="AC9" s="50"/>
      <c r="AD9" s="1" t="s">
        <v>34</v>
      </c>
      <c r="AE9" s="1"/>
      <c r="AF9" s="1" t="s">
        <v>35</v>
      </c>
      <c r="AG9" s="1"/>
      <c r="AH9" s="1"/>
      <c r="AI9" s="1"/>
    </row>
    <row r="10" spans="1:35" x14ac:dyDescent="0.25">
      <c r="A10" s="38" t="s">
        <v>64</v>
      </c>
      <c r="B10" s="39">
        <f>C4*17</f>
        <v>0</v>
      </c>
      <c r="C10" s="33">
        <f>C4*130</f>
        <v>0</v>
      </c>
      <c r="D10" s="34"/>
      <c r="E10" s="3">
        <f t="shared" si="5"/>
        <v>1</v>
      </c>
      <c r="F10" s="3">
        <f t="shared" si="0"/>
        <v>3</v>
      </c>
      <c r="G10" s="4">
        <f t="shared" si="6"/>
        <v>0</v>
      </c>
      <c r="H10" s="4">
        <f t="shared" si="1"/>
        <v>0</v>
      </c>
      <c r="I10" s="5">
        <f t="shared" si="7"/>
        <v>0</v>
      </c>
      <c r="J10" s="5">
        <f t="shared" si="2"/>
        <v>0</v>
      </c>
      <c r="K10" s="6">
        <f t="shared" si="4"/>
        <v>0</v>
      </c>
      <c r="L10" s="6">
        <f t="shared" si="3"/>
        <v>0</v>
      </c>
      <c r="M10" s="7"/>
      <c r="N10" s="49">
        <v>42494</v>
      </c>
      <c r="O10" s="49">
        <v>42494</v>
      </c>
      <c r="P10" s="50" t="s">
        <v>1</v>
      </c>
      <c r="Q10" s="50"/>
      <c r="R10" s="50" t="s">
        <v>30</v>
      </c>
      <c r="S10" s="50"/>
      <c r="T10" s="50" t="s">
        <v>31</v>
      </c>
      <c r="U10" s="51">
        <f>O10</f>
        <v>42494</v>
      </c>
      <c r="V10" s="55">
        <v>0.58333333333333337</v>
      </c>
      <c r="W10" s="50" t="s">
        <v>47</v>
      </c>
      <c r="X10" s="56" t="s">
        <v>40</v>
      </c>
      <c r="Y10" s="50" t="s">
        <v>47</v>
      </c>
      <c r="Z10" s="55">
        <f>$V10+(4/24)</f>
        <v>0.75</v>
      </c>
      <c r="AA10" s="54"/>
      <c r="AB10" s="50">
        <v>3</v>
      </c>
      <c r="AC10" s="50"/>
      <c r="AD10" s="1" t="s">
        <v>35</v>
      </c>
      <c r="AE10" s="1"/>
      <c r="AF10" s="1"/>
      <c r="AG10" s="1"/>
      <c r="AH10" s="1" t="s">
        <v>36</v>
      </c>
      <c r="AI10" s="1"/>
    </row>
    <row r="11" spans="1:35" x14ac:dyDescent="0.25">
      <c r="A11" s="35" t="s">
        <v>65</v>
      </c>
      <c r="B11" s="37">
        <f>B9+B10</f>
        <v>1720</v>
      </c>
      <c r="C11" s="31">
        <f>C9+C10</f>
        <v>7310</v>
      </c>
      <c r="D11" s="32"/>
      <c r="E11" s="3">
        <f t="shared" si="5"/>
        <v>1</v>
      </c>
      <c r="F11" s="3">
        <f t="shared" si="0"/>
        <v>1</v>
      </c>
      <c r="G11" s="4">
        <f t="shared" si="6"/>
        <v>0</v>
      </c>
      <c r="H11" s="4">
        <f t="shared" si="1"/>
        <v>0</v>
      </c>
      <c r="I11" s="5">
        <f t="shared" si="7"/>
        <v>0</v>
      </c>
      <c r="J11" s="5">
        <f t="shared" si="2"/>
        <v>0</v>
      </c>
      <c r="K11" s="6">
        <f t="shared" si="4"/>
        <v>0</v>
      </c>
      <c r="L11" s="6">
        <f t="shared" si="3"/>
        <v>0</v>
      </c>
      <c r="M11" s="7"/>
      <c r="N11" s="57">
        <v>42495</v>
      </c>
      <c r="O11" s="57">
        <v>42495</v>
      </c>
      <c r="P11" s="58" t="s">
        <v>1</v>
      </c>
      <c r="Q11" s="59" t="s">
        <v>48</v>
      </c>
      <c r="R11" s="58" t="s">
        <v>49</v>
      </c>
      <c r="S11" s="58"/>
      <c r="T11" s="58" t="s">
        <v>50</v>
      </c>
      <c r="U11" s="60">
        <f>O11</f>
        <v>42495</v>
      </c>
      <c r="V11" s="61">
        <v>0.375</v>
      </c>
      <c r="W11" s="58" t="s">
        <v>51</v>
      </c>
      <c r="X11" s="62" t="s">
        <v>52</v>
      </c>
      <c r="Y11" s="58" t="s">
        <v>47</v>
      </c>
      <c r="Z11" s="63">
        <v>0.5</v>
      </c>
      <c r="AA11" s="63"/>
      <c r="AB11" s="58">
        <v>1</v>
      </c>
      <c r="AC11" s="58"/>
      <c r="AD11" s="1"/>
      <c r="AE11" s="1"/>
      <c r="AF11" s="1"/>
      <c r="AG11" s="1"/>
      <c r="AH11" s="1"/>
      <c r="AI11" s="1"/>
    </row>
    <row r="12" spans="1:35" x14ac:dyDescent="0.25">
      <c r="A12" s="36"/>
      <c r="B12" s="36"/>
      <c r="C12" s="30"/>
      <c r="D12" s="30"/>
      <c r="E12" s="3">
        <f t="shared" si="5"/>
        <v>1</v>
      </c>
      <c r="F12" s="3">
        <f t="shared" si="0"/>
        <v>3</v>
      </c>
      <c r="G12" s="4">
        <f t="shared" si="6"/>
        <v>0</v>
      </c>
      <c r="H12" s="4">
        <f t="shared" si="1"/>
        <v>0</v>
      </c>
      <c r="I12" s="5">
        <f t="shared" si="7"/>
        <v>0</v>
      </c>
      <c r="J12" s="5">
        <f t="shared" si="2"/>
        <v>0</v>
      </c>
      <c r="K12" s="6">
        <f t="shared" si="4"/>
        <v>0</v>
      </c>
      <c r="L12" s="6">
        <f t="shared" si="3"/>
        <v>0</v>
      </c>
      <c r="M12" s="7"/>
      <c r="N12" s="57">
        <v>42495</v>
      </c>
      <c r="O12" s="57">
        <v>42495</v>
      </c>
      <c r="P12" s="58" t="s">
        <v>1</v>
      </c>
      <c r="Q12" s="58"/>
      <c r="R12" s="58" t="s">
        <v>30</v>
      </c>
      <c r="S12" s="58"/>
      <c r="T12" s="58" t="s">
        <v>31</v>
      </c>
      <c r="U12" s="60">
        <f>O12</f>
        <v>42495</v>
      </c>
      <c r="V12" s="61">
        <v>0.5625</v>
      </c>
      <c r="W12" s="58" t="s">
        <v>44</v>
      </c>
      <c r="X12" s="62" t="s">
        <v>45</v>
      </c>
      <c r="Y12" s="58" t="s">
        <v>53</v>
      </c>
      <c r="Z12" s="61">
        <f>$V12+(5/24)</f>
        <v>0.77083333333333337</v>
      </c>
      <c r="AA12" s="63"/>
      <c r="AB12" s="58">
        <v>3</v>
      </c>
      <c r="AC12" s="58"/>
      <c r="AD12" s="1" t="s">
        <v>35</v>
      </c>
      <c r="AE12" s="1"/>
      <c r="AF12" s="1"/>
      <c r="AG12" s="1"/>
      <c r="AH12" s="1" t="s">
        <v>36</v>
      </c>
      <c r="AI12" s="1"/>
    </row>
    <row r="13" spans="1:35" x14ac:dyDescent="0.25">
      <c r="A13" s="36"/>
      <c r="B13" s="36"/>
      <c r="C13" s="30"/>
      <c r="D13" s="30"/>
      <c r="E13" s="3">
        <f t="shared" si="5"/>
        <v>1</v>
      </c>
      <c r="F13" s="3">
        <f t="shared" si="0"/>
        <v>1</v>
      </c>
      <c r="G13" s="4">
        <f t="shared" si="6"/>
        <v>0</v>
      </c>
      <c r="H13" s="4">
        <f t="shared" si="1"/>
        <v>0</v>
      </c>
      <c r="I13" s="5">
        <f t="shared" si="7"/>
        <v>0</v>
      </c>
      <c r="J13" s="5">
        <f t="shared" si="2"/>
        <v>0</v>
      </c>
      <c r="K13" s="6">
        <f t="shared" si="4"/>
        <v>0</v>
      </c>
      <c r="L13" s="6">
        <f t="shared" si="3"/>
        <v>0</v>
      </c>
      <c r="M13" s="7"/>
      <c r="N13" s="64">
        <v>42497</v>
      </c>
      <c r="O13" s="64">
        <v>42497</v>
      </c>
      <c r="P13" s="65" t="s">
        <v>1</v>
      </c>
      <c r="Q13" s="65"/>
      <c r="R13" s="65" t="s">
        <v>54</v>
      </c>
      <c r="S13" s="65"/>
      <c r="T13" s="65" t="s">
        <v>23</v>
      </c>
      <c r="U13" s="66">
        <f>O13</f>
        <v>42497</v>
      </c>
      <c r="V13" s="67">
        <v>0.38541666666666669</v>
      </c>
      <c r="W13" s="68" t="s">
        <v>42</v>
      </c>
      <c r="X13" s="68" t="s">
        <v>43</v>
      </c>
      <c r="Y13" s="68" t="s">
        <v>42</v>
      </c>
      <c r="Z13" s="67">
        <v>0.72916666666666663</v>
      </c>
      <c r="AA13" s="69"/>
      <c r="AB13" s="65">
        <v>1</v>
      </c>
      <c r="AC13" s="65"/>
      <c r="AD13" s="1"/>
      <c r="AE13" s="1"/>
      <c r="AF13" s="1"/>
      <c r="AG13" s="1"/>
      <c r="AH13" s="1"/>
      <c r="AI13" s="1"/>
    </row>
    <row r="14" spans="1:35" x14ac:dyDescent="0.25">
      <c r="A14" s="36"/>
      <c r="B14" s="36"/>
      <c r="C14" s="30"/>
      <c r="D14" s="30"/>
      <c r="E14" s="3">
        <f t="shared" si="5"/>
        <v>1</v>
      </c>
      <c r="F14" s="3">
        <f t="shared" si="0"/>
        <v>2</v>
      </c>
      <c r="G14" s="4">
        <f t="shared" si="6"/>
        <v>0</v>
      </c>
      <c r="H14" s="4">
        <f t="shared" si="1"/>
        <v>0</v>
      </c>
      <c r="I14" s="5">
        <f t="shared" si="7"/>
        <v>0</v>
      </c>
      <c r="J14" s="5">
        <f t="shared" si="2"/>
        <v>0</v>
      </c>
      <c r="K14" s="6">
        <f t="shared" si="4"/>
        <v>0</v>
      </c>
      <c r="L14" s="6">
        <f t="shared" si="3"/>
        <v>0</v>
      </c>
      <c r="M14" s="7"/>
      <c r="N14" s="64">
        <v>42497</v>
      </c>
      <c r="O14" s="64">
        <v>42497</v>
      </c>
      <c r="P14" s="65" t="s">
        <v>1</v>
      </c>
      <c r="Q14" s="65"/>
      <c r="R14" s="65" t="s">
        <v>30</v>
      </c>
      <c r="S14" s="65"/>
      <c r="T14" s="65" t="s">
        <v>31</v>
      </c>
      <c r="U14" s="66">
        <f>O14</f>
        <v>42497</v>
      </c>
      <c r="V14" s="70">
        <v>0.58333333333333337</v>
      </c>
      <c r="W14" s="65" t="s">
        <v>32</v>
      </c>
      <c r="X14" s="71" t="s">
        <v>33</v>
      </c>
      <c r="Y14" s="65" t="s">
        <v>32</v>
      </c>
      <c r="Z14" s="70">
        <f>$V14+(4/24)</f>
        <v>0.75</v>
      </c>
      <c r="AA14" s="69"/>
      <c r="AB14" s="65">
        <v>2</v>
      </c>
      <c r="AC14" s="65"/>
      <c r="AD14" s="1" t="s">
        <v>35</v>
      </c>
      <c r="AE14" s="1"/>
      <c r="AF14" s="1"/>
      <c r="AG14" s="1"/>
      <c r="AH14" s="1"/>
      <c r="AI14" s="1"/>
    </row>
    <row r="15" spans="1:35" x14ac:dyDescent="0.25">
      <c r="A15" s="36"/>
      <c r="B15" s="36"/>
      <c r="C15" s="30"/>
      <c r="D15" s="30"/>
      <c r="E15" s="3">
        <f t="shared" si="5"/>
        <v>1</v>
      </c>
      <c r="F15" s="3">
        <f t="shared" si="0"/>
        <v>3</v>
      </c>
      <c r="G15" s="4">
        <f t="shared" si="6"/>
        <v>0</v>
      </c>
      <c r="H15" s="4">
        <f t="shared" si="1"/>
        <v>0</v>
      </c>
      <c r="I15" s="5">
        <f t="shared" si="7"/>
        <v>0</v>
      </c>
      <c r="J15" s="5">
        <f t="shared" si="2"/>
        <v>0</v>
      </c>
      <c r="K15" s="6">
        <f t="shared" si="4"/>
        <v>0</v>
      </c>
      <c r="L15" s="6">
        <f t="shared" si="3"/>
        <v>0</v>
      </c>
      <c r="M15" s="7"/>
      <c r="N15" s="64">
        <v>42497</v>
      </c>
      <c r="O15" s="64">
        <v>42497</v>
      </c>
      <c r="P15" s="65" t="s">
        <v>1</v>
      </c>
      <c r="Q15" s="65"/>
      <c r="R15" s="65" t="s">
        <v>30</v>
      </c>
      <c r="S15" s="65"/>
      <c r="T15" s="65" t="s">
        <v>31</v>
      </c>
      <c r="U15" s="66">
        <f>O15</f>
        <v>42497</v>
      </c>
      <c r="V15" s="70">
        <v>0.85416666666666663</v>
      </c>
      <c r="W15" s="65" t="s">
        <v>32</v>
      </c>
      <c r="X15" s="71" t="s">
        <v>32</v>
      </c>
      <c r="Y15" s="65" t="s">
        <v>32</v>
      </c>
      <c r="Z15" s="70">
        <f>$V15+(2/24)</f>
        <v>0.9375</v>
      </c>
      <c r="AA15" s="69"/>
      <c r="AB15" s="65">
        <v>3</v>
      </c>
      <c r="AC15" s="65"/>
      <c r="AD15" s="1" t="s">
        <v>35</v>
      </c>
      <c r="AE15" s="1"/>
      <c r="AF15" s="1" t="s">
        <v>34</v>
      </c>
      <c r="AG15" s="1"/>
      <c r="AH15" s="1"/>
      <c r="AI15" s="1"/>
    </row>
    <row r="16" spans="1:35" x14ac:dyDescent="0.25">
      <c r="A16" s="36"/>
      <c r="B16" s="36"/>
      <c r="C16" s="30"/>
      <c r="D16" s="30"/>
      <c r="E16" s="3">
        <f t="shared" si="5"/>
        <v>1</v>
      </c>
      <c r="F16" s="3">
        <f t="shared" si="0"/>
        <v>2</v>
      </c>
      <c r="G16" s="4">
        <f t="shared" si="6"/>
        <v>0</v>
      </c>
      <c r="H16" s="4">
        <f t="shared" si="1"/>
        <v>0</v>
      </c>
      <c r="I16" s="5">
        <f t="shared" si="7"/>
        <v>0</v>
      </c>
      <c r="J16" s="5">
        <f t="shared" si="2"/>
        <v>0</v>
      </c>
      <c r="K16" s="6">
        <f t="shared" si="4"/>
        <v>0</v>
      </c>
      <c r="L16" s="6">
        <f t="shared" si="3"/>
        <v>0</v>
      </c>
      <c r="M16" s="7"/>
      <c r="N16" s="40">
        <v>42498</v>
      </c>
      <c r="O16" s="40">
        <v>42498</v>
      </c>
      <c r="P16" s="41" t="s">
        <v>1</v>
      </c>
      <c r="Q16" s="41"/>
      <c r="R16" s="41" t="s">
        <v>30</v>
      </c>
      <c r="S16" s="41"/>
      <c r="T16" s="41" t="s">
        <v>31</v>
      </c>
      <c r="U16" s="42">
        <f>O16</f>
        <v>42498</v>
      </c>
      <c r="V16" s="72">
        <v>0.58333333333333337</v>
      </c>
      <c r="W16" s="41" t="s">
        <v>47</v>
      </c>
      <c r="X16" s="73" t="s">
        <v>40</v>
      </c>
      <c r="Y16" s="41" t="s">
        <v>47</v>
      </c>
      <c r="Z16" s="72">
        <f>$V16+(4/24)</f>
        <v>0.75</v>
      </c>
      <c r="AA16" s="21"/>
      <c r="AB16" s="41">
        <v>2</v>
      </c>
      <c r="AC16" s="41"/>
      <c r="AD16" s="1" t="s">
        <v>35</v>
      </c>
      <c r="AE16" s="1"/>
      <c r="AF16" s="1"/>
      <c r="AG16" s="1"/>
      <c r="AH16" s="1"/>
      <c r="AI16" s="1"/>
    </row>
    <row r="17" spans="1:35" x14ac:dyDescent="0.25">
      <c r="A17" s="36"/>
      <c r="B17" s="36"/>
      <c r="C17" s="30"/>
      <c r="D17" s="30"/>
      <c r="E17" s="3">
        <f t="shared" si="5"/>
        <v>1</v>
      </c>
      <c r="F17" s="3">
        <f t="shared" si="0"/>
        <v>1</v>
      </c>
      <c r="G17" s="4">
        <f t="shared" si="6"/>
        <v>0</v>
      </c>
      <c r="H17" s="4">
        <f t="shared" si="1"/>
        <v>0</v>
      </c>
      <c r="I17" s="5">
        <f t="shared" si="7"/>
        <v>0</v>
      </c>
      <c r="J17" s="5">
        <f t="shared" si="2"/>
        <v>0</v>
      </c>
      <c r="K17" s="6">
        <f t="shared" si="4"/>
        <v>0</v>
      </c>
      <c r="L17" s="6">
        <f t="shared" si="3"/>
        <v>0</v>
      </c>
      <c r="M17" s="7"/>
      <c r="N17" s="40">
        <v>42498</v>
      </c>
      <c r="O17" s="40">
        <v>42498</v>
      </c>
      <c r="P17" s="41" t="s">
        <v>1</v>
      </c>
      <c r="Q17" s="41"/>
      <c r="R17" s="41" t="s">
        <v>54</v>
      </c>
      <c r="S17" s="41"/>
      <c r="T17" s="41" t="s">
        <v>23</v>
      </c>
      <c r="U17" s="42">
        <f>O17</f>
        <v>42498</v>
      </c>
      <c r="V17" s="19">
        <v>0.60416666666666663</v>
      </c>
      <c r="W17" s="20" t="s">
        <v>28</v>
      </c>
      <c r="X17" s="20" t="s">
        <v>29</v>
      </c>
      <c r="Y17" s="20" t="s">
        <v>28</v>
      </c>
      <c r="Z17" s="19">
        <v>0.75</v>
      </c>
      <c r="AA17" s="21"/>
      <c r="AB17" s="41">
        <v>1</v>
      </c>
      <c r="AC17" s="41"/>
      <c r="AD17" s="1"/>
      <c r="AE17" s="1"/>
      <c r="AF17" s="1"/>
      <c r="AG17" s="1"/>
      <c r="AH17" s="1"/>
      <c r="AI17" s="1"/>
    </row>
    <row r="18" spans="1:35" x14ac:dyDescent="0.25">
      <c r="A18" s="36"/>
      <c r="B18" s="36"/>
      <c r="C18" s="30"/>
      <c r="D18" s="30"/>
      <c r="E18" s="3">
        <f t="shared" si="5"/>
        <v>1</v>
      </c>
      <c r="F18" s="3">
        <f t="shared" si="0"/>
        <v>3</v>
      </c>
      <c r="G18" s="4">
        <f t="shared" si="6"/>
        <v>0</v>
      </c>
      <c r="H18" s="4">
        <f t="shared" si="1"/>
        <v>0</v>
      </c>
      <c r="I18" s="5">
        <f t="shared" si="7"/>
        <v>0</v>
      </c>
      <c r="J18" s="5">
        <f t="shared" si="2"/>
        <v>0</v>
      </c>
      <c r="K18" s="6">
        <f t="shared" si="4"/>
        <v>0</v>
      </c>
      <c r="L18" s="6">
        <f t="shared" si="3"/>
        <v>0</v>
      </c>
      <c r="M18" s="7"/>
      <c r="N18" s="43">
        <v>42499</v>
      </c>
      <c r="O18" s="43">
        <v>42499</v>
      </c>
      <c r="P18" s="44" t="s">
        <v>1</v>
      </c>
      <c r="Q18" s="44"/>
      <c r="R18" s="44" t="s">
        <v>55</v>
      </c>
      <c r="S18" s="44"/>
      <c r="T18" s="44" t="s">
        <v>38</v>
      </c>
      <c r="U18" s="45">
        <f>O18</f>
        <v>42499</v>
      </c>
      <c r="V18" s="46">
        <v>0.33333333333333331</v>
      </c>
      <c r="W18" s="44" t="s">
        <v>32</v>
      </c>
      <c r="X18" s="47" t="s">
        <v>56</v>
      </c>
      <c r="Y18" s="44" t="s">
        <v>32</v>
      </c>
      <c r="Z18" s="46">
        <f>$V18+(4/24)</f>
        <v>0.5</v>
      </c>
      <c r="AA18" s="48"/>
      <c r="AB18" s="44">
        <v>3</v>
      </c>
      <c r="AC18" s="44"/>
      <c r="AD18" s="1" t="s">
        <v>57</v>
      </c>
      <c r="AE18" s="1"/>
      <c r="AF18" s="1" t="s">
        <v>35</v>
      </c>
      <c r="AG18" s="1"/>
      <c r="AH18" s="1" t="s">
        <v>57</v>
      </c>
      <c r="AI18" s="1"/>
    </row>
    <row r="19" spans="1:35" x14ac:dyDescent="0.25">
      <c r="A19" s="36"/>
      <c r="B19" s="36"/>
      <c r="C19" s="30"/>
      <c r="D19" s="30"/>
      <c r="E19" s="3">
        <f t="shared" si="5"/>
        <v>1</v>
      </c>
      <c r="F19" s="3">
        <f t="shared" si="0"/>
        <v>2</v>
      </c>
      <c r="G19" s="4">
        <f t="shared" si="6"/>
        <v>0</v>
      </c>
      <c r="H19" s="4">
        <f t="shared" si="1"/>
        <v>0</v>
      </c>
      <c r="I19" s="5">
        <f t="shared" si="7"/>
        <v>0</v>
      </c>
      <c r="J19" s="5">
        <f t="shared" si="2"/>
        <v>0</v>
      </c>
      <c r="K19" s="6">
        <f t="shared" si="4"/>
        <v>0</v>
      </c>
      <c r="L19" s="6">
        <f t="shared" si="3"/>
        <v>0</v>
      </c>
      <c r="M19" s="7"/>
      <c r="N19" s="43">
        <v>42499</v>
      </c>
      <c r="O19" s="43">
        <v>42499</v>
      </c>
      <c r="P19" s="44" t="s">
        <v>1</v>
      </c>
      <c r="Q19" s="44"/>
      <c r="R19" s="44" t="s">
        <v>30</v>
      </c>
      <c r="S19" s="44"/>
      <c r="T19" s="44" t="s">
        <v>31</v>
      </c>
      <c r="U19" s="45">
        <f>O19</f>
        <v>42499</v>
      </c>
      <c r="V19" s="46">
        <v>0.5625</v>
      </c>
      <c r="W19" s="44" t="s">
        <v>44</v>
      </c>
      <c r="X19" s="47" t="s">
        <v>45</v>
      </c>
      <c r="Y19" s="44" t="s">
        <v>53</v>
      </c>
      <c r="Z19" s="46">
        <f>$V19+(5/24)</f>
        <v>0.77083333333333337</v>
      </c>
      <c r="AA19" s="48"/>
      <c r="AB19" s="44">
        <v>2</v>
      </c>
      <c r="AC19" s="44"/>
      <c r="AD19" s="1" t="s">
        <v>35</v>
      </c>
      <c r="AE19" s="1"/>
      <c r="AF19" s="1"/>
      <c r="AG19" s="1"/>
      <c r="AH19" s="1"/>
      <c r="AI19" s="1"/>
    </row>
    <row r="20" spans="1:35" x14ac:dyDescent="0.25">
      <c r="A20" s="36"/>
      <c r="B20" s="36"/>
      <c r="C20" s="30"/>
      <c r="D20" s="30"/>
      <c r="E20" s="3">
        <f t="shared" si="5"/>
        <v>1</v>
      </c>
      <c r="F20" s="3">
        <f t="shared" si="0"/>
        <v>3</v>
      </c>
      <c r="G20" s="4">
        <f t="shared" si="6"/>
        <v>0</v>
      </c>
      <c r="H20" s="4">
        <f t="shared" si="1"/>
        <v>0</v>
      </c>
      <c r="I20" s="5">
        <f t="shared" si="7"/>
        <v>0</v>
      </c>
      <c r="J20" s="5">
        <f t="shared" si="2"/>
        <v>0</v>
      </c>
      <c r="K20" s="6">
        <f t="shared" si="4"/>
        <v>0</v>
      </c>
      <c r="L20" s="6">
        <f t="shared" si="3"/>
        <v>0</v>
      </c>
      <c r="M20" s="7"/>
      <c r="N20" s="43">
        <v>42499</v>
      </c>
      <c r="O20" s="43">
        <v>42499</v>
      </c>
      <c r="P20" s="44" t="s">
        <v>1</v>
      </c>
      <c r="Q20" s="44"/>
      <c r="R20" s="44" t="s">
        <v>55</v>
      </c>
      <c r="S20" s="44"/>
      <c r="T20" s="44" t="s">
        <v>38</v>
      </c>
      <c r="U20" s="45">
        <f>O20</f>
        <v>42499</v>
      </c>
      <c r="V20" s="46">
        <v>0.60416666666666663</v>
      </c>
      <c r="W20" s="44" t="s">
        <v>32</v>
      </c>
      <c r="X20" s="47" t="s">
        <v>33</v>
      </c>
      <c r="Y20" s="44" t="s">
        <v>32</v>
      </c>
      <c r="Z20" s="46">
        <f>$V20+(4/24)</f>
        <v>0.77083333333333326</v>
      </c>
      <c r="AA20" s="48"/>
      <c r="AB20" s="44">
        <v>3</v>
      </c>
      <c r="AC20" s="44"/>
      <c r="AD20" s="1" t="s">
        <v>57</v>
      </c>
      <c r="AE20" s="1"/>
      <c r="AF20" s="1" t="s">
        <v>35</v>
      </c>
      <c r="AG20" s="1"/>
      <c r="AH20" s="1"/>
      <c r="AI20" s="1"/>
    </row>
    <row r="21" spans="1:35" x14ac:dyDescent="0.25">
      <c r="A21" s="36"/>
      <c r="B21" s="36"/>
      <c r="C21" s="30"/>
      <c r="D21" s="30"/>
      <c r="E21" s="3">
        <f t="shared" si="5"/>
        <v>1</v>
      </c>
      <c r="F21" s="3">
        <f t="shared" si="0"/>
        <v>1</v>
      </c>
      <c r="G21" s="4">
        <f t="shared" si="6"/>
        <v>0</v>
      </c>
      <c r="H21" s="4">
        <f t="shared" si="1"/>
        <v>0</v>
      </c>
      <c r="I21" s="5">
        <f t="shared" si="7"/>
        <v>0</v>
      </c>
      <c r="J21" s="5">
        <f t="shared" si="2"/>
        <v>0</v>
      </c>
      <c r="K21" s="6">
        <f t="shared" si="4"/>
        <v>0</v>
      </c>
      <c r="L21" s="6">
        <f t="shared" si="3"/>
        <v>0</v>
      </c>
      <c r="M21" s="7"/>
      <c r="N21" s="43">
        <v>42499</v>
      </c>
      <c r="O21" s="43">
        <v>42499</v>
      </c>
      <c r="P21" s="44" t="s">
        <v>1</v>
      </c>
      <c r="Q21" s="44"/>
      <c r="R21" s="44" t="s">
        <v>54</v>
      </c>
      <c r="S21" s="44"/>
      <c r="T21" s="44" t="s">
        <v>23</v>
      </c>
      <c r="U21" s="45">
        <f>O21</f>
        <v>42499</v>
      </c>
      <c r="V21" s="74">
        <v>0.625</v>
      </c>
      <c r="W21" s="75" t="s">
        <v>26</v>
      </c>
      <c r="X21" s="75" t="s">
        <v>27</v>
      </c>
      <c r="Y21" s="75" t="s">
        <v>26</v>
      </c>
      <c r="Z21" s="74">
        <v>0.75</v>
      </c>
      <c r="AA21" s="48"/>
      <c r="AB21" s="44">
        <v>1</v>
      </c>
      <c r="AC21" s="44"/>
      <c r="AD21" s="1"/>
      <c r="AE21" s="1"/>
      <c r="AF21" s="1"/>
      <c r="AG21" s="1"/>
      <c r="AH21" s="1"/>
      <c r="AI21" s="1"/>
    </row>
    <row r="22" spans="1:35" x14ac:dyDescent="0.25">
      <c r="A22" s="36"/>
      <c r="B22" s="36"/>
      <c r="C22" s="30"/>
      <c r="D22" s="30"/>
      <c r="E22" s="3">
        <f t="shared" si="5"/>
        <v>1</v>
      </c>
      <c r="F22" s="3">
        <f t="shared" si="0"/>
        <v>1</v>
      </c>
      <c r="G22" s="4">
        <f t="shared" si="6"/>
        <v>0</v>
      </c>
      <c r="H22" s="4">
        <f t="shared" si="1"/>
        <v>0</v>
      </c>
      <c r="I22" s="5">
        <f t="shared" si="7"/>
        <v>0</v>
      </c>
      <c r="J22" s="5">
        <f t="shared" si="2"/>
        <v>0</v>
      </c>
      <c r="K22" s="6">
        <f t="shared" si="4"/>
        <v>0</v>
      </c>
      <c r="L22" s="6">
        <f t="shared" si="3"/>
        <v>0</v>
      </c>
      <c r="M22" s="7"/>
      <c r="N22" s="49">
        <v>42500</v>
      </c>
      <c r="O22" s="49">
        <v>42500</v>
      </c>
      <c r="P22" s="50" t="s">
        <v>1</v>
      </c>
      <c r="Q22" s="50"/>
      <c r="R22" s="50" t="s">
        <v>54</v>
      </c>
      <c r="S22" s="50"/>
      <c r="T22" s="50" t="s">
        <v>23</v>
      </c>
      <c r="U22" s="51">
        <f>O22</f>
        <v>42500</v>
      </c>
      <c r="V22" s="52">
        <v>0.60416666666666663</v>
      </c>
      <c r="W22" s="53" t="s">
        <v>24</v>
      </c>
      <c r="X22" s="53" t="s">
        <v>25</v>
      </c>
      <c r="Y22" s="53" t="s">
        <v>24</v>
      </c>
      <c r="Z22" s="52">
        <v>0.77083333333333337</v>
      </c>
      <c r="AA22" s="54"/>
      <c r="AB22" s="50">
        <v>1</v>
      </c>
      <c r="AC22" s="50"/>
      <c r="AD22" s="1"/>
      <c r="AE22" s="1"/>
      <c r="AF22" s="1"/>
      <c r="AG22" s="1"/>
      <c r="AH22" s="1"/>
      <c r="AI22" s="1"/>
    </row>
    <row r="23" spans="1:35" x14ac:dyDescent="0.25">
      <c r="A23" s="36"/>
      <c r="B23" s="36"/>
      <c r="C23" s="30"/>
      <c r="D23" s="30"/>
      <c r="E23" s="3">
        <f t="shared" si="5"/>
        <v>1</v>
      </c>
      <c r="F23" s="3">
        <f t="shared" si="0"/>
        <v>1</v>
      </c>
      <c r="G23" s="4">
        <f t="shared" si="6"/>
        <v>0</v>
      </c>
      <c r="H23" s="4">
        <f t="shared" si="1"/>
        <v>0</v>
      </c>
      <c r="I23" s="5">
        <f t="shared" si="7"/>
        <v>0</v>
      </c>
      <c r="J23" s="5">
        <f t="shared" si="2"/>
        <v>0</v>
      </c>
      <c r="K23" s="6">
        <f t="shared" si="4"/>
        <v>0</v>
      </c>
      <c r="L23" s="6">
        <f t="shared" si="3"/>
        <v>0</v>
      </c>
      <c r="M23" s="7"/>
      <c r="N23" s="49">
        <v>42500</v>
      </c>
      <c r="O23" s="49">
        <v>42500</v>
      </c>
      <c r="P23" s="50" t="s">
        <v>1</v>
      </c>
      <c r="Q23" s="76" t="s">
        <v>58</v>
      </c>
      <c r="R23" s="50" t="s">
        <v>59</v>
      </c>
      <c r="S23" s="50"/>
      <c r="T23" s="50" t="s">
        <v>50</v>
      </c>
      <c r="U23" s="51">
        <f>O23</f>
        <v>42500</v>
      </c>
      <c r="V23" s="55">
        <v>0.66666666666666663</v>
      </c>
      <c r="W23" s="50" t="s">
        <v>47</v>
      </c>
      <c r="X23" s="56" t="s">
        <v>52</v>
      </c>
      <c r="Y23" s="50" t="s">
        <v>60</v>
      </c>
      <c r="Z23" s="54">
        <v>0.83333333333333337</v>
      </c>
      <c r="AA23" s="54"/>
      <c r="AB23" s="50">
        <v>1</v>
      </c>
      <c r="AC23" s="50"/>
      <c r="AD23" s="1"/>
      <c r="AE23" s="1"/>
      <c r="AF23" s="1"/>
      <c r="AG23" s="1"/>
      <c r="AH23" s="1"/>
      <c r="AI23" s="1"/>
    </row>
  </sheetData>
  <conditionalFormatting sqref="AD2:AI23">
    <cfRule type="expression" dxfId="152" priority="63">
      <formula>$AB2=4</formula>
    </cfRule>
  </conditionalFormatting>
  <conditionalFormatting sqref="AD2:AG23">
    <cfRule type="expression" dxfId="151" priority="62">
      <formula>$AB2=3</formula>
    </cfRule>
  </conditionalFormatting>
  <conditionalFormatting sqref="AD2:AE23">
    <cfRule type="expression" dxfId="150" priority="61">
      <formula>$AB2=2</formula>
    </cfRule>
  </conditionalFormatting>
  <conditionalFormatting sqref="AD2:AI23">
    <cfRule type="expression" dxfId="149" priority="64">
      <formula>$P2="Divers"</formula>
    </cfRule>
    <cfRule type="expression" dxfId="148" priority="65">
      <formula>$P2="Viking"</formula>
    </cfRule>
    <cfRule type="expression" dxfId="147" priority="66">
      <formula>$P2="VTF"</formula>
    </cfRule>
    <cfRule type="expression" dxfId="146" priority="67">
      <formula>$P2="OT VIV"</formula>
    </cfRule>
    <cfRule type="expression" dxfId="145" priority="68">
      <formula>$P2="RM"</formula>
    </cfRule>
    <cfRule type="expression" dxfId="144" priority="69">
      <formula>$P2="PHIL"</formula>
    </cfRule>
  </conditionalFormatting>
  <conditionalFormatting sqref="AH2:AH23">
    <cfRule type="expression" dxfId="143" priority="29">
      <formula>$AJ2="JAP"</formula>
    </cfRule>
    <cfRule type="expression" dxfId="142" priority="32">
      <formula>$AJ2="FR/GB"</formula>
    </cfRule>
    <cfRule type="expression" dxfId="141" priority="35">
      <formula>$AJ2="RUS"</formula>
    </cfRule>
    <cfRule type="expression" dxfId="140" priority="40">
      <formula>$AJ2="ESP"</formula>
    </cfRule>
    <cfRule type="expression" dxfId="139" priority="41">
      <formula>$AJ2="SUED"</formula>
    </cfRule>
    <cfRule type="expression" dxfId="138" priority="43">
      <formula>$AJ2="FR"</formula>
    </cfRule>
    <cfRule type="expression" dxfId="137" priority="45">
      <formula>$AJ2="GB"</formula>
    </cfRule>
    <cfRule type="expression" dxfId="136" priority="47">
      <formula>$AJ2="ALL"</formula>
    </cfRule>
    <cfRule type="expression" dxfId="135" priority="49">
      <formula>$AJ2="NL"</formula>
    </cfRule>
    <cfRule type="expression" dxfId="134" priority="51">
      <formula>$AJ2="IT"</formula>
    </cfRule>
    <cfRule type="expression" dxfId="133" priority="53">
      <formula>$AJ2="SUED"</formula>
    </cfRule>
  </conditionalFormatting>
  <conditionalFormatting sqref="AF2:AF23">
    <cfRule type="expression" dxfId="132" priority="30">
      <formula>$AH2="JAP"</formula>
    </cfRule>
    <cfRule type="expression" dxfId="131" priority="33">
      <formula>$AH2="FR/GB"</formula>
    </cfRule>
    <cfRule type="expression" dxfId="130" priority="36">
      <formula>$AH2="RUS"</formula>
    </cfRule>
    <cfRule type="expression" dxfId="129" priority="39">
      <formula>$AH2="ESP"</formula>
    </cfRule>
    <cfRule type="expression" dxfId="128" priority="42">
      <formula>$AH2="SUED"</formula>
    </cfRule>
    <cfRule type="expression" dxfId="127" priority="44">
      <formula>$AH2="FR"</formula>
    </cfRule>
    <cfRule type="expression" dxfId="126" priority="46">
      <formula>$AH2="GB"</formula>
    </cfRule>
    <cfRule type="expression" dxfId="125" priority="48">
      <formula>$AH2="ALL"</formula>
    </cfRule>
    <cfRule type="expression" dxfId="124" priority="50">
      <formula>$AH2="NL"</formula>
    </cfRule>
    <cfRule type="expression" dxfId="123" priority="52">
      <formula>$AH2="IT"</formula>
    </cfRule>
    <cfRule type="expression" dxfId="122" priority="54">
      <formula>$AH2="SUED"</formula>
    </cfRule>
  </conditionalFormatting>
  <conditionalFormatting sqref="AD2:AD23">
    <cfRule type="expression" dxfId="121" priority="31">
      <formula>$AF2="JAP"</formula>
    </cfRule>
    <cfRule type="expression" dxfId="120" priority="34">
      <formula>$AF2="FR/GB"</formula>
    </cfRule>
    <cfRule type="expression" dxfId="119" priority="37">
      <formula>$AF2="RUS"</formula>
    </cfRule>
    <cfRule type="expression" dxfId="118" priority="38">
      <formula>$AF2="ESP"</formula>
    </cfRule>
    <cfRule type="expression" dxfId="117" priority="55">
      <formula>$AF2="SUED"</formula>
    </cfRule>
    <cfRule type="expression" dxfId="116" priority="56">
      <formula>$AF2="IT"</formula>
    </cfRule>
    <cfRule type="expression" dxfId="115" priority="57">
      <formula>$AF2="NL"</formula>
    </cfRule>
    <cfRule type="expression" dxfId="114" priority="58">
      <formula>$AF2="ALL"</formula>
    </cfRule>
    <cfRule type="expression" dxfId="113" priority="59">
      <formula>$AF2="FR"</formula>
    </cfRule>
    <cfRule type="expression" dxfId="112" priority="60">
      <formula>$AF2="GB"</formula>
    </cfRule>
  </conditionalFormatting>
  <conditionalFormatting sqref="O2:AC23">
    <cfRule type="expression" dxfId="111" priority="23">
      <formula>$P2="Divers"</formula>
    </cfRule>
    <cfRule type="expression" dxfId="110" priority="24">
      <formula>$P2="Viking"</formula>
    </cfRule>
    <cfRule type="expression" dxfId="109" priority="25">
      <formula>$P2="VTF"</formula>
    </cfRule>
    <cfRule type="expression" dxfId="108" priority="26">
      <formula>$P2="OT VIV"</formula>
    </cfRule>
    <cfRule type="expression" dxfId="107" priority="27">
      <formula>$P2="RM"</formula>
    </cfRule>
    <cfRule type="expression" dxfId="106" priority="28">
      <formula>$P2="PHIL"</formula>
    </cfRule>
  </conditionalFormatting>
  <conditionalFormatting sqref="O2:AC23">
    <cfRule type="expression" dxfId="105" priority="15">
      <formula>$T2="MS Anne-Marie"</formula>
    </cfRule>
    <cfRule type="expression" dxfId="104" priority="16">
      <formula>$P2="Divers"</formula>
    </cfRule>
    <cfRule type="expression" dxfId="103" priority="17">
      <formula>$P2="Viking"</formula>
    </cfRule>
    <cfRule type="expression" dxfId="102" priority="18">
      <formula>$P2="VTF"</formula>
    </cfRule>
    <cfRule type="expression" dxfId="101" priority="19">
      <formula>$P2="OT VIV"</formula>
    </cfRule>
    <cfRule type="expression" dxfId="100" priority="20">
      <formula>$P2="RM"</formula>
    </cfRule>
    <cfRule type="expression" dxfId="99" priority="21">
      <formula>$P2="PHIL"</formula>
    </cfRule>
    <cfRule type="expression" dxfId="98" priority="22">
      <formula>$P2="Divers"</formula>
    </cfRule>
  </conditionalFormatting>
  <conditionalFormatting sqref="N2:N23">
    <cfRule type="expression" dxfId="97" priority="9">
      <formula>$P2="Divers"</formula>
    </cfRule>
    <cfRule type="expression" dxfId="96" priority="10">
      <formula>$P2="Viking"</formula>
    </cfRule>
    <cfRule type="expression" dxfId="95" priority="11">
      <formula>$P2="VTF"</formula>
    </cfRule>
    <cfRule type="expression" dxfId="94" priority="12">
      <formula>$P2="OT VIV"</formula>
    </cfRule>
    <cfRule type="expression" dxfId="93" priority="13">
      <formula>$P2="RM"</formula>
    </cfRule>
    <cfRule type="expression" dxfId="92" priority="14">
      <formula>$P2="PHIL"</formula>
    </cfRule>
  </conditionalFormatting>
  <conditionalFormatting sqref="N2:N23">
    <cfRule type="expression" dxfId="91" priority="1">
      <formula>$T2="MS Anne-Marie"</formula>
    </cfRule>
    <cfRule type="expression" dxfId="90" priority="2">
      <formula>$P2="Divers"</formula>
    </cfRule>
    <cfRule type="expression" dxfId="89" priority="3">
      <formula>$P2="Viking"</formula>
    </cfRule>
    <cfRule type="expression" dxfId="88" priority="4">
      <formula>$P2="VTF"</formula>
    </cfRule>
    <cfRule type="expression" dxfId="87" priority="5">
      <formula>$P2="OT VIV"</formula>
    </cfRule>
    <cfRule type="expression" dxfId="86" priority="6">
      <formula>$P2="RM"</formula>
    </cfRule>
    <cfRule type="expression" dxfId="85" priority="7">
      <formula>$P2="PHIL"</formula>
    </cfRule>
    <cfRule type="expression" dxfId="84" priority="8">
      <formula>$P2="Divers"</formula>
    </cfRule>
  </conditionalFormatting>
  <dataValidations count="4">
    <dataValidation type="list" allowBlank="1" showInputMessage="1" showErrorMessage="1" sqref="P1:P23">
      <formula1>FOURNISSEURS</formula1>
    </dataValidation>
    <dataValidation type="list" allowBlank="1" showInputMessage="1" showErrorMessage="1" sqref="X1:X2 X4:X6 X8:X11 X13:X15 X17:X21 X23">
      <formula1>EXCURSIONS</formula1>
    </dataValidation>
    <dataValidation type="list" allowBlank="1" showInputMessage="1" showErrorMessage="1" sqref="T1:T23">
      <formula1>BATEAUX</formula1>
    </dataValidation>
    <dataValidation type="list" allowBlank="1" showInputMessage="1" showErrorMessage="1" sqref="AG2:AG23 AE2:AE23 AI2:AI23">
      <formula1>GUIDES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cequejai</vt:lpstr>
      <vt:lpstr>cequejeveux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PierreLDLC</dc:creator>
  <cp:lastModifiedBy>PierreLDLC</cp:lastModifiedBy>
  <dcterms:created xsi:type="dcterms:W3CDTF">2016-01-04T09:11:21Z</dcterms:created>
  <dcterms:modified xsi:type="dcterms:W3CDTF">2016-01-04T09:21:01Z</dcterms:modified>
</cp:coreProperties>
</file>