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495" windowWidth="23100" windowHeight="946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L4" i="1" l="1"/>
  <c r="L6" i="1"/>
  <c r="L36" i="1"/>
  <c r="J36" i="1"/>
  <c r="L35" i="1"/>
  <c r="J35" i="1"/>
  <c r="L34" i="1"/>
  <c r="J34" i="1"/>
  <c r="N31" i="1"/>
  <c r="L29" i="1"/>
  <c r="J29" i="1"/>
  <c r="H29" i="1"/>
  <c r="N29" i="1" s="1"/>
  <c r="H26" i="1"/>
  <c r="L26" i="1" s="1"/>
  <c r="H25" i="1"/>
  <c r="H24" i="1"/>
  <c r="L24" i="1" s="1"/>
  <c r="L23" i="1"/>
  <c r="J23" i="1"/>
  <c r="H23" i="1"/>
  <c r="H22" i="1"/>
  <c r="H21" i="1"/>
  <c r="N26" i="1" s="1"/>
  <c r="H18" i="1"/>
  <c r="N18" i="1" s="1"/>
  <c r="H17" i="1"/>
  <c r="L17" i="1" s="1"/>
  <c r="H12" i="1"/>
  <c r="H11" i="1"/>
  <c r="J11" i="1" s="1"/>
  <c r="J6" i="1"/>
  <c r="H6" i="1"/>
  <c r="J5" i="1"/>
  <c r="H5" i="1"/>
  <c r="H4" i="1"/>
  <c r="N12" i="1" l="1"/>
  <c r="L18" i="1"/>
  <c r="L25" i="1"/>
  <c r="L12" i="1"/>
  <c r="J18" i="1"/>
  <c r="L22" i="1"/>
  <c r="R12" i="1"/>
  <c r="L31" i="1"/>
  <c r="R11" i="1" s="1"/>
  <c r="H38" i="1"/>
  <c r="N6" i="1"/>
  <c r="L11" i="1"/>
  <c r="J17" i="1"/>
  <c r="L21" i="1"/>
  <c r="J24" i="1"/>
  <c r="R9" i="1" l="1"/>
  <c r="R10" i="1"/>
  <c r="J31" i="1"/>
  <c r="J12" i="1"/>
  <c r="J38" i="1"/>
  <c r="J22" i="1"/>
  <c r="R4" i="1"/>
  <c r="R5" i="1"/>
  <c r="J26" i="1"/>
  <c r="J25" i="1"/>
  <c r="R13" i="1"/>
  <c r="R6" i="1"/>
  <c r="R8" i="1"/>
  <c r="J21" i="1"/>
  <c r="R7" i="1"/>
  <c r="J4" i="1"/>
  <c r="N38" i="1"/>
  <c r="Q38" i="1" s="1"/>
</calcChain>
</file>

<file path=xl/sharedStrings.xml><?xml version="1.0" encoding="utf-8"?>
<sst xmlns="http://schemas.openxmlformats.org/spreadsheetml/2006/main" count="24" uniqueCount="22">
  <si>
    <t>Les Nationalités  en 2014</t>
  </si>
  <si>
    <t>F</t>
  </si>
  <si>
    <t>Français</t>
  </si>
  <si>
    <t>Canadiens</t>
  </si>
  <si>
    <t>B/Wallons</t>
  </si>
  <si>
    <t>Américains</t>
  </si>
  <si>
    <t>Irlandais</t>
  </si>
  <si>
    <t>Danois</t>
  </si>
  <si>
    <t>Ndl</t>
  </si>
  <si>
    <t>Néerlandais</t>
  </si>
  <si>
    <t>B/Flamands</t>
  </si>
  <si>
    <t>D</t>
  </si>
  <si>
    <t>Allemands</t>
  </si>
  <si>
    <t>B/Germanophones</t>
  </si>
  <si>
    <t>GB</t>
  </si>
  <si>
    <t>Australiens</t>
  </si>
  <si>
    <t>I</t>
  </si>
  <si>
    <t>SP</t>
  </si>
  <si>
    <t>Autres</t>
  </si>
  <si>
    <t>Polonais</t>
  </si>
  <si>
    <t>Bulgares</t>
  </si>
  <si>
    <t>Portugais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</si>
</sst>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 applyAlignment="1">
      <alignment horizontal="center"/>
    </xf>
    <xf numFmtId="0" fontId="0" fillId="3" borderId="0" xfId="0" applyFill="1"/>
    <xf numFmtId="1" fontId="3" fillId="3" borderId="0" xfId="0" applyNumberFormat="1" applyFont="1" applyFill="1" applyAlignment="1">
      <alignment horizontal="right"/>
    </xf>
    <xf numFmtId="0" fontId="4" fillId="3" borderId="0" xfId="0" applyFont="1" applyFill="1"/>
    <xf numFmtId="0" fontId="0" fillId="3" borderId="0" xfId="0" applyNumberFormat="1" applyFill="1"/>
    <xf numFmtId="0" fontId="0" fillId="3" borderId="0" xfId="0" applyFill="1" applyAlignment="1">
      <alignment horizontal="center"/>
    </xf>
    <xf numFmtId="10" fontId="1" fillId="3" borderId="0" xfId="0" applyNumberFormat="1" applyFont="1" applyFill="1" applyAlignment="1">
      <alignment horizontal="center"/>
    </xf>
    <xf numFmtId="1" fontId="0" fillId="3" borderId="0" xfId="0" applyNumberFormat="1" applyFill="1" applyAlignment="1">
      <alignment horizontal="center"/>
    </xf>
    <xf numFmtId="0" fontId="5" fillId="3" borderId="0" xfId="0" applyFont="1" applyFill="1" applyAlignment="1">
      <alignment horizontal="center"/>
    </xf>
    <xf numFmtId="1" fontId="0" fillId="4" borderId="1" xfId="0" applyNumberFormat="1" applyFill="1" applyBorder="1" applyAlignment="1">
      <alignment horizontal="center"/>
    </xf>
    <xf numFmtId="10" fontId="1" fillId="5" borderId="1" xfId="0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" fontId="0" fillId="3" borderId="0" xfId="0" applyNumberFormat="1" applyFill="1" applyBorder="1" applyAlignment="1">
      <alignment horizontal="center"/>
    </xf>
    <xf numFmtId="10" fontId="1" fillId="3" borderId="0" xfId="0" applyNumberFormat="1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10" fontId="1" fillId="5" borderId="2" xfId="0" applyNumberFormat="1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1" fontId="5" fillId="3" borderId="0" xfId="0" applyNumberFormat="1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pta_Guides1815\Comptabilit&#233;%20Guides1815\a_compta_2014\2014_guidag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pta_Guides1815\Comptabilit&#233;%20Guides1815\a_compta_2014\2014_Statistiques%20g&#233;n&#233;ra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Jan"/>
      <sheetName val="Fev"/>
      <sheetName val="Mar"/>
      <sheetName val="Avr"/>
      <sheetName val="Mai"/>
      <sheetName val="Jun"/>
      <sheetName val="Jul"/>
      <sheetName val="Aou"/>
      <sheetName val="Sep"/>
      <sheetName val="Oct"/>
      <sheetName val="Nov"/>
      <sheetName val="Dec"/>
      <sheetName val="Guides"/>
      <sheetName val="PARTENAIRES"/>
      <sheetName val="Feuil1"/>
      <sheetName val="Nationalité"/>
    </sheetNames>
    <sheetDataSet>
      <sheetData sheetId="0"/>
      <sheetData sheetId="1">
        <row r="14">
          <cell r="BE14" t="str">
            <v>SP</v>
          </cell>
        </row>
        <row r="15">
          <cell r="H15">
            <v>21</v>
          </cell>
          <cell r="BE15" t="str">
            <v>Irl</v>
          </cell>
        </row>
        <row r="16">
          <cell r="F16">
            <v>17</v>
          </cell>
          <cell r="BE16" t="str">
            <v>Fl</v>
          </cell>
        </row>
        <row r="17">
          <cell r="BE17" t="str">
            <v/>
          </cell>
        </row>
      </sheetData>
      <sheetData sheetId="2">
        <row r="14">
          <cell r="H14">
            <v>5</v>
          </cell>
          <cell r="BE14" t="str">
            <v>GB</v>
          </cell>
        </row>
        <row r="15">
          <cell r="H15">
            <v>47</v>
          </cell>
          <cell r="BE15" t="str">
            <v>Am</v>
          </cell>
        </row>
        <row r="16">
          <cell r="E16">
            <v>6</v>
          </cell>
          <cell r="BE16" t="str">
            <v>F</v>
          </cell>
        </row>
        <row r="17">
          <cell r="H17">
            <v>20</v>
          </cell>
          <cell r="BE17" t="str">
            <v>Am</v>
          </cell>
        </row>
        <row r="18">
          <cell r="H18">
            <v>22</v>
          </cell>
          <cell r="BE18" t="str">
            <v>GB</v>
          </cell>
        </row>
        <row r="19">
          <cell r="H19">
            <v>2</v>
          </cell>
          <cell r="BE19" t="str">
            <v>GB</v>
          </cell>
        </row>
        <row r="20">
          <cell r="E20">
            <v>2</v>
          </cell>
          <cell r="BE20" t="str">
            <v>F</v>
          </cell>
        </row>
        <row r="21">
          <cell r="E21" t="str">
            <v>stop</v>
          </cell>
          <cell r="F21" t="str">
            <v>stop</v>
          </cell>
          <cell r="H21" t="str">
            <v>stop</v>
          </cell>
          <cell r="J21" t="str">
            <v>stop</v>
          </cell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</sheetData>
      <sheetData sheetId="3">
        <row r="14">
          <cell r="H14">
            <v>3</v>
          </cell>
          <cell r="BE14" t="str">
            <v>GB</v>
          </cell>
        </row>
        <row r="15">
          <cell r="H15">
            <v>3</v>
          </cell>
          <cell r="BE15" t="str">
            <v>GB</v>
          </cell>
        </row>
        <row r="16">
          <cell r="H16">
            <v>20</v>
          </cell>
          <cell r="BE16" t="str">
            <v>Dk</v>
          </cell>
        </row>
        <row r="17">
          <cell r="E17">
            <v>36</v>
          </cell>
          <cell r="BE17" t="str">
            <v>F</v>
          </cell>
        </row>
        <row r="18">
          <cell r="BE18" t="str">
            <v/>
          </cell>
        </row>
        <row r="19">
          <cell r="BE19" t="str">
            <v/>
          </cell>
        </row>
        <row r="20">
          <cell r="BE20" t="str">
            <v/>
          </cell>
        </row>
        <row r="21"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  <row r="38">
          <cell r="BE38" t="str">
            <v/>
          </cell>
        </row>
        <row r="39">
          <cell r="BE39" t="str">
            <v/>
          </cell>
        </row>
        <row r="40">
          <cell r="BE40" t="str">
            <v/>
          </cell>
        </row>
      </sheetData>
      <sheetData sheetId="4">
        <row r="14">
          <cell r="BE14" t="str">
            <v/>
          </cell>
        </row>
        <row r="17">
          <cell r="BE17" t="str">
            <v/>
          </cell>
        </row>
      </sheetData>
      <sheetData sheetId="5"/>
      <sheetData sheetId="6"/>
      <sheetData sheetId="7"/>
      <sheetData sheetId="8"/>
      <sheetData sheetId="9"/>
      <sheetData sheetId="10">
        <row r="14">
          <cell r="BE14" t="str">
            <v/>
          </cell>
        </row>
        <row r="15">
          <cell r="BE15" t="str">
            <v/>
          </cell>
        </row>
        <row r="16">
          <cell r="BE16" t="str">
            <v/>
          </cell>
        </row>
        <row r="17">
          <cell r="BE17" t="str">
            <v/>
          </cell>
        </row>
        <row r="18">
          <cell r="BE18" t="str">
            <v/>
          </cell>
        </row>
        <row r="19">
          <cell r="BE19" t="str">
            <v/>
          </cell>
        </row>
        <row r="20">
          <cell r="BE20" t="str">
            <v/>
          </cell>
        </row>
        <row r="21"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  <row r="38">
          <cell r="BE38" t="str">
            <v/>
          </cell>
        </row>
        <row r="39">
          <cell r="BE39" t="str">
            <v/>
          </cell>
        </row>
        <row r="40">
          <cell r="BE40" t="str">
            <v/>
          </cell>
        </row>
        <row r="41">
          <cell r="BE41" t="str">
            <v/>
          </cell>
        </row>
        <row r="42">
          <cell r="BE42">
            <v>0</v>
          </cell>
        </row>
        <row r="43">
          <cell r="BE43">
            <v>0</v>
          </cell>
        </row>
        <row r="44">
          <cell r="BE44">
            <v>0</v>
          </cell>
        </row>
        <row r="45">
          <cell r="BE45">
            <v>0</v>
          </cell>
        </row>
        <row r="46">
          <cell r="BE46">
            <v>0</v>
          </cell>
        </row>
        <row r="47">
          <cell r="BE47">
            <v>0</v>
          </cell>
        </row>
        <row r="48">
          <cell r="BE48">
            <v>0</v>
          </cell>
        </row>
        <row r="49">
          <cell r="BE49">
            <v>0</v>
          </cell>
        </row>
        <row r="50">
          <cell r="BE50">
            <v>0</v>
          </cell>
        </row>
      </sheetData>
      <sheetData sheetId="11">
        <row r="14">
          <cell r="BE14" t="str">
            <v/>
          </cell>
        </row>
        <row r="15">
          <cell r="BE15" t="str">
            <v/>
          </cell>
        </row>
        <row r="16">
          <cell r="BE16" t="str">
            <v/>
          </cell>
        </row>
        <row r="17">
          <cell r="BE17" t="str">
            <v/>
          </cell>
        </row>
        <row r="18">
          <cell r="BE18" t="str">
            <v/>
          </cell>
        </row>
        <row r="19">
          <cell r="BE19" t="str">
            <v/>
          </cell>
        </row>
        <row r="20">
          <cell r="BE20" t="str">
            <v/>
          </cell>
        </row>
        <row r="21"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  <row r="38">
          <cell r="BE38" t="str">
            <v/>
          </cell>
        </row>
        <row r="39">
          <cell r="BE39" t="str">
            <v/>
          </cell>
        </row>
        <row r="40">
          <cell r="BE40" t="str">
            <v/>
          </cell>
        </row>
        <row r="41">
          <cell r="BE41" t="str">
            <v/>
          </cell>
        </row>
        <row r="42">
          <cell r="BE42">
            <v>0</v>
          </cell>
        </row>
        <row r="43">
          <cell r="BE43">
            <v>0</v>
          </cell>
        </row>
        <row r="44">
          <cell r="BE44">
            <v>0</v>
          </cell>
        </row>
        <row r="45">
          <cell r="BE45">
            <v>0</v>
          </cell>
        </row>
        <row r="46">
          <cell r="BE46">
            <v>0</v>
          </cell>
        </row>
        <row r="47">
          <cell r="BE47">
            <v>0</v>
          </cell>
        </row>
        <row r="48">
          <cell r="BE48">
            <v>0</v>
          </cell>
        </row>
        <row r="49">
          <cell r="BE49">
            <v>0</v>
          </cell>
        </row>
        <row r="50">
          <cell r="BE50">
            <v>0</v>
          </cell>
        </row>
      </sheetData>
      <sheetData sheetId="12">
        <row r="14">
          <cell r="BE14" t="str">
            <v/>
          </cell>
        </row>
        <row r="15">
          <cell r="BE15" t="str">
            <v/>
          </cell>
        </row>
        <row r="16">
          <cell r="BE16" t="str">
            <v/>
          </cell>
        </row>
        <row r="17">
          <cell r="BE17" t="str">
            <v/>
          </cell>
        </row>
        <row r="18">
          <cell r="BE18" t="str">
            <v/>
          </cell>
        </row>
        <row r="19">
          <cell r="BE19" t="str">
            <v/>
          </cell>
        </row>
        <row r="20">
          <cell r="BE20" t="str">
            <v/>
          </cell>
        </row>
        <row r="21">
          <cell r="BE21" t="str">
            <v/>
          </cell>
        </row>
        <row r="22">
          <cell r="BE22" t="str">
            <v/>
          </cell>
        </row>
        <row r="23">
          <cell r="BE23" t="str">
            <v/>
          </cell>
        </row>
        <row r="24">
          <cell r="BE24" t="str">
            <v/>
          </cell>
        </row>
        <row r="25">
          <cell r="BE25" t="str">
            <v/>
          </cell>
        </row>
        <row r="26">
          <cell r="BE26" t="str">
            <v/>
          </cell>
        </row>
        <row r="27">
          <cell r="BE27" t="str">
            <v/>
          </cell>
        </row>
        <row r="28">
          <cell r="BE28" t="str">
            <v/>
          </cell>
        </row>
        <row r="29">
          <cell r="BE29" t="str">
            <v/>
          </cell>
        </row>
        <row r="30">
          <cell r="BE30" t="str">
            <v/>
          </cell>
        </row>
        <row r="31">
          <cell r="BE31" t="str">
            <v/>
          </cell>
        </row>
        <row r="32">
          <cell r="BE32" t="str">
            <v/>
          </cell>
        </row>
        <row r="33">
          <cell r="BE33" t="str">
            <v/>
          </cell>
        </row>
        <row r="34">
          <cell r="BE34" t="str">
            <v/>
          </cell>
        </row>
        <row r="35">
          <cell r="BE35" t="str">
            <v/>
          </cell>
        </row>
        <row r="36">
          <cell r="BE36" t="str">
            <v/>
          </cell>
        </row>
        <row r="37">
          <cell r="BE37" t="str">
            <v/>
          </cell>
        </row>
        <row r="38">
          <cell r="BE38" t="str">
            <v/>
          </cell>
        </row>
        <row r="39">
          <cell r="BE39" t="str">
            <v/>
          </cell>
        </row>
        <row r="40">
          <cell r="BE40" t="str">
            <v/>
          </cell>
        </row>
        <row r="41">
          <cell r="BE41" t="str">
            <v/>
          </cell>
        </row>
        <row r="42">
          <cell r="BE42">
            <v>0</v>
          </cell>
        </row>
        <row r="43">
          <cell r="BE43">
            <v>0</v>
          </cell>
        </row>
        <row r="44">
          <cell r="BE44">
            <v>0</v>
          </cell>
        </row>
        <row r="45">
          <cell r="BE45">
            <v>0</v>
          </cell>
        </row>
        <row r="46">
          <cell r="BE46">
            <v>0</v>
          </cell>
        </row>
        <row r="47">
          <cell r="BE47">
            <v>0</v>
          </cell>
        </row>
        <row r="48">
          <cell r="BE48">
            <v>0</v>
          </cell>
        </row>
        <row r="49">
          <cell r="BE49">
            <v>0</v>
          </cell>
        </row>
        <row r="50">
          <cell r="BE50">
            <v>0</v>
          </cell>
        </row>
      </sheetData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_2014"/>
      <sheetName val="Entrées-Frais"/>
      <sheetName val="Répartition Facturation"/>
      <sheetName val="Récap_Part"/>
      <sheetName val="Intercommunale"/>
      <sheetName val="Wellington"/>
      <sheetName val="Maison Tourisme W"/>
      <sheetName val="G1815_ASBL"/>
      <sheetName val="Gratuit"/>
      <sheetName val="Guides1815"/>
      <sheetName val="Ancien Prix"/>
      <sheetName val="Guidages1234"/>
      <sheetName val="2014_Total_Visiteurs_Partenaire"/>
      <sheetName val="NETS"/>
      <sheetName val="NET2"/>
      <sheetName val="New_Net4"/>
      <sheetName val="2014_N"/>
      <sheetName val="N_Guides"/>
      <sheetName val="AN_AN"/>
      <sheetName val="2014_T-Visit-langues-Guid"/>
      <sheetName val="Evolution_CA"/>
      <sheetName val="CA"/>
      <sheetName val="Encaisses_langues"/>
      <sheetName val="Langues"/>
      <sheetName val="Nationalit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5">
          <cell r="AQ5" t="str">
            <v>BAECKER,Isabelle</v>
          </cell>
        </row>
      </sheetData>
      <sheetData sheetId="18">
        <row r="8">
          <cell r="N8">
            <v>205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R41"/>
  <sheetViews>
    <sheetView tabSelected="1" topLeftCell="A3" workbookViewId="0">
      <selection activeCell="L6" sqref="L6"/>
    </sheetView>
  </sheetViews>
  <sheetFormatPr baseColWidth="10" defaultRowHeight="15.75" x14ac:dyDescent="0.25"/>
  <cols>
    <col min="1" max="1" width="11.42578125" style="2"/>
    <col min="2" max="2" width="10.42578125" style="2" customWidth="1"/>
    <col min="3" max="4" width="11.42578125" style="2"/>
    <col min="5" max="5" width="11.42578125" style="4"/>
    <col min="6" max="6" width="11.42578125" style="5"/>
    <col min="7" max="7" width="11.42578125" style="2"/>
    <col min="8" max="8" width="11.42578125" style="6"/>
    <col min="9" max="9" width="9.140625" style="2" customWidth="1"/>
    <col min="10" max="10" width="7.85546875" style="7" customWidth="1"/>
    <col min="11" max="11" width="6.85546875" style="2" customWidth="1"/>
    <col min="12" max="12" width="6.85546875" style="8" customWidth="1"/>
    <col min="13" max="13" width="6.85546875" style="2" customWidth="1"/>
    <col min="14" max="14" width="11.42578125" style="9"/>
    <col min="15" max="15" width="11.42578125" style="2"/>
    <col min="16" max="16" width="3.85546875" style="2" customWidth="1"/>
    <col min="17" max="17" width="7" style="3" customWidth="1"/>
    <col min="18" max="18" width="16.28515625" style="2" customWidth="1"/>
    <col min="19" max="16384" width="11.42578125" style="2"/>
  </cols>
  <sheetData>
    <row r="1" spans="5:18" ht="21" x14ac:dyDescent="0.35">
      <c r="E1" s="1" t="s">
        <v>0</v>
      </c>
      <c r="F1" s="1"/>
      <c r="G1" s="1"/>
      <c r="H1" s="1"/>
      <c r="I1" s="1"/>
      <c r="J1" s="1"/>
      <c r="K1" s="1"/>
      <c r="L1" s="1"/>
      <c r="M1" s="1"/>
      <c r="N1" s="1"/>
    </row>
    <row r="3" spans="5:18" x14ac:dyDescent="0.25">
      <c r="E3" s="4" t="s">
        <v>1</v>
      </c>
    </row>
    <row r="4" spans="5:18" x14ac:dyDescent="0.25">
      <c r="F4" s="5" t="s">
        <v>2</v>
      </c>
      <c r="H4" s="10">
        <f>SUMIFS([1]Jan!$E$14:$E$50,[1]Jan!$BE$14:$BE$50,"F")+SUMIFS([1]Fev!$E$14:$E$50,[1]Fev!$BE$14:$BE$50,"F")+SUMIFS([1]Mar!$E$14:$E$50,[1]Mar!$BE$14:$BE$50,"F")+SUMIFS([1]Avr!$E$14:$E$50,[1]Avr!$BE$14:$BE$50,"F")+SUMIFS([1]Mai!$E$14:$E$50,[1]Mai!$BE$14:$BE$50,"F")+SUMIFS([1]Jun!$E$14:$E$50,[1]Jun!$BE$14:$BE$50,"F")+SUMIFS([1]Jul!$E$14:$E$50,[1]Jul!$BE$14:$BE$50,"F")+SUMIFS([1]Aou!$E$14:$E$50,[1]Aou!$BE$14:$BE$50,"F")+SUMIFS([1]Sep!$E$14:$E$50,[1]Sep!$BE$14:$BE$50,"F")+SUMIFS([1]Oct!$E$14:$E$50,[1]Oct!$BE$14:$BE$50,"F")+SUMIFS([1]Nov!$E$14:$E$50,[1]Nov!$BE$14:$BE$50,"F")+SUMIFS([1]Dec!$E$14:$E$50,[1]Dec!$BE$14:$BE$50,"F")</f>
        <v>44</v>
      </c>
      <c r="J4" s="11">
        <f>IF(H4&lt;&gt;0,H4/$H$38,"       ")</f>
        <v>0.21463414634146341</v>
      </c>
      <c r="L4" s="12">
        <f>IF(H4&lt;&gt;0,RANK(H4,$H$3:$H$36),"")</f>
        <v>2</v>
      </c>
      <c r="Q4" s="3">
        <v>1</v>
      </c>
      <c r="R4" s="2" t="e">
        <f>LOOKUP(Q4,L4:L36,F4:F36)</f>
        <v>#N/A</v>
      </c>
    </row>
    <row r="5" spans="5:18" ht="16.5" thickBot="1" x14ac:dyDescent="0.3">
      <c r="F5" s="5" t="s">
        <v>3</v>
      </c>
      <c r="H5" s="10">
        <f>SUMIFS([1]Jan!$E$14:$E$50,[1]Jan!$BE$14:$BE$50,"Can")+SUMIFS([1]Fev!$E$14:$E$50,[1]Fev!$BE$14:$BE$50,"Can")+SUMIFS([1]Mar!$E$14:$E$50,[1]Mar!$BE$14:$BE$50,"Can")+SUMIFS([1]Avr!$E$14:$E$50,[1]Avr!$BE$14:$BE$50,"Can")+SUMIFS([1]Mai!$E$14:$E$50,[1]Mai!$BE$14:$BE$50,"Can")+SUMIFS([1]Jun!$E$14:$E$50,[1]Jun!$BE$14:$BE$50,"Can")+SUMIFS([1]Jul!$E$14:$E$50,[1]Jul!$BE$14:$BE$50,"Can")+SUMIFS([1]Aou!$E$14:$E$50,[1]Aou!$BE$14:$BE$50,"Can")+SUMIFS([1]Sep!$E$14:$E$50,[1]Sep!$BE$14:$BE$50,"Can")+SUMIFS([1]Oct!$E$14:$E$50,[1]Oct!$BE$14:$BE$50,"Can")+SUMIFS([1]Nov!$E$14:$E$50,[1]Nov!$BE$14:$BE$50,"Can")+SUMIFS([1]Dec!$E$14:$E$50,[1]Dec!$BE$14:$BE$50,"Can")</f>
        <v>0</v>
      </c>
      <c r="J5" s="11" t="str">
        <f t="shared" ref="J5:J6" si="0">IF(H5&lt;&gt;0,H5/$H$38,"       ")</f>
        <v xml:space="preserve">       </v>
      </c>
      <c r="L5" s="12"/>
      <c r="Q5" s="3">
        <v>2</v>
      </c>
      <c r="R5" s="2" t="e">
        <f t="shared" ref="R5:R13" si="1">LOOKUP(Q5,L5:L37,F5:F37)</f>
        <v>#N/A</v>
      </c>
    </row>
    <row r="6" spans="5:18" ht="16.5" thickBot="1" x14ac:dyDescent="0.3">
      <c r="F6" s="5" t="s">
        <v>4</v>
      </c>
      <c r="H6" s="10">
        <f>SUMIFS([1]Jan!$E$14:$E$50,[1]Jan!$BE$14:$BE$50,"Wal")+SUMIFS([1]Fev!$E$14:$E$50,[1]Fev!$BE$14:$BE$50,"Wal")+SUMIFS([1]Mar!$E$14:$E$50,[1]Mar!$BE$14:$BE$50,"Wal")+SUMIFS([1]Avr!$E$14:$E$50,[1]Avr!$BE$14:$BE$50,"Wal")+SUMIFS([1]Mai!$E$14:$E$50,[1]Mai!$BE$14:$BE$50,"Wal")+SUMIFS([1]Jun!$E$14:$E$50,[1]Jun!$BE$14:$BE$50,"Wal")+SUMIFS([1]Jul!$E$14:$E$50,[1]Jul!$BE$14:$BE$50,"Wal")+SUMIFS([1]Aou!$E$14:$E$50,[1]Aou!$BE$14:$BE$50,"Wal")+SUMIFS([1]Sep!$E$14:$E$50,[1]Sep!$BE$14:$BE$50,"Wal")+SUMIFS([1]Oct!$E$14:$E$50,[1]Oct!$BE$14:$BE$50,"Wal")+SUMIFS([1]Nov!$E$14:$E$50,[1]Nov!$BE$14:$BE$50,"Wal")+SUMIFS([1]Dec!$E$14:$E$50,[1]Dec!$BE$14:$BE$50,"Wal")</f>
        <v>0</v>
      </c>
      <c r="J6" s="11" t="str">
        <f t="shared" si="0"/>
        <v xml:space="preserve">       </v>
      </c>
      <c r="L6" s="12" t="str">
        <f>IF(H6&lt;&gt;0,RANK(H6,$A$3:$H$36,),"")</f>
        <v/>
      </c>
      <c r="N6" s="13">
        <f>H4+H5+H6</f>
        <v>44</v>
      </c>
      <c r="Q6" s="3">
        <v>3</v>
      </c>
      <c r="R6" s="2" t="str">
        <f t="shared" si="1"/>
        <v>Américains</v>
      </c>
    </row>
    <row r="7" spans="5:18" x14ac:dyDescent="0.25">
      <c r="H7" s="14"/>
      <c r="J7" s="15"/>
      <c r="N7" s="16"/>
      <c r="Q7" s="3">
        <v>4</v>
      </c>
      <c r="R7" s="2" t="str">
        <f t="shared" si="1"/>
        <v>Irlandais</v>
      </c>
    </row>
    <row r="8" spans="5:18" x14ac:dyDescent="0.25">
      <c r="H8" s="14"/>
      <c r="J8" s="15"/>
      <c r="N8" s="16"/>
      <c r="Q8" s="3">
        <v>5</v>
      </c>
      <c r="R8" s="2" t="str">
        <f t="shared" si="1"/>
        <v>Danois</v>
      </c>
    </row>
    <row r="9" spans="5:18" x14ac:dyDescent="0.25">
      <c r="Q9" s="3">
        <v>6</v>
      </c>
      <c r="R9" s="2" t="str">
        <f t="shared" si="1"/>
        <v>Danois</v>
      </c>
    </row>
    <row r="10" spans="5:18" x14ac:dyDescent="0.25">
      <c r="E10" s="4" t="s">
        <v>8</v>
      </c>
      <c r="Q10" s="3">
        <v>7</v>
      </c>
      <c r="R10" s="2">
        <f t="shared" si="1"/>
        <v>0</v>
      </c>
    </row>
    <row r="11" spans="5:18" ht="16.5" thickBot="1" x14ac:dyDescent="0.3">
      <c r="F11" s="5" t="s">
        <v>9</v>
      </c>
      <c r="H11" s="10">
        <f>SUMIFS([1]Jan!$F$14:$F$50,[1]Jan!$BE$14:$BE$50,"NL")+SUMIFS([1]Fev!$F$14:$F$50,[1]Fev!$BE$14:$BE$50,"NL")+SUMIFS([1]Mar!$F$14:$F$50,[1]Mar!$BE$14:$BE$50,"NL")+SUMIFS([1]Avr!$F$14:$F$50,[1]Avr!$BE$14:$BE$50,"NL")+SUMIFS([1]Mai!$F$14:$F$50,[1]Mai!$BE$14:$BE$50,"NL")+SUMIFS([1]Jun!$F$14:$F$50,[1]Jun!$BE$14:$BE$50,"NL")+SUMIFS([1]Jul!$F$14:$F$50,[1]Jul!$BE$14:$BE$50,"NL")+SUMIFS([1]Aou!$F$14:$F$50,[1]Aou!$BE$14:$BE$50,"NL")+SUMIFS([1]Sep!$F$14:$F$50,[1]Sep!$BE$14:$BE$50,"NL")+SUMIFS([1]Oct!$F$14:$F$50,[1]Oct!$BE$14:$BE$50,"NL")+SUMIFS([1]Nov!$F$14:$F$50,[1]Nov!$BE$14:$BE$50,"NL")+SUMIFS([1]Dec!$F$14:$F$50,[1]Dec!$BE$14:$BE$50,"NL")</f>
        <v>0</v>
      </c>
      <c r="J11" s="11" t="str">
        <f t="shared" ref="J11:J12" si="2">IF(H11&lt;&gt;0,H11/$H$38,"       ")</f>
        <v xml:space="preserve">       </v>
      </c>
      <c r="L11" s="12" t="str">
        <f t="shared" ref="L11:L12" si="3">IF(H11&lt;&gt;0,RANK(H11,$A$3:$H$36,),"  ")</f>
        <v xml:space="preserve">  </v>
      </c>
      <c r="Q11" s="3">
        <v>8</v>
      </c>
      <c r="R11" s="2">
        <f t="shared" si="1"/>
        <v>0</v>
      </c>
    </row>
    <row r="12" spans="5:18" ht="16.5" thickBot="1" x14ac:dyDescent="0.3">
      <c r="F12" s="5" t="s">
        <v>10</v>
      </c>
      <c r="H12" s="10">
        <f>SUMIFS([1]Jan!$F$14:$F$50,[1]Jan!$BE$14:$BE$50,"Fl")+SUMIFS([1]Fev!$F$14:$F$50,[1]Fev!$BE$14:$BE$50,"Fl")+SUMIFS([1]Mar!$F$14:$F$50,[1]Mar!$BE$14:$BE$50,"Fl")+SUMIFS([1]Avr!$F$14:$F$50,[1]Avr!$BE$14:$BE$50,"Fl")+SUMIFS([1]Mai!$F$14:$F$50,[1]Mai!$BE$14:$BE$50,"Fl")+SUMIFS([1]Jun!$F$14:$F$50,[1]Jun!$BE$14:$BE$50,"Fl")+SUMIFS([1]Jul!$F$14:$F$50,[1]Jul!$BE$14:$BE$50,"Fl")+SUMIFS([1]Aou!$F$14:$F$50,[1]Aou!$BE$14:$BE$50,"Fl")+SUMIFS([1]Sep!$F$14:$F$50,[1]Sep!$BE$14:$BE$50,"Fl")+SUMIFS([1]Oct!$F$14:$F$50,[1]Oct!$BE$14:$BE$50,"Fl")+SUMIFS([1]Nov!$F$14:$F$50,[1]Nov!$BE$14:$BE$50,"Fl")+SUMIFS([1]Dec!$F$14:$F$50,[1]Dec!$BE$14:$BE$50,"Fl")</f>
        <v>17</v>
      </c>
      <c r="J12" s="11">
        <f t="shared" si="2"/>
        <v>8.2926829268292687E-2</v>
      </c>
      <c r="L12" s="12">
        <f t="shared" si="3"/>
        <v>6</v>
      </c>
      <c r="N12" s="13">
        <f>H11+H12</f>
        <v>17</v>
      </c>
      <c r="Q12" s="3">
        <v>9</v>
      </c>
      <c r="R12" s="2">
        <f t="shared" si="1"/>
        <v>0</v>
      </c>
    </row>
    <row r="13" spans="5:18" x14ac:dyDescent="0.25">
      <c r="H13" s="14"/>
      <c r="J13" s="15"/>
      <c r="N13" s="16"/>
      <c r="Q13" s="3">
        <v>10</v>
      </c>
      <c r="R13" s="2">
        <f t="shared" si="1"/>
        <v>0</v>
      </c>
    </row>
    <row r="14" spans="5:18" x14ac:dyDescent="0.25">
      <c r="H14" s="14"/>
      <c r="J14" s="15"/>
      <c r="N14" s="16"/>
    </row>
    <row r="16" spans="5:18" x14ac:dyDescent="0.25">
      <c r="E16" s="4" t="s">
        <v>11</v>
      </c>
    </row>
    <row r="17" spans="5:14" ht="16.5" thickBot="1" x14ac:dyDescent="0.3">
      <c r="F17" s="5" t="s">
        <v>12</v>
      </c>
      <c r="H17" s="10">
        <f>SUMIFS([1]Jan!$H$14:$H$50,[1]Jan!$BE$14:$BE$50,"D")+SUMIFS([1]Fev!$H$14:$H$50,[1]Fev!$BE$14:$BE$50,"D")+SUMIFS([1]Mar!$H$14:$H$50,[1]Mar!$BE$14:$BE$50,"D")+SUMIFS([1]Avr!$H$14:$H$50,[1]Avr!$BE$14:$BE$50,"D")+SUMIFS([1]Mai!$H$14:$H$50,[1]Mai!$BE$14:$BE$50,"D")+SUMIFS([1]Jun!$H$14:$H$50,[1]Jun!$BE$14:$BE$50,"D")+SUMIFS([1]Jul!$H$14:$H$50,[1]Jul!$BE$14:$BE$50,"D")+SUMIFS([1]Aou!$H$14:$H$50,[1]Aou!$BE$14:$BE$50,"D")+SUMIFS([1]Sep!$H$14:$H$50,[1]Sep!$BE$14:$BE$50,"D")+SUMIFS([1]Oct!$H$14:$H$50,[1]Oct!$BE$14:$BE$50,"D")+SUMIFS([1]Nov!$H$14:$H$50,[1]Nov!$BE$14:$BE$50,"D")+SUMIFS([1]Dec!$H$14:$H$50,[1]Dec!$BE$14:$BE$50,"D")</f>
        <v>0</v>
      </c>
      <c r="J17" s="11" t="str">
        <f t="shared" ref="J17:J18" si="4">IF(H17&lt;&gt;0,H17/$H$38,"       ")</f>
        <v xml:space="preserve">       </v>
      </c>
      <c r="L17" s="12" t="str">
        <f t="shared" ref="L17:L18" si="5">IF(H17&lt;&gt;0,RANK(H17,$A$3:$H$36,),"  ")</f>
        <v xml:space="preserve">  </v>
      </c>
    </row>
    <row r="18" spans="5:14" ht="16.5" thickBot="1" x14ac:dyDescent="0.3">
      <c r="F18" s="5" t="s">
        <v>13</v>
      </c>
      <c r="H18" s="10">
        <f>SUMIFS([1]Jan!$H$14:$H$50,[1]Jan!$BE$14:$BE$50,"G")+SUMIFS([1]Fev!$H$14:$H$50,[1]Fev!$BE$14:$BE$50,"G")+SUMIFS([1]Mar!$H$14:$H$50,[1]Mar!$BE$14:$BE$50,"G")+SUMIFS([1]Avr!$H$14:$H$50,[1]Avr!$BE$14:$BE$50,"G")+SUMIFS([1]Mai!$H$14:$H$50,[1]Mai!$BE$14:$BE$50,"G")+SUMIFS([1]Jun!$H$14:$H$50,[1]Jun!$BE$14:$BE$50,"G")+SUMIFS([1]Jul!$H$14:$H$50,[1]Jul!$BE$14:$BE$50,"G")+SUMIFS([1]Aou!$H$14:$H$50,[1]Aou!$BE$14:$BE$50,"G")+SUMIFS([1]Sep!$H$14:$H$50,[1]Sep!$BE$14:$BE$50,"G")+SUMIFS([1]Oct!$H$14:$H$50,[1]Oct!$BE$14:$BE$50,"G")+SUMIFS([1]Nov!$H$14:$H$50,[1]Nov!$BE$14:$BE$50,"G")+SUMIFS([1]Dec!$H$14:$H$50,[1]Dec!$BE$14:$BE$50,"G")</f>
        <v>0</v>
      </c>
      <c r="J18" s="11" t="str">
        <f t="shared" si="4"/>
        <v xml:space="preserve">       </v>
      </c>
      <c r="L18" s="12" t="str">
        <f t="shared" si="5"/>
        <v xml:space="preserve">  </v>
      </c>
      <c r="N18" s="13">
        <f>H17+H18</f>
        <v>0</v>
      </c>
    </row>
    <row r="20" spans="5:14" x14ac:dyDescent="0.25">
      <c r="E20" s="4" t="s">
        <v>14</v>
      </c>
    </row>
    <row r="21" spans="5:14" x14ac:dyDescent="0.25">
      <c r="F21" s="5" t="s">
        <v>14</v>
      </c>
      <c r="H21" s="10">
        <f>SUMIFS([1]Jan!$H$14:$H$50,[1]Jan!$BE$14:$BE$50,"GB")+SUMIFS([1]Fev!$H$14:$H$50,[1]Fev!$BE$14:$BE$50,"GB")+SUMIFS([1]Mar!$H$14:$H$50,[1]Mar!$BE$14:$BE$50,"GB")+SUMIFS([1]Avr!$H$14:$H$50,[1]Avr!$BE$14:$BE$50,"GB")+SUMIFS([1]Mai!$H$14:$H$50,[1]Mai!$BE$14:$BE$50,"GB")+SUMIFS([1]Jun!$H$14:$H$50,[1]Jun!$BE$14:$BE$50,"GB")+SUMIFS([1]Jul!$H$14:$H$50,[1]Jul!$BE$14:$BE$50,"GB")+SUMIFS([1]Aou!$H$14:$H$50,[1]Aou!$BE$14:$BE$50,"GB")+SUMIFS([1]Sep!$H$14:$H$50,[1]Sep!$BE$14:$BE$50,"GB")+SUMIFS([1]Oct!$H$14:$H$50,[1]Oct!$BE$14:$BE$50,"GB")+SUMIFS([1]Nov!$H$14:$H$50,[1]Nov!$BE$14:$BE$50,"GB")+SUMIFS([1]Dec!$H$14:$H$50,[1]Dec!$BE$14:$BE$50,"GB")</f>
        <v>35</v>
      </c>
      <c r="J21" s="11">
        <f t="shared" ref="J21:J26" si="6">IF(H21&lt;&gt;0,H21/$H$38,"       ")</f>
        <v>0.17073170731707318</v>
      </c>
      <c r="L21" s="12">
        <f t="shared" ref="L21:L26" si="7">IF(H21&lt;&gt;0,RANK(H21,$A$3:$H$36,),"  ")</f>
        <v>3</v>
      </c>
    </row>
    <row r="22" spans="5:14" x14ac:dyDescent="0.25">
      <c r="F22" s="5" t="s">
        <v>5</v>
      </c>
      <c r="H22" s="10">
        <f>SUMIFS([1]Jan!$H$14:$H$50,[1]Jan!$BE$14:$BE$50,"Am")+SUMIFS([1]Fev!$H$14:$H$50,[1]Fev!$BE$14:$BE$50,"Am")+SUMIFS([1]Mar!$H$14:$H$50,[1]Mar!$BE$14:$BE$50,"Am")+SUMIFS([1]Avr!$H$14:$H$50,[1]Avr!$BE$14:$BE$50,"Am")+SUMIFS([1]Mai!$H$14:$H$50,[1]Mai!$BE$14:$BE$50,"Am")+SUMIFS([1]Jun!$H$14:$H$50,[1]Jun!$BE$14:$BE$50,"Am")+SUMIFS([1]Jul!$H$14:$H$50,[1]Jul!$BE$14:$BE$50,"Am")+SUMIFS([1]Aou!$H$14:$H$50,[1]Aou!$BE$14:$BE$50,"Am")+SUMIFS([1]Sep!$H$14:$H$50,[1]Sep!$BE$14:$BE$50,"Am")+SUMIFS([1]Oct!$H$14:$H$50,[1]Oct!$BE$14:$BE$50,"Am")+SUMIFS([1]Nov!$H$14:$H$50,[1]Nov!$BE$14:$BE$50,"Am")+SUMIFS([1]Dec!$H$14:$H$50,[1]Dec!$BE$14:$BE$50,"Am")</f>
        <v>67</v>
      </c>
      <c r="J22" s="11">
        <f t="shared" si="6"/>
        <v>0.32682926829268294</v>
      </c>
      <c r="L22" s="12">
        <f t="shared" si="7"/>
        <v>1</v>
      </c>
    </row>
    <row r="23" spans="5:14" x14ac:dyDescent="0.25">
      <c r="F23" s="5" t="s">
        <v>3</v>
      </c>
      <c r="H23" s="10">
        <f>SUMIFS([1]Jan!$H$14:$H$50,[1]Jan!$BE$14:$BE$50,"Can")+SUMIFS([1]Fev!$H$14:$H$50,[1]Fev!$BE$14:$BE$50,"Can")+SUMIFS([1]Mar!$H$14:$H$50,[1]Mar!$BE$14:$BE$50,"Can")+SUMIFS([1]Avr!$H$14:$H$50,[1]Avr!$BE$14:$BE$50,"Can")+SUMIFS([1]Mai!$H$14:$H$50,[1]Mai!$BE$14:$BE$50,"Can")+SUMIFS([1]Jun!$H$14:$H$50,[1]Jun!$BE$14:$BE$50,"Can")+SUMIFS([1]Jul!$H$14:$H$50,[1]Jul!$BE$14:$BE$50,"Can")+SUMIFS([1]Aou!$H$14:$H$50,[1]Aou!$BE$14:$BE$50,"Can")+SUMIFS([1]Sep!$H$14:$H$50,[1]Sep!$BE$14:$BE$50,"Can")+SUMIFS([1]Oct!$H$14:$H$50,[1]Oct!$BE$14:$BE$50,"Can")+SUMIFS([1]Nov!$H$14:$H$50,[1]Nov!$BE$14:$BE$50,"Can")+SUMIFS([1]Dec!$H$14:$H$50,[1]Dec!$BE$14:$BE$50,"Can")</f>
        <v>0</v>
      </c>
      <c r="J23" s="11" t="str">
        <f t="shared" si="6"/>
        <v xml:space="preserve">       </v>
      </c>
      <c r="L23" s="12" t="str">
        <f t="shared" si="7"/>
        <v xml:space="preserve">  </v>
      </c>
    </row>
    <row r="24" spans="5:14" x14ac:dyDescent="0.25">
      <c r="F24" s="5" t="s">
        <v>15</v>
      </c>
      <c r="H24" s="10">
        <f>SUMIFS([1]Jan!$H$14:$H$50,[1]Jan!$BE$14:$BE$50,"Aus")+SUMIFS([1]Fev!$H$14:$H$50,[1]Fev!$BE$14:$BE$50,"Aus")+SUMIFS([1]Mar!$H$14:$H$50,[1]Mar!$BE$14:$BE$50,"Aus")+SUMIFS([1]Avr!$H$14:$H$50,[1]Avr!$BE$14:$BE$50,"Aus")+SUMIFS([1]Mai!$H$14:$H$50,[1]Mai!$BE$14:$BE$50,"Aus")+SUMIFS([1]Jun!$H$14:$H$50,[1]Jun!$BE$14:$BE$50,"Aus")+SUMIFS([1]Jul!$H$14:$H$50,[1]Jul!$BE$14:$BE$50,"Aus")+SUMIFS([1]Aou!$H$14:$H$50,[1]Aou!$BE$14:$BE$50,"Aus")+SUMIFS([1]Sep!$H$14:$H$50,[1]Sep!$BE$14:$BE$50,"Aus")+SUMIFS([1]Oct!$H$14:$H$50,[1]Oct!$BE$14:$BE$50,"Aus")+SUMIFS([1]Nov!$H$14:$H$50,[1]Nov!$BE$14:$BE$50,"Aus")+SUMIFS([1]Dec!$H$14:$H$50,[1]Dec!$BE$14:$BE$50,"Aus")</f>
        <v>0</v>
      </c>
      <c r="J24" s="11" t="str">
        <f t="shared" si="6"/>
        <v xml:space="preserve">       </v>
      </c>
      <c r="L24" s="12" t="str">
        <f t="shared" si="7"/>
        <v xml:space="preserve">  </v>
      </c>
      <c r="N24" s="2"/>
    </row>
    <row r="25" spans="5:14" ht="16.5" thickBot="1" x14ac:dyDescent="0.3">
      <c r="F25" s="5" t="s">
        <v>6</v>
      </c>
      <c r="H25" s="10">
        <f>SUMIFS([1]Jan!$H$14:$H$50,[1]Jan!$BE$14:$BE$50,"Irl")+SUMIFS([1]Fev!$H$14:$H$50,[1]Fev!$BE$14:$BE$50,"Irl")+SUMIFS([1]Mar!$H$14:$H$50,[1]Mar!$BE$14:$BE$50,"Irl")+SUMIFS([1]Avr!$H$14:$H$50,[1]Avr!$BE$14:$BE$50,"Irl")+SUMIFS([1]Mai!$H$14:$H$50,[1]Mai!$BE$14:$BE$50,"Irl")+SUMIFS([1]Jun!$H$14:$H$50,[1]Jun!$BE$14:$BE$50,"Irl")+SUMIFS([1]Jul!$H$14:$H$50,[1]Jul!$BE$14:$BE$50,"Irl")+SUMIFS([1]Aou!$H$14:$H$50,[1]Aou!$BE$14:$BE$50,"Irl")+SUMIFS([1]Sep!$H$14:$H$50,[1]Sep!$BE$14:$BE$50,"Irl")+SUMIFS([1]Oct!$H$14:$H$50,[1]Oct!$BE$14:$BE$50,"Irl")+SUMIFS([1]Nov!$H$14:$H$50,[1]Nov!$BE$14:$BE$50,"Irl")+SUMIFS([1]Dec!$H$14:$H$50,[1]Dec!$BE$14:$BE$50,"Irl")</f>
        <v>21</v>
      </c>
      <c r="J25" s="11">
        <f t="shared" si="6"/>
        <v>0.1024390243902439</v>
      </c>
      <c r="L25" s="12">
        <f t="shared" si="7"/>
        <v>4</v>
      </c>
    </row>
    <row r="26" spans="5:14" ht="16.5" thickBot="1" x14ac:dyDescent="0.3">
      <c r="F26" s="5" t="s">
        <v>7</v>
      </c>
      <c r="H26" s="10">
        <f>SUMIFS([1]Jan!$H$14:$H$50,[1]Jan!$BE$14:$BE$50,"Dk")+SUMIFS([1]Fev!$H$14:$H$50,[1]Fev!$BE$14:$BE$50,"Dk")+SUMIFS([1]Mar!$H$14:$H$50,[1]Mar!$BE$14:$BE$50,"Dk")+SUMIFS([1]Avr!$H$14:$H$50,[1]Avr!$BE$14:$BE$50,"Dk")+SUMIFS([1]Mai!$H$14:$H$50,[1]Mai!$BE$14:$BE$50,"Dk")+SUMIFS([1]Jun!$H$14:$H$50,[1]Jun!$BE$14:$BE$50,"Dk")+SUMIFS([1]Jul!$H$14:$H$50,[1]Jul!$BE$14:$BE$50,"Dk")+SUMIFS([1]Aou!$H$14:$H$50,[1]Aou!$BE$14:$BE$50,"Dk")+SUMIFS([1]Sep!$H$14:$H$50,[1]Sep!$BE$14:$BE$50,"Dk")+SUMIFS([1]Oct!$H$14:$H$50,[1]Oct!$BE$14:$BE$50,"Dk")+SUMIFS([1]Nov!$H$14:$H$50,[1]Nov!$BE$14:$BE$50,"Dk")+SUMIFS([1]Dec!$H$14:$H$50,[1]Dec!$BE$14:$BE$50,"Dk")</f>
        <v>20</v>
      </c>
      <c r="J26" s="11">
        <f t="shared" si="6"/>
        <v>9.7560975609756101E-2</v>
      </c>
      <c r="L26" s="12">
        <f t="shared" si="7"/>
        <v>5</v>
      </c>
      <c r="N26" s="13">
        <f>H21+H22+H23+H24+H25+H26</f>
        <v>143</v>
      </c>
    </row>
    <row r="27" spans="5:14" x14ac:dyDescent="0.25">
      <c r="H27" s="14"/>
      <c r="N27" s="16"/>
    </row>
    <row r="28" spans="5:14" ht="16.5" thickBot="1" x14ac:dyDescent="0.3"/>
    <row r="29" spans="5:14" ht="16.5" thickBot="1" x14ac:dyDescent="0.3">
      <c r="E29" s="4" t="s">
        <v>16</v>
      </c>
      <c r="H29" s="10">
        <f>SUMIFS([1]Jan!$J$14:$J$50,[1]Jan!$BE$14:$BE$50,"I")+SUMIFS([1]Fev!$J$14:$J$50,[1]Fev!$BE$14:$BE$50,"I")+SUMIFS([1]Mar!$J$14:$J$50,[1]Mar!$BE$14:$BE$50,"I")+SUMIFS([1]Avr!$J$14:$J$50,[1]Avr!$BE$14:$BE$50,"I")+SUMIFS([1]Mai!$J$14:$J$50,[1]Mai!$BE$14:$BE$50,"I")+SUMIFS([1]Jun!$J$14:$J$50,[1]Jun!$BE$14:$BE$50,"I")+SUMIFS([1]Jul!$J$14:$J$50,[1]Jul!$BE$14:$BE$50,"I")+SUMIFS([1]Aou!$J$14:$J$50,[1]Aou!$BE$14:$BE$50,"I")+SUMIFS([1]Sep!$J$14:$J$50,[1]Sep!$BE$14:$BE$50,"I")+SUMIFS([1]Oct!$J$14:$J$50,[1]Oct!$BE$14:$BE$50,"I")+SUMIFS([1]Nov!$J$14:$J$50,[1]Nov!$BE$14:$BE$50,"I")+SUMIFS([1]Dec!$J$14:$J$50,[1]Dec!$BE$14:$BE$50,"I")</f>
        <v>0</v>
      </c>
      <c r="J29" s="11" t="str">
        <f>IF(H29&lt;&gt;0,H29/$H$38,"       ")</f>
        <v xml:space="preserve">       </v>
      </c>
      <c r="L29" s="12" t="str">
        <f>IF(H29&lt;&gt;0,RANK(H29,$A$3:$H$36,),"  ")</f>
        <v xml:space="preserve">  </v>
      </c>
      <c r="N29" s="13">
        <f>H29</f>
        <v>0</v>
      </c>
    </row>
    <row r="30" spans="5:14" ht="16.5" thickBot="1" x14ac:dyDescent="0.3">
      <c r="H30" s="17"/>
    </row>
    <row r="31" spans="5:14" ht="16.5" thickBot="1" x14ac:dyDescent="0.3">
      <c r="E31" s="4" t="s">
        <v>17</v>
      </c>
      <c r="H31" s="10">
        <v>1</v>
      </c>
      <c r="J31" s="11">
        <f>IF(H31&lt;&gt;0,H31/$H$38,"       ")</f>
        <v>4.8780487804878049E-3</v>
      </c>
      <c r="L31" s="12">
        <f>IF(H31&lt;&gt;0,RANK(H31,$A$3:$H$36,),"  ")</f>
        <v>7</v>
      </c>
      <c r="N31" s="13">
        <f>H31</f>
        <v>1</v>
      </c>
    </row>
    <row r="33" spans="5:17" x14ac:dyDescent="0.25">
      <c r="E33" s="4" t="s">
        <v>18</v>
      </c>
    </row>
    <row r="34" spans="5:17" x14ac:dyDescent="0.25">
      <c r="F34" s="5" t="s">
        <v>19</v>
      </c>
      <c r="H34" s="18"/>
      <c r="J34" s="11" t="str">
        <f t="shared" ref="J34:J36" si="8">IF(H34&lt;&gt;0,H34/$H$38,"       ")</f>
        <v xml:space="preserve">       </v>
      </c>
      <c r="L34" s="12" t="str">
        <f t="shared" ref="L34:L36" si="9">IF(H34&lt;&gt;0,RANK(H34,$A$3:$H$36,),"  ")</f>
        <v xml:space="preserve">  </v>
      </c>
    </row>
    <row r="35" spans="5:17" ht="16.5" thickBot="1" x14ac:dyDescent="0.3">
      <c r="F35" s="5" t="s">
        <v>20</v>
      </c>
      <c r="H35" s="18"/>
      <c r="J35" s="11" t="str">
        <f t="shared" si="8"/>
        <v xml:space="preserve">       </v>
      </c>
      <c r="L35" s="12" t="str">
        <f t="shared" si="9"/>
        <v xml:space="preserve">  </v>
      </c>
    </row>
    <row r="36" spans="5:17" ht="16.5" thickBot="1" x14ac:dyDescent="0.3">
      <c r="F36" s="5" t="s">
        <v>21</v>
      </c>
      <c r="H36" s="18"/>
      <c r="J36" s="11" t="str">
        <f t="shared" si="8"/>
        <v xml:space="preserve">       </v>
      </c>
      <c r="L36" s="12" t="str">
        <f t="shared" si="9"/>
        <v xml:space="preserve">  </v>
      </c>
      <c r="N36" s="19"/>
    </row>
    <row r="37" spans="5:17" ht="16.5" thickBot="1" x14ac:dyDescent="0.3"/>
    <row r="38" spans="5:17" ht="19.5" thickBot="1" x14ac:dyDescent="0.35">
      <c r="H38" s="20">
        <f>SUM(H1:H37)</f>
        <v>205</v>
      </c>
      <c r="J38" s="21">
        <f>IF(H38&lt;&gt;0,H38/$H$38,"       ")</f>
        <v>1</v>
      </c>
      <c r="N38" s="22">
        <f>SUM(N1:N37)</f>
        <v>205</v>
      </c>
      <c r="Q38" s="23" t="str">
        <f>IF(N38=[2]AN_AN!N8,"OK","Not Ok")</f>
        <v>OK</v>
      </c>
    </row>
    <row r="41" spans="5:17" x14ac:dyDescent="0.25">
      <c r="M41" s="6"/>
    </row>
  </sheetData>
  <mergeCells count="1">
    <mergeCell ref="E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2014-03-12T20:10:03Z</dcterms:created>
  <dcterms:modified xsi:type="dcterms:W3CDTF">2014-03-12T20:22:48Z</dcterms:modified>
</cp:coreProperties>
</file>