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3-2\Desktop\"/>
    </mc:Choice>
  </mc:AlternateContent>
  <bookViews>
    <workbookView xWindow="0" yWindow="0" windowWidth="20400" windowHeight="7455" activeTab="1"/>
  </bookViews>
  <sheets>
    <sheet name="Synthese générale" sheetId="13" r:id="rId1"/>
    <sheet name="Synthese commerciaux" sheetId="14" r:id="rId2"/>
    <sheet name="JANVIER" sheetId="1" r:id="rId3"/>
    <sheet name="FE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UT" sheetId="8" r:id="rId10"/>
    <sheet name="SEPTEMBRE" sheetId="9" r:id="rId11"/>
    <sheet name="OCTOBRE" sheetId="10" r:id="rId12"/>
    <sheet name="NOVEMBRE" sheetId="11" r:id="rId13"/>
    <sheet name="DECEMBRE" sheetId="12" r:id="rId14"/>
  </sheets>
  <definedNames>
    <definedName name="_xlnm._FilterDatabase" localSheetId="3" hidden="1">FEVRIER!$C$1:$C$52</definedName>
    <definedName name="_xlnm._FilterDatabase" localSheetId="2" hidden="1">JANVIER!$A$1:$I$60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4" l="1"/>
  <c r="D9" i="14"/>
  <c r="D10" i="14" s="1"/>
  <c r="C9" i="14"/>
  <c r="B9" i="14"/>
  <c r="H1" i="2" l="1"/>
  <c r="H2" i="1" l="1"/>
  <c r="H1" i="1"/>
  <c r="C3" i="13" s="1"/>
  <c r="D3" i="13" l="1"/>
  <c r="B3" i="13"/>
  <c r="H6" i="1"/>
  <c r="I2" i="1" s="1"/>
  <c r="H2" i="12"/>
  <c r="H2" i="11"/>
  <c r="H2" i="10"/>
  <c r="H2" i="9"/>
  <c r="H2" i="8"/>
  <c r="H2" i="7"/>
  <c r="H2" i="6"/>
  <c r="H2" i="5"/>
  <c r="H2" i="4"/>
  <c r="H2" i="3"/>
  <c r="H2" i="2"/>
  <c r="H1" i="12"/>
  <c r="H1" i="11"/>
  <c r="H1" i="10"/>
  <c r="H1" i="9"/>
  <c r="H1" i="8"/>
  <c r="H1" i="7"/>
  <c r="H1" i="6"/>
  <c r="H1" i="5"/>
  <c r="H1" i="4"/>
  <c r="H1" i="3"/>
  <c r="I2" i="12" l="1"/>
  <c r="D14" i="13"/>
  <c r="I1" i="12"/>
  <c r="H6" i="12"/>
  <c r="C14" i="13"/>
  <c r="B14" i="13"/>
  <c r="H6" i="11"/>
  <c r="I1" i="11"/>
  <c r="C13" i="13"/>
  <c r="B13" i="13"/>
  <c r="I2" i="11"/>
  <c r="D13" i="13"/>
  <c r="D12" i="13"/>
  <c r="I1" i="10"/>
  <c r="H6" i="10"/>
  <c r="I2" i="10" s="1"/>
  <c r="B12" i="13"/>
  <c r="C12" i="13"/>
  <c r="D11" i="13"/>
  <c r="H6" i="9"/>
  <c r="I2" i="9" s="1"/>
  <c r="C11" i="13"/>
  <c r="B11" i="13"/>
  <c r="D10" i="13"/>
  <c r="H6" i="8"/>
  <c r="I2" i="8" s="1"/>
  <c r="I1" i="8"/>
  <c r="C10" i="13"/>
  <c r="B10" i="13"/>
  <c r="H6" i="7"/>
  <c r="I1" i="7"/>
  <c r="B9" i="13"/>
  <c r="C9" i="13"/>
  <c r="I2" i="7"/>
  <c r="D9" i="13"/>
  <c r="D8" i="13"/>
  <c r="H6" i="6"/>
  <c r="I1" i="6" s="1"/>
  <c r="C8" i="13"/>
  <c r="B8" i="13"/>
  <c r="D7" i="13"/>
  <c r="H6" i="5"/>
  <c r="I2" i="5" s="1"/>
  <c r="I1" i="1"/>
  <c r="D4" i="13"/>
  <c r="H6" i="2"/>
  <c r="I1" i="2" s="1"/>
  <c r="B5" i="13"/>
  <c r="H6" i="3"/>
  <c r="I2" i="3" s="1"/>
  <c r="D5" i="13"/>
  <c r="H6" i="4"/>
  <c r="I2" i="4" s="1"/>
  <c r="D6" i="13"/>
  <c r="C4" i="13"/>
  <c r="B4" i="13"/>
  <c r="B7" i="13"/>
  <c r="C7" i="13"/>
  <c r="C6" i="13"/>
  <c r="B6" i="13"/>
  <c r="C5" i="13"/>
  <c r="I1" i="9" l="1"/>
  <c r="I2" i="6"/>
  <c r="I1" i="5"/>
  <c r="I1" i="4"/>
  <c r="I2" i="2"/>
  <c r="D15" i="13"/>
  <c r="I1" i="3"/>
  <c r="C15" i="13"/>
  <c r="B15" i="13"/>
</calcChain>
</file>

<file path=xl/comments1.xml><?xml version="1.0" encoding="utf-8"?>
<comments xmlns="http://schemas.openxmlformats.org/spreadsheetml/2006/main">
  <authors>
    <author>I3-2</author>
  </authors>
  <commentList>
    <comment ref="D29" authorId="0" shapeId="0">
      <text>
        <r>
          <rPr>
            <b/>
            <sz val="9"/>
            <color indexed="81"/>
            <rFont val="Tahoma"/>
            <family val="2"/>
          </rPr>
          <t>I3-2:</t>
        </r>
        <r>
          <rPr>
            <sz val="9"/>
            <color indexed="81"/>
            <rFont val="Tahoma"/>
            <family val="2"/>
          </rPr>
          <t xml:space="preserve">
25 COLIS GRATUITS
</t>
        </r>
      </text>
    </comment>
  </commentList>
</comments>
</file>

<file path=xl/comments2.xml><?xml version="1.0" encoding="utf-8"?>
<comments xmlns="http://schemas.openxmlformats.org/spreadsheetml/2006/main">
  <authors>
    <author>I3-2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I3-2:</t>
        </r>
        <r>
          <rPr>
            <sz val="9"/>
            <color indexed="81"/>
            <rFont val="Tahoma"/>
            <family val="2"/>
          </rPr>
          <t xml:space="preserve">
25 COLIS GRATUITS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I3-2:</t>
        </r>
        <r>
          <rPr>
            <sz val="9"/>
            <color indexed="81"/>
            <rFont val="Tahoma"/>
            <family val="2"/>
          </rPr>
          <t xml:space="preserve">
25 COLIS GRATUITS
</t>
        </r>
      </text>
    </comment>
  </commentList>
</comments>
</file>

<file path=xl/sharedStrings.xml><?xml version="1.0" encoding="utf-8"?>
<sst xmlns="http://schemas.openxmlformats.org/spreadsheetml/2006/main" count="531" uniqueCount="268">
  <si>
    <t>Client</t>
  </si>
  <si>
    <t>3 690</t>
  </si>
  <si>
    <t>Daniel KARSZTUN</t>
  </si>
  <si>
    <t>3 693</t>
  </si>
  <si>
    <t>3 691</t>
  </si>
  <si>
    <t>Coralie DENJEAN</t>
  </si>
  <si>
    <t xml:space="preserve">INTERMARCHE CUGNAUX  </t>
  </si>
  <si>
    <t>3 685</t>
  </si>
  <si>
    <t>Jean-Marie TEISSEIRE</t>
  </si>
  <si>
    <t>Cédric MIRAVET</t>
  </si>
  <si>
    <t>3 683</t>
  </si>
  <si>
    <t>3 682</t>
  </si>
  <si>
    <t>3 681</t>
  </si>
  <si>
    <t>CARREFOUR CARCASSONNE PONT ROUGE</t>
  </si>
  <si>
    <t>3 680</t>
  </si>
  <si>
    <t>3 678</t>
  </si>
  <si>
    <t>3 677</t>
  </si>
  <si>
    <t>3 675</t>
  </si>
  <si>
    <t>3 674</t>
  </si>
  <si>
    <t>3 673</t>
  </si>
  <si>
    <t>3 669</t>
  </si>
  <si>
    <t>3 667</t>
  </si>
  <si>
    <t>3 661</t>
  </si>
  <si>
    <t>3 658</t>
  </si>
  <si>
    <t>3 659</t>
  </si>
  <si>
    <t>3 660</t>
  </si>
  <si>
    <t>3 651</t>
  </si>
  <si>
    <t>3 648</t>
  </si>
  <si>
    <t>3 655</t>
  </si>
  <si>
    <t>3 653</t>
  </si>
  <si>
    <t>3 652</t>
  </si>
  <si>
    <t>3 650</t>
  </si>
  <si>
    <t>3 649</t>
  </si>
  <si>
    <t>3 654</t>
  </si>
  <si>
    <t>3 657</t>
  </si>
  <si>
    <t>3 646</t>
  </si>
  <si>
    <t>3 641</t>
  </si>
  <si>
    <t>3 643</t>
  </si>
  <si>
    <t>3 645</t>
  </si>
  <si>
    <t>3 644</t>
  </si>
  <si>
    <t>3 647</t>
  </si>
  <si>
    <t>3 635</t>
  </si>
  <si>
    <t>3 632</t>
  </si>
  <si>
    <t>3 637</t>
  </si>
  <si>
    <t>3 633</t>
  </si>
  <si>
    <t>3 631</t>
  </si>
  <si>
    <t>3 634</t>
  </si>
  <si>
    <t>3 636</t>
  </si>
  <si>
    <t>3 627</t>
  </si>
  <si>
    <t>3 628</t>
  </si>
  <si>
    <t>3 629</t>
  </si>
  <si>
    <t>3 624</t>
  </si>
  <si>
    <t>3 625</t>
  </si>
  <si>
    <t>3 620</t>
  </si>
  <si>
    <t>3 623</t>
  </si>
  <si>
    <t>3 626</t>
  </si>
  <si>
    <t>3 622</t>
  </si>
  <si>
    <t>3 610</t>
  </si>
  <si>
    <t>3 615</t>
  </si>
  <si>
    <t>3 616</t>
  </si>
  <si>
    <t xml:space="preserve">INTERMARCHE MEZE  </t>
  </si>
  <si>
    <t>3 614</t>
  </si>
  <si>
    <t>3 609</t>
  </si>
  <si>
    <t>3 611</t>
  </si>
  <si>
    <t>3 612</t>
  </si>
  <si>
    <t>3 613</t>
  </si>
  <si>
    <t>3 617</t>
  </si>
  <si>
    <t>CARREFOUR MONTSOULT</t>
  </si>
  <si>
    <t>SOCAMIL</t>
  </si>
  <si>
    <t>LECASUD</t>
  </si>
  <si>
    <t>CARREFOUR CONTACT RIEUX MINERVOIS</t>
  </si>
  <si>
    <t xml:space="preserve">INTERMARCHE MAUGUIO  </t>
  </si>
  <si>
    <t>CARREFOUR ST SEVER</t>
  </si>
  <si>
    <t xml:space="preserve">SUPER U LE VIGAN </t>
  </si>
  <si>
    <t xml:space="preserve">CASINO </t>
  </si>
  <si>
    <t>CARREFOUR SALON</t>
  </si>
  <si>
    <t xml:space="preserve">  SUPER U LEGUEVIN </t>
  </si>
  <si>
    <t>SUPER U GANGES</t>
  </si>
  <si>
    <t>INTERMARCHE RABASTENS</t>
  </si>
  <si>
    <t>INTERMARCHE ILLE/TET</t>
  </si>
  <si>
    <t>SUPER U BRUGUIERES</t>
  </si>
  <si>
    <t>INTERMARCHE CASTELNAUDARY</t>
  </si>
  <si>
    <t>INTERMARCHE NARBONNE</t>
  </si>
  <si>
    <t>INTERMARCHE MAGALAS</t>
  </si>
  <si>
    <t xml:space="preserve"> INTERMARCHE CANOHES</t>
  </si>
  <si>
    <t>SUPER U THEZAN LES BEZIERS</t>
  </si>
  <si>
    <t>AUCHAN TOULOUSE</t>
  </si>
  <si>
    <t>INTERMARCHE MONTREAL</t>
  </si>
  <si>
    <t>LECLERC CARCASSONNE</t>
  </si>
  <si>
    <t xml:space="preserve">SUPER U LAVAUR </t>
  </si>
  <si>
    <t>CARREFOUR ALLONNES</t>
  </si>
  <si>
    <t xml:space="preserve">INTERMARCHE GRUISSAN </t>
  </si>
  <si>
    <t>INTERMARCHE PINSAGUEL</t>
  </si>
  <si>
    <t xml:space="preserve">PROMOCASH CARCASSONNE  </t>
  </si>
  <si>
    <t>SUPER U  LA NOUVELLE</t>
  </si>
  <si>
    <t>SUPER U TREBES</t>
  </si>
  <si>
    <t>SUPER U VILLEFRANCHE DE LAURAGAIS</t>
  </si>
  <si>
    <t>INTERMARCHE GARIDECH</t>
  </si>
  <si>
    <t xml:space="preserve">INTERMARCHE REVEL </t>
  </si>
  <si>
    <t xml:space="preserve">INTERMARCHE HYPER FOIX </t>
  </si>
  <si>
    <t>INTERMARCHE MONTGISCARD</t>
  </si>
  <si>
    <t>SUPER U MONTRABE</t>
  </si>
  <si>
    <t>AUCHAN MONTAUBAN</t>
  </si>
  <si>
    <t xml:space="preserve">HYPER U ALES </t>
  </si>
  <si>
    <t xml:space="preserve">SUPER U FLOURENS </t>
  </si>
  <si>
    <t>INTERMARCHE LABRUGUIERE</t>
  </si>
  <si>
    <t>AUCHAN CASTRES</t>
  </si>
  <si>
    <t>SUPER U  LODEVE</t>
  </si>
  <si>
    <t>U EXPRESS PERPIGNAN CLEMENCEAU</t>
  </si>
  <si>
    <t>N° de Commande</t>
  </si>
  <si>
    <t>Date de Commande</t>
  </si>
  <si>
    <t>Commercial</t>
  </si>
  <si>
    <t>Nbre de colis</t>
  </si>
  <si>
    <t>TOTAL</t>
  </si>
  <si>
    <t>commande en dessous du mini de commande (18 colis)</t>
  </si>
  <si>
    <t>3 700</t>
  </si>
  <si>
    <t>3 699</t>
  </si>
  <si>
    <t>3 695</t>
  </si>
  <si>
    <t>3 694</t>
  </si>
  <si>
    <t>3 714</t>
  </si>
  <si>
    <t xml:space="preserve">AUCHAN PERPIGNAN </t>
  </si>
  <si>
    <t>3 713</t>
  </si>
  <si>
    <t>3 707</t>
  </si>
  <si>
    <t>3 705</t>
  </si>
  <si>
    <t>3 711</t>
  </si>
  <si>
    <t>3 712</t>
  </si>
  <si>
    <t>3 708</t>
  </si>
  <si>
    <t>3 704</t>
  </si>
  <si>
    <t>3 706</t>
  </si>
  <si>
    <t>3 720</t>
  </si>
  <si>
    <t>3 718</t>
  </si>
  <si>
    <t>3 719</t>
  </si>
  <si>
    <t>3 723</t>
  </si>
  <si>
    <t>3 722</t>
  </si>
  <si>
    <t>3 721</t>
  </si>
  <si>
    <t>3 726</t>
  </si>
  <si>
    <t>3 725</t>
  </si>
  <si>
    <t>3 729</t>
  </si>
  <si>
    <t>3 733</t>
  </si>
  <si>
    <t>3 732</t>
  </si>
  <si>
    <t>3 730</t>
  </si>
  <si>
    <t>3 734</t>
  </si>
  <si>
    <t>3 727</t>
  </si>
  <si>
    <t>3 728</t>
  </si>
  <si>
    <t>3 736</t>
  </si>
  <si>
    <t>3 735</t>
  </si>
  <si>
    <t xml:space="preserve">CARREFOUR NARBONNE </t>
  </si>
  <si>
    <t xml:space="preserve">SOCAMIL </t>
  </si>
  <si>
    <t>SUPERMACHE CASINO OLONZAC</t>
  </si>
  <si>
    <t xml:space="preserve">CASINO EUROCENTRE </t>
  </si>
  <si>
    <t xml:space="preserve">INTERMARCHE ALZONNE </t>
  </si>
  <si>
    <t>INTERMARCHE CAZERES</t>
  </si>
  <si>
    <t>CASINO EUROCENTRE</t>
  </si>
  <si>
    <t>INTERMARCHE THUIR</t>
  </si>
  <si>
    <t xml:space="preserve">CARREFOUR CONTACT RIEUX </t>
  </si>
  <si>
    <t>INTERMARCHE FRONTON</t>
  </si>
  <si>
    <t>INTERMARCHE REALMONT</t>
  </si>
  <si>
    <t>SUPER U FLOURENS</t>
  </si>
  <si>
    <t>PEZENAS CARREFOUR MARKET</t>
  </si>
  <si>
    <t xml:space="preserve">INTERMARCHE CARCASSONNE </t>
  </si>
  <si>
    <t>INTERMARCHE SIGEAN</t>
  </si>
  <si>
    <t>CARREFOUR MARKET BRAM</t>
  </si>
  <si>
    <t>CARCASSONNE PONT ROUGE</t>
  </si>
  <si>
    <t>CARREFOUR SALON DE PROVENCE</t>
  </si>
  <si>
    <t xml:space="preserve">SUPER U LA NOUVELLE </t>
  </si>
  <si>
    <t>MONOPRIX CARCASSONNE</t>
  </si>
  <si>
    <t>commande superieure ou égale au mini de commande (18 colis)</t>
  </si>
  <si>
    <t>SUPER U LIMOUX</t>
  </si>
  <si>
    <t>MOIS</t>
  </si>
  <si>
    <t>NBRE DE COMMANDE</t>
  </si>
  <si>
    <t>INF A 18 COLIS</t>
  </si>
  <si>
    <t>SUP/EGAL A 18 COLIS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</si>
  <si>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</si>
  <si>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</si>
  <si>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</si>
  <si>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</si>
  <si>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</si>
  <si>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</si>
  <si>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</si>
  <si>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</si>
  <si>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</si>
  <si>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</si>
  <si>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</si>
  <si>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</si>
  <si>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3 738</t>
  </si>
  <si>
    <t>3 740</t>
  </si>
  <si>
    <t>3 743</t>
  </si>
  <si>
    <t>3 742</t>
  </si>
  <si>
    <t>3 739</t>
  </si>
  <si>
    <t>3 744</t>
  </si>
  <si>
    <t>3 741</t>
  </si>
  <si>
    <t>3 747</t>
  </si>
  <si>
    <t>3 748</t>
  </si>
  <si>
    <t>3 745</t>
  </si>
  <si>
    <t>SOCAMIL STEF SURGELE EURO CENTRE</t>
  </si>
  <si>
    <t>3 751</t>
  </si>
  <si>
    <t>3 753</t>
  </si>
  <si>
    <t>3 754</t>
  </si>
  <si>
    <t>3 755</t>
  </si>
  <si>
    <t>3 752</t>
  </si>
  <si>
    <t>3 757</t>
  </si>
  <si>
    <t>3 760</t>
  </si>
  <si>
    <t>3 758</t>
  </si>
  <si>
    <t>3 761</t>
  </si>
  <si>
    <t>U EXPRESS PERPIGNAN (M.AGASSE)</t>
  </si>
  <si>
    <t xml:space="preserve">INTERMARCHE  TARASCON SUR ARIEGE </t>
  </si>
  <si>
    <t>AUCHAN SETE</t>
  </si>
  <si>
    <t>SUPER U LAVELANET</t>
  </si>
  <si>
    <t>INTERMARCHE SALLES D'AUDE</t>
  </si>
  <si>
    <t>PROMOCASH CARCASSONNE</t>
  </si>
  <si>
    <t>INTERMARCHE LA REDORTE</t>
  </si>
  <si>
    <t xml:space="preserve">INTERMARCHE MURET NORD </t>
  </si>
  <si>
    <t>HYPER U CLERMONT L'HERAULT</t>
  </si>
  <si>
    <t>INTERMARCHE TREBES</t>
  </si>
  <si>
    <t>INTERMARCHE SAINT ANDRE</t>
  </si>
  <si>
    <t>3 764</t>
  </si>
  <si>
    <t>3 765</t>
  </si>
  <si>
    <t>SUPER U SU MARGUERITTES</t>
  </si>
  <si>
    <t>3 766</t>
  </si>
  <si>
    <t>3 767</t>
  </si>
  <si>
    <t>3 768</t>
  </si>
  <si>
    <t>SUPER U GRENADE SUR GARONNE</t>
  </si>
  <si>
    <t>3 762</t>
  </si>
  <si>
    <t>3 763</t>
  </si>
  <si>
    <t>INTERMARCHE POLLESTRES</t>
  </si>
  <si>
    <t>3 770</t>
  </si>
  <si>
    <t>3 771</t>
  </si>
  <si>
    <t>3 772</t>
  </si>
  <si>
    <t>Date de la commande</t>
  </si>
  <si>
    <t>Nombre de colis</t>
  </si>
  <si>
    <t>total commande</t>
  </si>
  <si>
    <t>3 776</t>
  </si>
  <si>
    <t>3 775</t>
  </si>
  <si>
    <t>INTERMARCHE ST SULPICE SUR LEZE</t>
  </si>
  <si>
    <t>3 777</t>
  </si>
  <si>
    <t>3 778</t>
  </si>
  <si>
    <t>3 779</t>
  </si>
  <si>
    <t>3 781</t>
  </si>
  <si>
    <t>3 783</t>
  </si>
  <si>
    <t>3 784</t>
  </si>
  <si>
    <t>3 785</t>
  </si>
  <si>
    <t>3 788</t>
  </si>
  <si>
    <t>3 789</t>
  </si>
  <si>
    <t>3 790</t>
  </si>
  <si>
    <t xml:space="preserve">SUPER U PRADES  </t>
  </si>
  <si>
    <t>INTERMARCHE MONTESCOT</t>
  </si>
  <si>
    <t>INTERMARCHE LEZIGNAN</t>
  </si>
  <si>
    <t xml:space="preserve">CARREFOUR CARCASSONNE </t>
  </si>
  <si>
    <t>SUPER U LEGUEVIN</t>
  </si>
  <si>
    <t>SUPER U LA NOUVELLE</t>
  </si>
  <si>
    <t>CARREFOUR NARBONNE</t>
  </si>
  <si>
    <t>3 796</t>
  </si>
  <si>
    <t>UTILE SARL SODDIG</t>
  </si>
  <si>
    <t>3 793</t>
  </si>
  <si>
    <t xml:space="preserve">INTERMARCHE LE SEQUESTRE </t>
  </si>
  <si>
    <t>3 792</t>
  </si>
  <si>
    <t>S.A.S LAVIRA INTERMARCHE RABASTENS</t>
  </si>
  <si>
    <t>3 791</t>
  </si>
  <si>
    <t>SUPER U BRUGUIERES SAS FRAMADIS</t>
  </si>
  <si>
    <t>3 797</t>
  </si>
  <si>
    <t>INTERMARCHE HYPER FOIX SAS GILVER</t>
  </si>
  <si>
    <t>commercial</t>
  </si>
  <si>
    <t>3 802</t>
  </si>
  <si>
    <t xml:space="preserve">INTERMARCHE THUIR INTERMARCHE </t>
  </si>
  <si>
    <t>Centrale</t>
  </si>
  <si>
    <t xml:space="preserve">&lt; 18 </t>
  </si>
  <si>
    <t>&gt;= 18</t>
  </si>
  <si>
    <t>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</si>
</sst>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9" fontId="0" fillId="0" borderId="0" xfId="1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3" borderId="7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5" fillId="6" borderId="1" xfId="0" applyFont="1" applyFill="1" applyBorder="1"/>
    <xf numFmtId="9" fontId="6" fillId="0" borderId="0" xfId="1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9" fontId="6" fillId="0" borderId="1" xfId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9" fontId="0" fillId="3" borderId="9" xfId="1" applyFont="1" applyFill="1" applyBorder="1" applyAlignment="1">
      <alignment horizontal="center" vertical="center" wrapText="1"/>
    </xf>
    <xf numFmtId="9" fontId="6" fillId="0" borderId="13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SYNTHESE COMMANDES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'Synthese générale'!$B$1</c:f>
              <c:strCache>
                <c:ptCount val="1"/>
                <c:pt idx="0">
                  <c:v>NBRE DE COMMANDE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'Synthese générale'!$A$2:$A$14</c:f>
              <c:strCache>
                <c:ptCount val="13"/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'Synthese générale'!$B$2:$B$14</c:f>
              <c:numCache>
                <c:formatCode>General</c:formatCode>
                <c:ptCount val="13"/>
                <c:pt idx="1">
                  <c:v>59</c:v>
                </c:pt>
                <c:pt idx="2">
                  <c:v>49</c:v>
                </c:pt>
                <c:pt idx="3">
                  <c:v>28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'Synthese générale'!$C$1</c:f>
              <c:strCache>
                <c:ptCount val="1"/>
                <c:pt idx="0">
                  <c:v>INF A 18 COLIS</c:v>
                </c:pt>
              </c:strCache>
            </c:strRef>
          </c:tx>
          <c:spPr>
            <a:ln w="22225" cap="rnd" cmpd="sng" algn="ctr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'Synthese générale'!$A$2:$A$14</c:f>
              <c:strCache>
                <c:ptCount val="13"/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'Synthese générale'!$C$2:$C$14</c:f>
              <c:numCache>
                <c:formatCode>General</c:formatCode>
                <c:ptCount val="13"/>
                <c:pt idx="1">
                  <c:v>23</c:v>
                </c:pt>
                <c:pt idx="2">
                  <c:v>22</c:v>
                </c:pt>
                <c:pt idx="3">
                  <c:v>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'Synthese générale'!$D$1</c:f>
              <c:strCache>
                <c:ptCount val="1"/>
                <c:pt idx="0">
                  <c:v>SUP/EGAL A 18 COLIS</c:v>
                </c:pt>
              </c:strCache>
            </c:strRef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'Synthese générale'!$A$2:$A$14</c:f>
              <c:strCache>
                <c:ptCount val="13"/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'Synthese générale'!$D$2:$D$14</c:f>
              <c:numCache>
                <c:formatCode>General</c:formatCode>
                <c:ptCount val="13"/>
                <c:pt idx="1">
                  <c:v>36</c:v>
                </c:pt>
                <c:pt idx="2">
                  <c:v>27</c:v>
                </c:pt>
                <c:pt idx="3">
                  <c:v>21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22225" cap="flat" cmpd="sng" algn="ctr">
              <a:solidFill>
                <a:schemeClr val="tx1">
                  <a:alpha val="33000"/>
                </a:schemeClr>
              </a:solidFill>
              <a:round/>
            </a:ln>
            <a:effectLst/>
          </c:spPr>
        </c:dropLines>
        <c:smooth val="0"/>
        <c:axId val="137190776"/>
        <c:axId val="137190384"/>
      </c:lineChart>
      <c:catAx>
        <c:axId val="137190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190384"/>
        <c:crosses val="autoZero"/>
        <c:auto val="1"/>
        <c:lblAlgn val="ctr"/>
        <c:lblOffset val="100"/>
        <c:noMultiLvlLbl val="0"/>
      </c:catAx>
      <c:valAx>
        <c:axId val="1371903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190776"/>
        <c:crosses val="autoZero"/>
        <c:crossBetween val="between"/>
      </c:valAx>
      <c:spPr>
        <a:solidFill>
          <a:schemeClr val="accent2">
            <a:lumMod val="40000"/>
            <a:lumOff val="60000"/>
          </a:schemeClr>
        </a:solidFill>
        <a:ln>
          <a:solidFill>
            <a:srgbClr val="FF0000"/>
          </a:solidFill>
        </a:ln>
        <a:effectLst/>
      </c:spPr>
    </c:plotArea>
    <c:legend>
      <c:legendPos val="b"/>
      <c:overlay val="0"/>
      <c:spPr>
        <a:solidFill>
          <a:schemeClr val="accent2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19051</xdr:rowOff>
    </xdr:from>
    <xdr:to>
      <xdr:col>13</xdr:col>
      <xdr:colOff>0</xdr:colOff>
      <xdr:row>13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workbookViewId="0">
      <selection activeCell="B18" sqref="B18"/>
    </sheetView>
  </sheetViews>
  <sheetFormatPr baseColWidth="10" defaultRowHeight="15" x14ac:dyDescent="0.25"/>
  <cols>
    <col min="1" max="1" width="11.140625" bestFit="1" customWidth="1"/>
    <col min="2" max="2" width="20" bestFit="1" customWidth="1"/>
    <col min="3" max="3" width="13.5703125" bestFit="1" customWidth="1"/>
    <col min="4" max="4" width="19.42578125" bestFit="1" customWidth="1"/>
  </cols>
  <sheetData>
    <row r="1" spans="1:4" x14ac:dyDescent="0.25">
      <c r="A1" s="38" t="s">
        <v>168</v>
      </c>
      <c r="B1" s="38" t="s">
        <v>169</v>
      </c>
      <c r="C1" s="38" t="s">
        <v>170</v>
      </c>
      <c r="D1" s="38" t="s">
        <v>171</v>
      </c>
    </row>
    <row r="2" spans="1:4" x14ac:dyDescent="0.25">
      <c r="A2" s="35"/>
      <c r="B2" s="36"/>
      <c r="C2" s="36"/>
      <c r="D2" s="37"/>
    </row>
    <row r="3" spans="1:4" x14ac:dyDescent="0.25">
      <c r="A3" s="38" t="s">
        <v>172</v>
      </c>
      <c r="B3" s="4">
        <f>JANVIER!H1+JANVIER!H2</f>
        <v>59</v>
      </c>
      <c r="C3" s="4">
        <f>JANVIER!H1</f>
        <v>23</v>
      </c>
      <c r="D3" s="4">
        <f>JANVIER!H2</f>
        <v>36</v>
      </c>
    </row>
    <row r="4" spans="1:4" x14ac:dyDescent="0.25">
      <c r="A4" s="38" t="s">
        <v>173</v>
      </c>
      <c r="B4" s="4">
        <f>FEVRIER!H1+FEVRIER!H2</f>
        <v>49</v>
      </c>
      <c r="C4" s="4">
        <f>FEVRIER!H1</f>
        <v>22</v>
      </c>
      <c r="D4" s="4">
        <f>FEVRIER!H2</f>
        <v>27</v>
      </c>
    </row>
    <row r="5" spans="1:4" x14ac:dyDescent="0.25">
      <c r="A5" s="38" t="s">
        <v>174</v>
      </c>
      <c r="B5" s="4">
        <f>MARS!H1+MARS!H2</f>
        <v>28</v>
      </c>
      <c r="C5" s="4">
        <f>MARS!H1</f>
        <v>7</v>
      </c>
      <c r="D5" s="4">
        <f>MARS!H2</f>
        <v>21</v>
      </c>
    </row>
    <row r="6" spans="1:4" x14ac:dyDescent="0.25">
      <c r="A6" s="38" t="s">
        <v>175</v>
      </c>
      <c r="B6" s="4">
        <f>AVRIL!H1+AVRIL!H2</f>
        <v>0</v>
      </c>
      <c r="C6" s="4">
        <f>AVRIL!H1</f>
        <v>0</v>
      </c>
      <c r="D6" s="4">
        <f>AVRIL!H2</f>
        <v>0</v>
      </c>
    </row>
    <row r="7" spans="1:4" x14ac:dyDescent="0.25">
      <c r="A7" s="38" t="s">
        <v>176</v>
      </c>
      <c r="B7" s="4">
        <f>MAI!H1+MAI!H2</f>
        <v>0</v>
      </c>
      <c r="C7" s="4">
        <f>MAI!H1</f>
        <v>0</v>
      </c>
      <c r="D7" s="4">
        <f>MAI!H2</f>
        <v>0</v>
      </c>
    </row>
    <row r="8" spans="1:4" x14ac:dyDescent="0.25">
      <c r="A8" s="38" t="s">
        <v>177</v>
      </c>
      <c r="B8" s="4">
        <f>JUIN!H1+JUIN!H2</f>
        <v>0</v>
      </c>
      <c r="C8" s="4">
        <f>JUIN!H1</f>
        <v>0</v>
      </c>
      <c r="D8" s="4">
        <f>JUIN!H2</f>
        <v>0</v>
      </c>
    </row>
    <row r="9" spans="1:4" x14ac:dyDescent="0.25">
      <c r="A9" s="38" t="s">
        <v>178</v>
      </c>
      <c r="B9" s="4">
        <f>JUILLET!H1+JUILLET!H2</f>
        <v>0</v>
      </c>
      <c r="C9" s="4">
        <f>JUILLET!H1</f>
        <v>0</v>
      </c>
      <c r="D9" s="4">
        <f>JUILLET!H2</f>
        <v>0</v>
      </c>
    </row>
    <row r="10" spans="1:4" x14ac:dyDescent="0.25">
      <c r="A10" s="38" t="s">
        <v>179</v>
      </c>
      <c r="B10" s="4">
        <f>AOUT!H1+AOUT!H2</f>
        <v>0</v>
      </c>
      <c r="C10" s="4">
        <f>AOUT!H1</f>
        <v>0</v>
      </c>
      <c r="D10" s="4">
        <f>AOUT!H2</f>
        <v>0</v>
      </c>
    </row>
    <row r="11" spans="1:4" x14ac:dyDescent="0.25">
      <c r="A11" s="38" t="s">
        <v>180</v>
      </c>
      <c r="B11" s="4">
        <f>SEPTEMBRE!H1+SEPTEMBRE!H2</f>
        <v>0</v>
      </c>
      <c r="C11" s="4">
        <f>SEPTEMBRE!H1</f>
        <v>0</v>
      </c>
      <c r="D11" s="4">
        <f>SEPTEMBRE!H2</f>
        <v>0</v>
      </c>
    </row>
    <row r="12" spans="1:4" x14ac:dyDescent="0.25">
      <c r="A12" s="38" t="s">
        <v>181</v>
      </c>
      <c r="B12" s="4">
        <f>OCTOBRE!H1+OCTOBRE!H2</f>
        <v>0</v>
      </c>
      <c r="C12" s="4">
        <f>OCTOBRE!H1</f>
        <v>0</v>
      </c>
      <c r="D12" s="4">
        <f>OCTOBRE!H2</f>
        <v>0</v>
      </c>
    </row>
    <row r="13" spans="1:4" x14ac:dyDescent="0.25">
      <c r="A13" s="38" t="s">
        <v>182</v>
      </c>
      <c r="B13" s="4">
        <f>NOVEMBRE!H1+NOVEMBRE!H2</f>
        <v>0</v>
      </c>
      <c r="C13" s="4">
        <f>NOVEMBRE!H1</f>
        <v>0</v>
      </c>
      <c r="D13" s="4">
        <f>NOVEMBRE!H2</f>
        <v>0</v>
      </c>
    </row>
    <row r="14" spans="1:4" x14ac:dyDescent="0.25">
      <c r="A14" s="38" t="s">
        <v>183</v>
      </c>
      <c r="B14" s="4">
        <f>DECEMBRE!H1+DECEMBRE!H2</f>
        <v>0</v>
      </c>
      <c r="C14" s="4">
        <f>DECEMBRE!H1</f>
        <v>0</v>
      </c>
      <c r="D14" s="4">
        <f>DECEMBRE!H2</f>
        <v>0</v>
      </c>
    </row>
    <row r="15" spans="1:4" x14ac:dyDescent="0.25">
      <c r="A15" s="34" t="s">
        <v>113</v>
      </c>
      <c r="B15" s="34">
        <f>SUM(B3:B14)</f>
        <v>136</v>
      </c>
      <c r="C15" s="34">
        <f>SUM(C3:C14)</f>
        <v>52</v>
      </c>
      <c r="D15" s="34">
        <f>SUM(D3:D14)</f>
        <v>84</v>
      </c>
    </row>
    <row r="16" spans="1:4" ht="30" customHeight="1" x14ac:dyDescent="0.25">
      <c r="A16" s="16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J6" sqref="J6"/>
    </sheetView>
  </sheetViews>
  <sheetFormatPr baseColWidth="10" defaultRowHeight="15" x14ac:dyDescent="0.25"/>
  <cols>
    <col min="1" max="1" width="19.7109375" style="1" bestFit="1" customWidth="1"/>
    <col min="2" max="2" width="10.28515625" style="1" customWidth="1"/>
    <col min="3" max="3" width="11.42578125" style="1" customWidth="1"/>
    <col min="4" max="4" width="10.85546875" style="1" customWidth="1"/>
    <col min="5" max="16384" width="11.42578125" style="1"/>
  </cols>
  <sheetData>
    <row r="1" spans="1:4" x14ac:dyDescent="0.25">
      <c r="A1" s="4"/>
      <c r="B1" s="58" t="s">
        <v>267</v>
      </c>
      <c r="C1" s="58"/>
      <c r="D1" s="59"/>
    </row>
    <row r="2" spans="1:4" x14ac:dyDescent="0.25">
      <c r="A2" s="4"/>
      <c r="B2" s="53" t="s">
        <v>113</v>
      </c>
      <c r="C2" s="53" t="s">
        <v>265</v>
      </c>
      <c r="D2" s="54" t="s">
        <v>266</v>
      </c>
    </row>
    <row r="3" spans="1:4" ht="25.5" customHeight="1" x14ac:dyDescent="0.25">
      <c r="A3" s="53" t="s">
        <v>2</v>
      </c>
      <c r="B3" s="51"/>
      <c r="C3" s="55"/>
      <c r="D3" s="52"/>
    </row>
    <row r="4" spans="1:4" ht="25.5" customHeight="1" x14ac:dyDescent="0.25">
      <c r="A4" s="56" t="s">
        <v>8</v>
      </c>
      <c r="B4" s="51"/>
      <c r="C4" s="55"/>
      <c r="D4" s="52"/>
    </row>
    <row r="5" spans="1:4" ht="25.5" customHeight="1" x14ac:dyDescent="0.25">
      <c r="A5" s="56" t="s">
        <v>9</v>
      </c>
      <c r="B5" s="51"/>
      <c r="C5" s="55"/>
      <c r="D5" s="52"/>
    </row>
    <row r="6" spans="1:4" ht="25.5" customHeight="1" x14ac:dyDescent="0.25">
      <c r="A6" s="56" t="s">
        <v>5</v>
      </c>
      <c r="B6" s="51"/>
      <c r="C6" s="55"/>
      <c r="D6" s="52"/>
    </row>
    <row r="7" spans="1:4" ht="25.5" customHeight="1" x14ac:dyDescent="0.25">
      <c r="A7" s="56" t="s">
        <v>264</v>
      </c>
      <c r="B7" s="51"/>
      <c r="C7" s="55"/>
      <c r="D7" s="52"/>
    </row>
    <row r="9" spans="1:4" ht="25.5" customHeight="1" x14ac:dyDescent="0.25">
      <c r="A9" s="56" t="s">
        <v>113</v>
      </c>
      <c r="B9" s="51">
        <f>SUM(B3:B8)</f>
        <v>0</v>
      </c>
      <c r="C9" s="55">
        <f>SUM(C3:C8)</f>
        <v>0</v>
      </c>
      <c r="D9" s="52">
        <f>SUM(D3:D8)</f>
        <v>0</v>
      </c>
    </row>
    <row r="10" spans="1:4" x14ac:dyDescent="0.25">
      <c r="C10" s="57" t="e">
        <f>+C9/B9</f>
        <v>#DIV/0!</v>
      </c>
      <c r="D10" s="57" t="e">
        <f>+D9/B9</f>
        <v>#DIV/0!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61"/>
  <sheetViews>
    <sheetView workbookViewId="0">
      <selection activeCell="K12" sqref="K12"/>
    </sheetView>
  </sheetViews>
  <sheetFormatPr baseColWidth="10" defaultRowHeight="15" x14ac:dyDescent="0.25"/>
  <cols>
    <col min="1" max="1" width="16.5703125" style="1" bestFit="1" customWidth="1"/>
    <col min="2" max="2" width="18.5703125" style="1" bestFit="1" customWidth="1"/>
    <col min="3" max="3" width="19.7109375" style="1" bestFit="1" customWidth="1"/>
    <col min="4" max="4" width="12.5703125" style="1" bestFit="1" customWidth="1"/>
    <col min="5" max="5" width="57.7109375" style="1" customWidth="1"/>
    <col min="6" max="6" width="9.42578125" style="1" bestFit="1" customWidth="1"/>
    <col min="8" max="8" width="5.85546875" customWidth="1"/>
  </cols>
  <sheetData>
    <row r="1" spans="1:9" ht="44.25" customHeight="1" x14ac:dyDescent="0.25">
      <c r="A1" s="6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COUNTIF(D2:D60, "&lt;18")</f>
        <v>23</v>
      </c>
      <c r="I1" s="48">
        <f>H1/H6</f>
        <v>0.38983050847457629</v>
      </c>
    </row>
    <row r="2" spans="1:9" x14ac:dyDescent="0.25">
      <c r="A2" s="4" t="s">
        <v>62</v>
      </c>
      <c r="B2" s="5">
        <v>42373</v>
      </c>
      <c r="C2" s="4" t="s">
        <v>264</v>
      </c>
      <c r="D2" s="4">
        <v>22</v>
      </c>
      <c r="E2" s="4" t="s">
        <v>69</v>
      </c>
      <c r="F2" s="60" t="s">
        <v>166</v>
      </c>
      <c r="G2" s="60"/>
      <c r="H2" s="61">
        <f>COUNTIF(D2:D60, "&gt;=18")</f>
        <v>36</v>
      </c>
      <c r="I2" s="63">
        <f>H2/H6</f>
        <v>0.61016949152542377</v>
      </c>
    </row>
    <row r="3" spans="1:9" x14ac:dyDescent="0.25">
      <c r="A3" s="4" t="s">
        <v>57</v>
      </c>
      <c r="B3" s="5">
        <v>42373</v>
      </c>
      <c r="C3" s="4" t="s">
        <v>264</v>
      </c>
      <c r="D3" s="4">
        <v>90</v>
      </c>
      <c r="E3" s="4" t="s">
        <v>72</v>
      </c>
      <c r="F3" s="60"/>
      <c r="G3" s="60"/>
      <c r="H3" s="61"/>
      <c r="I3" s="63"/>
    </row>
    <row r="4" spans="1:9" x14ac:dyDescent="0.25">
      <c r="A4" s="4" t="s">
        <v>63</v>
      </c>
      <c r="B4" s="5">
        <v>42373</v>
      </c>
      <c r="C4" s="4" t="s">
        <v>264</v>
      </c>
      <c r="D4" s="4">
        <v>39</v>
      </c>
      <c r="E4" s="4" t="s">
        <v>68</v>
      </c>
      <c r="F4" s="60"/>
      <c r="G4" s="60"/>
      <c r="H4" s="61"/>
      <c r="I4" s="63"/>
    </row>
    <row r="5" spans="1:9" x14ac:dyDescent="0.25">
      <c r="A5" s="4" t="s">
        <v>64</v>
      </c>
      <c r="B5" s="5">
        <v>42373</v>
      </c>
      <c r="C5" s="4" t="s">
        <v>264</v>
      </c>
      <c r="D5" s="4">
        <v>85</v>
      </c>
      <c r="E5" s="4" t="s">
        <v>67</v>
      </c>
    </row>
    <row r="6" spans="1:9" ht="18.75" x14ac:dyDescent="0.3">
      <c r="A6" s="4" t="s">
        <v>65</v>
      </c>
      <c r="B6" s="5">
        <v>42373</v>
      </c>
      <c r="C6" s="4" t="s">
        <v>264</v>
      </c>
      <c r="D6" s="4">
        <v>31</v>
      </c>
      <c r="E6" s="4" t="s">
        <v>90</v>
      </c>
      <c r="F6" s="62" t="s">
        <v>230</v>
      </c>
      <c r="G6" s="62"/>
      <c r="H6" s="47">
        <f>H1+H2</f>
        <v>59</v>
      </c>
    </row>
    <row r="7" spans="1:9" x14ac:dyDescent="0.25">
      <c r="A7" s="4" t="s">
        <v>61</v>
      </c>
      <c r="B7" s="5">
        <v>42373</v>
      </c>
      <c r="C7" s="4" t="s">
        <v>2</v>
      </c>
      <c r="D7" s="4">
        <v>26</v>
      </c>
      <c r="E7" s="4" t="s">
        <v>70</v>
      </c>
      <c r="F7" s="2"/>
    </row>
    <row r="8" spans="1:9" x14ac:dyDescent="0.25">
      <c r="A8" s="4" t="s">
        <v>58</v>
      </c>
      <c r="B8" s="5">
        <v>42373</v>
      </c>
      <c r="C8" s="4" t="s">
        <v>8</v>
      </c>
      <c r="D8" s="4">
        <v>37</v>
      </c>
      <c r="E8" s="4" t="s">
        <v>71</v>
      </c>
      <c r="F8" s="2"/>
      <c r="G8" s="3"/>
    </row>
    <row r="9" spans="1:9" x14ac:dyDescent="0.25">
      <c r="A9" s="12" t="s">
        <v>59</v>
      </c>
      <c r="B9" s="13">
        <v>42373</v>
      </c>
      <c r="C9" s="12" t="s">
        <v>8</v>
      </c>
      <c r="D9" s="12">
        <v>11</v>
      </c>
      <c r="E9" s="12" t="s">
        <v>60</v>
      </c>
      <c r="F9" s="2"/>
    </row>
    <row r="10" spans="1:9" ht="15.75" thickBot="1" x14ac:dyDescent="0.3">
      <c r="A10" s="8" t="s">
        <v>66</v>
      </c>
      <c r="B10" s="9">
        <v>42373</v>
      </c>
      <c r="C10" s="8" t="s">
        <v>8</v>
      </c>
      <c r="D10" s="8">
        <v>26</v>
      </c>
      <c r="E10" s="8" t="s">
        <v>167</v>
      </c>
      <c r="F10" s="2"/>
    </row>
    <row r="11" spans="1:9" ht="15.75" hidden="1" thickTop="1" x14ac:dyDescent="0.25">
      <c r="A11" s="30" t="s">
        <v>53</v>
      </c>
      <c r="B11" s="31">
        <v>42374</v>
      </c>
      <c r="C11" s="30" t="s">
        <v>264</v>
      </c>
      <c r="D11" s="30">
        <v>27</v>
      </c>
      <c r="E11" s="30" t="s">
        <v>75</v>
      </c>
      <c r="F11" s="2"/>
    </row>
    <row r="12" spans="1:9" ht="15.75" thickTop="1" x14ac:dyDescent="0.25">
      <c r="A12" s="10" t="s">
        <v>56</v>
      </c>
      <c r="B12" s="11">
        <v>42374</v>
      </c>
      <c r="C12" s="10" t="s">
        <v>8</v>
      </c>
      <c r="D12" s="10">
        <v>30</v>
      </c>
      <c r="E12" s="10" t="s">
        <v>73</v>
      </c>
      <c r="F12" s="2"/>
    </row>
    <row r="13" spans="1:9" hidden="1" x14ac:dyDescent="0.25">
      <c r="A13" s="4" t="s">
        <v>54</v>
      </c>
      <c r="B13" s="5">
        <v>42374</v>
      </c>
      <c r="C13" s="4" t="s">
        <v>264</v>
      </c>
      <c r="D13" s="4">
        <v>153</v>
      </c>
      <c r="E13" s="4" t="s">
        <v>74</v>
      </c>
      <c r="F13" s="2"/>
    </row>
    <row r="14" spans="1:9" ht="15.75" thickBot="1" x14ac:dyDescent="0.3">
      <c r="A14" s="8" t="s">
        <v>51</v>
      </c>
      <c r="B14" s="9">
        <v>42374</v>
      </c>
      <c r="C14" s="8" t="s">
        <v>8</v>
      </c>
      <c r="D14" s="8">
        <v>28</v>
      </c>
      <c r="E14" s="8" t="s">
        <v>77</v>
      </c>
      <c r="F14" s="2"/>
    </row>
    <row r="15" spans="1:9" ht="15.75" hidden="1" thickBot="1" x14ac:dyDescent="0.3">
      <c r="A15" s="12" t="s">
        <v>52</v>
      </c>
      <c r="B15" s="13">
        <v>42374</v>
      </c>
      <c r="C15" s="12" t="s">
        <v>9</v>
      </c>
      <c r="D15" s="12">
        <v>14</v>
      </c>
      <c r="E15" s="12" t="s">
        <v>76</v>
      </c>
      <c r="F15" s="2"/>
    </row>
    <row r="16" spans="1:9" ht="15.75" hidden="1" thickBot="1" x14ac:dyDescent="0.3">
      <c r="A16" s="8" t="s">
        <v>55</v>
      </c>
      <c r="B16" s="9">
        <v>42374</v>
      </c>
      <c r="C16" s="4" t="s">
        <v>264</v>
      </c>
      <c r="D16" s="8">
        <v>216</v>
      </c>
      <c r="E16" s="8" t="s">
        <v>67</v>
      </c>
      <c r="F16" s="2"/>
    </row>
    <row r="17" spans="1:17" ht="16.5" hidden="1" thickTop="1" thickBot="1" x14ac:dyDescent="0.3">
      <c r="A17" s="10" t="s">
        <v>48</v>
      </c>
      <c r="B17" s="11">
        <v>42375</v>
      </c>
      <c r="C17" s="10" t="s">
        <v>9</v>
      </c>
      <c r="D17" s="10">
        <v>20</v>
      </c>
      <c r="E17" s="10" t="s">
        <v>80</v>
      </c>
      <c r="F17" s="2"/>
    </row>
    <row r="18" spans="1:17" ht="15.75" hidden="1" thickBot="1" x14ac:dyDescent="0.3">
      <c r="A18" s="12" t="s">
        <v>49</v>
      </c>
      <c r="B18" s="13">
        <v>42375</v>
      </c>
      <c r="C18" s="12" t="s">
        <v>2</v>
      </c>
      <c r="D18" s="12">
        <v>17</v>
      </c>
      <c r="E18" s="12" t="s">
        <v>79</v>
      </c>
      <c r="F18" s="2"/>
    </row>
    <row r="19" spans="1:17" ht="15.75" hidden="1" thickBot="1" x14ac:dyDescent="0.3">
      <c r="A19" s="17" t="s">
        <v>50</v>
      </c>
      <c r="B19" s="29">
        <v>42375</v>
      </c>
      <c r="C19" s="17" t="s">
        <v>9</v>
      </c>
      <c r="D19" s="17">
        <v>14</v>
      </c>
      <c r="E19" s="17" t="s">
        <v>78</v>
      </c>
      <c r="F19" s="2"/>
    </row>
    <row r="20" spans="1:17" ht="15.75" thickTop="1" x14ac:dyDescent="0.25">
      <c r="A20" s="10" t="s">
        <v>45</v>
      </c>
      <c r="B20" s="11">
        <v>42376</v>
      </c>
      <c r="C20" s="10" t="s">
        <v>8</v>
      </c>
      <c r="D20" s="10">
        <v>24</v>
      </c>
      <c r="E20" s="10" t="s">
        <v>82</v>
      </c>
      <c r="F20" s="2"/>
    </row>
    <row r="21" spans="1:17" x14ac:dyDescent="0.25">
      <c r="A21" s="4" t="s">
        <v>42</v>
      </c>
      <c r="B21" s="5">
        <v>42376</v>
      </c>
      <c r="C21" s="4" t="s">
        <v>8</v>
      </c>
      <c r="D21" s="4">
        <v>33</v>
      </c>
      <c r="E21" s="4" t="s">
        <v>85</v>
      </c>
      <c r="F21" s="2"/>
    </row>
    <row r="22" spans="1:17" ht="15.75" thickBot="1" x14ac:dyDescent="0.3">
      <c r="A22" s="12" t="s">
        <v>44</v>
      </c>
      <c r="B22" s="13">
        <v>42376</v>
      </c>
      <c r="C22" s="12" t="s">
        <v>8</v>
      </c>
      <c r="D22" s="12">
        <v>12</v>
      </c>
      <c r="E22" s="12" t="s">
        <v>83</v>
      </c>
      <c r="F22" s="2"/>
    </row>
    <row r="23" spans="1:17" ht="15.75" hidden="1" thickBot="1" x14ac:dyDescent="0.3">
      <c r="A23" s="4" t="s">
        <v>46</v>
      </c>
      <c r="B23" s="5">
        <v>42376</v>
      </c>
      <c r="C23" s="4" t="s">
        <v>9</v>
      </c>
      <c r="D23" s="4">
        <v>19</v>
      </c>
      <c r="E23" s="4" t="s">
        <v>81</v>
      </c>
      <c r="F23" s="2"/>
    </row>
    <row r="24" spans="1:17" ht="15.75" hidden="1" thickBot="1" x14ac:dyDescent="0.3">
      <c r="A24" s="8" t="s">
        <v>41</v>
      </c>
      <c r="B24" s="9">
        <v>42376</v>
      </c>
      <c r="C24" s="8" t="s">
        <v>9</v>
      </c>
      <c r="D24" s="8">
        <v>21</v>
      </c>
      <c r="E24" s="8" t="s">
        <v>86</v>
      </c>
      <c r="F24" s="2"/>
    </row>
    <row r="25" spans="1:17" ht="15.75" hidden="1" thickBot="1" x14ac:dyDescent="0.3">
      <c r="A25" s="4" t="s">
        <v>47</v>
      </c>
      <c r="B25" s="5">
        <v>42376</v>
      </c>
      <c r="C25" s="4" t="s">
        <v>264</v>
      </c>
      <c r="D25" s="4">
        <v>108</v>
      </c>
      <c r="E25" s="4" t="s">
        <v>72</v>
      </c>
      <c r="F25" s="2"/>
    </row>
    <row r="26" spans="1:17" ht="15" hidden="1" customHeight="1" thickBot="1" x14ac:dyDescent="0.3">
      <c r="A26" s="4" t="s">
        <v>43</v>
      </c>
      <c r="B26" s="5">
        <v>42376</v>
      </c>
      <c r="C26" s="4" t="s">
        <v>2</v>
      </c>
      <c r="D26" s="4">
        <v>30</v>
      </c>
      <c r="E26" s="4" t="s">
        <v>84</v>
      </c>
    </row>
    <row r="27" spans="1:17" ht="16.5" hidden="1" thickTop="1" thickBot="1" x14ac:dyDescent="0.3">
      <c r="A27" s="10" t="s">
        <v>36</v>
      </c>
      <c r="B27" s="11">
        <v>42377</v>
      </c>
      <c r="C27" s="10" t="s">
        <v>2</v>
      </c>
      <c r="D27" s="10">
        <v>21</v>
      </c>
      <c r="E27" s="10" t="s">
        <v>88</v>
      </c>
    </row>
    <row r="28" spans="1:17" ht="15.75" hidden="1" thickBot="1" x14ac:dyDescent="0.3">
      <c r="A28" s="4" t="s">
        <v>37</v>
      </c>
      <c r="B28" s="5">
        <v>42377</v>
      </c>
      <c r="C28" s="4" t="s">
        <v>264</v>
      </c>
      <c r="D28" s="4">
        <v>18</v>
      </c>
      <c r="E28" s="4" t="s">
        <v>67</v>
      </c>
    </row>
    <row r="29" spans="1:17" ht="15.75" hidden="1" thickBot="1" x14ac:dyDescent="0.3">
      <c r="A29" s="12" t="s">
        <v>39</v>
      </c>
      <c r="B29" s="13">
        <v>42377</v>
      </c>
      <c r="C29" s="12" t="s">
        <v>264</v>
      </c>
      <c r="D29" s="12">
        <v>5</v>
      </c>
      <c r="E29" s="12" t="s">
        <v>67</v>
      </c>
      <c r="F29" s="2"/>
    </row>
    <row r="30" spans="1:17" ht="15.75" hidden="1" thickBot="1" x14ac:dyDescent="0.3">
      <c r="A30" s="12" t="s">
        <v>38</v>
      </c>
      <c r="B30" s="13">
        <v>42377</v>
      </c>
      <c r="C30" s="12" t="s">
        <v>264</v>
      </c>
      <c r="D30" s="12">
        <v>11</v>
      </c>
      <c r="E30" s="12" t="s">
        <v>69</v>
      </c>
      <c r="F30" s="2"/>
    </row>
    <row r="31" spans="1:17" ht="15.75" hidden="1" thickBot="1" x14ac:dyDescent="0.3">
      <c r="A31" s="8" t="s">
        <v>35</v>
      </c>
      <c r="B31" s="9">
        <v>42377</v>
      </c>
      <c r="C31" s="8" t="s">
        <v>9</v>
      </c>
      <c r="D31" s="8">
        <v>21</v>
      </c>
      <c r="E31" s="8" t="s">
        <v>89</v>
      </c>
      <c r="F31" s="2"/>
      <c r="L31" s="1"/>
      <c r="M31" s="1"/>
      <c r="N31" s="1"/>
      <c r="O31" s="1"/>
      <c r="P31" s="1"/>
      <c r="Q31" s="1"/>
    </row>
    <row r="32" spans="1:17" ht="15.75" hidden="1" thickBot="1" x14ac:dyDescent="0.3">
      <c r="A32" s="27" t="s">
        <v>40</v>
      </c>
      <c r="B32" s="28">
        <v>42377</v>
      </c>
      <c r="C32" s="27" t="s">
        <v>9</v>
      </c>
      <c r="D32" s="27">
        <v>19</v>
      </c>
      <c r="E32" s="27" t="s">
        <v>87</v>
      </c>
      <c r="F32" s="2"/>
    </row>
    <row r="33" spans="1:6" ht="15.75" thickTop="1" x14ac:dyDescent="0.25">
      <c r="A33" s="14" t="s">
        <v>27</v>
      </c>
      <c r="B33" s="15">
        <v>42380</v>
      </c>
      <c r="C33" s="14" t="s">
        <v>8</v>
      </c>
      <c r="D33" s="14">
        <v>14</v>
      </c>
      <c r="E33" s="14" t="s">
        <v>95</v>
      </c>
      <c r="F33" s="2"/>
    </row>
    <row r="34" spans="1:6" hidden="1" x14ac:dyDescent="0.25">
      <c r="A34" s="4" t="s">
        <v>32</v>
      </c>
      <c r="B34" s="5">
        <v>42380</v>
      </c>
      <c r="C34" s="4" t="s">
        <v>264</v>
      </c>
      <c r="D34" s="4">
        <v>18</v>
      </c>
      <c r="E34" s="4" t="s">
        <v>68</v>
      </c>
      <c r="F34" s="2"/>
    </row>
    <row r="35" spans="1:6" ht="15.75" thickBot="1" x14ac:dyDescent="0.3">
      <c r="A35" s="4" t="s">
        <v>31</v>
      </c>
      <c r="B35" s="5">
        <v>42380</v>
      </c>
      <c r="C35" s="4" t="s">
        <v>8</v>
      </c>
      <c r="D35" s="4">
        <v>30</v>
      </c>
      <c r="E35" s="4" t="s">
        <v>91</v>
      </c>
      <c r="F35" s="2"/>
    </row>
    <row r="36" spans="1:6" ht="15.75" hidden="1" thickBot="1" x14ac:dyDescent="0.3">
      <c r="A36" s="12" t="s">
        <v>26</v>
      </c>
      <c r="B36" s="13">
        <v>42380</v>
      </c>
      <c r="C36" s="12" t="s">
        <v>9</v>
      </c>
      <c r="D36" s="12">
        <v>17</v>
      </c>
      <c r="E36" s="12" t="s">
        <v>96</v>
      </c>
      <c r="F36" s="2"/>
    </row>
    <row r="37" spans="1:6" ht="15.75" hidden="1" thickBot="1" x14ac:dyDescent="0.3">
      <c r="A37" s="12" t="s">
        <v>30</v>
      </c>
      <c r="B37" s="13">
        <v>42380</v>
      </c>
      <c r="C37" s="12" t="s">
        <v>9</v>
      </c>
      <c r="D37" s="12">
        <v>7</v>
      </c>
      <c r="E37" s="12" t="s">
        <v>92</v>
      </c>
      <c r="F37" s="2"/>
    </row>
    <row r="38" spans="1:6" ht="15.75" hidden="1" thickBot="1" x14ac:dyDescent="0.3">
      <c r="A38" s="12" t="s">
        <v>29</v>
      </c>
      <c r="B38" s="13">
        <v>42380</v>
      </c>
      <c r="C38" s="12" t="s">
        <v>2</v>
      </c>
      <c r="D38" s="12">
        <v>16</v>
      </c>
      <c r="E38" s="12" t="s">
        <v>93</v>
      </c>
      <c r="F38" s="2"/>
    </row>
    <row r="39" spans="1:6" ht="15.75" hidden="1" thickBot="1" x14ac:dyDescent="0.3">
      <c r="A39" s="4" t="s">
        <v>33</v>
      </c>
      <c r="B39" s="5">
        <v>42380</v>
      </c>
      <c r="C39" s="4" t="s">
        <v>264</v>
      </c>
      <c r="D39" s="4">
        <v>72</v>
      </c>
      <c r="E39" s="4" t="s">
        <v>90</v>
      </c>
      <c r="F39" s="2"/>
    </row>
    <row r="40" spans="1:6" ht="15.75" hidden="1" thickBot="1" x14ac:dyDescent="0.3">
      <c r="A40" s="12" t="s">
        <v>28</v>
      </c>
      <c r="B40" s="13">
        <v>42380</v>
      </c>
      <c r="C40" s="12" t="s">
        <v>2</v>
      </c>
      <c r="D40" s="12">
        <v>9</v>
      </c>
      <c r="E40" s="12" t="s">
        <v>94</v>
      </c>
      <c r="F40" s="2"/>
    </row>
    <row r="41" spans="1:6" ht="15.75" hidden="1" thickBot="1" x14ac:dyDescent="0.3">
      <c r="A41" s="19" t="s">
        <v>34</v>
      </c>
      <c r="B41" s="20">
        <v>42380</v>
      </c>
      <c r="C41" s="19" t="s">
        <v>2</v>
      </c>
      <c r="D41" s="19">
        <v>11</v>
      </c>
      <c r="E41" s="19" t="s">
        <v>13</v>
      </c>
      <c r="F41" s="2"/>
    </row>
    <row r="42" spans="1:6" ht="16.5" hidden="1" thickTop="1" thickBot="1" x14ac:dyDescent="0.3">
      <c r="A42" s="10" t="s">
        <v>23</v>
      </c>
      <c r="B42" s="11">
        <v>42381</v>
      </c>
      <c r="C42" s="4" t="s">
        <v>264</v>
      </c>
      <c r="D42" s="10">
        <v>81</v>
      </c>
      <c r="E42" s="10" t="s">
        <v>75</v>
      </c>
      <c r="F42" s="2"/>
    </row>
    <row r="43" spans="1:6" ht="15.75" hidden="1" thickBot="1" x14ac:dyDescent="0.3">
      <c r="A43" s="12" t="s">
        <v>24</v>
      </c>
      <c r="B43" s="13">
        <v>42381</v>
      </c>
      <c r="C43" s="12" t="s">
        <v>9</v>
      </c>
      <c r="D43" s="12">
        <v>15</v>
      </c>
      <c r="E43" s="12" t="s">
        <v>98</v>
      </c>
      <c r="F43" s="2"/>
    </row>
    <row r="44" spans="1:6" ht="15.75" hidden="1" thickBot="1" x14ac:dyDescent="0.3">
      <c r="A44" s="27" t="s">
        <v>25</v>
      </c>
      <c r="B44" s="28">
        <v>42381</v>
      </c>
      <c r="C44" s="27" t="s">
        <v>9</v>
      </c>
      <c r="D44" s="27">
        <v>19</v>
      </c>
      <c r="E44" s="27" t="s">
        <v>97</v>
      </c>
      <c r="F44" s="2"/>
    </row>
    <row r="45" spans="1:6" ht="16.5" hidden="1" thickTop="1" thickBot="1" x14ac:dyDescent="0.3">
      <c r="A45" s="10" t="s">
        <v>22</v>
      </c>
      <c r="B45" s="11">
        <v>42382</v>
      </c>
      <c r="C45" s="10" t="s">
        <v>2</v>
      </c>
      <c r="D45" s="10">
        <v>41</v>
      </c>
      <c r="E45" s="10" t="s">
        <v>99</v>
      </c>
      <c r="F45" s="2"/>
    </row>
    <row r="46" spans="1:6" ht="15.75" hidden="1" thickBot="1" x14ac:dyDescent="0.3">
      <c r="A46" s="12" t="s">
        <v>21</v>
      </c>
      <c r="B46" s="13">
        <v>42382</v>
      </c>
      <c r="C46" s="12" t="s">
        <v>9</v>
      </c>
      <c r="D46" s="12">
        <v>16</v>
      </c>
      <c r="E46" s="12" t="s">
        <v>100</v>
      </c>
      <c r="F46" s="2"/>
    </row>
    <row r="47" spans="1:6" ht="16.5" hidden="1" thickTop="1" thickBot="1" x14ac:dyDescent="0.3">
      <c r="A47" s="14" t="s">
        <v>20</v>
      </c>
      <c r="B47" s="15">
        <v>42384</v>
      </c>
      <c r="C47" s="14" t="s">
        <v>9</v>
      </c>
      <c r="D47" s="14">
        <v>5</v>
      </c>
      <c r="E47" s="14" t="s">
        <v>92</v>
      </c>
      <c r="F47" s="2"/>
    </row>
    <row r="48" spans="1:6" ht="15.75" hidden="1" thickBot="1" x14ac:dyDescent="0.3">
      <c r="A48" s="12" t="s">
        <v>19</v>
      </c>
      <c r="B48" s="13">
        <v>42384</v>
      </c>
      <c r="C48" s="32" t="s">
        <v>9</v>
      </c>
      <c r="D48" s="12">
        <v>14</v>
      </c>
      <c r="E48" s="12" t="s">
        <v>101</v>
      </c>
      <c r="F48" s="2"/>
    </row>
    <row r="49" spans="1:6" ht="16.5" hidden="1" thickTop="1" thickBot="1" x14ac:dyDescent="0.3">
      <c r="A49" s="14" t="s">
        <v>18</v>
      </c>
      <c r="B49" s="15">
        <v>42387</v>
      </c>
      <c r="C49" s="14" t="s">
        <v>264</v>
      </c>
      <c r="D49" s="14">
        <v>16</v>
      </c>
      <c r="E49" s="14" t="s">
        <v>68</v>
      </c>
      <c r="F49" s="2"/>
    </row>
    <row r="50" spans="1:6" ht="15.75" hidden="1" thickBot="1" x14ac:dyDescent="0.3">
      <c r="A50" s="12" t="s">
        <v>17</v>
      </c>
      <c r="B50" s="13">
        <v>42387</v>
      </c>
      <c r="C50" s="12" t="s">
        <v>9</v>
      </c>
      <c r="D50" s="12">
        <v>13</v>
      </c>
      <c r="E50" s="12" t="s">
        <v>102</v>
      </c>
      <c r="F50" s="2"/>
    </row>
    <row r="51" spans="1:6" ht="16.5" thickTop="1" thickBot="1" x14ac:dyDescent="0.3">
      <c r="A51" s="10" t="s">
        <v>16</v>
      </c>
      <c r="B51" s="11">
        <v>42388</v>
      </c>
      <c r="C51" s="10" t="s">
        <v>8</v>
      </c>
      <c r="D51" s="10">
        <v>32</v>
      </c>
      <c r="E51" s="10" t="s">
        <v>103</v>
      </c>
      <c r="F51" s="2"/>
    </row>
    <row r="52" spans="1:6" ht="15.75" hidden="1" thickBot="1" x14ac:dyDescent="0.3">
      <c r="A52" s="12" t="s">
        <v>15</v>
      </c>
      <c r="B52" s="13">
        <v>42388</v>
      </c>
      <c r="C52" s="12" t="s">
        <v>9</v>
      </c>
      <c r="D52" s="12">
        <v>17</v>
      </c>
      <c r="E52" s="12" t="s">
        <v>104</v>
      </c>
      <c r="F52" s="2"/>
    </row>
    <row r="53" spans="1:6" ht="16.5" hidden="1" thickTop="1" thickBot="1" x14ac:dyDescent="0.3">
      <c r="A53" s="14" t="s">
        <v>14</v>
      </c>
      <c r="B53" s="15">
        <v>42390</v>
      </c>
      <c r="C53" s="14" t="s">
        <v>9</v>
      </c>
      <c r="D53" s="14">
        <v>14</v>
      </c>
      <c r="E53" s="14" t="s">
        <v>105</v>
      </c>
      <c r="F53" s="2"/>
    </row>
    <row r="54" spans="1:6" ht="16.5" hidden="1" thickTop="1" thickBot="1" x14ac:dyDescent="0.3">
      <c r="A54" s="10" t="s">
        <v>12</v>
      </c>
      <c r="B54" s="11">
        <v>42391</v>
      </c>
      <c r="C54" s="10" t="s">
        <v>2</v>
      </c>
      <c r="D54" s="10">
        <v>20</v>
      </c>
      <c r="E54" s="10" t="s">
        <v>13</v>
      </c>
      <c r="F54" s="2"/>
    </row>
    <row r="55" spans="1:6" ht="15.75" hidden="1" thickBot="1" x14ac:dyDescent="0.3">
      <c r="A55" s="12" t="s">
        <v>11</v>
      </c>
      <c r="B55" s="13">
        <v>42391</v>
      </c>
      <c r="C55" s="12" t="s">
        <v>9</v>
      </c>
      <c r="D55" s="12">
        <v>15</v>
      </c>
      <c r="E55" s="12" t="s">
        <v>106</v>
      </c>
      <c r="F55" s="2"/>
    </row>
    <row r="56" spans="1:6" ht="16.5" hidden="1" thickTop="1" thickBot="1" x14ac:dyDescent="0.3">
      <c r="A56" s="10" t="s">
        <v>10</v>
      </c>
      <c r="B56" s="11">
        <v>42394</v>
      </c>
      <c r="C56" s="4" t="s">
        <v>264</v>
      </c>
      <c r="D56" s="10">
        <v>24</v>
      </c>
      <c r="E56" s="10" t="s">
        <v>68</v>
      </c>
      <c r="F56" s="2"/>
    </row>
    <row r="57" spans="1:6" ht="15.75" thickTop="1" x14ac:dyDescent="0.25">
      <c r="A57" s="30" t="s">
        <v>7</v>
      </c>
      <c r="B57" s="31">
        <v>42396</v>
      </c>
      <c r="C57" s="30" t="s">
        <v>8</v>
      </c>
      <c r="D57" s="30">
        <v>35</v>
      </c>
      <c r="E57" s="30" t="s">
        <v>107</v>
      </c>
      <c r="F57" s="2"/>
    </row>
    <row r="58" spans="1:6" ht="15.75" hidden="1" thickTop="1" x14ac:dyDescent="0.25">
      <c r="A58" s="10" t="s">
        <v>1</v>
      </c>
      <c r="B58" s="11">
        <v>42398</v>
      </c>
      <c r="C58" s="10" t="s">
        <v>2</v>
      </c>
      <c r="D58" s="10">
        <v>45</v>
      </c>
      <c r="E58" s="10" t="s">
        <v>108</v>
      </c>
      <c r="F58" s="2"/>
    </row>
    <row r="59" spans="1:6" hidden="1" x14ac:dyDescent="0.25">
      <c r="A59" s="25" t="s">
        <v>4</v>
      </c>
      <c r="B59" s="26">
        <v>42398</v>
      </c>
      <c r="C59" s="25" t="s">
        <v>5</v>
      </c>
      <c r="D59" s="25">
        <v>16</v>
      </c>
      <c r="E59" s="25" t="s">
        <v>6</v>
      </c>
      <c r="F59" s="2"/>
    </row>
    <row r="60" spans="1:6" hidden="1" x14ac:dyDescent="0.25">
      <c r="A60" s="4" t="s">
        <v>3</v>
      </c>
      <c r="B60" s="5">
        <v>42398</v>
      </c>
      <c r="C60" s="4" t="s">
        <v>2</v>
      </c>
      <c r="D60" s="4">
        <v>18</v>
      </c>
      <c r="E60" s="4" t="s">
        <v>88</v>
      </c>
      <c r="F60" s="2"/>
    </row>
    <row r="61" spans="1:6" x14ac:dyDescent="0.25">
      <c r="F61" s="2"/>
    </row>
  </sheetData>
  <autoFilter ref="A1:I60">
    <filterColumn colId="2">
      <filters>
        <filter val="Jean-Marie TEISSEIRE"/>
      </filters>
    </filterColumn>
    <filterColumn colId="5" showButton="0"/>
  </autoFilter>
  <sortState ref="A33:F40">
    <sortCondition ref="A32"/>
  </sortState>
  <mergeCells count="5">
    <mergeCell ref="F1:G1"/>
    <mergeCell ref="F2:G4"/>
    <mergeCell ref="H2:H4"/>
    <mergeCell ref="F6:G6"/>
    <mergeCell ref="I2:I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I51"/>
  <sheetViews>
    <sheetView zoomScaleNormal="100" workbookViewId="0">
      <selection activeCell="E11" sqref="E11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9.7109375" customWidth="1"/>
    <col min="4" max="4" width="12.5703125" bestFit="1" customWidth="1"/>
    <col min="5" max="5" width="57.7109375" bestFit="1" customWidth="1"/>
    <col min="8" max="8" width="5.5703125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COUNTIF(D1:D3095, "&lt;18")</f>
        <v>22</v>
      </c>
      <c r="I1" s="48">
        <f>H1/H6</f>
        <v>0.44897959183673469</v>
      </c>
    </row>
    <row r="2" spans="1:9" ht="15" customHeight="1" x14ac:dyDescent="0.25">
      <c r="A2" s="32" t="s">
        <v>118</v>
      </c>
      <c r="B2" s="33">
        <v>42401</v>
      </c>
      <c r="C2" s="32" t="s">
        <v>2</v>
      </c>
      <c r="D2" s="32">
        <v>14</v>
      </c>
      <c r="E2" s="32" t="s">
        <v>164</v>
      </c>
      <c r="F2" s="60" t="s">
        <v>166</v>
      </c>
      <c r="G2" s="60"/>
      <c r="H2" s="64">
        <f>COUNTIF(D2:D3095, "&gt;=18")</f>
        <v>27</v>
      </c>
      <c r="I2" s="63">
        <f>H2/H6</f>
        <v>0.55102040816326525</v>
      </c>
    </row>
    <row r="3" spans="1:9" ht="15.75" thickBot="1" x14ac:dyDescent="0.3">
      <c r="A3" s="27" t="s">
        <v>117</v>
      </c>
      <c r="B3" s="28">
        <v>42401</v>
      </c>
      <c r="C3" s="27" t="s">
        <v>264</v>
      </c>
      <c r="D3" s="27">
        <v>19</v>
      </c>
      <c r="E3" s="27" t="s">
        <v>147</v>
      </c>
      <c r="F3" s="60"/>
      <c r="G3" s="60"/>
      <c r="H3" s="65"/>
      <c r="I3" s="63"/>
    </row>
    <row r="4" spans="1:9" ht="16.5" thickTop="1" thickBot="1" x14ac:dyDescent="0.3">
      <c r="A4" s="21" t="s">
        <v>116</v>
      </c>
      <c r="B4" s="22">
        <v>42402</v>
      </c>
      <c r="C4" s="21" t="s">
        <v>264</v>
      </c>
      <c r="D4" s="21">
        <v>36</v>
      </c>
      <c r="E4" s="21" t="s">
        <v>72</v>
      </c>
      <c r="F4" s="60"/>
      <c r="G4" s="60"/>
      <c r="H4" s="66"/>
      <c r="I4" s="63"/>
    </row>
    <row r="5" spans="1:9" ht="16.5" thickTop="1" thickBot="1" x14ac:dyDescent="0.3">
      <c r="A5" s="23" t="s">
        <v>115</v>
      </c>
      <c r="B5" s="24">
        <v>42403</v>
      </c>
      <c r="C5" s="23" t="s">
        <v>9</v>
      </c>
      <c r="D5" s="23">
        <v>11</v>
      </c>
      <c r="E5" s="23" t="s">
        <v>87</v>
      </c>
    </row>
    <row r="6" spans="1:9" ht="19.5" thickTop="1" x14ac:dyDescent="0.3">
      <c r="A6" s="14" t="s">
        <v>127</v>
      </c>
      <c r="B6" s="15">
        <v>42409</v>
      </c>
      <c r="C6" s="14" t="s">
        <v>9</v>
      </c>
      <c r="D6" s="14">
        <v>15</v>
      </c>
      <c r="E6" s="14" t="s">
        <v>151</v>
      </c>
      <c r="F6" s="62" t="s">
        <v>230</v>
      </c>
      <c r="G6" s="62"/>
      <c r="H6" s="47">
        <f>H1+H2</f>
        <v>49</v>
      </c>
    </row>
    <row r="7" spans="1:9" x14ac:dyDescent="0.25">
      <c r="A7" s="12" t="s">
        <v>123</v>
      </c>
      <c r="B7" s="13">
        <v>42409</v>
      </c>
      <c r="C7" s="12" t="s">
        <v>264</v>
      </c>
      <c r="D7" s="12">
        <v>9</v>
      </c>
      <c r="E7" s="12" t="s">
        <v>147</v>
      </c>
    </row>
    <row r="8" spans="1:9" x14ac:dyDescent="0.25">
      <c r="A8" s="12" t="s">
        <v>128</v>
      </c>
      <c r="B8" s="13">
        <v>42409</v>
      </c>
      <c r="C8" s="12" t="s">
        <v>8</v>
      </c>
      <c r="D8" s="12">
        <v>11</v>
      </c>
      <c r="E8" s="12" t="s">
        <v>95</v>
      </c>
    </row>
    <row r="9" spans="1:9" x14ac:dyDescent="0.25">
      <c r="A9" s="4" t="s">
        <v>122</v>
      </c>
      <c r="B9" s="5">
        <v>42409</v>
      </c>
      <c r="C9" s="4" t="s">
        <v>264</v>
      </c>
      <c r="D9" s="4">
        <v>63</v>
      </c>
      <c r="E9" s="4" t="s">
        <v>67</v>
      </c>
    </row>
    <row r="10" spans="1:9" x14ac:dyDescent="0.25">
      <c r="A10" s="12" t="s">
        <v>126</v>
      </c>
      <c r="B10" s="13">
        <v>42409</v>
      </c>
      <c r="C10" s="12" t="s">
        <v>9</v>
      </c>
      <c r="D10" s="12">
        <v>11</v>
      </c>
      <c r="E10" s="12" t="s">
        <v>150</v>
      </c>
    </row>
    <row r="11" spans="1:9" x14ac:dyDescent="0.25">
      <c r="A11" s="12" t="s">
        <v>124</v>
      </c>
      <c r="B11" s="13">
        <v>42409</v>
      </c>
      <c r="C11" s="12" t="s">
        <v>8</v>
      </c>
      <c r="D11" s="12">
        <v>10</v>
      </c>
      <c r="E11" s="12" t="s">
        <v>148</v>
      </c>
    </row>
    <row r="12" spans="1:9" x14ac:dyDescent="0.25">
      <c r="A12" s="4" t="s">
        <v>125</v>
      </c>
      <c r="B12" s="5">
        <v>42409</v>
      </c>
      <c r="C12" s="4" t="s">
        <v>264</v>
      </c>
      <c r="D12" s="4">
        <v>27</v>
      </c>
      <c r="E12" s="4" t="s">
        <v>149</v>
      </c>
    </row>
    <row r="13" spans="1:9" x14ac:dyDescent="0.25">
      <c r="A13" s="4" t="s">
        <v>121</v>
      </c>
      <c r="B13" s="5">
        <v>42409</v>
      </c>
      <c r="C13" s="4" t="s">
        <v>8</v>
      </c>
      <c r="D13" s="4">
        <v>30</v>
      </c>
      <c r="E13" s="4" t="s">
        <v>146</v>
      </c>
    </row>
    <row r="14" spans="1:9" ht="15.75" thickBot="1" x14ac:dyDescent="0.3">
      <c r="A14" s="27" t="s">
        <v>119</v>
      </c>
      <c r="B14" s="28">
        <v>42409</v>
      </c>
      <c r="C14" s="27" t="s">
        <v>2</v>
      </c>
      <c r="D14" s="27">
        <v>40</v>
      </c>
      <c r="E14" s="27" t="s">
        <v>120</v>
      </c>
    </row>
    <row r="15" spans="1:9" ht="15.75" thickTop="1" x14ac:dyDescent="0.25">
      <c r="A15" s="14" t="s">
        <v>130</v>
      </c>
      <c r="B15" s="15">
        <v>42411</v>
      </c>
      <c r="C15" s="14" t="s">
        <v>2</v>
      </c>
      <c r="D15" s="14">
        <v>14</v>
      </c>
      <c r="E15" s="14" t="s">
        <v>153</v>
      </c>
    </row>
    <row r="16" spans="1:9" x14ac:dyDescent="0.25">
      <c r="A16" s="12" t="s">
        <v>131</v>
      </c>
      <c r="B16" s="13">
        <v>42411</v>
      </c>
      <c r="C16" s="12" t="s">
        <v>2</v>
      </c>
      <c r="D16" s="12">
        <v>17</v>
      </c>
      <c r="E16" s="12" t="s">
        <v>154</v>
      </c>
    </row>
    <row r="17" spans="1:5" ht="15.75" thickBot="1" x14ac:dyDescent="0.3">
      <c r="A17" s="27" t="s">
        <v>129</v>
      </c>
      <c r="B17" s="28">
        <v>42411</v>
      </c>
      <c r="C17" s="27" t="s">
        <v>264</v>
      </c>
      <c r="D17" s="27">
        <v>36</v>
      </c>
      <c r="E17" s="27" t="s">
        <v>152</v>
      </c>
    </row>
    <row r="18" spans="1:5" ht="15.75" thickTop="1" x14ac:dyDescent="0.25">
      <c r="A18" s="10" t="s">
        <v>134</v>
      </c>
      <c r="B18" s="11">
        <v>42412</v>
      </c>
      <c r="C18" s="10" t="s">
        <v>264</v>
      </c>
      <c r="D18" s="10">
        <v>20</v>
      </c>
      <c r="E18" s="10" t="s">
        <v>165</v>
      </c>
    </row>
    <row r="19" spans="1:5" x14ac:dyDescent="0.25">
      <c r="A19" s="12" t="s">
        <v>133</v>
      </c>
      <c r="B19" s="13">
        <v>42412</v>
      </c>
      <c r="C19" s="12" t="s">
        <v>9</v>
      </c>
      <c r="D19" s="12">
        <v>16</v>
      </c>
      <c r="E19" s="12" t="s">
        <v>156</v>
      </c>
    </row>
    <row r="20" spans="1:5" ht="15.75" thickBot="1" x14ac:dyDescent="0.3">
      <c r="A20" s="27" t="s">
        <v>132</v>
      </c>
      <c r="B20" s="28">
        <v>42412</v>
      </c>
      <c r="C20" s="27" t="s">
        <v>9</v>
      </c>
      <c r="D20" s="27">
        <v>26</v>
      </c>
      <c r="E20" s="27" t="s">
        <v>155</v>
      </c>
    </row>
    <row r="21" spans="1:5" ht="15.75" thickTop="1" x14ac:dyDescent="0.25">
      <c r="A21" s="10" t="s">
        <v>136</v>
      </c>
      <c r="B21" s="11">
        <v>42415</v>
      </c>
      <c r="C21" s="10" t="s">
        <v>8</v>
      </c>
      <c r="D21" s="10">
        <v>22</v>
      </c>
      <c r="E21" s="10" t="s">
        <v>158</v>
      </c>
    </row>
    <row r="22" spans="1:5" ht="15.75" thickBot="1" x14ac:dyDescent="0.3">
      <c r="A22" s="19" t="s">
        <v>135</v>
      </c>
      <c r="B22" s="20">
        <v>42415</v>
      </c>
      <c r="C22" s="19" t="s">
        <v>9</v>
      </c>
      <c r="D22" s="19">
        <v>14</v>
      </c>
      <c r="E22" s="19" t="s">
        <v>157</v>
      </c>
    </row>
    <row r="23" spans="1:5" ht="15.75" thickTop="1" x14ac:dyDescent="0.25">
      <c r="A23" s="14" t="s">
        <v>142</v>
      </c>
      <c r="B23" s="15">
        <v>42416</v>
      </c>
      <c r="C23" s="14" t="s">
        <v>2</v>
      </c>
      <c r="D23" s="14">
        <v>14</v>
      </c>
      <c r="E23" s="14" t="s">
        <v>160</v>
      </c>
    </row>
    <row r="24" spans="1:5" x14ac:dyDescent="0.25">
      <c r="A24" s="12" t="s">
        <v>143</v>
      </c>
      <c r="B24" s="13">
        <v>42416</v>
      </c>
      <c r="C24" s="12" t="s">
        <v>9</v>
      </c>
      <c r="D24" s="12">
        <v>17</v>
      </c>
      <c r="E24" s="12" t="s">
        <v>81</v>
      </c>
    </row>
    <row r="25" spans="1:5" x14ac:dyDescent="0.25">
      <c r="A25" s="4" t="s">
        <v>137</v>
      </c>
      <c r="B25" s="5">
        <v>42416</v>
      </c>
      <c r="C25" s="4" t="s">
        <v>9</v>
      </c>
      <c r="D25" s="4">
        <v>24</v>
      </c>
      <c r="E25" s="4" t="s">
        <v>86</v>
      </c>
    </row>
    <row r="26" spans="1:5" x14ac:dyDescent="0.25">
      <c r="A26" s="4" t="s">
        <v>140</v>
      </c>
      <c r="B26" s="5">
        <v>42416</v>
      </c>
      <c r="C26" s="4" t="s">
        <v>264</v>
      </c>
      <c r="D26" s="4">
        <v>29</v>
      </c>
      <c r="E26" s="4" t="s">
        <v>68</v>
      </c>
    </row>
    <row r="27" spans="1:5" x14ac:dyDescent="0.25">
      <c r="A27" s="4" t="s">
        <v>139</v>
      </c>
      <c r="B27" s="5">
        <v>42416</v>
      </c>
      <c r="C27" s="4" t="s">
        <v>264</v>
      </c>
      <c r="D27" s="4">
        <v>90</v>
      </c>
      <c r="E27" s="4" t="s">
        <v>72</v>
      </c>
    </row>
    <row r="28" spans="1:5" x14ac:dyDescent="0.25">
      <c r="A28" s="4" t="s">
        <v>138</v>
      </c>
      <c r="B28" s="5">
        <v>42416</v>
      </c>
      <c r="C28" s="4" t="s">
        <v>264</v>
      </c>
      <c r="D28" s="4">
        <v>54</v>
      </c>
      <c r="E28" s="4" t="s">
        <v>163</v>
      </c>
    </row>
    <row r="29" spans="1:5" ht="15.75" thickBot="1" x14ac:dyDescent="0.3">
      <c r="A29" s="27" t="s">
        <v>141</v>
      </c>
      <c r="B29" s="28">
        <v>42416</v>
      </c>
      <c r="C29" s="27" t="s">
        <v>2</v>
      </c>
      <c r="D29" s="27">
        <v>25</v>
      </c>
      <c r="E29" s="27" t="s">
        <v>159</v>
      </c>
    </row>
    <row r="30" spans="1:5" ht="15.75" thickTop="1" x14ac:dyDescent="0.25">
      <c r="A30" s="10" t="s">
        <v>145</v>
      </c>
      <c r="B30" s="11">
        <v>42417</v>
      </c>
      <c r="C30" s="10" t="s">
        <v>2</v>
      </c>
      <c r="D30" s="10">
        <v>26</v>
      </c>
      <c r="E30" s="10" t="s">
        <v>162</v>
      </c>
    </row>
    <row r="31" spans="1:5" ht="15.75" thickBot="1" x14ac:dyDescent="0.3">
      <c r="A31" s="19" t="s">
        <v>144</v>
      </c>
      <c r="B31" s="20">
        <v>42417</v>
      </c>
      <c r="C31" s="19" t="s">
        <v>9</v>
      </c>
      <c r="D31" s="19">
        <v>10</v>
      </c>
      <c r="E31" s="19" t="s">
        <v>161</v>
      </c>
    </row>
    <row r="32" spans="1:5" ht="16.5" thickTop="1" thickBot="1" x14ac:dyDescent="0.3">
      <c r="A32" s="23" t="s">
        <v>184</v>
      </c>
      <c r="B32" s="24">
        <v>42418</v>
      </c>
      <c r="C32" s="23" t="s">
        <v>2</v>
      </c>
      <c r="D32" s="23">
        <v>14</v>
      </c>
      <c r="E32" s="23" t="s">
        <v>204</v>
      </c>
    </row>
    <row r="33" spans="1:5" ht="15.75" thickTop="1" x14ac:dyDescent="0.25">
      <c r="A33" s="10" t="s">
        <v>188</v>
      </c>
      <c r="B33" s="11">
        <v>42419</v>
      </c>
      <c r="C33" s="10" t="s">
        <v>2</v>
      </c>
      <c r="D33" s="10">
        <v>25</v>
      </c>
      <c r="E33" s="10" t="s">
        <v>88</v>
      </c>
    </row>
    <row r="34" spans="1:5" x14ac:dyDescent="0.25">
      <c r="A34" s="12" t="s">
        <v>185</v>
      </c>
      <c r="B34" s="13">
        <v>42419</v>
      </c>
      <c r="C34" s="12" t="s">
        <v>2</v>
      </c>
      <c r="D34" s="12">
        <v>17</v>
      </c>
      <c r="E34" s="12" t="s">
        <v>205</v>
      </c>
    </row>
    <row r="35" spans="1:5" x14ac:dyDescent="0.25">
      <c r="A35" s="4" t="s">
        <v>190</v>
      </c>
      <c r="B35" s="5">
        <v>42419</v>
      </c>
      <c r="C35" s="4" t="s">
        <v>2</v>
      </c>
      <c r="D35" s="4">
        <v>19</v>
      </c>
      <c r="E35" s="4" t="s">
        <v>207</v>
      </c>
    </row>
    <row r="36" spans="1:5" x14ac:dyDescent="0.25">
      <c r="A36" s="12" t="s">
        <v>187</v>
      </c>
      <c r="B36" s="13">
        <v>42419</v>
      </c>
      <c r="C36" s="12" t="s">
        <v>8</v>
      </c>
      <c r="D36" s="12">
        <v>14</v>
      </c>
      <c r="E36" s="12" t="s">
        <v>83</v>
      </c>
    </row>
    <row r="37" spans="1:5" ht="15.75" thickBot="1" x14ac:dyDescent="0.3">
      <c r="A37" s="19" t="s">
        <v>186</v>
      </c>
      <c r="B37" s="20">
        <v>42419</v>
      </c>
      <c r="C37" s="19" t="s">
        <v>9</v>
      </c>
      <c r="D37" s="19">
        <v>14</v>
      </c>
      <c r="E37" s="19" t="s">
        <v>98</v>
      </c>
    </row>
    <row r="38" spans="1:5" ht="16.5" thickTop="1" thickBot="1" x14ac:dyDescent="0.3">
      <c r="A38" s="41" t="s">
        <v>189</v>
      </c>
      <c r="B38" s="42">
        <v>42419</v>
      </c>
      <c r="C38" s="41" t="s">
        <v>8</v>
      </c>
      <c r="D38" s="41">
        <v>55</v>
      </c>
      <c r="E38" s="41" t="s">
        <v>206</v>
      </c>
    </row>
    <row r="39" spans="1:5" ht="15.75" thickTop="1" x14ac:dyDescent="0.25">
      <c r="A39" s="10" t="s">
        <v>193</v>
      </c>
      <c r="B39" s="11">
        <v>42422</v>
      </c>
      <c r="C39" s="10" t="s">
        <v>264</v>
      </c>
      <c r="D39" s="10">
        <v>30</v>
      </c>
      <c r="E39" s="10" t="s">
        <v>194</v>
      </c>
    </row>
    <row r="40" spans="1:5" x14ac:dyDescent="0.25">
      <c r="A40" s="4" t="s">
        <v>191</v>
      </c>
      <c r="B40" s="5">
        <v>42422</v>
      </c>
      <c r="C40" s="4" t="s">
        <v>8</v>
      </c>
      <c r="D40" s="4">
        <v>20</v>
      </c>
      <c r="E40" s="4" t="s">
        <v>208</v>
      </c>
    </row>
    <row r="41" spans="1:5" ht="15.75" thickBot="1" x14ac:dyDescent="0.3">
      <c r="A41" s="27" t="s">
        <v>192</v>
      </c>
      <c r="B41" s="28">
        <v>42422</v>
      </c>
      <c r="C41" s="27" t="s">
        <v>264</v>
      </c>
      <c r="D41" s="27">
        <v>25</v>
      </c>
      <c r="E41" s="27" t="s">
        <v>209</v>
      </c>
    </row>
    <row r="42" spans="1:5" ht="16.5" thickTop="1" thickBot="1" x14ac:dyDescent="0.3">
      <c r="A42" s="23" t="s">
        <v>195</v>
      </c>
      <c r="B42" s="24">
        <v>42423</v>
      </c>
      <c r="C42" s="23" t="s">
        <v>8</v>
      </c>
      <c r="D42" s="23">
        <v>11</v>
      </c>
      <c r="E42" s="23" t="s">
        <v>210</v>
      </c>
    </row>
    <row r="43" spans="1:5" ht="15.75" thickTop="1" x14ac:dyDescent="0.25">
      <c r="A43" s="10" t="s">
        <v>199</v>
      </c>
      <c r="B43" s="11">
        <v>42424</v>
      </c>
      <c r="C43" s="10" t="s">
        <v>8</v>
      </c>
      <c r="D43" s="10">
        <v>22</v>
      </c>
      <c r="E43" s="10" t="s">
        <v>213</v>
      </c>
    </row>
    <row r="44" spans="1:5" x14ac:dyDescent="0.25">
      <c r="A44" s="12" t="s">
        <v>196</v>
      </c>
      <c r="B44" s="13">
        <v>42424</v>
      </c>
      <c r="C44" s="12" t="s">
        <v>5</v>
      </c>
      <c r="D44" s="12">
        <v>14</v>
      </c>
      <c r="E44" s="12" t="s">
        <v>6</v>
      </c>
    </row>
    <row r="45" spans="1:5" x14ac:dyDescent="0.25">
      <c r="A45" s="12" t="s">
        <v>197</v>
      </c>
      <c r="B45" s="13">
        <v>42424</v>
      </c>
      <c r="C45" s="12" t="s">
        <v>5</v>
      </c>
      <c r="D45" s="12">
        <v>15</v>
      </c>
      <c r="E45" s="12" t="s">
        <v>211</v>
      </c>
    </row>
    <row r="46" spans="1:5" ht="15.75" thickBot="1" x14ac:dyDescent="0.3">
      <c r="A46" s="27" t="s">
        <v>198</v>
      </c>
      <c r="B46" s="28">
        <v>42424</v>
      </c>
      <c r="C46" s="27" t="s">
        <v>8</v>
      </c>
      <c r="D46" s="27">
        <v>21</v>
      </c>
      <c r="E46" s="27" t="s">
        <v>212</v>
      </c>
    </row>
    <row r="47" spans="1:5" ht="16.5" thickTop="1" thickBot="1" x14ac:dyDescent="0.3">
      <c r="A47" s="39" t="s">
        <v>200</v>
      </c>
      <c r="B47" s="40">
        <v>42425</v>
      </c>
      <c r="C47" s="39" t="s">
        <v>264</v>
      </c>
      <c r="D47" s="39">
        <v>99</v>
      </c>
      <c r="E47" s="39" t="s">
        <v>152</v>
      </c>
    </row>
    <row r="48" spans="1:5" ht="15.75" thickTop="1" x14ac:dyDescent="0.25">
      <c r="A48" s="10" t="s">
        <v>202</v>
      </c>
      <c r="B48" s="11">
        <v>42426</v>
      </c>
      <c r="C48" s="10" t="s">
        <v>264</v>
      </c>
      <c r="D48" s="10">
        <v>81</v>
      </c>
      <c r="E48" s="10" t="s">
        <v>67</v>
      </c>
    </row>
    <row r="49" spans="1:5" ht="15.75" thickBot="1" x14ac:dyDescent="0.3">
      <c r="A49" s="19" t="s">
        <v>201</v>
      </c>
      <c r="B49" s="20">
        <v>42426</v>
      </c>
      <c r="C49" s="19" t="s">
        <v>2</v>
      </c>
      <c r="D49" s="19">
        <v>17</v>
      </c>
      <c r="E49" s="19" t="s">
        <v>214</v>
      </c>
    </row>
    <row r="50" spans="1:5" ht="16.5" thickTop="1" thickBot="1" x14ac:dyDescent="0.3">
      <c r="A50" s="39" t="s">
        <v>203</v>
      </c>
      <c r="B50" s="40">
        <v>42429</v>
      </c>
      <c r="C50" s="39" t="s">
        <v>264</v>
      </c>
      <c r="D50" s="39">
        <v>20</v>
      </c>
      <c r="E50" s="39" t="s">
        <v>194</v>
      </c>
    </row>
    <row r="51" spans="1:5" ht="15.75" thickTop="1" x14ac:dyDescent="0.25"/>
  </sheetData>
  <autoFilter ref="C1:C52">
    <filterColumn colId="0">
      <filters>
        <filter val="Daniel KARSZTUN"/>
      </filters>
    </filterColumn>
  </autoFilter>
  <mergeCells count="5">
    <mergeCell ref="F1:G1"/>
    <mergeCell ref="F2:G4"/>
    <mergeCell ref="H2:H4"/>
    <mergeCell ref="F6:G6"/>
    <mergeCell ref="I2:I4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0"/>
  <sheetViews>
    <sheetView zoomScale="90" zoomScaleNormal="90" workbookViewId="0">
      <selection activeCell="E12" sqref="E12:E13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9.7109375" customWidth="1"/>
    <col min="4" max="4" width="12.5703125" bestFit="1" customWidth="1"/>
    <col min="5" max="5" width="57.7109375" customWidth="1"/>
    <col min="6" max="7" width="11.42578125" customWidth="1"/>
    <col min="8" max="8" width="4.28515625" customWidth="1"/>
  </cols>
  <sheetData>
    <row r="1" spans="1:9" ht="44.25" customHeight="1" thickBot="1" x14ac:dyDescent="0.3">
      <c r="A1" s="43" t="s">
        <v>109</v>
      </c>
      <c r="B1" s="44" t="s">
        <v>228</v>
      </c>
      <c r="C1" s="43" t="s">
        <v>111</v>
      </c>
      <c r="D1" s="44" t="s">
        <v>229</v>
      </c>
      <c r="E1" s="43" t="s">
        <v>0</v>
      </c>
      <c r="F1" s="60" t="s">
        <v>114</v>
      </c>
      <c r="G1" s="60"/>
      <c r="H1" s="18">
        <f>COUNTIF(D2:D3089, "&lt;18")</f>
        <v>7</v>
      </c>
      <c r="I1" s="48">
        <f>H1/H6</f>
        <v>0.25</v>
      </c>
    </row>
    <row r="2" spans="1:9" ht="15.75" thickTop="1" x14ac:dyDescent="0.25">
      <c r="A2" s="10" t="s">
        <v>222</v>
      </c>
      <c r="B2" s="11">
        <v>42430</v>
      </c>
      <c r="C2" s="10" t="s">
        <v>2</v>
      </c>
      <c r="D2" s="10">
        <v>36</v>
      </c>
      <c r="E2" s="10" t="s">
        <v>224</v>
      </c>
      <c r="F2" s="67" t="s">
        <v>166</v>
      </c>
      <c r="G2" s="60"/>
      <c r="H2" s="64">
        <f>COUNTIF(D2:D3089, "&gt;=18")</f>
        <v>21</v>
      </c>
      <c r="I2" s="63">
        <f>H2/H6</f>
        <v>0.75</v>
      </c>
    </row>
    <row r="3" spans="1:9" x14ac:dyDescent="0.25">
      <c r="A3" s="4" t="s">
        <v>223</v>
      </c>
      <c r="B3" s="5">
        <v>42430</v>
      </c>
      <c r="C3" s="4" t="s">
        <v>264</v>
      </c>
      <c r="D3" s="4">
        <v>54</v>
      </c>
      <c r="E3" s="4" t="s">
        <v>67</v>
      </c>
      <c r="F3" s="67"/>
      <c r="G3" s="60"/>
      <c r="H3" s="65"/>
      <c r="I3" s="63"/>
    </row>
    <row r="4" spans="1:9" x14ac:dyDescent="0.25">
      <c r="A4" s="12" t="s">
        <v>215</v>
      </c>
      <c r="B4" s="13">
        <v>42430</v>
      </c>
      <c r="C4" s="12" t="s">
        <v>8</v>
      </c>
      <c r="D4" s="12">
        <v>15</v>
      </c>
      <c r="E4" s="12" t="s">
        <v>60</v>
      </c>
      <c r="F4" s="67"/>
      <c r="G4" s="60"/>
      <c r="H4" s="66"/>
      <c r="I4" s="63"/>
    </row>
    <row r="5" spans="1:9" x14ac:dyDescent="0.25">
      <c r="A5" s="4" t="s">
        <v>216</v>
      </c>
      <c r="B5" s="5">
        <v>42430</v>
      </c>
      <c r="C5" s="4" t="s">
        <v>8</v>
      </c>
      <c r="D5" s="4">
        <v>18</v>
      </c>
      <c r="E5" s="4" t="s">
        <v>217</v>
      </c>
    </row>
    <row r="6" spans="1:9" ht="18.75" x14ac:dyDescent="0.3">
      <c r="A6" s="12" t="s">
        <v>218</v>
      </c>
      <c r="B6" s="13">
        <v>42430</v>
      </c>
      <c r="C6" s="12" t="s">
        <v>9</v>
      </c>
      <c r="D6" s="12">
        <v>15</v>
      </c>
      <c r="E6" s="12" t="s">
        <v>221</v>
      </c>
      <c r="F6" s="62" t="s">
        <v>230</v>
      </c>
      <c r="G6" s="62"/>
      <c r="H6" s="45">
        <f>H1+H2</f>
        <v>28</v>
      </c>
    </row>
    <row r="7" spans="1:9" x14ac:dyDescent="0.25">
      <c r="A7" s="4" t="s">
        <v>219</v>
      </c>
      <c r="B7" s="5">
        <v>42430</v>
      </c>
      <c r="C7" s="4" t="s">
        <v>9</v>
      </c>
      <c r="D7" s="4">
        <v>21</v>
      </c>
      <c r="E7" s="4" t="s">
        <v>92</v>
      </c>
    </row>
    <row r="8" spans="1:9" x14ac:dyDescent="0.25">
      <c r="A8" s="8" t="s">
        <v>220</v>
      </c>
      <c r="B8" s="9">
        <v>42430</v>
      </c>
      <c r="C8" s="8" t="s">
        <v>264</v>
      </c>
      <c r="D8" s="8">
        <v>63</v>
      </c>
      <c r="E8" s="8" t="s">
        <v>163</v>
      </c>
    </row>
    <row r="9" spans="1:9" ht="15.75" thickBot="1" x14ac:dyDescent="0.3">
      <c r="A9" s="8" t="s">
        <v>225</v>
      </c>
      <c r="B9" s="9">
        <v>42430</v>
      </c>
      <c r="C9" s="8" t="s">
        <v>264</v>
      </c>
      <c r="D9" s="8">
        <v>99</v>
      </c>
      <c r="E9" s="8" t="s">
        <v>72</v>
      </c>
    </row>
    <row r="10" spans="1:9" ht="15.75" thickTop="1" x14ac:dyDescent="0.25">
      <c r="A10" s="10" t="s">
        <v>226</v>
      </c>
      <c r="B10" s="11">
        <v>42431</v>
      </c>
      <c r="C10" s="10" t="s">
        <v>9</v>
      </c>
      <c r="D10" s="10">
        <v>25</v>
      </c>
      <c r="E10" s="10" t="s">
        <v>89</v>
      </c>
    </row>
    <row r="11" spans="1:9" ht="15.75" thickBot="1" x14ac:dyDescent="0.3">
      <c r="A11" s="27" t="s">
        <v>227</v>
      </c>
      <c r="B11" s="28">
        <v>42431</v>
      </c>
      <c r="C11" s="27" t="s">
        <v>2</v>
      </c>
      <c r="D11" s="27">
        <v>20</v>
      </c>
      <c r="E11" s="27" t="s">
        <v>70</v>
      </c>
    </row>
    <row r="12" spans="1:9" ht="15.75" thickTop="1" x14ac:dyDescent="0.25">
      <c r="A12" s="14" t="s">
        <v>232</v>
      </c>
      <c r="B12" s="15">
        <v>42432</v>
      </c>
      <c r="C12" s="14" t="s">
        <v>5</v>
      </c>
      <c r="D12" s="14">
        <v>15</v>
      </c>
      <c r="E12" s="14" t="s">
        <v>233</v>
      </c>
    </row>
    <row r="13" spans="1:9" ht="15.75" thickBot="1" x14ac:dyDescent="0.3">
      <c r="A13" s="27" t="s">
        <v>231</v>
      </c>
      <c r="B13" s="28">
        <v>42432</v>
      </c>
      <c r="C13" s="27" t="s">
        <v>264</v>
      </c>
      <c r="D13" s="27">
        <v>90</v>
      </c>
      <c r="E13" s="27" t="s">
        <v>67</v>
      </c>
    </row>
    <row r="14" spans="1:9" ht="15.75" thickTop="1" x14ac:dyDescent="0.25">
      <c r="A14" s="10" t="s">
        <v>234</v>
      </c>
      <c r="B14" s="11">
        <v>42433</v>
      </c>
      <c r="C14" s="10" t="s">
        <v>2</v>
      </c>
      <c r="D14" s="10">
        <v>32</v>
      </c>
      <c r="E14" s="10" t="s">
        <v>244</v>
      </c>
    </row>
    <row r="15" spans="1:9" x14ac:dyDescent="0.25">
      <c r="A15" s="12" t="s">
        <v>235</v>
      </c>
      <c r="B15" s="13">
        <v>42433</v>
      </c>
      <c r="C15" s="12" t="s">
        <v>2</v>
      </c>
      <c r="D15" s="12">
        <v>13</v>
      </c>
      <c r="E15" s="12" t="s">
        <v>245</v>
      </c>
    </row>
    <row r="16" spans="1:9" x14ac:dyDescent="0.25">
      <c r="A16" s="4" t="s">
        <v>236</v>
      </c>
      <c r="B16" s="5">
        <v>42433</v>
      </c>
      <c r="C16" s="4" t="s">
        <v>2</v>
      </c>
      <c r="D16" s="4">
        <v>25</v>
      </c>
      <c r="E16" s="4" t="s">
        <v>246</v>
      </c>
    </row>
    <row r="17" spans="1:5" ht="15.75" thickBot="1" x14ac:dyDescent="0.3">
      <c r="A17" s="27" t="s">
        <v>237</v>
      </c>
      <c r="B17" s="28">
        <v>42433</v>
      </c>
      <c r="C17" s="27" t="s">
        <v>2</v>
      </c>
      <c r="D17" s="27">
        <v>18</v>
      </c>
      <c r="E17" s="27" t="s">
        <v>88</v>
      </c>
    </row>
    <row r="18" spans="1:5" ht="15.75" thickTop="1" x14ac:dyDescent="0.25">
      <c r="A18" s="10" t="s">
        <v>238</v>
      </c>
      <c r="B18" s="11">
        <v>42436</v>
      </c>
      <c r="C18" s="10" t="s">
        <v>2</v>
      </c>
      <c r="D18" s="10">
        <v>35</v>
      </c>
      <c r="E18" s="10" t="s">
        <v>247</v>
      </c>
    </row>
    <row r="19" spans="1:5" x14ac:dyDescent="0.25">
      <c r="A19" s="4" t="s">
        <v>239</v>
      </c>
      <c r="B19" s="5">
        <v>42436</v>
      </c>
      <c r="C19" s="4" t="s">
        <v>9</v>
      </c>
      <c r="D19" s="4">
        <v>19</v>
      </c>
      <c r="E19" s="4" t="s">
        <v>248</v>
      </c>
    </row>
    <row r="20" spans="1:5" x14ac:dyDescent="0.25">
      <c r="A20" s="4" t="s">
        <v>240</v>
      </c>
      <c r="B20" s="5">
        <v>42436</v>
      </c>
      <c r="C20" s="4" t="s">
        <v>264</v>
      </c>
      <c r="D20" s="4">
        <v>29</v>
      </c>
      <c r="E20" s="4" t="s">
        <v>68</v>
      </c>
    </row>
    <row r="21" spans="1:5" x14ac:dyDescent="0.25">
      <c r="A21" s="4" t="s">
        <v>241</v>
      </c>
      <c r="B21" s="5">
        <v>42436</v>
      </c>
      <c r="C21" s="4" t="s">
        <v>2</v>
      </c>
      <c r="D21" s="4">
        <v>21</v>
      </c>
      <c r="E21" s="4" t="s">
        <v>249</v>
      </c>
    </row>
    <row r="22" spans="1:5" x14ac:dyDescent="0.25">
      <c r="A22" s="4" t="s">
        <v>242</v>
      </c>
      <c r="B22" s="5">
        <v>42436</v>
      </c>
      <c r="C22" s="4" t="s">
        <v>8</v>
      </c>
      <c r="D22" s="4">
        <v>23</v>
      </c>
      <c r="E22" s="4" t="s">
        <v>250</v>
      </c>
    </row>
    <row r="23" spans="1:5" ht="15.75" thickBot="1" x14ac:dyDescent="0.3">
      <c r="A23" s="27" t="s">
        <v>243</v>
      </c>
      <c r="B23" s="28">
        <v>42436</v>
      </c>
      <c r="C23" s="27" t="s">
        <v>264</v>
      </c>
      <c r="D23" s="27">
        <v>36</v>
      </c>
      <c r="E23" s="27" t="s">
        <v>163</v>
      </c>
    </row>
    <row r="24" spans="1:5" ht="15.75" thickTop="1" x14ac:dyDescent="0.25">
      <c r="A24" s="14" t="s">
        <v>257</v>
      </c>
      <c r="B24" s="15">
        <v>42438</v>
      </c>
      <c r="C24" s="14" t="s">
        <v>9</v>
      </c>
      <c r="D24" s="14">
        <v>17</v>
      </c>
      <c r="E24" s="14" t="s">
        <v>258</v>
      </c>
    </row>
    <row r="25" spans="1:5" x14ac:dyDescent="0.25">
      <c r="A25" s="12" t="s">
        <v>255</v>
      </c>
      <c r="B25" s="13">
        <v>42438</v>
      </c>
      <c r="C25" s="12" t="s">
        <v>9</v>
      </c>
      <c r="D25" s="12">
        <v>14</v>
      </c>
      <c r="E25" s="12" t="s">
        <v>256</v>
      </c>
    </row>
    <row r="26" spans="1:5" x14ac:dyDescent="0.25">
      <c r="A26" s="12" t="s">
        <v>253</v>
      </c>
      <c r="B26" s="13">
        <v>42438</v>
      </c>
      <c r="C26" s="12" t="s">
        <v>9</v>
      </c>
      <c r="D26" s="12">
        <v>14</v>
      </c>
      <c r="E26" s="12" t="s">
        <v>254</v>
      </c>
    </row>
    <row r="27" spans="1:5" x14ac:dyDescent="0.25">
      <c r="A27" s="4" t="s">
        <v>251</v>
      </c>
      <c r="B27" s="5">
        <v>42438</v>
      </c>
      <c r="C27" s="4" t="s">
        <v>2</v>
      </c>
      <c r="D27" s="4">
        <v>20</v>
      </c>
      <c r="E27" s="4" t="s">
        <v>252</v>
      </c>
    </row>
    <row r="28" spans="1:5" ht="15.75" thickBot="1" x14ac:dyDescent="0.3">
      <c r="A28" s="8" t="s">
        <v>259</v>
      </c>
      <c r="B28" s="9">
        <v>42438</v>
      </c>
      <c r="C28" s="8" t="s">
        <v>2</v>
      </c>
      <c r="D28" s="8">
        <v>33</v>
      </c>
      <c r="E28" s="8" t="s">
        <v>260</v>
      </c>
    </row>
    <row r="29" spans="1:5" ht="16.5" thickTop="1" thickBot="1" x14ac:dyDescent="0.3">
      <c r="A29" s="50" t="s">
        <v>262</v>
      </c>
      <c r="B29" s="49">
        <v>42439</v>
      </c>
      <c r="C29" s="50" t="s">
        <v>2</v>
      </c>
      <c r="D29" s="50">
        <v>27</v>
      </c>
      <c r="E29" s="50" t="s">
        <v>263</v>
      </c>
    </row>
    <row r="30" spans="1:5" ht="15.75" thickTop="1" x14ac:dyDescent="0.25"/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E13" sqref="E13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6.5703125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6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6.140625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customWidth="1"/>
    <col min="4" max="4" width="12.5703125" bestFit="1" customWidth="1"/>
    <col min="5" max="5" width="57.7109375" customWidth="1"/>
    <col min="6" max="7" width="11.5703125" customWidth="1"/>
    <col min="8" max="8" width="5.85546875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6" customWidth="1"/>
    <col min="9" max="9" width="1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6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5.85546875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1:F1048576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5.85546875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111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E12" sqref="E12"/>
    </sheetView>
  </sheetViews>
  <sheetFormatPr baseColWidth="10" defaultRowHeight="15" x14ac:dyDescent="0.25"/>
  <cols>
    <col min="1" max="1" width="16.5703125" bestFit="1" customWidth="1"/>
    <col min="2" max="2" width="18.5703125" bestFit="1" customWidth="1"/>
    <col min="3" max="3" width="11.5703125" bestFit="1" customWidth="1"/>
    <col min="4" max="4" width="12.5703125" bestFit="1" customWidth="1"/>
    <col min="5" max="5" width="57.7109375" customWidth="1"/>
    <col min="8" max="8" width="6" customWidth="1"/>
    <col min="9" max="9" width="12.140625" bestFit="1" customWidth="1"/>
  </cols>
  <sheetData>
    <row r="1" spans="1:9" ht="44.25" customHeight="1" x14ac:dyDescent="0.25">
      <c r="A1" s="7" t="s">
        <v>109</v>
      </c>
      <c r="B1" s="7" t="s">
        <v>110</v>
      </c>
      <c r="C1" s="7" t="s">
        <v>261</v>
      </c>
      <c r="D1" s="7" t="s">
        <v>112</v>
      </c>
      <c r="E1" s="7" t="s">
        <v>0</v>
      </c>
      <c r="F1" s="60" t="s">
        <v>114</v>
      </c>
      <c r="G1" s="60"/>
      <c r="H1" s="18">
        <f>COUNTIF(D2:D3100, "&lt;18")</f>
        <v>0</v>
      </c>
      <c r="I1" s="46" t="e">
        <f>H1/H6</f>
        <v>#DIV/0!</v>
      </c>
    </row>
    <row r="2" spans="1:9" x14ac:dyDescent="0.25">
      <c r="F2" s="60" t="s">
        <v>166</v>
      </c>
      <c r="G2" s="60"/>
      <c r="H2" s="64">
        <f>COUNTIF(D2:D3100, "&gt;=18")</f>
        <v>0</v>
      </c>
      <c r="I2" s="68" t="e">
        <f>H2/H6</f>
        <v>#DIV/0!</v>
      </c>
    </row>
    <row r="3" spans="1:9" x14ac:dyDescent="0.25">
      <c r="F3" s="60"/>
      <c r="G3" s="60"/>
      <c r="H3" s="65"/>
      <c r="I3" s="68"/>
    </row>
    <row r="4" spans="1:9" x14ac:dyDescent="0.25">
      <c r="F4" s="60"/>
      <c r="G4" s="60"/>
      <c r="H4" s="66"/>
      <c r="I4" s="68"/>
    </row>
    <row r="6" spans="1:9" ht="18.75" x14ac:dyDescent="0.3">
      <c r="F6" s="62" t="s">
        <v>230</v>
      </c>
      <c r="G6" s="62"/>
      <c r="H6" s="47">
        <f>H1+H2</f>
        <v>0</v>
      </c>
    </row>
  </sheetData>
  <mergeCells count="5">
    <mergeCell ref="F1:G1"/>
    <mergeCell ref="F2:G4"/>
    <mergeCell ref="H2:H4"/>
    <mergeCell ref="F6:G6"/>
    <mergeCell ref="I2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Synthese générale</vt:lpstr>
      <vt:lpstr>Synthese commerciaux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I3-2</cp:lastModifiedBy>
  <cp:lastPrinted>2016-02-17T14:27:16Z</cp:lastPrinted>
  <dcterms:created xsi:type="dcterms:W3CDTF">2016-01-29T14:10:33Z</dcterms:created>
  <dcterms:modified xsi:type="dcterms:W3CDTF">2016-03-14T09:09:28Z</dcterms:modified>
</cp:coreProperties>
</file>