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ann\Desktop\"/>
    </mc:Choice>
  </mc:AlternateContent>
  <bookViews>
    <workbookView xWindow="0" yWindow="0" windowWidth="21840" windowHeight="12345"/>
  </bookViews>
  <sheets>
    <sheet name="ajustement qtées" sheetId="1" r:id="rId1"/>
    <sheet name="poids d'un ingrédient" sheetId="6" r:id="rId2"/>
    <sheet name="poids total" sheetId="4" r:id="rId3"/>
    <sheet name="Feuil2" sheetId="2" r:id="rId4"/>
    <sheet name="Feuil3" sheetId="3" r:id="rId5"/>
  </sheets>
  <functionGroups builtInGroupCount="18"/>
  <definedNames>
    <definedName name="listerecettes">'poids total'!$E$60:$E$75</definedName>
  </definedNames>
  <calcPr calcId="152511"/>
</workbook>
</file>

<file path=xl/calcChain.xml><?xml version="1.0" encoding="utf-8"?>
<calcChain xmlns="http://schemas.openxmlformats.org/spreadsheetml/2006/main">
  <c r="F5" i="1" l="1"/>
  <c r="K35" i="1" l="1"/>
  <c r="K28" i="1"/>
  <c r="K21" i="1"/>
  <c r="K14" i="1"/>
  <c r="O14" i="1" s="1"/>
  <c r="O20" i="1" l="1"/>
  <c r="O19" i="1"/>
  <c r="I23" i="1"/>
  <c r="O21" i="1"/>
  <c r="I20" i="1"/>
  <c r="O22" i="1"/>
  <c r="I21" i="1"/>
  <c r="O23" i="1"/>
  <c r="I22" i="1"/>
  <c r="I19" i="1"/>
  <c r="O29" i="1"/>
  <c r="I28" i="1"/>
  <c r="O30" i="1"/>
  <c r="I29" i="1"/>
  <c r="O27" i="1"/>
  <c r="O26" i="1"/>
  <c r="I30" i="1"/>
  <c r="O28" i="1"/>
  <c r="I27" i="1"/>
  <c r="I26" i="1"/>
  <c r="H10" i="1"/>
  <c r="I10" i="1" s="1"/>
  <c r="O34" i="1"/>
  <c r="O33" i="1"/>
  <c r="I37" i="1"/>
  <c r="I33" i="1"/>
  <c r="O35" i="1"/>
  <c r="I34" i="1"/>
  <c r="O36" i="1"/>
  <c r="I35" i="1"/>
  <c r="O37" i="1"/>
  <c r="I36" i="1"/>
  <c r="O16" i="1"/>
  <c r="O15" i="1"/>
  <c r="O13" i="1"/>
  <c r="O12" i="1"/>
  <c r="I15" i="1"/>
  <c r="I16" i="1"/>
  <c r="I13" i="1"/>
  <c r="I14" i="1"/>
  <c r="I12" i="1"/>
  <c r="H9" i="1"/>
  <c r="H8" i="1"/>
  <c r="I8" i="1" s="1"/>
  <c r="H7" i="1"/>
  <c r="I7" i="1" s="1"/>
  <c r="S28" i="6"/>
  <c r="R28" i="6"/>
  <c r="Q28" i="6"/>
  <c r="Q24" i="6" s="1"/>
  <c r="P28" i="6"/>
  <c r="O28" i="6"/>
  <c r="N28" i="6"/>
  <c r="M28" i="6"/>
  <c r="M24" i="6" s="1"/>
  <c r="L28" i="6"/>
  <c r="K28" i="6"/>
  <c r="J28" i="6"/>
  <c r="I28" i="6"/>
  <c r="I24" i="6" s="1"/>
  <c r="H28" i="6"/>
  <c r="G28" i="6"/>
  <c r="F28" i="6"/>
  <c r="E28" i="6"/>
  <c r="E24" i="6" s="1"/>
  <c r="W13" i="6" s="1"/>
  <c r="D28" i="6"/>
  <c r="S27" i="6"/>
  <c r="R27" i="6"/>
  <c r="Q27" i="6"/>
  <c r="P27" i="6"/>
  <c r="O27" i="6"/>
  <c r="N27" i="6"/>
  <c r="M27" i="6"/>
  <c r="L27" i="6"/>
  <c r="K27" i="6"/>
  <c r="J27" i="6"/>
  <c r="I27" i="6"/>
  <c r="H27" i="6"/>
  <c r="G27" i="6"/>
  <c r="F27" i="6"/>
  <c r="E27" i="6"/>
  <c r="D27" i="6"/>
  <c r="S26" i="6"/>
  <c r="R26" i="6"/>
  <c r="Q26" i="6"/>
  <c r="P26" i="6"/>
  <c r="O26" i="6"/>
  <c r="N26" i="6"/>
  <c r="M26" i="6"/>
  <c r="L26" i="6"/>
  <c r="K26" i="6"/>
  <c r="J26" i="6"/>
  <c r="I26" i="6"/>
  <c r="H26" i="6"/>
  <c r="G26" i="6"/>
  <c r="F26" i="6"/>
  <c r="E26" i="6"/>
  <c r="W15" i="6" s="1"/>
  <c r="D26" i="6"/>
  <c r="C26" i="6"/>
  <c r="S25" i="6"/>
  <c r="R25" i="6"/>
  <c r="P25" i="6"/>
  <c r="O25" i="6"/>
  <c r="N25" i="6"/>
  <c r="L25" i="6"/>
  <c r="K25" i="6"/>
  <c r="J25" i="6"/>
  <c r="H25" i="6"/>
  <c r="G25" i="6"/>
  <c r="F25" i="6"/>
  <c r="D25" i="6"/>
  <c r="C25" i="6"/>
  <c r="S24" i="6"/>
  <c r="R24" i="6"/>
  <c r="P24" i="6"/>
  <c r="O24" i="6"/>
  <c r="N24" i="6"/>
  <c r="L24" i="6"/>
  <c r="K24" i="6"/>
  <c r="J24" i="6"/>
  <c r="H24" i="6"/>
  <c r="G24" i="6"/>
  <c r="F24" i="6"/>
  <c r="D24" i="6"/>
  <c r="C24" i="6"/>
  <c r="V13" i="6" s="1"/>
  <c r="S23" i="6"/>
  <c r="R23" i="6"/>
  <c r="P23" i="6"/>
  <c r="O23" i="6"/>
  <c r="N23" i="6"/>
  <c r="L23" i="6"/>
  <c r="K23" i="6"/>
  <c r="J23" i="6"/>
  <c r="H23" i="6"/>
  <c r="G23" i="6"/>
  <c r="F23" i="6"/>
  <c r="D23" i="6"/>
  <c r="C23" i="6"/>
  <c r="S22" i="6"/>
  <c r="R22" i="6"/>
  <c r="Q22" i="6"/>
  <c r="P22" i="6"/>
  <c r="O22" i="6"/>
  <c r="N22" i="6"/>
  <c r="M22" i="6"/>
  <c r="L22" i="6"/>
  <c r="K22" i="6"/>
  <c r="J22" i="6"/>
  <c r="I22" i="6"/>
  <c r="H22" i="6"/>
  <c r="G22" i="6"/>
  <c r="F22" i="6"/>
  <c r="E22" i="6"/>
  <c r="W11" i="6" s="1"/>
  <c r="D22" i="6"/>
  <c r="C22" i="6"/>
  <c r="S21" i="6"/>
  <c r="R21" i="6"/>
  <c r="P21" i="6"/>
  <c r="O21" i="6"/>
  <c r="N21" i="6"/>
  <c r="L21" i="6"/>
  <c r="K21" i="6"/>
  <c r="J21" i="6"/>
  <c r="H21" i="6"/>
  <c r="G21" i="6"/>
  <c r="F21" i="6"/>
  <c r="D21" i="6"/>
  <c r="C21" i="6"/>
  <c r="S20" i="6"/>
  <c r="R20" i="6"/>
  <c r="P20" i="6"/>
  <c r="O20" i="6"/>
  <c r="N20" i="6"/>
  <c r="L20" i="6"/>
  <c r="K20" i="6"/>
  <c r="J20" i="6"/>
  <c r="H20" i="6"/>
  <c r="G20" i="6"/>
  <c r="F20" i="6"/>
  <c r="D20" i="6"/>
  <c r="C20" i="6"/>
  <c r="S19" i="6"/>
  <c r="R19" i="6"/>
  <c r="P19" i="6"/>
  <c r="O19" i="6"/>
  <c r="N19" i="6"/>
  <c r="L19" i="6"/>
  <c r="K19" i="6"/>
  <c r="J19" i="6"/>
  <c r="H19" i="6"/>
  <c r="G19" i="6"/>
  <c r="F19" i="6"/>
  <c r="D19" i="6"/>
  <c r="C19" i="6"/>
  <c r="S18" i="6"/>
  <c r="R18" i="6"/>
  <c r="Q18" i="6"/>
  <c r="P18" i="6"/>
  <c r="O18" i="6"/>
  <c r="N18" i="6"/>
  <c r="M18" i="6"/>
  <c r="L18" i="6"/>
  <c r="K18" i="6"/>
  <c r="J18" i="6"/>
  <c r="I18" i="6"/>
  <c r="H18" i="6"/>
  <c r="G18" i="6"/>
  <c r="F18" i="6"/>
  <c r="E18" i="6"/>
  <c r="W7" i="6" s="1"/>
  <c r="D18" i="6"/>
  <c r="C18" i="6"/>
  <c r="S17" i="6"/>
  <c r="R17" i="6"/>
  <c r="P17" i="6"/>
  <c r="O17" i="6"/>
  <c r="N17" i="6"/>
  <c r="L17" i="6"/>
  <c r="K17" i="6"/>
  <c r="J17" i="6"/>
  <c r="H17" i="6"/>
  <c r="G17" i="6"/>
  <c r="F17" i="6"/>
  <c r="D17" i="6"/>
  <c r="C17" i="6"/>
  <c r="V16" i="6"/>
  <c r="S16" i="6"/>
  <c r="R16" i="6"/>
  <c r="Q16" i="6"/>
  <c r="P16" i="6"/>
  <c r="O16" i="6"/>
  <c r="N16" i="6"/>
  <c r="M16" i="6"/>
  <c r="L16" i="6"/>
  <c r="K16" i="6"/>
  <c r="J16" i="6"/>
  <c r="I16" i="6"/>
  <c r="H16" i="6"/>
  <c r="G16" i="6"/>
  <c r="F16" i="6"/>
  <c r="E16" i="6"/>
  <c r="W5" i="6" s="1"/>
  <c r="D16" i="6"/>
  <c r="C16" i="6"/>
  <c r="V5" i="6"/>
  <c r="I9" i="1" l="1"/>
  <c r="E4" i="1"/>
  <c r="V15" i="6"/>
  <c r="V7" i="6"/>
  <c r="V11" i="6"/>
  <c r="E21" i="6"/>
  <c r="I21" i="6"/>
  <c r="M21" i="6"/>
  <c r="Q21" i="6"/>
  <c r="E25" i="6"/>
  <c r="I25" i="6"/>
  <c r="M25" i="6"/>
  <c r="Q25" i="6"/>
  <c r="E19" i="6"/>
  <c r="I19" i="6"/>
  <c r="M19" i="6"/>
  <c r="Q19" i="6"/>
  <c r="E23" i="6"/>
  <c r="I23" i="6"/>
  <c r="M23" i="6"/>
  <c r="Q23" i="6"/>
  <c r="E17" i="6"/>
  <c r="I17" i="6"/>
  <c r="M17" i="6"/>
  <c r="Q17" i="6"/>
  <c r="E20" i="6"/>
  <c r="I20" i="6"/>
  <c r="M20" i="6"/>
  <c r="Q20" i="6"/>
  <c r="W14" i="6" l="1"/>
  <c r="W10" i="6"/>
  <c r="W9" i="6"/>
  <c r="W6" i="6"/>
  <c r="W12" i="6"/>
  <c r="W8" i="6"/>
  <c r="W17" i="6" l="1"/>
  <c r="U6" i="6" s="1"/>
  <c r="V6" i="6"/>
  <c r="V9" i="6"/>
  <c r="U9" i="6"/>
  <c r="U8" i="6"/>
  <c r="V8" i="6"/>
  <c r="V10" i="6"/>
  <c r="U10" i="6"/>
  <c r="U12" i="6"/>
  <c r="V12" i="6"/>
  <c r="U14" i="6"/>
  <c r="V14" i="6"/>
  <c r="U15" i="6" l="1"/>
  <c r="U5" i="6"/>
  <c r="U7" i="6"/>
  <c r="U11" i="6"/>
  <c r="U13" i="6"/>
  <c r="F70" i="4" l="1"/>
  <c r="F66" i="4"/>
  <c r="F62" i="4"/>
  <c r="D59" i="4"/>
  <c r="AA30" i="4"/>
  <c r="Z29" i="4"/>
  <c r="T28" i="4"/>
  <c r="T16" i="4" s="1"/>
  <c r="Z27" i="4"/>
  <c r="T27" i="4"/>
  <c r="S27" i="4"/>
  <c r="S28" i="4" s="1"/>
  <c r="S23" i="4" s="1"/>
  <c r="R27" i="4"/>
  <c r="R28" i="4" s="1"/>
  <c r="R24" i="4" s="1"/>
  <c r="Q27" i="4"/>
  <c r="Q28" i="4" s="1"/>
  <c r="P27" i="4"/>
  <c r="P28" i="4" s="1"/>
  <c r="O27" i="4"/>
  <c r="O28" i="4" s="1"/>
  <c r="N27" i="4"/>
  <c r="N28" i="4" s="1"/>
  <c r="N24" i="4" s="1"/>
  <c r="M27" i="4"/>
  <c r="M28" i="4" s="1"/>
  <c r="L27" i="4"/>
  <c r="L28" i="4" s="1"/>
  <c r="K27" i="4"/>
  <c r="K28" i="4" s="1"/>
  <c r="K25" i="4" s="1"/>
  <c r="J27" i="4"/>
  <c r="J28" i="4" s="1"/>
  <c r="J24" i="4" s="1"/>
  <c r="I27" i="4"/>
  <c r="I28" i="4" s="1"/>
  <c r="H27" i="4"/>
  <c r="H28" i="4" s="1"/>
  <c r="G27" i="4"/>
  <c r="G28" i="4" s="1"/>
  <c r="F27" i="4"/>
  <c r="F28" i="4" s="1"/>
  <c r="E27" i="4"/>
  <c r="E28" i="4" s="1"/>
  <c r="C27" i="4"/>
  <c r="Q26" i="4"/>
  <c r="M26" i="4"/>
  <c r="I26" i="4"/>
  <c r="D26" i="4"/>
  <c r="S25" i="4"/>
  <c r="O25" i="4"/>
  <c r="G25" i="4"/>
  <c r="E25" i="4"/>
  <c r="D25" i="4"/>
  <c r="Q24" i="4"/>
  <c r="M24" i="4"/>
  <c r="I24" i="4"/>
  <c r="E24" i="4"/>
  <c r="D24" i="4"/>
  <c r="F68" i="4" s="1"/>
  <c r="T23" i="4"/>
  <c r="O23" i="4"/>
  <c r="G23" i="4"/>
  <c r="D23" i="4"/>
  <c r="R22" i="4"/>
  <c r="Q22" i="4"/>
  <c r="M22" i="4"/>
  <c r="J22" i="4"/>
  <c r="I22" i="4"/>
  <c r="E22" i="4"/>
  <c r="D22" i="4"/>
  <c r="Z25" i="4" s="1"/>
  <c r="S21" i="4"/>
  <c r="O21" i="4"/>
  <c r="K21" i="4"/>
  <c r="G21" i="4"/>
  <c r="E21" i="4"/>
  <c r="D21" i="4"/>
  <c r="R20" i="4"/>
  <c r="Q20" i="4"/>
  <c r="M20" i="4"/>
  <c r="J20" i="4"/>
  <c r="I20" i="4"/>
  <c r="E20" i="4"/>
  <c r="D20" i="4"/>
  <c r="F64" i="4" s="1"/>
  <c r="S19" i="4"/>
  <c r="O19" i="4"/>
  <c r="K19" i="4"/>
  <c r="G19" i="4"/>
  <c r="D19" i="4"/>
  <c r="Q18" i="4"/>
  <c r="M18" i="4"/>
  <c r="I18" i="4"/>
  <c r="E18" i="4"/>
  <c r="D18" i="4"/>
  <c r="Z21" i="4" s="1"/>
  <c r="Q17" i="4"/>
  <c r="M17" i="4"/>
  <c r="I17" i="4"/>
  <c r="E17" i="4"/>
  <c r="D17" i="4"/>
  <c r="W16" i="4"/>
  <c r="S16" i="4"/>
  <c r="O16" i="4"/>
  <c r="K16" i="4"/>
  <c r="G16" i="4"/>
  <c r="D16" i="4"/>
  <c r="W5" i="4"/>
  <c r="H26" i="4" l="1"/>
  <c r="H24" i="4"/>
  <c r="H22" i="4"/>
  <c r="H20" i="4"/>
  <c r="H18" i="4"/>
  <c r="H25" i="4"/>
  <c r="H23" i="4"/>
  <c r="H16" i="4"/>
  <c r="H21" i="4"/>
  <c r="H19" i="4"/>
  <c r="H17" i="4"/>
  <c r="L26" i="4"/>
  <c r="L24" i="4"/>
  <c r="L22" i="4"/>
  <c r="L20" i="4"/>
  <c r="L18" i="4"/>
  <c r="L25" i="4"/>
  <c r="L21" i="4"/>
  <c r="L19" i="4"/>
  <c r="L17" i="4"/>
  <c r="L16" i="4"/>
  <c r="L23" i="4"/>
  <c r="P25" i="4"/>
  <c r="P26" i="4"/>
  <c r="P24" i="4"/>
  <c r="P22" i="4"/>
  <c r="P20" i="4"/>
  <c r="P18" i="4"/>
  <c r="P23" i="4"/>
  <c r="P16" i="4"/>
  <c r="P21" i="4"/>
  <c r="P19" i="4"/>
  <c r="P17" i="4"/>
  <c r="F17" i="4"/>
  <c r="X6" i="4" s="1"/>
  <c r="F26" i="4"/>
  <c r="F25" i="4"/>
  <c r="F23" i="4"/>
  <c r="G67" i="4" s="1"/>
  <c r="H67" i="4" s="1"/>
  <c r="C23" i="4" s="1"/>
  <c r="F21" i="4"/>
  <c r="F19" i="4"/>
  <c r="G63" i="4" s="1"/>
  <c r="H63" i="4" s="1"/>
  <c r="C19" i="4" s="1"/>
  <c r="F16" i="4"/>
  <c r="F60" i="4"/>
  <c r="Z19" i="4"/>
  <c r="J18" i="4"/>
  <c r="R18" i="4"/>
  <c r="K23" i="4"/>
  <c r="F69" i="4"/>
  <c r="Z28" i="4"/>
  <c r="E23" i="4"/>
  <c r="E19" i="4"/>
  <c r="E16" i="4"/>
  <c r="X5" i="4" s="1"/>
  <c r="I25" i="4"/>
  <c r="I23" i="4"/>
  <c r="I21" i="4"/>
  <c r="I19" i="4"/>
  <c r="I16" i="4"/>
  <c r="M25" i="4"/>
  <c r="M23" i="4"/>
  <c r="M21" i="4"/>
  <c r="M19" i="4"/>
  <c r="M16" i="4"/>
  <c r="Q25" i="4"/>
  <c r="Q23" i="4"/>
  <c r="Q21" i="4"/>
  <c r="Q19" i="4"/>
  <c r="Q16" i="4"/>
  <c r="F65" i="4"/>
  <c r="F67" i="4"/>
  <c r="Z24" i="4"/>
  <c r="J17" i="4"/>
  <c r="J26" i="4"/>
  <c r="J25" i="4"/>
  <c r="J23" i="4"/>
  <c r="J21" i="4"/>
  <c r="J19" i="4"/>
  <c r="J16" i="4"/>
  <c r="R17" i="4"/>
  <c r="R26" i="4"/>
  <c r="R25" i="4"/>
  <c r="R23" i="4"/>
  <c r="R21" i="4"/>
  <c r="R19" i="4"/>
  <c r="R16" i="4"/>
  <c r="T25" i="4"/>
  <c r="T26" i="4"/>
  <c r="T24" i="4"/>
  <c r="T22" i="4"/>
  <c r="T20" i="4"/>
  <c r="T18" i="4"/>
  <c r="F61" i="4"/>
  <c r="T17" i="4"/>
  <c r="F18" i="4"/>
  <c r="X7" i="4" s="1"/>
  <c r="N18" i="4"/>
  <c r="F63" i="4"/>
  <c r="T19" i="4"/>
  <c r="Z20" i="4"/>
  <c r="T21" i="4"/>
  <c r="Z22" i="4"/>
  <c r="F24" i="4"/>
  <c r="E26" i="4"/>
  <c r="Z26" i="4"/>
  <c r="G26" i="4"/>
  <c r="G24" i="4"/>
  <c r="G22" i="4"/>
  <c r="G20" i="4"/>
  <c r="G18" i="4"/>
  <c r="G17" i="4"/>
  <c r="K26" i="4"/>
  <c r="K24" i="4"/>
  <c r="K22" i="4"/>
  <c r="K20" i="4"/>
  <c r="K18" i="4"/>
  <c r="K17" i="4"/>
  <c r="O26" i="4"/>
  <c r="O24" i="4"/>
  <c r="O22" i="4"/>
  <c r="O20" i="4"/>
  <c r="O18" i="4"/>
  <c r="O17" i="4"/>
  <c r="S26" i="4"/>
  <c r="S24" i="4"/>
  <c r="S22" i="4"/>
  <c r="S20" i="4"/>
  <c r="S18" i="4"/>
  <c r="S17" i="4"/>
  <c r="X13" i="4"/>
  <c r="N17" i="4"/>
  <c r="N26" i="4"/>
  <c r="N25" i="4"/>
  <c r="N23" i="4"/>
  <c r="N21" i="4"/>
  <c r="N19" i="4"/>
  <c r="N16" i="4"/>
  <c r="F20" i="4"/>
  <c r="X9" i="4" s="1"/>
  <c r="N20" i="4"/>
  <c r="F22" i="4"/>
  <c r="G66" i="4" s="1"/>
  <c r="H66" i="4" s="1"/>
  <c r="C22" i="4" s="1"/>
  <c r="N22" i="4"/>
  <c r="G69" i="4"/>
  <c r="H69" i="4" s="1"/>
  <c r="C25" i="4" s="1"/>
  <c r="G60" i="4"/>
  <c r="H60" i="4" s="1"/>
  <c r="C16" i="4" s="1"/>
  <c r="G68" i="4"/>
  <c r="H68" i="4" s="1"/>
  <c r="C24" i="4" s="1"/>
  <c r="G62" i="4"/>
  <c r="H62" i="4" s="1"/>
  <c r="C18" i="4" s="1"/>
  <c r="G70" i="4"/>
  <c r="H70" i="4" s="1"/>
  <c r="C26" i="4" s="1"/>
  <c r="Z23" i="4"/>
  <c r="G61" i="4"/>
  <c r="H61" i="4" s="1"/>
  <c r="C17" i="4" s="1"/>
  <c r="G65" i="4"/>
  <c r="H65" i="4" s="1"/>
  <c r="C21" i="4" s="1"/>
  <c r="AA21" i="4" l="1"/>
  <c r="W7" i="4"/>
  <c r="AA20" i="4"/>
  <c r="W6" i="4"/>
  <c r="AA23" i="4"/>
  <c r="W9" i="4"/>
  <c r="AA19" i="4"/>
  <c r="X11" i="4"/>
  <c r="X8" i="4"/>
  <c r="X17" i="4" s="1"/>
  <c r="X10" i="4"/>
  <c r="X12" i="4"/>
  <c r="AA27" i="4"/>
  <c r="W13" i="4"/>
  <c r="G64" i="4"/>
  <c r="H64" i="4" s="1"/>
  <c r="C20" i="4" s="1"/>
  <c r="X15" i="4"/>
  <c r="X14" i="4"/>
  <c r="AA31" i="4" l="1"/>
  <c r="V7" i="4"/>
  <c r="V6" i="4"/>
  <c r="V9" i="4"/>
  <c r="V5" i="4"/>
  <c r="V13" i="4"/>
  <c r="AA28" i="4"/>
  <c r="W14" i="4"/>
  <c r="V14" i="4"/>
  <c r="AA26" i="4"/>
  <c r="V12" i="4"/>
  <c r="W12" i="4"/>
  <c r="AA29" i="4"/>
  <c r="V15" i="4"/>
  <c r="W15" i="4"/>
  <c r="AA24" i="4"/>
  <c r="W10" i="4"/>
  <c r="V10" i="4"/>
  <c r="AA22" i="4"/>
  <c r="V8" i="4"/>
  <c r="W8" i="4"/>
  <c r="AA25" i="4"/>
  <c r="W11" i="4"/>
  <c r="V11" i="4"/>
  <c r="AB6" i="4" l="1"/>
  <c r="AB14" i="4" l="1"/>
  <c r="AC11" i="4" s="1"/>
  <c r="AB10" i="4"/>
  <c r="AC8" i="4" s="1"/>
  <c r="AB19" i="4" l="1"/>
  <c r="AB20" i="4"/>
  <c r="AB27" i="4"/>
  <c r="AB21" i="4"/>
  <c r="AB23" i="4"/>
  <c r="AB22" i="4"/>
  <c r="AB28" i="4"/>
  <c r="AB26" i="4"/>
  <c r="AB25" i="4"/>
  <c r="AB29" i="4"/>
  <c r="AB24" i="4"/>
  <c r="AC23" i="4"/>
  <c r="AC19" i="4"/>
  <c r="AC20" i="4"/>
  <c r="AC21" i="4"/>
  <c r="AC27" i="4"/>
  <c r="AC29" i="4"/>
  <c r="AC24" i="4"/>
  <c r="AC22" i="4"/>
  <c r="AC25" i="4"/>
  <c r="AC28" i="4"/>
  <c r="AC26" i="4"/>
  <c r="AC15" i="4" l="1"/>
  <c r="AC31" i="4"/>
  <c r="AB31" i="4"/>
  <c r="AB15" i="4"/>
  <c r="AA22" i="1" l="1"/>
  <c r="AA63" i="1" l="1"/>
  <c r="AB63" i="1" s="1"/>
  <c r="E63" i="1" s="1"/>
  <c r="AA64" i="1"/>
  <c r="AB64" i="1" s="1"/>
  <c r="E64" i="1" s="1"/>
  <c r="AA65" i="1"/>
  <c r="AB65" i="1" s="1"/>
  <c r="E65" i="1" s="1"/>
  <c r="AA66" i="1"/>
  <c r="AB66" i="1" s="1"/>
  <c r="E66" i="1" s="1"/>
  <c r="AA67" i="1"/>
  <c r="AB67" i="1" s="1"/>
  <c r="E67" i="1" s="1"/>
  <c r="AA68" i="1"/>
  <c r="AB68" i="1" s="1"/>
  <c r="E68" i="1" s="1"/>
  <c r="AA69" i="1"/>
  <c r="AB69" i="1" s="1"/>
  <c r="E69" i="1" s="1"/>
  <c r="AA70" i="1"/>
  <c r="AB70" i="1" s="1"/>
  <c r="E70" i="1" s="1"/>
  <c r="AA71" i="1"/>
  <c r="AB71" i="1" s="1"/>
  <c r="E71" i="1" s="1"/>
  <c r="AA72" i="1"/>
  <c r="AB72" i="1" s="1"/>
  <c r="E72" i="1" s="1"/>
  <c r="AA73" i="1"/>
  <c r="AB73" i="1" s="1"/>
  <c r="E73" i="1" s="1"/>
  <c r="AA74" i="1"/>
  <c r="AB74" i="1" s="1"/>
  <c r="E74" i="1" s="1"/>
  <c r="AA75" i="1"/>
  <c r="AB75" i="1" s="1"/>
  <c r="E75" i="1" s="1"/>
  <c r="AA76" i="1"/>
  <c r="AB76" i="1" s="1"/>
  <c r="E76" i="1" s="1"/>
  <c r="AA77" i="1"/>
  <c r="AB77" i="1" s="1"/>
  <c r="E77" i="1" s="1"/>
  <c r="AA78" i="1"/>
  <c r="AB78" i="1" s="1"/>
  <c r="E78" i="1" s="1"/>
  <c r="AA79" i="1"/>
  <c r="AB79" i="1" s="1"/>
  <c r="E79" i="1" s="1"/>
  <c r="AA80" i="1"/>
  <c r="AB80" i="1" s="1"/>
  <c r="E80" i="1" s="1"/>
  <c r="AA81" i="1"/>
  <c r="AB81" i="1" s="1"/>
  <c r="E81" i="1" s="1"/>
  <c r="AA82" i="1"/>
  <c r="AB82" i="1" s="1"/>
  <c r="E82" i="1" s="1"/>
  <c r="AA83" i="1"/>
  <c r="AB83" i="1" s="1"/>
  <c r="E83" i="1" s="1"/>
  <c r="AA84" i="1"/>
  <c r="AB84" i="1" s="1"/>
  <c r="E84" i="1" s="1"/>
  <c r="AA85" i="1"/>
  <c r="AB85" i="1" s="1"/>
  <c r="E85" i="1" s="1"/>
  <c r="AA86" i="1"/>
  <c r="AB86" i="1" s="1"/>
  <c r="E86" i="1" s="1"/>
  <c r="AA87" i="1"/>
  <c r="AB87" i="1" s="1"/>
  <c r="E87" i="1" s="1"/>
  <c r="AA88" i="1"/>
  <c r="AB88" i="1" s="1"/>
  <c r="E88" i="1" s="1"/>
  <c r="AA89" i="1"/>
  <c r="AB89" i="1" s="1"/>
  <c r="E89" i="1" s="1"/>
  <c r="AA90" i="1"/>
  <c r="AB90" i="1" s="1"/>
  <c r="E90" i="1" s="1"/>
  <c r="AA91" i="1"/>
  <c r="AB91" i="1" s="1"/>
  <c r="E91" i="1" s="1"/>
  <c r="AA92" i="1"/>
  <c r="AB92" i="1" s="1"/>
  <c r="E92" i="1" s="1"/>
  <c r="AA93" i="1"/>
  <c r="AB93" i="1" s="1"/>
  <c r="E93" i="1" s="1"/>
  <c r="AA94" i="1"/>
  <c r="AB94" i="1" s="1"/>
  <c r="E94" i="1" s="1"/>
  <c r="AA95" i="1"/>
  <c r="AB95" i="1" s="1"/>
  <c r="E95" i="1" s="1"/>
  <c r="AA96" i="1"/>
  <c r="AB96" i="1" s="1"/>
  <c r="E96" i="1" s="1"/>
  <c r="AA97" i="1"/>
  <c r="AB97" i="1" s="1"/>
  <c r="E97" i="1" s="1"/>
  <c r="AA98" i="1"/>
  <c r="AB98" i="1" s="1"/>
  <c r="E98" i="1" s="1"/>
  <c r="AA99" i="1"/>
  <c r="AB99" i="1" s="1"/>
  <c r="E99" i="1" s="1"/>
  <c r="AA100" i="1"/>
  <c r="AB100" i="1" s="1"/>
  <c r="E100" i="1" s="1"/>
  <c r="AA101" i="1"/>
  <c r="AB101" i="1" s="1"/>
  <c r="E101" i="1" s="1"/>
  <c r="AA102" i="1"/>
  <c r="AB102" i="1" s="1"/>
  <c r="E102" i="1" s="1"/>
  <c r="AA10" i="1" l="1"/>
  <c r="AA11" i="1"/>
  <c r="AA12" i="1"/>
  <c r="AA13" i="1"/>
  <c r="AA14" i="1"/>
  <c r="AA15" i="1"/>
  <c r="AB15" i="1" s="1"/>
  <c r="AA16" i="1"/>
  <c r="AA17" i="1"/>
  <c r="AA18" i="1"/>
  <c r="AA19" i="1"/>
  <c r="AA20" i="1"/>
  <c r="AA21" i="1"/>
  <c r="AA23" i="1"/>
  <c r="AA24" i="1"/>
  <c r="AA25" i="1"/>
  <c r="AA26" i="1"/>
  <c r="AA27" i="1"/>
  <c r="AA28" i="1"/>
  <c r="AA29" i="1"/>
  <c r="AA30" i="1"/>
  <c r="AA31" i="1"/>
  <c r="AA32" i="1"/>
  <c r="AA33" i="1"/>
  <c r="AA34" i="1"/>
  <c r="AA35" i="1"/>
  <c r="AA36" i="1"/>
  <c r="AA37" i="1"/>
  <c r="AA38" i="1"/>
  <c r="AA39" i="1"/>
  <c r="AA40" i="1"/>
  <c r="AA41" i="1"/>
  <c r="AA42" i="1"/>
  <c r="AA43" i="1"/>
  <c r="AA44" i="1"/>
  <c r="AA45" i="1"/>
  <c r="AA46" i="1"/>
  <c r="AA47" i="1"/>
  <c r="AA48" i="1"/>
  <c r="AA49" i="1"/>
  <c r="AA50" i="1"/>
  <c r="AA51" i="1"/>
  <c r="AA52" i="1"/>
  <c r="AA53" i="1"/>
  <c r="AA54" i="1"/>
  <c r="AA55" i="1"/>
  <c r="AA56" i="1"/>
  <c r="AA57" i="1"/>
  <c r="AA58" i="1"/>
  <c r="AA59" i="1"/>
  <c r="AA60" i="1"/>
  <c r="AA61" i="1"/>
  <c r="AA62" i="1"/>
  <c r="AB62" i="1" s="1"/>
  <c r="E62" i="1" s="1"/>
  <c r="AA9" i="1"/>
  <c r="AB56" i="1" l="1"/>
  <c r="AB58" i="1"/>
  <c r="AB54" i="1"/>
  <c r="AB50" i="1"/>
  <c r="AB46" i="1"/>
  <c r="AB61" i="1"/>
  <c r="AB57" i="1"/>
  <c r="AB53" i="1"/>
  <c r="AB49" i="1"/>
  <c r="AB45" i="1"/>
  <c r="AB60" i="1"/>
  <c r="AB52" i="1"/>
  <c r="AB48" i="1"/>
  <c r="E48" i="1" s="1"/>
  <c r="AB44" i="1"/>
  <c r="AB59" i="1"/>
  <c r="AB55" i="1"/>
  <c r="AB51" i="1"/>
  <c r="AB47" i="1"/>
  <c r="E47" i="1" s="1"/>
  <c r="AB43" i="1"/>
  <c r="AB10" i="1"/>
  <c r="AB11" i="1"/>
  <c r="AB12" i="1"/>
  <c r="AB13" i="1"/>
  <c r="AB14" i="1"/>
  <c r="AB16" i="1"/>
  <c r="AB17" i="1"/>
  <c r="AB18" i="1"/>
  <c r="AB19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B33" i="1"/>
  <c r="AB34" i="1"/>
  <c r="AB35" i="1"/>
  <c r="E35" i="1" s="1"/>
  <c r="AB36" i="1"/>
  <c r="E36" i="1" s="1"/>
  <c r="AB37" i="1"/>
  <c r="E37" i="1" s="1"/>
  <c r="AB38" i="1"/>
  <c r="E38" i="1" s="1"/>
  <c r="AB39" i="1"/>
  <c r="E39" i="1" s="1"/>
  <c r="AB40" i="1"/>
  <c r="E40" i="1" s="1"/>
  <c r="AB41" i="1"/>
  <c r="E41" i="1" s="1"/>
  <c r="AB42" i="1"/>
  <c r="E42" i="1" s="1"/>
  <c r="AB9" i="1"/>
  <c r="AA8" i="1" a="1"/>
  <c r="AA7" i="1" a="1"/>
  <c r="AA8" i="1" l="1"/>
  <c r="AA7" i="1"/>
  <c r="B4" i="1" l="1"/>
  <c r="E9" i="1"/>
  <c r="AB8" i="1"/>
  <c r="AB7" i="1"/>
  <c r="E3" i="1" l="1"/>
  <c r="E46" i="1" s="1"/>
  <c r="E7" i="1"/>
  <c r="E8" i="1"/>
  <c r="E56" i="1"/>
  <c r="E54" i="1"/>
  <c r="E53" i="1"/>
  <c r="E45" i="1"/>
  <c r="E50" i="1"/>
  <c r="E49" i="1"/>
  <c r="E51" i="1"/>
  <c r="E58" i="1"/>
  <c r="E43" i="1"/>
  <c r="E32" i="1"/>
  <c r="E10" i="1"/>
  <c r="E34" i="1"/>
  <c r="E31" i="1"/>
  <c r="E20" i="1"/>
  <c r="E28" i="1"/>
  <c r="E12" i="1"/>
  <c r="E26" i="1"/>
  <c r="E13" i="1"/>
  <c r="E22" i="1"/>
  <c r="E23" i="1"/>
  <c r="E14" i="1"/>
  <c r="E19" i="1"/>
  <c r="E21" i="1"/>
  <c r="E25" i="1"/>
  <c r="E24" i="1"/>
  <c r="E11" i="1"/>
  <c r="E15" i="1"/>
  <c r="E16" i="1"/>
  <c r="E29" i="1" l="1"/>
  <c r="E27" i="1"/>
  <c r="E30" i="1"/>
  <c r="E33" i="1"/>
  <c r="E59" i="1"/>
  <c r="E44" i="1"/>
  <c r="E55" i="1"/>
  <c r="E61" i="1"/>
  <c r="E18" i="1"/>
  <c r="E17" i="1"/>
  <c r="E57" i="1"/>
  <c r="E52" i="1"/>
  <c r="E60" i="1"/>
</calcChain>
</file>

<file path=xl/sharedStrings.xml><?xml version="1.0" encoding="utf-8"?>
<sst xmlns="http://schemas.openxmlformats.org/spreadsheetml/2006/main" count="197" uniqueCount="115">
  <si>
    <t>NORMALISEUR DE RECETTES AU POIDS TOTAL</t>
  </si>
  <si>
    <t>ingrédients</t>
  </si>
  <si>
    <t>recette 1</t>
  </si>
  <si>
    <t>recette 2</t>
  </si>
  <si>
    <t>recette 3</t>
  </si>
  <si>
    <t>recette 4</t>
  </si>
  <si>
    <t>recette 5</t>
  </si>
  <si>
    <t>recette 6</t>
  </si>
  <si>
    <t>recette 7</t>
  </si>
  <si>
    <t>recette 8</t>
  </si>
  <si>
    <t>recette 9</t>
  </si>
  <si>
    <t>recette 10</t>
  </si>
  <si>
    <t>recette 11</t>
  </si>
  <si>
    <t>recette 12</t>
  </si>
  <si>
    <t>recette 13</t>
  </si>
  <si>
    <t>recette 14</t>
  </si>
  <si>
    <t>recette 15</t>
  </si>
  <si>
    <t>recette 16</t>
  </si>
  <si>
    <t>moyenne des valeurs normalisées</t>
  </si>
  <si>
    <t>Ajustement des quantités</t>
  </si>
  <si>
    <t>JUS</t>
  </si>
  <si>
    <t>foisonnement</t>
  </si>
  <si>
    <t>COEF</t>
  </si>
  <si>
    <t>BEURRE</t>
  </si>
  <si>
    <t>Estimation volume crème</t>
  </si>
  <si>
    <t>SUCRE</t>
  </si>
  <si>
    <t>Type de moule</t>
  </si>
  <si>
    <t>hauteur recherchée</t>
  </si>
  <si>
    <t>JAUNE</t>
  </si>
  <si>
    <t>Cercle</t>
  </si>
  <si>
    <t>valeurs</t>
  </si>
  <si>
    <t>ENTIER</t>
  </si>
  <si>
    <t>diamètre</t>
  </si>
  <si>
    <t>d'entrée</t>
  </si>
  <si>
    <t>EAU</t>
  </si>
  <si>
    <t>hauteur selon qté de base</t>
  </si>
  <si>
    <t>GELATINE</t>
  </si>
  <si>
    <t>Rectangulaire</t>
  </si>
  <si>
    <t>MAIZENA</t>
  </si>
  <si>
    <t>longueur</t>
  </si>
  <si>
    <t>gélatine</t>
  </si>
  <si>
    <t>largeur</t>
  </si>
  <si>
    <t>ingrédient foisonné</t>
  </si>
  <si>
    <t>Pourcentages</t>
  </si>
  <si>
    <t>Qtés pour hauteur recherchée</t>
  </si>
  <si>
    <t>% / poids total</t>
  </si>
  <si>
    <t>Poids ingrédients</t>
  </si>
  <si>
    <t>vérif poids total</t>
  </si>
  <si>
    <t>normalisées</t>
  </si>
  <si>
    <t>base</t>
  </si>
  <si>
    <t>somme</t>
  </si>
  <si>
    <t>coef</t>
  </si>
  <si>
    <t>liste</t>
  </si>
  <si>
    <t>NORMALISEUR DE RECETTES AU POIDS D'UN INGREDIENT</t>
  </si>
  <si>
    <t>Référence</t>
  </si>
  <si>
    <t>crème</t>
  </si>
  <si>
    <t>sucre</t>
  </si>
  <si>
    <t>beurre</t>
  </si>
  <si>
    <t>Fournée 1</t>
  </si>
  <si>
    <t>Division du pâton en bacs</t>
  </si>
  <si>
    <t>Fournée 2</t>
  </si>
  <si>
    <t>Fournée 3</t>
  </si>
  <si>
    <t>Fournée 4</t>
  </si>
  <si>
    <t>Produit 1</t>
  </si>
  <si>
    <t>Produit 6</t>
  </si>
  <si>
    <t>Produit 2</t>
  </si>
  <si>
    <t>Produit 7</t>
  </si>
  <si>
    <t>Produit 3</t>
  </si>
  <si>
    <t>Produit 8</t>
  </si>
  <si>
    <t>Produit 4</t>
  </si>
  <si>
    <t>Produit 9</t>
  </si>
  <si>
    <t>Produit 5</t>
  </si>
  <si>
    <t>Produit 10</t>
  </si>
  <si>
    <t>AJUSTEMENT DES QUANTITES DE LA RECETTE IMPORTEE D'UN " TXT "</t>
  </si>
  <si>
    <t>Longueur du pâton</t>
  </si>
  <si>
    <t>Nom de sortie</t>
  </si>
  <si>
    <t>Adresse d'exportation</t>
  </si>
  <si>
    <t>g:\sauvegarde\cuisine\temporaire\</t>
  </si>
  <si>
    <t>butchy amande</t>
  </si>
  <si>
    <t>126,1   farine</t>
  </si>
  <si>
    <t>126,1   lait</t>
  </si>
  <si>
    <t>15,1    sucre</t>
  </si>
  <si>
    <t>4,2   levure instant osmo</t>
  </si>
  <si>
    <t>504,4   farine</t>
  </si>
  <si>
    <t>10,1     sel</t>
  </si>
  <si>
    <t>126,1   crème 30% épaisse</t>
  </si>
  <si>
    <t>50,4    beurre</t>
  </si>
  <si>
    <t>18,9    rhum</t>
  </si>
  <si>
    <t>189,2   oeufs entiers</t>
  </si>
  <si>
    <t>4,5   arôme amande amère</t>
  </si>
  <si>
    <t>6,4   miel</t>
  </si>
  <si>
    <t>54,2    sucre</t>
  </si>
  <si>
    <t>5,7   glucose</t>
  </si>
  <si>
    <t>1,9   malt</t>
  </si>
  <si>
    <t>46,7    poudre d'amandes</t>
  </si>
  <si>
    <t>13,9    poudre de lait</t>
  </si>
  <si>
    <t>422,4   farine</t>
  </si>
  <si>
    <t>422,4   lait</t>
  </si>
  <si>
    <t>50,4    sucre</t>
  </si>
  <si>
    <t>13,9    levure instant osmo</t>
  </si>
  <si>
    <t>1689,7   farine</t>
  </si>
  <si>
    <t>33,8   sel</t>
  </si>
  <si>
    <t>422,4    crème 30% épaisse</t>
  </si>
  <si>
    <t>169    beurre</t>
  </si>
  <si>
    <t>63,1     rhum</t>
  </si>
  <si>
    <t>633    oeufs entiers</t>
  </si>
  <si>
    <t>15,1     arôme amande amère</t>
  </si>
  <si>
    <t>21,4     miel</t>
  </si>
  <si>
    <t>181,6    sucre</t>
  </si>
  <si>
    <t>18,9     glucose</t>
  </si>
  <si>
    <t>6,3      malt</t>
  </si>
  <si>
    <t>156,4    poudre d'amandes</t>
  </si>
  <si>
    <t>46,4   poudre de lait</t>
  </si>
  <si>
    <t>pour traitement</t>
  </si>
  <si>
    <t>butchy amande 2199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</si>
</sst>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4" formatCode="_-* #,##0.00\ &quot;€&quot;_-;\-* #,##0.00\ &quot;€&quot;_-;_-* &quot;-&quot;??\ &quot;€&quot;_-;_-@_-"/>
    <numFmt numFmtId="164" formatCode="0.0"/>
    <numFmt numFmtId="165" formatCode="#.#&quot; g&quot;"/>
    <numFmt numFmtId="166" formatCode="#.#&quot; fois V de base&quot;"/>
    <numFmt numFmtId="167" formatCode="#&quot; cm3&quot;"/>
    <numFmt numFmtId="168" formatCode="#.#&quot; cm&quot;"/>
    <numFmt numFmtId="169" formatCode="#.##&quot; cm&quot;"/>
    <numFmt numFmtId="170" formatCode="#.#&quot; %&quot;"/>
    <numFmt numFmtId="171" formatCode="#&quot; g&quot;"/>
    <numFmt numFmtId="172" formatCode="##.#&quot; cm&quot;"/>
    <numFmt numFmtId="173" formatCode="####.#&quot; g&quot;"/>
    <numFmt numFmtId="174" formatCode="&quot;Poids de la recette d' entrée: &quot;#.#&quot; g&quot;"/>
    <numFmt numFmtId="175" formatCode="&quot;Poids de la recette de sortie: &quot;#.#&quot; g&quot;"/>
  </numFmts>
  <fonts count="2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sz val="11"/>
      <color rgb="FFFF0000"/>
      <name val="Calibri"/>
      <family val="2"/>
      <scheme val="minor"/>
    </font>
    <font>
      <sz val="14"/>
      <color rgb="FF000000"/>
      <name val="Calibri"/>
      <family val="2"/>
    </font>
    <font>
      <b/>
      <sz val="24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name val="Calibri"/>
      <family val="2"/>
      <scheme val="minor"/>
    </font>
    <font>
      <sz val="10"/>
      <color theme="2" tint="-9.9978637043366805E-2"/>
      <name val="Calibri"/>
      <family val="2"/>
      <scheme val="minor"/>
    </font>
    <font>
      <sz val="10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FF0000"/>
      <name val="Arial"/>
      <family val="2"/>
    </font>
  </fonts>
  <fills count="2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rgb="FF6C0000"/>
        <bgColor indexed="64"/>
      </patternFill>
    </fill>
    <fill>
      <gradientFill degree="90">
        <stop position="0">
          <color theme="5" tint="-0.25098422193060094"/>
        </stop>
        <stop position="0.5">
          <color theme="5" tint="0.80001220740379042"/>
        </stop>
        <stop position="1">
          <color theme="5" tint="-0.25098422193060094"/>
        </stop>
      </gradient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gradientFill degree="90">
        <stop position="0">
          <color theme="2" tint="-9.8025452436902985E-2"/>
        </stop>
        <stop position="1">
          <color theme="2" tint="-0.25098422193060094"/>
        </stop>
      </gradientFill>
    </fill>
    <fill>
      <gradientFill degree="90">
        <stop position="0">
          <color theme="5" tint="0.40000610370189521"/>
        </stop>
        <stop position="0.5">
          <color theme="5" tint="0.80001220740379042"/>
        </stop>
        <stop position="1">
          <color theme="5" tint="0.40000610370189521"/>
        </stop>
      </gradientFill>
    </fill>
    <fill>
      <gradientFill>
        <stop position="0">
          <color theme="2" tint="-0.25098422193060094"/>
        </stop>
        <stop position="0.5">
          <color theme="2" tint="-9.8025452436902985E-2"/>
        </stop>
        <stop position="1">
          <color theme="2" tint="-0.25098422193060094"/>
        </stop>
      </gradient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1" tint="0.34998626667073579"/>
        <bgColor auto="1"/>
      </patternFill>
    </fill>
    <fill>
      <patternFill patternType="solid">
        <fgColor theme="0"/>
        <bgColor indexed="64"/>
      </patternFill>
    </fill>
    <fill>
      <gradientFill degree="90">
        <stop position="0">
          <color theme="5" tint="-0.25098422193060094"/>
        </stop>
        <stop position="0.5">
          <color theme="5" tint="0.59999389629810485"/>
        </stop>
        <stop position="1">
          <color theme="5" tint="-0.25098422193060094"/>
        </stop>
      </gradientFill>
    </fill>
    <fill>
      <gradientFill degree="180">
        <stop position="0">
          <color theme="2" tint="-9.8025452436902985E-2"/>
        </stop>
        <stop position="1">
          <color theme="2" tint="-0.25098422193060094"/>
        </stop>
      </gradientFill>
    </fill>
    <fill>
      <gradientFill>
        <stop position="0">
          <color theme="2" tint="-9.8025452436902985E-2"/>
        </stop>
        <stop position="1">
          <color theme="2" tint="-0.25098422193060094"/>
        </stop>
      </gradientFill>
    </fill>
    <fill>
      <gradientFill>
        <stop position="0">
          <color theme="3" tint="-0.25098422193060094"/>
        </stop>
        <stop position="0.5">
          <color theme="3" tint="0.40000610370189521"/>
        </stop>
        <stop position="1">
          <color theme="3" tint="-0.25098422193060094"/>
        </stop>
      </gradientFill>
    </fill>
    <fill>
      <gradientFill>
        <stop position="0">
          <color theme="5" tint="-0.25098422193060094"/>
        </stop>
        <stop position="0.5">
          <color theme="5" tint="0.40000610370189521"/>
        </stop>
        <stop position="1">
          <color theme="5" tint="-0.25098422193060094"/>
        </stop>
      </gradientFill>
    </fill>
    <fill>
      <gradientFill>
        <stop position="0">
          <color theme="7" tint="-0.25098422193060094"/>
        </stop>
        <stop position="0.5">
          <color theme="7" tint="0.40000610370189521"/>
        </stop>
        <stop position="1">
          <color theme="7" tint="-0.25098422193060094"/>
        </stop>
      </gradientFill>
    </fill>
    <fill>
      <gradientFill>
        <stop position="0">
          <color theme="6" tint="-0.49803155613879818"/>
        </stop>
        <stop position="0.5">
          <color rgb="FF92D050"/>
        </stop>
        <stop position="1">
          <color theme="6" tint="-0.49803155613879818"/>
        </stop>
      </gradientFill>
    </fill>
  </fills>
  <borders count="7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theme="4" tint="0.79998168889431442"/>
      </left>
      <right/>
      <top style="thin">
        <color theme="4" tint="0.79995117038483843"/>
      </top>
      <bottom style="thin">
        <color theme="4" tint="0.79995117038483843"/>
      </bottom>
      <diagonal/>
    </border>
    <border>
      <left/>
      <right/>
      <top style="thin">
        <color theme="4" tint="0.79995117038483843"/>
      </top>
      <bottom style="thin">
        <color theme="4" tint="0.79995117038483843"/>
      </bottom>
      <diagonal/>
    </border>
    <border>
      <left/>
      <right style="thin">
        <color theme="4" tint="0.79995117038483843"/>
      </right>
      <top style="thin">
        <color theme="4" tint="0.79995117038483843"/>
      </top>
      <bottom style="thin">
        <color theme="4" tint="0.79995117038483843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theme="2" tint="-0.24994659260841701"/>
      </bottom>
      <diagonal/>
    </border>
    <border>
      <left/>
      <right/>
      <top/>
      <bottom style="thin">
        <color theme="2" tint="-0.24994659260841701"/>
      </bottom>
      <diagonal/>
    </border>
    <border>
      <left/>
      <right style="medium">
        <color indexed="64"/>
      </right>
      <top/>
      <bottom style="thin">
        <color theme="2" tint="-0.24994659260841701"/>
      </bottom>
      <diagonal/>
    </border>
    <border>
      <left/>
      <right/>
      <top style="thin">
        <color theme="2" tint="-0.24994659260841701"/>
      </top>
      <bottom style="thin">
        <color theme="2" tint="-0.24994659260841701"/>
      </bottom>
      <diagonal/>
    </border>
    <border>
      <left style="thin">
        <color auto="1"/>
      </left>
      <right/>
      <top style="thin">
        <color theme="2" tint="-0.24994659260841701"/>
      </top>
      <bottom style="thin">
        <color theme="2" tint="-0.24994659260841701"/>
      </bottom>
      <diagonal/>
    </border>
    <border>
      <left/>
      <right style="medium">
        <color indexed="64"/>
      </right>
      <top style="thin">
        <color theme="2" tint="-0.24994659260841701"/>
      </top>
      <bottom style="thin">
        <color theme="2" tint="-0.24994659260841701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thin">
        <color theme="4" tint="0.79998168889431442"/>
      </left>
      <right/>
      <top style="thin">
        <color theme="4" tint="0.79998168889431442"/>
      </top>
      <bottom style="thin">
        <color theme="4" tint="0.79998168889431442"/>
      </bottom>
      <diagonal/>
    </border>
    <border>
      <left/>
      <right/>
      <top style="thin">
        <color theme="4" tint="0.79998168889431442"/>
      </top>
      <bottom style="thin">
        <color theme="4" tint="0.79998168889431442"/>
      </bottom>
      <diagonal/>
    </border>
    <border>
      <left/>
      <right style="thin">
        <color theme="4" tint="0.79998168889431442"/>
      </right>
      <top style="thin">
        <color theme="4" tint="0.79998168889431442"/>
      </top>
      <bottom style="thin">
        <color theme="4" tint="0.7999816888943144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theme="4" tint="0.79995117038483843"/>
      </right>
      <top style="thin">
        <color theme="4" tint="0.79998168889431442"/>
      </top>
      <bottom style="thin">
        <color theme="4" tint="0.79998168889431442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" fillId="0" borderId="0"/>
  </cellStyleXfs>
  <cellXfs count="289">
    <xf numFmtId="0" fontId="0" fillId="0" borderId="0" xfId="0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Border="1"/>
    <xf numFmtId="0" fontId="0" fillId="2" borderId="0" xfId="0" applyFill="1" applyBorder="1" applyAlignment="1">
      <alignment horizontal="right" vertical="center"/>
    </xf>
    <xf numFmtId="0" fontId="0" fillId="2" borderId="0" xfId="0" applyFill="1" applyBorder="1" applyAlignment="1">
      <alignment horizontal="left" vertical="center"/>
    </xf>
    <xf numFmtId="0" fontId="0" fillId="2" borderId="0" xfId="0" applyFill="1" applyBorder="1" applyAlignment="1">
      <alignment horizontal="center" vertical="center"/>
    </xf>
    <xf numFmtId="0" fontId="2" fillId="2" borderId="0" xfId="2" applyFont="1" applyFill="1" applyBorder="1" applyAlignment="1">
      <alignment horizontal="center" vertical="center" wrapText="1"/>
    </xf>
    <xf numFmtId="0" fontId="2" fillId="2" borderId="0" xfId="2" applyFont="1" applyFill="1" applyBorder="1" applyAlignment="1">
      <alignment horizontal="right" vertical="center" wrapText="1"/>
    </xf>
    <xf numFmtId="0" fontId="0" fillId="2" borderId="10" xfId="0" applyFill="1" applyBorder="1" applyAlignment="1">
      <alignment horizontal="left" vertical="center"/>
    </xf>
    <xf numFmtId="0" fontId="3" fillId="2" borderId="10" xfId="0" applyFont="1" applyFill="1" applyBorder="1" applyAlignment="1">
      <alignment horizontal="center" vertical="center"/>
    </xf>
    <xf numFmtId="0" fontId="0" fillId="2" borderId="0" xfId="0" applyNumberFormat="1" applyFill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6" fillId="4" borderId="10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8" fillId="5" borderId="6" xfId="0" applyFont="1" applyFill="1" applyBorder="1" applyAlignment="1">
      <alignment horizontal="center" vertical="center"/>
    </xf>
    <xf numFmtId="0" fontId="8" fillId="5" borderId="14" xfId="0" applyFont="1" applyFill="1" applyBorder="1" applyAlignment="1">
      <alignment horizontal="center" vertical="center"/>
    </xf>
    <xf numFmtId="0" fontId="9" fillId="5" borderId="15" xfId="0" applyFont="1" applyFill="1" applyBorder="1" applyAlignment="1">
      <alignment horizontal="center" vertical="center"/>
    </xf>
    <xf numFmtId="0" fontId="9" fillId="5" borderId="16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164" fontId="8" fillId="6" borderId="17" xfId="0" applyNumberFormat="1" applyFont="1" applyFill="1" applyBorder="1" applyAlignment="1">
      <alignment horizontal="center" vertical="center"/>
    </xf>
    <xf numFmtId="164" fontId="8" fillId="6" borderId="14" xfId="0" applyNumberFormat="1" applyFont="1" applyFill="1" applyBorder="1" applyAlignment="1">
      <alignment horizontal="center" vertical="center"/>
    </xf>
    <xf numFmtId="165" fontId="8" fillId="6" borderId="18" xfId="0" applyNumberFormat="1" applyFont="1" applyFill="1" applyBorder="1" applyAlignment="1">
      <alignment horizontal="center" vertical="center"/>
    </xf>
    <xf numFmtId="0" fontId="8" fillId="7" borderId="4" xfId="0" applyFont="1" applyFill="1" applyBorder="1" applyAlignment="1">
      <alignment horizontal="center" vertical="center"/>
    </xf>
    <xf numFmtId="0" fontId="8" fillId="8" borderId="17" xfId="0" applyFont="1" applyFill="1" applyBorder="1" applyAlignment="1">
      <alignment horizontal="left" vertical="center" indent="9"/>
    </xf>
    <xf numFmtId="166" fontId="10" fillId="8" borderId="14" xfId="0" applyNumberFormat="1" applyFont="1" applyFill="1" applyBorder="1" applyAlignment="1">
      <alignment horizontal="center" vertical="center"/>
    </xf>
    <xf numFmtId="166" fontId="11" fillId="8" borderId="18" xfId="0" applyNumberFormat="1" applyFont="1" applyFill="1" applyBorder="1" applyAlignment="1">
      <alignment horizontal="center" vertical="center"/>
    </xf>
    <xf numFmtId="0" fontId="8" fillId="5" borderId="4" xfId="0" applyFont="1" applyFill="1" applyBorder="1" applyAlignment="1">
      <alignment horizontal="center" vertical="center"/>
    </xf>
    <xf numFmtId="0" fontId="8" fillId="5" borderId="0" xfId="0" applyFont="1" applyFill="1" applyBorder="1" applyAlignment="1">
      <alignment horizontal="center" vertical="center"/>
    </xf>
    <xf numFmtId="0" fontId="9" fillId="5" borderId="19" xfId="0" applyFont="1" applyFill="1" applyBorder="1" applyAlignment="1">
      <alignment horizontal="center" vertical="center"/>
    </xf>
    <xf numFmtId="0" fontId="9" fillId="5" borderId="20" xfId="0" applyFont="1" applyFill="1" applyBorder="1" applyAlignment="1">
      <alignment horizontal="center" vertical="center"/>
    </xf>
    <xf numFmtId="164" fontId="8" fillId="6" borderId="2" xfId="0" applyNumberFormat="1" applyFont="1" applyFill="1" applyBorder="1" applyAlignment="1">
      <alignment horizontal="center" vertical="center"/>
    </xf>
    <xf numFmtId="164" fontId="8" fillId="6" borderId="0" xfId="0" applyNumberFormat="1" applyFont="1" applyFill="1" applyBorder="1" applyAlignment="1">
      <alignment horizontal="center" vertical="center"/>
    </xf>
    <xf numFmtId="165" fontId="8" fillId="6" borderId="3" xfId="0" applyNumberFormat="1" applyFont="1" applyFill="1" applyBorder="1" applyAlignment="1">
      <alignment horizontal="center" vertical="center"/>
    </xf>
    <xf numFmtId="0" fontId="8" fillId="7" borderId="21" xfId="0" applyFont="1" applyFill="1" applyBorder="1" applyAlignment="1">
      <alignment horizontal="right" vertical="center"/>
    </xf>
    <xf numFmtId="167" fontId="8" fillId="7" borderId="22" xfId="0" applyNumberFormat="1" applyFont="1" applyFill="1" applyBorder="1" applyAlignment="1">
      <alignment horizontal="center" vertical="center"/>
    </xf>
    <xf numFmtId="0" fontId="9" fillId="7" borderId="23" xfId="0" applyFont="1" applyFill="1" applyBorder="1" applyAlignment="1">
      <alignment horizontal="center" vertical="center"/>
    </xf>
    <xf numFmtId="0" fontId="9" fillId="5" borderId="24" xfId="0" applyFont="1" applyFill="1" applyBorder="1" applyAlignment="1">
      <alignment horizontal="center" vertical="center"/>
    </xf>
    <xf numFmtId="0" fontId="9" fillId="5" borderId="25" xfId="0" applyFont="1" applyFill="1" applyBorder="1" applyAlignment="1">
      <alignment horizontal="center" vertical="center"/>
    </xf>
    <xf numFmtId="0" fontId="8" fillId="9" borderId="8" xfId="0" applyFont="1" applyFill="1" applyBorder="1" applyAlignment="1">
      <alignment horizontal="right" vertical="center"/>
    </xf>
    <xf numFmtId="0" fontId="8" fillId="9" borderId="10" xfId="0" applyFont="1" applyFill="1" applyBorder="1" applyAlignment="1">
      <alignment horizontal="right" vertical="center"/>
    </xf>
    <xf numFmtId="0" fontId="8" fillId="9" borderId="9" xfId="0" applyFont="1" applyFill="1" applyBorder="1" applyAlignment="1">
      <alignment horizontal="right" vertical="center"/>
    </xf>
    <xf numFmtId="0" fontId="8" fillId="9" borderId="1" xfId="0" applyFont="1" applyFill="1" applyBorder="1" applyAlignment="1">
      <alignment horizontal="center" vertical="center"/>
    </xf>
    <xf numFmtId="0" fontId="8" fillId="10" borderId="17" xfId="0" applyFont="1" applyFill="1" applyBorder="1" applyAlignment="1">
      <alignment horizontal="center" vertical="center"/>
    </xf>
    <xf numFmtId="0" fontId="8" fillId="10" borderId="18" xfId="0" applyFont="1" applyFill="1" applyBorder="1" applyAlignment="1">
      <alignment horizontal="center" vertical="center"/>
    </xf>
    <xf numFmtId="0" fontId="12" fillId="10" borderId="3" xfId="0" applyFont="1" applyFill="1" applyBorder="1" applyAlignment="1">
      <alignment horizontal="center" vertical="center"/>
    </xf>
    <xf numFmtId="0" fontId="8" fillId="10" borderId="2" xfId="0" applyFont="1" applyFill="1" applyBorder="1" applyAlignment="1">
      <alignment horizontal="center" vertical="center"/>
    </xf>
    <xf numFmtId="168" fontId="9" fillId="10" borderId="3" xfId="0" applyNumberFormat="1" applyFont="1" applyFill="1" applyBorder="1" applyAlignment="1">
      <alignment horizontal="center" vertical="center"/>
    </xf>
    <xf numFmtId="0" fontId="8" fillId="10" borderId="26" xfId="0" applyFont="1" applyFill="1" applyBorder="1" applyAlignment="1">
      <alignment horizontal="center" vertical="center"/>
    </xf>
    <xf numFmtId="169" fontId="8" fillId="10" borderId="27" xfId="0" applyNumberFormat="1" applyFont="1" applyFill="1" applyBorder="1" applyAlignment="1">
      <alignment horizontal="center" vertical="center"/>
    </xf>
    <xf numFmtId="0" fontId="8" fillId="10" borderId="29" xfId="0" applyFont="1" applyFill="1" applyBorder="1" applyAlignment="1">
      <alignment horizontal="center" vertical="center"/>
    </xf>
    <xf numFmtId="0" fontId="8" fillId="10" borderId="30" xfId="0" applyFont="1" applyFill="1" applyBorder="1" applyAlignment="1">
      <alignment horizontal="center" vertical="center"/>
    </xf>
    <xf numFmtId="0" fontId="9" fillId="5" borderId="31" xfId="0" applyFont="1" applyFill="1" applyBorder="1" applyAlignment="1">
      <alignment horizontal="center" vertical="center"/>
    </xf>
    <xf numFmtId="0" fontId="9" fillId="5" borderId="32" xfId="0" applyFont="1" applyFill="1" applyBorder="1" applyAlignment="1">
      <alignment horizontal="center" vertical="center"/>
    </xf>
    <xf numFmtId="0" fontId="8" fillId="7" borderId="33" xfId="0" applyFont="1" applyFill="1" applyBorder="1" applyAlignment="1">
      <alignment horizontal="center" vertical="center"/>
    </xf>
    <xf numFmtId="0" fontId="13" fillId="7" borderId="34" xfId="0" applyFont="1" applyFill="1" applyBorder="1" applyAlignment="1">
      <alignment horizontal="center" vertical="center"/>
    </xf>
    <xf numFmtId="0" fontId="9" fillId="7" borderId="35" xfId="0" applyFont="1" applyFill="1" applyBorder="1" applyAlignment="1">
      <alignment horizontal="center" vertical="center"/>
    </xf>
    <xf numFmtId="0" fontId="9" fillId="7" borderId="36" xfId="0" applyFont="1" applyFill="1" applyBorder="1" applyAlignment="1">
      <alignment horizontal="center" vertical="center"/>
    </xf>
    <xf numFmtId="0" fontId="9" fillId="7" borderId="37" xfId="0" applyFont="1" applyFill="1" applyBorder="1" applyAlignment="1">
      <alignment horizontal="center" vertical="center"/>
    </xf>
    <xf numFmtId="164" fontId="8" fillId="7" borderId="2" xfId="0" applyNumberFormat="1" applyFont="1" applyFill="1" applyBorder="1" applyAlignment="1">
      <alignment horizontal="center" vertical="center"/>
    </xf>
    <xf numFmtId="164" fontId="8" fillId="7" borderId="0" xfId="0" applyNumberFormat="1" applyFont="1" applyFill="1" applyBorder="1" applyAlignment="1">
      <alignment horizontal="center" vertical="center"/>
    </xf>
    <xf numFmtId="165" fontId="8" fillId="7" borderId="3" xfId="0" applyNumberFormat="1" applyFont="1" applyFill="1" applyBorder="1" applyAlignment="1">
      <alignment horizontal="center" vertical="center"/>
    </xf>
    <xf numFmtId="0" fontId="8" fillId="9" borderId="8" xfId="0" applyFont="1" applyFill="1" applyBorder="1" applyAlignment="1">
      <alignment horizontal="center" vertical="center"/>
    </xf>
    <xf numFmtId="0" fontId="8" fillId="9" borderId="38" xfId="0" applyFont="1" applyFill="1" applyBorder="1" applyAlignment="1">
      <alignment horizontal="center" vertical="center"/>
    </xf>
    <xf numFmtId="0" fontId="8" fillId="9" borderId="10" xfId="0" applyFont="1" applyFill="1" applyBorder="1" applyAlignment="1">
      <alignment horizontal="center" vertical="center"/>
    </xf>
    <xf numFmtId="0" fontId="8" fillId="9" borderId="9" xfId="0" applyFont="1" applyFill="1" applyBorder="1" applyAlignment="1">
      <alignment horizontal="center" vertical="center"/>
    </xf>
    <xf numFmtId="0" fontId="8" fillId="11" borderId="6" xfId="0" applyFont="1" applyFill="1" applyBorder="1" applyAlignment="1">
      <alignment horizontal="center" vertical="center"/>
    </xf>
    <xf numFmtId="170" fontId="8" fillId="11" borderId="39" xfId="0" applyNumberFormat="1" applyFont="1" applyFill="1" applyBorder="1" applyAlignment="1">
      <alignment horizontal="center" vertical="center"/>
    </xf>
    <xf numFmtId="0" fontId="8" fillId="11" borderId="40" xfId="0" applyFont="1" applyFill="1" applyBorder="1" applyAlignment="1">
      <alignment horizontal="center" vertical="center"/>
    </xf>
    <xf numFmtId="164" fontId="8" fillId="11" borderId="40" xfId="0" applyNumberFormat="1" applyFont="1" applyFill="1" applyBorder="1" applyAlignment="1">
      <alignment horizontal="center" vertical="center"/>
    </xf>
    <xf numFmtId="164" fontId="8" fillId="11" borderId="41" xfId="0" applyNumberFormat="1" applyFont="1" applyFill="1" applyBorder="1" applyAlignment="1">
      <alignment horizontal="center" vertical="center"/>
    </xf>
    <xf numFmtId="0" fontId="8" fillId="6" borderId="26" xfId="0" applyFont="1" applyFill="1" applyBorder="1" applyAlignment="1">
      <alignment horizontal="center" vertical="center"/>
    </xf>
    <xf numFmtId="0" fontId="8" fillId="6" borderId="42" xfId="0" applyFont="1" applyFill="1" applyBorder="1" applyAlignment="1">
      <alignment horizontal="center" vertical="center"/>
    </xf>
    <xf numFmtId="0" fontId="8" fillId="6" borderId="27" xfId="0" applyFont="1" applyFill="1" applyBorder="1" applyAlignment="1">
      <alignment vertical="center"/>
    </xf>
    <xf numFmtId="0" fontId="8" fillId="7" borderId="6" xfId="0" applyFont="1" applyFill="1" applyBorder="1" applyAlignment="1">
      <alignment horizontal="center" vertical="center"/>
    </xf>
    <xf numFmtId="0" fontId="8" fillId="10" borderId="7" xfId="0" applyFont="1" applyFill="1" applyBorder="1" applyAlignment="1">
      <alignment horizontal="center" vertical="center"/>
    </xf>
    <xf numFmtId="0" fontId="8" fillId="10" borderId="14" xfId="0" applyFont="1" applyFill="1" applyBorder="1" applyAlignment="1">
      <alignment horizontal="center" vertical="center"/>
    </xf>
    <xf numFmtId="0" fontId="8" fillId="11" borderId="4" xfId="0" applyFont="1" applyFill="1" applyBorder="1" applyAlignment="1">
      <alignment horizontal="center" vertical="center"/>
    </xf>
    <xf numFmtId="170" fontId="8" fillId="11" borderId="43" xfId="0" applyNumberFormat="1" applyFont="1" applyFill="1" applyBorder="1" applyAlignment="1">
      <alignment horizontal="center" vertical="center"/>
    </xf>
    <xf numFmtId="0" fontId="8" fillId="11" borderId="44" xfId="0" applyFont="1" applyFill="1" applyBorder="1" applyAlignment="1">
      <alignment horizontal="center" vertical="center"/>
    </xf>
    <xf numFmtId="164" fontId="8" fillId="11" borderId="44" xfId="0" applyNumberFormat="1" applyFont="1" applyFill="1" applyBorder="1" applyAlignment="1">
      <alignment horizontal="center" vertical="center"/>
    </xf>
    <xf numFmtId="164" fontId="8" fillId="11" borderId="27" xfId="0" applyNumberFormat="1" applyFont="1" applyFill="1" applyBorder="1" applyAlignment="1">
      <alignment horizontal="center" vertical="center"/>
    </xf>
    <xf numFmtId="0" fontId="8" fillId="6" borderId="21" xfId="0" applyFont="1" applyFill="1" applyBorder="1" applyAlignment="1">
      <alignment horizontal="center" vertical="center"/>
    </xf>
    <xf numFmtId="0" fontId="8" fillId="6" borderId="22" xfId="0" applyFont="1" applyFill="1" applyBorder="1" applyAlignment="1">
      <alignment horizontal="center" vertical="center"/>
    </xf>
    <xf numFmtId="171" fontId="9" fillId="6" borderId="23" xfId="0" applyNumberFormat="1" applyFont="1" applyFill="1" applyBorder="1" applyAlignment="1">
      <alignment horizontal="center" vertical="center"/>
    </xf>
    <xf numFmtId="0" fontId="8" fillId="10" borderId="45" xfId="0" applyFont="1" applyFill="1" applyBorder="1" applyAlignment="1">
      <alignment horizontal="center" vertical="center"/>
    </xf>
    <xf numFmtId="0" fontId="8" fillId="10" borderId="0" xfId="0" applyFont="1" applyFill="1" applyBorder="1" applyAlignment="1">
      <alignment horizontal="center" vertical="center"/>
    </xf>
    <xf numFmtId="0" fontId="8" fillId="10" borderId="3" xfId="0" applyFont="1" applyFill="1" applyBorder="1" applyAlignment="1">
      <alignment horizontal="center" vertical="center"/>
    </xf>
    <xf numFmtId="165" fontId="8" fillId="10" borderId="46" xfId="0" applyNumberFormat="1" applyFont="1" applyFill="1" applyBorder="1" applyAlignment="1">
      <alignment horizontal="center" vertical="center"/>
    </xf>
    <xf numFmtId="164" fontId="8" fillId="10" borderId="47" xfId="0" applyNumberFormat="1" applyFont="1" applyFill="1" applyBorder="1" applyAlignment="1">
      <alignment horizontal="center" vertical="center"/>
    </xf>
    <xf numFmtId="164" fontId="8" fillId="10" borderId="48" xfId="0" applyNumberFormat="1" applyFont="1" applyFill="1" applyBorder="1" applyAlignment="1">
      <alignment horizontal="center" vertical="center"/>
    </xf>
    <xf numFmtId="165" fontId="8" fillId="10" borderId="49" xfId="0" applyNumberFormat="1" applyFont="1" applyFill="1" applyBorder="1" applyAlignment="1">
      <alignment horizontal="center" vertical="center"/>
    </xf>
    <xf numFmtId="164" fontId="8" fillId="10" borderId="50" xfId="0" applyNumberFormat="1" applyFont="1" applyFill="1" applyBorder="1" applyAlignment="1">
      <alignment horizontal="center" vertical="center"/>
    </xf>
    <xf numFmtId="164" fontId="8" fillId="10" borderId="51" xfId="0" applyNumberFormat="1" applyFont="1" applyFill="1" applyBorder="1" applyAlignment="1">
      <alignment horizontal="center" vertical="center"/>
    </xf>
    <xf numFmtId="171" fontId="9" fillId="11" borderId="4" xfId="0" applyNumberFormat="1" applyFont="1" applyFill="1" applyBorder="1" applyAlignment="1">
      <alignment horizontal="center" vertical="center"/>
    </xf>
    <xf numFmtId="0" fontId="8" fillId="12" borderId="33" xfId="0" applyFont="1" applyFill="1" applyBorder="1" applyAlignment="1">
      <alignment horizontal="center" vertical="center"/>
    </xf>
    <xf numFmtId="170" fontId="8" fillId="12" borderId="34" xfId="0" applyNumberFormat="1" applyFont="1" applyFill="1" applyBorder="1" applyAlignment="1">
      <alignment horizontal="center" vertical="center"/>
    </xf>
    <xf numFmtId="0" fontId="8" fillId="12" borderId="52" xfId="0" applyFont="1" applyFill="1" applyBorder="1" applyAlignment="1">
      <alignment horizontal="center" vertical="center"/>
    </xf>
    <xf numFmtId="164" fontId="8" fillId="12" borderId="52" xfId="0" applyNumberFormat="1" applyFont="1" applyFill="1" applyBorder="1" applyAlignment="1">
      <alignment horizontal="center" vertical="center"/>
    </xf>
    <xf numFmtId="164" fontId="8" fillId="12" borderId="3" xfId="0" applyNumberFormat="1" applyFont="1" applyFill="1" applyBorder="1" applyAlignment="1">
      <alignment horizontal="center" vertical="center"/>
    </xf>
    <xf numFmtId="0" fontId="8" fillId="13" borderId="17" xfId="0" applyFont="1" applyFill="1" applyBorder="1" applyAlignment="1">
      <alignment horizontal="center" vertical="center"/>
    </xf>
    <xf numFmtId="0" fontId="8" fillId="13" borderId="14" xfId="0" applyFont="1" applyFill="1" applyBorder="1" applyAlignment="1">
      <alignment horizontal="center" vertical="center"/>
    </xf>
    <xf numFmtId="0" fontId="8" fillId="13" borderId="39" xfId="0" applyFont="1" applyFill="1" applyBorder="1" applyAlignment="1">
      <alignment horizontal="center" vertical="center"/>
    </xf>
    <xf numFmtId="0" fontId="8" fillId="13" borderId="15" xfId="0" applyFont="1" applyFill="1" applyBorder="1" applyAlignment="1">
      <alignment horizontal="center" vertical="center"/>
    </xf>
    <xf numFmtId="0" fontId="8" fillId="13" borderId="16" xfId="0" applyFont="1" applyFill="1" applyBorder="1" applyAlignment="1">
      <alignment horizontal="center" vertical="center"/>
    </xf>
    <xf numFmtId="0" fontId="8" fillId="13" borderId="2" xfId="0" applyFont="1" applyFill="1" applyBorder="1" applyAlignment="1">
      <alignment horizontal="center" vertical="center"/>
    </xf>
    <xf numFmtId="0" fontId="8" fillId="13" borderId="0" xfId="0" applyFont="1" applyFill="1" applyBorder="1" applyAlignment="1">
      <alignment horizontal="center" vertical="center"/>
    </xf>
    <xf numFmtId="0" fontId="8" fillId="13" borderId="34" xfId="0" applyFont="1" applyFill="1" applyBorder="1" applyAlignment="1">
      <alignment horizontal="center" vertical="center"/>
    </xf>
    <xf numFmtId="164" fontId="8" fillId="13" borderId="36" xfId="0" applyNumberFormat="1" applyFont="1" applyFill="1" applyBorder="1" applyAlignment="1">
      <alignment horizontal="center" vertical="center"/>
    </xf>
    <xf numFmtId="164" fontId="8" fillId="13" borderId="37" xfId="0" applyNumberFormat="1" applyFont="1" applyFill="1" applyBorder="1" applyAlignment="1">
      <alignment horizontal="center" vertical="center"/>
    </xf>
    <xf numFmtId="0" fontId="8" fillId="13" borderId="21" xfId="0" applyFont="1" applyFill="1" applyBorder="1" applyAlignment="1">
      <alignment horizontal="center" vertical="center"/>
    </xf>
    <xf numFmtId="0" fontId="8" fillId="13" borderId="22" xfId="0" applyFont="1" applyFill="1" applyBorder="1" applyAlignment="1">
      <alignment horizontal="center" vertical="center"/>
    </xf>
    <xf numFmtId="0" fontId="8" fillId="13" borderId="10" xfId="0" applyFont="1" applyFill="1" applyBorder="1" applyAlignment="1">
      <alignment horizontal="center" vertical="center"/>
    </xf>
    <xf numFmtId="164" fontId="8" fillId="13" borderId="22" xfId="0" applyNumberFormat="1" applyFont="1" applyFill="1" applyBorder="1" applyAlignment="1">
      <alignment horizontal="center" vertical="center"/>
    </xf>
    <xf numFmtId="164" fontId="8" fillId="13" borderId="23" xfId="0" applyNumberFormat="1" applyFont="1" applyFill="1" applyBorder="1" applyAlignment="1">
      <alignment horizontal="center" vertical="center"/>
    </xf>
    <xf numFmtId="0" fontId="8" fillId="13" borderId="4" xfId="0" applyFont="1" applyFill="1" applyBorder="1" applyAlignment="1">
      <alignment horizontal="center" vertical="center"/>
    </xf>
    <xf numFmtId="165" fontId="8" fillId="13" borderId="49" xfId="0" applyNumberFormat="1" applyFont="1" applyFill="1" applyBorder="1" applyAlignment="1">
      <alignment horizontal="center" vertical="center"/>
    </xf>
    <xf numFmtId="164" fontId="8" fillId="13" borderId="50" xfId="0" applyNumberFormat="1" applyFont="1" applyFill="1" applyBorder="1" applyAlignment="1">
      <alignment horizontal="center" vertical="center"/>
    </xf>
    <xf numFmtId="164" fontId="8" fillId="13" borderId="51" xfId="0" applyNumberFormat="1" applyFont="1" applyFill="1" applyBorder="1" applyAlignment="1">
      <alignment horizontal="center" vertical="center"/>
    </xf>
    <xf numFmtId="165" fontId="8" fillId="10" borderId="50" xfId="0" applyNumberFormat="1" applyFont="1" applyFill="1" applyBorder="1" applyAlignment="1">
      <alignment horizontal="center" vertical="center"/>
    </xf>
    <xf numFmtId="165" fontId="8" fillId="10" borderId="51" xfId="0" applyNumberFormat="1" applyFont="1" applyFill="1" applyBorder="1" applyAlignment="1">
      <alignment horizontal="center" vertical="center"/>
    </xf>
    <xf numFmtId="0" fontId="8" fillId="7" borderId="5" xfId="0" applyFont="1" applyFill="1" applyBorder="1" applyAlignment="1">
      <alignment horizontal="center" vertical="center"/>
    </xf>
    <xf numFmtId="0" fontId="8" fillId="10" borderId="22" xfId="0" applyFont="1" applyFill="1" applyBorder="1" applyAlignment="1">
      <alignment horizontal="center" vertical="center"/>
    </xf>
    <xf numFmtId="0" fontId="8" fillId="10" borderId="53" xfId="0" applyFont="1" applyFill="1" applyBorder="1" applyAlignment="1">
      <alignment horizontal="center" vertical="center"/>
    </xf>
    <xf numFmtId="1" fontId="8" fillId="10" borderId="23" xfId="0" applyNumberFormat="1" applyFont="1" applyFill="1" applyBorder="1" applyAlignment="1">
      <alignment horizontal="center" vertical="center"/>
    </xf>
    <xf numFmtId="0" fontId="8" fillId="14" borderId="14" xfId="0" applyFont="1" applyFill="1" applyBorder="1" applyAlignment="1">
      <alignment horizontal="center" vertical="center"/>
    </xf>
    <xf numFmtId="1" fontId="8" fillId="14" borderId="14" xfId="0" applyNumberFormat="1" applyFont="1" applyFill="1" applyBorder="1" applyAlignment="1">
      <alignment horizontal="center" vertical="center"/>
    </xf>
    <xf numFmtId="0" fontId="8" fillId="14" borderId="0" xfId="0" applyFont="1" applyFill="1" applyBorder="1" applyAlignment="1">
      <alignment horizontal="center" vertical="top"/>
    </xf>
    <xf numFmtId="1" fontId="8" fillId="14" borderId="0" xfId="0" applyNumberFormat="1" applyFont="1" applyFill="1" applyBorder="1" applyAlignment="1">
      <alignment horizontal="center" vertical="top"/>
    </xf>
    <xf numFmtId="0" fontId="0" fillId="15" borderId="0" xfId="0" applyFill="1" applyAlignment="1">
      <alignment horizontal="center" vertical="center"/>
    </xf>
    <xf numFmtId="0" fontId="0" fillId="15" borderId="6" xfId="0" applyFill="1" applyBorder="1" applyAlignment="1">
      <alignment horizontal="center" vertical="center"/>
    </xf>
    <xf numFmtId="0" fontId="0" fillId="15" borderId="0" xfId="0" applyFill="1" applyBorder="1" applyAlignment="1">
      <alignment horizontal="center" vertical="center"/>
    </xf>
    <xf numFmtId="164" fontId="0" fillId="2" borderId="0" xfId="0" applyNumberFormat="1" applyFill="1" applyAlignment="1">
      <alignment horizontal="center" vertical="center"/>
    </xf>
    <xf numFmtId="0" fontId="7" fillId="15" borderId="4" xfId="0" applyFont="1" applyFill="1" applyBorder="1" applyAlignment="1">
      <alignment horizontal="center" vertical="center"/>
    </xf>
    <xf numFmtId="0" fontId="7" fillId="15" borderId="5" xfId="0" applyFont="1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5" borderId="6" xfId="0" applyFill="1" applyBorder="1" applyAlignment="1">
      <alignment horizontal="left" vertical="center" indent="1"/>
    </xf>
    <xf numFmtId="0" fontId="3" fillId="5" borderId="40" xfId="0" applyFont="1" applyFill="1" applyBorder="1" applyAlignment="1">
      <alignment horizontal="center" vertical="center"/>
    </xf>
    <xf numFmtId="0" fontId="3" fillId="5" borderId="15" xfId="0" applyFont="1" applyFill="1" applyBorder="1" applyAlignment="1">
      <alignment horizontal="center" vertical="center"/>
    </xf>
    <xf numFmtId="0" fontId="3" fillId="5" borderId="16" xfId="0" applyFont="1" applyFill="1" applyBorder="1" applyAlignment="1">
      <alignment horizontal="center" vertical="center"/>
    </xf>
    <xf numFmtId="164" fontId="0" fillId="6" borderId="17" xfId="0" applyNumberFormat="1" applyFill="1" applyBorder="1" applyAlignment="1">
      <alignment horizontal="center" vertical="center"/>
    </xf>
    <xf numFmtId="164" fontId="0" fillId="6" borderId="14" xfId="0" applyNumberFormat="1" applyFill="1" applyBorder="1" applyAlignment="1">
      <alignment horizontal="center" vertical="center"/>
    </xf>
    <xf numFmtId="165" fontId="0" fillId="6" borderId="18" xfId="0" applyNumberFormat="1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3" fillId="5" borderId="57" xfId="0" applyFont="1" applyFill="1" applyBorder="1" applyAlignment="1">
      <alignment horizontal="center" vertical="center"/>
    </xf>
    <xf numFmtId="0" fontId="3" fillId="5" borderId="24" xfId="0" applyFont="1" applyFill="1" applyBorder="1" applyAlignment="1">
      <alignment horizontal="center" vertical="center"/>
    </xf>
    <xf numFmtId="0" fontId="3" fillId="5" borderId="25" xfId="0" applyFont="1" applyFill="1" applyBorder="1" applyAlignment="1">
      <alignment horizontal="center" vertical="center"/>
    </xf>
    <xf numFmtId="164" fontId="0" fillId="6" borderId="2" xfId="0" applyNumberFormat="1" applyFill="1" applyBorder="1" applyAlignment="1">
      <alignment horizontal="center" vertical="center"/>
    </xf>
    <xf numFmtId="164" fontId="0" fillId="6" borderId="0" xfId="0" applyNumberFormat="1" applyFill="1" applyBorder="1" applyAlignment="1">
      <alignment horizontal="center" vertical="center"/>
    </xf>
    <xf numFmtId="165" fontId="0" fillId="6" borderId="3" xfId="0" applyNumberFormat="1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3" fillId="5" borderId="35" xfId="0" applyFont="1" applyFill="1" applyBorder="1" applyAlignment="1">
      <alignment horizontal="center" vertical="center"/>
    </xf>
    <xf numFmtId="0" fontId="3" fillId="5" borderId="36" xfId="0" applyFont="1" applyFill="1" applyBorder="1" applyAlignment="1">
      <alignment horizontal="center" vertical="center"/>
    </xf>
    <xf numFmtId="0" fontId="3" fillId="5" borderId="37" xfId="0" applyFont="1" applyFill="1" applyBorder="1" applyAlignment="1">
      <alignment horizontal="center" vertical="center"/>
    </xf>
    <xf numFmtId="0" fontId="0" fillId="6" borderId="6" xfId="0" applyFill="1" applyBorder="1" applyAlignment="1">
      <alignment horizontal="left" vertical="center" indent="1"/>
    </xf>
    <xf numFmtId="0" fontId="0" fillId="6" borderId="39" xfId="0" applyFill="1" applyBorder="1" applyAlignment="1">
      <alignment horizontal="center" vertical="center"/>
    </xf>
    <xf numFmtId="164" fontId="0" fillId="6" borderId="40" xfId="0" applyNumberFormat="1" applyFill="1" applyBorder="1" applyAlignment="1">
      <alignment horizontal="center" vertical="center"/>
    </xf>
    <xf numFmtId="164" fontId="0" fillId="6" borderId="41" xfId="0" applyNumberFormat="1" applyFill="1" applyBorder="1" applyAlignment="1">
      <alignment horizontal="center" vertical="center"/>
    </xf>
    <xf numFmtId="0" fontId="0" fillId="6" borderId="26" xfId="0" applyFill="1" applyBorder="1" applyAlignment="1">
      <alignment horizontal="center" vertical="center"/>
    </xf>
    <xf numFmtId="0" fontId="0" fillId="6" borderId="42" xfId="0" applyFill="1" applyBorder="1" applyAlignment="1">
      <alignment horizontal="center" vertical="center"/>
    </xf>
    <xf numFmtId="0" fontId="0" fillId="6" borderId="27" xfId="0" applyFill="1" applyBorder="1" applyAlignment="1">
      <alignment vertical="center"/>
    </xf>
    <xf numFmtId="0" fontId="0" fillId="6" borderId="4" xfId="0" applyFill="1" applyBorder="1" applyAlignment="1">
      <alignment horizontal="center" vertical="center"/>
    </xf>
    <xf numFmtId="0" fontId="0" fillId="6" borderId="58" xfId="0" applyFill="1" applyBorder="1" applyAlignment="1">
      <alignment horizontal="center" vertical="center"/>
    </xf>
    <xf numFmtId="164" fontId="0" fillId="6" borderId="44" xfId="0" applyNumberFormat="1" applyFill="1" applyBorder="1" applyAlignment="1">
      <alignment horizontal="center" vertical="center"/>
    </xf>
    <xf numFmtId="164" fontId="0" fillId="6" borderId="27" xfId="0" applyNumberFormat="1" applyFill="1" applyBorder="1" applyAlignment="1">
      <alignment horizontal="center" vertical="center"/>
    </xf>
    <xf numFmtId="0" fontId="0" fillId="6" borderId="21" xfId="0" applyFill="1" applyBorder="1" applyAlignment="1">
      <alignment horizontal="center" vertical="center"/>
    </xf>
    <xf numFmtId="0" fontId="0" fillId="6" borderId="22" xfId="0" applyFill="1" applyBorder="1" applyAlignment="1">
      <alignment horizontal="center" vertical="center"/>
    </xf>
    <xf numFmtId="171" fontId="3" fillId="6" borderId="23" xfId="0" applyNumberFormat="1" applyFont="1" applyFill="1" applyBorder="1" applyAlignment="1">
      <alignment horizontal="center" vertical="center"/>
    </xf>
    <xf numFmtId="171" fontId="3" fillId="6" borderId="4" xfId="0" applyNumberFormat="1" applyFont="1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6" borderId="59" xfId="0" applyFill="1" applyBorder="1" applyAlignment="1">
      <alignment horizontal="center" vertical="center"/>
    </xf>
    <xf numFmtId="164" fontId="0" fillId="6" borderId="60" xfId="0" applyNumberFormat="1" applyFill="1" applyBorder="1" applyAlignment="1">
      <alignment horizontal="center" vertical="center"/>
    </xf>
    <xf numFmtId="164" fontId="0" fillId="6" borderId="23" xfId="0" applyNumberFormat="1" applyFill="1" applyBorder="1" applyAlignment="1">
      <alignment horizontal="center" vertical="center"/>
    </xf>
    <xf numFmtId="0" fontId="0" fillId="13" borderId="19" xfId="0" applyFill="1" applyBorder="1" applyAlignment="1">
      <alignment horizontal="center" vertical="center"/>
    </xf>
    <xf numFmtId="0" fontId="0" fillId="13" borderId="24" xfId="0" applyFill="1" applyBorder="1" applyAlignment="1">
      <alignment horizontal="center" vertical="center"/>
    </xf>
    <xf numFmtId="164" fontId="0" fillId="13" borderId="24" xfId="0" applyNumberFormat="1" applyFill="1" applyBorder="1" applyAlignment="1">
      <alignment horizontal="center" vertical="center"/>
    </xf>
    <xf numFmtId="164" fontId="0" fillId="15" borderId="17" xfId="0" applyNumberFormat="1" applyFill="1" applyBorder="1" applyAlignment="1">
      <alignment horizontal="center" vertical="center"/>
    </xf>
    <xf numFmtId="165" fontId="0" fillId="15" borderId="14" xfId="0" applyNumberFormat="1" applyFill="1" applyBorder="1" applyAlignment="1">
      <alignment horizontal="center" vertical="center"/>
    </xf>
    <xf numFmtId="164" fontId="0" fillId="2" borderId="14" xfId="0" applyNumberFormat="1" applyFill="1" applyBorder="1" applyAlignment="1">
      <alignment vertical="center"/>
    </xf>
    <xf numFmtId="164" fontId="0" fillId="15" borderId="2" xfId="0" applyNumberFormat="1" applyFill="1" applyBorder="1" applyAlignment="1">
      <alignment horizontal="center" vertical="center"/>
    </xf>
    <xf numFmtId="165" fontId="0" fillId="15" borderId="0" xfId="0" applyNumberFormat="1" applyFill="1" applyBorder="1" applyAlignment="1">
      <alignment horizontal="center" vertical="center"/>
    </xf>
    <xf numFmtId="164" fontId="0" fillId="7" borderId="0" xfId="0" applyNumberFormat="1" applyFill="1" applyBorder="1" applyAlignment="1">
      <alignment vertical="center"/>
    </xf>
    <xf numFmtId="164" fontId="0" fillId="7" borderId="3" xfId="0" applyNumberFormat="1" applyFill="1" applyBorder="1" applyAlignment="1">
      <alignment vertical="center"/>
    </xf>
    <xf numFmtId="164" fontId="0" fillId="2" borderId="0" xfId="0" applyNumberFormat="1" applyFill="1" applyBorder="1" applyAlignment="1">
      <alignment vertical="center"/>
    </xf>
    <xf numFmtId="164" fontId="0" fillId="15" borderId="21" xfId="0" applyNumberFormat="1" applyFill="1" applyBorder="1" applyAlignment="1">
      <alignment horizontal="center" vertical="center"/>
    </xf>
    <xf numFmtId="165" fontId="0" fillId="15" borderId="22" xfId="0" applyNumberFormat="1" applyFill="1" applyBorder="1" applyAlignment="1">
      <alignment horizontal="center" vertical="center"/>
    </xf>
    <xf numFmtId="164" fontId="0" fillId="7" borderId="22" xfId="0" applyNumberFormat="1" applyFill="1" applyBorder="1" applyAlignment="1">
      <alignment vertical="center"/>
    </xf>
    <xf numFmtId="164" fontId="0" fillId="7" borderId="23" xfId="0" applyNumberFormat="1" applyFill="1" applyBorder="1" applyAlignment="1">
      <alignment vertical="center"/>
    </xf>
    <xf numFmtId="164" fontId="0" fillId="2" borderId="0" xfId="0" applyNumberFormat="1" applyFill="1" applyAlignment="1">
      <alignment vertical="center"/>
    </xf>
    <xf numFmtId="164" fontId="0" fillId="15" borderId="61" xfId="0" applyNumberFormat="1" applyFill="1" applyBorder="1" applyAlignment="1">
      <alignment horizontal="center" vertical="center"/>
    </xf>
    <xf numFmtId="0" fontId="3" fillId="15" borderId="62" xfId="0" applyNumberFormat="1" applyFont="1" applyFill="1" applyBorder="1" applyAlignment="1">
      <alignment horizontal="center" vertical="center"/>
    </xf>
    <xf numFmtId="172" fontId="0" fillId="15" borderId="41" xfId="0" applyNumberFormat="1" applyFill="1" applyBorder="1" applyAlignment="1">
      <alignment horizontal="center" vertical="center"/>
    </xf>
    <xf numFmtId="164" fontId="0" fillId="16" borderId="8" xfId="0" applyNumberFormat="1" applyFill="1" applyBorder="1" applyAlignment="1">
      <alignment vertical="center"/>
    </xf>
    <xf numFmtId="164" fontId="15" fillId="16" borderId="10" xfId="0" applyNumberFormat="1" applyFont="1" applyFill="1" applyBorder="1" applyAlignment="1">
      <alignment vertical="center"/>
    </xf>
    <xf numFmtId="164" fontId="0" fillId="16" borderId="10" xfId="0" applyNumberFormat="1" applyFill="1" applyBorder="1" applyAlignment="1">
      <alignment vertical="center"/>
    </xf>
    <xf numFmtId="164" fontId="0" fillId="15" borderId="63" xfId="0" applyNumberFormat="1" applyFill="1" applyBorder="1" applyAlignment="1">
      <alignment horizontal="center" vertical="center"/>
    </xf>
    <xf numFmtId="0" fontId="3" fillId="15" borderId="64" xfId="0" applyNumberFormat="1" applyFont="1" applyFill="1" applyBorder="1" applyAlignment="1">
      <alignment horizontal="center" vertical="center"/>
    </xf>
    <xf numFmtId="172" fontId="0" fillId="15" borderId="65" xfId="0" applyNumberFormat="1" applyFill="1" applyBorder="1" applyAlignment="1">
      <alignment horizontal="center" vertical="center"/>
    </xf>
    <xf numFmtId="164" fontId="0" fillId="17" borderId="0" xfId="0" applyNumberFormat="1" applyFill="1" applyBorder="1" applyAlignment="1">
      <alignment vertical="center"/>
    </xf>
    <xf numFmtId="164" fontId="0" fillId="6" borderId="0" xfId="0" applyNumberFormat="1" applyFill="1" applyBorder="1" applyAlignment="1">
      <alignment vertical="center"/>
    </xf>
    <xf numFmtId="164" fontId="0" fillId="18" borderId="0" xfId="0" applyNumberFormat="1" applyFill="1" applyBorder="1" applyAlignment="1">
      <alignment vertical="center"/>
    </xf>
    <xf numFmtId="164" fontId="0" fillId="15" borderId="66" xfId="0" applyNumberFormat="1" applyFill="1" applyBorder="1" applyAlignment="1">
      <alignment horizontal="center" vertical="center"/>
    </xf>
    <xf numFmtId="0" fontId="3" fillId="15" borderId="67" xfId="0" applyNumberFormat="1" applyFont="1" applyFill="1" applyBorder="1" applyAlignment="1">
      <alignment horizontal="center" vertical="center"/>
    </xf>
    <xf numFmtId="172" fontId="0" fillId="15" borderId="68" xfId="0" applyNumberFormat="1" applyFill="1" applyBorder="1" applyAlignment="1">
      <alignment horizontal="center" vertical="center"/>
    </xf>
    <xf numFmtId="164" fontId="0" fillId="2" borderId="0" xfId="0" applyNumberFormat="1" applyFill="1" applyBorder="1" applyAlignment="1">
      <alignment horizontal="center" vertical="center"/>
    </xf>
    <xf numFmtId="164" fontId="3" fillId="2" borderId="0" xfId="0" applyNumberFormat="1" applyFont="1" applyFill="1" applyBorder="1" applyAlignment="1">
      <alignment horizontal="center" vertical="center"/>
    </xf>
    <xf numFmtId="0" fontId="2" fillId="6" borderId="2" xfId="2" applyNumberFormat="1" applyFont="1" applyFill="1" applyBorder="1" applyAlignment="1">
      <alignment horizontal="center" vertical="center" wrapText="1"/>
    </xf>
    <xf numFmtId="0" fontId="0" fillId="6" borderId="3" xfId="0" applyFill="1" applyBorder="1" applyAlignment="1">
      <alignment horizontal="left" vertical="center"/>
    </xf>
    <xf numFmtId="0" fontId="0" fillId="7" borderId="1" xfId="0" applyFill="1" applyBorder="1" applyAlignment="1">
      <alignment horizontal="center" vertical="center"/>
    </xf>
    <xf numFmtId="0" fontId="0" fillId="7" borderId="9" xfId="0" applyFill="1" applyBorder="1" applyAlignment="1">
      <alignment horizontal="left" vertical="center"/>
    </xf>
    <xf numFmtId="0" fontId="18" fillId="4" borderId="8" xfId="0" applyFont="1" applyFill="1" applyBorder="1" applyAlignment="1">
      <alignment horizontal="center" vertical="center"/>
    </xf>
    <xf numFmtId="165" fontId="0" fillId="7" borderId="8" xfId="0" applyNumberFormat="1" applyFill="1" applyBorder="1" applyAlignment="1">
      <alignment horizontal="center" vertical="center"/>
    </xf>
    <xf numFmtId="172" fontId="0" fillId="2" borderId="0" xfId="0" applyNumberFormat="1" applyFill="1" applyBorder="1" applyAlignment="1">
      <alignment horizontal="center" vertical="center"/>
    </xf>
    <xf numFmtId="169" fontId="0" fillId="7" borderId="3" xfId="0" applyNumberFormat="1" applyFill="1" applyBorder="1" applyAlignment="1">
      <alignment horizontal="center" vertical="center"/>
    </xf>
    <xf numFmtId="164" fontId="0" fillId="7" borderId="14" xfId="0" applyNumberFormat="1" applyFill="1" applyBorder="1" applyAlignment="1">
      <alignment vertical="center"/>
    </xf>
    <xf numFmtId="164" fontId="0" fillId="7" borderId="18" xfId="0" applyNumberFormat="1" applyFill="1" applyBorder="1" applyAlignment="1">
      <alignment vertical="center"/>
    </xf>
    <xf numFmtId="164" fontId="0" fillId="6" borderId="4" xfId="0" applyNumberFormat="1" applyFill="1" applyBorder="1" applyAlignment="1">
      <alignment horizontal="left" vertical="center" indent="2"/>
    </xf>
    <xf numFmtId="0" fontId="0" fillId="6" borderId="4" xfId="0" applyFill="1" applyBorder="1" applyAlignment="1">
      <alignment horizontal="left" indent="2"/>
    </xf>
    <xf numFmtId="0" fontId="0" fillId="6" borderId="5" xfId="0" applyFill="1" applyBorder="1" applyAlignment="1">
      <alignment horizontal="left" indent="2"/>
    </xf>
    <xf numFmtId="0" fontId="18" fillId="4" borderId="9" xfId="0" applyFont="1" applyFill="1" applyBorder="1" applyAlignment="1">
      <alignment horizontal="center" vertical="center"/>
    </xf>
    <xf numFmtId="0" fontId="18" fillId="4" borderId="10" xfId="0" applyFont="1" applyFill="1" applyBorder="1" applyAlignment="1">
      <alignment horizontal="center" vertical="center"/>
    </xf>
    <xf numFmtId="0" fontId="0" fillId="7" borderId="10" xfId="0" applyFill="1" applyBorder="1"/>
    <xf numFmtId="0" fontId="0" fillId="7" borderId="9" xfId="0" applyFill="1" applyBorder="1"/>
    <xf numFmtId="0" fontId="3" fillId="2" borderId="0" xfId="0" applyFont="1" applyFill="1" applyBorder="1"/>
    <xf numFmtId="164" fontId="0" fillId="19" borderId="18" xfId="0" applyNumberFormat="1" applyFill="1" applyBorder="1" applyAlignment="1">
      <alignment horizontal="center" vertical="center"/>
    </xf>
    <xf numFmtId="164" fontId="0" fillId="20" borderId="3" xfId="0" applyNumberFormat="1" applyFill="1" applyBorder="1" applyAlignment="1">
      <alignment horizontal="center" vertical="center"/>
    </xf>
    <xf numFmtId="164" fontId="0" fillId="21" borderId="3" xfId="0" applyNumberFormat="1" applyFill="1" applyBorder="1" applyAlignment="1">
      <alignment horizontal="center" vertical="center"/>
    </xf>
    <xf numFmtId="164" fontId="0" fillId="22" borderId="23" xfId="0" applyNumberFormat="1" applyFill="1" applyBorder="1" applyAlignment="1">
      <alignment horizontal="center" vertical="center"/>
    </xf>
    <xf numFmtId="0" fontId="20" fillId="2" borderId="0" xfId="2" applyFont="1" applyFill="1" applyBorder="1" applyAlignment="1">
      <alignment horizontal="right" vertical="center" wrapText="1"/>
    </xf>
    <xf numFmtId="0" fontId="20" fillId="2" borderId="0" xfId="2" applyNumberFormat="1" applyFont="1" applyFill="1" applyBorder="1" applyAlignment="1">
      <alignment horizontal="right" vertical="center" wrapText="1"/>
    </xf>
    <xf numFmtId="174" fontId="0" fillId="4" borderId="8" xfId="0" applyNumberFormat="1" applyFill="1" applyBorder="1" applyAlignment="1">
      <alignment horizontal="center"/>
    </xf>
    <xf numFmtId="0" fontId="0" fillId="7" borderId="0" xfId="0" applyFill="1"/>
    <xf numFmtId="0" fontId="0" fillId="2" borderId="14" xfId="0" applyNumberFormat="1" applyFill="1" applyBorder="1" applyAlignment="1">
      <alignment horizontal="center" vertical="center"/>
    </xf>
    <xf numFmtId="0" fontId="0" fillId="2" borderId="14" xfId="0" applyFill="1" applyBorder="1" applyAlignment="1">
      <alignment horizontal="left" vertical="center"/>
    </xf>
    <xf numFmtId="0" fontId="0" fillId="2" borderId="2" xfId="0" applyNumberFormat="1" applyFill="1" applyBorder="1" applyAlignment="1">
      <alignment horizontal="center" vertical="center"/>
    </xf>
    <xf numFmtId="0" fontId="0" fillId="2" borderId="3" xfId="0" applyFill="1" applyBorder="1" applyAlignment="1">
      <alignment horizontal="left" vertical="center"/>
    </xf>
    <xf numFmtId="175" fontId="0" fillId="4" borderId="8" xfId="0" applyNumberFormat="1" applyFill="1" applyBorder="1" applyAlignment="1">
      <alignment horizontal="center"/>
    </xf>
    <xf numFmtId="0" fontId="0" fillId="7" borderId="0" xfId="0" applyFill="1" applyAlignment="1">
      <alignment horizontal="center" vertical="center"/>
    </xf>
    <xf numFmtId="0" fontId="5" fillId="3" borderId="54" xfId="0" applyFont="1" applyFill="1" applyBorder="1" applyAlignment="1">
      <alignment horizontal="center" vertical="center"/>
    </xf>
    <xf numFmtId="0" fontId="14" fillId="3" borderId="55" xfId="0" applyFont="1" applyFill="1" applyBorder="1" applyAlignment="1">
      <alignment horizontal="center" vertical="center"/>
    </xf>
    <xf numFmtId="0" fontId="14" fillId="3" borderId="69" xfId="0" applyFont="1" applyFill="1" applyBorder="1" applyAlignment="1">
      <alignment horizontal="center" vertical="center"/>
    </xf>
    <xf numFmtId="164" fontId="0" fillId="21" borderId="8" xfId="0" applyNumberFormat="1" applyFill="1" applyBorder="1" applyAlignment="1">
      <alignment horizontal="center" vertical="center"/>
    </xf>
    <xf numFmtId="164" fontId="0" fillId="21" borderId="10" xfId="0" applyNumberFormat="1" applyFill="1" applyBorder="1" applyAlignment="1">
      <alignment horizontal="center" vertical="center"/>
    </xf>
    <xf numFmtId="164" fontId="0" fillId="21" borderId="9" xfId="0" applyNumberFormat="1" applyFill="1" applyBorder="1" applyAlignment="1">
      <alignment horizontal="center" vertical="center"/>
    </xf>
    <xf numFmtId="173" fontId="16" fillId="6" borderId="0" xfId="0" applyNumberFormat="1" applyFont="1" applyFill="1" applyBorder="1" applyAlignment="1">
      <alignment horizontal="center" vertical="top"/>
    </xf>
    <xf numFmtId="164" fontId="0" fillId="22" borderId="8" xfId="0" applyNumberFormat="1" applyFill="1" applyBorder="1" applyAlignment="1">
      <alignment horizontal="center" vertical="center"/>
    </xf>
    <xf numFmtId="164" fontId="0" fillId="22" borderId="10" xfId="0" applyNumberFormat="1" applyFill="1" applyBorder="1" applyAlignment="1">
      <alignment horizontal="center" vertical="center"/>
    </xf>
    <xf numFmtId="164" fontId="0" fillId="22" borderId="9" xfId="0" applyNumberFormat="1" applyFill="1" applyBorder="1" applyAlignment="1">
      <alignment horizontal="center" vertical="center"/>
    </xf>
    <xf numFmtId="164" fontId="15" fillId="7" borderId="14" xfId="0" applyNumberFormat="1" applyFont="1" applyFill="1" applyBorder="1" applyAlignment="1">
      <alignment horizontal="center"/>
    </xf>
    <xf numFmtId="164" fontId="15" fillId="7" borderId="18" xfId="0" applyNumberFormat="1" applyFont="1" applyFill="1" applyBorder="1" applyAlignment="1">
      <alignment horizontal="center"/>
    </xf>
    <xf numFmtId="164" fontId="0" fillId="19" borderId="8" xfId="0" applyNumberFormat="1" applyFill="1" applyBorder="1" applyAlignment="1">
      <alignment horizontal="center" vertical="center"/>
    </xf>
    <xf numFmtId="164" fontId="0" fillId="19" borderId="10" xfId="0" applyNumberFormat="1" applyFill="1" applyBorder="1" applyAlignment="1">
      <alignment horizontal="center" vertical="center"/>
    </xf>
    <xf numFmtId="164" fontId="0" fillId="19" borderId="9" xfId="0" applyNumberFormat="1" applyFill="1" applyBorder="1" applyAlignment="1">
      <alignment horizontal="center" vertical="center"/>
    </xf>
    <xf numFmtId="164" fontId="0" fillId="20" borderId="8" xfId="0" applyNumberFormat="1" applyFill="1" applyBorder="1" applyAlignment="1">
      <alignment horizontal="center" vertical="center"/>
    </xf>
    <xf numFmtId="164" fontId="0" fillId="20" borderId="10" xfId="0" applyNumberFormat="1" applyFill="1" applyBorder="1" applyAlignment="1">
      <alignment horizontal="center" vertical="center"/>
    </xf>
    <xf numFmtId="164" fontId="0" fillId="20" borderId="9" xfId="0" applyNumberFormat="1" applyFill="1" applyBorder="1" applyAlignment="1">
      <alignment horizontal="center" vertical="center"/>
    </xf>
    <xf numFmtId="164" fontId="0" fillId="7" borderId="0" xfId="0" applyNumberFormat="1" applyFill="1" applyBorder="1" applyAlignment="1">
      <alignment horizontal="center" vertical="center"/>
    </xf>
    <xf numFmtId="0" fontId="17" fillId="7" borderId="8" xfId="0" applyFont="1" applyFill="1" applyBorder="1" applyAlignment="1">
      <alignment horizontal="center" vertical="center"/>
    </xf>
    <xf numFmtId="0" fontId="17" fillId="7" borderId="38" xfId="0" applyFont="1" applyFill="1" applyBorder="1" applyAlignment="1">
      <alignment horizontal="center" vertical="center"/>
    </xf>
    <xf numFmtId="0" fontId="2" fillId="7" borderId="70" xfId="2" applyFont="1" applyFill="1" applyBorder="1" applyAlignment="1">
      <alignment horizontal="center" vertical="center" wrapText="1"/>
    </xf>
    <xf numFmtId="0" fontId="2" fillId="7" borderId="38" xfId="2" applyFont="1" applyFill="1" applyBorder="1" applyAlignment="1">
      <alignment horizontal="center" vertical="center" wrapText="1"/>
    </xf>
    <xf numFmtId="0" fontId="18" fillId="4" borderId="70" xfId="0" applyFont="1" applyFill="1" applyBorder="1" applyAlignment="1">
      <alignment horizontal="center" vertical="center"/>
    </xf>
    <xf numFmtId="0" fontId="18" fillId="4" borderId="38" xfId="0" applyFont="1" applyFill="1" applyBorder="1" applyAlignment="1">
      <alignment horizontal="center" vertical="center"/>
    </xf>
    <xf numFmtId="0" fontId="18" fillId="4" borderId="8" xfId="0" applyFont="1" applyFill="1" applyBorder="1" applyAlignment="1">
      <alignment horizontal="center" vertical="center"/>
    </xf>
    <xf numFmtId="0" fontId="14" fillId="3" borderId="56" xfId="0" applyFont="1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horizontal="center" vertical="center"/>
    </xf>
    <xf numFmtId="0" fontId="8" fillId="4" borderId="9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/>
    </xf>
    <xf numFmtId="168" fontId="9" fillId="10" borderId="4" xfId="0" applyNumberFormat="1" applyFont="1" applyFill="1" applyBorder="1" applyAlignment="1">
      <alignment horizontal="center" vertical="center"/>
    </xf>
    <xf numFmtId="168" fontId="9" fillId="10" borderId="28" xfId="0" applyNumberFormat="1" applyFont="1" applyFill="1" applyBorder="1" applyAlignment="1">
      <alignment horizontal="center" vertical="center"/>
    </xf>
    <xf numFmtId="168" fontId="9" fillId="10" borderId="5" xfId="0" applyNumberFormat="1" applyFont="1" applyFill="1" applyBorder="1" applyAlignment="1">
      <alignment horizontal="center" vertical="center"/>
    </xf>
  </cellXfs>
  <cellStyles count="3">
    <cellStyle name="Monétaire 2" xfId="1"/>
    <cellStyle name="Normal" xfId="0" builtinId="0"/>
    <cellStyle name="Normal 2" xfId="2"/>
  </cellStyles>
  <dxfs count="33">
    <dxf>
      <font>
        <color theme="9" tint="0.59996337778862885"/>
      </font>
    </dxf>
    <dxf>
      <font>
        <color theme="9" tint="0.59996337778862885"/>
      </font>
    </dxf>
    <dxf>
      <font>
        <color theme="9" tint="0.59996337778862885"/>
      </font>
    </dxf>
    <dxf>
      <font>
        <color theme="9" tint="0.59996337778862885"/>
      </font>
    </dxf>
    <dxf>
      <font>
        <color theme="9" tint="0.59996337778862885"/>
      </font>
    </dxf>
    <dxf>
      <font>
        <color theme="9" tint="0.59996337778862885"/>
      </font>
    </dxf>
    <dxf>
      <font>
        <color theme="9" tint="0.59996337778862885"/>
      </font>
    </dxf>
    <dxf>
      <font>
        <color theme="9" tint="0.59996337778862885"/>
      </font>
    </dxf>
    <dxf>
      <font>
        <color theme="9" tint="0.59996337778862885"/>
      </font>
    </dxf>
    <dxf>
      <font>
        <color theme="9" tint="0.59996337778862885"/>
      </font>
    </dxf>
    <dxf>
      <font>
        <color theme="9" tint="0.59996337778862885"/>
      </font>
    </dxf>
    <dxf>
      <font>
        <color theme="2" tint="-9.9948118533890809E-2"/>
      </font>
    </dxf>
    <dxf>
      <font>
        <color theme="2" tint="-0.24994659260841701"/>
      </font>
    </dxf>
    <dxf>
      <font>
        <color theme="2" tint="-9.9948118533890809E-2"/>
      </font>
    </dxf>
    <dxf>
      <font>
        <color theme="2" tint="-0.24994659260841701"/>
      </font>
    </dxf>
    <dxf>
      <font>
        <color theme="2" tint="-9.9948118533890809E-2"/>
      </font>
    </dxf>
    <dxf>
      <font>
        <color theme="2" tint="-0.24994659260841701"/>
      </font>
    </dxf>
    <dxf>
      <font>
        <color theme="2" tint="-9.9948118533890809E-2"/>
      </font>
    </dxf>
    <dxf>
      <font>
        <color theme="2" tint="-0.24994659260841701"/>
      </font>
    </dxf>
    <dxf>
      <font>
        <color theme="2" tint="-9.9948118533890809E-2"/>
      </font>
    </dxf>
    <dxf>
      <font>
        <color theme="2" tint="-9.9948118533890809E-2"/>
      </font>
    </dxf>
    <dxf>
      <font>
        <color theme="2" tint="-0.24994659260841701"/>
      </font>
    </dxf>
    <dxf>
      <font>
        <color theme="2" tint="-9.9948118533890809E-2"/>
      </font>
    </dxf>
    <dxf>
      <font>
        <color theme="2" tint="-0.24994659260841701"/>
      </font>
    </dxf>
    <dxf>
      <font>
        <color theme="2" tint="-9.9948118533890809E-2"/>
      </font>
    </dxf>
    <dxf>
      <font>
        <color theme="2" tint="-0.24994659260841701"/>
      </font>
    </dxf>
    <dxf>
      <font>
        <color theme="2" tint="-9.9948118533890809E-2"/>
      </font>
    </dxf>
    <dxf>
      <font>
        <color theme="2" tint="-0.24994659260841701"/>
      </font>
    </dxf>
    <dxf>
      <font>
        <color theme="2" tint="-9.9948118533890809E-2"/>
      </font>
    </dxf>
    <dxf>
      <font>
        <color theme="2" tint="-0.24994659260841701"/>
      </font>
    </dxf>
    <dxf>
      <font>
        <color theme="2" tint="-9.9948118533890809E-2"/>
      </font>
    </dxf>
    <dxf>
      <font>
        <color theme="2" tint="-9.9948118533890809E-2"/>
      </font>
    </dxf>
    <dxf>
      <font>
        <color theme="2" tint="-0.24994659260841701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2.6747721869522151E-2"/>
          <c:y val="6.3558723580605048E-2"/>
          <c:w val="0.97325227813047788"/>
          <c:h val="0.65260522171570667"/>
        </c:manualLayout>
      </c:layout>
      <c:barChart>
        <c:barDir val="bar"/>
        <c:grouping val="stacked"/>
        <c:varyColors val="0"/>
        <c:ser>
          <c:idx val="0"/>
          <c:order val="0"/>
          <c:tx>
            <c:v>Produit 1</c:v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eparator> </c:separator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Lit>
              <c:formatCode>General</c:formatCode>
              <c:ptCount val="1"/>
              <c:pt idx="0">
                <c:v>1440</c:v>
              </c:pt>
            </c:numLit>
          </c:val>
        </c:ser>
        <c:ser>
          <c:idx val="1"/>
          <c:order val="1"/>
          <c:tx>
            <c:v>Produit 2</c:v>
          </c:tx>
          <c:spPr>
            <a:gradFill rotWithShape="1">
              <a:gsLst>
                <a:gs pos="0">
                  <a:schemeClr val="accent2">
                    <a:shade val="51000"/>
                    <a:satMod val="130000"/>
                  </a:schemeClr>
                </a:gs>
                <a:gs pos="80000">
                  <a:schemeClr val="accent2">
                    <a:shade val="93000"/>
                    <a:satMod val="130000"/>
                  </a:schemeClr>
                </a:gs>
                <a:gs pos="100000">
                  <a:schemeClr val="accent2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350</c:v>
              </c:pt>
            </c:numLit>
          </c:val>
        </c:ser>
        <c:ser>
          <c:idx val="9"/>
          <c:order val="2"/>
          <c:tx>
            <c:v>Produit 3</c:v>
          </c:tx>
          <c:spPr>
            <a:gradFill rotWithShape="1">
              <a:gsLst>
                <a:gs pos="0">
                  <a:schemeClr val="accent4">
                    <a:lumMod val="60000"/>
                    <a:shade val="51000"/>
                    <a:satMod val="130000"/>
                  </a:schemeClr>
                </a:gs>
                <a:gs pos="80000">
                  <a:schemeClr val="accent4">
                    <a:lumMod val="60000"/>
                    <a:shade val="93000"/>
                    <a:satMod val="130000"/>
                  </a:schemeClr>
                </a:gs>
                <a:gs pos="100000">
                  <a:schemeClr val="accent4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2"/>
          <c:order val="3"/>
          <c:tx>
            <c:v>Produit 4</c:v>
          </c:tx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3"/>
          <c:order val="4"/>
          <c:tx>
            <c:v>Produit 5</c:v>
          </c:tx>
          <c:spPr>
            <a:gradFill rotWithShape="1">
              <a:gsLst>
                <a:gs pos="0">
                  <a:schemeClr val="accent4">
                    <a:shade val="51000"/>
                    <a:satMod val="130000"/>
                  </a:schemeClr>
                </a:gs>
                <a:gs pos="80000">
                  <a:schemeClr val="accent4">
                    <a:shade val="93000"/>
                    <a:satMod val="130000"/>
                  </a:schemeClr>
                </a:gs>
                <a:gs pos="100000">
                  <a:schemeClr val="accent4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4"/>
          <c:order val="5"/>
          <c:tx>
            <c:v>Produit 6</c:v>
          </c:tx>
          <c:spPr>
            <a:gradFill rotWithShape="1">
              <a:gsLst>
                <a:gs pos="0">
                  <a:schemeClr val="accent5">
                    <a:shade val="51000"/>
                    <a:satMod val="130000"/>
                  </a:schemeClr>
                </a:gs>
                <a:gs pos="80000">
                  <a:schemeClr val="accent5">
                    <a:shade val="93000"/>
                    <a:satMod val="130000"/>
                  </a:schemeClr>
                </a:gs>
                <a:gs pos="100000">
                  <a:schemeClr val="accent5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5"/>
          <c:order val="6"/>
          <c:tx>
            <c:v>Produit 7</c:v>
          </c:tx>
          <c:spPr>
            <a:gradFill rotWithShape="1">
              <a:gsLst>
                <a:gs pos="0">
                  <a:schemeClr val="accent6">
                    <a:shade val="51000"/>
                    <a:satMod val="130000"/>
                  </a:schemeClr>
                </a:gs>
                <a:gs pos="80000">
                  <a:schemeClr val="accent6">
                    <a:shade val="93000"/>
                    <a:satMod val="130000"/>
                  </a:schemeClr>
                </a:gs>
                <a:gs pos="100000">
                  <a:schemeClr val="accent6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6"/>
          <c:order val="7"/>
          <c:tx>
            <c:v>Produit 8</c:v>
          </c:tx>
          <c:spPr>
            <a:gradFill rotWithShape="1">
              <a:gsLst>
                <a:gs pos="0">
                  <a:schemeClr val="accent1">
                    <a:lumMod val="60000"/>
                    <a:shade val="51000"/>
                    <a:satMod val="130000"/>
                  </a:schemeClr>
                </a:gs>
                <a:gs pos="80000">
                  <a:schemeClr val="accent1">
                    <a:lumMod val="60000"/>
                    <a:shade val="93000"/>
                    <a:satMod val="130000"/>
                  </a:schemeClr>
                </a:gs>
                <a:gs pos="100000">
                  <a:schemeClr val="accent1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7"/>
          <c:order val="8"/>
          <c:tx>
            <c:v>Produit 9</c:v>
          </c:tx>
          <c:spPr>
            <a:gradFill rotWithShape="1">
              <a:gsLst>
                <a:gs pos="0">
                  <a:schemeClr val="accent2">
                    <a:lumMod val="60000"/>
                    <a:shade val="51000"/>
                    <a:satMod val="130000"/>
                  </a:schemeClr>
                </a:gs>
                <a:gs pos="80000">
                  <a:schemeClr val="accent2">
                    <a:lumMod val="60000"/>
                    <a:shade val="93000"/>
                    <a:satMod val="130000"/>
                  </a:schemeClr>
                </a:gs>
                <a:gs pos="100000">
                  <a:schemeClr val="accent2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8"/>
          <c:order val="9"/>
          <c:tx>
            <c:v>Produit 10</c:v>
          </c:tx>
          <c:spPr>
            <a:gradFill rotWithShape="1">
              <a:gsLst>
                <a:gs pos="0">
                  <a:schemeClr val="accent3">
                    <a:lumMod val="60000"/>
                    <a:shade val="51000"/>
                    <a:satMod val="130000"/>
                  </a:schemeClr>
                </a:gs>
                <a:gs pos="80000">
                  <a:schemeClr val="accent3">
                    <a:lumMod val="60000"/>
                    <a:shade val="93000"/>
                    <a:satMod val="130000"/>
                  </a:schemeClr>
                </a:gs>
                <a:gs pos="100000">
                  <a:schemeClr val="accent3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10"/>
          <c:order val="10"/>
          <c:tx>
            <c:v>Produit 1</c:v>
          </c:tx>
          <c:spPr>
            <a:gradFill rotWithShape="1">
              <a:gsLst>
                <a:gs pos="0">
                  <a:schemeClr val="accent5">
                    <a:lumMod val="60000"/>
                    <a:shade val="51000"/>
                    <a:satMod val="130000"/>
                  </a:schemeClr>
                </a:gs>
                <a:gs pos="80000">
                  <a:schemeClr val="accent5">
                    <a:lumMod val="60000"/>
                    <a:shade val="93000"/>
                    <a:satMod val="130000"/>
                  </a:schemeClr>
                </a:gs>
                <a:gs pos="100000">
                  <a:schemeClr val="accent5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1790</c:v>
              </c:pt>
            </c:numLit>
          </c:val>
        </c:ser>
        <c:ser>
          <c:idx val="11"/>
          <c:order val="11"/>
          <c:tx>
            <c:v>Produit 2</c:v>
          </c:tx>
          <c:spPr>
            <a:gradFill rotWithShape="1">
              <a:gsLst>
                <a:gs pos="0">
                  <a:schemeClr val="accent6">
                    <a:lumMod val="60000"/>
                    <a:shade val="51000"/>
                    <a:satMod val="130000"/>
                  </a:schemeClr>
                </a:gs>
                <a:gs pos="80000">
                  <a:schemeClr val="accent6">
                    <a:lumMod val="60000"/>
                    <a:shade val="93000"/>
                    <a:satMod val="130000"/>
                  </a:schemeClr>
                </a:gs>
                <a:gs pos="100000">
                  <a:schemeClr val="accent6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12"/>
          <c:order val="12"/>
          <c:tx>
            <c:v>Produit 3</c:v>
          </c:tx>
          <c:spPr>
            <a:gradFill rotWithShape="1">
              <a:gsLst>
                <a:gs pos="0">
                  <a:schemeClr val="accent1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1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1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13"/>
          <c:order val="13"/>
          <c:tx>
            <c:v>Produit 4</c:v>
          </c:tx>
          <c:spPr>
            <a:gradFill rotWithShape="1">
              <a:gsLst>
                <a:gs pos="0">
                  <a:schemeClr val="accent2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2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2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14"/>
          <c:order val="14"/>
          <c:tx>
            <c:v>Produit 5</c:v>
          </c:tx>
          <c:spPr>
            <a:gradFill rotWithShape="1">
              <a:gsLst>
                <a:gs pos="0">
                  <a:schemeClr val="accent3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3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3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15"/>
          <c:order val="15"/>
          <c:tx>
            <c:v>Produit 6</c:v>
          </c:tx>
          <c:spPr>
            <a:gradFill rotWithShape="1">
              <a:gsLst>
                <a:gs pos="0">
                  <a:schemeClr val="accent4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4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4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16"/>
          <c:order val="16"/>
          <c:tx>
            <c:v>Produit 7</c:v>
          </c:tx>
          <c:spPr>
            <a:gradFill rotWithShape="1">
              <a:gsLst>
                <a:gs pos="0">
                  <a:schemeClr val="accent5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5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5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17"/>
          <c:order val="17"/>
          <c:tx>
            <c:v>Produit 8</c:v>
          </c:tx>
          <c:spPr>
            <a:gradFill rotWithShape="1">
              <a:gsLst>
                <a:gs pos="0">
                  <a:schemeClr val="accent6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6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6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18"/>
          <c:order val="18"/>
          <c:tx>
            <c:v>Produit 9</c:v>
          </c:tx>
          <c:spPr>
            <a:gradFill rotWithShape="1">
              <a:gsLst>
                <a:gs pos="0">
                  <a:schemeClr val="accent1">
                    <a:lumMod val="80000"/>
                    <a:shade val="51000"/>
                    <a:satMod val="130000"/>
                  </a:schemeClr>
                </a:gs>
                <a:gs pos="80000">
                  <a:schemeClr val="accent1">
                    <a:lumMod val="80000"/>
                    <a:shade val="93000"/>
                    <a:satMod val="130000"/>
                  </a:schemeClr>
                </a:gs>
                <a:gs pos="100000">
                  <a:schemeClr val="accent1">
                    <a:lumMod val="8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19"/>
          <c:order val="19"/>
          <c:tx>
            <c:v>Produit 10</c:v>
          </c:tx>
          <c:spPr>
            <a:gradFill rotWithShape="1">
              <a:gsLst>
                <a:gs pos="0">
                  <a:schemeClr val="accent2">
                    <a:lumMod val="80000"/>
                    <a:shade val="51000"/>
                    <a:satMod val="130000"/>
                  </a:schemeClr>
                </a:gs>
                <a:gs pos="80000">
                  <a:schemeClr val="accent2">
                    <a:lumMod val="80000"/>
                    <a:shade val="93000"/>
                    <a:satMod val="130000"/>
                  </a:schemeClr>
                </a:gs>
                <a:gs pos="100000">
                  <a:schemeClr val="accent2">
                    <a:lumMod val="8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20"/>
          <c:order val="20"/>
          <c:tx>
            <c:v>Produit 1</c:v>
          </c:tx>
          <c:spPr>
            <a:gradFill rotWithShape="1">
              <a:gsLst>
                <a:gs pos="0">
                  <a:schemeClr val="accent3">
                    <a:lumMod val="80000"/>
                    <a:shade val="51000"/>
                    <a:satMod val="130000"/>
                  </a:schemeClr>
                </a:gs>
                <a:gs pos="80000">
                  <a:schemeClr val="accent3">
                    <a:lumMod val="80000"/>
                    <a:shade val="93000"/>
                    <a:satMod val="130000"/>
                  </a:schemeClr>
                </a:gs>
                <a:gs pos="100000">
                  <a:schemeClr val="accent3">
                    <a:lumMod val="8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21"/>
          <c:order val="21"/>
          <c:tx>
            <c:v>Produit 2</c:v>
          </c:tx>
          <c:spPr>
            <a:gradFill rotWithShape="1">
              <a:gsLst>
                <a:gs pos="0">
                  <a:schemeClr val="accent4">
                    <a:lumMod val="80000"/>
                    <a:shade val="51000"/>
                    <a:satMod val="130000"/>
                  </a:schemeClr>
                </a:gs>
                <a:gs pos="80000">
                  <a:schemeClr val="accent4">
                    <a:lumMod val="80000"/>
                    <a:shade val="93000"/>
                    <a:satMod val="130000"/>
                  </a:schemeClr>
                </a:gs>
                <a:gs pos="100000">
                  <a:schemeClr val="accent4">
                    <a:lumMod val="8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22"/>
          <c:order val="22"/>
          <c:tx>
            <c:v>Produit 3</c:v>
          </c:tx>
          <c:spPr>
            <a:gradFill rotWithShape="1">
              <a:gsLst>
                <a:gs pos="0">
                  <a:schemeClr val="accent5">
                    <a:lumMod val="80000"/>
                    <a:shade val="51000"/>
                    <a:satMod val="130000"/>
                  </a:schemeClr>
                </a:gs>
                <a:gs pos="80000">
                  <a:schemeClr val="accent5">
                    <a:lumMod val="80000"/>
                    <a:shade val="93000"/>
                    <a:satMod val="130000"/>
                  </a:schemeClr>
                </a:gs>
                <a:gs pos="100000">
                  <a:schemeClr val="accent5">
                    <a:lumMod val="8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23"/>
          <c:order val="23"/>
          <c:tx>
            <c:v>Produit 4</c:v>
          </c:tx>
          <c:spPr>
            <a:gradFill rotWithShape="1">
              <a:gsLst>
                <a:gs pos="0">
                  <a:schemeClr val="accent6">
                    <a:lumMod val="80000"/>
                    <a:shade val="51000"/>
                    <a:satMod val="130000"/>
                  </a:schemeClr>
                </a:gs>
                <a:gs pos="80000">
                  <a:schemeClr val="accent6">
                    <a:lumMod val="80000"/>
                    <a:shade val="93000"/>
                    <a:satMod val="130000"/>
                  </a:schemeClr>
                </a:gs>
                <a:gs pos="100000">
                  <a:schemeClr val="accent6">
                    <a:lumMod val="8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24"/>
          <c:order val="24"/>
          <c:tx>
            <c:v>Produit 5</c:v>
          </c:tx>
          <c:spPr>
            <a:gradFill rotWithShape="1">
              <a:gsLst>
                <a:gs pos="0">
                  <a:schemeClr val="accent1">
                    <a:lumMod val="60000"/>
                    <a:lumOff val="40000"/>
                    <a:shade val="51000"/>
                    <a:satMod val="130000"/>
                  </a:schemeClr>
                </a:gs>
                <a:gs pos="80000">
                  <a:schemeClr val="accent1">
                    <a:lumMod val="60000"/>
                    <a:lumOff val="40000"/>
                    <a:shade val="93000"/>
                    <a:satMod val="130000"/>
                  </a:schemeClr>
                </a:gs>
                <a:gs pos="100000">
                  <a:schemeClr val="accent1">
                    <a:lumMod val="60000"/>
                    <a:lumOff val="4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25"/>
          <c:order val="25"/>
          <c:tx>
            <c:v>Produit 6</c:v>
          </c:tx>
          <c:spPr>
            <a:gradFill rotWithShape="1">
              <a:gsLst>
                <a:gs pos="0">
                  <a:schemeClr val="accent2">
                    <a:lumMod val="60000"/>
                    <a:lumOff val="40000"/>
                    <a:shade val="51000"/>
                    <a:satMod val="130000"/>
                  </a:schemeClr>
                </a:gs>
                <a:gs pos="80000">
                  <a:schemeClr val="accent2">
                    <a:lumMod val="60000"/>
                    <a:lumOff val="40000"/>
                    <a:shade val="93000"/>
                    <a:satMod val="130000"/>
                  </a:schemeClr>
                </a:gs>
                <a:gs pos="100000">
                  <a:schemeClr val="accent2">
                    <a:lumMod val="60000"/>
                    <a:lumOff val="4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26"/>
          <c:order val="26"/>
          <c:tx>
            <c:v>Produit 7</c:v>
          </c:tx>
          <c:spPr>
            <a:gradFill rotWithShape="1">
              <a:gsLst>
                <a:gs pos="0">
                  <a:schemeClr val="accent3">
                    <a:lumMod val="60000"/>
                    <a:lumOff val="40000"/>
                    <a:shade val="51000"/>
                    <a:satMod val="130000"/>
                  </a:schemeClr>
                </a:gs>
                <a:gs pos="80000">
                  <a:schemeClr val="accent3">
                    <a:lumMod val="60000"/>
                    <a:lumOff val="40000"/>
                    <a:shade val="93000"/>
                    <a:satMod val="130000"/>
                  </a:schemeClr>
                </a:gs>
                <a:gs pos="100000">
                  <a:schemeClr val="accent3">
                    <a:lumMod val="60000"/>
                    <a:lumOff val="4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27"/>
          <c:order val="27"/>
          <c:tx>
            <c:v>Produit 8</c:v>
          </c:tx>
          <c:spPr>
            <a:gradFill rotWithShape="1">
              <a:gsLst>
                <a:gs pos="0">
                  <a:schemeClr val="accent4">
                    <a:lumMod val="60000"/>
                    <a:lumOff val="40000"/>
                    <a:shade val="51000"/>
                    <a:satMod val="130000"/>
                  </a:schemeClr>
                </a:gs>
                <a:gs pos="80000">
                  <a:schemeClr val="accent4">
                    <a:lumMod val="60000"/>
                    <a:lumOff val="40000"/>
                    <a:shade val="93000"/>
                    <a:satMod val="130000"/>
                  </a:schemeClr>
                </a:gs>
                <a:gs pos="100000">
                  <a:schemeClr val="accent4">
                    <a:lumMod val="60000"/>
                    <a:lumOff val="4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28"/>
          <c:order val="28"/>
          <c:tx>
            <c:v>Produit 9</c:v>
          </c:tx>
          <c:spPr>
            <a:gradFill rotWithShape="1">
              <a:gsLst>
                <a:gs pos="0">
                  <a:schemeClr val="accent5">
                    <a:lumMod val="60000"/>
                    <a:lumOff val="40000"/>
                    <a:shade val="51000"/>
                    <a:satMod val="130000"/>
                  </a:schemeClr>
                </a:gs>
                <a:gs pos="80000">
                  <a:schemeClr val="accent5">
                    <a:lumMod val="60000"/>
                    <a:lumOff val="40000"/>
                    <a:shade val="93000"/>
                    <a:satMod val="130000"/>
                  </a:schemeClr>
                </a:gs>
                <a:gs pos="100000">
                  <a:schemeClr val="accent5">
                    <a:lumMod val="60000"/>
                    <a:lumOff val="4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29"/>
          <c:order val="29"/>
          <c:tx>
            <c:v>Produit 10</c:v>
          </c:tx>
          <c:spPr>
            <a:gradFill rotWithShape="1">
              <a:gsLst>
                <a:gs pos="0">
                  <a:schemeClr val="accent6">
                    <a:lumMod val="60000"/>
                    <a:lumOff val="40000"/>
                    <a:shade val="51000"/>
                    <a:satMod val="130000"/>
                  </a:schemeClr>
                </a:gs>
                <a:gs pos="80000">
                  <a:schemeClr val="accent6">
                    <a:lumMod val="60000"/>
                    <a:lumOff val="40000"/>
                    <a:shade val="93000"/>
                    <a:satMod val="130000"/>
                  </a:schemeClr>
                </a:gs>
                <a:gs pos="100000">
                  <a:schemeClr val="accent6">
                    <a:lumMod val="60000"/>
                    <a:lumOff val="4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321795240"/>
        <c:axId val="321795632"/>
      </c:barChart>
      <c:catAx>
        <c:axId val="321795240"/>
        <c:scaling>
          <c:orientation val="minMax"/>
        </c:scaling>
        <c:delete val="1"/>
        <c:axPos val="l"/>
        <c:majorTickMark val="none"/>
        <c:minorTickMark val="none"/>
        <c:tickLblPos val="nextTo"/>
        <c:crossAx val="321795632"/>
        <c:crosses val="autoZero"/>
        <c:auto val="1"/>
        <c:lblAlgn val="ctr"/>
        <c:lblOffset val="100"/>
        <c:noMultiLvlLbl val="0"/>
      </c:catAx>
      <c:valAx>
        <c:axId val="321795632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3217952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9.3828080787863551E-5"/>
          <c:y val="0.71644707832573562"/>
          <c:w val="0.99832193126700874"/>
          <c:h val="0.28157927890592621"/>
        </c:manualLayout>
      </c:layout>
      <c:overlay val="0"/>
      <c:txPr>
        <a:bodyPr/>
        <a:lstStyle/>
        <a:p>
          <a:pPr>
            <a:defRPr>
              <a:solidFill>
                <a:schemeClr val="bg1"/>
              </a:solidFill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 w="28575">
      <a:solidFill>
        <a:schemeClr val="tx1"/>
      </a:solidFill>
    </a:ln>
    <a:effectLst/>
  </c:spPr>
  <c:txPr>
    <a:bodyPr/>
    <a:lstStyle/>
    <a:p>
      <a:pPr>
        <a:defRPr sz="1400" baseline="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Spin" dx="16" fmlaLink="$F$59" max="16" min="1" page="10" val="2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266700</xdr:colOff>
          <xdr:row>3</xdr:row>
          <xdr:rowOff>76200</xdr:rowOff>
        </xdr:from>
        <xdr:to>
          <xdr:col>1</xdr:col>
          <xdr:colOff>3429000</xdr:colOff>
          <xdr:row>3</xdr:row>
          <xdr:rowOff>314325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Calibri"/>
                </a:rPr>
                <a:t>Importation recette " TXT"</a:t>
              </a:r>
            </a:p>
          </xdr:txBody>
        </xdr:sp>
        <xdr:clientData fPrintsWithSheet="0"/>
      </xdr:twoCellAnchor>
    </mc:Choice>
    <mc:Fallback/>
  </mc:AlternateContent>
  <xdr:twoCellAnchor>
    <xdr:from>
      <xdr:col>5</xdr:col>
      <xdr:colOff>88900</xdr:colOff>
      <xdr:row>18</xdr:row>
      <xdr:rowOff>0</xdr:rowOff>
    </xdr:from>
    <xdr:to>
      <xdr:col>15</xdr:col>
      <xdr:colOff>1</xdr:colOff>
      <xdr:row>38</xdr:row>
      <xdr:rowOff>0</xdr:rowOff>
    </xdr:to>
    <xdr:graphicFrame macro="">
      <xdr:nvGraphicFramePr>
        <xdr:cNvPr id="3" name="Graphique 2" hidden="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76200</xdr:colOff>
          <xdr:row>7</xdr:row>
          <xdr:rowOff>57150</xdr:rowOff>
        </xdr:from>
        <xdr:to>
          <xdr:col>12</xdr:col>
          <xdr:colOff>866775</xdr:colOff>
          <xdr:row>9</xdr:row>
          <xdr:rowOff>95250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RAZ Poids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295275</xdr:colOff>
          <xdr:row>3</xdr:row>
          <xdr:rowOff>57150</xdr:rowOff>
        </xdr:from>
        <xdr:to>
          <xdr:col>4</xdr:col>
          <xdr:colOff>3457575</xdr:colOff>
          <xdr:row>3</xdr:row>
          <xdr:rowOff>295275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Calibri"/>
                </a:rPr>
                <a:t>Exportation recette "TXT"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76199</xdr:colOff>
      <xdr:row>17</xdr:row>
      <xdr:rowOff>85725</xdr:rowOff>
    </xdr:from>
    <xdr:to>
      <xdr:col>21</xdr:col>
      <xdr:colOff>606135</xdr:colOff>
      <xdr:row>21</xdr:row>
      <xdr:rowOff>76200</xdr:rowOff>
    </xdr:to>
    <xdr:sp macro="" textlink="">
      <xdr:nvSpPr>
        <xdr:cNvPr id="2" name="Flèche à angle droit 1"/>
        <xdr:cNvSpPr/>
      </xdr:nvSpPr>
      <xdr:spPr>
        <a:xfrm>
          <a:off x="13820774" y="3676650"/>
          <a:ext cx="1930111" cy="752475"/>
        </a:xfrm>
        <a:prstGeom prst="bentUpArrow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790575</xdr:colOff>
      <xdr:row>4</xdr:row>
      <xdr:rowOff>47625</xdr:rowOff>
    </xdr:from>
    <xdr:to>
      <xdr:col>1</xdr:col>
      <xdr:colOff>962025</xdr:colOff>
      <xdr:row>4</xdr:row>
      <xdr:rowOff>171450</xdr:rowOff>
    </xdr:to>
    <xdr:sp macro="" textlink="">
      <xdr:nvSpPr>
        <xdr:cNvPr id="3" name="Flèche droite 2"/>
        <xdr:cNvSpPr/>
      </xdr:nvSpPr>
      <xdr:spPr>
        <a:xfrm>
          <a:off x="885825" y="1143000"/>
          <a:ext cx="171450" cy="123825"/>
        </a:xfrm>
        <a:prstGeom prst="rightArrow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790575</xdr:colOff>
      <xdr:row>15</xdr:row>
      <xdr:rowOff>47625</xdr:rowOff>
    </xdr:from>
    <xdr:to>
      <xdr:col>1</xdr:col>
      <xdr:colOff>962025</xdr:colOff>
      <xdr:row>15</xdr:row>
      <xdr:rowOff>171450</xdr:rowOff>
    </xdr:to>
    <xdr:sp macro="" textlink="">
      <xdr:nvSpPr>
        <xdr:cNvPr id="4" name="Flèche droite 3"/>
        <xdr:cNvSpPr/>
      </xdr:nvSpPr>
      <xdr:spPr>
        <a:xfrm>
          <a:off x="885825" y="3248025"/>
          <a:ext cx="171450" cy="123825"/>
        </a:xfrm>
        <a:prstGeom prst="rightArrow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76200</xdr:colOff>
          <xdr:row>27</xdr:row>
          <xdr:rowOff>9525</xdr:rowOff>
        </xdr:from>
        <xdr:to>
          <xdr:col>2</xdr:col>
          <xdr:colOff>923925</xdr:colOff>
          <xdr:row>28</xdr:row>
          <xdr:rowOff>123825</xdr:rowOff>
        </xdr:to>
        <xdr:sp macro="" textlink="">
          <xdr:nvSpPr>
            <xdr:cNvPr id="4097" name="Spinner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Y1249"/>
  <sheetViews>
    <sheetView tabSelected="1" zoomScale="80" zoomScaleNormal="80" workbookViewId="0">
      <pane ySplit="5" topLeftCell="A6" activePane="bottomLeft" state="frozen"/>
      <selection pane="bottomLeft" activeCell="D26" sqref="D26"/>
    </sheetView>
  </sheetViews>
  <sheetFormatPr baseColWidth="10" defaultRowHeight="15" x14ac:dyDescent="0.25"/>
  <cols>
    <col min="1" max="1" width="2" style="3" customWidth="1"/>
    <col min="2" max="2" width="55.7109375" customWidth="1"/>
    <col min="3" max="3" width="15.5703125" style="16" customWidth="1"/>
    <col min="4" max="4" width="55.7109375" style="1" customWidth="1"/>
    <col min="5" max="5" width="55.7109375" style="2" customWidth="1"/>
    <col min="6" max="6" width="3" style="3" customWidth="1"/>
    <col min="7" max="7" width="25.7109375" style="3" customWidth="1"/>
    <col min="8" max="8" width="12.7109375" style="6" customWidth="1"/>
    <col min="9" max="9" width="22.7109375" style="4" customWidth="1"/>
    <col min="10" max="12" width="11.42578125" style="3"/>
    <col min="13" max="13" width="25.7109375" style="3" customWidth="1"/>
    <col min="14" max="14" width="12.7109375" style="3" customWidth="1"/>
    <col min="15" max="15" width="11.42578125" style="3"/>
    <col min="16" max="16" width="11.42578125" style="3" customWidth="1"/>
    <col min="17" max="27" width="11.42578125" style="3"/>
    <col min="28" max="28" width="28.5703125" style="3" customWidth="1"/>
    <col min="29" max="29" width="11.42578125" style="3" customWidth="1"/>
  </cols>
  <sheetData>
    <row r="1" spans="2:77" ht="8.25" customHeight="1" x14ac:dyDescent="0.25">
      <c r="B1" s="3"/>
      <c r="C1" s="15"/>
      <c r="D1" s="4"/>
      <c r="E1" s="5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</row>
    <row r="2" spans="2:77" ht="36" customHeight="1" x14ac:dyDescent="0.25">
      <c r="B2" s="248" t="s">
        <v>73</v>
      </c>
      <c r="C2" s="249"/>
      <c r="D2" s="249"/>
      <c r="E2" s="249"/>
      <c r="F2" s="249"/>
      <c r="G2" s="249"/>
      <c r="H2" s="249"/>
      <c r="I2" s="249"/>
      <c r="J2" s="249"/>
      <c r="K2" s="249"/>
      <c r="L2" s="249"/>
      <c r="M2" s="249"/>
      <c r="N2" s="249"/>
      <c r="O2" s="250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</row>
    <row r="3" spans="2:77" ht="15.75" thickBot="1" x14ac:dyDescent="0.3">
      <c r="B3" s="3"/>
      <c r="C3" s="15"/>
      <c r="D3" s="4"/>
      <c r="E3" s="5">
        <f ca="1">B4/E4</f>
        <v>0.61427374301675985</v>
      </c>
      <c r="G3" s="233"/>
      <c r="H3" s="8"/>
      <c r="I3" s="9"/>
      <c r="J3" s="7"/>
      <c r="K3" s="7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</row>
    <row r="4" spans="2:77" ht="43.5" customHeight="1" thickBot="1" x14ac:dyDescent="0.3">
      <c r="B4" s="240">
        <f ca="1">SUM(AA7:AA45)</f>
        <v>2199.1000000000004</v>
      </c>
      <c r="C4" s="220"/>
      <c r="D4" s="229"/>
      <c r="E4" s="246">
        <f>SUM(H7:H10)</f>
        <v>3580</v>
      </c>
      <c r="F4" s="273" t="s">
        <v>75</v>
      </c>
      <c r="G4" s="272"/>
      <c r="H4" s="271" t="s">
        <v>76</v>
      </c>
      <c r="I4" s="272"/>
      <c r="J4" s="230"/>
      <c r="K4" s="230"/>
      <c r="L4" s="230"/>
      <c r="M4" s="230"/>
      <c r="N4" s="230"/>
      <c r="O4" s="229"/>
    </row>
    <row r="5" spans="2:77" ht="43.5" customHeight="1" thickBot="1" x14ac:dyDescent="0.3">
      <c r="B5" s="218" t="s">
        <v>114</v>
      </c>
      <c r="C5" s="221"/>
      <c r="D5" s="219"/>
      <c r="E5" s="247"/>
      <c r="F5" s="267" t="e">
        <f>CONCATENATE(SUBSTITUTE(B5,(RIGHT(B5,LEN(B5)-FIND(" ",B5,1))+0),""),"",E4)</f>
        <v>#VALUE!</v>
      </c>
      <c r="G5" s="268"/>
      <c r="H5" s="269" t="s">
        <v>77</v>
      </c>
      <c r="I5" s="270"/>
      <c r="J5" s="231"/>
      <c r="K5" s="231"/>
      <c r="L5" s="231"/>
      <c r="M5" s="231"/>
      <c r="N5" s="231"/>
      <c r="O5" s="232"/>
      <c r="AA5" s="241" t="s">
        <v>113</v>
      </c>
      <c r="AB5" s="241"/>
    </row>
    <row r="6" spans="2:77" s="3" customFormat="1" ht="15.75" customHeight="1" thickBot="1" x14ac:dyDescent="0.3">
      <c r="B6" s="13"/>
      <c r="C6" s="242"/>
      <c r="D6" s="243"/>
      <c r="E6" s="14"/>
      <c r="G6" s="10"/>
      <c r="H6" s="11"/>
      <c r="I6" s="10"/>
      <c r="J6" s="7"/>
      <c r="K6" s="7"/>
    </row>
    <row r="7" spans="2:77" x14ac:dyDescent="0.25">
      <c r="B7" s="227"/>
      <c r="C7" s="244"/>
      <c r="D7" s="245"/>
      <c r="E7" s="226" t="str">
        <f t="shared" ref="E7:E38" ca="1" si="0">IF(AA7="",AB7,CONCATENATE(ROUND(AA7/$E$3,1)," ",AB7))</f>
        <v/>
      </c>
      <c r="G7" s="186" t="s">
        <v>58</v>
      </c>
      <c r="H7" s="187">
        <f>K14</f>
        <v>1790</v>
      </c>
      <c r="I7" s="234">
        <f>IF(H7=0,"",$L$9*(H7/($K$14+$K$21+$K$28+$K$35)))</f>
        <v>23</v>
      </c>
      <c r="J7" s="258" t="s">
        <v>59</v>
      </c>
      <c r="K7" s="258"/>
      <c r="L7" s="259"/>
      <c r="M7" s="224"/>
      <c r="N7" s="224"/>
      <c r="O7" s="225"/>
      <c r="AA7" s="216" t="str">
        <f t="array" aca="1" ref="AA7" ca="1">IFERROR(1*MID(B7,MATCH(TRUE,ISNUMBER(1*MID(B7,ROW(INDIRECT("1:"&amp;LEN($B7))),1)),0),COUNT(1*MID(B7,ROW(INDIRECT("1:"&amp;LEN($B7))),1))),"")</f>
        <v/>
      </c>
      <c r="AB7" s="217" t="str">
        <f t="shared" ref="AB7:AB38" ca="1" si="1">SUBSTITUTE(B7,AA7,"")</f>
        <v/>
      </c>
    </row>
    <row r="8" spans="2:77" x14ac:dyDescent="0.25">
      <c r="B8" s="227"/>
      <c r="C8" s="244"/>
      <c r="D8" s="245"/>
      <c r="E8" s="226" t="str">
        <f t="shared" ca="1" si="0"/>
        <v/>
      </c>
      <c r="G8" s="189" t="s">
        <v>60</v>
      </c>
      <c r="H8" s="190">
        <f>K21</f>
        <v>1790</v>
      </c>
      <c r="I8" s="235">
        <f t="shared" ref="I8:I10" si="2">IF(H8=0,"",$L$9*(H8/($K$14+$K$21+$K$28+$K$35)))</f>
        <v>23</v>
      </c>
      <c r="J8" s="191"/>
      <c r="K8" s="191"/>
      <c r="L8" s="192"/>
      <c r="M8" s="191"/>
      <c r="N8" s="191"/>
      <c r="O8" s="192"/>
      <c r="AA8" s="216" t="str">
        <f t="array" aca="1" ref="AA8" ca="1">IFERROR(1*MID(B8,MATCH(TRUE,ISNUMBER(1*MID(B8,ROW(INDIRECT("1:"&amp;LEN($B8))),1)),0),COUNT(1*MID(B8,ROW(INDIRECT("1:"&amp;LEN($B8))),1))),"")</f>
        <v/>
      </c>
      <c r="AB8" s="217" t="str">
        <f t="shared" ca="1" si="1"/>
        <v/>
      </c>
    </row>
    <row r="9" spans="2:77" x14ac:dyDescent="0.25">
      <c r="B9" s="227" t="s">
        <v>78</v>
      </c>
      <c r="C9" s="15"/>
      <c r="D9" s="4"/>
      <c r="E9" s="226" t="str">
        <f t="shared" si="0"/>
        <v>butchy amande</v>
      </c>
      <c r="G9" s="189" t="s">
        <v>61</v>
      </c>
      <c r="H9" s="190" t="str">
        <f>K28</f>
        <v>0</v>
      </c>
      <c r="I9" s="236">
        <f t="shared" si="2"/>
        <v>0</v>
      </c>
      <c r="J9" s="266" t="s">
        <v>74</v>
      </c>
      <c r="K9" s="266"/>
      <c r="L9" s="223">
        <v>46</v>
      </c>
      <c r="M9" s="191"/>
      <c r="N9" s="191"/>
      <c r="O9" s="192"/>
      <c r="AA9" s="216" t="str">
        <f t="shared" ref="AA9:AA40" si="3">IFERROR(VALUE(LEFT(B9,FIND(" ",B9)-1)),"")</f>
        <v/>
      </c>
      <c r="AB9" s="217" t="str">
        <f t="shared" si="1"/>
        <v>butchy amande</v>
      </c>
    </row>
    <row r="10" spans="2:77" ht="15.75" thickBot="1" x14ac:dyDescent="0.3">
      <c r="B10" s="227"/>
      <c r="C10" s="15"/>
      <c r="D10" s="4"/>
      <c r="E10" s="226" t="str">
        <f t="shared" si="0"/>
        <v/>
      </c>
      <c r="G10" s="194" t="s">
        <v>62</v>
      </c>
      <c r="H10" s="195" t="str">
        <f>K35</f>
        <v>0</v>
      </c>
      <c r="I10" s="237">
        <f t="shared" si="2"/>
        <v>0</v>
      </c>
      <c r="J10" s="196"/>
      <c r="K10" s="196"/>
      <c r="L10" s="197"/>
      <c r="M10" s="196"/>
      <c r="N10" s="196"/>
      <c r="O10" s="197"/>
      <c r="AA10" s="216" t="str">
        <f t="shared" si="3"/>
        <v/>
      </c>
      <c r="AB10" s="217" t="str">
        <f t="shared" si="1"/>
        <v/>
      </c>
    </row>
    <row r="11" spans="2:77" ht="15.75" thickBot="1" x14ac:dyDescent="0.3">
      <c r="B11" s="227"/>
      <c r="C11" s="15"/>
      <c r="D11" s="4"/>
      <c r="E11" s="226" t="str">
        <f t="shared" si="0"/>
        <v/>
      </c>
      <c r="G11" s="198"/>
      <c r="H11" s="198"/>
      <c r="I11" s="198"/>
      <c r="J11" s="198"/>
      <c r="K11" s="198"/>
      <c r="L11" s="198"/>
      <c r="M11" s="198"/>
      <c r="N11" s="198"/>
      <c r="O11" s="198"/>
      <c r="AA11" s="216" t="str">
        <f t="shared" si="3"/>
        <v/>
      </c>
      <c r="AB11" s="217" t="str">
        <f t="shared" si="1"/>
        <v/>
      </c>
    </row>
    <row r="12" spans="2:77" ht="15.75" thickBot="1" x14ac:dyDescent="0.3">
      <c r="B12" s="227"/>
      <c r="C12" s="15"/>
      <c r="D12" s="4"/>
      <c r="E12" s="226" t="str">
        <f t="shared" si="0"/>
        <v/>
      </c>
      <c r="G12" s="199" t="s">
        <v>63</v>
      </c>
      <c r="H12" s="200">
        <v>1790</v>
      </c>
      <c r="I12" s="201">
        <f>IF(H12=0,"",$L$9*(H12/$K$14))</f>
        <v>46</v>
      </c>
      <c r="J12" s="202"/>
      <c r="K12" s="203" t="s">
        <v>58</v>
      </c>
      <c r="L12" s="204"/>
      <c r="M12" s="199" t="s">
        <v>64</v>
      </c>
      <c r="N12" s="200">
        <v>0</v>
      </c>
      <c r="O12" s="201" t="str">
        <f>IF(N12=0,"",$L$9*(N12/$K$14))</f>
        <v/>
      </c>
      <c r="P12" s="222"/>
      <c r="AA12" s="216" t="str">
        <f t="shared" si="3"/>
        <v/>
      </c>
      <c r="AB12" s="217" t="str">
        <f t="shared" si="1"/>
        <v/>
      </c>
    </row>
    <row r="13" spans="2:77" x14ac:dyDescent="0.25">
      <c r="B13" s="227"/>
      <c r="C13" s="15"/>
      <c r="D13" s="4"/>
      <c r="E13" s="226" t="str">
        <f t="shared" si="0"/>
        <v/>
      </c>
      <c r="G13" s="205" t="s">
        <v>65</v>
      </c>
      <c r="H13" s="206">
        <v>0</v>
      </c>
      <c r="I13" s="207" t="str">
        <f t="shared" ref="I13:I16" si="4">IF(H13=0,"",$L$9*(H13/$K$14))</f>
        <v/>
      </c>
      <c r="J13" s="208"/>
      <c r="K13" s="209"/>
      <c r="L13" s="210"/>
      <c r="M13" s="205" t="s">
        <v>66</v>
      </c>
      <c r="N13" s="206">
        <v>0</v>
      </c>
      <c r="O13" s="207" t="str">
        <f t="shared" ref="O13:O16" si="5">IF(N13=0,"",$L$9*(N13/$K$14))</f>
        <v/>
      </c>
      <c r="P13" s="222"/>
      <c r="AA13" s="216" t="str">
        <f t="shared" si="3"/>
        <v/>
      </c>
      <c r="AB13" s="217" t="str">
        <f t="shared" si="1"/>
        <v/>
      </c>
    </row>
    <row r="14" spans="2:77" x14ac:dyDescent="0.25">
      <c r="B14" s="227"/>
      <c r="C14" s="15"/>
      <c r="D14" s="4"/>
      <c r="E14" s="226" t="str">
        <f t="shared" si="0"/>
        <v/>
      </c>
      <c r="G14" s="205" t="s">
        <v>67</v>
      </c>
      <c r="H14" s="206">
        <v>0</v>
      </c>
      <c r="I14" s="207" t="str">
        <f t="shared" si="4"/>
        <v/>
      </c>
      <c r="J14" s="208"/>
      <c r="K14" s="254">
        <f>IF(SUM(H12:H16,N12:N16)=0,"0",SUM(H12:H16,N12:N16))</f>
        <v>1790</v>
      </c>
      <c r="L14" s="210"/>
      <c r="M14" s="205" t="s">
        <v>68</v>
      </c>
      <c r="N14" s="206">
        <v>0</v>
      </c>
      <c r="O14" s="207" t="str">
        <f t="shared" si="5"/>
        <v/>
      </c>
      <c r="P14" s="222"/>
      <c r="AA14" s="216" t="str">
        <f t="shared" si="3"/>
        <v/>
      </c>
      <c r="AB14" s="217" t="str">
        <f t="shared" si="1"/>
        <v/>
      </c>
    </row>
    <row r="15" spans="2:77" ht="15.75" thickBot="1" x14ac:dyDescent="0.3">
      <c r="B15" s="227" t="s">
        <v>79</v>
      </c>
      <c r="C15" s="15"/>
      <c r="D15" s="4"/>
      <c r="E15" s="226" t="str">
        <f t="shared" ca="1" si="0"/>
        <v>205,3    farine</v>
      </c>
      <c r="G15" s="205" t="s">
        <v>69</v>
      </c>
      <c r="H15" s="206">
        <v>0</v>
      </c>
      <c r="I15" s="207" t="str">
        <f t="shared" si="4"/>
        <v/>
      </c>
      <c r="J15" s="208"/>
      <c r="K15" s="254"/>
      <c r="L15" s="210"/>
      <c r="M15" s="205" t="s">
        <v>70</v>
      </c>
      <c r="N15" s="206">
        <v>0</v>
      </c>
      <c r="O15" s="207" t="str">
        <f t="shared" si="5"/>
        <v/>
      </c>
      <c r="P15" s="222"/>
      <c r="AA15" s="216">
        <f t="shared" si="3"/>
        <v>126.1</v>
      </c>
      <c r="AB15" s="217" t="str">
        <f t="shared" si="1"/>
        <v xml:space="preserve">   farine</v>
      </c>
    </row>
    <row r="16" spans="2:77" ht="15.75" thickBot="1" x14ac:dyDescent="0.3">
      <c r="B16" s="227" t="s">
        <v>80</v>
      </c>
      <c r="C16" s="15"/>
      <c r="D16" s="4"/>
      <c r="E16" s="226" t="str">
        <f t="shared" ca="1" si="0"/>
        <v>205,3    lait</v>
      </c>
      <c r="G16" s="211" t="s">
        <v>71</v>
      </c>
      <c r="H16" s="212">
        <v>0</v>
      </c>
      <c r="I16" s="213" t="str">
        <f t="shared" si="4"/>
        <v/>
      </c>
      <c r="J16" s="260"/>
      <c r="K16" s="261"/>
      <c r="L16" s="262"/>
      <c r="M16" s="211" t="s">
        <v>72</v>
      </c>
      <c r="N16" s="212">
        <v>0</v>
      </c>
      <c r="O16" s="213" t="str">
        <f t="shared" si="5"/>
        <v/>
      </c>
      <c r="P16" s="222"/>
      <c r="AA16" s="216">
        <f t="shared" si="3"/>
        <v>126.1</v>
      </c>
      <c r="AB16" s="217" t="str">
        <f t="shared" si="1"/>
        <v xml:space="preserve">   lait</v>
      </c>
    </row>
    <row r="17" spans="2:28" x14ac:dyDescent="0.25">
      <c r="B17" s="227" t="s">
        <v>81</v>
      </c>
      <c r="C17" s="15"/>
      <c r="D17" s="4"/>
      <c r="E17" s="226" t="str">
        <f t="shared" ca="1" si="0"/>
        <v>24,6     sucre</v>
      </c>
      <c r="G17" s="198"/>
      <c r="H17" s="188"/>
      <c r="I17" s="198"/>
      <c r="J17" s="198"/>
      <c r="K17" s="198"/>
      <c r="L17" s="198"/>
      <c r="M17" s="198"/>
      <c r="N17" s="198"/>
      <c r="O17" s="198"/>
      <c r="P17" s="193"/>
      <c r="AA17" s="216">
        <f t="shared" si="3"/>
        <v>15.1</v>
      </c>
      <c r="AB17" s="217" t="str">
        <f t="shared" si="1"/>
        <v xml:space="preserve">    sucre</v>
      </c>
    </row>
    <row r="18" spans="2:28" ht="15.75" thickBot="1" x14ac:dyDescent="0.3">
      <c r="B18" s="227" t="s">
        <v>82</v>
      </c>
      <c r="C18" s="15"/>
      <c r="D18" s="4"/>
      <c r="E18" s="226" t="str">
        <f t="shared" ca="1" si="0"/>
        <v>6,8    levure instant osmo</v>
      </c>
      <c r="G18" s="198"/>
      <c r="H18" s="198"/>
      <c r="I18" s="198"/>
      <c r="J18" s="198"/>
      <c r="K18" s="198"/>
      <c r="L18" s="198"/>
      <c r="M18" s="198"/>
      <c r="N18" s="198"/>
      <c r="O18" s="198"/>
      <c r="P18" s="193"/>
      <c r="AA18" s="216">
        <f t="shared" si="3"/>
        <v>4.2</v>
      </c>
      <c r="AB18" s="217" t="str">
        <f t="shared" si="1"/>
        <v xml:space="preserve">   levure instant osmo</v>
      </c>
    </row>
    <row r="19" spans="2:28" ht="15.75" thickBot="1" x14ac:dyDescent="0.3">
      <c r="B19" s="227"/>
      <c r="C19" s="15"/>
      <c r="D19" s="4"/>
      <c r="E19" s="226" t="str">
        <f t="shared" si="0"/>
        <v/>
      </c>
      <c r="G19" s="199" t="s">
        <v>63</v>
      </c>
      <c r="H19" s="200">
        <v>1790</v>
      </c>
      <c r="I19" s="201">
        <f>IF(H19=0,"",$L$9*(H19/$K$21))</f>
        <v>46</v>
      </c>
      <c r="J19" s="202"/>
      <c r="K19" s="203" t="s">
        <v>60</v>
      </c>
      <c r="L19" s="204"/>
      <c r="M19" s="199" t="s">
        <v>64</v>
      </c>
      <c r="N19" s="200">
        <v>0</v>
      </c>
      <c r="O19" s="201" t="str">
        <f>IF(N19=0,"",$L$9*(N19/$K$21))</f>
        <v/>
      </c>
      <c r="P19" s="222"/>
      <c r="AA19" s="216" t="str">
        <f t="shared" si="3"/>
        <v/>
      </c>
      <c r="AB19" s="217" t="str">
        <f t="shared" si="1"/>
        <v/>
      </c>
    </row>
    <row r="20" spans="2:28" x14ac:dyDescent="0.25">
      <c r="B20" s="227"/>
      <c r="C20" s="15"/>
      <c r="D20" s="4"/>
      <c r="E20" s="226" t="str">
        <f t="shared" si="0"/>
        <v/>
      </c>
      <c r="G20" s="205" t="s">
        <v>65</v>
      </c>
      <c r="H20" s="206">
        <v>0</v>
      </c>
      <c r="I20" s="207" t="str">
        <f t="shared" ref="I20:I23" si="6">IF(H20=0,"",$L$9*(H20/$K$21))</f>
        <v/>
      </c>
      <c r="J20" s="208"/>
      <c r="K20" s="209"/>
      <c r="L20" s="210"/>
      <c r="M20" s="205" t="s">
        <v>66</v>
      </c>
      <c r="N20" s="206">
        <v>0</v>
      </c>
      <c r="O20" s="207" t="str">
        <f t="shared" ref="O20:O23" si="7">IF(N20=0,"",$L$9*(N20/$K$21))</f>
        <v/>
      </c>
      <c r="P20" s="222"/>
      <c r="AA20" s="216" t="str">
        <f t="shared" si="3"/>
        <v/>
      </c>
      <c r="AB20" s="217" t="str">
        <f t="shared" si="1"/>
        <v/>
      </c>
    </row>
    <row r="21" spans="2:28" x14ac:dyDescent="0.25">
      <c r="B21" s="227"/>
      <c r="C21" s="15"/>
      <c r="D21" s="4"/>
      <c r="E21" s="226" t="str">
        <f t="shared" si="0"/>
        <v/>
      </c>
      <c r="G21" s="205" t="s">
        <v>67</v>
      </c>
      <c r="H21" s="206">
        <v>0</v>
      </c>
      <c r="I21" s="207" t="str">
        <f t="shared" si="6"/>
        <v/>
      </c>
      <c r="J21" s="208"/>
      <c r="K21" s="254">
        <f>IF(SUM(H19:H23,N19:N23)=0,"0",SUM(H19:H23,N19:N23))</f>
        <v>1790</v>
      </c>
      <c r="L21" s="210"/>
      <c r="M21" s="205" t="s">
        <v>68</v>
      </c>
      <c r="N21" s="206">
        <v>0</v>
      </c>
      <c r="O21" s="207" t="str">
        <f t="shared" si="7"/>
        <v/>
      </c>
      <c r="P21" s="222"/>
      <c r="AA21" s="216" t="str">
        <f t="shared" si="3"/>
        <v/>
      </c>
      <c r="AB21" s="217" t="str">
        <f t="shared" si="1"/>
        <v/>
      </c>
    </row>
    <row r="22" spans="2:28" ht="15.75" thickBot="1" x14ac:dyDescent="0.3">
      <c r="B22" s="227" t="s">
        <v>83</v>
      </c>
      <c r="C22" s="15"/>
      <c r="D22" s="4"/>
      <c r="E22" s="226" t="str">
        <f t="shared" ca="1" si="0"/>
        <v>821,1    farine</v>
      </c>
      <c r="G22" s="205" t="s">
        <v>69</v>
      </c>
      <c r="H22" s="206">
        <v>0</v>
      </c>
      <c r="I22" s="207" t="str">
        <f t="shared" si="6"/>
        <v/>
      </c>
      <c r="J22" s="208"/>
      <c r="K22" s="254"/>
      <c r="L22" s="210"/>
      <c r="M22" s="205" t="s">
        <v>70</v>
      </c>
      <c r="N22" s="206">
        <v>0</v>
      </c>
      <c r="O22" s="207" t="str">
        <f t="shared" si="7"/>
        <v/>
      </c>
      <c r="P22" s="222"/>
      <c r="AA22" s="216">
        <f t="shared" si="3"/>
        <v>504.4</v>
      </c>
      <c r="AB22" s="217" t="str">
        <f t="shared" si="1"/>
        <v xml:space="preserve">   farine</v>
      </c>
    </row>
    <row r="23" spans="2:28" ht="15.75" thickBot="1" x14ac:dyDescent="0.3">
      <c r="B23" s="227" t="s">
        <v>84</v>
      </c>
      <c r="C23" s="15"/>
      <c r="D23" s="4"/>
      <c r="E23" s="226" t="str">
        <f t="shared" ca="1" si="0"/>
        <v>16,4      sel</v>
      </c>
      <c r="G23" s="211" t="s">
        <v>71</v>
      </c>
      <c r="H23" s="212">
        <v>0</v>
      </c>
      <c r="I23" s="213" t="str">
        <f t="shared" si="6"/>
        <v/>
      </c>
      <c r="J23" s="263"/>
      <c r="K23" s="264"/>
      <c r="L23" s="265"/>
      <c r="M23" s="211" t="s">
        <v>72</v>
      </c>
      <c r="N23" s="212">
        <v>0</v>
      </c>
      <c r="O23" s="213" t="str">
        <f t="shared" si="7"/>
        <v/>
      </c>
      <c r="P23" s="222"/>
      <c r="AA23" s="216">
        <f t="shared" si="3"/>
        <v>10.1</v>
      </c>
      <c r="AB23" s="217" t="str">
        <f t="shared" si="1"/>
        <v xml:space="preserve">     sel</v>
      </c>
    </row>
    <row r="24" spans="2:28" x14ac:dyDescent="0.25">
      <c r="B24" s="227" t="s">
        <v>85</v>
      </c>
      <c r="C24" s="15"/>
      <c r="D24" s="4"/>
      <c r="E24" s="226" t="str">
        <f t="shared" ca="1" si="0"/>
        <v>205,3    crème 30% épaisse</v>
      </c>
      <c r="G24" s="198"/>
      <c r="H24" s="198"/>
      <c r="I24" s="198"/>
      <c r="J24" s="198"/>
      <c r="K24" s="198"/>
      <c r="L24" s="198"/>
      <c r="M24" s="198"/>
      <c r="N24" s="198"/>
      <c r="O24" s="198"/>
      <c r="P24" s="193"/>
      <c r="Q24" s="7"/>
      <c r="AA24" s="216">
        <f t="shared" si="3"/>
        <v>126.1</v>
      </c>
      <c r="AB24" s="217" t="str">
        <f t="shared" si="1"/>
        <v xml:space="preserve">   crème 30% épaisse</v>
      </c>
    </row>
    <row r="25" spans="2:28" ht="15.75" thickBot="1" x14ac:dyDescent="0.3">
      <c r="B25" s="227" t="s">
        <v>86</v>
      </c>
      <c r="C25" s="15"/>
      <c r="D25" s="4"/>
      <c r="E25" s="226" t="str">
        <f t="shared" ca="1" si="0"/>
        <v>82     beurre</v>
      </c>
      <c r="G25" s="198"/>
      <c r="H25" s="198"/>
      <c r="I25" s="198"/>
      <c r="J25" s="198"/>
      <c r="K25" s="198"/>
      <c r="L25" s="198"/>
      <c r="M25" s="198"/>
      <c r="N25" s="198"/>
      <c r="O25" s="198"/>
      <c r="P25" s="193"/>
      <c r="Q25" s="7"/>
      <c r="AA25" s="216">
        <f t="shared" si="3"/>
        <v>50.4</v>
      </c>
      <c r="AB25" s="217" t="str">
        <f t="shared" si="1"/>
        <v xml:space="preserve">    beurre</v>
      </c>
    </row>
    <row r="26" spans="2:28" ht="15.75" thickBot="1" x14ac:dyDescent="0.3">
      <c r="B26" s="227" t="s">
        <v>87</v>
      </c>
      <c r="C26" s="15"/>
      <c r="D26" s="4"/>
      <c r="E26" s="226" t="str">
        <f t="shared" ca="1" si="0"/>
        <v>30,8     rhum</v>
      </c>
      <c r="G26" s="199" t="s">
        <v>63</v>
      </c>
      <c r="H26" s="200">
        <v>0</v>
      </c>
      <c r="I26" s="201" t="str">
        <f>IF(H26=0,"",$L$9*(H26/$K$28))</f>
        <v/>
      </c>
      <c r="J26" s="202"/>
      <c r="K26" s="203" t="s">
        <v>61</v>
      </c>
      <c r="L26" s="204"/>
      <c r="M26" s="199" t="s">
        <v>64</v>
      </c>
      <c r="N26" s="200">
        <v>0</v>
      </c>
      <c r="O26" s="201" t="str">
        <f>IF(N26=0,"",$L$9*(N26/$K$28))</f>
        <v/>
      </c>
      <c r="P26" s="222"/>
      <c r="Q26" s="7"/>
      <c r="AA26" s="216">
        <f t="shared" si="3"/>
        <v>18.899999999999999</v>
      </c>
      <c r="AB26" s="217" t="str">
        <f t="shared" si="1"/>
        <v xml:space="preserve">    rhum</v>
      </c>
    </row>
    <row r="27" spans="2:28" x14ac:dyDescent="0.25">
      <c r="B27" s="227" t="s">
        <v>88</v>
      </c>
      <c r="C27" s="15"/>
      <c r="D27" s="4"/>
      <c r="E27" s="226" t="str">
        <f t="shared" ca="1" si="0"/>
        <v>308    oeufs entiers</v>
      </c>
      <c r="G27" s="205" t="s">
        <v>65</v>
      </c>
      <c r="H27" s="206">
        <v>0</v>
      </c>
      <c r="I27" s="207" t="str">
        <f t="shared" ref="I27:I30" si="8">IF(H27=0,"",$L$9*(H27/$K$28))</f>
        <v/>
      </c>
      <c r="J27" s="208"/>
      <c r="K27" s="209"/>
      <c r="L27" s="210"/>
      <c r="M27" s="205" t="s">
        <v>66</v>
      </c>
      <c r="N27" s="206">
        <v>0</v>
      </c>
      <c r="O27" s="207" t="str">
        <f t="shared" ref="O27:O30" si="9">IF(N27=0,"",$L$9*(N27/$K$28))</f>
        <v/>
      </c>
      <c r="P27" s="222"/>
      <c r="Q27" s="7"/>
      <c r="AA27" s="216">
        <f t="shared" si="3"/>
        <v>189.2</v>
      </c>
      <c r="AB27" s="217" t="str">
        <f t="shared" si="1"/>
        <v xml:space="preserve">   oeufs entiers</v>
      </c>
    </row>
    <row r="28" spans="2:28" x14ac:dyDescent="0.25">
      <c r="B28" s="227" t="s">
        <v>89</v>
      </c>
      <c r="C28" s="15"/>
      <c r="D28" s="4"/>
      <c r="E28" s="226" t="str">
        <f t="shared" ca="1" si="0"/>
        <v>7,3    arôme amande amère</v>
      </c>
      <c r="G28" s="205" t="s">
        <v>67</v>
      </c>
      <c r="H28" s="206">
        <v>0</v>
      </c>
      <c r="I28" s="207" t="str">
        <f t="shared" si="8"/>
        <v/>
      </c>
      <c r="J28" s="208"/>
      <c r="K28" s="254" t="str">
        <f>IF(SUM(H26:H30,N26:N30)=0,"0",SUM(H26:H30,N26:N30))</f>
        <v>0</v>
      </c>
      <c r="L28" s="210"/>
      <c r="M28" s="205" t="s">
        <v>68</v>
      </c>
      <c r="N28" s="206">
        <v>0</v>
      </c>
      <c r="O28" s="207" t="str">
        <f t="shared" si="9"/>
        <v/>
      </c>
      <c r="P28" s="222"/>
      <c r="Q28" s="7"/>
      <c r="AA28" s="216">
        <f t="shared" si="3"/>
        <v>4.5</v>
      </c>
      <c r="AB28" s="217" t="str">
        <f t="shared" si="1"/>
        <v xml:space="preserve">   arôme amande amère</v>
      </c>
    </row>
    <row r="29" spans="2:28" ht="15.75" thickBot="1" x14ac:dyDescent="0.3">
      <c r="B29" s="227" t="s">
        <v>90</v>
      </c>
      <c r="C29" s="15"/>
      <c r="D29" s="4"/>
      <c r="E29" s="226" t="str">
        <f t="shared" ca="1" si="0"/>
        <v>10,4    miel</v>
      </c>
      <c r="G29" s="205" t="s">
        <v>69</v>
      </c>
      <c r="H29" s="206">
        <v>0</v>
      </c>
      <c r="I29" s="207" t="str">
        <f t="shared" si="8"/>
        <v/>
      </c>
      <c r="J29" s="208"/>
      <c r="K29" s="254"/>
      <c r="L29" s="210"/>
      <c r="M29" s="205" t="s">
        <v>70</v>
      </c>
      <c r="N29" s="206">
        <v>0</v>
      </c>
      <c r="O29" s="207" t="str">
        <f t="shared" si="9"/>
        <v/>
      </c>
      <c r="P29" s="222"/>
      <c r="Q29" s="7"/>
      <c r="AA29" s="216">
        <f t="shared" si="3"/>
        <v>6.4</v>
      </c>
      <c r="AB29" s="217" t="str">
        <f t="shared" si="1"/>
        <v xml:space="preserve">   miel</v>
      </c>
    </row>
    <row r="30" spans="2:28" ht="15.75" thickBot="1" x14ac:dyDescent="0.3">
      <c r="B30" s="227" t="s">
        <v>91</v>
      </c>
      <c r="C30" s="15"/>
      <c r="D30" s="4"/>
      <c r="E30" s="226" t="str">
        <f t="shared" ca="1" si="0"/>
        <v>88,2     sucre</v>
      </c>
      <c r="G30" s="211" t="s">
        <v>71</v>
      </c>
      <c r="H30" s="212">
        <v>0</v>
      </c>
      <c r="I30" s="213" t="str">
        <f t="shared" si="8"/>
        <v/>
      </c>
      <c r="J30" s="251"/>
      <c r="K30" s="252"/>
      <c r="L30" s="253"/>
      <c r="M30" s="211" t="s">
        <v>72</v>
      </c>
      <c r="N30" s="212">
        <v>0</v>
      </c>
      <c r="O30" s="213" t="str">
        <f t="shared" si="9"/>
        <v/>
      </c>
      <c r="P30" s="222"/>
      <c r="Q30" s="7"/>
      <c r="AA30" s="216">
        <f t="shared" si="3"/>
        <v>54.2</v>
      </c>
      <c r="AB30" s="217" t="str">
        <f t="shared" si="1"/>
        <v xml:space="preserve">    sucre</v>
      </c>
    </row>
    <row r="31" spans="2:28" x14ac:dyDescent="0.25">
      <c r="B31" s="227" t="s">
        <v>92</v>
      </c>
      <c r="C31" s="15"/>
      <c r="D31" s="4"/>
      <c r="E31" s="226" t="str">
        <f t="shared" ca="1" si="0"/>
        <v>9,3    glucose</v>
      </c>
      <c r="G31" s="214"/>
      <c r="H31" s="215"/>
      <c r="I31" s="198"/>
      <c r="J31" s="198"/>
      <c r="K31" s="198"/>
      <c r="L31" s="198"/>
      <c r="M31" s="188"/>
      <c r="N31" s="188"/>
      <c r="O31" s="188"/>
      <c r="P31" s="193"/>
      <c r="Q31" s="7"/>
      <c r="AA31" s="216">
        <f t="shared" si="3"/>
        <v>5.7</v>
      </c>
      <c r="AB31" s="217" t="str">
        <f t="shared" si="1"/>
        <v xml:space="preserve">   glucose</v>
      </c>
    </row>
    <row r="32" spans="2:28" ht="15.75" thickBot="1" x14ac:dyDescent="0.3">
      <c r="B32" s="227" t="s">
        <v>93</v>
      </c>
      <c r="C32" s="15"/>
      <c r="D32" s="4"/>
      <c r="E32" s="226" t="str">
        <f t="shared" ca="1" si="0"/>
        <v>3,1    malt</v>
      </c>
      <c r="G32" s="198"/>
      <c r="H32" s="198"/>
      <c r="I32" s="198"/>
      <c r="J32" s="198"/>
      <c r="K32" s="198"/>
      <c r="L32" s="198"/>
      <c r="M32" s="198"/>
      <c r="N32" s="198"/>
      <c r="O32" s="198"/>
      <c r="P32" s="193"/>
      <c r="Q32" s="7"/>
      <c r="AA32" s="216">
        <f t="shared" si="3"/>
        <v>1.9</v>
      </c>
      <c r="AB32" s="217" t="str">
        <f t="shared" si="1"/>
        <v xml:space="preserve">   malt</v>
      </c>
    </row>
    <row r="33" spans="2:28" ht="15.75" thickBot="1" x14ac:dyDescent="0.3">
      <c r="B33" s="227" t="s">
        <v>94</v>
      </c>
      <c r="C33" s="15"/>
      <c r="D33" s="4"/>
      <c r="E33" s="226" t="str">
        <f t="shared" ca="1" si="0"/>
        <v>76     poudre d'amandes</v>
      </c>
      <c r="G33" s="199" t="s">
        <v>63</v>
      </c>
      <c r="H33" s="200">
        <v>0</v>
      </c>
      <c r="I33" s="201" t="str">
        <f>IF(H33=0,"",$L$9*(H33/$K$35))</f>
        <v/>
      </c>
      <c r="J33" s="202"/>
      <c r="K33" s="203" t="s">
        <v>62</v>
      </c>
      <c r="L33" s="204"/>
      <c r="M33" s="199" t="s">
        <v>64</v>
      </c>
      <c r="N33" s="200">
        <v>0</v>
      </c>
      <c r="O33" s="201" t="str">
        <f>IF(N33=0,"",$L$9*(N33/$K$35))</f>
        <v/>
      </c>
      <c r="P33" s="222"/>
      <c r="Q33" s="7"/>
      <c r="AA33" s="216">
        <f t="shared" si="3"/>
        <v>46.7</v>
      </c>
      <c r="AB33" s="217" t="str">
        <f t="shared" si="1"/>
        <v xml:space="preserve">    poudre d'amandes</v>
      </c>
    </row>
    <row r="34" spans="2:28" x14ac:dyDescent="0.25">
      <c r="B34" s="227" t="s">
        <v>95</v>
      </c>
      <c r="C34" s="15"/>
      <c r="D34" s="4"/>
      <c r="E34" s="226" t="str">
        <f t="shared" ca="1" si="0"/>
        <v>22,6     poudre de lait</v>
      </c>
      <c r="G34" s="205" t="s">
        <v>65</v>
      </c>
      <c r="H34" s="206">
        <v>0</v>
      </c>
      <c r="I34" s="207" t="str">
        <f t="shared" ref="I34:I37" si="10">IF(H34=0,"",$L$9*(H34/$K$35))</f>
        <v/>
      </c>
      <c r="J34" s="208"/>
      <c r="K34" s="209"/>
      <c r="L34" s="210"/>
      <c r="M34" s="205" t="s">
        <v>66</v>
      </c>
      <c r="N34" s="206">
        <v>0</v>
      </c>
      <c r="O34" s="207" t="str">
        <f t="shared" ref="O34:O37" si="11">IF(N34=0,"",$L$9*(N34/$K$35))</f>
        <v/>
      </c>
      <c r="P34" s="222"/>
      <c r="Q34" s="7"/>
      <c r="AA34" s="216">
        <f t="shared" si="3"/>
        <v>13.9</v>
      </c>
      <c r="AB34" s="217" t="str">
        <f t="shared" si="1"/>
        <v xml:space="preserve">    poudre de lait</v>
      </c>
    </row>
    <row r="35" spans="2:28" x14ac:dyDescent="0.25">
      <c r="B35" s="227"/>
      <c r="C35" s="15"/>
      <c r="D35" s="4"/>
      <c r="E35" s="226" t="str">
        <f t="shared" si="0"/>
        <v/>
      </c>
      <c r="G35" s="205" t="s">
        <v>67</v>
      </c>
      <c r="H35" s="206">
        <v>0</v>
      </c>
      <c r="I35" s="207" t="str">
        <f t="shared" si="10"/>
        <v/>
      </c>
      <c r="J35" s="208"/>
      <c r="K35" s="254" t="str">
        <f>IF(SUM(H33:H37,N33:N37)=0,"0",SUM(H33:H37,N33:N37))</f>
        <v>0</v>
      </c>
      <c r="L35" s="210"/>
      <c r="M35" s="205" t="s">
        <v>68</v>
      </c>
      <c r="N35" s="206">
        <v>0</v>
      </c>
      <c r="O35" s="207" t="str">
        <f t="shared" si="11"/>
        <v/>
      </c>
      <c r="P35" s="222"/>
      <c r="Q35" s="7"/>
      <c r="AA35" s="216" t="str">
        <f t="shared" si="3"/>
        <v/>
      </c>
      <c r="AB35" s="217" t="str">
        <f t="shared" si="1"/>
        <v/>
      </c>
    </row>
    <row r="36" spans="2:28" ht="15.75" thickBot="1" x14ac:dyDescent="0.3">
      <c r="B36" s="227"/>
      <c r="C36" s="15"/>
      <c r="D36" s="4"/>
      <c r="E36" s="226" t="str">
        <f t="shared" si="0"/>
        <v/>
      </c>
      <c r="G36" s="205" t="s">
        <v>69</v>
      </c>
      <c r="H36" s="206">
        <v>0</v>
      </c>
      <c r="I36" s="207" t="str">
        <f t="shared" si="10"/>
        <v/>
      </c>
      <c r="J36" s="208"/>
      <c r="K36" s="254"/>
      <c r="L36" s="210"/>
      <c r="M36" s="205" t="s">
        <v>70</v>
      </c>
      <c r="N36" s="206">
        <v>0</v>
      </c>
      <c r="O36" s="207" t="str">
        <f t="shared" si="11"/>
        <v/>
      </c>
      <c r="P36" s="222"/>
      <c r="Q36" s="7"/>
      <c r="AA36" s="216" t="str">
        <f t="shared" si="3"/>
        <v/>
      </c>
      <c r="AB36" s="217" t="str">
        <f t="shared" si="1"/>
        <v/>
      </c>
    </row>
    <row r="37" spans="2:28" ht="15.75" thickBot="1" x14ac:dyDescent="0.3">
      <c r="B37" s="227"/>
      <c r="C37" s="15"/>
      <c r="D37" s="4"/>
      <c r="E37" s="226" t="str">
        <f t="shared" si="0"/>
        <v/>
      </c>
      <c r="G37" s="211" t="s">
        <v>71</v>
      </c>
      <c r="H37" s="212">
        <v>0</v>
      </c>
      <c r="I37" s="213" t="str">
        <f t="shared" si="10"/>
        <v/>
      </c>
      <c r="J37" s="255"/>
      <c r="K37" s="256"/>
      <c r="L37" s="257"/>
      <c r="M37" s="211" t="s">
        <v>72</v>
      </c>
      <c r="N37" s="212">
        <v>0</v>
      </c>
      <c r="O37" s="213" t="str">
        <f t="shared" si="11"/>
        <v/>
      </c>
      <c r="P37" s="222"/>
      <c r="Q37" s="7"/>
      <c r="AA37" s="216" t="str">
        <f t="shared" si="3"/>
        <v/>
      </c>
      <c r="AB37" s="217" t="str">
        <f t="shared" si="1"/>
        <v/>
      </c>
    </row>
    <row r="38" spans="2:28" x14ac:dyDescent="0.25">
      <c r="B38" s="227"/>
      <c r="C38" s="15"/>
      <c r="D38" s="4"/>
      <c r="E38" s="226" t="str">
        <f t="shared" si="0"/>
        <v/>
      </c>
      <c r="G38" s="198"/>
      <c r="H38" s="198"/>
      <c r="I38" s="198"/>
      <c r="J38" s="198"/>
      <c r="K38" s="198"/>
      <c r="L38" s="198"/>
      <c r="M38" s="198"/>
      <c r="N38" s="198"/>
      <c r="O38" s="198"/>
      <c r="P38" s="7"/>
      <c r="Q38" s="7"/>
      <c r="AA38" s="216" t="str">
        <f t="shared" si="3"/>
        <v/>
      </c>
      <c r="AB38" s="217" t="str">
        <f t="shared" si="1"/>
        <v/>
      </c>
    </row>
    <row r="39" spans="2:28" x14ac:dyDescent="0.25">
      <c r="B39" s="227"/>
      <c r="C39" s="15"/>
      <c r="D39" s="4"/>
      <c r="E39" s="226" t="str">
        <f t="shared" ref="E39:E70" si="12">IF(AA39="",AB39,CONCATENATE(ROUND(AA39/$E$3,1)," ",AB39))</f>
        <v/>
      </c>
      <c r="G39" s="198"/>
      <c r="H39" s="198"/>
      <c r="I39" s="198"/>
      <c r="J39" s="198"/>
      <c r="K39" s="198"/>
      <c r="L39" s="198"/>
      <c r="M39" s="198"/>
      <c r="N39" s="198"/>
      <c r="O39" s="198"/>
      <c r="P39" s="7"/>
      <c r="Q39" s="7"/>
      <c r="AA39" s="216" t="str">
        <f t="shared" si="3"/>
        <v/>
      </c>
      <c r="AB39" s="217" t="str">
        <f t="shared" ref="AB39:AB70" si="13">SUBSTITUTE(B39,AA39,"")</f>
        <v/>
      </c>
    </row>
    <row r="40" spans="2:28" x14ac:dyDescent="0.25">
      <c r="B40" s="227"/>
      <c r="C40" s="15"/>
      <c r="D40" s="4"/>
      <c r="E40" s="226" t="str">
        <f t="shared" si="12"/>
        <v/>
      </c>
      <c r="G40" s="7"/>
      <c r="H40" s="12"/>
      <c r="I40" s="9"/>
      <c r="J40" s="7"/>
      <c r="K40" s="7"/>
      <c r="AA40" s="216" t="str">
        <f t="shared" si="3"/>
        <v/>
      </c>
      <c r="AB40" s="217" t="str">
        <f t="shared" si="13"/>
        <v/>
      </c>
    </row>
    <row r="41" spans="2:28" ht="15" customHeight="1" x14ac:dyDescent="0.25">
      <c r="B41" s="227"/>
      <c r="C41" s="15"/>
      <c r="D41" s="4"/>
      <c r="E41" s="226" t="str">
        <f t="shared" si="12"/>
        <v/>
      </c>
      <c r="H41" s="239"/>
      <c r="I41" s="9"/>
      <c r="J41" s="7"/>
      <c r="K41" s="7"/>
      <c r="AA41" s="216" t="str">
        <f t="shared" ref="AA41:AA72" si="14">IFERROR(VALUE(LEFT(B41,FIND(" ",B41)-1)),"")</f>
        <v/>
      </c>
      <c r="AB41" s="217" t="str">
        <f t="shared" si="13"/>
        <v/>
      </c>
    </row>
    <row r="42" spans="2:28" x14ac:dyDescent="0.25">
      <c r="B42" s="227"/>
      <c r="C42" s="15"/>
      <c r="D42" s="4"/>
      <c r="E42" s="226" t="str">
        <f t="shared" si="12"/>
        <v/>
      </c>
      <c r="G42" s="7"/>
      <c r="H42" s="238"/>
      <c r="I42" s="9"/>
      <c r="J42" s="7"/>
      <c r="K42" s="7"/>
      <c r="AA42" s="216" t="str">
        <f t="shared" si="14"/>
        <v/>
      </c>
      <c r="AB42" s="217" t="str">
        <f t="shared" si="13"/>
        <v/>
      </c>
    </row>
    <row r="43" spans="2:28" x14ac:dyDescent="0.25">
      <c r="B43" s="227" t="s">
        <v>96</v>
      </c>
      <c r="C43" s="15"/>
      <c r="D43" s="4"/>
      <c r="E43" s="226" t="str">
        <f t="shared" ca="1" si="12"/>
        <v>687,6    farine</v>
      </c>
      <c r="G43" s="7"/>
      <c r="H43" s="12"/>
      <c r="I43" s="9"/>
      <c r="J43" s="7"/>
      <c r="K43" s="7"/>
      <c r="AA43" s="216">
        <f t="shared" si="14"/>
        <v>422.4</v>
      </c>
      <c r="AB43" s="217" t="str">
        <f t="shared" si="13"/>
        <v xml:space="preserve">   farine</v>
      </c>
    </row>
    <row r="44" spans="2:28" x14ac:dyDescent="0.25">
      <c r="B44" s="227" t="s">
        <v>97</v>
      </c>
      <c r="C44" s="15"/>
      <c r="D44" s="4"/>
      <c r="E44" s="226" t="str">
        <f t="shared" ca="1" si="12"/>
        <v>687,6    lait</v>
      </c>
      <c r="G44" s="7"/>
      <c r="H44" s="12"/>
      <c r="I44" s="9"/>
      <c r="J44" s="7"/>
      <c r="K44" s="7"/>
      <c r="AA44" s="216">
        <f t="shared" si="14"/>
        <v>422.4</v>
      </c>
      <c r="AB44" s="217" t="str">
        <f t="shared" si="13"/>
        <v xml:space="preserve">   lait</v>
      </c>
    </row>
    <row r="45" spans="2:28" x14ac:dyDescent="0.25">
      <c r="B45" s="227" t="s">
        <v>98</v>
      </c>
      <c r="C45" s="15"/>
      <c r="D45" s="4"/>
      <c r="E45" s="226" t="str">
        <f t="shared" ca="1" si="12"/>
        <v>82     sucre</v>
      </c>
      <c r="G45" s="7"/>
      <c r="H45" s="12"/>
      <c r="I45" s="9"/>
      <c r="J45" s="7"/>
      <c r="K45" s="7"/>
      <c r="AA45" s="216">
        <f t="shared" si="14"/>
        <v>50.4</v>
      </c>
      <c r="AB45" s="217" t="str">
        <f t="shared" si="13"/>
        <v xml:space="preserve">    sucre</v>
      </c>
    </row>
    <row r="46" spans="2:28" x14ac:dyDescent="0.25">
      <c r="B46" s="227" t="s">
        <v>99</v>
      </c>
      <c r="C46" s="15"/>
      <c r="D46" s="4"/>
      <c r="E46" s="226" t="str">
        <f t="shared" ca="1" si="12"/>
        <v>22,6     levure instant osmo</v>
      </c>
      <c r="G46" s="7"/>
      <c r="H46" s="12"/>
      <c r="I46" s="9"/>
      <c r="J46" s="7"/>
      <c r="K46" s="7"/>
      <c r="AA46" s="216">
        <f t="shared" si="14"/>
        <v>13.9</v>
      </c>
      <c r="AB46" s="217" t="str">
        <f t="shared" si="13"/>
        <v xml:space="preserve">    levure instant osmo</v>
      </c>
    </row>
    <row r="47" spans="2:28" x14ac:dyDescent="0.25">
      <c r="B47" s="227"/>
      <c r="C47" s="15"/>
      <c r="D47" s="4"/>
      <c r="E47" s="226" t="str">
        <f t="shared" si="12"/>
        <v/>
      </c>
      <c r="G47" s="7"/>
      <c r="H47" s="12"/>
      <c r="I47" s="9"/>
      <c r="J47" s="7"/>
      <c r="K47" s="7"/>
      <c r="AA47" s="216" t="str">
        <f t="shared" si="14"/>
        <v/>
      </c>
      <c r="AB47" s="217" t="str">
        <f t="shared" si="13"/>
        <v/>
      </c>
    </row>
    <row r="48" spans="2:28" x14ac:dyDescent="0.25">
      <c r="B48" s="227"/>
      <c r="C48" s="15"/>
      <c r="D48" s="4"/>
      <c r="E48" s="226" t="str">
        <f t="shared" si="12"/>
        <v/>
      </c>
      <c r="AA48" s="216" t="str">
        <f t="shared" si="14"/>
        <v/>
      </c>
      <c r="AB48" s="217" t="str">
        <f t="shared" si="13"/>
        <v/>
      </c>
    </row>
    <row r="49" spans="2:28" x14ac:dyDescent="0.25">
      <c r="B49" s="227" t="s">
        <v>100</v>
      </c>
      <c r="C49" s="15"/>
      <c r="D49" s="4"/>
      <c r="E49" s="226" t="str">
        <f t="shared" ca="1" si="12"/>
        <v>2750,7    farine</v>
      </c>
      <c r="AA49" s="216">
        <f t="shared" si="14"/>
        <v>1689.7</v>
      </c>
      <c r="AB49" s="217" t="str">
        <f t="shared" si="13"/>
        <v xml:space="preserve">   farine</v>
      </c>
    </row>
    <row r="50" spans="2:28" x14ac:dyDescent="0.25">
      <c r="B50" s="227" t="s">
        <v>101</v>
      </c>
      <c r="C50" s="15"/>
      <c r="D50" s="4"/>
      <c r="E50" s="226" t="str">
        <f t="shared" ca="1" si="12"/>
        <v>55    sel</v>
      </c>
      <c r="AA50" s="216">
        <f t="shared" si="14"/>
        <v>33.799999999999997</v>
      </c>
      <c r="AB50" s="217" t="str">
        <f t="shared" si="13"/>
        <v xml:space="preserve">   sel</v>
      </c>
    </row>
    <row r="51" spans="2:28" x14ac:dyDescent="0.25">
      <c r="B51" s="227" t="s">
        <v>102</v>
      </c>
      <c r="C51" s="15"/>
      <c r="D51" s="4"/>
      <c r="E51" s="226" t="str">
        <f t="shared" ca="1" si="12"/>
        <v>687,6     crème 30% épaisse</v>
      </c>
      <c r="AA51" s="216">
        <f t="shared" si="14"/>
        <v>422.4</v>
      </c>
      <c r="AB51" s="217" t="str">
        <f t="shared" si="13"/>
        <v xml:space="preserve">    crème 30% épaisse</v>
      </c>
    </row>
    <row r="52" spans="2:28" x14ac:dyDescent="0.25">
      <c r="B52" s="227" t="s">
        <v>103</v>
      </c>
      <c r="C52" s="15"/>
      <c r="D52" s="4"/>
      <c r="E52" s="226" t="str">
        <f t="shared" ca="1" si="12"/>
        <v>275,1     beurre</v>
      </c>
      <c r="AA52" s="216">
        <f t="shared" si="14"/>
        <v>169</v>
      </c>
      <c r="AB52" s="217" t="str">
        <f t="shared" si="13"/>
        <v xml:space="preserve">    beurre</v>
      </c>
    </row>
    <row r="53" spans="2:28" x14ac:dyDescent="0.25">
      <c r="B53" s="227" t="s">
        <v>104</v>
      </c>
      <c r="C53" s="15"/>
      <c r="D53" s="4"/>
      <c r="E53" s="226" t="str">
        <f t="shared" ca="1" si="12"/>
        <v>102,7      rhum</v>
      </c>
      <c r="AA53" s="216">
        <f t="shared" si="14"/>
        <v>63.1</v>
      </c>
      <c r="AB53" s="217" t="str">
        <f t="shared" si="13"/>
        <v xml:space="preserve">     rhum</v>
      </c>
    </row>
    <row r="54" spans="2:28" x14ac:dyDescent="0.25">
      <c r="B54" s="227" t="s">
        <v>105</v>
      </c>
      <c r="C54" s="15"/>
      <c r="D54" s="4"/>
      <c r="E54" s="226" t="str">
        <f t="shared" ca="1" si="12"/>
        <v>1030,5     oeufs entiers</v>
      </c>
      <c r="AA54" s="216">
        <f t="shared" si="14"/>
        <v>633</v>
      </c>
      <c r="AB54" s="217" t="str">
        <f t="shared" si="13"/>
        <v xml:space="preserve">    oeufs entiers</v>
      </c>
    </row>
    <row r="55" spans="2:28" x14ac:dyDescent="0.25">
      <c r="B55" s="227" t="s">
        <v>106</v>
      </c>
      <c r="C55" s="15"/>
      <c r="D55" s="4"/>
      <c r="E55" s="226" t="str">
        <f t="shared" ca="1" si="12"/>
        <v>24,6      arôme amande amère</v>
      </c>
      <c r="AA55" s="216">
        <f t="shared" si="14"/>
        <v>15.1</v>
      </c>
      <c r="AB55" s="217" t="str">
        <f t="shared" si="13"/>
        <v xml:space="preserve">     arôme amande amère</v>
      </c>
    </row>
    <row r="56" spans="2:28" x14ac:dyDescent="0.25">
      <c r="B56" s="227" t="s">
        <v>107</v>
      </c>
      <c r="C56" s="15"/>
      <c r="D56" s="4"/>
      <c r="E56" s="226" t="str">
        <f t="shared" ca="1" si="12"/>
        <v>34,8      miel</v>
      </c>
      <c r="AA56" s="216">
        <f t="shared" si="14"/>
        <v>21.4</v>
      </c>
      <c r="AB56" s="217" t="str">
        <f t="shared" si="13"/>
        <v xml:space="preserve">     miel</v>
      </c>
    </row>
    <row r="57" spans="2:28" x14ac:dyDescent="0.25">
      <c r="B57" s="227" t="s">
        <v>108</v>
      </c>
      <c r="C57" s="15"/>
      <c r="D57" s="4"/>
      <c r="E57" s="226" t="str">
        <f t="shared" ca="1" si="12"/>
        <v>295,6     sucre</v>
      </c>
      <c r="AA57" s="216">
        <f t="shared" si="14"/>
        <v>181.6</v>
      </c>
      <c r="AB57" s="217" t="str">
        <f t="shared" si="13"/>
        <v xml:space="preserve">    sucre</v>
      </c>
    </row>
    <row r="58" spans="2:28" x14ac:dyDescent="0.25">
      <c r="B58" s="227" t="s">
        <v>109</v>
      </c>
      <c r="C58" s="15"/>
      <c r="D58" s="4"/>
      <c r="E58" s="226" t="str">
        <f t="shared" ca="1" si="12"/>
        <v>30,8      glucose</v>
      </c>
      <c r="AA58" s="216">
        <f t="shared" si="14"/>
        <v>18.899999999999999</v>
      </c>
      <c r="AB58" s="217" t="str">
        <f t="shared" si="13"/>
        <v xml:space="preserve">     glucose</v>
      </c>
    </row>
    <row r="59" spans="2:28" x14ac:dyDescent="0.25">
      <c r="B59" s="227" t="s">
        <v>110</v>
      </c>
      <c r="C59" s="15"/>
      <c r="D59" s="4"/>
      <c r="E59" s="226" t="str">
        <f t="shared" ca="1" si="12"/>
        <v>10,3       malt</v>
      </c>
      <c r="AA59" s="216">
        <f t="shared" si="14"/>
        <v>6.3</v>
      </c>
      <c r="AB59" s="217" t="str">
        <f t="shared" si="13"/>
        <v xml:space="preserve">      malt</v>
      </c>
    </row>
    <row r="60" spans="2:28" x14ac:dyDescent="0.25">
      <c r="B60" s="227" t="s">
        <v>111</v>
      </c>
      <c r="C60" s="15"/>
      <c r="D60" s="4"/>
      <c r="E60" s="226" t="str">
        <f t="shared" ca="1" si="12"/>
        <v>254,6     poudre d'amandes</v>
      </c>
      <c r="AA60" s="216">
        <f t="shared" si="14"/>
        <v>156.4</v>
      </c>
      <c r="AB60" s="217" t="str">
        <f t="shared" si="13"/>
        <v xml:space="preserve">    poudre d'amandes</v>
      </c>
    </row>
    <row r="61" spans="2:28" x14ac:dyDescent="0.25">
      <c r="B61" s="227" t="s">
        <v>112</v>
      </c>
      <c r="C61" s="15"/>
      <c r="D61" s="4"/>
      <c r="E61" s="226" t="str">
        <f t="shared" ca="1" si="12"/>
        <v>75,5    poudre de lait</v>
      </c>
      <c r="AA61" s="216">
        <f t="shared" si="14"/>
        <v>46.4</v>
      </c>
      <c r="AB61" s="217" t="str">
        <f t="shared" si="13"/>
        <v xml:space="preserve">   poudre de lait</v>
      </c>
    </row>
    <row r="62" spans="2:28" x14ac:dyDescent="0.25">
      <c r="B62" s="227"/>
      <c r="C62" s="15"/>
      <c r="D62" s="4"/>
      <c r="E62" s="226" t="str">
        <f t="shared" si="12"/>
        <v/>
      </c>
      <c r="AA62" s="216" t="str">
        <f t="shared" si="14"/>
        <v/>
      </c>
      <c r="AB62" s="217" t="str">
        <f t="shared" si="13"/>
        <v/>
      </c>
    </row>
    <row r="63" spans="2:28" x14ac:dyDescent="0.25">
      <c r="B63" s="227"/>
      <c r="C63" s="15"/>
      <c r="D63" s="4"/>
      <c r="E63" s="226" t="str">
        <f t="shared" si="12"/>
        <v/>
      </c>
      <c r="AA63" s="216" t="str">
        <f t="shared" si="14"/>
        <v/>
      </c>
      <c r="AB63" s="217" t="str">
        <f t="shared" si="13"/>
        <v/>
      </c>
    </row>
    <row r="64" spans="2:28" x14ac:dyDescent="0.25">
      <c r="B64" s="227"/>
      <c r="C64" s="15"/>
      <c r="D64" s="4"/>
      <c r="E64" s="226" t="str">
        <f t="shared" si="12"/>
        <v/>
      </c>
      <c r="AA64" s="216" t="str">
        <f t="shared" si="14"/>
        <v/>
      </c>
      <c r="AB64" s="217" t="str">
        <f t="shared" si="13"/>
        <v/>
      </c>
    </row>
    <row r="65" spans="2:28" x14ac:dyDescent="0.25">
      <c r="B65" s="227"/>
      <c r="C65" s="15"/>
      <c r="D65" s="4"/>
      <c r="E65" s="226" t="str">
        <f t="shared" si="12"/>
        <v/>
      </c>
      <c r="AA65" s="216" t="str">
        <f t="shared" si="14"/>
        <v/>
      </c>
      <c r="AB65" s="217" t="str">
        <f t="shared" si="13"/>
        <v/>
      </c>
    </row>
    <row r="66" spans="2:28" x14ac:dyDescent="0.25">
      <c r="B66" s="227"/>
      <c r="C66" s="15"/>
      <c r="D66" s="4"/>
      <c r="E66" s="226" t="str">
        <f t="shared" si="12"/>
        <v/>
      </c>
      <c r="AA66" s="216" t="str">
        <f t="shared" si="14"/>
        <v/>
      </c>
      <c r="AB66" s="217" t="str">
        <f t="shared" si="13"/>
        <v/>
      </c>
    </row>
    <row r="67" spans="2:28" x14ac:dyDescent="0.25">
      <c r="B67" s="227"/>
      <c r="C67" s="15"/>
      <c r="D67" s="4"/>
      <c r="E67" s="226" t="str">
        <f t="shared" si="12"/>
        <v/>
      </c>
      <c r="AA67" s="216" t="str">
        <f t="shared" si="14"/>
        <v/>
      </c>
      <c r="AB67" s="217" t="str">
        <f t="shared" si="13"/>
        <v/>
      </c>
    </row>
    <row r="68" spans="2:28" x14ac:dyDescent="0.25">
      <c r="B68" s="227"/>
      <c r="C68" s="15"/>
      <c r="D68" s="4"/>
      <c r="E68" s="226" t="str">
        <f t="shared" si="12"/>
        <v/>
      </c>
      <c r="AA68" s="216" t="str">
        <f t="shared" si="14"/>
        <v/>
      </c>
      <c r="AB68" s="217" t="str">
        <f t="shared" si="13"/>
        <v/>
      </c>
    </row>
    <row r="69" spans="2:28" x14ac:dyDescent="0.25">
      <c r="B69" s="227"/>
      <c r="C69" s="15"/>
      <c r="D69" s="4"/>
      <c r="E69" s="226" t="str">
        <f t="shared" si="12"/>
        <v/>
      </c>
      <c r="AA69" s="216" t="str">
        <f t="shared" si="14"/>
        <v/>
      </c>
      <c r="AB69" s="217" t="str">
        <f t="shared" si="13"/>
        <v/>
      </c>
    </row>
    <row r="70" spans="2:28" x14ac:dyDescent="0.25">
      <c r="B70" s="227"/>
      <c r="C70" s="15"/>
      <c r="D70" s="4"/>
      <c r="E70" s="226" t="str">
        <f t="shared" si="12"/>
        <v/>
      </c>
      <c r="AA70" s="216" t="str">
        <f t="shared" si="14"/>
        <v/>
      </c>
      <c r="AB70" s="217" t="str">
        <f t="shared" si="13"/>
        <v/>
      </c>
    </row>
    <row r="71" spans="2:28" x14ac:dyDescent="0.25">
      <c r="B71" s="227"/>
      <c r="C71" s="15"/>
      <c r="D71" s="4"/>
      <c r="E71" s="226" t="str">
        <f t="shared" ref="E71:E102" si="15">IF(AA71="",AB71,CONCATENATE(ROUND(AA71/$E$3,1)," ",AB71))</f>
        <v/>
      </c>
      <c r="AA71" s="216" t="str">
        <f t="shared" si="14"/>
        <v/>
      </c>
      <c r="AB71" s="217" t="str">
        <f t="shared" ref="AB71:AB102" si="16">SUBSTITUTE(B71,AA71,"")</f>
        <v/>
      </c>
    </row>
    <row r="72" spans="2:28" x14ac:dyDescent="0.25">
      <c r="B72" s="227"/>
      <c r="C72" s="15"/>
      <c r="D72" s="4"/>
      <c r="E72" s="226" t="str">
        <f t="shared" si="15"/>
        <v/>
      </c>
      <c r="AA72" s="216" t="str">
        <f t="shared" si="14"/>
        <v/>
      </c>
      <c r="AB72" s="217" t="str">
        <f t="shared" si="16"/>
        <v/>
      </c>
    </row>
    <row r="73" spans="2:28" x14ac:dyDescent="0.25">
      <c r="B73" s="227"/>
      <c r="C73" s="15"/>
      <c r="D73" s="4"/>
      <c r="E73" s="226" t="str">
        <f t="shared" si="15"/>
        <v/>
      </c>
      <c r="AA73" s="216" t="str">
        <f t="shared" ref="AA73:AA102" si="17">IFERROR(VALUE(LEFT(B73,FIND(" ",B73)-1)),"")</f>
        <v/>
      </c>
      <c r="AB73" s="217" t="str">
        <f t="shared" si="16"/>
        <v/>
      </c>
    </row>
    <row r="74" spans="2:28" x14ac:dyDescent="0.25">
      <c r="B74" s="227"/>
      <c r="C74" s="15"/>
      <c r="D74" s="4"/>
      <c r="E74" s="226" t="str">
        <f t="shared" si="15"/>
        <v/>
      </c>
      <c r="AA74" s="216" t="str">
        <f t="shared" si="17"/>
        <v/>
      </c>
      <c r="AB74" s="217" t="str">
        <f t="shared" si="16"/>
        <v/>
      </c>
    </row>
    <row r="75" spans="2:28" x14ac:dyDescent="0.25">
      <c r="B75" s="227"/>
      <c r="C75" s="15"/>
      <c r="D75" s="4"/>
      <c r="E75" s="226" t="str">
        <f t="shared" si="15"/>
        <v/>
      </c>
      <c r="AA75" s="216" t="str">
        <f t="shared" si="17"/>
        <v/>
      </c>
      <c r="AB75" s="217" t="str">
        <f t="shared" si="16"/>
        <v/>
      </c>
    </row>
    <row r="76" spans="2:28" x14ac:dyDescent="0.25">
      <c r="B76" s="227"/>
      <c r="C76" s="15"/>
      <c r="D76" s="4"/>
      <c r="E76" s="226" t="str">
        <f t="shared" si="15"/>
        <v/>
      </c>
      <c r="AA76" s="216" t="str">
        <f t="shared" si="17"/>
        <v/>
      </c>
      <c r="AB76" s="217" t="str">
        <f t="shared" si="16"/>
        <v/>
      </c>
    </row>
    <row r="77" spans="2:28" x14ac:dyDescent="0.25">
      <c r="B77" s="227"/>
      <c r="C77" s="15"/>
      <c r="D77" s="4"/>
      <c r="E77" s="226" t="str">
        <f t="shared" si="15"/>
        <v/>
      </c>
      <c r="AA77" s="216" t="str">
        <f t="shared" si="17"/>
        <v/>
      </c>
      <c r="AB77" s="217" t="str">
        <f t="shared" si="16"/>
        <v/>
      </c>
    </row>
    <row r="78" spans="2:28" x14ac:dyDescent="0.25">
      <c r="B78" s="227"/>
      <c r="C78" s="15"/>
      <c r="D78" s="4"/>
      <c r="E78" s="226" t="str">
        <f t="shared" si="15"/>
        <v/>
      </c>
      <c r="AA78" s="216" t="str">
        <f t="shared" si="17"/>
        <v/>
      </c>
      <c r="AB78" s="217" t="str">
        <f t="shared" si="16"/>
        <v/>
      </c>
    </row>
    <row r="79" spans="2:28" x14ac:dyDescent="0.25">
      <c r="B79" s="227"/>
      <c r="C79" s="15"/>
      <c r="D79" s="4"/>
      <c r="E79" s="226" t="str">
        <f t="shared" si="15"/>
        <v/>
      </c>
      <c r="AA79" s="216" t="str">
        <f t="shared" si="17"/>
        <v/>
      </c>
      <c r="AB79" s="217" t="str">
        <f t="shared" si="16"/>
        <v/>
      </c>
    </row>
    <row r="80" spans="2:28" x14ac:dyDescent="0.25">
      <c r="B80" s="227"/>
      <c r="C80" s="15"/>
      <c r="D80" s="4"/>
      <c r="E80" s="226" t="str">
        <f t="shared" si="15"/>
        <v/>
      </c>
      <c r="AA80" s="216" t="str">
        <f t="shared" si="17"/>
        <v/>
      </c>
      <c r="AB80" s="217" t="str">
        <f t="shared" si="16"/>
        <v/>
      </c>
    </row>
    <row r="81" spans="2:28" x14ac:dyDescent="0.25">
      <c r="B81" s="227"/>
      <c r="C81" s="15"/>
      <c r="D81" s="4"/>
      <c r="E81" s="226" t="str">
        <f t="shared" si="15"/>
        <v/>
      </c>
      <c r="AA81" s="216" t="str">
        <f t="shared" si="17"/>
        <v/>
      </c>
      <c r="AB81" s="217" t="str">
        <f t="shared" si="16"/>
        <v/>
      </c>
    </row>
    <row r="82" spans="2:28" x14ac:dyDescent="0.25">
      <c r="B82" s="227"/>
      <c r="C82" s="15"/>
      <c r="D82" s="4"/>
      <c r="E82" s="226" t="str">
        <f t="shared" si="15"/>
        <v/>
      </c>
      <c r="AA82" s="216" t="str">
        <f t="shared" si="17"/>
        <v/>
      </c>
      <c r="AB82" s="217" t="str">
        <f t="shared" si="16"/>
        <v/>
      </c>
    </row>
    <row r="83" spans="2:28" x14ac:dyDescent="0.25">
      <c r="B83" s="227"/>
      <c r="C83" s="15"/>
      <c r="D83" s="4"/>
      <c r="E83" s="226" t="str">
        <f t="shared" si="15"/>
        <v/>
      </c>
      <c r="AA83" s="216" t="str">
        <f t="shared" si="17"/>
        <v/>
      </c>
      <c r="AB83" s="217" t="str">
        <f t="shared" si="16"/>
        <v/>
      </c>
    </row>
    <row r="84" spans="2:28" x14ac:dyDescent="0.25">
      <c r="B84" s="227"/>
      <c r="C84" s="15"/>
      <c r="D84" s="4"/>
      <c r="E84" s="226" t="str">
        <f t="shared" si="15"/>
        <v/>
      </c>
      <c r="AA84" s="216" t="str">
        <f t="shared" si="17"/>
        <v/>
      </c>
      <c r="AB84" s="217" t="str">
        <f t="shared" si="16"/>
        <v/>
      </c>
    </row>
    <row r="85" spans="2:28" x14ac:dyDescent="0.25">
      <c r="B85" s="227"/>
      <c r="C85" s="15"/>
      <c r="D85" s="4"/>
      <c r="E85" s="226" t="str">
        <f t="shared" si="15"/>
        <v/>
      </c>
      <c r="AA85" s="216" t="str">
        <f t="shared" si="17"/>
        <v/>
      </c>
      <c r="AB85" s="217" t="str">
        <f t="shared" si="16"/>
        <v/>
      </c>
    </row>
    <row r="86" spans="2:28" x14ac:dyDescent="0.25">
      <c r="B86" s="227"/>
      <c r="C86" s="15"/>
      <c r="D86" s="4"/>
      <c r="E86" s="226" t="str">
        <f t="shared" si="15"/>
        <v/>
      </c>
      <c r="AA86" s="216" t="str">
        <f t="shared" si="17"/>
        <v/>
      </c>
      <c r="AB86" s="217" t="str">
        <f t="shared" si="16"/>
        <v/>
      </c>
    </row>
    <row r="87" spans="2:28" x14ac:dyDescent="0.25">
      <c r="B87" s="227"/>
      <c r="C87" s="15"/>
      <c r="D87" s="4"/>
      <c r="E87" s="226" t="str">
        <f t="shared" si="15"/>
        <v/>
      </c>
      <c r="AA87" s="216" t="str">
        <f t="shared" si="17"/>
        <v/>
      </c>
      <c r="AB87" s="217" t="str">
        <f t="shared" si="16"/>
        <v/>
      </c>
    </row>
    <row r="88" spans="2:28" x14ac:dyDescent="0.25">
      <c r="B88" s="227"/>
      <c r="C88" s="15"/>
      <c r="D88" s="4"/>
      <c r="E88" s="226" t="str">
        <f t="shared" si="15"/>
        <v/>
      </c>
      <c r="AA88" s="216" t="str">
        <f t="shared" si="17"/>
        <v/>
      </c>
      <c r="AB88" s="217" t="str">
        <f t="shared" si="16"/>
        <v/>
      </c>
    </row>
    <row r="89" spans="2:28" x14ac:dyDescent="0.25">
      <c r="B89" s="227"/>
      <c r="C89" s="15"/>
      <c r="D89" s="4"/>
      <c r="E89" s="226" t="str">
        <f t="shared" si="15"/>
        <v/>
      </c>
      <c r="AA89" s="216" t="str">
        <f t="shared" si="17"/>
        <v/>
      </c>
      <c r="AB89" s="217" t="str">
        <f t="shared" si="16"/>
        <v/>
      </c>
    </row>
    <row r="90" spans="2:28" x14ac:dyDescent="0.25">
      <c r="B90" s="227"/>
      <c r="C90" s="15"/>
      <c r="D90" s="4"/>
      <c r="E90" s="226" t="str">
        <f t="shared" si="15"/>
        <v/>
      </c>
      <c r="AA90" s="216" t="str">
        <f t="shared" si="17"/>
        <v/>
      </c>
      <c r="AB90" s="217" t="str">
        <f t="shared" si="16"/>
        <v/>
      </c>
    </row>
    <row r="91" spans="2:28" x14ac:dyDescent="0.25">
      <c r="B91" s="227"/>
      <c r="C91" s="15"/>
      <c r="D91" s="4"/>
      <c r="E91" s="226" t="str">
        <f t="shared" si="15"/>
        <v/>
      </c>
      <c r="AA91" s="216" t="str">
        <f t="shared" si="17"/>
        <v/>
      </c>
      <c r="AB91" s="217" t="str">
        <f t="shared" si="16"/>
        <v/>
      </c>
    </row>
    <row r="92" spans="2:28" x14ac:dyDescent="0.25">
      <c r="B92" s="227"/>
      <c r="C92" s="15"/>
      <c r="D92" s="4"/>
      <c r="E92" s="226" t="str">
        <f t="shared" si="15"/>
        <v/>
      </c>
      <c r="AA92" s="216" t="str">
        <f t="shared" si="17"/>
        <v/>
      </c>
      <c r="AB92" s="217" t="str">
        <f t="shared" si="16"/>
        <v/>
      </c>
    </row>
    <row r="93" spans="2:28" x14ac:dyDescent="0.25">
      <c r="B93" s="227"/>
      <c r="C93" s="15"/>
      <c r="D93" s="4"/>
      <c r="E93" s="226" t="str">
        <f t="shared" si="15"/>
        <v/>
      </c>
      <c r="AA93" s="216" t="str">
        <f t="shared" si="17"/>
        <v/>
      </c>
      <c r="AB93" s="217" t="str">
        <f t="shared" si="16"/>
        <v/>
      </c>
    </row>
    <row r="94" spans="2:28" x14ac:dyDescent="0.25">
      <c r="B94" s="227"/>
      <c r="C94" s="15"/>
      <c r="D94" s="4"/>
      <c r="E94" s="226" t="str">
        <f t="shared" si="15"/>
        <v/>
      </c>
      <c r="AA94" s="216" t="str">
        <f t="shared" si="17"/>
        <v/>
      </c>
      <c r="AB94" s="217" t="str">
        <f t="shared" si="16"/>
        <v/>
      </c>
    </row>
    <row r="95" spans="2:28" x14ac:dyDescent="0.25">
      <c r="B95" s="227"/>
      <c r="C95" s="15"/>
      <c r="D95" s="4"/>
      <c r="E95" s="226" t="str">
        <f t="shared" si="15"/>
        <v/>
      </c>
      <c r="AA95" s="216" t="str">
        <f t="shared" si="17"/>
        <v/>
      </c>
      <c r="AB95" s="217" t="str">
        <f t="shared" si="16"/>
        <v/>
      </c>
    </row>
    <row r="96" spans="2:28" x14ac:dyDescent="0.25">
      <c r="B96" s="227"/>
      <c r="C96" s="15"/>
      <c r="D96" s="4"/>
      <c r="E96" s="226" t="str">
        <f t="shared" si="15"/>
        <v/>
      </c>
      <c r="AA96" s="216" t="str">
        <f t="shared" si="17"/>
        <v/>
      </c>
      <c r="AB96" s="217" t="str">
        <f t="shared" si="16"/>
        <v/>
      </c>
    </row>
    <row r="97" spans="2:28" x14ac:dyDescent="0.25">
      <c r="B97" s="227"/>
      <c r="C97" s="15"/>
      <c r="D97" s="4"/>
      <c r="E97" s="226" t="str">
        <f t="shared" si="15"/>
        <v/>
      </c>
      <c r="AA97" s="216" t="str">
        <f t="shared" si="17"/>
        <v/>
      </c>
      <c r="AB97" s="217" t="str">
        <f t="shared" si="16"/>
        <v/>
      </c>
    </row>
    <row r="98" spans="2:28" x14ac:dyDescent="0.25">
      <c r="B98" s="227"/>
      <c r="C98" s="15"/>
      <c r="D98" s="4"/>
      <c r="E98" s="226" t="str">
        <f t="shared" si="15"/>
        <v/>
      </c>
      <c r="AA98" s="216" t="str">
        <f t="shared" si="17"/>
        <v/>
      </c>
      <c r="AB98" s="217" t="str">
        <f t="shared" si="16"/>
        <v/>
      </c>
    </row>
    <row r="99" spans="2:28" x14ac:dyDescent="0.25">
      <c r="B99" s="227"/>
      <c r="C99" s="15"/>
      <c r="D99" s="4"/>
      <c r="E99" s="226" t="str">
        <f t="shared" si="15"/>
        <v/>
      </c>
      <c r="AA99" s="216" t="str">
        <f t="shared" si="17"/>
        <v/>
      </c>
      <c r="AB99" s="217" t="str">
        <f t="shared" si="16"/>
        <v/>
      </c>
    </row>
    <row r="100" spans="2:28" x14ac:dyDescent="0.25">
      <c r="B100" s="227"/>
      <c r="C100" s="15"/>
      <c r="D100" s="4"/>
      <c r="E100" s="226" t="str">
        <f t="shared" si="15"/>
        <v/>
      </c>
      <c r="AA100" s="216" t="str">
        <f t="shared" si="17"/>
        <v/>
      </c>
      <c r="AB100" s="217" t="str">
        <f t="shared" si="16"/>
        <v/>
      </c>
    </row>
    <row r="101" spans="2:28" x14ac:dyDescent="0.25">
      <c r="B101" s="227"/>
      <c r="C101" s="15"/>
      <c r="D101" s="4"/>
      <c r="E101" s="226" t="str">
        <f t="shared" si="15"/>
        <v/>
      </c>
      <c r="AA101" s="216" t="str">
        <f t="shared" si="17"/>
        <v/>
      </c>
      <c r="AB101" s="217" t="str">
        <f t="shared" si="16"/>
        <v/>
      </c>
    </row>
    <row r="102" spans="2:28" ht="15.75" thickBot="1" x14ac:dyDescent="0.3">
      <c r="B102" s="228"/>
      <c r="C102" s="15"/>
      <c r="D102" s="4"/>
      <c r="E102" s="226" t="str">
        <f t="shared" si="15"/>
        <v/>
      </c>
      <c r="AA102" s="216" t="str">
        <f t="shared" si="17"/>
        <v/>
      </c>
      <c r="AB102" s="217" t="str">
        <f t="shared" si="16"/>
        <v/>
      </c>
    </row>
    <row r="103" spans="2:28" x14ac:dyDescent="0.25">
      <c r="B103" s="3"/>
      <c r="C103" s="15"/>
      <c r="D103" s="4"/>
      <c r="E103" s="5"/>
    </row>
    <row r="104" spans="2:28" x14ac:dyDescent="0.25">
      <c r="B104" s="3"/>
      <c r="C104" s="15"/>
      <c r="D104" s="4"/>
      <c r="E104" s="5"/>
    </row>
    <row r="105" spans="2:28" x14ac:dyDescent="0.25">
      <c r="B105" s="3"/>
      <c r="C105" s="15"/>
      <c r="D105" s="4"/>
      <c r="E105" s="5"/>
    </row>
    <row r="106" spans="2:28" x14ac:dyDescent="0.25">
      <c r="B106" s="3"/>
      <c r="C106" s="15"/>
      <c r="D106" s="4"/>
      <c r="E106" s="5"/>
    </row>
    <row r="107" spans="2:28" x14ac:dyDescent="0.25">
      <c r="B107" s="3"/>
      <c r="C107" s="15"/>
      <c r="D107" s="4"/>
      <c r="E107" s="5"/>
    </row>
    <row r="108" spans="2:28" x14ac:dyDescent="0.25">
      <c r="B108" s="3"/>
      <c r="C108" s="15"/>
      <c r="D108" s="4"/>
      <c r="E108" s="5"/>
    </row>
    <row r="109" spans="2:28" x14ac:dyDescent="0.25">
      <c r="B109" s="3"/>
      <c r="C109" s="15"/>
      <c r="D109" s="4"/>
      <c r="E109" s="5"/>
    </row>
    <row r="110" spans="2:28" x14ac:dyDescent="0.25">
      <c r="B110" s="3"/>
      <c r="C110" s="15"/>
      <c r="D110" s="4"/>
      <c r="E110" s="5"/>
    </row>
    <row r="111" spans="2:28" x14ac:dyDescent="0.25">
      <c r="B111" s="3"/>
      <c r="C111" s="15"/>
      <c r="D111" s="4"/>
      <c r="E111" s="5"/>
    </row>
    <row r="112" spans="2:28" x14ac:dyDescent="0.25">
      <c r="B112" s="3"/>
      <c r="C112" s="15"/>
      <c r="D112" s="4"/>
      <c r="E112" s="5"/>
    </row>
    <row r="113" spans="2:5" x14ac:dyDescent="0.25">
      <c r="B113" s="3"/>
      <c r="C113" s="15"/>
      <c r="D113" s="4"/>
      <c r="E113" s="5"/>
    </row>
    <row r="114" spans="2:5" x14ac:dyDescent="0.25">
      <c r="B114" s="3"/>
      <c r="C114" s="15"/>
      <c r="D114" s="4"/>
      <c r="E114" s="5"/>
    </row>
    <row r="115" spans="2:5" x14ac:dyDescent="0.25">
      <c r="B115" s="3"/>
      <c r="C115" s="15"/>
      <c r="D115" s="4"/>
      <c r="E115" s="5"/>
    </row>
    <row r="116" spans="2:5" x14ac:dyDescent="0.25">
      <c r="B116" s="3"/>
      <c r="C116" s="15"/>
      <c r="D116" s="4"/>
      <c r="E116" s="5"/>
    </row>
    <row r="117" spans="2:5" x14ac:dyDescent="0.25">
      <c r="B117" s="3"/>
      <c r="C117" s="15"/>
      <c r="D117" s="4"/>
      <c r="E117" s="5"/>
    </row>
    <row r="118" spans="2:5" x14ac:dyDescent="0.25">
      <c r="B118" s="3"/>
      <c r="C118" s="15"/>
      <c r="D118" s="4"/>
      <c r="E118" s="5"/>
    </row>
    <row r="119" spans="2:5" x14ac:dyDescent="0.25">
      <c r="B119" s="3"/>
      <c r="C119" s="15"/>
      <c r="D119" s="4"/>
      <c r="E119" s="5"/>
    </row>
    <row r="120" spans="2:5" x14ac:dyDescent="0.25">
      <c r="B120" s="3"/>
      <c r="C120" s="15"/>
      <c r="D120" s="4"/>
      <c r="E120" s="5"/>
    </row>
    <row r="121" spans="2:5" x14ac:dyDescent="0.25">
      <c r="B121" s="3"/>
      <c r="C121" s="15"/>
      <c r="D121" s="4"/>
      <c r="E121" s="5"/>
    </row>
    <row r="122" spans="2:5" x14ac:dyDescent="0.25">
      <c r="B122" s="3"/>
      <c r="C122" s="15"/>
      <c r="D122" s="4"/>
      <c r="E122" s="5"/>
    </row>
    <row r="123" spans="2:5" x14ac:dyDescent="0.25">
      <c r="B123" s="3"/>
      <c r="C123" s="15"/>
      <c r="D123" s="4"/>
      <c r="E123" s="5"/>
    </row>
    <row r="124" spans="2:5" x14ac:dyDescent="0.25">
      <c r="B124" s="3"/>
      <c r="C124" s="15"/>
      <c r="D124" s="4"/>
      <c r="E124" s="5"/>
    </row>
    <row r="125" spans="2:5" x14ac:dyDescent="0.25">
      <c r="B125" s="3"/>
      <c r="C125" s="15"/>
      <c r="D125" s="4"/>
      <c r="E125" s="5"/>
    </row>
    <row r="126" spans="2:5" x14ac:dyDescent="0.25">
      <c r="B126" s="3"/>
      <c r="C126" s="15"/>
      <c r="D126" s="4"/>
      <c r="E126" s="5"/>
    </row>
    <row r="127" spans="2:5" x14ac:dyDescent="0.25">
      <c r="B127" s="3"/>
      <c r="C127" s="15"/>
      <c r="D127" s="4"/>
      <c r="E127" s="5"/>
    </row>
    <row r="128" spans="2:5" x14ac:dyDescent="0.25">
      <c r="B128" s="3"/>
      <c r="C128" s="15"/>
      <c r="D128" s="4"/>
      <c r="E128" s="5"/>
    </row>
    <row r="129" spans="2:5" x14ac:dyDescent="0.25">
      <c r="B129" s="3"/>
      <c r="C129" s="15"/>
      <c r="D129" s="4"/>
      <c r="E129" s="5"/>
    </row>
    <row r="130" spans="2:5" x14ac:dyDescent="0.25">
      <c r="B130" s="3"/>
      <c r="C130" s="15"/>
      <c r="D130" s="4"/>
      <c r="E130" s="5"/>
    </row>
    <row r="131" spans="2:5" x14ac:dyDescent="0.25">
      <c r="B131" s="3"/>
      <c r="C131" s="15"/>
      <c r="D131" s="4"/>
      <c r="E131" s="5"/>
    </row>
    <row r="132" spans="2:5" x14ac:dyDescent="0.25">
      <c r="B132" s="3"/>
      <c r="C132" s="15"/>
      <c r="D132" s="4"/>
      <c r="E132" s="5"/>
    </row>
    <row r="133" spans="2:5" x14ac:dyDescent="0.25">
      <c r="B133" s="3"/>
      <c r="C133" s="15"/>
      <c r="D133" s="4"/>
      <c r="E133" s="5"/>
    </row>
    <row r="134" spans="2:5" x14ac:dyDescent="0.25">
      <c r="B134" s="3"/>
      <c r="C134" s="15"/>
      <c r="D134" s="4"/>
      <c r="E134" s="5"/>
    </row>
    <row r="135" spans="2:5" x14ac:dyDescent="0.25">
      <c r="B135" s="3"/>
      <c r="C135" s="15"/>
      <c r="D135" s="4"/>
      <c r="E135" s="5"/>
    </row>
    <row r="136" spans="2:5" x14ac:dyDescent="0.25">
      <c r="B136" s="3"/>
      <c r="C136" s="15"/>
      <c r="D136" s="4"/>
      <c r="E136" s="5"/>
    </row>
    <row r="137" spans="2:5" x14ac:dyDescent="0.25">
      <c r="B137" s="3"/>
      <c r="C137" s="15"/>
      <c r="D137" s="4"/>
      <c r="E137" s="5"/>
    </row>
    <row r="138" spans="2:5" x14ac:dyDescent="0.25">
      <c r="B138" s="3"/>
      <c r="C138" s="15"/>
      <c r="D138" s="4"/>
      <c r="E138" s="5"/>
    </row>
    <row r="139" spans="2:5" x14ac:dyDescent="0.25">
      <c r="B139" s="3"/>
      <c r="C139" s="15"/>
      <c r="D139" s="4"/>
      <c r="E139" s="5"/>
    </row>
    <row r="140" spans="2:5" x14ac:dyDescent="0.25">
      <c r="B140" s="3"/>
      <c r="C140" s="15"/>
      <c r="D140" s="4"/>
      <c r="E140" s="5"/>
    </row>
    <row r="141" spans="2:5" x14ac:dyDescent="0.25">
      <c r="B141" s="3"/>
      <c r="C141" s="15"/>
      <c r="D141" s="4"/>
      <c r="E141" s="5"/>
    </row>
    <row r="142" spans="2:5" x14ac:dyDescent="0.25">
      <c r="B142" s="3"/>
      <c r="C142" s="15"/>
      <c r="D142" s="4"/>
      <c r="E142" s="5"/>
    </row>
    <row r="143" spans="2:5" x14ac:dyDescent="0.25">
      <c r="B143" s="3"/>
      <c r="C143" s="15"/>
      <c r="D143" s="4"/>
      <c r="E143" s="5"/>
    </row>
    <row r="144" spans="2:5" x14ac:dyDescent="0.25">
      <c r="B144" s="3"/>
      <c r="C144" s="15"/>
      <c r="D144" s="4"/>
      <c r="E144" s="5"/>
    </row>
    <row r="145" spans="2:5" x14ac:dyDescent="0.25">
      <c r="B145" s="3"/>
      <c r="C145" s="15"/>
      <c r="D145" s="4"/>
      <c r="E145" s="5"/>
    </row>
    <row r="146" spans="2:5" x14ac:dyDescent="0.25">
      <c r="B146" s="3"/>
      <c r="C146" s="15"/>
      <c r="D146" s="4"/>
      <c r="E146" s="5"/>
    </row>
    <row r="147" spans="2:5" x14ac:dyDescent="0.25">
      <c r="B147" s="3"/>
      <c r="C147" s="15"/>
      <c r="D147" s="4"/>
      <c r="E147" s="5"/>
    </row>
    <row r="148" spans="2:5" x14ac:dyDescent="0.25">
      <c r="B148" s="3"/>
      <c r="C148" s="15"/>
      <c r="D148" s="4"/>
      <c r="E148" s="5"/>
    </row>
    <row r="149" spans="2:5" x14ac:dyDescent="0.25">
      <c r="B149" s="3"/>
      <c r="C149" s="15"/>
      <c r="D149" s="4"/>
      <c r="E149" s="5"/>
    </row>
    <row r="150" spans="2:5" x14ac:dyDescent="0.25">
      <c r="B150" s="3"/>
      <c r="C150" s="15"/>
      <c r="D150" s="4"/>
      <c r="E150" s="5"/>
    </row>
    <row r="151" spans="2:5" x14ac:dyDescent="0.25">
      <c r="B151" s="3"/>
      <c r="C151" s="15"/>
      <c r="D151" s="4"/>
      <c r="E151" s="5"/>
    </row>
    <row r="152" spans="2:5" x14ac:dyDescent="0.25">
      <c r="B152" s="3"/>
      <c r="C152" s="15"/>
      <c r="D152" s="4"/>
      <c r="E152" s="5"/>
    </row>
    <row r="153" spans="2:5" x14ac:dyDescent="0.25">
      <c r="B153" s="3"/>
      <c r="C153" s="15"/>
      <c r="D153" s="4"/>
      <c r="E153" s="5"/>
    </row>
    <row r="154" spans="2:5" x14ac:dyDescent="0.25">
      <c r="B154" s="3"/>
      <c r="C154" s="15"/>
      <c r="D154" s="4"/>
      <c r="E154" s="5"/>
    </row>
    <row r="155" spans="2:5" x14ac:dyDescent="0.25">
      <c r="B155" s="3"/>
      <c r="C155" s="15"/>
      <c r="D155" s="4"/>
      <c r="E155" s="5"/>
    </row>
    <row r="156" spans="2:5" x14ac:dyDescent="0.25">
      <c r="B156" s="3"/>
      <c r="C156" s="15"/>
      <c r="D156" s="4"/>
      <c r="E156" s="5"/>
    </row>
    <row r="157" spans="2:5" x14ac:dyDescent="0.25">
      <c r="B157" s="3"/>
      <c r="C157" s="15"/>
      <c r="D157" s="4"/>
      <c r="E157" s="5"/>
    </row>
    <row r="158" spans="2:5" x14ac:dyDescent="0.25">
      <c r="B158" s="3"/>
      <c r="C158" s="15"/>
      <c r="D158" s="4"/>
      <c r="E158" s="5"/>
    </row>
    <row r="159" spans="2:5" x14ac:dyDescent="0.25">
      <c r="B159" s="3"/>
      <c r="C159" s="15"/>
      <c r="D159" s="4"/>
      <c r="E159" s="5"/>
    </row>
    <row r="160" spans="2:5" x14ac:dyDescent="0.25">
      <c r="B160" s="3"/>
      <c r="C160" s="15"/>
      <c r="D160" s="4"/>
      <c r="E160" s="5"/>
    </row>
    <row r="161" spans="2:5" x14ac:dyDescent="0.25">
      <c r="B161" s="3"/>
      <c r="C161" s="15"/>
      <c r="D161" s="4"/>
      <c r="E161" s="5"/>
    </row>
    <row r="162" spans="2:5" x14ac:dyDescent="0.25">
      <c r="B162" s="3"/>
      <c r="C162" s="15"/>
      <c r="D162" s="4"/>
      <c r="E162" s="5"/>
    </row>
    <row r="163" spans="2:5" x14ac:dyDescent="0.25">
      <c r="B163" s="3"/>
      <c r="C163" s="15"/>
      <c r="D163" s="4"/>
      <c r="E163" s="5"/>
    </row>
    <row r="164" spans="2:5" x14ac:dyDescent="0.25">
      <c r="B164" s="3"/>
      <c r="C164" s="15"/>
      <c r="D164" s="4"/>
      <c r="E164" s="5"/>
    </row>
    <row r="165" spans="2:5" x14ac:dyDescent="0.25">
      <c r="B165" s="3"/>
      <c r="C165" s="15"/>
      <c r="D165" s="4"/>
      <c r="E165" s="5"/>
    </row>
    <row r="166" spans="2:5" x14ac:dyDescent="0.25">
      <c r="B166" s="3"/>
      <c r="C166" s="15"/>
      <c r="D166" s="4"/>
      <c r="E166" s="5"/>
    </row>
    <row r="167" spans="2:5" x14ac:dyDescent="0.25">
      <c r="B167" s="3"/>
      <c r="C167" s="15"/>
      <c r="D167" s="4"/>
      <c r="E167" s="5"/>
    </row>
    <row r="168" spans="2:5" x14ac:dyDescent="0.25">
      <c r="B168" s="3"/>
      <c r="C168" s="15"/>
      <c r="D168" s="4"/>
      <c r="E168" s="5"/>
    </row>
    <row r="169" spans="2:5" x14ac:dyDescent="0.25">
      <c r="B169" s="3"/>
      <c r="C169" s="15"/>
      <c r="D169" s="4"/>
      <c r="E169" s="5"/>
    </row>
    <row r="170" spans="2:5" x14ac:dyDescent="0.25">
      <c r="B170" s="3"/>
      <c r="C170" s="15"/>
      <c r="D170" s="4"/>
      <c r="E170" s="5"/>
    </row>
    <row r="171" spans="2:5" x14ac:dyDescent="0.25">
      <c r="B171" s="3"/>
      <c r="C171" s="15"/>
      <c r="D171" s="4"/>
      <c r="E171" s="5"/>
    </row>
    <row r="172" spans="2:5" x14ac:dyDescent="0.25">
      <c r="B172" s="3"/>
      <c r="C172" s="15"/>
      <c r="D172" s="4"/>
      <c r="E172" s="5"/>
    </row>
    <row r="173" spans="2:5" x14ac:dyDescent="0.25">
      <c r="B173" s="3"/>
      <c r="C173" s="15"/>
      <c r="D173" s="4"/>
      <c r="E173" s="5"/>
    </row>
    <row r="174" spans="2:5" x14ac:dyDescent="0.25">
      <c r="B174" s="3"/>
      <c r="C174" s="15"/>
      <c r="D174" s="4"/>
      <c r="E174" s="5"/>
    </row>
    <row r="175" spans="2:5" x14ac:dyDescent="0.25">
      <c r="B175" s="3"/>
      <c r="C175" s="15"/>
      <c r="D175" s="4"/>
      <c r="E175" s="5"/>
    </row>
    <row r="176" spans="2:5" x14ac:dyDescent="0.25">
      <c r="B176" s="3"/>
      <c r="C176" s="15"/>
      <c r="D176" s="4"/>
      <c r="E176" s="5"/>
    </row>
    <row r="177" spans="2:5" x14ac:dyDescent="0.25">
      <c r="B177" s="3"/>
      <c r="C177" s="15"/>
      <c r="D177" s="4"/>
      <c r="E177" s="5"/>
    </row>
    <row r="178" spans="2:5" x14ac:dyDescent="0.25">
      <c r="B178" s="3"/>
      <c r="C178" s="15"/>
      <c r="D178" s="4"/>
      <c r="E178" s="5"/>
    </row>
    <row r="179" spans="2:5" x14ac:dyDescent="0.25">
      <c r="B179" s="3"/>
      <c r="C179" s="15"/>
      <c r="D179" s="4"/>
      <c r="E179" s="5"/>
    </row>
    <row r="180" spans="2:5" x14ac:dyDescent="0.25">
      <c r="B180" s="3"/>
      <c r="C180" s="15"/>
      <c r="D180" s="4"/>
      <c r="E180" s="5"/>
    </row>
    <row r="181" spans="2:5" x14ac:dyDescent="0.25">
      <c r="B181" s="3"/>
      <c r="C181" s="15"/>
      <c r="D181" s="4"/>
      <c r="E181" s="5"/>
    </row>
    <row r="182" spans="2:5" x14ac:dyDescent="0.25">
      <c r="B182" s="3"/>
      <c r="C182" s="15"/>
      <c r="D182" s="4"/>
      <c r="E182" s="5"/>
    </row>
    <row r="183" spans="2:5" x14ac:dyDescent="0.25">
      <c r="B183" s="3"/>
      <c r="C183" s="15"/>
      <c r="D183" s="4"/>
      <c r="E183" s="5"/>
    </row>
    <row r="184" spans="2:5" x14ac:dyDescent="0.25">
      <c r="B184" s="3"/>
      <c r="C184" s="15"/>
      <c r="D184" s="4"/>
      <c r="E184" s="5"/>
    </row>
    <row r="185" spans="2:5" x14ac:dyDescent="0.25">
      <c r="B185" s="3"/>
      <c r="C185" s="15"/>
      <c r="D185" s="4"/>
      <c r="E185" s="5"/>
    </row>
    <row r="186" spans="2:5" x14ac:dyDescent="0.25">
      <c r="B186" s="3"/>
      <c r="C186" s="15"/>
      <c r="D186" s="4"/>
      <c r="E186" s="5"/>
    </row>
    <row r="187" spans="2:5" x14ac:dyDescent="0.25">
      <c r="B187" s="3"/>
      <c r="C187" s="15"/>
      <c r="D187" s="4"/>
      <c r="E187" s="5"/>
    </row>
    <row r="188" spans="2:5" x14ac:dyDescent="0.25">
      <c r="B188" s="3"/>
      <c r="C188" s="15"/>
      <c r="D188" s="4"/>
      <c r="E188" s="5"/>
    </row>
    <row r="189" spans="2:5" x14ac:dyDescent="0.25">
      <c r="B189" s="3"/>
      <c r="C189" s="15"/>
      <c r="D189" s="4"/>
      <c r="E189" s="5"/>
    </row>
    <row r="190" spans="2:5" x14ac:dyDescent="0.25">
      <c r="B190" s="3"/>
      <c r="C190" s="15"/>
      <c r="D190" s="4"/>
      <c r="E190" s="5"/>
    </row>
    <row r="191" spans="2:5" x14ac:dyDescent="0.25">
      <c r="B191" s="3"/>
      <c r="C191" s="15"/>
      <c r="D191" s="4"/>
      <c r="E191" s="5"/>
    </row>
    <row r="192" spans="2:5" x14ac:dyDescent="0.25">
      <c r="B192" s="3"/>
      <c r="C192" s="15"/>
      <c r="D192" s="4"/>
      <c r="E192" s="5"/>
    </row>
    <row r="193" spans="2:5" x14ac:dyDescent="0.25">
      <c r="B193" s="3"/>
      <c r="C193" s="15"/>
      <c r="D193" s="4"/>
      <c r="E193" s="5"/>
    </row>
    <row r="194" spans="2:5" x14ac:dyDescent="0.25">
      <c r="B194" s="3"/>
      <c r="C194" s="15"/>
      <c r="D194" s="4"/>
      <c r="E194" s="5"/>
    </row>
    <row r="195" spans="2:5" x14ac:dyDescent="0.25">
      <c r="B195" s="3"/>
      <c r="C195" s="15"/>
      <c r="D195" s="4"/>
      <c r="E195" s="5"/>
    </row>
    <row r="196" spans="2:5" x14ac:dyDescent="0.25">
      <c r="B196" s="3"/>
      <c r="C196" s="15"/>
      <c r="D196" s="4"/>
      <c r="E196" s="5"/>
    </row>
    <row r="197" spans="2:5" x14ac:dyDescent="0.25">
      <c r="B197" s="3"/>
      <c r="C197" s="15"/>
      <c r="D197" s="4"/>
      <c r="E197" s="5"/>
    </row>
    <row r="198" spans="2:5" x14ac:dyDescent="0.25">
      <c r="B198" s="3"/>
      <c r="C198" s="15"/>
      <c r="D198" s="4"/>
      <c r="E198" s="5"/>
    </row>
    <row r="199" spans="2:5" x14ac:dyDescent="0.25">
      <c r="B199" s="3"/>
      <c r="C199" s="15"/>
      <c r="D199" s="4"/>
      <c r="E199" s="5"/>
    </row>
    <row r="200" spans="2:5" x14ac:dyDescent="0.25">
      <c r="B200" s="3"/>
      <c r="C200" s="15"/>
      <c r="D200" s="4"/>
      <c r="E200" s="5"/>
    </row>
    <row r="201" spans="2:5" x14ac:dyDescent="0.25">
      <c r="B201" s="3"/>
      <c r="C201" s="15"/>
      <c r="D201" s="4"/>
      <c r="E201" s="5"/>
    </row>
    <row r="202" spans="2:5" x14ac:dyDescent="0.25">
      <c r="B202" s="3"/>
      <c r="C202" s="15"/>
      <c r="D202" s="4"/>
      <c r="E202" s="5"/>
    </row>
    <row r="203" spans="2:5" x14ac:dyDescent="0.25">
      <c r="B203" s="3"/>
      <c r="C203" s="15"/>
      <c r="D203" s="4"/>
      <c r="E203" s="5"/>
    </row>
    <row r="204" spans="2:5" x14ac:dyDescent="0.25">
      <c r="B204" s="3"/>
      <c r="C204" s="15"/>
      <c r="D204" s="4"/>
      <c r="E204" s="5"/>
    </row>
    <row r="205" spans="2:5" x14ac:dyDescent="0.25">
      <c r="B205" s="3"/>
      <c r="C205" s="15"/>
      <c r="D205" s="4"/>
      <c r="E205" s="5"/>
    </row>
    <row r="206" spans="2:5" x14ac:dyDescent="0.25">
      <c r="B206" s="3"/>
      <c r="C206" s="15"/>
      <c r="D206" s="4"/>
      <c r="E206" s="5"/>
    </row>
    <row r="207" spans="2:5" x14ac:dyDescent="0.25">
      <c r="B207" s="3"/>
      <c r="C207" s="15"/>
      <c r="D207" s="4"/>
      <c r="E207" s="5"/>
    </row>
    <row r="208" spans="2:5" x14ac:dyDescent="0.25">
      <c r="B208" s="3"/>
      <c r="C208" s="15"/>
      <c r="D208" s="4"/>
      <c r="E208" s="5"/>
    </row>
    <row r="209" spans="2:5" x14ac:dyDescent="0.25">
      <c r="B209" s="3"/>
      <c r="C209" s="15"/>
      <c r="D209" s="4"/>
      <c r="E209" s="5"/>
    </row>
    <row r="210" spans="2:5" x14ac:dyDescent="0.25">
      <c r="B210" s="3"/>
      <c r="C210" s="15"/>
      <c r="D210" s="4"/>
      <c r="E210" s="5"/>
    </row>
    <row r="211" spans="2:5" x14ac:dyDescent="0.25">
      <c r="B211" s="3"/>
      <c r="C211" s="15"/>
      <c r="D211" s="4"/>
      <c r="E211" s="5"/>
    </row>
    <row r="212" spans="2:5" x14ac:dyDescent="0.25">
      <c r="B212" s="3"/>
      <c r="C212" s="15"/>
      <c r="D212" s="4"/>
      <c r="E212" s="5"/>
    </row>
    <row r="213" spans="2:5" x14ac:dyDescent="0.25">
      <c r="B213" s="3"/>
      <c r="C213" s="15"/>
      <c r="D213" s="4"/>
      <c r="E213" s="5"/>
    </row>
    <row r="214" spans="2:5" x14ac:dyDescent="0.25">
      <c r="B214" s="3"/>
      <c r="C214" s="15"/>
      <c r="D214" s="4"/>
      <c r="E214" s="5"/>
    </row>
    <row r="215" spans="2:5" x14ac:dyDescent="0.25">
      <c r="B215" s="3"/>
      <c r="C215" s="15"/>
      <c r="D215" s="4"/>
      <c r="E215" s="5"/>
    </row>
    <row r="216" spans="2:5" x14ac:dyDescent="0.25">
      <c r="B216" s="3"/>
      <c r="C216" s="15"/>
      <c r="D216" s="4"/>
      <c r="E216" s="5"/>
    </row>
    <row r="217" spans="2:5" x14ac:dyDescent="0.25">
      <c r="B217" s="3"/>
      <c r="C217" s="15"/>
      <c r="D217" s="4"/>
      <c r="E217" s="5"/>
    </row>
    <row r="218" spans="2:5" x14ac:dyDescent="0.25">
      <c r="B218" s="3"/>
      <c r="C218" s="15"/>
      <c r="D218" s="4"/>
      <c r="E218" s="5"/>
    </row>
    <row r="219" spans="2:5" x14ac:dyDescent="0.25">
      <c r="B219" s="3"/>
      <c r="C219" s="15"/>
      <c r="D219" s="4"/>
      <c r="E219" s="5"/>
    </row>
    <row r="220" spans="2:5" x14ac:dyDescent="0.25">
      <c r="B220" s="3"/>
      <c r="C220" s="15"/>
      <c r="D220" s="4"/>
      <c r="E220" s="5"/>
    </row>
    <row r="221" spans="2:5" x14ac:dyDescent="0.25">
      <c r="B221" s="3"/>
      <c r="C221" s="15"/>
      <c r="D221" s="4"/>
      <c r="E221" s="5"/>
    </row>
    <row r="222" spans="2:5" x14ac:dyDescent="0.25">
      <c r="B222" s="3"/>
      <c r="C222" s="15"/>
      <c r="D222" s="4"/>
      <c r="E222" s="5"/>
    </row>
    <row r="223" spans="2:5" x14ac:dyDescent="0.25">
      <c r="B223" s="3"/>
      <c r="C223" s="15"/>
      <c r="D223" s="4"/>
      <c r="E223" s="5"/>
    </row>
    <row r="224" spans="2:5" x14ac:dyDescent="0.25">
      <c r="B224" s="3"/>
      <c r="C224" s="15"/>
      <c r="D224" s="4"/>
      <c r="E224" s="5"/>
    </row>
    <row r="225" spans="2:5" x14ac:dyDescent="0.25">
      <c r="B225" s="3"/>
      <c r="C225" s="15"/>
      <c r="D225" s="4"/>
      <c r="E225" s="5"/>
    </row>
    <row r="226" spans="2:5" x14ac:dyDescent="0.25">
      <c r="B226" s="3"/>
      <c r="C226" s="15"/>
      <c r="D226" s="4"/>
      <c r="E226" s="5"/>
    </row>
    <row r="227" spans="2:5" x14ac:dyDescent="0.25">
      <c r="B227" s="3"/>
      <c r="C227" s="15"/>
      <c r="D227" s="4"/>
      <c r="E227" s="5"/>
    </row>
    <row r="228" spans="2:5" x14ac:dyDescent="0.25">
      <c r="B228" s="3"/>
      <c r="C228" s="15"/>
      <c r="D228" s="4"/>
      <c r="E228" s="5"/>
    </row>
    <row r="229" spans="2:5" x14ac:dyDescent="0.25">
      <c r="B229" s="3"/>
      <c r="C229" s="15"/>
      <c r="D229" s="4"/>
      <c r="E229" s="5"/>
    </row>
    <row r="230" spans="2:5" x14ac:dyDescent="0.25">
      <c r="B230" s="3"/>
      <c r="C230" s="15"/>
      <c r="D230" s="4"/>
      <c r="E230" s="5"/>
    </row>
    <row r="231" spans="2:5" x14ac:dyDescent="0.25">
      <c r="B231" s="3"/>
      <c r="C231" s="15"/>
      <c r="D231" s="4"/>
      <c r="E231" s="5"/>
    </row>
    <row r="232" spans="2:5" x14ac:dyDescent="0.25">
      <c r="B232" s="3"/>
      <c r="C232" s="15"/>
      <c r="D232" s="4"/>
      <c r="E232" s="5"/>
    </row>
    <row r="233" spans="2:5" x14ac:dyDescent="0.25">
      <c r="B233" s="3"/>
      <c r="C233" s="15"/>
      <c r="D233" s="4"/>
      <c r="E233" s="5"/>
    </row>
    <row r="234" spans="2:5" x14ac:dyDescent="0.25">
      <c r="B234" s="3"/>
      <c r="C234" s="15"/>
      <c r="D234" s="4"/>
      <c r="E234" s="5"/>
    </row>
    <row r="235" spans="2:5" x14ac:dyDescent="0.25">
      <c r="B235" s="3"/>
      <c r="C235" s="15"/>
      <c r="D235" s="4"/>
      <c r="E235" s="5"/>
    </row>
    <row r="236" spans="2:5" x14ac:dyDescent="0.25">
      <c r="B236" s="3"/>
      <c r="C236" s="15"/>
      <c r="D236" s="4"/>
      <c r="E236" s="5"/>
    </row>
    <row r="237" spans="2:5" x14ac:dyDescent="0.25">
      <c r="B237" s="3"/>
      <c r="C237" s="15"/>
      <c r="D237" s="4"/>
      <c r="E237" s="5"/>
    </row>
    <row r="238" spans="2:5" x14ac:dyDescent="0.25">
      <c r="B238" s="3"/>
      <c r="C238" s="15"/>
      <c r="D238" s="4"/>
      <c r="E238" s="5"/>
    </row>
    <row r="239" spans="2:5" x14ac:dyDescent="0.25">
      <c r="B239" s="3"/>
      <c r="C239" s="15"/>
      <c r="D239" s="4"/>
      <c r="E239" s="5"/>
    </row>
    <row r="240" spans="2:5" x14ac:dyDescent="0.25">
      <c r="B240" s="3"/>
      <c r="C240" s="15"/>
      <c r="D240" s="4"/>
      <c r="E240" s="5"/>
    </row>
    <row r="241" spans="2:5" x14ac:dyDescent="0.25">
      <c r="B241" s="3"/>
      <c r="C241" s="15"/>
      <c r="D241" s="4"/>
      <c r="E241" s="5"/>
    </row>
    <row r="242" spans="2:5" x14ac:dyDescent="0.25">
      <c r="B242" s="3"/>
      <c r="C242" s="15"/>
      <c r="D242" s="4"/>
      <c r="E242" s="5"/>
    </row>
    <row r="243" spans="2:5" x14ac:dyDescent="0.25">
      <c r="B243" s="3"/>
      <c r="C243" s="15"/>
      <c r="D243" s="4"/>
      <c r="E243" s="5"/>
    </row>
    <row r="244" spans="2:5" x14ac:dyDescent="0.25">
      <c r="B244" s="3"/>
      <c r="C244" s="15"/>
      <c r="D244" s="4"/>
      <c r="E244" s="5"/>
    </row>
    <row r="245" spans="2:5" x14ac:dyDescent="0.25">
      <c r="B245" s="3"/>
      <c r="C245" s="15"/>
      <c r="D245" s="4"/>
      <c r="E245" s="5"/>
    </row>
    <row r="246" spans="2:5" x14ac:dyDescent="0.25">
      <c r="B246" s="3"/>
      <c r="C246" s="15"/>
      <c r="D246" s="4"/>
      <c r="E246" s="5"/>
    </row>
    <row r="247" spans="2:5" x14ac:dyDescent="0.25">
      <c r="B247" s="3"/>
      <c r="C247" s="15"/>
      <c r="D247" s="4"/>
      <c r="E247" s="5"/>
    </row>
    <row r="248" spans="2:5" x14ac:dyDescent="0.25">
      <c r="B248" s="3"/>
      <c r="C248" s="15"/>
      <c r="D248" s="4"/>
      <c r="E248" s="5"/>
    </row>
    <row r="249" spans="2:5" x14ac:dyDescent="0.25">
      <c r="B249" s="3"/>
      <c r="C249" s="15"/>
      <c r="D249" s="4"/>
      <c r="E249" s="5"/>
    </row>
    <row r="250" spans="2:5" x14ac:dyDescent="0.25">
      <c r="B250" s="3"/>
      <c r="C250" s="15"/>
      <c r="D250" s="4"/>
      <c r="E250" s="5"/>
    </row>
    <row r="251" spans="2:5" x14ac:dyDescent="0.25">
      <c r="B251" s="3"/>
      <c r="C251" s="15"/>
      <c r="D251" s="4"/>
      <c r="E251" s="5"/>
    </row>
    <row r="252" spans="2:5" x14ac:dyDescent="0.25">
      <c r="B252" s="3"/>
      <c r="C252" s="15"/>
      <c r="D252" s="4"/>
      <c r="E252" s="5"/>
    </row>
    <row r="253" spans="2:5" x14ac:dyDescent="0.25">
      <c r="B253" s="3"/>
      <c r="C253" s="15"/>
      <c r="D253" s="4"/>
      <c r="E253" s="5"/>
    </row>
    <row r="254" spans="2:5" x14ac:dyDescent="0.25">
      <c r="B254" s="3"/>
      <c r="C254" s="15"/>
      <c r="D254" s="4"/>
      <c r="E254" s="5"/>
    </row>
    <row r="255" spans="2:5" x14ac:dyDescent="0.25">
      <c r="B255" s="3"/>
      <c r="C255" s="15"/>
      <c r="D255" s="4"/>
      <c r="E255" s="5"/>
    </row>
    <row r="256" spans="2:5" x14ac:dyDescent="0.25">
      <c r="B256" s="3"/>
      <c r="C256" s="15"/>
      <c r="D256" s="4"/>
      <c r="E256" s="5"/>
    </row>
    <row r="257" spans="2:5" x14ac:dyDescent="0.25">
      <c r="B257" s="3"/>
      <c r="C257" s="15"/>
      <c r="D257" s="4"/>
      <c r="E257" s="5"/>
    </row>
    <row r="258" spans="2:5" x14ac:dyDescent="0.25">
      <c r="B258" s="3"/>
      <c r="C258" s="15"/>
      <c r="D258" s="4"/>
      <c r="E258" s="5"/>
    </row>
    <row r="259" spans="2:5" x14ac:dyDescent="0.25">
      <c r="B259" s="3"/>
      <c r="C259" s="15"/>
      <c r="D259" s="4"/>
      <c r="E259" s="5"/>
    </row>
    <row r="260" spans="2:5" x14ac:dyDescent="0.25">
      <c r="B260" s="3"/>
      <c r="C260" s="15"/>
      <c r="D260" s="4"/>
      <c r="E260" s="5"/>
    </row>
    <row r="261" spans="2:5" x14ac:dyDescent="0.25">
      <c r="B261" s="3"/>
      <c r="C261" s="15"/>
      <c r="D261" s="4"/>
      <c r="E261" s="5"/>
    </row>
    <row r="262" spans="2:5" x14ac:dyDescent="0.25">
      <c r="B262" s="3"/>
      <c r="C262" s="15"/>
      <c r="D262" s="4"/>
      <c r="E262" s="5"/>
    </row>
    <row r="263" spans="2:5" x14ac:dyDescent="0.25">
      <c r="B263" s="3"/>
      <c r="C263" s="15"/>
      <c r="D263" s="4"/>
      <c r="E263" s="5"/>
    </row>
    <row r="264" spans="2:5" x14ac:dyDescent="0.25">
      <c r="B264" s="3"/>
      <c r="C264" s="15"/>
      <c r="D264" s="4"/>
      <c r="E264" s="5"/>
    </row>
    <row r="265" spans="2:5" x14ac:dyDescent="0.25">
      <c r="B265" s="3"/>
      <c r="C265" s="15"/>
      <c r="D265" s="4"/>
      <c r="E265" s="5"/>
    </row>
    <row r="266" spans="2:5" x14ac:dyDescent="0.25">
      <c r="B266" s="3"/>
      <c r="C266" s="15"/>
      <c r="D266" s="4"/>
      <c r="E266" s="5"/>
    </row>
    <row r="267" spans="2:5" x14ac:dyDescent="0.25">
      <c r="B267" s="3"/>
      <c r="C267" s="15"/>
      <c r="D267" s="4"/>
      <c r="E267" s="5"/>
    </row>
    <row r="268" spans="2:5" x14ac:dyDescent="0.25">
      <c r="B268" s="3"/>
      <c r="C268" s="15"/>
      <c r="D268" s="4"/>
      <c r="E268" s="5"/>
    </row>
    <row r="269" spans="2:5" x14ac:dyDescent="0.25">
      <c r="B269" s="3"/>
      <c r="C269" s="15"/>
      <c r="D269" s="4"/>
      <c r="E269" s="5"/>
    </row>
    <row r="270" spans="2:5" x14ac:dyDescent="0.25">
      <c r="B270" s="3"/>
      <c r="C270" s="15"/>
      <c r="D270" s="4"/>
      <c r="E270" s="5"/>
    </row>
    <row r="271" spans="2:5" x14ac:dyDescent="0.25">
      <c r="B271" s="3"/>
      <c r="C271" s="15"/>
      <c r="D271" s="4"/>
      <c r="E271" s="5"/>
    </row>
    <row r="272" spans="2:5" x14ac:dyDescent="0.25">
      <c r="B272" s="3"/>
      <c r="C272" s="15"/>
      <c r="D272" s="4"/>
      <c r="E272" s="5"/>
    </row>
    <row r="273" spans="2:5" x14ac:dyDescent="0.25">
      <c r="B273" s="3"/>
      <c r="C273" s="15"/>
      <c r="D273" s="4"/>
      <c r="E273" s="5"/>
    </row>
    <row r="274" spans="2:5" x14ac:dyDescent="0.25">
      <c r="B274" s="3"/>
      <c r="C274" s="15"/>
      <c r="D274" s="4"/>
      <c r="E274" s="5"/>
    </row>
    <row r="275" spans="2:5" x14ac:dyDescent="0.25">
      <c r="B275" s="3"/>
      <c r="C275" s="15"/>
      <c r="D275" s="4"/>
      <c r="E275" s="5"/>
    </row>
    <row r="276" spans="2:5" x14ac:dyDescent="0.25">
      <c r="B276" s="3"/>
      <c r="C276" s="15"/>
      <c r="D276" s="4"/>
      <c r="E276" s="5"/>
    </row>
    <row r="277" spans="2:5" x14ac:dyDescent="0.25">
      <c r="B277" s="3"/>
      <c r="C277" s="15"/>
      <c r="D277" s="4"/>
      <c r="E277" s="5"/>
    </row>
    <row r="278" spans="2:5" x14ac:dyDescent="0.25">
      <c r="B278" s="3"/>
      <c r="C278" s="15"/>
      <c r="D278" s="4"/>
      <c r="E278" s="5"/>
    </row>
    <row r="279" spans="2:5" x14ac:dyDescent="0.25">
      <c r="B279" s="3"/>
      <c r="C279" s="15"/>
      <c r="D279" s="4"/>
      <c r="E279" s="5"/>
    </row>
    <row r="280" spans="2:5" x14ac:dyDescent="0.25">
      <c r="B280" s="3"/>
      <c r="C280" s="15"/>
      <c r="D280" s="4"/>
      <c r="E280" s="5"/>
    </row>
    <row r="281" spans="2:5" x14ac:dyDescent="0.25">
      <c r="B281" s="3"/>
      <c r="C281" s="15"/>
      <c r="D281" s="4"/>
      <c r="E281" s="5"/>
    </row>
    <row r="282" spans="2:5" x14ac:dyDescent="0.25">
      <c r="B282" s="3"/>
      <c r="C282" s="15"/>
      <c r="D282" s="4"/>
      <c r="E282" s="5"/>
    </row>
    <row r="283" spans="2:5" x14ac:dyDescent="0.25">
      <c r="B283" s="3"/>
      <c r="C283" s="15"/>
      <c r="D283" s="4"/>
      <c r="E283" s="5"/>
    </row>
    <row r="284" spans="2:5" x14ac:dyDescent="0.25">
      <c r="B284" s="3"/>
      <c r="C284" s="15"/>
      <c r="D284" s="4"/>
      <c r="E284" s="5"/>
    </row>
    <row r="285" spans="2:5" x14ac:dyDescent="0.25">
      <c r="B285" s="3"/>
      <c r="C285" s="15"/>
      <c r="D285" s="4"/>
      <c r="E285" s="5"/>
    </row>
    <row r="286" spans="2:5" x14ac:dyDescent="0.25">
      <c r="B286" s="3"/>
      <c r="C286" s="15"/>
      <c r="D286" s="4"/>
      <c r="E286" s="5"/>
    </row>
    <row r="287" spans="2:5" x14ac:dyDescent="0.25">
      <c r="B287" s="3"/>
      <c r="C287" s="15"/>
      <c r="D287" s="4"/>
      <c r="E287" s="5"/>
    </row>
    <row r="288" spans="2:5" x14ac:dyDescent="0.25">
      <c r="B288" s="3"/>
      <c r="C288" s="15"/>
      <c r="D288" s="4"/>
      <c r="E288" s="5"/>
    </row>
    <row r="289" spans="2:5" x14ac:dyDescent="0.25">
      <c r="B289" s="3"/>
      <c r="C289" s="15"/>
      <c r="D289" s="4"/>
      <c r="E289" s="5"/>
    </row>
    <row r="290" spans="2:5" x14ac:dyDescent="0.25">
      <c r="B290" s="3"/>
      <c r="C290" s="15"/>
      <c r="D290" s="4"/>
      <c r="E290" s="5"/>
    </row>
    <row r="291" spans="2:5" x14ac:dyDescent="0.25">
      <c r="B291" s="3"/>
      <c r="C291" s="15"/>
      <c r="D291" s="4"/>
      <c r="E291" s="5"/>
    </row>
    <row r="292" spans="2:5" x14ac:dyDescent="0.25">
      <c r="B292" s="3"/>
      <c r="C292" s="15"/>
      <c r="D292" s="4"/>
      <c r="E292" s="5"/>
    </row>
    <row r="293" spans="2:5" x14ac:dyDescent="0.25">
      <c r="B293" s="3"/>
      <c r="C293" s="15"/>
      <c r="D293" s="4"/>
      <c r="E293" s="5"/>
    </row>
    <row r="294" spans="2:5" x14ac:dyDescent="0.25">
      <c r="B294" s="3"/>
      <c r="C294" s="15"/>
      <c r="D294" s="4"/>
      <c r="E294" s="5"/>
    </row>
    <row r="295" spans="2:5" x14ac:dyDescent="0.25">
      <c r="B295" s="3"/>
      <c r="C295" s="15"/>
      <c r="D295" s="4"/>
      <c r="E295" s="5"/>
    </row>
    <row r="296" spans="2:5" x14ac:dyDescent="0.25">
      <c r="B296" s="3"/>
      <c r="C296" s="15"/>
      <c r="D296" s="4"/>
      <c r="E296" s="5"/>
    </row>
    <row r="297" spans="2:5" x14ac:dyDescent="0.25">
      <c r="B297" s="3"/>
      <c r="C297" s="15"/>
      <c r="D297" s="4"/>
      <c r="E297" s="5"/>
    </row>
    <row r="298" spans="2:5" x14ac:dyDescent="0.25">
      <c r="B298" s="3"/>
      <c r="C298" s="15"/>
      <c r="D298" s="4"/>
      <c r="E298" s="5"/>
    </row>
    <row r="299" spans="2:5" x14ac:dyDescent="0.25">
      <c r="B299" s="3"/>
      <c r="C299" s="15"/>
      <c r="D299" s="4"/>
      <c r="E299" s="5"/>
    </row>
    <row r="300" spans="2:5" x14ac:dyDescent="0.25">
      <c r="B300" s="3"/>
      <c r="C300" s="15"/>
      <c r="D300" s="4"/>
      <c r="E300" s="5"/>
    </row>
    <row r="301" spans="2:5" x14ac:dyDescent="0.25">
      <c r="B301" s="3"/>
      <c r="C301" s="15"/>
      <c r="D301" s="4"/>
      <c r="E301" s="5"/>
    </row>
    <row r="302" spans="2:5" x14ac:dyDescent="0.25">
      <c r="B302" s="3"/>
      <c r="C302" s="15"/>
      <c r="D302" s="4"/>
      <c r="E302" s="5"/>
    </row>
    <row r="303" spans="2:5" x14ac:dyDescent="0.25">
      <c r="B303" s="3"/>
      <c r="C303" s="15"/>
      <c r="D303" s="4"/>
      <c r="E303" s="5"/>
    </row>
    <row r="304" spans="2:5" x14ac:dyDescent="0.25">
      <c r="B304" s="3"/>
      <c r="C304" s="15"/>
      <c r="D304" s="4"/>
      <c r="E304" s="5"/>
    </row>
    <row r="305" spans="2:5" x14ac:dyDescent="0.25">
      <c r="B305" s="3"/>
      <c r="C305" s="15"/>
      <c r="D305" s="4"/>
      <c r="E305" s="5"/>
    </row>
    <row r="306" spans="2:5" x14ac:dyDescent="0.25">
      <c r="B306" s="3"/>
      <c r="C306" s="15"/>
      <c r="D306" s="4"/>
      <c r="E306" s="5"/>
    </row>
    <row r="307" spans="2:5" x14ac:dyDescent="0.25">
      <c r="B307" s="3"/>
      <c r="C307" s="15"/>
      <c r="D307" s="4"/>
      <c r="E307" s="5"/>
    </row>
    <row r="308" spans="2:5" x14ac:dyDescent="0.25">
      <c r="B308" s="3"/>
      <c r="C308" s="15"/>
      <c r="D308" s="4"/>
      <c r="E308" s="5"/>
    </row>
    <row r="309" spans="2:5" x14ac:dyDescent="0.25">
      <c r="B309" s="3"/>
      <c r="C309" s="15"/>
      <c r="D309" s="4"/>
      <c r="E309" s="5"/>
    </row>
    <row r="310" spans="2:5" x14ac:dyDescent="0.25">
      <c r="B310" s="3"/>
      <c r="C310" s="15"/>
      <c r="D310" s="4"/>
      <c r="E310" s="5"/>
    </row>
    <row r="311" spans="2:5" x14ac:dyDescent="0.25">
      <c r="B311" s="3"/>
      <c r="C311" s="15"/>
      <c r="D311" s="4"/>
      <c r="E311" s="5"/>
    </row>
    <row r="312" spans="2:5" x14ac:dyDescent="0.25">
      <c r="B312" s="3"/>
      <c r="C312" s="15"/>
      <c r="D312" s="4"/>
      <c r="E312" s="5"/>
    </row>
    <row r="313" spans="2:5" x14ac:dyDescent="0.25">
      <c r="B313" s="3"/>
      <c r="C313" s="15"/>
      <c r="D313" s="4"/>
      <c r="E313" s="5"/>
    </row>
    <row r="314" spans="2:5" x14ac:dyDescent="0.25">
      <c r="B314" s="3"/>
      <c r="C314" s="15"/>
      <c r="D314" s="4"/>
      <c r="E314" s="5"/>
    </row>
    <row r="315" spans="2:5" x14ac:dyDescent="0.25">
      <c r="B315" s="3"/>
      <c r="C315" s="15"/>
      <c r="D315" s="4"/>
      <c r="E315" s="5"/>
    </row>
    <row r="316" spans="2:5" x14ac:dyDescent="0.25">
      <c r="B316" s="3"/>
      <c r="C316" s="15"/>
      <c r="D316" s="4"/>
      <c r="E316" s="5"/>
    </row>
    <row r="317" spans="2:5" x14ac:dyDescent="0.25">
      <c r="B317" s="3"/>
      <c r="C317" s="15"/>
      <c r="D317" s="4"/>
      <c r="E317" s="5"/>
    </row>
    <row r="318" spans="2:5" x14ac:dyDescent="0.25">
      <c r="B318" s="3"/>
      <c r="C318" s="15"/>
      <c r="D318" s="4"/>
      <c r="E318" s="5"/>
    </row>
    <row r="319" spans="2:5" x14ac:dyDescent="0.25">
      <c r="B319" s="3"/>
      <c r="C319" s="15"/>
      <c r="D319" s="4"/>
      <c r="E319" s="5"/>
    </row>
    <row r="320" spans="2:5" x14ac:dyDescent="0.25">
      <c r="B320" s="3"/>
      <c r="C320" s="15"/>
      <c r="D320" s="4"/>
      <c r="E320" s="5"/>
    </row>
    <row r="321" spans="2:5" x14ac:dyDescent="0.25">
      <c r="B321" s="3"/>
      <c r="C321" s="15"/>
      <c r="D321" s="4"/>
      <c r="E321" s="5"/>
    </row>
    <row r="322" spans="2:5" x14ac:dyDescent="0.25">
      <c r="B322" s="3"/>
      <c r="C322" s="15"/>
      <c r="D322" s="4"/>
      <c r="E322" s="5"/>
    </row>
    <row r="323" spans="2:5" x14ac:dyDescent="0.25">
      <c r="B323" s="3"/>
      <c r="C323" s="15"/>
      <c r="D323" s="4"/>
      <c r="E323" s="5"/>
    </row>
    <row r="324" spans="2:5" x14ac:dyDescent="0.25">
      <c r="B324" s="3"/>
      <c r="C324" s="15"/>
      <c r="D324" s="4"/>
      <c r="E324" s="5"/>
    </row>
    <row r="325" spans="2:5" x14ac:dyDescent="0.25">
      <c r="B325" s="3"/>
      <c r="C325" s="15"/>
      <c r="D325" s="4"/>
      <c r="E325" s="5"/>
    </row>
    <row r="326" spans="2:5" x14ac:dyDescent="0.25">
      <c r="B326" s="3"/>
      <c r="C326" s="15"/>
      <c r="D326" s="4"/>
      <c r="E326" s="5"/>
    </row>
    <row r="327" spans="2:5" x14ac:dyDescent="0.25">
      <c r="B327" s="3"/>
      <c r="C327" s="15"/>
      <c r="D327" s="4"/>
      <c r="E327" s="5"/>
    </row>
    <row r="328" spans="2:5" x14ac:dyDescent="0.25">
      <c r="B328" s="3"/>
      <c r="C328" s="15"/>
      <c r="D328" s="4"/>
      <c r="E328" s="5"/>
    </row>
    <row r="329" spans="2:5" x14ac:dyDescent="0.25">
      <c r="B329" s="3"/>
      <c r="C329" s="15"/>
      <c r="D329" s="4"/>
      <c r="E329" s="5"/>
    </row>
    <row r="330" spans="2:5" x14ac:dyDescent="0.25">
      <c r="B330" s="3"/>
      <c r="C330" s="15"/>
      <c r="D330" s="4"/>
      <c r="E330" s="5"/>
    </row>
    <row r="331" spans="2:5" x14ac:dyDescent="0.25">
      <c r="B331" s="3"/>
      <c r="C331" s="15"/>
      <c r="D331" s="4"/>
      <c r="E331" s="5"/>
    </row>
    <row r="332" spans="2:5" x14ac:dyDescent="0.25">
      <c r="B332" s="3"/>
      <c r="C332" s="15"/>
      <c r="D332" s="4"/>
      <c r="E332" s="5"/>
    </row>
    <row r="333" spans="2:5" x14ac:dyDescent="0.25">
      <c r="B333" s="3"/>
      <c r="C333" s="15"/>
      <c r="D333" s="4"/>
      <c r="E333" s="5"/>
    </row>
    <row r="334" spans="2:5" x14ac:dyDescent="0.25">
      <c r="B334" s="3"/>
      <c r="C334" s="15"/>
      <c r="D334" s="4"/>
      <c r="E334" s="5"/>
    </row>
    <row r="335" spans="2:5" x14ac:dyDescent="0.25">
      <c r="B335" s="3"/>
      <c r="C335" s="15"/>
      <c r="D335" s="4"/>
      <c r="E335" s="5"/>
    </row>
    <row r="336" spans="2:5" x14ac:dyDescent="0.25">
      <c r="B336" s="3"/>
      <c r="C336" s="15"/>
      <c r="D336" s="4"/>
      <c r="E336" s="5"/>
    </row>
    <row r="337" spans="2:5" x14ac:dyDescent="0.25">
      <c r="B337" s="3"/>
      <c r="C337" s="15"/>
      <c r="D337" s="4"/>
      <c r="E337" s="5"/>
    </row>
    <row r="338" spans="2:5" x14ac:dyDescent="0.25">
      <c r="B338" s="3"/>
      <c r="C338" s="15"/>
      <c r="D338" s="4"/>
      <c r="E338" s="5"/>
    </row>
    <row r="339" spans="2:5" x14ac:dyDescent="0.25">
      <c r="B339" s="3"/>
      <c r="C339" s="15"/>
      <c r="D339" s="4"/>
      <c r="E339" s="5"/>
    </row>
    <row r="340" spans="2:5" x14ac:dyDescent="0.25">
      <c r="B340" s="3"/>
      <c r="C340" s="15"/>
      <c r="D340" s="4"/>
      <c r="E340" s="5"/>
    </row>
    <row r="341" spans="2:5" x14ac:dyDescent="0.25">
      <c r="B341" s="3"/>
      <c r="C341" s="15"/>
      <c r="D341" s="4"/>
      <c r="E341" s="5"/>
    </row>
    <row r="342" spans="2:5" x14ac:dyDescent="0.25">
      <c r="B342" s="3"/>
      <c r="C342" s="15"/>
      <c r="D342" s="4"/>
      <c r="E342" s="5"/>
    </row>
    <row r="343" spans="2:5" x14ac:dyDescent="0.25">
      <c r="B343" s="3"/>
      <c r="C343" s="15"/>
      <c r="D343" s="4"/>
      <c r="E343" s="5"/>
    </row>
    <row r="344" spans="2:5" x14ac:dyDescent="0.25">
      <c r="B344" s="3"/>
      <c r="C344" s="15"/>
      <c r="D344" s="4"/>
      <c r="E344" s="5"/>
    </row>
    <row r="345" spans="2:5" x14ac:dyDescent="0.25">
      <c r="B345" s="3"/>
      <c r="C345" s="15"/>
      <c r="D345" s="4"/>
      <c r="E345" s="5"/>
    </row>
    <row r="346" spans="2:5" x14ac:dyDescent="0.25">
      <c r="B346" s="3"/>
      <c r="C346" s="15"/>
      <c r="D346" s="4"/>
      <c r="E346" s="5"/>
    </row>
    <row r="347" spans="2:5" x14ac:dyDescent="0.25">
      <c r="B347" s="3"/>
      <c r="C347" s="15"/>
      <c r="D347" s="4"/>
      <c r="E347" s="5"/>
    </row>
    <row r="348" spans="2:5" x14ac:dyDescent="0.25">
      <c r="B348" s="3"/>
      <c r="C348" s="15"/>
      <c r="D348" s="4"/>
      <c r="E348" s="5"/>
    </row>
    <row r="349" spans="2:5" x14ac:dyDescent="0.25">
      <c r="B349" s="3"/>
      <c r="C349" s="15"/>
      <c r="D349" s="4"/>
      <c r="E349" s="5"/>
    </row>
    <row r="350" spans="2:5" x14ac:dyDescent="0.25">
      <c r="B350" s="3"/>
      <c r="C350" s="15"/>
      <c r="D350" s="4"/>
      <c r="E350" s="5"/>
    </row>
    <row r="351" spans="2:5" x14ac:dyDescent="0.25">
      <c r="B351" s="3"/>
      <c r="C351" s="15"/>
      <c r="D351" s="4"/>
      <c r="E351" s="5"/>
    </row>
    <row r="352" spans="2:5" x14ac:dyDescent="0.25">
      <c r="B352" s="3"/>
      <c r="C352" s="15"/>
      <c r="D352" s="4"/>
      <c r="E352" s="5"/>
    </row>
    <row r="353" spans="2:5" x14ac:dyDescent="0.25">
      <c r="B353" s="3"/>
      <c r="C353" s="15"/>
      <c r="D353" s="4"/>
      <c r="E353" s="5"/>
    </row>
    <row r="354" spans="2:5" x14ac:dyDescent="0.25">
      <c r="B354" s="3"/>
      <c r="C354" s="15"/>
      <c r="D354" s="4"/>
      <c r="E354" s="5"/>
    </row>
    <row r="355" spans="2:5" x14ac:dyDescent="0.25">
      <c r="B355" s="3"/>
      <c r="C355" s="15"/>
      <c r="D355" s="4"/>
      <c r="E355" s="5"/>
    </row>
    <row r="356" spans="2:5" x14ac:dyDescent="0.25">
      <c r="B356" s="3"/>
      <c r="C356" s="15"/>
      <c r="D356" s="4"/>
      <c r="E356" s="5"/>
    </row>
    <row r="357" spans="2:5" x14ac:dyDescent="0.25">
      <c r="B357" s="3"/>
      <c r="C357" s="15"/>
      <c r="D357" s="4"/>
      <c r="E357" s="5"/>
    </row>
    <row r="358" spans="2:5" x14ac:dyDescent="0.25">
      <c r="B358" s="3"/>
      <c r="C358" s="15"/>
      <c r="D358" s="4"/>
      <c r="E358" s="5"/>
    </row>
    <row r="359" spans="2:5" x14ac:dyDescent="0.25">
      <c r="B359" s="3"/>
      <c r="C359" s="15"/>
      <c r="D359" s="4"/>
      <c r="E359" s="5"/>
    </row>
    <row r="360" spans="2:5" x14ac:dyDescent="0.25">
      <c r="B360" s="3"/>
      <c r="C360" s="15"/>
      <c r="D360" s="4"/>
      <c r="E360" s="5"/>
    </row>
    <row r="361" spans="2:5" x14ac:dyDescent="0.25">
      <c r="B361" s="3"/>
      <c r="C361" s="15"/>
      <c r="D361" s="4"/>
      <c r="E361" s="5"/>
    </row>
    <row r="362" spans="2:5" x14ac:dyDescent="0.25">
      <c r="B362" s="3"/>
      <c r="C362" s="15"/>
      <c r="D362" s="4"/>
      <c r="E362" s="5"/>
    </row>
    <row r="363" spans="2:5" x14ac:dyDescent="0.25">
      <c r="B363" s="3"/>
      <c r="C363" s="15"/>
      <c r="D363" s="4"/>
      <c r="E363" s="5"/>
    </row>
    <row r="364" spans="2:5" x14ac:dyDescent="0.25">
      <c r="B364" s="3"/>
      <c r="C364" s="15"/>
      <c r="D364" s="4"/>
      <c r="E364" s="5"/>
    </row>
    <row r="365" spans="2:5" x14ac:dyDescent="0.25">
      <c r="B365" s="3"/>
      <c r="C365" s="15"/>
      <c r="D365" s="4"/>
      <c r="E365" s="5"/>
    </row>
    <row r="366" spans="2:5" x14ac:dyDescent="0.25">
      <c r="B366" s="3"/>
      <c r="C366" s="15"/>
      <c r="D366" s="4"/>
      <c r="E366" s="5"/>
    </row>
    <row r="367" spans="2:5" x14ac:dyDescent="0.25">
      <c r="B367" s="3"/>
      <c r="C367" s="15"/>
      <c r="D367" s="4"/>
      <c r="E367" s="5"/>
    </row>
    <row r="368" spans="2:5" x14ac:dyDescent="0.25">
      <c r="B368" s="3"/>
      <c r="C368" s="15"/>
      <c r="D368" s="4"/>
      <c r="E368" s="5"/>
    </row>
    <row r="369" spans="2:5" x14ac:dyDescent="0.25">
      <c r="B369" s="3"/>
      <c r="C369" s="15"/>
      <c r="D369" s="4"/>
      <c r="E369" s="5"/>
    </row>
    <row r="370" spans="2:5" x14ac:dyDescent="0.25">
      <c r="B370" s="3"/>
      <c r="C370" s="15"/>
      <c r="D370" s="4"/>
      <c r="E370" s="5"/>
    </row>
    <row r="371" spans="2:5" x14ac:dyDescent="0.25">
      <c r="B371" s="3"/>
      <c r="C371" s="15"/>
      <c r="D371" s="4"/>
      <c r="E371" s="5"/>
    </row>
    <row r="372" spans="2:5" x14ac:dyDescent="0.25">
      <c r="B372" s="3"/>
      <c r="C372" s="15"/>
      <c r="D372" s="4"/>
      <c r="E372" s="5"/>
    </row>
    <row r="373" spans="2:5" x14ac:dyDescent="0.25">
      <c r="B373" s="3"/>
      <c r="C373" s="15"/>
      <c r="D373" s="4"/>
      <c r="E373" s="5"/>
    </row>
    <row r="374" spans="2:5" x14ac:dyDescent="0.25">
      <c r="B374" s="3"/>
      <c r="C374" s="15"/>
      <c r="D374" s="4"/>
      <c r="E374" s="5"/>
    </row>
    <row r="375" spans="2:5" x14ac:dyDescent="0.25">
      <c r="B375" s="3"/>
      <c r="C375" s="15"/>
      <c r="D375" s="4"/>
      <c r="E375" s="5"/>
    </row>
    <row r="376" spans="2:5" x14ac:dyDescent="0.25">
      <c r="B376" s="3"/>
      <c r="C376" s="15"/>
      <c r="D376" s="4"/>
      <c r="E376" s="5"/>
    </row>
    <row r="377" spans="2:5" x14ac:dyDescent="0.25">
      <c r="B377" s="3"/>
      <c r="C377" s="15"/>
      <c r="D377" s="4"/>
      <c r="E377" s="5"/>
    </row>
    <row r="378" spans="2:5" x14ac:dyDescent="0.25">
      <c r="B378" s="3"/>
      <c r="C378" s="15"/>
      <c r="D378" s="4"/>
      <c r="E378" s="5"/>
    </row>
    <row r="379" spans="2:5" x14ac:dyDescent="0.25">
      <c r="B379" s="3"/>
      <c r="C379" s="15"/>
      <c r="D379" s="4"/>
      <c r="E379" s="5"/>
    </row>
    <row r="380" spans="2:5" x14ac:dyDescent="0.25">
      <c r="B380" s="3"/>
      <c r="C380" s="15"/>
      <c r="D380" s="4"/>
      <c r="E380" s="5"/>
    </row>
    <row r="381" spans="2:5" x14ac:dyDescent="0.25">
      <c r="B381" s="3"/>
      <c r="C381" s="15"/>
      <c r="D381" s="4"/>
      <c r="E381" s="5"/>
    </row>
    <row r="382" spans="2:5" x14ac:dyDescent="0.25">
      <c r="B382" s="3"/>
      <c r="C382" s="15"/>
      <c r="D382" s="4"/>
      <c r="E382" s="5"/>
    </row>
    <row r="383" spans="2:5" x14ac:dyDescent="0.25">
      <c r="B383" s="3"/>
      <c r="C383" s="15"/>
      <c r="D383" s="4"/>
      <c r="E383" s="5"/>
    </row>
    <row r="384" spans="2:5" x14ac:dyDescent="0.25">
      <c r="B384" s="3"/>
      <c r="C384" s="15"/>
      <c r="D384" s="4"/>
      <c r="E384" s="5"/>
    </row>
    <row r="385" spans="2:5" x14ac:dyDescent="0.25">
      <c r="B385" s="3"/>
      <c r="C385" s="15"/>
      <c r="D385" s="4"/>
      <c r="E385" s="5"/>
    </row>
    <row r="386" spans="2:5" x14ac:dyDescent="0.25">
      <c r="B386" s="3"/>
      <c r="C386" s="15"/>
      <c r="D386" s="4"/>
      <c r="E386" s="5"/>
    </row>
    <row r="387" spans="2:5" x14ac:dyDescent="0.25">
      <c r="B387" s="3"/>
      <c r="C387" s="15"/>
      <c r="D387" s="4"/>
      <c r="E387" s="5"/>
    </row>
    <row r="388" spans="2:5" x14ac:dyDescent="0.25">
      <c r="B388" s="3"/>
      <c r="C388" s="15"/>
      <c r="D388" s="4"/>
      <c r="E388" s="5"/>
    </row>
    <row r="389" spans="2:5" x14ac:dyDescent="0.25">
      <c r="B389" s="3"/>
      <c r="C389" s="15"/>
      <c r="D389" s="4"/>
      <c r="E389" s="5"/>
    </row>
    <row r="390" spans="2:5" x14ac:dyDescent="0.25">
      <c r="B390" s="3"/>
      <c r="C390" s="15"/>
      <c r="D390" s="4"/>
      <c r="E390" s="5"/>
    </row>
    <row r="391" spans="2:5" x14ac:dyDescent="0.25">
      <c r="B391" s="3"/>
      <c r="C391" s="15"/>
      <c r="D391" s="4"/>
      <c r="E391" s="5"/>
    </row>
    <row r="392" spans="2:5" x14ac:dyDescent="0.25">
      <c r="B392" s="3"/>
      <c r="C392" s="15"/>
      <c r="D392" s="4"/>
      <c r="E392" s="5"/>
    </row>
    <row r="393" spans="2:5" x14ac:dyDescent="0.25">
      <c r="B393" s="3"/>
      <c r="C393" s="15"/>
      <c r="D393" s="4"/>
      <c r="E393" s="5"/>
    </row>
    <row r="394" spans="2:5" x14ac:dyDescent="0.25">
      <c r="B394" s="3"/>
      <c r="C394" s="15"/>
      <c r="D394" s="4"/>
      <c r="E394" s="5"/>
    </row>
    <row r="395" spans="2:5" x14ac:dyDescent="0.25">
      <c r="B395" s="3"/>
      <c r="C395" s="15"/>
      <c r="D395" s="4"/>
      <c r="E395" s="5"/>
    </row>
    <row r="396" spans="2:5" x14ac:dyDescent="0.25">
      <c r="B396" s="3"/>
      <c r="C396" s="15"/>
      <c r="D396" s="4"/>
      <c r="E396" s="5"/>
    </row>
    <row r="397" spans="2:5" x14ac:dyDescent="0.25">
      <c r="B397" s="3"/>
      <c r="C397" s="15"/>
      <c r="D397" s="4"/>
      <c r="E397" s="5"/>
    </row>
    <row r="398" spans="2:5" x14ac:dyDescent="0.25">
      <c r="B398" s="3"/>
      <c r="C398" s="15"/>
      <c r="D398" s="4"/>
      <c r="E398" s="5"/>
    </row>
    <row r="399" spans="2:5" x14ac:dyDescent="0.25">
      <c r="B399" s="3"/>
      <c r="C399" s="15"/>
      <c r="D399" s="4"/>
      <c r="E399" s="5"/>
    </row>
    <row r="400" spans="2:5" x14ac:dyDescent="0.25">
      <c r="B400" s="3"/>
      <c r="C400" s="15"/>
      <c r="D400" s="4"/>
      <c r="E400" s="5"/>
    </row>
    <row r="401" spans="2:5" x14ac:dyDescent="0.25">
      <c r="B401" s="3"/>
      <c r="C401" s="15"/>
      <c r="D401" s="4"/>
      <c r="E401" s="5"/>
    </row>
    <row r="402" spans="2:5" x14ac:dyDescent="0.25">
      <c r="B402" s="3"/>
      <c r="C402" s="15"/>
      <c r="D402" s="4"/>
      <c r="E402" s="5"/>
    </row>
    <row r="403" spans="2:5" x14ac:dyDescent="0.25">
      <c r="B403" s="3"/>
      <c r="C403" s="15"/>
      <c r="D403" s="4"/>
      <c r="E403" s="5"/>
    </row>
    <row r="404" spans="2:5" x14ac:dyDescent="0.25">
      <c r="B404" s="3"/>
      <c r="C404" s="15"/>
      <c r="D404" s="4"/>
      <c r="E404" s="5"/>
    </row>
    <row r="405" spans="2:5" x14ac:dyDescent="0.25">
      <c r="B405" s="3"/>
      <c r="C405" s="15"/>
      <c r="D405" s="4"/>
      <c r="E405" s="5"/>
    </row>
    <row r="406" spans="2:5" x14ac:dyDescent="0.25">
      <c r="B406" s="3"/>
      <c r="C406" s="15"/>
      <c r="D406" s="4"/>
      <c r="E406" s="5"/>
    </row>
    <row r="407" spans="2:5" x14ac:dyDescent="0.25">
      <c r="B407" s="3"/>
      <c r="C407" s="15"/>
      <c r="D407" s="4"/>
      <c r="E407" s="5"/>
    </row>
    <row r="408" spans="2:5" x14ac:dyDescent="0.25">
      <c r="B408" s="3"/>
      <c r="C408" s="15"/>
      <c r="D408" s="4"/>
      <c r="E408" s="5"/>
    </row>
    <row r="409" spans="2:5" x14ac:dyDescent="0.25">
      <c r="B409" s="3"/>
      <c r="C409" s="15"/>
      <c r="D409" s="4"/>
      <c r="E409" s="5"/>
    </row>
    <row r="410" spans="2:5" x14ac:dyDescent="0.25">
      <c r="B410" s="3"/>
      <c r="C410" s="15"/>
      <c r="D410" s="4"/>
      <c r="E410" s="5"/>
    </row>
    <row r="411" spans="2:5" x14ac:dyDescent="0.25">
      <c r="B411" s="3"/>
      <c r="C411" s="15"/>
      <c r="D411" s="4"/>
      <c r="E411" s="5"/>
    </row>
    <row r="412" spans="2:5" x14ac:dyDescent="0.25">
      <c r="B412" s="3"/>
      <c r="C412" s="15"/>
      <c r="D412" s="4"/>
      <c r="E412" s="5"/>
    </row>
    <row r="413" spans="2:5" x14ac:dyDescent="0.25">
      <c r="B413" s="3"/>
      <c r="C413" s="15"/>
      <c r="D413" s="4"/>
      <c r="E413" s="5"/>
    </row>
    <row r="414" spans="2:5" x14ac:dyDescent="0.25">
      <c r="B414" s="3"/>
      <c r="C414" s="15"/>
      <c r="D414" s="4"/>
      <c r="E414" s="5"/>
    </row>
    <row r="415" spans="2:5" x14ac:dyDescent="0.25">
      <c r="B415" s="3"/>
      <c r="C415" s="15"/>
      <c r="D415" s="4"/>
      <c r="E415" s="5"/>
    </row>
    <row r="416" spans="2:5" x14ac:dyDescent="0.25">
      <c r="B416" s="3"/>
      <c r="C416" s="15"/>
      <c r="D416" s="4"/>
      <c r="E416" s="5"/>
    </row>
    <row r="417" spans="2:5" x14ac:dyDescent="0.25">
      <c r="B417" s="3"/>
      <c r="C417" s="15"/>
      <c r="D417" s="4"/>
      <c r="E417" s="5"/>
    </row>
    <row r="418" spans="2:5" x14ac:dyDescent="0.25">
      <c r="B418" s="3"/>
      <c r="C418" s="15"/>
      <c r="D418" s="4"/>
      <c r="E418" s="5"/>
    </row>
    <row r="419" spans="2:5" x14ac:dyDescent="0.25">
      <c r="B419" s="3"/>
      <c r="C419" s="15"/>
      <c r="D419" s="4"/>
      <c r="E419" s="5"/>
    </row>
    <row r="420" spans="2:5" x14ac:dyDescent="0.25">
      <c r="B420" s="3"/>
      <c r="C420" s="15"/>
      <c r="D420" s="4"/>
      <c r="E420" s="5"/>
    </row>
    <row r="421" spans="2:5" x14ac:dyDescent="0.25">
      <c r="B421" s="3"/>
      <c r="C421" s="15"/>
      <c r="D421" s="4"/>
      <c r="E421" s="5"/>
    </row>
    <row r="422" spans="2:5" x14ac:dyDescent="0.25">
      <c r="B422" s="3"/>
      <c r="C422" s="15"/>
      <c r="D422" s="4"/>
      <c r="E422" s="5"/>
    </row>
    <row r="423" spans="2:5" x14ac:dyDescent="0.25">
      <c r="B423" s="3"/>
      <c r="C423" s="15"/>
      <c r="D423" s="4"/>
      <c r="E423" s="5"/>
    </row>
    <row r="424" spans="2:5" x14ac:dyDescent="0.25">
      <c r="B424" s="3"/>
      <c r="C424" s="15"/>
      <c r="D424" s="4"/>
      <c r="E424" s="5"/>
    </row>
    <row r="425" spans="2:5" x14ac:dyDescent="0.25">
      <c r="B425" s="3"/>
      <c r="C425" s="15"/>
      <c r="D425" s="4"/>
      <c r="E425" s="5"/>
    </row>
    <row r="426" spans="2:5" x14ac:dyDescent="0.25">
      <c r="B426" s="3"/>
      <c r="C426" s="15"/>
      <c r="D426" s="4"/>
      <c r="E426" s="5"/>
    </row>
    <row r="427" spans="2:5" x14ac:dyDescent="0.25">
      <c r="B427" s="3"/>
      <c r="C427" s="15"/>
      <c r="D427" s="4"/>
      <c r="E427" s="5"/>
    </row>
    <row r="428" spans="2:5" x14ac:dyDescent="0.25">
      <c r="B428" s="3"/>
      <c r="C428" s="15"/>
      <c r="D428" s="4"/>
      <c r="E428" s="5"/>
    </row>
    <row r="429" spans="2:5" x14ac:dyDescent="0.25">
      <c r="B429" s="3"/>
      <c r="C429" s="15"/>
      <c r="D429" s="4"/>
      <c r="E429" s="5"/>
    </row>
    <row r="430" spans="2:5" x14ac:dyDescent="0.25">
      <c r="B430" s="3"/>
      <c r="C430" s="15"/>
      <c r="D430" s="4"/>
      <c r="E430" s="5"/>
    </row>
    <row r="431" spans="2:5" x14ac:dyDescent="0.25">
      <c r="B431" s="3"/>
      <c r="C431" s="15"/>
      <c r="D431" s="4"/>
      <c r="E431" s="5"/>
    </row>
    <row r="432" spans="2:5" x14ac:dyDescent="0.25">
      <c r="B432" s="3"/>
      <c r="C432" s="15"/>
      <c r="D432" s="4"/>
      <c r="E432" s="5"/>
    </row>
    <row r="433" spans="2:5" x14ac:dyDescent="0.25">
      <c r="B433" s="3"/>
      <c r="C433" s="15"/>
      <c r="D433" s="4"/>
      <c r="E433" s="5"/>
    </row>
    <row r="434" spans="2:5" x14ac:dyDescent="0.25">
      <c r="B434" s="3"/>
      <c r="C434" s="15"/>
      <c r="D434" s="4"/>
      <c r="E434" s="5"/>
    </row>
    <row r="435" spans="2:5" x14ac:dyDescent="0.25">
      <c r="B435" s="3"/>
      <c r="C435" s="15"/>
      <c r="D435" s="4"/>
      <c r="E435" s="5"/>
    </row>
    <row r="436" spans="2:5" x14ac:dyDescent="0.25">
      <c r="B436" s="3"/>
      <c r="C436" s="15"/>
      <c r="D436" s="4"/>
      <c r="E436" s="5"/>
    </row>
    <row r="437" spans="2:5" x14ac:dyDescent="0.25">
      <c r="B437" s="3"/>
      <c r="C437" s="15"/>
      <c r="D437" s="4"/>
      <c r="E437" s="5"/>
    </row>
    <row r="438" spans="2:5" x14ac:dyDescent="0.25">
      <c r="B438" s="3"/>
      <c r="C438" s="15"/>
      <c r="D438" s="4"/>
      <c r="E438" s="5"/>
    </row>
    <row r="439" spans="2:5" x14ac:dyDescent="0.25">
      <c r="B439" s="3"/>
      <c r="C439" s="15"/>
      <c r="D439" s="4"/>
      <c r="E439" s="5"/>
    </row>
    <row r="440" spans="2:5" x14ac:dyDescent="0.25">
      <c r="B440" s="3"/>
      <c r="C440" s="15"/>
      <c r="D440" s="4"/>
      <c r="E440" s="5"/>
    </row>
    <row r="441" spans="2:5" x14ac:dyDescent="0.25">
      <c r="B441" s="3"/>
      <c r="C441" s="15"/>
      <c r="D441" s="4"/>
      <c r="E441" s="5"/>
    </row>
    <row r="442" spans="2:5" x14ac:dyDescent="0.25">
      <c r="B442" s="3"/>
      <c r="C442" s="15"/>
      <c r="D442" s="4"/>
      <c r="E442" s="5"/>
    </row>
    <row r="443" spans="2:5" x14ac:dyDescent="0.25">
      <c r="B443" s="3"/>
      <c r="C443" s="15"/>
      <c r="D443" s="4"/>
      <c r="E443" s="5"/>
    </row>
    <row r="444" spans="2:5" x14ac:dyDescent="0.25">
      <c r="B444" s="3"/>
      <c r="C444" s="15"/>
      <c r="D444" s="4"/>
      <c r="E444" s="5"/>
    </row>
    <row r="445" spans="2:5" x14ac:dyDescent="0.25">
      <c r="B445" s="3"/>
      <c r="C445" s="15"/>
      <c r="D445" s="4"/>
      <c r="E445" s="5"/>
    </row>
    <row r="446" spans="2:5" x14ac:dyDescent="0.25">
      <c r="B446" s="3"/>
      <c r="C446" s="15"/>
      <c r="D446" s="4"/>
      <c r="E446" s="5"/>
    </row>
    <row r="447" spans="2:5" x14ac:dyDescent="0.25">
      <c r="B447" s="3"/>
      <c r="C447" s="15"/>
      <c r="D447" s="4"/>
      <c r="E447" s="5"/>
    </row>
    <row r="448" spans="2:5" x14ac:dyDescent="0.25">
      <c r="B448" s="3"/>
      <c r="C448" s="15"/>
      <c r="D448" s="4"/>
      <c r="E448" s="5"/>
    </row>
    <row r="449" spans="2:5" x14ac:dyDescent="0.25">
      <c r="B449" s="3"/>
      <c r="C449" s="15"/>
      <c r="D449" s="4"/>
      <c r="E449" s="5"/>
    </row>
    <row r="450" spans="2:5" x14ac:dyDescent="0.25">
      <c r="B450" s="3"/>
      <c r="C450" s="15"/>
      <c r="D450" s="4"/>
      <c r="E450" s="5"/>
    </row>
    <row r="451" spans="2:5" x14ac:dyDescent="0.25">
      <c r="B451" s="3"/>
      <c r="C451" s="15"/>
      <c r="D451" s="4"/>
      <c r="E451" s="5"/>
    </row>
    <row r="452" spans="2:5" x14ac:dyDescent="0.25">
      <c r="B452" s="3"/>
      <c r="C452" s="15"/>
      <c r="D452" s="4"/>
      <c r="E452" s="5"/>
    </row>
    <row r="453" spans="2:5" x14ac:dyDescent="0.25">
      <c r="B453" s="3"/>
      <c r="C453" s="15"/>
      <c r="D453" s="4"/>
      <c r="E453" s="5"/>
    </row>
    <row r="454" spans="2:5" x14ac:dyDescent="0.25">
      <c r="B454" s="3"/>
      <c r="C454" s="15"/>
      <c r="D454" s="4"/>
      <c r="E454" s="5"/>
    </row>
    <row r="455" spans="2:5" x14ac:dyDescent="0.25">
      <c r="B455" s="3"/>
      <c r="C455" s="15"/>
      <c r="D455" s="4"/>
      <c r="E455" s="5"/>
    </row>
    <row r="456" spans="2:5" x14ac:dyDescent="0.25">
      <c r="B456" s="3"/>
      <c r="C456" s="15"/>
      <c r="D456" s="4"/>
      <c r="E456" s="5"/>
    </row>
    <row r="457" spans="2:5" x14ac:dyDescent="0.25">
      <c r="B457" s="3"/>
      <c r="C457" s="15"/>
      <c r="D457" s="4"/>
      <c r="E457" s="5"/>
    </row>
    <row r="458" spans="2:5" x14ac:dyDescent="0.25">
      <c r="B458" s="3"/>
      <c r="C458" s="15"/>
      <c r="D458" s="4"/>
      <c r="E458" s="5"/>
    </row>
    <row r="459" spans="2:5" x14ac:dyDescent="0.25">
      <c r="B459" s="3"/>
      <c r="C459" s="15"/>
      <c r="D459" s="4"/>
      <c r="E459" s="5"/>
    </row>
    <row r="460" spans="2:5" x14ac:dyDescent="0.25">
      <c r="B460" s="3"/>
      <c r="C460" s="15"/>
      <c r="D460" s="4"/>
      <c r="E460" s="5"/>
    </row>
    <row r="461" spans="2:5" x14ac:dyDescent="0.25">
      <c r="B461" s="3"/>
      <c r="C461" s="15"/>
      <c r="D461" s="4"/>
      <c r="E461" s="5"/>
    </row>
    <row r="462" spans="2:5" x14ac:dyDescent="0.25">
      <c r="B462" s="3"/>
      <c r="C462" s="15"/>
      <c r="D462" s="4"/>
      <c r="E462" s="5"/>
    </row>
    <row r="463" spans="2:5" x14ac:dyDescent="0.25">
      <c r="B463" s="3"/>
      <c r="C463" s="15"/>
      <c r="D463" s="4"/>
      <c r="E463" s="5"/>
    </row>
    <row r="464" spans="2:5" x14ac:dyDescent="0.25">
      <c r="B464" s="3"/>
      <c r="C464" s="15"/>
      <c r="D464" s="4"/>
      <c r="E464" s="5"/>
    </row>
    <row r="465" spans="2:5" x14ac:dyDescent="0.25">
      <c r="B465" s="3"/>
      <c r="C465" s="15"/>
      <c r="D465" s="4"/>
      <c r="E465" s="5"/>
    </row>
    <row r="466" spans="2:5" x14ac:dyDescent="0.25">
      <c r="B466" s="3"/>
      <c r="C466" s="15"/>
      <c r="D466" s="4"/>
      <c r="E466" s="5"/>
    </row>
    <row r="467" spans="2:5" x14ac:dyDescent="0.25">
      <c r="B467" s="3"/>
      <c r="C467" s="15"/>
      <c r="D467" s="4"/>
      <c r="E467" s="5"/>
    </row>
    <row r="468" spans="2:5" x14ac:dyDescent="0.25">
      <c r="B468" s="3"/>
      <c r="C468" s="15"/>
      <c r="D468" s="4"/>
      <c r="E468" s="5"/>
    </row>
    <row r="469" spans="2:5" x14ac:dyDescent="0.25">
      <c r="B469" s="3"/>
      <c r="C469" s="15"/>
      <c r="D469" s="4"/>
      <c r="E469" s="5"/>
    </row>
    <row r="470" spans="2:5" x14ac:dyDescent="0.25">
      <c r="B470" s="3"/>
      <c r="C470" s="15"/>
      <c r="D470" s="4"/>
      <c r="E470" s="5"/>
    </row>
    <row r="471" spans="2:5" x14ac:dyDescent="0.25">
      <c r="B471" s="3"/>
      <c r="C471" s="15"/>
      <c r="D471" s="4"/>
      <c r="E471" s="5"/>
    </row>
    <row r="472" spans="2:5" x14ac:dyDescent="0.25">
      <c r="B472" s="3"/>
      <c r="C472" s="15"/>
      <c r="D472" s="4"/>
      <c r="E472" s="5"/>
    </row>
    <row r="473" spans="2:5" x14ac:dyDescent="0.25">
      <c r="B473" s="3"/>
      <c r="C473" s="15"/>
      <c r="D473" s="4"/>
      <c r="E473" s="5"/>
    </row>
    <row r="474" spans="2:5" x14ac:dyDescent="0.25">
      <c r="B474" s="3"/>
      <c r="C474" s="15"/>
      <c r="D474" s="4"/>
      <c r="E474" s="5"/>
    </row>
    <row r="475" spans="2:5" x14ac:dyDescent="0.25">
      <c r="B475" s="3"/>
      <c r="C475" s="15"/>
      <c r="D475" s="4"/>
      <c r="E475" s="5"/>
    </row>
    <row r="476" spans="2:5" x14ac:dyDescent="0.25">
      <c r="B476" s="3"/>
      <c r="C476" s="15"/>
      <c r="D476" s="4"/>
      <c r="E476" s="5"/>
    </row>
    <row r="477" spans="2:5" x14ac:dyDescent="0.25">
      <c r="B477" s="3"/>
      <c r="C477" s="15"/>
      <c r="D477" s="4"/>
      <c r="E477" s="5"/>
    </row>
    <row r="478" spans="2:5" x14ac:dyDescent="0.25">
      <c r="B478" s="3"/>
      <c r="C478" s="15"/>
      <c r="D478" s="4"/>
      <c r="E478" s="5"/>
    </row>
    <row r="479" spans="2:5" x14ac:dyDescent="0.25">
      <c r="B479" s="3"/>
      <c r="C479" s="15"/>
      <c r="D479" s="4"/>
      <c r="E479" s="5"/>
    </row>
    <row r="480" spans="2:5" x14ac:dyDescent="0.25">
      <c r="B480" s="3"/>
      <c r="C480" s="15"/>
      <c r="D480" s="4"/>
      <c r="E480" s="5"/>
    </row>
    <row r="481" spans="2:5" x14ac:dyDescent="0.25">
      <c r="B481" s="3"/>
      <c r="C481" s="15"/>
      <c r="D481" s="4"/>
      <c r="E481" s="5"/>
    </row>
    <row r="482" spans="2:5" x14ac:dyDescent="0.25">
      <c r="B482" s="3"/>
      <c r="C482" s="15"/>
      <c r="D482" s="4"/>
      <c r="E482" s="5"/>
    </row>
    <row r="483" spans="2:5" x14ac:dyDescent="0.25">
      <c r="B483" s="3"/>
      <c r="C483" s="15"/>
      <c r="D483" s="4"/>
      <c r="E483" s="5"/>
    </row>
    <row r="484" spans="2:5" x14ac:dyDescent="0.25">
      <c r="B484" s="3"/>
      <c r="C484" s="15"/>
      <c r="D484" s="4"/>
      <c r="E484" s="5"/>
    </row>
    <row r="485" spans="2:5" x14ac:dyDescent="0.25">
      <c r="B485" s="3"/>
      <c r="C485" s="15"/>
      <c r="D485" s="4"/>
      <c r="E485" s="5"/>
    </row>
    <row r="486" spans="2:5" x14ac:dyDescent="0.25">
      <c r="B486" s="3"/>
      <c r="C486" s="15"/>
      <c r="D486" s="4"/>
      <c r="E486" s="5"/>
    </row>
    <row r="487" spans="2:5" x14ac:dyDescent="0.25">
      <c r="B487" s="3"/>
      <c r="C487" s="15"/>
      <c r="D487" s="4"/>
      <c r="E487" s="5"/>
    </row>
    <row r="488" spans="2:5" x14ac:dyDescent="0.25">
      <c r="B488" s="3"/>
      <c r="C488" s="15"/>
      <c r="D488" s="4"/>
      <c r="E488" s="5"/>
    </row>
    <row r="489" spans="2:5" x14ac:dyDescent="0.25">
      <c r="B489" s="3"/>
      <c r="C489" s="15"/>
      <c r="D489" s="4"/>
      <c r="E489" s="5"/>
    </row>
    <row r="490" spans="2:5" x14ac:dyDescent="0.25">
      <c r="B490" s="3"/>
      <c r="C490" s="15"/>
      <c r="D490" s="4"/>
      <c r="E490" s="5"/>
    </row>
    <row r="491" spans="2:5" x14ac:dyDescent="0.25">
      <c r="B491" s="3"/>
      <c r="C491" s="15"/>
      <c r="D491" s="4"/>
      <c r="E491" s="5"/>
    </row>
    <row r="492" spans="2:5" x14ac:dyDescent="0.25">
      <c r="B492" s="3"/>
      <c r="C492" s="15"/>
      <c r="D492" s="4"/>
      <c r="E492" s="5"/>
    </row>
    <row r="493" spans="2:5" x14ac:dyDescent="0.25">
      <c r="B493" s="3"/>
      <c r="C493" s="15"/>
      <c r="D493" s="4"/>
      <c r="E493" s="5"/>
    </row>
    <row r="494" spans="2:5" x14ac:dyDescent="0.25">
      <c r="B494" s="3"/>
      <c r="C494" s="15"/>
      <c r="D494" s="4"/>
      <c r="E494" s="5"/>
    </row>
    <row r="495" spans="2:5" x14ac:dyDescent="0.25">
      <c r="B495" s="3"/>
      <c r="C495" s="15"/>
      <c r="D495" s="4"/>
      <c r="E495" s="5"/>
    </row>
    <row r="496" spans="2:5" x14ac:dyDescent="0.25">
      <c r="B496" s="3"/>
      <c r="C496" s="15"/>
      <c r="D496" s="4"/>
      <c r="E496" s="5"/>
    </row>
    <row r="497" spans="2:5" x14ac:dyDescent="0.25">
      <c r="B497" s="3"/>
      <c r="C497" s="15"/>
      <c r="D497" s="4"/>
      <c r="E497" s="5"/>
    </row>
    <row r="498" spans="2:5" x14ac:dyDescent="0.25">
      <c r="B498" s="3"/>
      <c r="C498" s="15"/>
      <c r="D498" s="4"/>
      <c r="E498" s="5"/>
    </row>
    <row r="499" spans="2:5" x14ac:dyDescent="0.25">
      <c r="B499" s="3"/>
      <c r="C499" s="15"/>
      <c r="D499" s="4"/>
      <c r="E499" s="5"/>
    </row>
    <row r="500" spans="2:5" x14ac:dyDescent="0.25">
      <c r="B500" s="3"/>
      <c r="C500" s="15"/>
      <c r="D500" s="4"/>
      <c r="E500" s="5"/>
    </row>
    <row r="501" spans="2:5" x14ac:dyDescent="0.25">
      <c r="B501" s="3"/>
      <c r="C501" s="15"/>
      <c r="D501" s="4"/>
      <c r="E501" s="5"/>
    </row>
    <row r="502" spans="2:5" x14ac:dyDescent="0.25">
      <c r="B502" s="3"/>
      <c r="C502" s="15"/>
      <c r="D502" s="4"/>
      <c r="E502" s="5"/>
    </row>
    <row r="503" spans="2:5" x14ac:dyDescent="0.25">
      <c r="B503" s="3"/>
      <c r="C503" s="15"/>
      <c r="D503" s="4"/>
      <c r="E503" s="5"/>
    </row>
    <row r="504" spans="2:5" x14ac:dyDescent="0.25">
      <c r="B504" s="3"/>
      <c r="C504" s="15"/>
      <c r="D504" s="4"/>
      <c r="E504" s="5"/>
    </row>
    <row r="505" spans="2:5" x14ac:dyDescent="0.25">
      <c r="B505" s="3"/>
      <c r="C505" s="15"/>
      <c r="D505" s="4"/>
      <c r="E505" s="5"/>
    </row>
    <row r="506" spans="2:5" x14ac:dyDescent="0.25">
      <c r="B506" s="3"/>
      <c r="C506" s="15"/>
      <c r="D506" s="4"/>
      <c r="E506" s="5"/>
    </row>
    <row r="507" spans="2:5" x14ac:dyDescent="0.25">
      <c r="B507" s="3"/>
      <c r="C507" s="15"/>
      <c r="D507" s="4"/>
      <c r="E507" s="5"/>
    </row>
    <row r="508" spans="2:5" x14ac:dyDescent="0.25">
      <c r="B508" s="3"/>
      <c r="C508" s="15"/>
      <c r="D508" s="4"/>
      <c r="E508" s="5"/>
    </row>
    <row r="509" spans="2:5" x14ac:dyDescent="0.25">
      <c r="B509" s="3"/>
      <c r="C509" s="15"/>
      <c r="D509" s="4"/>
      <c r="E509" s="5"/>
    </row>
    <row r="510" spans="2:5" x14ac:dyDescent="0.25">
      <c r="B510" s="3"/>
      <c r="C510" s="15"/>
      <c r="D510" s="4"/>
      <c r="E510" s="5"/>
    </row>
    <row r="511" spans="2:5" x14ac:dyDescent="0.25">
      <c r="B511" s="3"/>
      <c r="C511" s="15"/>
      <c r="D511" s="4"/>
      <c r="E511" s="5"/>
    </row>
    <row r="512" spans="2:5" x14ac:dyDescent="0.25">
      <c r="B512" s="3"/>
      <c r="C512" s="15"/>
      <c r="D512" s="4"/>
      <c r="E512" s="5"/>
    </row>
    <row r="513" spans="2:5" x14ac:dyDescent="0.25">
      <c r="B513" s="3"/>
      <c r="C513" s="15"/>
      <c r="D513" s="4"/>
      <c r="E513" s="5"/>
    </row>
    <row r="514" spans="2:5" x14ac:dyDescent="0.25">
      <c r="B514" s="3"/>
      <c r="C514" s="15"/>
      <c r="D514" s="4"/>
      <c r="E514" s="5"/>
    </row>
    <row r="515" spans="2:5" x14ac:dyDescent="0.25">
      <c r="B515" s="3"/>
      <c r="C515" s="15"/>
      <c r="D515" s="4"/>
      <c r="E515" s="5"/>
    </row>
    <row r="516" spans="2:5" x14ac:dyDescent="0.25">
      <c r="B516" s="3"/>
      <c r="C516" s="15"/>
      <c r="D516" s="4"/>
      <c r="E516" s="5"/>
    </row>
    <row r="517" spans="2:5" x14ac:dyDescent="0.25">
      <c r="B517" s="3"/>
      <c r="C517" s="15"/>
      <c r="D517" s="4"/>
      <c r="E517" s="5"/>
    </row>
    <row r="518" spans="2:5" x14ac:dyDescent="0.25">
      <c r="B518" s="3"/>
      <c r="C518" s="15"/>
      <c r="D518" s="4"/>
      <c r="E518" s="5"/>
    </row>
    <row r="519" spans="2:5" x14ac:dyDescent="0.25">
      <c r="B519" s="3"/>
      <c r="C519" s="15"/>
      <c r="D519" s="4"/>
      <c r="E519" s="5"/>
    </row>
    <row r="520" spans="2:5" x14ac:dyDescent="0.25">
      <c r="B520" s="3"/>
      <c r="C520" s="15"/>
      <c r="D520" s="4"/>
      <c r="E520" s="5"/>
    </row>
    <row r="521" spans="2:5" x14ac:dyDescent="0.25">
      <c r="B521" s="3"/>
      <c r="C521" s="15"/>
      <c r="D521" s="4"/>
      <c r="E521" s="5"/>
    </row>
    <row r="522" spans="2:5" x14ac:dyDescent="0.25">
      <c r="B522" s="3"/>
      <c r="C522" s="15"/>
      <c r="D522" s="4"/>
      <c r="E522" s="5"/>
    </row>
    <row r="523" spans="2:5" x14ac:dyDescent="0.25">
      <c r="B523" s="3"/>
      <c r="C523" s="15"/>
      <c r="D523" s="4"/>
      <c r="E523" s="5"/>
    </row>
    <row r="524" spans="2:5" x14ac:dyDescent="0.25">
      <c r="B524" s="3"/>
      <c r="C524" s="15"/>
      <c r="D524" s="4"/>
      <c r="E524" s="5"/>
    </row>
    <row r="525" spans="2:5" x14ac:dyDescent="0.25">
      <c r="B525" s="3"/>
      <c r="C525" s="15"/>
      <c r="D525" s="4"/>
      <c r="E525" s="5"/>
    </row>
    <row r="526" spans="2:5" x14ac:dyDescent="0.25">
      <c r="B526" s="3"/>
      <c r="C526" s="15"/>
      <c r="D526" s="4"/>
      <c r="E526" s="5"/>
    </row>
    <row r="527" spans="2:5" x14ac:dyDescent="0.25">
      <c r="B527" s="3"/>
      <c r="C527" s="15"/>
      <c r="D527" s="4"/>
      <c r="E527" s="5"/>
    </row>
    <row r="528" spans="2:5" x14ac:dyDescent="0.25">
      <c r="B528" s="3"/>
      <c r="C528" s="15"/>
      <c r="D528" s="4"/>
      <c r="E528" s="5"/>
    </row>
    <row r="529" spans="2:5" x14ac:dyDescent="0.25">
      <c r="B529" s="3"/>
      <c r="C529" s="15"/>
      <c r="D529" s="4"/>
      <c r="E529" s="5"/>
    </row>
    <row r="530" spans="2:5" x14ac:dyDescent="0.25">
      <c r="B530" s="3"/>
      <c r="C530" s="15"/>
      <c r="D530" s="4"/>
      <c r="E530" s="5"/>
    </row>
    <row r="531" spans="2:5" x14ac:dyDescent="0.25">
      <c r="B531" s="3"/>
      <c r="C531" s="15"/>
      <c r="D531" s="4"/>
      <c r="E531" s="5"/>
    </row>
    <row r="532" spans="2:5" x14ac:dyDescent="0.25">
      <c r="B532" s="3"/>
      <c r="C532" s="15"/>
      <c r="D532" s="4"/>
      <c r="E532" s="5"/>
    </row>
    <row r="533" spans="2:5" x14ac:dyDescent="0.25">
      <c r="B533" s="3"/>
      <c r="C533" s="15"/>
      <c r="D533" s="4"/>
      <c r="E533" s="5"/>
    </row>
    <row r="534" spans="2:5" x14ac:dyDescent="0.25">
      <c r="B534" s="3"/>
      <c r="C534" s="15"/>
      <c r="D534" s="4"/>
      <c r="E534" s="5"/>
    </row>
    <row r="535" spans="2:5" x14ac:dyDescent="0.25">
      <c r="B535" s="3"/>
      <c r="C535" s="15"/>
      <c r="D535" s="4"/>
      <c r="E535" s="5"/>
    </row>
    <row r="536" spans="2:5" x14ac:dyDescent="0.25">
      <c r="B536" s="3"/>
      <c r="C536" s="15"/>
      <c r="D536" s="4"/>
      <c r="E536" s="5"/>
    </row>
    <row r="537" spans="2:5" x14ac:dyDescent="0.25">
      <c r="B537" s="3"/>
      <c r="C537" s="15"/>
      <c r="D537" s="4"/>
      <c r="E537" s="5"/>
    </row>
    <row r="538" spans="2:5" x14ac:dyDescent="0.25">
      <c r="B538" s="3"/>
      <c r="C538" s="15"/>
      <c r="D538" s="4"/>
      <c r="E538" s="5"/>
    </row>
    <row r="539" spans="2:5" x14ac:dyDescent="0.25">
      <c r="B539" s="3"/>
      <c r="C539" s="15"/>
      <c r="D539" s="4"/>
      <c r="E539" s="5"/>
    </row>
    <row r="540" spans="2:5" x14ac:dyDescent="0.25">
      <c r="B540" s="3"/>
      <c r="C540" s="15"/>
      <c r="D540" s="4"/>
      <c r="E540" s="5"/>
    </row>
    <row r="541" spans="2:5" x14ac:dyDescent="0.25">
      <c r="B541" s="3"/>
      <c r="C541" s="15"/>
      <c r="D541" s="4"/>
      <c r="E541" s="5"/>
    </row>
    <row r="542" spans="2:5" x14ac:dyDescent="0.25">
      <c r="B542" s="3"/>
      <c r="C542" s="15"/>
      <c r="D542" s="4"/>
      <c r="E542" s="5"/>
    </row>
    <row r="543" spans="2:5" x14ac:dyDescent="0.25">
      <c r="B543" s="3"/>
      <c r="C543" s="15"/>
      <c r="D543" s="4"/>
      <c r="E543" s="5"/>
    </row>
    <row r="544" spans="2:5" x14ac:dyDescent="0.25">
      <c r="B544" s="3"/>
      <c r="C544" s="15"/>
      <c r="D544" s="4"/>
      <c r="E544" s="5"/>
    </row>
    <row r="545" spans="2:5" x14ac:dyDescent="0.25">
      <c r="B545" s="3"/>
      <c r="C545" s="15"/>
      <c r="D545" s="4"/>
      <c r="E545" s="5"/>
    </row>
    <row r="546" spans="2:5" x14ac:dyDescent="0.25">
      <c r="B546" s="3"/>
      <c r="C546" s="15"/>
      <c r="D546" s="4"/>
      <c r="E546" s="5"/>
    </row>
    <row r="547" spans="2:5" x14ac:dyDescent="0.25">
      <c r="B547" s="3"/>
      <c r="C547" s="15"/>
      <c r="D547" s="4"/>
      <c r="E547" s="5"/>
    </row>
    <row r="548" spans="2:5" x14ac:dyDescent="0.25">
      <c r="B548" s="3"/>
      <c r="C548" s="15"/>
      <c r="D548" s="4"/>
      <c r="E548" s="5"/>
    </row>
    <row r="549" spans="2:5" x14ac:dyDescent="0.25">
      <c r="B549" s="3"/>
      <c r="C549" s="15"/>
      <c r="D549" s="4"/>
      <c r="E549" s="5"/>
    </row>
    <row r="550" spans="2:5" x14ac:dyDescent="0.25">
      <c r="B550" s="3"/>
      <c r="C550" s="15"/>
      <c r="D550" s="4"/>
      <c r="E550" s="5"/>
    </row>
    <row r="551" spans="2:5" x14ac:dyDescent="0.25">
      <c r="B551" s="3"/>
      <c r="C551" s="15"/>
      <c r="D551" s="4"/>
      <c r="E551" s="5"/>
    </row>
    <row r="552" spans="2:5" x14ac:dyDescent="0.25">
      <c r="B552" s="3"/>
      <c r="C552" s="15"/>
      <c r="D552" s="4"/>
      <c r="E552" s="5"/>
    </row>
    <row r="553" spans="2:5" x14ac:dyDescent="0.25">
      <c r="B553" s="3"/>
      <c r="C553" s="15"/>
      <c r="D553" s="4"/>
      <c r="E553" s="5"/>
    </row>
    <row r="554" spans="2:5" x14ac:dyDescent="0.25">
      <c r="B554" s="3"/>
      <c r="C554" s="15"/>
      <c r="D554" s="4"/>
      <c r="E554" s="5"/>
    </row>
    <row r="555" spans="2:5" x14ac:dyDescent="0.25">
      <c r="B555" s="3"/>
      <c r="C555" s="15"/>
      <c r="D555" s="4"/>
      <c r="E555" s="5"/>
    </row>
    <row r="556" spans="2:5" x14ac:dyDescent="0.25">
      <c r="B556" s="3"/>
      <c r="C556" s="15"/>
      <c r="D556" s="4"/>
      <c r="E556" s="5"/>
    </row>
    <row r="557" spans="2:5" x14ac:dyDescent="0.25">
      <c r="B557" s="3"/>
      <c r="C557" s="15"/>
      <c r="D557" s="4"/>
      <c r="E557" s="5"/>
    </row>
    <row r="558" spans="2:5" x14ac:dyDescent="0.25">
      <c r="B558" s="3"/>
      <c r="C558" s="15"/>
      <c r="D558" s="4"/>
      <c r="E558" s="5"/>
    </row>
    <row r="559" spans="2:5" x14ac:dyDescent="0.25">
      <c r="B559" s="3"/>
      <c r="C559" s="15"/>
      <c r="D559" s="4"/>
      <c r="E559" s="5"/>
    </row>
    <row r="560" spans="2:5" x14ac:dyDescent="0.25">
      <c r="B560" s="3"/>
      <c r="C560" s="15"/>
      <c r="D560" s="4"/>
      <c r="E560" s="5"/>
    </row>
    <row r="561" spans="2:5" x14ac:dyDescent="0.25">
      <c r="B561" s="3"/>
      <c r="C561" s="15"/>
      <c r="D561" s="4"/>
      <c r="E561" s="5"/>
    </row>
    <row r="562" spans="2:5" x14ac:dyDescent="0.25">
      <c r="B562" s="3"/>
      <c r="C562" s="15"/>
      <c r="D562" s="4"/>
      <c r="E562" s="5"/>
    </row>
    <row r="563" spans="2:5" x14ac:dyDescent="0.25">
      <c r="B563" s="3"/>
      <c r="C563" s="15"/>
      <c r="D563" s="4"/>
      <c r="E563" s="5"/>
    </row>
    <row r="564" spans="2:5" x14ac:dyDescent="0.25">
      <c r="B564" s="3"/>
      <c r="C564" s="15"/>
      <c r="D564" s="4"/>
      <c r="E564" s="5"/>
    </row>
    <row r="565" spans="2:5" x14ac:dyDescent="0.25">
      <c r="B565" s="3"/>
      <c r="C565" s="15"/>
      <c r="D565" s="4"/>
      <c r="E565" s="5"/>
    </row>
    <row r="566" spans="2:5" x14ac:dyDescent="0.25">
      <c r="B566" s="3"/>
      <c r="C566" s="15"/>
      <c r="D566" s="4"/>
      <c r="E566" s="5"/>
    </row>
    <row r="567" spans="2:5" x14ac:dyDescent="0.25">
      <c r="B567" s="3"/>
      <c r="C567" s="15"/>
      <c r="D567" s="4"/>
      <c r="E567" s="5"/>
    </row>
    <row r="568" spans="2:5" x14ac:dyDescent="0.25">
      <c r="B568" s="3"/>
      <c r="C568" s="15"/>
      <c r="D568" s="4"/>
      <c r="E568" s="5"/>
    </row>
    <row r="569" spans="2:5" x14ac:dyDescent="0.25">
      <c r="B569" s="3"/>
      <c r="C569" s="15"/>
      <c r="D569" s="4"/>
      <c r="E569" s="5"/>
    </row>
    <row r="570" spans="2:5" x14ac:dyDescent="0.25">
      <c r="B570" s="3"/>
      <c r="C570" s="15"/>
      <c r="D570" s="4"/>
      <c r="E570" s="5"/>
    </row>
    <row r="571" spans="2:5" x14ac:dyDescent="0.25">
      <c r="B571" s="3"/>
      <c r="C571" s="15"/>
      <c r="D571" s="4"/>
      <c r="E571" s="5"/>
    </row>
    <row r="572" spans="2:5" x14ac:dyDescent="0.25">
      <c r="B572" s="3"/>
      <c r="C572" s="15"/>
      <c r="D572" s="4"/>
      <c r="E572" s="5"/>
    </row>
    <row r="573" spans="2:5" x14ac:dyDescent="0.25">
      <c r="B573" s="3"/>
      <c r="C573" s="15"/>
      <c r="D573" s="4"/>
      <c r="E573" s="5"/>
    </row>
    <row r="574" spans="2:5" x14ac:dyDescent="0.25">
      <c r="B574" s="3"/>
      <c r="C574" s="15"/>
      <c r="D574" s="4"/>
      <c r="E574" s="5"/>
    </row>
    <row r="575" spans="2:5" x14ac:dyDescent="0.25">
      <c r="B575" s="3"/>
      <c r="C575" s="15"/>
      <c r="D575" s="4"/>
      <c r="E575" s="5"/>
    </row>
    <row r="576" spans="2:5" x14ac:dyDescent="0.25">
      <c r="B576" s="3"/>
      <c r="C576" s="15"/>
      <c r="D576" s="4"/>
      <c r="E576" s="5"/>
    </row>
    <row r="577" spans="2:5" x14ac:dyDescent="0.25">
      <c r="B577" s="3"/>
      <c r="C577" s="15"/>
      <c r="D577" s="4"/>
      <c r="E577" s="5"/>
    </row>
    <row r="578" spans="2:5" x14ac:dyDescent="0.25">
      <c r="B578" s="3"/>
      <c r="C578" s="15"/>
      <c r="D578" s="4"/>
      <c r="E578" s="5"/>
    </row>
    <row r="579" spans="2:5" x14ac:dyDescent="0.25">
      <c r="B579" s="3"/>
      <c r="C579" s="15"/>
      <c r="D579" s="4"/>
      <c r="E579" s="5"/>
    </row>
    <row r="580" spans="2:5" x14ac:dyDescent="0.25">
      <c r="B580" s="3"/>
      <c r="C580" s="15"/>
      <c r="D580" s="4"/>
      <c r="E580" s="5"/>
    </row>
    <row r="581" spans="2:5" x14ac:dyDescent="0.25">
      <c r="B581" s="3"/>
      <c r="C581" s="15"/>
      <c r="D581" s="4"/>
      <c r="E581" s="5"/>
    </row>
    <row r="582" spans="2:5" x14ac:dyDescent="0.25">
      <c r="B582" s="3"/>
      <c r="C582" s="15"/>
      <c r="D582" s="4"/>
      <c r="E582" s="5"/>
    </row>
    <row r="583" spans="2:5" x14ac:dyDescent="0.25">
      <c r="B583" s="3"/>
      <c r="C583" s="15"/>
      <c r="D583" s="4"/>
      <c r="E583" s="5"/>
    </row>
    <row r="584" spans="2:5" x14ac:dyDescent="0.25">
      <c r="B584" s="3"/>
      <c r="C584" s="15"/>
      <c r="D584" s="4"/>
      <c r="E584" s="5"/>
    </row>
    <row r="585" spans="2:5" x14ac:dyDescent="0.25">
      <c r="B585" s="3"/>
      <c r="C585" s="15"/>
      <c r="D585" s="4"/>
      <c r="E585" s="5"/>
    </row>
    <row r="586" spans="2:5" x14ac:dyDescent="0.25">
      <c r="B586" s="3"/>
      <c r="C586" s="15"/>
      <c r="D586" s="4"/>
      <c r="E586" s="5"/>
    </row>
    <row r="587" spans="2:5" x14ac:dyDescent="0.25">
      <c r="B587" s="3"/>
      <c r="C587" s="15"/>
      <c r="D587" s="4"/>
      <c r="E587" s="5"/>
    </row>
    <row r="588" spans="2:5" x14ac:dyDescent="0.25">
      <c r="B588" s="3"/>
      <c r="C588" s="15"/>
      <c r="D588" s="4"/>
      <c r="E588" s="5"/>
    </row>
    <row r="589" spans="2:5" x14ac:dyDescent="0.25">
      <c r="B589" s="3"/>
      <c r="C589" s="15"/>
      <c r="D589" s="4"/>
      <c r="E589" s="5"/>
    </row>
    <row r="590" spans="2:5" x14ac:dyDescent="0.25">
      <c r="B590" s="3"/>
      <c r="C590" s="15"/>
      <c r="D590" s="4"/>
      <c r="E590" s="5"/>
    </row>
    <row r="591" spans="2:5" x14ac:dyDescent="0.25">
      <c r="B591" s="3"/>
      <c r="C591" s="15"/>
      <c r="D591" s="4"/>
      <c r="E591" s="5"/>
    </row>
    <row r="592" spans="2:5" x14ac:dyDescent="0.25">
      <c r="B592" s="3"/>
      <c r="C592" s="15"/>
      <c r="D592" s="4"/>
      <c r="E592" s="5"/>
    </row>
    <row r="593" spans="2:5" x14ac:dyDescent="0.25">
      <c r="B593" s="3"/>
      <c r="C593" s="15"/>
      <c r="D593" s="4"/>
      <c r="E593" s="5"/>
    </row>
    <row r="594" spans="2:5" x14ac:dyDescent="0.25">
      <c r="B594" s="3"/>
      <c r="C594" s="15"/>
      <c r="D594" s="4"/>
      <c r="E594" s="5"/>
    </row>
    <row r="595" spans="2:5" x14ac:dyDescent="0.25">
      <c r="B595" s="3"/>
      <c r="C595" s="15"/>
      <c r="D595" s="4"/>
      <c r="E595" s="5"/>
    </row>
    <row r="596" spans="2:5" x14ac:dyDescent="0.25">
      <c r="B596" s="3"/>
      <c r="C596" s="15"/>
      <c r="D596" s="4"/>
      <c r="E596" s="5"/>
    </row>
    <row r="597" spans="2:5" x14ac:dyDescent="0.25">
      <c r="B597" s="3"/>
      <c r="C597" s="15"/>
      <c r="D597" s="4"/>
      <c r="E597" s="5"/>
    </row>
    <row r="598" spans="2:5" x14ac:dyDescent="0.25">
      <c r="B598" s="3"/>
      <c r="C598" s="15"/>
      <c r="D598" s="4"/>
      <c r="E598" s="5"/>
    </row>
    <row r="599" spans="2:5" x14ac:dyDescent="0.25">
      <c r="B599" s="3"/>
      <c r="C599" s="15"/>
      <c r="D599" s="4"/>
      <c r="E599" s="5"/>
    </row>
    <row r="600" spans="2:5" x14ac:dyDescent="0.25">
      <c r="B600" s="3"/>
      <c r="C600" s="15"/>
      <c r="D600" s="4"/>
      <c r="E600" s="5"/>
    </row>
    <row r="601" spans="2:5" x14ac:dyDescent="0.25">
      <c r="B601" s="3"/>
      <c r="C601" s="15"/>
      <c r="D601" s="4"/>
      <c r="E601" s="5"/>
    </row>
    <row r="602" spans="2:5" x14ac:dyDescent="0.25">
      <c r="B602" s="3"/>
      <c r="C602" s="15"/>
      <c r="D602" s="4"/>
      <c r="E602" s="5"/>
    </row>
    <row r="603" spans="2:5" x14ac:dyDescent="0.25">
      <c r="B603" s="3"/>
      <c r="C603" s="15"/>
      <c r="D603" s="4"/>
      <c r="E603" s="5"/>
    </row>
    <row r="604" spans="2:5" x14ac:dyDescent="0.25">
      <c r="B604" s="3"/>
      <c r="C604" s="15"/>
      <c r="D604" s="4"/>
      <c r="E604" s="5"/>
    </row>
    <row r="605" spans="2:5" x14ac:dyDescent="0.25">
      <c r="B605" s="3"/>
      <c r="C605" s="15"/>
      <c r="D605" s="4"/>
      <c r="E605" s="5"/>
    </row>
    <row r="606" spans="2:5" x14ac:dyDescent="0.25">
      <c r="B606" s="3"/>
      <c r="C606" s="15"/>
      <c r="D606" s="4"/>
      <c r="E606" s="5"/>
    </row>
    <row r="607" spans="2:5" x14ac:dyDescent="0.25">
      <c r="B607" s="3"/>
      <c r="C607" s="15"/>
      <c r="D607" s="4"/>
      <c r="E607" s="5"/>
    </row>
    <row r="608" spans="2:5" x14ac:dyDescent="0.25">
      <c r="B608" s="3"/>
      <c r="C608" s="15"/>
      <c r="D608" s="4"/>
      <c r="E608" s="5"/>
    </row>
    <row r="609" spans="2:5" x14ac:dyDescent="0.25">
      <c r="B609" s="3"/>
      <c r="C609" s="15"/>
      <c r="D609" s="4"/>
      <c r="E609" s="5"/>
    </row>
    <row r="610" spans="2:5" x14ac:dyDescent="0.25">
      <c r="B610" s="3"/>
      <c r="C610" s="15"/>
      <c r="D610" s="4"/>
      <c r="E610" s="5"/>
    </row>
    <row r="611" spans="2:5" x14ac:dyDescent="0.25">
      <c r="B611" s="3"/>
      <c r="C611" s="15"/>
      <c r="D611" s="4"/>
      <c r="E611" s="5"/>
    </row>
    <row r="612" spans="2:5" x14ac:dyDescent="0.25">
      <c r="B612" s="3"/>
      <c r="C612" s="15"/>
      <c r="D612" s="4"/>
      <c r="E612" s="5"/>
    </row>
    <row r="613" spans="2:5" x14ac:dyDescent="0.25">
      <c r="B613" s="3"/>
      <c r="C613" s="15"/>
      <c r="D613" s="4"/>
      <c r="E613" s="5"/>
    </row>
    <row r="614" spans="2:5" x14ac:dyDescent="0.25">
      <c r="B614" s="3"/>
      <c r="C614" s="15"/>
      <c r="D614" s="4"/>
      <c r="E614" s="5"/>
    </row>
    <row r="615" spans="2:5" x14ac:dyDescent="0.25">
      <c r="B615" s="3"/>
      <c r="C615" s="15"/>
      <c r="D615" s="4"/>
      <c r="E615" s="5"/>
    </row>
    <row r="616" spans="2:5" x14ac:dyDescent="0.25">
      <c r="B616" s="3"/>
      <c r="C616" s="15"/>
      <c r="D616" s="4"/>
      <c r="E616" s="5"/>
    </row>
    <row r="617" spans="2:5" x14ac:dyDescent="0.25">
      <c r="B617" s="3"/>
      <c r="C617" s="15"/>
      <c r="D617" s="4"/>
      <c r="E617" s="5"/>
    </row>
    <row r="618" spans="2:5" x14ac:dyDescent="0.25">
      <c r="B618" s="3"/>
      <c r="C618" s="15"/>
      <c r="D618" s="4"/>
      <c r="E618" s="5"/>
    </row>
    <row r="619" spans="2:5" x14ac:dyDescent="0.25">
      <c r="B619" s="3"/>
      <c r="C619" s="15"/>
      <c r="D619" s="4"/>
      <c r="E619" s="5"/>
    </row>
    <row r="620" spans="2:5" x14ac:dyDescent="0.25">
      <c r="B620" s="3"/>
      <c r="C620" s="15"/>
      <c r="D620" s="4"/>
      <c r="E620" s="5"/>
    </row>
    <row r="621" spans="2:5" x14ac:dyDescent="0.25">
      <c r="B621" s="3"/>
      <c r="C621" s="15"/>
      <c r="D621" s="4"/>
      <c r="E621" s="5"/>
    </row>
    <row r="622" spans="2:5" x14ac:dyDescent="0.25">
      <c r="B622" s="3"/>
      <c r="C622" s="15"/>
      <c r="D622" s="4"/>
      <c r="E622" s="5"/>
    </row>
    <row r="623" spans="2:5" x14ac:dyDescent="0.25">
      <c r="B623" s="3"/>
      <c r="C623" s="15"/>
      <c r="D623" s="4"/>
      <c r="E623" s="5"/>
    </row>
    <row r="624" spans="2:5" x14ac:dyDescent="0.25">
      <c r="B624" s="3"/>
      <c r="C624" s="15"/>
      <c r="D624" s="4"/>
      <c r="E624" s="5"/>
    </row>
    <row r="625" spans="2:5" x14ac:dyDescent="0.25">
      <c r="B625" s="3"/>
      <c r="C625" s="15"/>
      <c r="D625" s="4"/>
      <c r="E625" s="5"/>
    </row>
    <row r="626" spans="2:5" x14ac:dyDescent="0.25">
      <c r="B626" s="3"/>
      <c r="C626" s="15"/>
      <c r="D626" s="4"/>
      <c r="E626" s="5"/>
    </row>
    <row r="627" spans="2:5" x14ac:dyDescent="0.25">
      <c r="B627" s="3"/>
      <c r="C627" s="15"/>
      <c r="D627" s="4"/>
      <c r="E627" s="5"/>
    </row>
    <row r="628" spans="2:5" x14ac:dyDescent="0.25">
      <c r="B628" s="3"/>
      <c r="C628" s="15"/>
      <c r="D628" s="4"/>
      <c r="E628" s="5"/>
    </row>
    <row r="629" spans="2:5" x14ac:dyDescent="0.25">
      <c r="B629" s="3"/>
      <c r="C629" s="15"/>
      <c r="D629" s="4"/>
      <c r="E629" s="5"/>
    </row>
    <row r="630" spans="2:5" x14ac:dyDescent="0.25">
      <c r="B630" s="3"/>
      <c r="C630" s="15"/>
      <c r="D630" s="4"/>
      <c r="E630" s="5"/>
    </row>
    <row r="631" spans="2:5" x14ac:dyDescent="0.25">
      <c r="B631" s="3"/>
      <c r="C631" s="15"/>
      <c r="D631" s="4"/>
      <c r="E631" s="5"/>
    </row>
    <row r="632" spans="2:5" x14ac:dyDescent="0.25">
      <c r="B632" s="3"/>
      <c r="C632" s="15"/>
      <c r="D632" s="4"/>
      <c r="E632" s="5"/>
    </row>
    <row r="633" spans="2:5" x14ac:dyDescent="0.25">
      <c r="B633" s="3"/>
      <c r="C633" s="15"/>
      <c r="D633" s="4"/>
      <c r="E633" s="5"/>
    </row>
    <row r="634" spans="2:5" x14ac:dyDescent="0.25">
      <c r="B634" s="3"/>
      <c r="C634" s="15"/>
      <c r="D634" s="4"/>
      <c r="E634" s="5"/>
    </row>
    <row r="635" spans="2:5" x14ac:dyDescent="0.25">
      <c r="B635" s="3"/>
      <c r="C635" s="15"/>
      <c r="D635" s="4"/>
      <c r="E635" s="5"/>
    </row>
    <row r="636" spans="2:5" x14ac:dyDescent="0.25">
      <c r="B636" s="3"/>
      <c r="C636" s="15"/>
      <c r="D636" s="4"/>
      <c r="E636" s="5"/>
    </row>
    <row r="637" spans="2:5" x14ac:dyDescent="0.25">
      <c r="B637" s="3"/>
      <c r="C637" s="15"/>
      <c r="D637" s="4"/>
      <c r="E637" s="5"/>
    </row>
    <row r="638" spans="2:5" x14ac:dyDescent="0.25">
      <c r="B638" s="3"/>
      <c r="C638" s="15"/>
      <c r="D638" s="4"/>
      <c r="E638" s="5"/>
    </row>
    <row r="639" spans="2:5" x14ac:dyDescent="0.25">
      <c r="B639" s="3"/>
      <c r="C639" s="15"/>
      <c r="D639" s="4"/>
      <c r="E639" s="5"/>
    </row>
    <row r="640" spans="2:5" x14ac:dyDescent="0.25">
      <c r="B640" s="3"/>
      <c r="C640" s="15"/>
      <c r="D640" s="4"/>
      <c r="E640" s="5"/>
    </row>
    <row r="641" spans="2:5" x14ac:dyDescent="0.25">
      <c r="B641" s="3"/>
      <c r="C641" s="15"/>
      <c r="D641" s="4"/>
      <c r="E641" s="5"/>
    </row>
    <row r="642" spans="2:5" x14ac:dyDescent="0.25">
      <c r="B642" s="3"/>
      <c r="C642" s="15"/>
      <c r="D642" s="4"/>
      <c r="E642" s="5"/>
    </row>
    <row r="643" spans="2:5" x14ac:dyDescent="0.25">
      <c r="B643" s="3"/>
      <c r="C643" s="15"/>
      <c r="D643" s="4"/>
      <c r="E643" s="5"/>
    </row>
    <row r="644" spans="2:5" x14ac:dyDescent="0.25">
      <c r="B644" s="3"/>
      <c r="C644" s="15"/>
      <c r="D644" s="4"/>
      <c r="E644" s="5"/>
    </row>
    <row r="645" spans="2:5" x14ac:dyDescent="0.25">
      <c r="B645" s="3"/>
      <c r="C645" s="15"/>
      <c r="D645" s="4"/>
      <c r="E645" s="5"/>
    </row>
    <row r="646" spans="2:5" x14ac:dyDescent="0.25">
      <c r="B646" s="3"/>
      <c r="C646" s="15"/>
      <c r="D646" s="4"/>
      <c r="E646" s="5"/>
    </row>
    <row r="647" spans="2:5" x14ac:dyDescent="0.25">
      <c r="B647" s="3"/>
      <c r="C647" s="15"/>
      <c r="D647" s="4"/>
      <c r="E647" s="5"/>
    </row>
    <row r="648" spans="2:5" x14ac:dyDescent="0.25">
      <c r="B648" s="3"/>
      <c r="C648" s="15"/>
      <c r="D648" s="4"/>
      <c r="E648" s="5"/>
    </row>
    <row r="649" spans="2:5" x14ac:dyDescent="0.25">
      <c r="B649" s="3"/>
      <c r="C649" s="15"/>
      <c r="D649" s="4"/>
      <c r="E649" s="5"/>
    </row>
    <row r="650" spans="2:5" x14ac:dyDescent="0.25">
      <c r="B650" s="3"/>
      <c r="C650" s="15"/>
      <c r="D650" s="4"/>
      <c r="E650" s="5"/>
    </row>
    <row r="651" spans="2:5" x14ac:dyDescent="0.25">
      <c r="B651" s="3"/>
      <c r="C651" s="15"/>
      <c r="D651" s="4"/>
      <c r="E651" s="5"/>
    </row>
    <row r="652" spans="2:5" x14ac:dyDescent="0.25">
      <c r="B652" s="3"/>
      <c r="C652" s="15"/>
      <c r="D652" s="4"/>
      <c r="E652" s="5"/>
    </row>
    <row r="653" spans="2:5" x14ac:dyDescent="0.25">
      <c r="B653" s="3"/>
      <c r="C653" s="15"/>
      <c r="D653" s="4"/>
      <c r="E653" s="5"/>
    </row>
    <row r="654" spans="2:5" x14ac:dyDescent="0.25">
      <c r="B654" s="3"/>
      <c r="C654" s="15"/>
      <c r="D654" s="4"/>
      <c r="E654" s="5"/>
    </row>
    <row r="655" spans="2:5" x14ac:dyDescent="0.25">
      <c r="B655" s="3"/>
      <c r="C655" s="15"/>
      <c r="D655" s="4"/>
      <c r="E655" s="5"/>
    </row>
    <row r="656" spans="2:5" x14ac:dyDescent="0.25">
      <c r="B656" s="3"/>
      <c r="C656" s="15"/>
      <c r="D656" s="4"/>
      <c r="E656" s="5"/>
    </row>
    <row r="657" spans="2:5" x14ac:dyDescent="0.25">
      <c r="B657" s="3"/>
      <c r="C657" s="15"/>
      <c r="D657" s="4"/>
      <c r="E657" s="5"/>
    </row>
    <row r="658" spans="2:5" x14ac:dyDescent="0.25">
      <c r="B658" s="3"/>
      <c r="C658" s="15"/>
      <c r="D658" s="4"/>
      <c r="E658" s="5"/>
    </row>
    <row r="659" spans="2:5" x14ac:dyDescent="0.25">
      <c r="B659" s="3"/>
      <c r="C659" s="15"/>
      <c r="D659" s="4"/>
      <c r="E659" s="5"/>
    </row>
    <row r="660" spans="2:5" x14ac:dyDescent="0.25">
      <c r="B660" s="3"/>
      <c r="C660" s="15"/>
      <c r="D660" s="4"/>
      <c r="E660" s="5"/>
    </row>
    <row r="661" spans="2:5" x14ac:dyDescent="0.25">
      <c r="B661" s="3"/>
      <c r="C661" s="15"/>
      <c r="D661" s="4"/>
      <c r="E661" s="5"/>
    </row>
    <row r="662" spans="2:5" x14ac:dyDescent="0.25">
      <c r="B662" s="3"/>
      <c r="C662" s="15"/>
      <c r="D662" s="4"/>
      <c r="E662" s="5"/>
    </row>
    <row r="663" spans="2:5" x14ac:dyDescent="0.25">
      <c r="B663" s="3"/>
      <c r="C663" s="15"/>
      <c r="D663" s="4"/>
      <c r="E663" s="5"/>
    </row>
    <row r="664" spans="2:5" x14ac:dyDescent="0.25">
      <c r="B664" s="3"/>
      <c r="C664" s="15"/>
      <c r="D664" s="4"/>
      <c r="E664" s="5"/>
    </row>
    <row r="665" spans="2:5" x14ac:dyDescent="0.25">
      <c r="B665" s="3"/>
      <c r="C665" s="15"/>
      <c r="D665" s="4"/>
      <c r="E665" s="5"/>
    </row>
    <row r="666" spans="2:5" x14ac:dyDescent="0.25">
      <c r="B666" s="3"/>
      <c r="C666" s="15"/>
      <c r="D666" s="4"/>
      <c r="E666" s="5"/>
    </row>
    <row r="667" spans="2:5" x14ac:dyDescent="0.25">
      <c r="B667" s="3"/>
      <c r="C667" s="15"/>
      <c r="D667" s="4"/>
      <c r="E667" s="5"/>
    </row>
    <row r="668" spans="2:5" x14ac:dyDescent="0.25">
      <c r="B668" s="3"/>
      <c r="C668" s="15"/>
      <c r="D668" s="4"/>
      <c r="E668" s="5"/>
    </row>
    <row r="669" spans="2:5" x14ac:dyDescent="0.25">
      <c r="B669" s="3"/>
      <c r="C669" s="15"/>
      <c r="D669" s="4"/>
      <c r="E669" s="5"/>
    </row>
    <row r="670" spans="2:5" x14ac:dyDescent="0.25">
      <c r="B670" s="3"/>
      <c r="C670" s="15"/>
      <c r="D670" s="4"/>
      <c r="E670" s="5"/>
    </row>
    <row r="671" spans="2:5" x14ac:dyDescent="0.25">
      <c r="B671" s="3"/>
      <c r="C671" s="15"/>
      <c r="D671" s="4"/>
      <c r="E671" s="5"/>
    </row>
    <row r="672" spans="2:5" x14ac:dyDescent="0.25">
      <c r="B672" s="3"/>
      <c r="C672" s="15"/>
      <c r="D672" s="4"/>
      <c r="E672" s="5"/>
    </row>
    <row r="673" spans="2:5" x14ac:dyDescent="0.25">
      <c r="B673" s="3"/>
      <c r="C673" s="15"/>
      <c r="D673" s="4"/>
      <c r="E673" s="5"/>
    </row>
    <row r="674" spans="2:5" x14ac:dyDescent="0.25">
      <c r="B674" s="3"/>
      <c r="C674" s="15"/>
      <c r="D674" s="4"/>
      <c r="E674" s="5"/>
    </row>
    <row r="675" spans="2:5" x14ac:dyDescent="0.25">
      <c r="B675" s="3"/>
      <c r="C675" s="15"/>
      <c r="D675" s="4"/>
      <c r="E675" s="5"/>
    </row>
    <row r="676" spans="2:5" x14ac:dyDescent="0.25">
      <c r="B676" s="3"/>
      <c r="C676" s="15"/>
      <c r="D676" s="4"/>
      <c r="E676" s="5"/>
    </row>
    <row r="677" spans="2:5" x14ac:dyDescent="0.25">
      <c r="B677" s="3"/>
      <c r="C677" s="15"/>
      <c r="D677" s="4"/>
      <c r="E677" s="5"/>
    </row>
    <row r="678" spans="2:5" x14ac:dyDescent="0.25">
      <c r="B678" s="3"/>
      <c r="C678" s="15"/>
      <c r="D678" s="4"/>
      <c r="E678" s="5"/>
    </row>
    <row r="679" spans="2:5" x14ac:dyDescent="0.25">
      <c r="B679" s="3"/>
      <c r="C679" s="15"/>
      <c r="D679" s="4"/>
      <c r="E679" s="5"/>
    </row>
    <row r="680" spans="2:5" x14ac:dyDescent="0.25">
      <c r="B680" s="3"/>
      <c r="C680" s="15"/>
      <c r="D680" s="4"/>
      <c r="E680" s="5"/>
    </row>
    <row r="681" spans="2:5" x14ac:dyDescent="0.25">
      <c r="B681" s="3"/>
      <c r="C681" s="15"/>
      <c r="D681" s="4"/>
      <c r="E681" s="5"/>
    </row>
    <row r="682" spans="2:5" x14ac:dyDescent="0.25">
      <c r="B682" s="3"/>
      <c r="C682" s="15"/>
      <c r="D682" s="4"/>
      <c r="E682" s="5"/>
    </row>
    <row r="683" spans="2:5" x14ac:dyDescent="0.25">
      <c r="B683" s="3"/>
      <c r="C683" s="15"/>
      <c r="D683" s="4"/>
      <c r="E683" s="5"/>
    </row>
    <row r="684" spans="2:5" x14ac:dyDescent="0.25">
      <c r="B684" s="3"/>
      <c r="C684" s="15"/>
      <c r="D684" s="4"/>
      <c r="E684" s="5"/>
    </row>
    <row r="685" spans="2:5" x14ac:dyDescent="0.25">
      <c r="B685" s="3"/>
      <c r="C685" s="15"/>
      <c r="D685" s="4"/>
      <c r="E685" s="5"/>
    </row>
    <row r="686" spans="2:5" x14ac:dyDescent="0.25">
      <c r="B686" s="3"/>
      <c r="C686" s="15"/>
      <c r="D686" s="4"/>
      <c r="E686" s="5"/>
    </row>
    <row r="687" spans="2:5" x14ac:dyDescent="0.25">
      <c r="B687" s="3"/>
      <c r="C687" s="15"/>
      <c r="D687" s="4"/>
      <c r="E687" s="5"/>
    </row>
    <row r="688" spans="2:5" x14ac:dyDescent="0.25">
      <c r="B688" s="3"/>
      <c r="C688" s="15"/>
      <c r="D688" s="4"/>
      <c r="E688" s="5"/>
    </row>
    <row r="689" spans="2:5" x14ac:dyDescent="0.25">
      <c r="B689" s="3"/>
      <c r="C689" s="15"/>
      <c r="D689" s="4"/>
      <c r="E689" s="5"/>
    </row>
    <row r="690" spans="2:5" x14ac:dyDescent="0.25">
      <c r="B690" s="3"/>
      <c r="C690" s="15"/>
      <c r="D690" s="4"/>
      <c r="E690" s="5"/>
    </row>
    <row r="691" spans="2:5" x14ac:dyDescent="0.25">
      <c r="B691" s="3"/>
      <c r="C691" s="15"/>
      <c r="D691" s="4"/>
      <c r="E691" s="5"/>
    </row>
    <row r="692" spans="2:5" x14ac:dyDescent="0.25">
      <c r="B692" s="3"/>
      <c r="C692" s="15"/>
      <c r="D692" s="4"/>
      <c r="E692" s="5"/>
    </row>
    <row r="693" spans="2:5" x14ac:dyDescent="0.25">
      <c r="B693" s="3"/>
      <c r="C693" s="15"/>
      <c r="D693" s="4"/>
      <c r="E693" s="5"/>
    </row>
    <row r="694" spans="2:5" x14ac:dyDescent="0.25">
      <c r="B694" s="3"/>
      <c r="C694" s="15"/>
      <c r="D694" s="4"/>
      <c r="E694" s="5"/>
    </row>
    <row r="695" spans="2:5" x14ac:dyDescent="0.25">
      <c r="B695" s="3"/>
      <c r="C695" s="15"/>
      <c r="D695" s="4"/>
      <c r="E695" s="5"/>
    </row>
    <row r="696" spans="2:5" x14ac:dyDescent="0.25">
      <c r="B696" s="3"/>
      <c r="C696" s="15"/>
      <c r="D696" s="4"/>
      <c r="E696" s="5"/>
    </row>
    <row r="697" spans="2:5" x14ac:dyDescent="0.25">
      <c r="B697" s="3"/>
      <c r="C697" s="15"/>
      <c r="D697" s="4"/>
      <c r="E697" s="5"/>
    </row>
    <row r="698" spans="2:5" x14ac:dyDescent="0.25">
      <c r="B698" s="3"/>
      <c r="C698" s="15"/>
      <c r="D698" s="4"/>
      <c r="E698" s="5"/>
    </row>
    <row r="699" spans="2:5" x14ac:dyDescent="0.25">
      <c r="B699" s="3"/>
      <c r="C699" s="15"/>
      <c r="D699" s="4"/>
      <c r="E699" s="5"/>
    </row>
    <row r="700" spans="2:5" x14ac:dyDescent="0.25">
      <c r="B700" s="3"/>
      <c r="C700" s="15"/>
      <c r="D700" s="4"/>
      <c r="E700" s="5"/>
    </row>
    <row r="701" spans="2:5" x14ac:dyDescent="0.25">
      <c r="B701" s="3"/>
      <c r="C701" s="15"/>
      <c r="D701" s="4"/>
      <c r="E701" s="5"/>
    </row>
    <row r="702" spans="2:5" x14ac:dyDescent="0.25">
      <c r="B702" s="3"/>
      <c r="C702" s="15"/>
      <c r="D702" s="4"/>
      <c r="E702" s="5"/>
    </row>
    <row r="703" spans="2:5" x14ac:dyDescent="0.25">
      <c r="B703" s="3"/>
      <c r="C703" s="15"/>
      <c r="D703" s="4"/>
      <c r="E703" s="5"/>
    </row>
    <row r="704" spans="2:5" x14ac:dyDescent="0.25">
      <c r="B704" s="3"/>
      <c r="C704" s="15"/>
      <c r="D704" s="4"/>
      <c r="E704" s="5"/>
    </row>
    <row r="705" spans="2:5" x14ac:dyDescent="0.25">
      <c r="B705" s="3"/>
      <c r="C705" s="15"/>
      <c r="D705" s="4"/>
      <c r="E705" s="5"/>
    </row>
    <row r="706" spans="2:5" x14ac:dyDescent="0.25">
      <c r="B706" s="3"/>
      <c r="C706" s="15"/>
      <c r="D706" s="4"/>
      <c r="E706" s="5"/>
    </row>
    <row r="707" spans="2:5" x14ac:dyDescent="0.25">
      <c r="B707" s="3"/>
      <c r="C707" s="15"/>
      <c r="D707" s="4"/>
      <c r="E707" s="5"/>
    </row>
    <row r="708" spans="2:5" x14ac:dyDescent="0.25">
      <c r="B708" s="3"/>
      <c r="C708" s="15"/>
      <c r="D708" s="4"/>
      <c r="E708" s="5"/>
    </row>
    <row r="709" spans="2:5" x14ac:dyDescent="0.25">
      <c r="B709" s="3"/>
      <c r="C709" s="15"/>
      <c r="D709" s="4"/>
      <c r="E709" s="5"/>
    </row>
    <row r="710" spans="2:5" x14ac:dyDescent="0.25">
      <c r="B710" s="3"/>
      <c r="C710" s="15"/>
      <c r="D710" s="4"/>
      <c r="E710" s="5"/>
    </row>
    <row r="711" spans="2:5" x14ac:dyDescent="0.25">
      <c r="B711" s="3"/>
      <c r="C711" s="15"/>
      <c r="D711" s="4"/>
      <c r="E711" s="5"/>
    </row>
    <row r="712" spans="2:5" x14ac:dyDescent="0.25">
      <c r="B712" s="3"/>
      <c r="C712" s="15"/>
      <c r="D712" s="4"/>
      <c r="E712" s="5"/>
    </row>
    <row r="713" spans="2:5" x14ac:dyDescent="0.25">
      <c r="B713" s="3"/>
      <c r="C713" s="15"/>
      <c r="D713" s="4"/>
      <c r="E713" s="5"/>
    </row>
    <row r="714" spans="2:5" x14ac:dyDescent="0.25">
      <c r="B714" s="3"/>
      <c r="C714" s="15"/>
      <c r="D714" s="4"/>
      <c r="E714" s="5"/>
    </row>
    <row r="715" spans="2:5" x14ac:dyDescent="0.25">
      <c r="B715" s="3"/>
      <c r="C715" s="15"/>
      <c r="D715" s="4"/>
      <c r="E715" s="5"/>
    </row>
    <row r="716" spans="2:5" x14ac:dyDescent="0.25">
      <c r="B716" s="3"/>
      <c r="C716" s="15"/>
      <c r="D716" s="4"/>
      <c r="E716" s="5"/>
    </row>
    <row r="717" spans="2:5" x14ac:dyDescent="0.25">
      <c r="B717" s="3"/>
      <c r="C717" s="15"/>
      <c r="D717" s="4"/>
      <c r="E717" s="5"/>
    </row>
    <row r="718" spans="2:5" x14ac:dyDescent="0.25">
      <c r="B718" s="3"/>
      <c r="C718" s="15"/>
      <c r="D718" s="4"/>
      <c r="E718" s="5"/>
    </row>
    <row r="719" spans="2:5" x14ac:dyDescent="0.25">
      <c r="B719" s="3"/>
      <c r="C719" s="15"/>
      <c r="D719" s="4"/>
      <c r="E719" s="5"/>
    </row>
    <row r="720" spans="2:5" x14ac:dyDescent="0.25">
      <c r="B720" s="3"/>
      <c r="C720" s="15"/>
      <c r="D720" s="4"/>
      <c r="E720" s="5"/>
    </row>
    <row r="721" spans="2:5" x14ac:dyDescent="0.25">
      <c r="B721" s="3"/>
      <c r="C721" s="15"/>
      <c r="D721" s="4"/>
      <c r="E721" s="5"/>
    </row>
    <row r="722" spans="2:5" x14ac:dyDescent="0.25">
      <c r="B722" s="3"/>
      <c r="C722" s="15"/>
      <c r="D722" s="4"/>
      <c r="E722" s="5"/>
    </row>
    <row r="723" spans="2:5" x14ac:dyDescent="0.25">
      <c r="B723" s="3"/>
      <c r="C723" s="15"/>
      <c r="D723" s="4"/>
      <c r="E723" s="5"/>
    </row>
    <row r="724" spans="2:5" x14ac:dyDescent="0.25">
      <c r="B724" s="3"/>
      <c r="C724" s="15"/>
      <c r="D724" s="4"/>
      <c r="E724" s="5"/>
    </row>
    <row r="725" spans="2:5" x14ac:dyDescent="0.25">
      <c r="B725" s="3"/>
      <c r="C725" s="15"/>
      <c r="D725" s="4"/>
      <c r="E725" s="5"/>
    </row>
    <row r="726" spans="2:5" x14ac:dyDescent="0.25">
      <c r="B726" s="3"/>
      <c r="C726" s="15"/>
      <c r="D726" s="4"/>
      <c r="E726" s="5"/>
    </row>
    <row r="727" spans="2:5" x14ac:dyDescent="0.25">
      <c r="B727" s="3"/>
      <c r="C727" s="15"/>
      <c r="D727" s="4"/>
      <c r="E727" s="5"/>
    </row>
    <row r="728" spans="2:5" x14ac:dyDescent="0.25">
      <c r="B728" s="3"/>
      <c r="C728" s="15"/>
      <c r="D728" s="4"/>
      <c r="E728" s="5"/>
    </row>
    <row r="729" spans="2:5" x14ac:dyDescent="0.25">
      <c r="B729" s="3"/>
      <c r="C729" s="15"/>
      <c r="D729" s="4"/>
      <c r="E729" s="5"/>
    </row>
    <row r="730" spans="2:5" x14ac:dyDescent="0.25">
      <c r="B730" s="3"/>
      <c r="C730" s="15"/>
      <c r="D730" s="4"/>
      <c r="E730" s="5"/>
    </row>
    <row r="731" spans="2:5" x14ac:dyDescent="0.25">
      <c r="B731" s="3"/>
      <c r="C731" s="15"/>
      <c r="D731" s="4"/>
      <c r="E731" s="5"/>
    </row>
    <row r="732" spans="2:5" x14ac:dyDescent="0.25">
      <c r="B732" s="3"/>
      <c r="C732" s="15"/>
      <c r="D732" s="4"/>
      <c r="E732" s="5"/>
    </row>
    <row r="733" spans="2:5" x14ac:dyDescent="0.25">
      <c r="B733" s="3"/>
      <c r="C733" s="15"/>
      <c r="D733" s="4"/>
      <c r="E733" s="5"/>
    </row>
    <row r="734" spans="2:5" x14ac:dyDescent="0.25">
      <c r="B734" s="3"/>
      <c r="C734" s="15"/>
      <c r="D734" s="4"/>
      <c r="E734" s="5"/>
    </row>
    <row r="735" spans="2:5" x14ac:dyDescent="0.25">
      <c r="B735" s="3"/>
      <c r="C735" s="15"/>
      <c r="D735" s="4"/>
      <c r="E735" s="5"/>
    </row>
    <row r="736" spans="2:5" x14ac:dyDescent="0.25">
      <c r="B736" s="3"/>
      <c r="C736" s="15"/>
      <c r="D736" s="4"/>
      <c r="E736" s="5"/>
    </row>
    <row r="737" spans="2:5" x14ac:dyDescent="0.25">
      <c r="B737" s="3"/>
      <c r="C737" s="15"/>
      <c r="D737" s="4"/>
      <c r="E737" s="5"/>
    </row>
    <row r="738" spans="2:5" x14ac:dyDescent="0.25">
      <c r="B738" s="3"/>
      <c r="C738" s="15"/>
      <c r="D738" s="4"/>
      <c r="E738" s="5"/>
    </row>
    <row r="739" spans="2:5" x14ac:dyDescent="0.25">
      <c r="B739" s="3"/>
      <c r="C739" s="15"/>
      <c r="D739" s="4"/>
      <c r="E739" s="5"/>
    </row>
    <row r="740" spans="2:5" x14ac:dyDescent="0.25">
      <c r="B740" s="3"/>
      <c r="C740" s="15"/>
      <c r="D740" s="4"/>
      <c r="E740" s="5"/>
    </row>
    <row r="741" spans="2:5" x14ac:dyDescent="0.25">
      <c r="B741" s="3"/>
      <c r="C741" s="15"/>
      <c r="D741" s="4"/>
      <c r="E741" s="5"/>
    </row>
    <row r="742" spans="2:5" x14ac:dyDescent="0.25">
      <c r="B742" s="3"/>
      <c r="C742" s="15"/>
      <c r="D742" s="4"/>
      <c r="E742" s="5"/>
    </row>
    <row r="743" spans="2:5" x14ac:dyDescent="0.25">
      <c r="B743" s="3"/>
      <c r="C743" s="15"/>
      <c r="D743" s="4"/>
      <c r="E743" s="5"/>
    </row>
    <row r="744" spans="2:5" x14ac:dyDescent="0.25">
      <c r="B744" s="3"/>
      <c r="C744" s="15"/>
      <c r="D744" s="4"/>
      <c r="E744" s="5"/>
    </row>
    <row r="745" spans="2:5" x14ac:dyDescent="0.25">
      <c r="B745" s="3"/>
      <c r="C745" s="15"/>
      <c r="D745" s="4"/>
      <c r="E745" s="5"/>
    </row>
    <row r="746" spans="2:5" x14ac:dyDescent="0.25">
      <c r="B746" s="3"/>
      <c r="C746" s="15"/>
      <c r="D746" s="4"/>
      <c r="E746" s="5"/>
    </row>
    <row r="747" spans="2:5" x14ac:dyDescent="0.25">
      <c r="B747" s="3"/>
      <c r="C747" s="15"/>
      <c r="D747" s="4"/>
      <c r="E747" s="5"/>
    </row>
    <row r="748" spans="2:5" x14ac:dyDescent="0.25">
      <c r="B748" s="3"/>
      <c r="C748" s="15"/>
      <c r="D748" s="4"/>
      <c r="E748" s="5"/>
    </row>
    <row r="749" spans="2:5" x14ac:dyDescent="0.25">
      <c r="B749" s="3"/>
      <c r="C749" s="15"/>
      <c r="D749" s="4"/>
      <c r="E749" s="5"/>
    </row>
    <row r="750" spans="2:5" x14ac:dyDescent="0.25">
      <c r="B750" s="3"/>
      <c r="C750" s="15"/>
      <c r="D750" s="4"/>
      <c r="E750" s="5"/>
    </row>
    <row r="751" spans="2:5" x14ac:dyDescent="0.25">
      <c r="B751" s="3"/>
      <c r="C751" s="15"/>
      <c r="D751" s="4"/>
      <c r="E751" s="5"/>
    </row>
    <row r="752" spans="2:5" x14ac:dyDescent="0.25">
      <c r="B752" s="3"/>
      <c r="C752" s="15"/>
      <c r="D752" s="4"/>
      <c r="E752" s="5"/>
    </row>
    <row r="753" spans="2:5" x14ac:dyDescent="0.25">
      <c r="B753" s="3"/>
      <c r="C753" s="15"/>
      <c r="D753" s="4"/>
      <c r="E753" s="5"/>
    </row>
    <row r="754" spans="2:5" x14ac:dyDescent="0.25">
      <c r="B754" s="3"/>
      <c r="C754" s="15"/>
      <c r="D754" s="4"/>
      <c r="E754" s="5"/>
    </row>
    <row r="755" spans="2:5" x14ac:dyDescent="0.25">
      <c r="B755" s="3"/>
      <c r="C755" s="15"/>
      <c r="D755" s="4"/>
      <c r="E755" s="5"/>
    </row>
    <row r="756" spans="2:5" x14ac:dyDescent="0.25">
      <c r="B756" s="3"/>
      <c r="C756" s="15"/>
      <c r="D756" s="4"/>
      <c r="E756" s="5"/>
    </row>
    <row r="757" spans="2:5" x14ac:dyDescent="0.25">
      <c r="B757" s="3"/>
      <c r="C757" s="15"/>
      <c r="D757" s="4"/>
      <c r="E757" s="5"/>
    </row>
    <row r="758" spans="2:5" x14ac:dyDescent="0.25">
      <c r="B758" s="3"/>
      <c r="C758" s="15"/>
      <c r="D758" s="4"/>
      <c r="E758" s="5"/>
    </row>
    <row r="759" spans="2:5" x14ac:dyDescent="0.25">
      <c r="B759" s="3"/>
      <c r="C759" s="15"/>
      <c r="D759" s="4"/>
      <c r="E759" s="5"/>
    </row>
    <row r="760" spans="2:5" x14ac:dyDescent="0.25">
      <c r="B760" s="3"/>
      <c r="C760" s="15"/>
      <c r="D760" s="4"/>
      <c r="E760" s="5"/>
    </row>
    <row r="761" spans="2:5" x14ac:dyDescent="0.25">
      <c r="B761" s="3"/>
      <c r="C761" s="15"/>
      <c r="D761" s="4"/>
      <c r="E761" s="5"/>
    </row>
    <row r="762" spans="2:5" x14ac:dyDescent="0.25">
      <c r="B762" s="3"/>
      <c r="C762" s="15"/>
      <c r="D762" s="4"/>
      <c r="E762" s="5"/>
    </row>
    <row r="763" spans="2:5" x14ac:dyDescent="0.25">
      <c r="B763" s="3"/>
      <c r="C763" s="15"/>
      <c r="D763" s="4"/>
      <c r="E763" s="5"/>
    </row>
    <row r="764" spans="2:5" x14ac:dyDescent="0.25">
      <c r="B764" s="3"/>
      <c r="C764" s="15"/>
      <c r="D764" s="4"/>
      <c r="E764" s="5"/>
    </row>
    <row r="765" spans="2:5" x14ac:dyDescent="0.25">
      <c r="B765" s="3"/>
      <c r="C765" s="15"/>
      <c r="D765" s="4"/>
      <c r="E765" s="5"/>
    </row>
    <row r="766" spans="2:5" x14ac:dyDescent="0.25">
      <c r="B766" s="3"/>
      <c r="C766" s="15"/>
      <c r="D766" s="4"/>
      <c r="E766" s="5"/>
    </row>
    <row r="767" spans="2:5" x14ac:dyDescent="0.25">
      <c r="B767" s="3"/>
      <c r="C767" s="15"/>
      <c r="D767" s="4"/>
      <c r="E767" s="5"/>
    </row>
    <row r="768" spans="2:5" x14ac:dyDescent="0.25">
      <c r="B768" s="3"/>
      <c r="C768" s="15"/>
      <c r="D768" s="4"/>
      <c r="E768" s="5"/>
    </row>
    <row r="769" spans="2:5" x14ac:dyDescent="0.25">
      <c r="B769" s="3"/>
      <c r="C769" s="15"/>
      <c r="D769" s="4"/>
      <c r="E769" s="5"/>
    </row>
    <row r="770" spans="2:5" x14ac:dyDescent="0.25">
      <c r="B770" s="3"/>
      <c r="C770" s="15"/>
      <c r="D770" s="4"/>
      <c r="E770" s="5"/>
    </row>
    <row r="771" spans="2:5" x14ac:dyDescent="0.25">
      <c r="B771" s="3"/>
      <c r="C771" s="15"/>
      <c r="D771" s="4"/>
      <c r="E771" s="5"/>
    </row>
    <row r="772" spans="2:5" x14ac:dyDescent="0.25">
      <c r="B772" s="3"/>
      <c r="C772" s="15"/>
      <c r="D772" s="4"/>
      <c r="E772" s="5"/>
    </row>
    <row r="773" spans="2:5" x14ac:dyDescent="0.25">
      <c r="B773" s="3"/>
      <c r="C773" s="15"/>
      <c r="D773" s="4"/>
      <c r="E773" s="5"/>
    </row>
    <row r="774" spans="2:5" x14ac:dyDescent="0.25">
      <c r="B774" s="3"/>
      <c r="C774" s="15"/>
      <c r="D774" s="4"/>
      <c r="E774" s="5"/>
    </row>
    <row r="775" spans="2:5" x14ac:dyDescent="0.25">
      <c r="B775" s="3"/>
      <c r="C775" s="15"/>
      <c r="D775" s="4"/>
      <c r="E775" s="5"/>
    </row>
    <row r="776" spans="2:5" x14ac:dyDescent="0.25">
      <c r="B776" s="3"/>
      <c r="C776" s="15"/>
      <c r="D776" s="4"/>
      <c r="E776" s="5"/>
    </row>
    <row r="777" spans="2:5" x14ac:dyDescent="0.25">
      <c r="B777" s="3"/>
      <c r="C777" s="15"/>
      <c r="D777" s="4"/>
      <c r="E777" s="5"/>
    </row>
    <row r="778" spans="2:5" x14ac:dyDescent="0.25">
      <c r="B778" s="3"/>
      <c r="C778" s="15"/>
      <c r="D778" s="4"/>
      <c r="E778" s="5"/>
    </row>
    <row r="779" spans="2:5" x14ac:dyDescent="0.25">
      <c r="B779" s="3"/>
      <c r="C779" s="15"/>
      <c r="D779" s="4"/>
      <c r="E779" s="5"/>
    </row>
    <row r="780" spans="2:5" x14ac:dyDescent="0.25">
      <c r="B780" s="3"/>
      <c r="C780" s="15"/>
      <c r="D780" s="4"/>
      <c r="E780" s="5"/>
    </row>
    <row r="781" spans="2:5" x14ac:dyDescent="0.25">
      <c r="B781" s="3"/>
      <c r="C781" s="15"/>
      <c r="D781" s="4"/>
      <c r="E781" s="5"/>
    </row>
    <row r="782" spans="2:5" x14ac:dyDescent="0.25">
      <c r="B782" s="3"/>
      <c r="C782" s="15"/>
      <c r="D782" s="4"/>
      <c r="E782" s="5"/>
    </row>
    <row r="783" spans="2:5" x14ac:dyDescent="0.25">
      <c r="B783" s="3"/>
      <c r="C783" s="15"/>
      <c r="D783" s="4"/>
      <c r="E783" s="5"/>
    </row>
    <row r="784" spans="2:5" x14ac:dyDescent="0.25">
      <c r="B784" s="3"/>
      <c r="C784" s="15"/>
      <c r="D784" s="4"/>
      <c r="E784" s="5"/>
    </row>
    <row r="785" spans="2:5" x14ac:dyDescent="0.25">
      <c r="B785" s="3"/>
      <c r="C785" s="15"/>
      <c r="D785" s="4"/>
      <c r="E785" s="5"/>
    </row>
    <row r="786" spans="2:5" x14ac:dyDescent="0.25">
      <c r="B786" s="3"/>
      <c r="C786" s="15"/>
      <c r="D786" s="4"/>
      <c r="E786" s="5"/>
    </row>
    <row r="787" spans="2:5" x14ac:dyDescent="0.25">
      <c r="B787" s="3"/>
      <c r="C787" s="15"/>
      <c r="D787" s="4"/>
      <c r="E787" s="5"/>
    </row>
    <row r="788" spans="2:5" x14ac:dyDescent="0.25">
      <c r="B788" s="3"/>
      <c r="C788" s="15"/>
      <c r="D788" s="4"/>
      <c r="E788" s="5"/>
    </row>
    <row r="789" spans="2:5" x14ac:dyDescent="0.25">
      <c r="B789" s="3"/>
      <c r="C789" s="15"/>
      <c r="D789" s="4"/>
      <c r="E789" s="5"/>
    </row>
    <row r="790" spans="2:5" x14ac:dyDescent="0.25">
      <c r="B790" s="3"/>
      <c r="C790" s="15"/>
      <c r="D790" s="4"/>
      <c r="E790" s="5"/>
    </row>
    <row r="791" spans="2:5" x14ac:dyDescent="0.25">
      <c r="B791" s="3"/>
      <c r="C791" s="15"/>
      <c r="D791" s="4"/>
      <c r="E791" s="5"/>
    </row>
    <row r="792" spans="2:5" x14ac:dyDescent="0.25">
      <c r="B792" s="3"/>
      <c r="C792" s="15"/>
      <c r="D792" s="4"/>
      <c r="E792" s="5"/>
    </row>
    <row r="793" spans="2:5" x14ac:dyDescent="0.25">
      <c r="B793" s="3"/>
      <c r="C793" s="15"/>
      <c r="D793" s="4"/>
      <c r="E793" s="5"/>
    </row>
    <row r="794" spans="2:5" x14ac:dyDescent="0.25">
      <c r="B794" s="3"/>
      <c r="C794" s="15"/>
      <c r="D794" s="4"/>
      <c r="E794" s="5"/>
    </row>
    <row r="795" spans="2:5" x14ac:dyDescent="0.25">
      <c r="B795" s="3"/>
      <c r="C795" s="15"/>
      <c r="D795" s="4"/>
      <c r="E795" s="5"/>
    </row>
    <row r="796" spans="2:5" x14ac:dyDescent="0.25">
      <c r="B796" s="3"/>
      <c r="C796" s="15"/>
      <c r="D796" s="4"/>
      <c r="E796" s="5"/>
    </row>
    <row r="797" spans="2:5" x14ac:dyDescent="0.25">
      <c r="B797" s="3"/>
      <c r="C797" s="15"/>
      <c r="D797" s="4"/>
      <c r="E797" s="5"/>
    </row>
    <row r="798" spans="2:5" x14ac:dyDescent="0.25">
      <c r="B798" s="3"/>
      <c r="C798" s="15"/>
      <c r="D798" s="4"/>
      <c r="E798" s="5"/>
    </row>
    <row r="799" spans="2:5" x14ac:dyDescent="0.25">
      <c r="B799" s="3"/>
      <c r="C799" s="15"/>
      <c r="D799" s="4"/>
      <c r="E799" s="5"/>
    </row>
    <row r="800" spans="2:5" x14ac:dyDescent="0.25">
      <c r="B800" s="3"/>
      <c r="C800" s="15"/>
      <c r="D800" s="4"/>
      <c r="E800" s="5"/>
    </row>
    <row r="801" spans="2:5" x14ac:dyDescent="0.25">
      <c r="B801" s="3"/>
      <c r="C801" s="15"/>
      <c r="D801" s="4"/>
      <c r="E801" s="5"/>
    </row>
    <row r="802" spans="2:5" x14ac:dyDescent="0.25">
      <c r="B802" s="3"/>
      <c r="C802" s="15"/>
      <c r="D802" s="4"/>
      <c r="E802" s="5"/>
    </row>
    <row r="803" spans="2:5" x14ac:dyDescent="0.25">
      <c r="B803" s="3"/>
      <c r="C803" s="15"/>
      <c r="D803" s="4"/>
      <c r="E803" s="5"/>
    </row>
    <row r="804" spans="2:5" x14ac:dyDescent="0.25">
      <c r="B804" s="3"/>
      <c r="C804" s="15"/>
      <c r="D804" s="4"/>
      <c r="E804" s="5"/>
    </row>
    <row r="805" spans="2:5" x14ac:dyDescent="0.25">
      <c r="B805" s="3"/>
      <c r="C805" s="15"/>
      <c r="D805" s="4"/>
      <c r="E805" s="5"/>
    </row>
    <row r="806" spans="2:5" x14ac:dyDescent="0.25">
      <c r="B806" s="3"/>
      <c r="C806" s="15"/>
      <c r="D806" s="4"/>
      <c r="E806" s="5"/>
    </row>
    <row r="807" spans="2:5" x14ac:dyDescent="0.25">
      <c r="B807" s="3"/>
      <c r="C807" s="15"/>
      <c r="D807" s="4"/>
      <c r="E807" s="5"/>
    </row>
    <row r="808" spans="2:5" x14ac:dyDescent="0.25">
      <c r="B808" s="3"/>
      <c r="C808" s="15"/>
      <c r="D808" s="4"/>
      <c r="E808" s="5"/>
    </row>
    <row r="809" spans="2:5" x14ac:dyDescent="0.25">
      <c r="B809" s="3"/>
      <c r="C809" s="15"/>
      <c r="D809" s="4"/>
      <c r="E809" s="5"/>
    </row>
    <row r="810" spans="2:5" x14ac:dyDescent="0.25">
      <c r="B810" s="3"/>
      <c r="C810" s="15"/>
      <c r="D810" s="4"/>
      <c r="E810" s="5"/>
    </row>
    <row r="811" spans="2:5" x14ac:dyDescent="0.25">
      <c r="B811" s="3"/>
      <c r="C811" s="15"/>
      <c r="D811" s="4"/>
      <c r="E811" s="5"/>
    </row>
    <row r="812" spans="2:5" x14ac:dyDescent="0.25">
      <c r="B812" s="3"/>
      <c r="C812" s="15"/>
      <c r="D812" s="4"/>
      <c r="E812" s="5"/>
    </row>
    <row r="813" spans="2:5" x14ac:dyDescent="0.25">
      <c r="B813" s="3"/>
      <c r="C813" s="15"/>
      <c r="D813" s="4"/>
      <c r="E813" s="5"/>
    </row>
    <row r="814" spans="2:5" x14ac:dyDescent="0.25">
      <c r="B814" s="3"/>
      <c r="C814" s="15"/>
      <c r="D814" s="4"/>
      <c r="E814" s="5"/>
    </row>
    <row r="815" spans="2:5" x14ac:dyDescent="0.25">
      <c r="B815" s="3"/>
      <c r="C815" s="15"/>
      <c r="D815" s="4"/>
      <c r="E815" s="5"/>
    </row>
    <row r="816" spans="2:5" x14ac:dyDescent="0.25">
      <c r="B816" s="3"/>
      <c r="C816" s="15"/>
      <c r="D816" s="4"/>
      <c r="E816" s="5"/>
    </row>
    <row r="817" spans="2:5" x14ac:dyDescent="0.25">
      <c r="B817" s="3"/>
      <c r="C817" s="15"/>
      <c r="D817" s="4"/>
      <c r="E817" s="5"/>
    </row>
    <row r="818" spans="2:5" x14ac:dyDescent="0.25">
      <c r="B818" s="3"/>
      <c r="C818" s="15"/>
      <c r="D818" s="4"/>
      <c r="E818" s="5"/>
    </row>
    <row r="819" spans="2:5" x14ac:dyDescent="0.25">
      <c r="B819" s="3"/>
      <c r="C819" s="15"/>
      <c r="D819" s="4"/>
      <c r="E819" s="5"/>
    </row>
    <row r="820" spans="2:5" x14ac:dyDescent="0.25">
      <c r="B820" s="3"/>
      <c r="C820" s="15"/>
      <c r="D820" s="4"/>
      <c r="E820" s="5"/>
    </row>
    <row r="821" spans="2:5" x14ac:dyDescent="0.25">
      <c r="B821" s="3"/>
      <c r="C821" s="15"/>
      <c r="D821" s="4"/>
      <c r="E821" s="5"/>
    </row>
    <row r="822" spans="2:5" x14ac:dyDescent="0.25">
      <c r="B822" s="3"/>
      <c r="C822" s="15"/>
      <c r="D822" s="4"/>
      <c r="E822" s="5"/>
    </row>
    <row r="823" spans="2:5" x14ac:dyDescent="0.25">
      <c r="B823" s="3"/>
      <c r="C823" s="15"/>
      <c r="D823" s="4"/>
      <c r="E823" s="5"/>
    </row>
    <row r="824" spans="2:5" x14ac:dyDescent="0.25">
      <c r="B824" s="3"/>
      <c r="C824" s="15"/>
      <c r="D824" s="4"/>
      <c r="E824" s="5"/>
    </row>
    <row r="825" spans="2:5" x14ac:dyDescent="0.25">
      <c r="B825" s="3"/>
      <c r="C825" s="15"/>
      <c r="D825" s="4"/>
      <c r="E825" s="5"/>
    </row>
    <row r="826" spans="2:5" x14ac:dyDescent="0.25">
      <c r="B826" s="3"/>
      <c r="C826" s="15"/>
      <c r="D826" s="4"/>
      <c r="E826" s="5"/>
    </row>
    <row r="827" spans="2:5" x14ac:dyDescent="0.25">
      <c r="B827" s="3"/>
      <c r="C827" s="15"/>
      <c r="D827" s="4"/>
      <c r="E827" s="5"/>
    </row>
    <row r="828" spans="2:5" x14ac:dyDescent="0.25">
      <c r="B828" s="3"/>
      <c r="C828" s="15"/>
      <c r="D828" s="4"/>
      <c r="E828" s="5"/>
    </row>
    <row r="829" spans="2:5" x14ac:dyDescent="0.25">
      <c r="B829" s="3"/>
      <c r="C829" s="15"/>
      <c r="D829" s="4"/>
      <c r="E829" s="5"/>
    </row>
    <row r="830" spans="2:5" x14ac:dyDescent="0.25">
      <c r="B830" s="3"/>
      <c r="C830" s="15"/>
      <c r="D830" s="4"/>
      <c r="E830" s="5"/>
    </row>
    <row r="831" spans="2:5" x14ac:dyDescent="0.25">
      <c r="B831" s="3"/>
      <c r="C831" s="15"/>
      <c r="D831" s="4"/>
      <c r="E831" s="5"/>
    </row>
    <row r="832" spans="2:5" x14ac:dyDescent="0.25">
      <c r="B832" s="3"/>
      <c r="C832" s="15"/>
      <c r="D832" s="4"/>
      <c r="E832" s="5"/>
    </row>
    <row r="833" spans="2:5" x14ac:dyDescent="0.25">
      <c r="B833" s="3"/>
      <c r="C833" s="15"/>
      <c r="D833" s="4"/>
      <c r="E833" s="5"/>
    </row>
    <row r="834" spans="2:5" x14ac:dyDescent="0.25">
      <c r="B834" s="3"/>
      <c r="C834" s="15"/>
      <c r="D834" s="4"/>
      <c r="E834" s="5"/>
    </row>
    <row r="835" spans="2:5" x14ac:dyDescent="0.25">
      <c r="B835" s="3"/>
      <c r="C835" s="15"/>
      <c r="D835" s="4"/>
      <c r="E835" s="5"/>
    </row>
    <row r="836" spans="2:5" x14ac:dyDescent="0.25">
      <c r="B836" s="3"/>
      <c r="C836" s="15"/>
      <c r="D836" s="4"/>
      <c r="E836" s="5"/>
    </row>
    <row r="837" spans="2:5" x14ac:dyDescent="0.25">
      <c r="B837" s="3"/>
      <c r="C837" s="15"/>
      <c r="D837" s="4"/>
      <c r="E837" s="5"/>
    </row>
    <row r="838" spans="2:5" x14ac:dyDescent="0.25">
      <c r="B838" s="3"/>
      <c r="C838" s="15"/>
      <c r="D838" s="4"/>
      <c r="E838" s="5"/>
    </row>
    <row r="839" spans="2:5" x14ac:dyDescent="0.25">
      <c r="B839" s="3"/>
      <c r="C839" s="15"/>
      <c r="D839" s="4"/>
      <c r="E839" s="5"/>
    </row>
    <row r="840" spans="2:5" x14ac:dyDescent="0.25">
      <c r="B840" s="3"/>
      <c r="C840" s="15"/>
      <c r="D840" s="4"/>
      <c r="E840" s="5"/>
    </row>
    <row r="841" spans="2:5" x14ac:dyDescent="0.25">
      <c r="B841" s="3"/>
      <c r="C841" s="15"/>
      <c r="D841" s="4"/>
      <c r="E841" s="5"/>
    </row>
    <row r="842" spans="2:5" x14ac:dyDescent="0.25">
      <c r="B842" s="3"/>
      <c r="C842" s="15"/>
      <c r="D842" s="4"/>
      <c r="E842" s="5"/>
    </row>
    <row r="843" spans="2:5" x14ac:dyDescent="0.25">
      <c r="B843" s="3"/>
      <c r="C843" s="15"/>
      <c r="D843" s="4"/>
      <c r="E843" s="5"/>
    </row>
    <row r="844" spans="2:5" x14ac:dyDescent="0.25">
      <c r="B844" s="3"/>
      <c r="C844" s="15"/>
      <c r="D844" s="4"/>
      <c r="E844" s="5"/>
    </row>
    <row r="845" spans="2:5" x14ac:dyDescent="0.25">
      <c r="B845" s="3"/>
      <c r="C845" s="15"/>
      <c r="D845" s="4"/>
      <c r="E845" s="5"/>
    </row>
    <row r="846" spans="2:5" x14ac:dyDescent="0.25">
      <c r="B846" s="3"/>
      <c r="C846" s="15"/>
      <c r="D846" s="4"/>
      <c r="E846" s="5"/>
    </row>
    <row r="847" spans="2:5" x14ac:dyDescent="0.25">
      <c r="B847" s="3"/>
      <c r="C847" s="15"/>
      <c r="D847" s="4"/>
      <c r="E847" s="5"/>
    </row>
    <row r="848" spans="2:5" x14ac:dyDescent="0.25">
      <c r="B848" s="3"/>
      <c r="C848" s="15"/>
      <c r="D848" s="4"/>
      <c r="E848" s="5"/>
    </row>
    <row r="849" spans="2:5" x14ac:dyDescent="0.25">
      <c r="B849" s="3"/>
      <c r="C849" s="15"/>
      <c r="D849" s="4"/>
      <c r="E849" s="5"/>
    </row>
    <row r="850" spans="2:5" x14ac:dyDescent="0.25">
      <c r="B850" s="3"/>
      <c r="C850" s="15"/>
      <c r="D850" s="4"/>
      <c r="E850" s="5"/>
    </row>
    <row r="851" spans="2:5" x14ac:dyDescent="0.25">
      <c r="B851" s="3"/>
      <c r="C851" s="15"/>
      <c r="D851" s="4"/>
      <c r="E851" s="5"/>
    </row>
    <row r="852" spans="2:5" x14ac:dyDescent="0.25">
      <c r="B852" s="3"/>
      <c r="C852" s="15"/>
      <c r="D852" s="4"/>
      <c r="E852" s="5"/>
    </row>
    <row r="853" spans="2:5" x14ac:dyDescent="0.25">
      <c r="B853" s="3"/>
      <c r="C853" s="15"/>
      <c r="D853" s="4"/>
      <c r="E853" s="5"/>
    </row>
    <row r="854" spans="2:5" x14ac:dyDescent="0.25">
      <c r="B854" s="3"/>
      <c r="C854" s="15"/>
      <c r="D854" s="4"/>
      <c r="E854" s="5"/>
    </row>
    <row r="855" spans="2:5" x14ac:dyDescent="0.25">
      <c r="B855" s="3"/>
      <c r="C855" s="15"/>
      <c r="D855" s="4"/>
      <c r="E855" s="5"/>
    </row>
    <row r="856" spans="2:5" x14ac:dyDescent="0.25">
      <c r="B856" s="3"/>
      <c r="C856" s="15"/>
      <c r="D856" s="4"/>
      <c r="E856" s="5"/>
    </row>
    <row r="857" spans="2:5" x14ac:dyDescent="0.25">
      <c r="B857" s="3"/>
      <c r="C857" s="15"/>
      <c r="D857" s="4"/>
      <c r="E857" s="5"/>
    </row>
    <row r="858" spans="2:5" x14ac:dyDescent="0.25">
      <c r="B858" s="3"/>
      <c r="C858" s="15"/>
      <c r="D858" s="4"/>
      <c r="E858" s="5"/>
    </row>
    <row r="859" spans="2:5" x14ac:dyDescent="0.25">
      <c r="B859" s="3"/>
      <c r="C859" s="15"/>
      <c r="D859" s="4"/>
      <c r="E859" s="5"/>
    </row>
    <row r="860" spans="2:5" x14ac:dyDescent="0.25">
      <c r="B860" s="3"/>
      <c r="C860" s="15"/>
      <c r="D860" s="4"/>
      <c r="E860" s="5"/>
    </row>
    <row r="861" spans="2:5" x14ac:dyDescent="0.25">
      <c r="B861" s="3"/>
      <c r="C861" s="15"/>
      <c r="D861" s="4"/>
      <c r="E861" s="5"/>
    </row>
    <row r="862" spans="2:5" x14ac:dyDescent="0.25">
      <c r="B862" s="3"/>
      <c r="C862" s="15"/>
      <c r="D862" s="4"/>
      <c r="E862" s="5"/>
    </row>
    <row r="863" spans="2:5" x14ac:dyDescent="0.25">
      <c r="B863" s="3"/>
      <c r="C863" s="15"/>
      <c r="D863" s="4"/>
      <c r="E863" s="5"/>
    </row>
    <row r="864" spans="2:5" x14ac:dyDescent="0.25">
      <c r="B864" s="3"/>
      <c r="C864" s="15"/>
      <c r="D864" s="4"/>
      <c r="E864" s="5"/>
    </row>
    <row r="865" spans="2:5" x14ac:dyDescent="0.25">
      <c r="B865" s="3"/>
      <c r="C865" s="15"/>
      <c r="D865" s="4"/>
      <c r="E865" s="5"/>
    </row>
    <row r="866" spans="2:5" x14ac:dyDescent="0.25">
      <c r="B866" s="3"/>
      <c r="C866" s="15"/>
      <c r="D866" s="4"/>
      <c r="E866" s="5"/>
    </row>
    <row r="867" spans="2:5" x14ac:dyDescent="0.25">
      <c r="B867" s="3"/>
      <c r="C867" s="15"/>
      <c r="D867" s="4"/>
      <c r="E867" s="5"/>
    </row>
    <row r="868" spans="2:5" x14ac:dyDescent="0.25">
      <c r="B868" s="3"/>
      <c r="C868" s="15"/>
      <c r="D868" s="4"/>
      <c r="E868" s="5"/>
    </row>
    <row r="869" spans="2:5" x14ac:dyDescent="0.25">
      <c r="B869" s="3"/>
      <c r="C869" s="15"/>
      <c r="D869" s="4"/>
      <c r="E869" s="5"/>
    </row>
    <row r="870" spans="2:5" x14ac:dyDescent="0.25">
      <c r="B870" s="3"/>
      <c r="C870" s="15"/>
      <c r="D870" s="4"/>
      <c r="E870" s="5"/>
    </row>
    <row r="871" spans="2:5" x14ac:dyDescent="0.25">
      <c r="B871" s="3"/>
      <c r="C871" s="15"/>
      <c r="D871" s="4"/>
      <c r="E871" s="5"/>
    </row>
    <row r="872" spans="2:5" x14ac:dyDescent="0.25">
      <c r="B872" s="3"/>
      <c r="C872" s="15"/>
      <c r="D872" s="4"/>
      <c r="E872" s="5"/>
    </row>
    <row r="873" spans="2:5" x14ac:dyDescent="0.25">
      <c r="B873" s="3"/>
      <c r="C873" s="15"/>
      <c r="D873" s="4"/>
      <c r="E873" s="5"/>
    </row>
    <row r="874" spans="2:5" x14ac:dyDescent="0.25">
      <c r="B874" s="3"/>
      <c r="C874" s="15"/>
      <c r="D874" s="4"/>
      <c r="E874" s="5"/>
    </row>
    <row r="875" spans="2:5" x14ac:dyDescent="0.25">
      <c r="B875" s="3"/>
      <c r="C875" s="15"/>
      <c r="D875" s="4"/>
      <c r="E875" s="5"/>
    </row>
    <row r="876" spans="2:5" x14ac:dyDescent="0.25">
      <c r="B876" s="3"/>
      <c r="C876" s="15"/>
      <c r="D876" s="4"/>
      <c r="E876" s="5"/>
    </row>
    <row r="877" spans="2:5" x14ac:dyDescent="0.25">
      <c r="B877" s="3"/>
      <c r="C877" s="15"/>
      <c r="D877" s="4"/>
      <c r="E877" s="5"/>
    </row>
    <row r="878" spans="2:5" x14ac:dyDescent="0.25">
      <c r="B878" s="3"/>
      <c r="C878" s="15"/>
      <c r="D878" s="4"/>
      <c r="E878" s="5"/>
    </row>
    <row r="879" spans="2:5" x14ac:dyDescent="0.25">
      <c r="B879" s="3"/>
      <c r="C879" s="15"/>
      <c r="D879" s="4"/>
      <c r="E879" s="5"/>
    </row>
    <row r="880" spans="2:5" x14ac:dyDescent="0.25">
      <c r="B880" s="3"/>
      <c r="C880" s="15"/>
      <c r="D880" s="4"/>
      <c r="E880" s="5"/>
    </row>
    <row r="881" spans="2:5" x14ac:dyDescent="0.25">
      <c r="B881" s="3"/>
      <c r="C881" s="15"/>
      <c r="D881" s="4"/>
      <c r="E881" s="5"/>
    </row>
    <row r="882" spans="2:5" x14ac:dyDescent="0.25">
      <c r="B882" s="3"/>
      <c r="C882" s="15"/>
      <c r="D882" s="4"/>
      <c r="E882" s="5"/>
    </row>
    <row r="883" spans="2:5" x14ac:dyDescent="0.25">
      <c r="B883" s="3"/>
      <c r="C883" s="15"/>
      <c r="D883" s="4"/>
      <c r="E883" s="5"/>
    </row>
    <row r="884" spans="2:5" x14ac:dyDescent="0.25">
      <c r="B884" s="3"/>
      <c r="C884" s="15"/>
      <c r="D884" s="4"/>
      <c r="E884" s="5"/>
    </row>
    <row r="885" spans="2:5" x14ac:dyDescent="0.25">
      <c r="B885" s="3"/>
      <c r="C885" s="15"/>
      <c r="D885" s="4"/>
      <c r="E885" s="5"/>
    </row>
    <row r="886" spans="2:5" x14ac:dyDescent="0.25">
      <c r="B886" s="3"/>
      <c r="C886" s="15"/>
      <c r="D886" s="4"/>
      <c r="E886" s="5"/>
    </row>
    <row r="887" spans="2:5" x14ac:dyDescent="0.25">
      <c r="B887" s="3"/>
      <c r="C887" s="15"/>
      <c r="D887" s="4"/>
      <c r="E887" s="5"/>
    </row>
    <row r="888" spans="2:5" x14ac:dyDescent="0.25">
      <c r="B888" s="3"/>
      <c r="C888" s="15"/>
      <c r="D888" s="4"/>
      <c r="E888" s="5"/>
    </row>
    <row r="889" spans="2:5" x14ac:dyDescent="0.25">
      <c r="B889" s="3"/>
      <c r="C889" s="15"/>
      <c r="D889" s="4"/>
      <c r="E889" s="5"/>
    </row>
    <row r="890" spans="2:5" x14ac:dyDescent="0.25">
      <c r="B890" s="3"/>
      <c r="C890" s="15"/>
      <c r="D890" s="4"/>
      <c r="E890" s="5"/>
    </row>
    <row r="891" spans="2:5" x14ac:dyDescent="0.25">
      <c r="B891" s="3"/>
      <c r="C891" s="15"/>
      <c r="D891" s="4"/>
      <c r="E891" s="5"/>
    </row>
    <row r="892" spans="2:5" x14ac:dyDescent="0.25">
      <c r="B892" s="3"/>
      <c r="C892" s="15"/>
      <c r="D892" s="4"/>
      <c r="E892" s="5"/>
    </row>
    <row r="893" spans="2:5" x14ac:dyDescent="0.25">
      <c r="B893" s="3"/>
      <c r="C893" s="15"/>
      <c r="D893" s="4"/>
      <c r="E893" s="5"/>
    </row>
    <row r="894" spans="2:5" x14ac:dyDescent="0.25">
      <c r="B894" s="3"/>
      <c r="C894" s="15"/>
      <c r="D894" s="4"/>
      <c r="E894" s="5"/>
    </row>
    <row r="895" spans="2:5" x14ac:dyDescent="0.25">
      <c r="B895" s="3"/>
      <c r="C895" s="15"/>
      <c r="D895" s="4"/>
      <c r="E895" s="5"/>
    </row>
    <row r="896" spans="2:5" x14ac:dyDescent="0.25">
      <c r="B896" s="3"/>
      <c r="C896" s="15"/>
      <c r="D896" s="4"/>
      <c r="E896" s="5"/>
    </row>
    <row r="897" spans="2:5" x14ac:dyDescent="0.25">
      <c r="B897" s="3"/>
      <c r="C897" s="15"/>
      <c r="D897" s="4"/>
      <c r="E897" s="5"/>
    </row>
    <row r="898" spans="2:5" x14ac:dyDescent="0.25">
      <c r="B898" s="3"/>
      <c r="C898" s="15"/>
      <c r="D898" s="4"/>
      <c r="E898" s="5"/>
    </row>
    <row r="899" spans="2:5" x14ac:dyDescent="0.25">
      <c r="B899" s="3"/>
      <c r="C899" s="15"/>
      <c r="D899" s="4"/>
      <c r="E899" s="5"/>
    </row>
    <row r="900" spans="2:5" x14ac:dyDescent="0.25">
      <c r="B900" s="3"/>
      <c r="C900" s="15"/>
      <c r="D900" s="4"/>
      <c r="E900" s="5"/>
    </row>
    <row r="901" spans="2:5" x14ac:dyDescent="0.25">
      <c r="B901" s="3"/>
      <c r="C901" s="15"/>
      <c r="D901" s="4"/>
      <c r="E901" s="5"/>
    </row>
    <row r="902" spans="2:5" x14ac:dyDescent="0.25">
      <c r="B902" s="3"/>
      <c r="C902" s="15"/>
      <c r="D902" s="4"/>
      <c r="E902" s="5"/>
    </row>
    <row r="903" spans="2:5" x14ac:dyDescent="0.25">
      <c r="B903" s="3"/>
      <c r="C903" s="15"/>
      <c r="D903" s="4"/>
      <c r="E903" s="5"/>
    </row>
    <row r="904" spans="2:5" x14ac:dyDescent="0.25">
      <c r="B904" s="3"/>
      <c r="C904" s="15"/>
      <c r="D904" s="4"/>
      <c r="E904" s="5"/>
    </row>
    <row r="905" spans="2:5" x14ac:dyDescent="0.25">
      <c r="B905" s="3"/>
      <c r="C905" s="15"/>
      <c r="D905" s="4"/>
      <c r="E905" s="5"/>
    </row>
    <row r="906" spans="2:5" x14ac:dyDescent="0.25">
      <c r="B906" s="3"/>
      <c r="C906" s="15"/>
      <c r="D906" s="4"/>
      <c r="E906" s="5"/>
    </row>
    <row r="907" spans="2:5" x14ac:dyDescent="0.25">
      <c r="B907" s="3"/>
      <c r="C907" s="15"/>
      <c r="D907" s="4"/>
      <c r="E907" s="5"/>
    </row>
    <row r="908" spans="2:5" x14ac:dyDescent="0.25">
      <c r="B908" s="3"/>
      <c r="C908" s="15"/>
      <c r="D908" s="4"/>
      <c r="E908" s="5"/>
    </row>
    <row r="909" spans="2:5" x14ac:dyDescent="0.25">
      <c r="B909" s="3"/>
      <c r="C909" s="15"/>
      <c r="D909" s="4"/>
      <c r="E909" s="5"/>
    </row>
    <row r="910" spans="2:5" x14ac:dyDescent="0.25">
      <c r="B910" s="3"/>
      <c r="C910" s="15"/>
      <c r="D910" s="4"/>
      <c r="E910" s="5"/>
    </row>
    <row r="911" spans="2:5" x14ac:dyDescent="0.25">
      <c r="B911" s="3"/>
      <c r="C911" s="15"/>
      <c r="D911" s="4"/>
      <c r="E911" s="5"/>
    </row>
    <row r="912" spans="2:5" x14ac:dyDescent="0.25">
      <c r="B912" s="3"/>
      <c r="C912" s="15"/>
      <c r="D912" s="4"/>
      <c r="E912" s="5"/>
    </row>
    <row r="913" spans="2:5" x14ac:dyDescent="0.25">
      <c r="B913" s="3"/>
      <c r="C913" s="15"/>
      <c r="D913" s="4"/>
      <c r="E913" s="5"/>
    </row>
    <row r="914" spans="2:5" x14ac:dyDescent="0.25">
      <c r="B914" s="3"/>
      <c r="C914" s="15"/>
      <c r="D914" s="4"/>
      <c r="E914" s="5"/>
    </row>
    <row r="915" spans="2:5" x14ac:dyDescent="0.25">
      <c r="B915" s="3"/>
      <c r="C915" s="15"/>
      <c r="D915" s="4"/>
      <c r="E915" s="5"/>
    </row>
    <row r="916" spans="2:5" x14ac:dyDescent="0.25">
      <c r="B916" s="3"/>
      <c r="C916" s="15"/>
      <c r="D916" s="4"/>
      <c r="E916" s="5"/>
    </row>
    <row r="917" spans="2:5" x14ac:dyDescent="0.25">
      <c r="B917" s="3"/>
      <c r="C917" s="15"/>
      <c r="D917" s="4"/>
      <c r="E917" s="5"/>
    </row>
    <row r="918" spans="2:5" x14ac:dyDescent="0.25">
      <c r="B918" s="3"/>
      <c r="C918" s="15"/>
      <c r="D918" s="4"/>
      <c r="E918" s="5"/>
    </row>
    <row r="919" spans="2:5" x14ac:dyDescent="0.25">
      <c r="B919" s="3"/>
      <c r="C919" s="15"/>
      <c r="D919" s="4"/>
      <c r="E919" s="5"/>
    </row>
    <row r="920" spans="2:5" x14ac:dyDescent="0.25">
      <c r="B920" s="3"/>
      <c r="C920" s="15"/>
      <c r="D920" s="4"/>
      <c r="E920" s="5"/>
    </row>
    <row r="921" spans="2:5" x14ac:dyDescent="0.25">
      <c r="B921" s="3"/>
      <c r="C921" s="15"/>
      <c r="D921" s="4"/>
      <c r="E921" s="5"/>
    </row>
    <row r="922" spans="2:5" x14ac:dyDescent="0.25">
      <c r="B922" s="3"/>
      <c r="C922" s="15"/>
      <c r="D922" s="4"/>
      <c r="E922" s="5"/>
    </row>
    <row r="923" spans="2:5" x14ac:dyDescent="0.25">
      <c r="B923" s="3"/>
      <c r="C923" s="15"/>
      <c r="D923" s="4"/>
      <c r="E923" s="5"/>
    </row>
    <row r="924" spans="2:5" x14ac:dyDescent="0.25">
      <c r="B924" s="3"/>
      <c r="C924" s="15"/>
      <c r="D924" s="4"/>
      <c r="E924" s="5"/>
    </row>
    <row r="925" spans="2:5" x14ac:dyDescent="0.25">
      <c r="B925" s="3"/>
      <c r="C925" s="15"/>
      <c r="D925" s="4"/>
      <c r="E925" s="5"/>
    </row>
    <row r="926" spans="2:5" x14ac:dyDescent="0.25">
      <c r="B926" s="3"/>
      <c r="C926" s="15"/>
      <c r="D926" s="4"/>
      <c r="E926" s="5"/>
    </row>
    <row r="927" spans="2:5" x14ac:dyDescent="0.25">
      <c r="B927" s="3"/>
      <c r="C927" s="15"/>
      <c r="D927" s="4"/>
      <c r="E927" s="5"/>
    </row>
    <row r="928" spans="2:5" x14ac:dyDescent="0.25">
      <c r="B928" s="3"/>
      <c r="C928" s="15"/>
      <c r="D928" s="4"/>
      <c r="E928" s="5"/>
    </row>
    <row r="929" spans="2:5" x14ac:dyDescent="0.25">
      <c r="B929" s="3"/>
      <c r="C929" s="15"/>
      <c r="D929" s="4"/>
      <c r="E929" s="5"/>
    </row>
    <row r="930" spans="2:5" x14ac:dyDescent="0.25">
      <c r="B930" s="3"/>
      <c r="C930" s="15"/>
      <c r="D930" s="4"/>
      <c r="E930" s="5"/>
    </row>
    <row r="931" spans="2:5" x14ac:dyDescent="0.25">
      <c r="B931" s="3"/>
      <c r="C931" s="15"/>
      <c r="D931" s="4"/>
      <c r="E931" s="5"/>
    </row>
    <row r="932" spans="2:5" x14ac:dyDescent="0.25">
      <c r="B932" s="3"/>
      <c r="C932" s="15"/>
      <c r="D932" s="4"/>
      <c r="E932" s="5"/>
    </row>
    <row r="933" spans="2:5" x14ac:dyDescent="0.25">
      <c r="B933" s="3"/>
      <c r="C933" s="15"/>
      <c r="D933" s="4"/>
      <c r="E933" s="5"/>
    </row>
    <row r="934" spans="2:5" x14ac:dyDescent="0.25">
      <c r="B934" s="3"/>
      <c r="C934" s="15"/>
      <c r="D934" s="4"/>
      <c r="E934" s="5"/>
    </row>
    <row r="935" spans="2:5" x14ac:dyDescent="0.25">
      <c r="B935" s="3"/>
      <c r="C935" s="15"/>
      <c r="D935" s="4"/>
      <c r="E935" s="5"/>
    </row>
    <row r="936" spans="2:5" x14ac:dyDescent="0.25">
      <c r="B936" s="3"/>
      <c r="C936" s="15"/>
      <c r="D936" s="4"/>
      <c r="E936" s="5"/>
    </row>
    <row r="937" spans="2:5" x14ac:dyDescent="0.25">
      <c r="B937" s="3"/>
      <c r="C937" s="15"/>
      <c r="D937" s="4"/>
      <c r="E937" s="5"/>
    </row>
    <row r="938" spans="2:5" x14ac:dyDescent="0.25">
      <c r="B938" s="3"/>
      <c r="C938" s="15"/>
      <c r="D938" s="4"/>
      <c r="E938" s="5"/>
    </row>
    <row r="939" spans="2:5" x14ac:dyDescent="0.25">
      <c r="B939" s="3"/>
      <c r="C939" s="15"/>
      <c r="D939" s="4"/>
      <c r="E939" s="5"/>
    </row>
    <row r="940" spans="2:5" x14ac:dyDescent="0.25">
      <c r="B940" s="3"/>
      <c r="C940" s="15"/>
      <c r="D940" s="4"/>
      <c r="E940" s="5"/>
    </row>
    <row r="941" spans="2:5" x14ac:dyDescent="0.25">
      <c r="B941" s="3"/>
      <c r="C941" s="15"/>
      <c r="D941" s="4"/>
      <c r="E941" s="5"/>
    </row>
    <row r="942" spans="2:5" x14ac:dyDescent="0.25">
      <c r="B942" s="3"/>
      <c r="C942" s="15"/>
      <c r="D942" s="4"/>
      <c r="E942" s="5"/>
    </row>
    <row r="943" spans="2:5" x14ac:dyDescent="0.25">
      <c r="B943" s="3"/>
      <c r="C943" s="15"/>
      <c r="D943" s="4"/>
      <c r="E943" s="5"/>
    </row>
    <row r="944" spans="2:5" x14ac:dyDescent="0.25">
      <c r="B944" s="3"/>
      <c r="C944" s="15"/>
      <c r="D944" s="4"/>
      <c r="E944" s="5"/>
    </row>
    <row r="945" spans="2:5" x14ac:dyDescent="0.25">
      <c r="B945" s="3"/>
      <c r="C945" s="15"/>
      <c r="D945" s="4"/>
      <c r="E945" s="5"/>
    </row>
    <row r="946" spans="2:5" x14ac:dyDescent="0.25">
      <c r="B946" s="3"/>
      <c r="C946" s="15"/>
      <c r="D946" s="4"/>
      <c r="E946" s="5"/>
    </row>
    <row r="947" spans="2:5" x14ac:dyDescent="0.25">
      <c r="B947" s="3"/>
      <c r="C947" s="15"/>
      <c r="D947" s="4"/>
      <c r="E947" s="5"/>
    </row>
    <row r="948" spans="2:5" x14ac:dyDescent="0.25">
      <c r="B948" s="3"/>
      <c r="C948" s="15"/>
      <c r="D948" s="4"/>
      <c r="E948" s="5"/>
    </row>
    <row r="949" spans="2:5" x14ac:dyDescent="0.25">
      <c r="B949" s="3"/>
      <c r="C949" s="15"/>
      <c r="D949" s="4"/>
      <c r="E949" s="5"/>
    </row>
    <row r="950" spans="2:5" x14ac:dyDescent="0.25">
      <c r="B950" s="3"/>
      <c r="C950" s="15"/>
      <c r="D950" s="4"/>
      <c r="E950" s="5"/>
    </row>
    <row r="951" spans="2:5" x14ac:dyDescent="0.25">
      <c r="B951" s="3"/>
      <c r="C951" s="15"/>
      <c r="D951" s="4"/>
      <c r="E951" s="5"/>
    </row>
    <row r="952" spans="2:5" x14ac:dyDescent="0.25">
      <c r="B952" s="3"/>
      <c r="C952" s="15"/>
      <c r="D952" s="4"/>
      <c r="E952" s="5"/>
    </row>
    <row r="953" spans="2:5" x14ac:dyDescent="0.25">
      <c r="B953" s="3"/>
      <c r="C953" s="15"/>
      <c r="D953" s="4"/>
      <c r="E953" s="5"/>
    </row>
    <row r="954" spans="2:5" x14ac:dyDescent="0.25">
      <c r="B954" s="3"/>
      <c r="C954" s="15"/>
      <c r="D954" s="4"/>
      <c r="E954" s="5"/>
    </row>
    <row r="955" spans="2:5" x14ac:dyDescent="0.25">
      <c r="B955" s="3"/>
      <c r="C955" s="15"/>
      <c r="D955" s="4"/>
      <c r="E955" s="5"/>
    </row>
    <row r="956" spans="2:5" x14ac:dyDescent="0.25">
      <c r="B956" s="3"/>
      <c r="C956" s="15"/>
      <c r="D956" s="4"/>
      <c r="E956" s="5"/>
    </row>
    <row r="957" spans="2:5" x14ac:dyDescent="0.25">
      <c r="B957" s="3"/>
      <c r="C957" s="15"/>
      <c r="D957" s="4"/>
      <c r="E957" s="5"/>
    </row>
    <row r="958" spans="2:5" x14ac:dyDescent="0.25">
      <c r="B958" s="3"/>
      <c r="C958" s="15"/>
      <c r="D958" s="4"/>
      <c r="E958" s="5"/>
    </row>
    <row r="959" spans="2:5" x14ac:dyDescent="0.25">
      <c r="B959" s="3"/>
      <c r="C959" s="15"/>
      <c r="D959" s="4"/>
      <c r="E959" s="5"/>
    </row>
    <row r="960" spans="2:5" x14ac:dyDescent="0.25">
      <c r="B960" s="3"/>
      <c r="C960" s="15"/>
      <c r="D960" s="4"/>
      <c r="E960" s="5"/>
    </row>
    <row r="961" spans="2:5" x14ac:dyDescent="0.25">
      <c r="B961" s="3"/>
      <c r="C961" s="15"/>
      <c r="D961" s="4"/>
      <c r="E961" s="5"/>
    </row>
    <row r="962" spans="2:5" x14ac:dyDescent="0.25">
      <c r="B962" s="3"/>
      <c r="C962" s="15"/>
      <c r="D962" s="4"/>
      <c r="E962" s="5"/>
    </row>
    <row r="963" spans="2:5" x14ac:dyDescent="0.25">
      <c r="B963" s="3"/>
      <c r="C963" s="15"/>
      <c r="D963" s="4"/>
      <c r="E963" s="5"/>
    </row>
    <row r="964" spans="2:5" x14ac:dyDescent="0.25">
      <c r="B964" s="3"/>
      <c r="C964" s="15"/>
      <c r="D964" s="4"/>
      <c r="E964" s="5"/>
    </row>
    <row r="965" spans="2:5" x14ac:dyDescent="0.25">
      <c r="B965" s="3"/>
      <c r="C965" s="15"/>
      <c r="D965" s="4"/>
      <c r="E965" s="5"/>
    </row>
    <row r="966" spans="2:5" x14ac:dyDescent="0.25">
      <c r="B966" s="3"/>
      <c r="C966" s="15"/>
      <c r="D966" s="4"/>
      <c r="E966" s="5"/>
    </row>
    <row r="967" spans="2:5" x14ac:dyDescent="0.25">
      <c r="B967" s="3"/>
      <c r="C967" s="15"/>
      <c r="D967" s="4"/>
      <c r="E967" s="5"/>
    </row>
    <row r="968" spans="2:5" x14ac:dyDescent="0.25">
      <c r="B968" s="3"/>
      <c r="C968" s="15"/>
      <c r="D968" s="4"/>
      <c r="E968" s="5"/>
    </row>
    <row r="969" spans="2:5" x14ac:dyDescent="0.25">
      <c r="B969" s="3"/>
      <c r="C969" s="15"/>
      <c r="D969" s="4"/>
      <c r="E969" s="5"/>
    </row>
    <row r="970" spans="2:5" x14ac:dyDescent="0.25">
      <c r="B970" s="3"/>
      <c r="C970" s="15"/>
      <c r="D970" s="4"/>
      <c r="E970" s="5"/>
    </row>
    <row r="971" spans="2:5" x14ac:dyDescent="0.25">
      <c r="B971" s="3"/>
      <c r="C971" s="15"/>
      <c r="D971" s="4"/>
      <c r="E971" s="5"/>
    </row>
    <row r="972" spans="2:5" x14ac:dyDescent="0.25">
      <c r="B972" s="3"/>
      <c r="C972" s="15"/>
      <c r="D972" s="4"/>
      <c r="E972" s="5"/>
    </row>
    <row r="973" spans="2:5" x14ac:dyDescent="0.25">
      <c r="B973" s="3"/>
      <c r="C973" s="15"/>
      <c r="D973" s="4"/>
      <c r="E973" s="5"/>
    </row>
    <row r="974" spans="2:5" x14ac:dyDescent="0.25">
      <c r="B974" s="3"/>
      <c r="C974" s="15"/>
      <c r="D974" s="4"/>
      <c r="E974" s="5"/>
    </row>
    <row r="975" spans="2:5" x14ac:dyDescent="0.25">
      <c r="B975" s="3"/>
      <c r="C975" s="15"/>
      <c r="D975" s="4"/>
      <c r="E975" s="5"/>
    </row>
    <row r="976" spans="2:5" x14ac:dyDescent="0.25">
      <c r="B976" s="3"/>
      <c r="C976" s="15"/>
      <c r="D976" s="4"/>
      <c r="E976" s="5"/>
    </row>
    <row r="977" spans="2:5" x14ac:dyDescent="0.25">
      <c r="B977" s="3"/>
      <c r="C977" s="15"/>
      <c r="D977" s="4"/>
      <c r="E977" s="5"/>
    </row>
    <row r="978" spans="2:5" x14ac:dyDescent="0.25">
      <c r="B978" s="3"/>
      <c r="C978" s="15"/>
      <c r="D978" s="4"/>
      <c r="E978" s="5"/>
    </row>
    <row r="979" spans="2:5" x14ac:dyDescent="0.25">
      <c r="B979" s="3"/>
      <c r="C979" s="15"/>
      <c r="D979" s="4"/>
      <c r="E979" s="5"/>
    </row>
    <row r="980" spans="2:5" x14ac:dyDescent="0.25">
      <c r="B980" s="3"/>
      <c r="C980" s="15"/>
      <c r="D980" s="4"/>
      <c r="E980" s="5"/>
    </row>
    <row r="981" spans="2:5" x14ac:dyDescent="0.25">
      <c r="B981" s="3"/>
      <c r="C981" s="15"/>
      <c r="D981" s="4"/>
      <c r="E981" s="5"/>
    </row>
    <row r="982" spans="2:5" x14ac:dyDescent="0.25">
      <c r="B982" s="3"/>
      <c r="C982" s="15"/>
      <c r="D982" s="4"/>
      <c r="E982" s="5"/>
    </row>
    <row r="983" spans="2:5" x14ac:dyDescent="0.25">
      <c r="B983" s="3"/>
      <c r="C983" s="15"/>
      <c r="D983" s="4"/>
      <c r="E983" s="5"/>
    </row>
    <row r="984" spans="2:5" x14ac:dyDescent="0.25">
      <c r="B984" s="3"/>
      <c r="C984" s="15"/>
      <c r="D984" s="4"/>
      <c r="E984" s="5"/>
    </row>
    <row r="985" spans="2:5" x14ac:dyDescent="0.25">
      <c r="B985" s="3"/>
      <c r="C985" s="15"/>
      <c r="D985" s="4"/>
      <c r="E985" s="5"/>
    </row>
    <row r="986" spans="2:5" x14ac:dyDescent="0.25">
      <c r="B986" s="3"/>
      <c r="C986" s="15"/>
      <c r="D986" s="4"/>
      <c r="E986" s="5"/>
    </row>
    <row r="987" spans="2:5" x14ac:dyDescent="0.25">
      <c r="B987" s="3"/>
      <c r="C987" s="15"/>
      <c r="D987" s="4"/>
      <c r="E987" s="5"/>
    </row>
    <row r="988" spans="2:5" x14ac:dyDescent="0.25">
      <c r="B988" s="3"/>
      <c r="C988" s="15"/>
      <c r="D988" s="4"/>
      <c r="E988" s="5"/>
    </row>
    <row r="989" spans="2:5" x14ac:dyDescent="0.25">
      <c r="B989" s="3"/>
      <c r="C989" s="15"/>
      <c r="D989" s="4"/>
      <c r="E989" s="5"/>
    </row>
    <row r="990" spans="2:5" x14ac:dyDescent="0.25">
      <c r="B990" s="3"/>
      <c r="C990" s="15"/>
      <c r="D990" s="4"/>
      <c r="E990" s="5"/>
    </row>
    <row r="991" spans="2:5" x14ac:dyDescent="0.25">
      <c r="B991" s="3"/>
      <c r="C991" s="15"/>
      <c r="D991" s="4"/>
      <c r="E991" s="5"/>
    </row>
    <row r="992" spans="2:5" x14ac:dyDescent="0.25">
      <c r="B992" s="3"/>
      <c r="C992" s="15"/>
      <c r="D992" s="4"/>
      <c r="E992" s="5"/>
    </row>
    <row r="993" spans="2:5" x14ac:dyDescent="0.25">
      <c r="B993" s="3"/>
      <c r="C993" s="15"/>
      <c r="D993" s="4"/>
      <c r="E993" s="5"/>
    </row>
    <row r="994" spans="2:5" x14ac:dyDescent="0.25">
      <c r="B994" s="3"/>
      <c r="C994" s="15"/>
      <c r="D994" s="4"/>
      <c r="E994" s="5"/>
    </row>
    <row r="995" spans="2:5" x14ac:dyDescent="0.25">
      <c r="B995" s="3"/>
      <c r="C995" s="15"/>
      <c r="D995" s="4"/>
      <c r="E995" s="5"/>
    </row>
    <row r="996" spans="2:5" x14ac:dyDescent="0.25">
      <c r="B996" s="3"/>
      <c r="C996" s="15"/>
      <c r="D996" s="4"/>
      <c r="E996" s="5"/>
    </row>
    <row r="997" spans="2:5" x14ac:dyDescent="0.25">
      <c r="B997" s="3"/>
      <c r="C997" s="15"/>
      <c r="D997" s="4"/>
      <c r="E997" s="5"/>
    </row>
    <row r="998" spans="2:5" x14ac:dyDescent="0.25">
      <c r="B998" s="3"/>
      <c r="C998" s="15"/>
      <c r="D998" s="4"/>
      <c r="E998" s="5"/>
    </row>
    <row r="999" spans="2:5" x14ac:dyDescent="0.25">
      <c r="B999" s="3"/>
      <c r="C999" s="15"/>
      <c r="D999" s="4"/>
      <c r="E999" s="5"/>
    </row>
    <row r="1000" spans="2:5" x14ac:dyDescent="0.25">
      <c r="B1000" s="3"/>
      <c r="C1000" s="15"/>
      <c r="D1000" s="4"/>
      <c r="E1000" s="5"/>
    </row>
    <row r="1001" spans="2:5" x14ac:dyDescent="0.25">
      <c r="B1001" s="3"/>
      <c r="C1001" s="15"/>
      <c r="D1001" s="4"/>
      <c r="E1001" s="5"/>
    </row>
    <row r="1002" spans="2:5" x14ac:dyDescent="0.25">
      <c r="B1002" s="3"/>
      <c r="C1002" s="15"/>
      <c r="D1002" s="4"/>
      <c r="E1002" s="5"/>
    </row>
    <row r="1003" spans="2:5" x14ac:dyDescent="0.25">
      <c r="B1003" s="3"/>
      <c r="C1003" s="15"/>
      <c r="D1003" s="4"/>
      <c r="E1003" s="5"/>
    </row>
    <row r="1004" spans="2:5" x14ac:dyDescent="0.25">
      <c r="B1004" s="3"/>
      <c r="C1004" s="15"/>
      <c r="D1004" s="4"/>
      <c r="E1004" s="5"/>
    </row>
    <row r="1005" spans="2:5" x14ac:dyDescent="0.25">
      <c r="B1005" s="3"/>
      <c r="C1005" s="15"/>
      <c r="D1005" s="4"/>
      <c r="E1005" s="5"/>
    </row>
    <row r="1006" spans="2:5" x14ac:dyDescent="0.25">
      <c r="B1006" s="3"/>
      <c r="C1006" s="15"/>
      <c r="D1006" s="4"/>
      <c r="E1006" s="5"/>
    </row>
    <row r="1007" spans="2:5" x14ac:dyDescent="0.25">
      <c r="B1007" s="3"/>
      <c r="C1007" s="15"/>
      <c r="D1007" s="4"/>
      <c r="E1007" s="5"/>
    </row>
    <row r="1008" spans="2:5" x14ac:dyDescent="0.25">
      <c r="B1008" s="3"/>
      <c r="C1008" s="15"/>
      <c r="D1008" s="4"/>
      <c r="E1008" s="5"/>
    </row>
    <row r="1009" spans="2:5" x14ac:dyDescent="0.25">
      <c r="B1009" s="3"/>
      <c r="C1009" s="15"/>
      <c r="D1009" s="4"/>
      <c r="E1009" s="5"/>
    </row>
    <row r="1010" spans="2:5" x14ac:dyDescent="0.25">
      <c r="B1010" s="3"/>
      <c r="C1010" s="15"/>
      <c r="D1010" s="4"/>
      <c r="E1010" s="5"/>
    </row>
    <row r="1011" spans="2:5" x14ac:dyDescent="0.25">
      <c r="B1011" s="3"/>
      <c r="C1011" s="15"/>
      <c r="D1011" s="4"/>
      <c r="E1011" s="5"/>
    </row>
    <row r="1012" spans="2:5" x14ac:dyDescent="0.25">
      <c r="B1012" s="3"/>
      <c r="C1012" s="15"/>
      <c r="D1012" s="4"/>
      <c r="E1012" s="5"/>
    </row>
    <row r="1013" spans="2:5" x14ac:dyDescent="0.25">
      <c r="B1013" s="3"/>
      <c r="C1013" s="15"/>
      <c r="D1013" s="4"/>
      <c r="E1013" s="5"/>
    </row>
    <row r="1014" spans="2:5" x14ac:dyDescent="0.25">
      <c r="B1014" s="3"/>
      <c r="C1014" s="15"/>
      <c r="D1014" s="4"/>
      <c r="E1014" s="5"/>
    </row>
    <row r="1015" spans="2:5" x14ac:dyDescent="0.25">
      <c r="B1015" s="3"/>
      <c r="C1015" s="15"/>
      <c r="D1015" s="4"/>
      <c r="E1015" s="5"/>
    </row>
    <row r="1016" spans="2:5" x14ac:dyDescent="0.25">
      <c r="B1016" s="3"/>
      <c r="C1016" s="15"/>
      <c r="D1016" s="4"/>
      <c r="E1016" s="5"/>
    </row>
    <row r="1017" spans="2:5" x14ac:dyDescent="0.25">
      <c r="B1017" s="3"/>
      <c r="C1017" s="15"/>
      <c r="D1017" s="4"/>
      <c r="E1017" s="5"/>
    </row>
    <row r="1018" spans="2:5" x14ac:dyDescent="0.25">
      <c r="B1018" s="3"/>
      <c r="C1018" s="15"/>
      <c r="D1018" s="4"/>
      <c r="E1018" s="5"/>
    </row>
    <row r="1019" spans="2:5" x14ac:dyDescent="0.25">
      <c r="B1019" s="3"/>
      <c r="C1019" s="15"/>
      <c r="D1019" s="4"/>
      <c r="E1019" s="5"/>
    </row>
    <row r="1020" spans="2:5" x14ac:dyDescent="0.25">
      <c r="B1020" s="3"/>
      <c r="C1020" s="15"/>
      <c r="D1020" s="4"/>
      <c r="E1020" s="5"/>
    </row>
    <row r="1021" spans="2:5" x14ac:dyDescent="0.25">
      <c r="B1021" s="3"/>
      <c r="C1021" s="15"/>
      <c r="D1021" s="4"/>
      <c r="E1021" s="5"/>
    </row>
    <row r="1022" spans="2:5" x14ac:dyDescent="0.25">
      <c r="B1022" s="3"/>
      <c r="C1022" s="15"/>
      <c r="D1022" s="4"/>
      <c r="E1022" s="5"/>
    </row>
    <row r="1023" spans="2:5" x14ac:dyDescent="0.25">
      <c r="B1023" s="3"/>
      <c r="C1023" s="15"/>
      <c r="D1023" s="4"/>
      <c r="E1023" s="5"/>
    </row>
    <row r="1024" spans="2:5" x14ac:dyDescent="0.25">
      <c r="B1024" s="3"/>
      <c r="C1024" s="15"/>
      <c r="D1024" s="4"/>
      <c r="E1024" s="5"/>
    </row>
    <row r="1025" spans="2:5" x14ac:dyDescent="0.25">
      <c r="B1025" s="3"/>
      <c r="C1025" s="15"/>
      <c r="D1025" s="4"/>
      <c r="E1025" s="5"/>
    </row>
    <row r="1026" spans="2:5" x14ac:dyDescent="0.25">
      <c r="B1026" s="3"/>
      <c r="C1026" s="15"/>
      <c r="D1026" s="4"/>
      <c r="E1026" s="5"/>
    </row>
    <row r="1027" spans="2:5" x14ac:dyDescent="0.25">
      <c r="B1027" s="3"/>
      <c r="C1027" s="15"/>
      <c r="D1027" s="4"/>
      <c r="E1027" s="5"/>
    </row>
    <row r="1028" spans="2:5" x14ac:dyDescent="0.25">
      <c r="B1028" s="3"/>
      <c r="C1028" s="15"/>
      <c r="D1028" s="4"/>
      <c r="E1028" s="5"/>
    </row>
    <row r="1029" spans="2:5" x14ac:dyDescent="0.25">
      <c r="B1029" s="3"/>
      <c r="C1029" s="15"/>
      <c r="D1029" s="4"/>
      <c r="E1029" s="5"/>
    </row>
    <row r="1030" spans="2:5" x14ac:dyDescent="0.25">
      <c r="B1030" s="3"/>
      <c r="C1030" s="15"/>
      <c r="D1030" s="4"/>
      <c r="E1030" s="5"/>
    </row>
    <row r="1031" spans="2:5" x14ac:dyDescent="0.25">
      <c r="B1031" s="3"/>
      <c r="C1031" s="15"/>
      <c r="D1031" s="4"/>
      <c r="E1031" s="5"/>
    </row>
    <row r="1032" spans="2:5" x14ac:dyDescent="0.25">
      <c r="B1032" s="3"/>
      <c r="C1032" s="15"/>
      <c r="D1032" s="4"/>
      <c r="E1032" s="5"/>
    </row>
    <row r="1033" spans="2:5" x14ac:dyDescent="0.25">
      <c r="B1033" s="3"/>
      <c r="C1033" s="15"/>
      <c r="D1033" s="4"/>
      <c r="E1033" s="5"/>
    </row>
    <row r="1034" spans="2:5" x14ac:dyDescent="0.25">
      <c r="B1034" s="3"/>
      <c r="C1034" s="15"/>
      <c r="D1034" s="4"/>
      <c r="E1034" s="5"/>
    </row>
    <row r="1035" spans="2:5" x14ac:dyDescent="0.25">
      <c r="B1035" s="3"/>
      <c r="C1035" s="15"/>
      <c r="D1035" s="4"/>
      <c r="E1035" s="5"/>
    </row>
    <row r="1036" spans="2:5" x14ac:dyDescent="0.25">
      <c r="B1036" s="3"/>
      <c r="C1036" s="15"/>
      <c r="D1036" s="4"/>
      <c r="E1036" s="5"/>
    </row>
    <row r="1037" spans="2:5" x14ac:dyDescent="0.25">
      <c r="B1037" s="3"/>
      <c r="C1037" s="15"/>
      <c r="D1037" s="4"/>
      <c r="E1037" s="5"/>
    </row>
    <row r="1038" spans="2:5" x14ac:dyDescent="0.25">
      <c r="B1038" s="3"/>
      <c r="C1038" s="15"/>
      <c r="D1038" s="4"/>
      <c r="E1038" s="5"/>
    </row>
    <row r="1039" spans="2:5" x14ac:dyDescent="0.25">
      <c r="B1039" s="3"/>
      <c r="C1039" s="15"/>
      <c r="D1039" s="4"/>
      <c r="E1039" s="5"/>
    </row>
    <row r="1040" spans="2:5" x14ac:dyDescent="0.25">
      <c r="B1040" s="3"/>
      <c r="C1040" s="15"/>
      <c r="D1040" s="4"/>
      <c r="E1040" s="5"/>
    </row>
    <row r="1041" spans="2:5" x14ac:dyDescent="0.25">
      <c r="B1041" s="3"/>
      <c r="C1041" s="15"/>
      <c r="D1041" s="4"/>
      <c r="E1041" s="5"/>
    </row>
    <row r="1042" spans="2:5" x14ac:dyDescent="0.25">
      <c r="B1042" s="3"/>
      <c r="C1042" s="15"/>
      <c r="D1042" s="4"/>
      <c r="E1042" s="5"/>
    </row>
    <row r="1043" spans="2:5" x14ac:dyDescent="0.25">
      <c r="B1043" s="3"/>
      <c r="C1043" s="15"/>
      <c r="D1043" s="4"/>
      <c r="E1043" s="5"/>
    </row>
    <row r="1044" spans="2:5" x14ac:dyDescent="0.25">
      <c r="B1044" s="3"/>
      <c r="C1044" s="15"/>
      <c r="D1044" s="4"/>
      <c r="E1044" s="5"/>
    </row>
    <row r="1045" spans="2:5" x14ac:dyDescent="0.25">
      <c r="B1045" s="3"/>
      <c r="C1045" s="15"/>
      <c r="D1045" s="4"/>
      <c r="E1045" s="5"/>
    </row>
    <row r="1046" spans="2:5" x14ac:dyDescent="0.25">
      <c r="B1046" s="3"/>
      <c r="C1046" s="15"/>
      <c r="D1046" s="4"/>
      <c r="E1046" s="5"/>
    </row>
    <row r="1047" spans="2:5" x14ac:dyDescent="0.25">
      <c r="B1047" s="3"/>
      <c r="C1047" s="15"/>
      <c r="D1047" s="4"/>
      <c r="E1047" s="5"/>
    </row>
    <row r="1048" spans="2:5" x14ac:dyDescent="0.25">
      <c r="B1048" s="3"/>
      <c r="C1048" s="15"/>
      <c r="D1048" s="4"/>
      <c r="E1048" s="5"/>
    </row>
    <row r="1049" spans="2:5" x14ac:dyDescent="0.25">
      <c r="B1049" s="3"/>
      <c r="C1049" s="15"/>
      <c r="D1049" s="4"/>
      <c r="E1049" s="5"/>
    </row>
    <row r="1050" spans="2:5" x14ac:dyDescent="0.25">
      <c r="B1050" s="3"/>
      <c r="C1050" s="15"/>
      <c r="D1050" s="4"/>
      <c r="E1050" s="5"/>
    </row>
    <row r="1051" spans="2:5" x14ac:dyDescent="0.25">
      <c r="B1051" s="3"/>
      <c r="C1051" s="15"/>
      <c r="D1051" s="4"/>
      <c r="E1051" s="5"/>
    </row>
    <row r="1052" spans="2:5" x14ac:dyDescent="0.25">
      <c r="B1052" s="3"/>
      <c r="C1052" s="15"/>
      <c r="D1052" s="4"/>
      <c r="E1052" s="5"/>
    </row>
    <row r="1053" spans="2:5" x14ac:dyDescent="0.25">
      <c r="B1053" s="3"/>
      <c r="C1053" s="15"/>
      <c r="D1053" s="4"/>
      <c r="E1053" s="5"/>
    </row>
    <row r="1054" spans="2:5" x14ac:dyDescent="0.25">
      <c r="B1054" s="3"/>
      <c r="C1054" s="15"/>
      <c r="D1054" s="4"/>
      <c r="E1054" s="5"/>
    </row>
    <row r="1055" spans="2:5" x14ac:dyDescent="0.25">
      <c r="B1055" s="3"/>
      <c r="C1055" s="15"/>
      <c r="D1055" s="4"/>
      <c r="E1055" s="5"/>
    </row>
    <row r="1056" spans="2:5" x14ac:dyDescent="0.25">
      <c r="B1056" s="3"/>
      <c r="C1056" s="15"/>
      <c r="D1056" s="4"/>
      <c r="E1056" s="5"/>
    </row>
    <row r="1057" spans="2:5" x14ac:dyDescent="0.25">
      <c r="B1057" s="3"/>
      <c r="C1057" s="15"/>
      <c r="D1057" s="4"/>
      <c r="E1057" s="5"/>
    </row>
    <row r="1058" spans="2:5" x14ac:dyDescent="0.25">
      <c r="B1058" s="3"/>
      <c r="C1058" s="15"/>
      <c r="D1058" s="4"/>
      <c r="E1058" s="5"/>
    </row>
    <row r="1059" spans="2:5" x14ac:dyDescent="0.25">
      <c r="B1059" s="3"/>
      <c r="C1059" s="15"/>
      <c r="D1059" s="4"/>
      <c r="E1059" s="5"/>
    </row>
    <row r="1060" spans="2:5" x14ac:dyDescent="0.25">
      <c r="B1060" s="3"/>
      <c r="C1060" s="15"/>
      <c r="D1060" s="4"/>
      <c r="E1060" s="5"/>
    </row>
    <row r="1061" spans="2:5" x14ac:dyDescent="0.25">
      <c r="B1061" s="3"/>
      <c r="C1061" s="15"/>
      <c r="D1061" s="4"/>
      <c r="E1061" s="5"/>
    </row>
    <row r="1062" spans="2:5" x14ac:dyDescent="0.25">
      <c r="B1062" s="3"/>
      <c r="C1062" s="15"/>
      <c r="D1062" s="4"/>
      <c r="E1062" s="5"/>
    </row>
    <row r="1063" spans="2:5" x14ac:dyDescent="0.25">
      <c r="B1063" s="3"/>
      <c r="C1063" s="15"/>
      <c r="D1063" s="4"/>
      <c r="E1063" s="5"/>
    </row>
    <row r="1064" spans="2:5" x14ac:dyDescent="0.25">
      <c r="B1064" s="3"/>
      <c r="C1064" s="15"/>
      <c r="D1064" s="4"/>
      <c r="E1064" s="5"/>
    </row>
    <row r="1065" spans="2:5" x14ac:dyDescent="0.25">
      <c r="B1065" s="3"/>
      <c r="C1065" s="15"/>
      <c r="D1065" s="4"/>
      <c r="E1065" s="5"/>
    </row>
    <row r="1066" spans="2:5" x14ac:dyDescent="0.25">
      <c r="B1066" s="3"/>
      <c r="C1066" s="15"/>
      <c r="D1066" s="4"/>
      <c r="E1066" s="5"/>
    </row>
    <row r="1067" spans="2:5" x14ac:dyDescent="0.25">
      <c r="B1067" s="3"/>
      <c r="C1067" s="15"/>
      <c r="D1067" s="4"/>
      <c r="E1067" s="5"/>
    </row>
    <row r="1068" spans="2:5" x14ac:dyDescent="0.25">
      <c r="B1068" s="3"/>
      <c r="C1068" s="15"/>
      <c r="D1068" s="4"/>
      <c r="E1068" s="5"/>
    </row>
    <row r="1069" spans="2:5" x14ac:dyDescent="0.25">
      <c r="B1069" s="3"/>
      <c r="C1069" s="15"/>
      <c r="D1069" s="4"/>
      <c r="E1069" s="5"/>
    </row>
    <row r="1070" spans="2:5" x14ac:dyDescent="0.25">
      <c r="B1070" s="3"/>
      <c r="C1070" s="15"/>
      <c r="D1070" s="4"/>
      <c r="E1070" s="5"/>
    </row>
    <row r="1071" spans="2:5" x14ac:dyDescent="0.25">
      <c r="B1071" s="3"/>
      <c r="C1071" s="15"/>
      <c r="D1071" s="4"/>
      <c r="E1071" s="5"/>
    </row>
    <row r="1072" spans="2:5" x14ac:dyDescent="0.25">
      <c r="B1072" s="3"/>
      <c r="C1072" s="15"/>
      <c r="D1072" s="4"/>
      <c r="E1072" s="5"/>
    </row>
    <row r="1073" spans="2:5" x14ac:dyDescent="0.25">
      <c r="B1073" s="3"/>
      <c r="C1073" s="15"/>
      <c r="D1073" s="4"/>
      <c r="E1073" s="5"/>
    </row>
    <row r="1074" spans="2:5" x14ac:dyDescent="0.25">
      <c r="B1074" s="3"/>
      <c r="C1074" s="15"/>
      <c r="D1074" s="4"/>
      <c r="E1074" s="5"/>
    </row>
    <row r="1075" spans="2:5" x14ac:dyDescent="0.25">
      <c r="B1075" s="3"/>
      <c r="C1075" s="15"/>
      <c r="D1075" s="4"/>
      <c r="E1075" s="5"/>
    </row>
    <row r="1076" spans="2:5" x14ac:dyDescent="0.25">
      <c r="B1076" s="3"/>
      <c r="C1076" s="15"/>
      <c r="D1076" s="4"/>
      <c r="E1076" s="5"/>
    </row>
    <row r="1077" spans="2:5" x14ac:dyDescent="0.25">
      <c r="B1077" s="3"/>
      <c r="C1077" s="15"/>
      <c r="D1077" s="4"/>
      <c r="E1077" s="5"/>
    </row>
    <row r="1078" spans="2:5" x14ac:dyDescent="0.25">
      <c r="B1078" s="3"/>
      <c r="C1078" s="15"/>
      <c r="D1078" s="4"/>
      <c r="E1078" s="5"/>
    </row>
    <row r="1079" spans="2:5" x14ac:dyDescent="0.25">
      <c r="B1079" s="3"/>
      <c r="C1079" s="15"/>
      <c r="D1079" s="4"/>
      <c r="E1079" s="5"/>
    </row>
    <row r="1080" spans="2:5" x14ac:dyDescent="0.25">
      <c r="B1080" s="3"/>
      <c r="C1080" s="15"/>
      <c r="D1080" s="4"/>
      <c r="E1080" s="5"/>
    </row>
    <row r="1081" spans="2:5" x14ac:dyDescent="0.25">
      <c r="B1081" s="3"/>
      <c r="C1081" s="15"/>
      <c r="D1081" s="4"/>
      <c r="E1081" s="5"/>
    </row>
    <row r="1082" spans="2:5" x14ac:dyDescent="0.25">
      <c r="B1082" s="3"/>
      <c r="C1082" s="15"/>
      <c r="D1082" s="4"/>
      <c r="E1082" s="5"/>
    </row>
    <row r="1083" spans="2:5" x14ac:dyDescent="0.25">
      <c r="B1083" s="3"/>
      <c r="C1083" s="15"/>
      <c r="D1083" s="4"/>
      <c r="E1083" s="5"/>
    </row>
    <row r="1084" spans="2:5" x14ac:dyDescent="0.25">
      <c r="B1084" s="3"/>
      <c r="C1084" s="15"/>
      <c r="D1084" s="4"/>
      <c r="E1084" s="5"/>
    </row>
    <row r="1085" spans="2:5" x14ac:dyDescent="0.25">
      <c r="B1085" s="3"/>
      <c r="C1085" s="15"/>
      <c r="D1085" s="4"/>
      <c r="E1085" s="5"/>
    </row>
    <row r="1086" spans="2:5" x14ac:dyDescent="0.25">
      <c r="B1086" s="3"/>
      <c r="C1086" s="15"/>
      <c r="D1086" s="4"/>
      <c r="E1086" s="5"/>
    </row>
    <row r="1087" spans="2:5" x14ac:dyDescent="0.25">
      <c r="B1087" s="3"/>
      <c r="C1087" s="15"/>
      <c r="D1087" s="4"/>
      <c r="E1087" s="5"/>
    </row>
    <row r="1088" spans="2:5" x14ac:dyDescent="0.25">
      <c r="B1088" s="3"/>
      <c r="C1088" s="15"/>
      <c r="D1088" s="4"/>
      <c r="E1088" s="5"/>
    </row>
    <row r="1089" spans="2:5" x14ac:dyDescent="0.25">
      <c r="B1089" s="3"/>
      <c r="C1089" s="15"/>
      <c r="D1089" s="4"/>
      <c r="E1089" s="5"/>
    </row>
    <row r="1090" spans="2:5" x14ac:dyDescent="0.25">
      <c r="B1090" s="3"/>
      <c r="C1090" s="15"/>
      <c r="D1090" s="4"/>
      <c r="E1090" s="5"/>
    </row>
    <row r="1091" spans="2:5" x14ac:dyDescent="0.25">
      <c r="B1091" s="3"/>
      <c r="C1091" s="15"/>
      <c r="D1091" s="4"/>
      <c r="E1091" s="5"/>
    </row>
    <row r="1092" spans="2:5" x14ac:dyDescent="0.25">
      <c r="B1092" s="3"/>
      <c r="C1092" s="15"/>
      <c r="D1092" s="4"/>
      <c r="E1092" s="5"/>
    </row>
    <row r="1093" spans="2:5" x14ac:dyDescent="0.25">
      <c r="B1093" s="3"/>
      <c r="C1093" s="15"/>
      <c r="D1093" s="4"/>
      <c r="E1093" s="5"/>
    </row>
    <row r="1094" spans="2:5" x14ac:dyDescent="0.25">
      <c r="B1094" s="3"/>
      <c r="C1094" s="15"/>
      <c r="D1094" s="4"/>
      <c r="E1094" s="5"/>
    </row>
    <row r="1095" spans="2:5" x14ac:dyDescent="0.25">
      <c r="B1095" s="3"/>
      <c r="C1095" s="15"/>
      <c r="D1095" s="4"/>
      <c r="E1095" s="5"/>
    </row>
    <row r="1096" spans="2:5" x14ac:dyDescent="0.25">
      <c r="B1096" s="3"/>
      <c r="C1096" s="15"/>
      <c r="D1096" s="4"/>
      <c r="E1096" s="5"/>
    </row>
    <row r="1097" spans="2:5" x14ac:dyDescent="0.25">
      <c r="B1097" s="3"/>
      <c r="C1097" s="15"/>
      <c r="D1097" s="4"/>
      <c r="E1097" s="5"/>
    </row>
    <row r="1098" spans="2:5" x14ac:dyDescent="0.25">
      <c r="B1098" s="3"/>
      <c r="C1098" s="15"/>
      <c r="D1098" s="4"/>
      <c r="E1098" s="5"/>
    </row>
    <row r="1099" spans="2:5" x14ac:dyDescent="0.25">
      <c r="B1099" s="3"/>
      <c r="C1099" s="15"/>
      <c r="D1099" s="4"/>
      <c r="E1099" s="5"/>
    </row>
    <row r="1100" spans="2:5" x14ac:dyDescent="0.25">
      <c r="B1100" s="3"/>
      <c r="C1100" s="15"/>
      <c r="D1100" s="4"/>
      <c r="E1100" s="5"/>
    </row>
    <row r="1101" spans="2:5" x14ac:dyDescent="0.25">
      <c r="B1101" s="3"/>
      <c r="C1101" s="15"/>
      <c r="D1101" s="4"/>
      <c r="E1101" s="5"/>
    </row>
    <row r="1102" spans="2:5" x14ac:dyDescent="0.25">
      <c r="B1102" s="3"/>
      <c r="C1102" s="15"/>
      <c r="D1102" s="4"/>
      <c r="E1102" s="5"/>
    </row>
    <row r="1103" spans="2:5" x14ac:dyDescent="0.25">
      <c r="B1103" s="3"/>
      <c r="C1103" s="15"/>
      <c r="D1103" s="4"/>
      <c r="E1103" s="5"/>
    </row>
    <row r="1104" spans="2:5" x14ac:dyDescent="0.25">
      <c r="B1104" s="3"/>
      <c r="C1104" s="15"/>
      <c r="D1104" s="4"/>
      <c r="E1104" s="5"/>
    </row>
    <row r="1105" spans="2:5" x14ac:dyDescent="0.25">
      <c r="B1105" s="3"/>
      <c r="C1105" s="15"/>
      <c r="D1105" s="4"/>
      <c r="E1105" s="5"/>
    </row>
    <row r="1106" spans="2:5" x14ac:dyDescent="0.25">
      <c r="B1106" s="3"/>
      <c r="C1106" s="15"/>
      <c r="D1106" s="4"/>
      <c r="E1106" s="5"/>
    </row>
    <row r="1107" spans="2:5" x14ac:dyDescent="0.25">
      <c r="B1107" s="3"/>
      <c r="C1107" s="15"/>
      <c r="D1107" s="4"/>
      <c r="E1107" s="5"/>
    </row>
    <row r="1108" spans="2:5" x14ac:dyDescent="0.25">
      <c r="B1108" s="3"/>
      <c r="C1108" s="15"/>
      <c r="D1108" s="4"/>
      <c r="E1108" s="5"/>
    </row>
    <row r="1109" spans="2:5" x14ac:dyDescent="0.25">
      <c r="B1109" s="3"/>
      <c r="C1109" s="15"/>
      <c r="D1109" s="4"/>
      <c r="E1109" s="5"/>
    </row>
    <row r="1110" spans="2:5" x14ac:dyDescent="0.25">
      <c r="B1110" s="3"/>
      <c r="C1110" s="15"/>
      <c r="D1110" s="4"/>
      <c r="E1110" s="5"/>
    </row>
    <row r="1111" spans="2:5" x14ac:dyDescent="0.25">
      <c r="B1111" s="3"/>
      <c r="C1111" s="15"/>
      <c r="D1111" s="4"/>
      <c r="E1111" s="5"/>
    </row>
    <row r="1112" spans="2:5" x14ac:dyDescent="0.25">
      <c r="B1112" s="3"/>
      <c r="C1112" s="15"/>
      <c r="D1112" s="4"/>
      <c r="E1112" s="5"/>
    </row>
    <row r="1113" spans="2:5" x14ac:dyDescent="0.25">
      <c r="B1113" s="3"/>
      <c r="C1113" s="15"/>
      <c r="D1113" s="4"/>
      <c r="E1113" s="5"/>
    </row>
    <row r="1114" spans="2:5" x14ac:dyDescent="0.25">
      <c r="B1114" s="3"/>
      <c r="C1114" s="15"/>
      <c r="D1114" s="4"/>
      <c r="E1114" s="5"/>
    </row>
    <row r="1115" spans="2:5" x14ac:dyDescent="0.25">
      <c r="B1115" s="3"/>
      <c r="C1115" s="15"/>
      <c r="D1115" s="4"/>
      <c r="E1115" s="5"/>
    </row>
    <row r="1116" spans="2:5" x14ac:dyDescent="0.25">
      <c r="B1116" s="3"/>
      <c r="C1116" s="15"/>
      <c r="D1116" s="4"/>
      <c r="E1116" s="5"/>
    </row>
    <row r="1117" spans="2:5" x14ac:dyDescent="0.25">
      <c r="B1117" s="3"/>
      <c r="C1117" s="15"/>
      <c r="D1117" s="4"/>
      <c r="E1117" s="5"/>
    </row>
    <row r="1118" spans="2:5" x14ac:dyDescent="0.25">
      <c r="B1118" s="3"/>
      <c r="C1118" s="15"/>
      <c r="D1118" s="4"/>
      <c r="E1118" s="5"/>
    </row>
    <row r="1119" spans="2:5" x14ac:dyDescent="0.25">
      <c r="B1119" s="3"/>
      <c r="C1119" s="15"/>
      <c r="D1119" s="4"/>
      <c r="E1119" s="5"/>
    </row>
    <row r="1120" spans="2:5" x14ac:dyDescent="0.25">
      <c r="B1120" s="3"/>
      <c r="C1120" s="15"/>
      <c r="D1120" s="4"/>
      <c r="E1120" s="5"/>
    </row>
    <row r="1121" spans="2:5" x14ac:dyDescent="0.25">
      <c r="B1121" s="3"/>
      <c r="C1121" s="15"/>
      <c r="D1121" s="4"/>
      <c r="E1121" s="5"/>
    </row>
    <row r="1122" spans="2:5" x14ac:dyDescent="0.25">
      <c r="B1122" s="3"/>
      <c r="C1122" s="15"/>
      <c r="D1122" s="4"/>
      <c r="E1122" s="5"/>
    </row>
    <row r="1123" spans="2:5" x14ac:dyDescent="0.25">
      <c r="B1123" s="3"/>
      <c r="C1123" s="15"/>
      <c r="D1123" s="4"/>
      <c r="E1123" s="5"/>
    </row>
    <row r="1124" spans="2:5" x14ac:dyDescent="0.25">
      <c r="B1124" s="3"/>
      <c r="C1124" s="15"/>
      <c r="D1124" s="4"/>
      <c r="E1124" s="5"/>
    </row>
    <row r="1125" spans="2:5" x14ac:dyDescent="0.25">
      <c r="B1125" s="3"/>
      <c r="C1125" s="15"/>
      <c r="D1125" s="4"/>
      <c r="E1125" s="5"/>
    </row>
    <row r="1126" spans="2:5" x14ac:dyDescent="0.25">
      <c r="B1126" s="3"/>
      <c r="C1126" s="15"/>
      <c r="D1126" s="4"/>
      <c r="E1126" s="5"/>
    </row>
    <row r="1127" spans="2:5" x14ac:dyDescent="0.25">
      <c r="B1127" s="3"/>
      <c r="C1127" s="15"/>
      <c r="D1127" s="4"/>
      <c r="E1127" s="5"/>
    </row>
    <row r="1128" spans="2:5" x14ac:dyDescent="0.25">
      <c r="B1128" s="3"/>
      <c r="C1128" s="15"/>
      <c r="D1128" s="4"/>
      <c r="E1128" s="5"/>
    </row>
    <row r="1129" spans="2:5" x14ac:dyDescent="0.25">
      <c r="B1129" s="3"/>
      <c r="C1129" s="15"/>
      <c r="D1129" s="4"/>
      <c r="E1129" s="5"/>
    </row>
    <row r="1130" spans="2:5" x14ac:dyDescent="0.25">
      <c r="B1130" s="3"/>
      <c r="C1130" s="15"/>
      <c r="D1130" s="4"/>
      <c r="E1130" s="5"/>
    </row>
    <row r="1131" spans="2:5" x14ac:dyDescent="0.25">
      <c r="B1131" s="3"/>
      <c r="C1131" s="15"/>
      <c r="D1131" s="4"/>
      <c r="E1131" s="5"/>
    </row>
    <row r="1132" spans="2:5" x14ac:dyDescent="0.25">
      <c r="B1132" s="3"/>
      <c r="C1132" s="15"/>
      <c r="D1132" s="4"/>
      <c r="E1132" s="5"/>
    </row>
    <row r="1133" spans="2:5" x14ac:dyDescent="0.25">
      <c r="B1133" s="3"/>
      <c r="C1133" s="15"/>
      <c r="D1133" s="4"/>
      <c r="E1133" s="5"/>
    </row>
    <row r="1134" spans="2:5" x14ac:dyDescent="0.25">
      <c r="B1134" s="3"/>
      <c r="C1134" s="15"/>
      <c r="D1134" s="4"/>
      <c r="E1134" s="5"/>
    </row>
    <row r="1135" spans="2:5" x14ac:dyDescent="0.25">
      <c r="B1135" s="3"/>
      <c r="C1135" s="15"/>
      <c r="D1135" s="4"/>
      <c r="E1135" s="5"/>
    </row>
    <row r="1136" spans="2:5" x14ac:dyDescent="0.25">
      <c r="B1136" s="3"/>
      <c r="C1136" s="15"/>
      <c r="D1136" s="4"/>
      <c r="E1136" s="5"/>
    </row>
    <row r="1137" spans="2:5" x14ac:dyDescent="0.25">
      <c r="B1137" s="3"/>
      <c r="C1137" s="15"/>
      <c r="D1137" s="4"/>
      <c r="E1137" s="5"/>
    </row>
    <row r="1138" spans="2:5" x14ac:dyDescent="0.25">
      <c r="B1138" s="3"/>
      <c r="C1138" s="15"/>
      <c r="D1138" s="4"/>
      <c r="E1138" s="5"/>
    </row>
    <row r="1139" spans="2:5" x14ac:dyDescent="0.25">
      <c r="B1139" s="3"/>
      <c r="C1139" s="15"/>
      <c r="D1139" s="4"/>
      <c r="E1139" s="5"/>
    </row>
    <row r="1140" spans="2:5" x14ac:dyDescent="0.25">
      <c r="B1140" s="3"/>
      <c r="C1140" s="15"/>
      <c r="D1140" s="4"/>
      <c r="E1140" s="5"/>
    </row>
    <row r="1141" spans="2:5" x14ac:dyDescent="0.25">
      <c r="B1141" s="3"/>
      <c r="C1141" s="15"/>
      <c r="D1141" s="4"/>
      <c r="E1141" s="5"/>
    </row>
    <row r="1142" spans="2:5" x14ac:dyDescent="0.25">
      <c r="B1142" s="3"/>
      <c r="C1142" s="15"/>
      <c r="D1142" s="4"/>
      <c r="E1142" s="5"/>
    </row>
    <row r="1143" spans="2:5" x14ac:dyDescent="0.25">
      <c r="B1143" s="3"/>
      <c r="C1143" s="15"/>
      <c r="D1143" s="4"/>
      <c r="E1143" s="5"/>
    </row>
    <row r="1144" spans="2:5" x14ac:dyDescent="0.25">
      <c r="B1144" s="3"/>
      <c r="C1144" s="15"/>
      <c r="D1144" s="4"/>
      <c r="E1144" s="5"/>
    </row>
    <row r="1145" spans="2:5" x14ac:dyDescent="0.25">
      <c r="B1145" s="3"/>
      <c r="C1145" s="15"/>
      <c r="D1145" s="4"/>
      <c r="E1145" s="5"/>
    </row>
    <row r="1146" spans="2:5" x14ac:dyDescent="0.25">
      <c r="B1146" s="3"/>
      <c r="C1146" s="15"/>
      <c r="D1146" s="4"/>
      <c r="E1146" s="5"/>
    </row>
    <row r="1147" spans="2:5" x14ac:dyDescent="0.25">
      <c r="B1147" s="3"/>
      <c r="C1147" s="15"/>
      <c r="D1147" s="4"/>
      <c r="E1147" s="5"/>
    </row>
    <row r="1148" spans="2:5" x14ac:dyDescent="0.25">
      <c r="B1148" s="3"/>
      <c r="C1148" s="15"/>
      <c r="D1148" s="4"/>
      <c r="E1148" s="5"/>
    </row>
    <row r="1149" spans="2:5" x14ac:dyDescent="0.25">
      <c r="B1149" s="3"/>
      <c r="C1149" s="15"/>
      <c r="D1149" s="4"/>
      <c r="E1149" s="5"/>
    </row>
    <row r="1150" spans="2:5" x14ac:dyDescent="0.25">
      <c r="B1150" s="3"/>
      <c r="C1150" s="15"/>
      <c r="D1150" s="4"/>
      <c r="E1150" s="5"/>
    </row>
    <row r="1151" spans="2:5" x14ac:dyDescent="0.25">
      <c r="B1151" s="3"/>
      <c r="C1151" s="15"/>
      <c r="D1151" s="4"/>
      <c r="E1151" s="5"/>
    </row>
    <row r="1152" spans="2:5" x14ac:dyDescent="0.25">
      <c r="B1152" s="3"/>
      <c r="C1152" s="15"/>
      <c r="D1152" s="4"/>
      <c r="E1152" s="5"/>
    </row>
    <row r="1153" spans="2:5" x14ac:dyDescent="0.25">
      <c r="B1153" s="3"/>
      <c r="C1153" s="15"/>
      <c r="D1153" s="4"/>
      <c r="E1153" s="5"/>
    </row>
    <row r="1154" spans="2:5" x14ac:dyDescent="0.25">
      <c r="B1154" s="3"/>
      <c r="C1154" s="15"/>
      <c r="D1154" s="4"/>
      <c r="E1154" s="5"/>
    </row>
    <row r="1155" spans="2:5" x14ac:dyDescent="0.25">
      <c r="B1155" s="3"/>
      <c r="C1155" s="15"/>
      <c r="D1155" s="4"/>
      <c r="E1155" s="5"/>
    </row>
    <row r="1156" spans="2:5" x14ac:dyDescent="0.25">
      <c r="B1156" s="3"/>
      <c r="C1156" s="15"/>
      <c r="D1156" s="4"/>
      <c r="E1156" s="5"/>
    </row>
    <row r="1157" spans="2:5" x14ac:dyDescent="0.25">
      <c r="B1157" s="3"/>
      <c r="C1157" s="15"/>
      <c r="D1157" s="4"/>
      <c r="E1157" s="5"/>
    </row>
    <row r="1158" spans="2:5" x14ac:dyDescent="0.25">
      <c r="B1158" s="3"/>
      <c r="C1158" s="15"/>
      <c r="D1158" s="4"/>
      <c r="E1158" s="5"/>
    </row>
    <row r="1159" spans="2:5" x14ac:dyDescent="0.25">
      <c r="B1159" s="3"/>
      <c r="C1159" s="15"/>
      <c r="D1159" s="4"/>
      <c r="E1159" s="5"/>
    </row>
    <row r="1160" spans="2:5" x14ac:dyDescent="0.25">
      <c r="B1160" s="3"/>
      <c r="C1160" s="15"/>
      <c r="D1160" s="4"/>
      <c r="E1160" s="5"/>
    </row>
    <row r="1161" spans="2:5" x14ac:dyDescent="0.25">
      <c r="B1161" s="3"/>
      <c r="C1161" s="15"/>
      <c r="D1161" s="4"/>
      <c r="E1161" s="5"/>
    </row>
    <row r="1162" spans="2:5" x14ac:dyDescent="0.25">
      <c r="B1162" s="3"/>
      <c r="C1162" s="15"/>
      <c r="D1162" s="4"/>
      <c r="E1162" s="5"/>
    </row>
    <row r="1163" spans="2:5" x14ac:dyDescent="0.25">
      <c r="B1163" s="3"/>
      <c r="C1163" s="15"/>
      <c r="D1163" s="4"/>
      <c r="E1163" s="5"/>
    </row>
    <row r="1164" spans="2:5" x14ac:dyDescent="0.25">
      <c r="B1164" s="3"/>
      <c r="C1164" s="15"/>
      <c r="D1164" s="4"/>
      <c r="E1164" s="5"/>
    </row>
    <row r="1165" spans="2:5" x14ac:dyDescent="0.25">
      <c r="B1165" s="3"/>
      <c r="C1165" s="15"/>
      <c r="D1165" s="4"/>
      <c r="E1165" s="5"/>
    </row>
    <row r="1166" spans="2:5" x14ac:dyDescent="0.25">
      <c r="B1166" s="3"/>
      <c r="C1166" s="15"/>
      <c r="D1166" s="4"/>
      <c r="E1166" s="5"/>
    </row>
    <row r="1167" spans="2:5" x14ac:dyDescent="0.25">
      <c r="B1167" s="3"/>
      <c r="C1167" s="15"/>
      <c r="D1167" s="4"/>
      <c r="E1167" s="5"/>
    </row>
    <row r="1168" spans="2:5" x14ac:dyDescent="0.25">
      <c r="B1168" s="3"/>
      <c r="C1168" s="15"/>
      <c r="D1168" s="4"/>
      <c r="E1168" s="5"/>
    </row>
    <row r="1169" spans="2:5" x14ac:dyDescent="0.25">
      <c r="B1169" s="3"/>
      <c r="C1169" s="15"/>
      <c r="D1169" s="4"/>
      <c r="E1169" s="5"/>
    </row>
    <row r="1170" spans="2:5" x14ac:dyDescent="0.25">
      <c r="B1170" s="3"/>
      <c r="C1170" s="15"/>
      <c r="D1170" s="4"/>
      <c r="E1170" s="5"/>
    </row>
    <row r="1171" spans="2:5" x14ac:dyDescent="0.25">
      <c r="B1171" s="3"/>
      <c r="C1171" s="15"/>
      <c r="D1171" s="4"/>
      <c r="E1171" s="5"/>
    </row>
    <row r="1172" spans="2:5" x14ac:dyDescent="0.25">
      <c r="B1172" s="3"/>
      <c r="C1172" s="15"/>
      <c r="D1172" s="4"/>
      <c r="E1172" s="5"/>
    </row>
    <row r="1173" spans="2:5" x14ac:dyDescent="0.25">
      <c r="B1173" s="3"/>
      <c r="C1173" s="15"/>
      <c r="D1173" s="4"/>
      <c r="E1173" s="5"/>
    </row>
    <row r="1174" spans="2:5" x14ac:dyDescent="0.25">
      <c r="B1174" s="3"/>
      <c r="C1174" s="15"/>
      <c r="D1174" s="4"/>
      <c r="E1174" s="5"/>
    </row>
    <row r="1175" spans="2:5" x14ac:dyDescent="0.25">
      <c r="B1175" s="3"/>
      <c r="C1175" s="15"/>
      <c r="D1175" s="4"/>
      <c r="E1175" s="5"/>
    </row>
    <row r="1176" spans="2:5" x14ac:dyDescent="0.25">
      <c r="B1176" s="3"/>
      <c r="C1176" s="15"/>
      <c r="D1176" s="4"/>
      <c r="E1176" s="5"/>
    </row>
    <row r="1177" spans="2:5" x14ac:dyDescent="0.25">
      <c r="B1177" s="3"/>
      <c r="C1177" s="15"/>
      <c r="D1177" s="4"/>
      <c r="E1177" s="5"/>
    </row>
    <row r="1178" spans="2:5" x14ac:dyDescent="0.25">
      <c r="B1178" s="3"/>
      <c r="C1178" s="15"/>
      <c r="D1178" s="4"/>
      <c r="E1178" s="5"/>
    </row>
    <row r="1179" spans="2:5" x14ac:dyDescent="0.25">
      <c r="B1179" s="3"/>
      <c r="C1179" s="15"/>
      <c r="D1179" s="4"/>
      <c r="E1179" s="5"/>
    </row>
    <row r="1180" spans="2:5" x14ac:dyDescent="0.25">
      <c r="B1180" s="3"/>
      <c r="C1180" s="15"/>
      <c r="D1180" s="4"/>
      <c r="E1180" s="5"/>
    </row>
    <row r="1181" spans="2:5" x14ac:dyDescent="0.25">
      <c r="B1181" s="3"/>
      <c r="C1181" s="15"/>
      <c r="D1181" s="4"/>
      <c r="E1181" s="5"/>
    </row>
    <row r="1182" spans="2:5" x14ac:dyDescent="0.25">
      <c r="B1182" s="3"/>
      <c r="C1182" s="15"/>
      <c r="D1182" s="4"/>
      <c r="E1182" s="5"/>
    </row>
    <row r="1183" spans="2:5" x14ac:dyDescent="0.25">
      <c r="B1183" s="3"/>
      <c r="C1183" s="15"/>
      <c r="D1183" s="4"/>
      <c r="E1183" s="5"/>
    </row>
    <row r="1184" spans="2:5" x14ac:dyDescent="0.25">
      <c r="B1184" s="3"/>
      <c r="C1184" s="15"/>
      <c r="D1184" s="4"/>
      <c r="E1184" s="5"/>
    </row>
    <row r="1185" spans="2:5" x14ac:dyDescent="0.25">
      <c r="B1185" s="3"/>
      <c r="C1185" s="15"/>
      <c r="D1185" s="4"/>
      <c r="E1185" s="5"/>
    </row>
    <row r="1186" spans="2:5" x14ac:dyDescent="0.25">
      <c r="B1186" s="3"/>
      <c r="C1186" s="15"/>
      <c r="D1186" s="4"/>
      <c r="E1186" s="5"/>
    </row>
    <row r="1187" spans="2:5" x14ac:dyDescent="0.25">
      <c r="B1187" s="3"/>
      <c r="C1187" s="15"/>
      <c r="D1187" s="4"/>
      <c r="E1187" s="5"/>
    </row>
    <row r="1188" spans="2:5" x14ac:dyDescent="0.25">
      <c r="B1188" s="3"/>
      <c r="C1188" s="15"/>
      <c r="D1188" s="4"/>
      <c r="E1188" s="5"/>
    </row>
    <row r="1189" spans="2:5" x14ac:dyDescent="0.25">
      <c r="B1189" s="3"/>
      <c r="C1189" s="15"/>
      <c r="D1189" s="4"/>
      <c r="E1189" s="5"/>
    </row>
    <row r="1190" spans="2:5" x14ac:dyDescent="0.25">
      <c r="B1190" s="3"/>
      <c r="C1190" s="15"/>
      <c r="D1190" s="4"/>
      <c r="E1190" s="5"/>
    </row>
    <row r="1191" spans="2:5" x14ac:dyDescent="0.25">
      <c r="B1191" s="3"/>
      <c r="C1191" s="15"/>
      <c r="D1191" s="4"/>
      <c r="E1191" s="5"/>
    </row>
    <row r="1192" spans="2:5" x14ac:dyDescent="0.25">
      <c r="B1192" s="3"/>
      <c r="C1192" s="15"/>
      <c r="D1192" s="4"/>
      <c r="E1192" s="5"/>
    </row>
    <row r="1193" spans="2:5" x14ac:dyDescent="0.25">
      <c r="B1193" s="3"/>
      <c r="C1193" s="15"/>
      <c r="D1193" s="4"/>
      <c r="E1193" s="5"/>
    </row>
    <row r="1194" spans="2:5" x14ac:dyDescent="0.25">
      <c r="B1194" s="3"/>
      <c r="C1194" s="15"/>
      <c r="D1194" s="4"/>
      <c r="E1194" s="5"/>
    </row>
    <row r="1195" spans="2:5" x14ac:dyDescent="0.25">
      <c r="B1195" s="3"/>
      <c r="C1195" s="15"/>
      <c r="D1195" s="4"/>
      <c r="E1195" s="5"/>
    </row>
    <row r="1196" spans="2:5" x14ac:dyDescent="0.25">
      <c r="B1196" s="3"/>
      <c r="C1196" s="15"/>
      <c r="D1196" s="4"/>
      <c r="E1196" s="5"/>
    </row>
    <row r="1197" spans="2:5" x14ac:dyDescent="0.25">
      <c r="B1197" s="3"/>
      <c r="C1197" s="15"/>
      <c r="D1197" s="4"/>
      <c r="E1197" s="5"/>
    </row>
    <row r="1198" spans="2:5" x14ac:dyDescent="0.25">
      <c r="B1198" s="3"/>
      <c r="C1198" s="15"/>
      <c r="D1198" s="4"/>
      <c r="E1198" s="5"/>
    </row>
    <row r="1199" spans="2:5" x14ac:dyDescent="0.25">
      <c r="B1199" s="3"/>
      <c r="C1199" s="15"/>
      <c r="D1199" s="4"/>
      <c r="E1199" s="5"/>
    </row>
    <row r="1200" spans="2:5" x14ac:dyDescent="0.25">
      <c r="B1200" s="3"/>
      <c r="C1200" s="15"/>
      <c r="D1200" s="4"/>
      <c r="E1200" s="5"/>
    </row>
    <row r="1201" spans="2:5" x14ac:dyDescent="0.25">
      <c r="B1201" s="3"/>
      <c r="C1201" s="15"/>
      <c r="D1201" s="4"/>
      <c r="E1201" s="5"/>
    </row>
    <row r="1202" spans="2:5" x14ac:dyDescent="0.25">
      <c r="B1202" s="3"/>
      <c r="C1202" s="15"/>
      <c r="D1202" s="4"/>
      <c r="E1202" s="5"/>
    </row>
    <row r="1203" spans="2:5" x14ac:dyDescent="0.25">
      <c r="B1203" s="3"/>
      <c r="C1203" s="15"/>
      <c r="D1203" s="4"/>
      <c r="E1203" s="5"/>
    </row>
    <row r="1204" spans="2:5" x14ac:dyDescent="0.25">
      <c r="B1204" s="3"/>
      <c r="C1204" s="15"/>
      <c r="D1204" s="4"/>
      <c r="E1204" s="5"/>
    </row>
    <row r="1205" spans="2:5" x14ac:dyDescent="0.25">
      <c r="B1205" s="3"/>
      <c r="C1205" s="15"/>
      <c r="D1205" s="4"/>
      <c r="E1205" s="5"/>
    </row>
    <row r="1206" spans="2:5" x14ac:dyDescent="0.25">
      <c r="B1206" s="3"/>
      <c r="C1206" s="15"/>
      <c r="D1206" s="4"/>
      <c r="E1206" s="5"/>
    </row>
    <row r="1207" spans="2:5" x14ac:dyDescent="0.25">
      <c r="B1207" s="3"/>
      <c r="C1207" s="15"/>
      <c r="D1207" s="4"/>
      <c r="E1207" s="5"/>
    </row>
    <row r="1208" spans="2:5" x14ac:dyDescent="0.25">
      <c r="B1208" s="3"/>
      <c r="C1208" s="15"/>
      <c r="D1208" s="4"/>
      <c r="E1208" s="5"/>
    </row>
    <row r="1209" spans="2:5" x14ac:dyDescent="0.25">
      <c r="B1209" s="3"/>
      <c r="C1209" s="15"/>
      <c r="D1209" s="4"/>
      <c r="E1209" s="5"/>
    </row>
    <row r="1210" spans="2:5" x14ac:dyDescent="0.25">
      <c r="B1210" s="3"/>
      <c r="C1210" s="15"/>
      <c r="D1210" s="4"/>
      <c r="E1210" s="5"/>
    </row>
    <row r="1211" spans="2:5" x14ac:dyDescent="0.25">
      <c r="B1211" s="3"/>
      <c r="C1211" s="15"/>
      <c r="D1211" s="4"/>
      <c r="E1211" s="5"/>
    </row>
    <row r="1212" spans="2:5" x14ac:dyDescent="0.25">
      <c r="B1212" s="3"/>
      <c r="C1212" s="15"/>
      <c r="D1212" s="4"/>
      <c r="E1212" s="5"/>
    </row>
    <row r="1213" spans="2:5" x14ac:dyDescent="0.25">
      <c r="B1213" s="3"/>
      <c r="C1213" s="15"/>
      <c r="D1213" s="4"/>
      <c r="E1213" s="5"/>
    </row>
    <row r="1214" spans="2:5" x14ac:dyDescent="0.25">
      <c r="B1214" s="3"/>
      <c r="C1214" s="15"/>
      <c r="D1214" s="4"/>
      <c r="E1214" s="5"/>
    </row>
    <row r="1215" spans="2:5" x14ac:dyDescent="0.25">
      <c r="B1215" s="3"/>
      <c r="C1215" s="15"/>
      <c r="D1215" s="4"/>
      <c r="E1215" s="5"/>
    </row>
    <row r="1216" spans="2:5" x14ac:dyDescent="0.25">
      <c r="B1216" s="3"/>
      <c r="C1216" s="15"/>
      <c r="D1216" s="4"/>
      <c r="E1216" s="5"/>
    </row>
    <row r="1217" spans="2:5" x14ac:dyDescent="0.25">
      <c r="B1217" s="3"/>
      <c r="C1217" s="15"/>
      <c r="D1217" s="4"/>
      <c r="E1217" s="5"/>
    </row>
    <row r="1218" spans="2:5" x14ac:dyDescent="0.25">
      <c r="B1218" s="3"/>
      <c r="C1218" s="15"/>
      <c r="D1218" s="4"/>
      <c r="E1218" s="5"/>
    </row>
    <row r="1219" spans="2:5" x14ac:dyDescent="0.25">
      <c r="B1219" s="3"/>
      <c r="C1219" s="15"/>
      <c r="D1219" s="4"/>
      <c r="E1219" s="5"/>
    </row>
    <row r="1220" spans="2:5" x14ac:dyDescent="0.25">
      <c r="B1220" s="3"/>
      <c r="C1220" s="15"/>
      <c r="D1220" s="4"/>
      <c r="E1220" s="5"/>
    </row>
    <row r="1221" spans="2:5" x14ac:dyDescent="0.25">
      <c r="B1221" s="3"/>
      <c r="C1221" s="15"/>
      <c r="D1221" s="4"/>
      <c r="E1221" s="5"/>
    </row>
    <row r="1222" spans="2:5" x14ac:dyDescent="0.25">
      <c r="B1222" s="3"/>
      <c r="C1222" s="15"/>
      <c r="D1222" s="4"/>
      <c r="E1222" s="5"/>
    </row>
    <row r="1223" spans="2:5" x14ac:dyDescent="0.25">
      <c r="B1223" s="3"/>
      <c r="C1223" s="15"/>
      <c r="D1223" s="4"/>
      <c r="E1223" s="5"/>
    </row>
    <row r="1224" spans="2:5" x14ac:dyDescent="0.25">
      <c r="B1224" s="3"/>
      <c r="C1224" s="15"/>
      <c r="D1224" s="4"/>
      <c r="E1224" s="5"/>
    </row>
    <row r="1225" spans="2:5" x14ac:dyDescent="0.25">
      <c r="B1225" s="3"/>
      <c r="C1225" s="15"/>
      <c r="D1225" s="4"/>
      <c r="E1225" s="5"/>
    </row>
    <row r="1226" spans="2:5" x14ac:dyDescent="0.25">
      <c r="B1226" s="3"/>
      <c r="C1226" s="15"/>
      <c r="D1226" s="4"/>
      <c r="E1226" s="5"/>
    </row>
    <row r="1227" spans="2:5" x14ac:dyDescent="0.25">
      <c r="B1227" s="3"/>
      <c r="C1227" s="15"/>
      <c r="D1227" s="4"/>
      <c r="E1227" s="5"/>
    </row>
    <row r="1228" spans="2:5" x14ac:dyDescent="0.25">
      <c r="B1228" s="3"/>
      <c r="C1228" s="15"/>
      <c r="D1228" s="4"/>
      <c r="E1228" s="5"/>
    </row>
    <row r="1229" spans="2:5" x14ac:dyDescent="0.25">
      <c r="B1229" s="3"/>
      <c r="C1229" s="15"/>
      <c r="D1229" s="4"/>
      <c r="E1229" s="5"/>
    </row>
    <row r="1230" spans="2:5" x14ac:dyDescent="0.25">
      <c r="B1230" s="3"/>
      <c r="C1230" s="15"/>
      <c r="D1230" s="4"/>
      <c r="E1230" s="5"/>
    </row>
    <row r="1231" spans="2:5" x14ac:dyDescent="0.25">
      <c r="B1231" s="3"/>
      <c r="C1231" s="15"/>
      <c r="D1231" s="4"/>
      <c r="E1231" s="5"/>
    </row>
    <row r="1232" spans="2:5" x14ac:dyDescent="0.25">
      <c r="B1232" s="3"/>
      <c r="C1232" s="15"/>
      <c r="D1232" s="4"/>
      <c r="E1232" s="5"/>
    </row>
    <row r="1233" spans="2:5" x14ac:dyDescent="0.25">
      <c r="B1233" s="3"/>
      <c r="C1233" s="15"/>
      <c r="D1233" s="4"/>
      <c r="E1233" s="5"/>
    </row>
    <row r="1234" spans="2:5" x14ac:dyDescent="0.25">
      <c r="B1234" s="3"/>
      <c r="C1234" s="15"/>
      <c r="D1234" s="4"/>
      <c r="E1234" s="5"/>
    </row>
    <row r="1235" spans="2:5" x14ac:dyDescent="0.25">
      <c r="B1235" s="3"/>
      <c r="C1235" s="15"/>
      <c r="D1235" s="4"/>
      <c r="E1235" s="5"/>
    </row>
    <row r="1236" spans="2:5" x14ac:dyDescent="0.25">
      <c r="B1236" s="3"/>
      <c r="C1236" s="15"/>
      <c r="D1236" s="4"/>
      <c r="E1236" s="5"/>
    </row>
    <row r="1237" spans="2:5" x14ac:dyDescent="0.25">
      <c r="B1237" s="3"/>
      <c r="C1237" s="15"/>
      <c r="D1237" s="4"/>
      <c r="E1237" s="5"/>
    </row>
    <row r="1238" spans="2:5" x14ac:dyDescent="0.25">
      <c r="B1238" s="3"/>
      <c r="C1238" s="15"/>
      <c r="D1238" s="4"/>
      <c r="E1238" s="5"/>
    </row>
    <row r="1239" spans="2:5" x14ac:dyDescent="0.25">
      <c r="B1239" s="3"/>
      <c r="C1239" s="15"/>
      <c r="D1239" s="4"/>
      <c r="E1239" s="5"/>
    </row>
    <row r="1240" spans="2:5" x14ac:dyDescent="0.25">
      <c r="B1240" s="3"/>
      <c r="C1240" s="15"/>
      <c r="D1240" s="4"/>
      <c r="E1240" s="5"/>
    </row>
    <row r="1241" spans="2:5" x14ac:dyDescent="0.25">
      <c r="B1241" s="3"/>
      <c r="C1241" s="15"/>
      <c r="D1241" s="4"/>
      <c r="E1241" s="5"/>
    </row>
    <row r="1242" spans="2:5" x14ac:dyDescent="0.25">
      <c r="B1242" s="3"/>
      <c r="C1242" s="15"/>
      <c r="D1242" s="4"/>
      <c r="E1242" s="5"/>
    </row>
    <row r="1243" spans="2:5" x14ac:dyDescent="0.25">
      <c r="B1243" s="3"/>
      <c r="C1243" s="15"/>
      <c r="D1243" s="4"/>
      <c r="E1243" s="5"/>
    </row>
    <row r="1244" spans="2:5" x14ac:dyDescent="0.25">
      <c r="B1244" s="3"/>
      <c r="C1244" s="15"/>
      <c r="D1244" s="4"/>
      <c r="E1244" s="5"/>
    </row>
    <row r="1245" spans="2:5" x14ac:dyDescent="0.25">
      <c r="B1245" s="3"/>
      <c r="C1245" s="15"/>
      <c r="D1245" s="4"/>
      <c r="E1245" s="5"/>
    </row>
    <row r="1246" spans="2:5" x14ac:dyDescent="0.25">
      <c r="B1246" s="3"/>
      <c r="C1246" s="15"/>
      <c r="D1246" s="4"/>
      <c r="E1246" s="5"/>
    </row>
    <row r="1247" spans="2:5" x14ac:dyDescent="0.25">
      <c r="B1247" s="3"/>
      <c r="C1247" s="15"/>
      <c r="D1247" s="4"/>
      <c r="E1247" s="5"/>
    </row>
    <row r="1248" spans="2:5" x14ac:dyDescent="0.25">
      <c r="B1248" s="3"/>
      <c r="C1248" s="15"/>
      <c r="D1248" s="4"/>
      <c r="E1248" s="5"/>
    </row>
    <row r="1249" spans="2:5" x14ac:dyDescent="0.25">
      <c r="B1249" s="3"/>
      <c r="C1249" s="15"/>
      <c r="D1249" s="4"/>
      <c r="E1249" s="5"/>
    </row>
  </sheetData>
  <mergeCells count="15">
    <mergeCell ref="B2:O2"/>
    <mergeCell ref="J30:L30"/>
    <mergeCell ref="K35:K36"/>
    <mergeCell ref="J37:L37"/>
    <mergeCell ref="J7:L7"/>
    <mergeCell ref="K14:K15"/>
    <mergeCell ref="J16:L16"/>
    <mergeCell ref="K21:K22"/>
    <mergeCell ref="J23:L23"/>
    <mergeCell ref="K28:K29"/>
    <mergeCell ref="J9:K9"/>
    <mergeCell ref="F5:G5"/>
    <mergeCell ref="H5:I5"/>
    <mergeCell ref="H4:I4"/>
    <mergeCell ref="F4:G4"/>
  </mergeCells>
  <phoneticPr fontId="0" type="noConversion"/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mport_donnees">
                <anchor moveWithCells="1" sizeWithCells="1">
                  <from>
                    <xdr:col>1</xdr:col>
                    <xdr:colOff>266700</xdr:colOff>
                    <xdr:row>3</xdr:row>
                    <xdr:rowOff>76200</xdr:rowOff>
                  </from>
                  <to>
                    <xdr:col>1</xdr:col>
                    <xdr:colOff>3429000</xdr:colOff>
                    <xdr:row>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razpoids">
                <anchor moveWithCells="1" sizeWithCells="1">
                  <from>
                    <xdr:col>12</xdr:col>
                    <xdr:colOff>76200</xdr:colOff>
                    <xdr:row>7</xdr:row>
                    <xdr:rowOff>57150</xdr:rowOff>
                  </from>
                  <to>
                    <xdr:col>12</xdr:col>
                    <xdr:colOff>866775</xdr:colOff>
                    <xdr:row>9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LanceSauveFichierTexte">
                <anchor moveWithCells="1" sizeWithCells="1">
                  <from>
                    <xdr:col>4</xdr:col>
                    <xdr:colOff>295275</xdr:colOff>
                    <xdr:row>3</xdr:row>
                    <xdr:rowOff>57150</xdr:rowOff>
                  </from>
                  <to>
                    <xdr:col>4</xdr:col>
                    <xdr:colOff>3457575</xdr:colOff>
                    <xdr:row>3</xdr:row>
                    <xdr:rowOff>295275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W29"/>
  <sheetViews>
    <sheetView zoomScaleNormal="100" workbookViewId="0">
      <selection activeCell="B4" sqref="B4"/>
    </sheetView>
  </sheetViews>
  <sheetFormatPr baseColWidth="10" defaultRowHeight="15" x14ac:dyDescent="0.25"/>
  <cols>
    <col min="1" max="1" width="1.42578125" style="5" customWidth="1"/>
    <col min="2" max="2" width="15.28515625" style="5" customWidth="1"/>
    <col min="3" max="19" width="11.140625" style="5" customWidth="1"/>
    <col min="20" max="20" width="1.42578125" style="5" customWidth="1"/>
    <col min="21" max="22" width="19.5703125" style="5" customWidth="1"/>
    <col min="23" max="23" width="17.7109375" style="5" customWidth="1"/>
    <col min="24" max="16384" width="11.42578125" style="5"/>
  </cols>
  <sheetData>
    <row r="2" spans="2:23" ht="34.5" customHeight="1" x14ac:dyDescent="0.25">
      <c r="B2" s="248" t="s">
        <v>53</v>
      </c>
      <c r="C2" s="249"/>
      <c r="D2" s="249"/>
      <c r="E2" s="249"/>
      <c r="F2" s="249"/>
      <c r="G2" s="249"/>
      <c r="H2" s="249"/>
      <c r="I2" s="249"/>
      <c r="J2" s="249"/>
      <c r="K2" s="249"/>
      <c r="L2" s="249"/>
      <c r="M2" s="249"/>
      <c r="N2" s="249"/>
      <c r="O2" s="249"/>
      <c r="P2" s="249"/>
      <c r="Q2" s="249"/>
      <c r="R2" s="249"/>
      <c r="S2" s="249"/>
      <c r="T2" s="249"/>
      <c r="U2" s="249"/>
      <c r="V2" s="249"/>
      <c r="W2" s="274"/>
    </row>
    <row r="3" spans="2:23" ht="15.75" thickBot="1" x14ac:dyDescent="0.3"/>
    <row r="4" spans="2:23" ht="21" customHeight="1" thickBot="1" x14ac:dyDescent="0.3">
      <c r="B4" s="143"/>
      <c r="C4" s="144" t="s">
        <v>1</v>
      </c>
      <c r="D4" s="144" t="s">
        <v>2</v>
      </c>
      <c r="E4" s="144" t="s">
        <v>3</v>
      </c>
      <c r="F4" s="144" t="s">
        <v>4</v>
      </c>
      <c r="G4" s="144" t="s">
        <v>5</v>
      </c>
      <c r="H4" s="144" t="s">
        <v>6</v>
      </c>
      <c r="I4" s="144" t="s">
        <v>7</v>
      </c>
      <c r="J4" s="144" t="s">
        <v>8</v>
      </c>
      <c r="K4" s="144" t="s">
        <v>9</v>
      </c>
      <c r="L4" s="144" t="s">
        <v>10</v>
      </c>
      <c r="M4" s="144" t="s">
        <v>11</v>
      </c>
      <c r="N4" s="144" t="s">
        <v>12</v>
      </c>
      <c r="O4" s="144" t="s">
        <v>13</v>
      </c>
      <c r="P4" s="144" t="s">
        <v>14</v>
      </c>
      <c r="Q4" s="144" t="s">
        <v>15</v>
      </c>
      <c r="R4" s="144" t="s">
        <v>16</v>
      </c>
      <c r="S4" s="145" t="s">
        <v>17</v>
      </c>
      <c r="U4" s="275" t="s">
        <v>18</v>
      </c>
      <c r="V4" s="276"/>
      <c r="W4" s="277"/>
    </row>
    <row r="5" spans="2:23" x14ac:dyDescent="0.25">
      <c r="B5" s="146" t="s">
        <v>54</v>
      </c>
      <c r="C5" s="147" t="s">
        <v>55</v>
      </c>
      <c r="D5" s="148">
        <v>150</v>
      </c>
      <c r="E5" s="148">
        <v>150</v>
      </c>
      <c r="F5" s="148">
        <v>200</v>
      </c>
      <c r="G5" s="148">
        <v>200</v>
      </c>
      <c r="H5" s="148">
        <v>300</v>
      </c>
      <c r="I5" s="148">
        <v>200</v>
      </c>
      <c r="J5" s="148">
        <v>200</v>
      </c>
      <c r="K5" s="148">
        <v>170</v>
      </c>
      <c r="L5" s="148">
        <v>125</v>
      </c>
      <c r="M5" s="148">
        <v>100</v>
      </c>
      <c r="N5" s="148">
        <v>100</v>
      </c>
      <c r="O5" s="148">
        <v>380</v>
      </c>
      <c r="P5" s="148">
        <v>200</v>
      </c>
      <c r="Q5" s="148">
        <v>150</v>
      </c>
      <c r="R5" s="148">
        <v>300</v>
      </c>
      <c r="S5" s="149">
        <v>200</v>
      </c>
      <c r="U5" s="150" t="str">
        <f t="shared" ref="U5:U15" si="0">CONCATENATE(C16," ",ROUND(W5/$W$17*100,1), "%")</f>
        <v>crème 48,7%</v>
      </c>
      <c r="V5" s="151" t="str">
        <f>CONCATENATE(C16," ",100, "%")</f>
        <v>crème 100%</v>
      </c>
      <c r="W5" s="152">
        <f t="shared" ref="W5:W15" si="1">SUM(D16:S16)/COUNTA($D$5:$S$5)</f>
        <v>500</v>
      </c>
    </row>
    <row r="6" spans="2:23" x14ac:dyDescent="0.25">
      <c r="B6" s="153"/>
      <c r="C6" s="154" t="s">
        <v>56</v>
      </c>
      <c r="D6" s="155">
        <v>100</v>
      </c>
      <c r="E6" s="155">
        <v>100</v>
      </c>
      <c r="F6" s="155">
        <v>180</v>
      </c>
      <c r="G6" s="155">
        <v>200</v>
      </c>
      <c r="H6" s="155">
        <v>180</v>
      </c>
      <c r="I6" s="155">
        <v>160</v>
      </c>
      <c r="J6" s="155">
        <v>100</v>
      </c>
      <c r="K6" s="155">
        <v>80</v>
      </c>
      <c r="L6" s="155">
        <v>100</v>
      </c>
      <c r="M6" s="155">
        <v>100</v>
      </c>
      <c r="N6" s="155">
        <v>80</v>
      </c>
      <c r="O6" s="155">
        <v>630</v>
      </c>
      <c r="P6" s="155">
        <v>200</v>
      </c>
      <c r="Q6" s="155">
        <v>100</v>
      </c>
      <c r="R6" s="155">
        <v>180</v>
      </c>
      <c r="S6" s="156">
        <v>100</v>
      </c>
      <c r="U6" s="157" t="str">
        <f t="shared" si="0"/>
        <v>sucre 38,4%</v>
      </c>
      <c r="V6" s="158" t="str">
        <f>CONCATENATE(C17," ",ROUND(W6/$W$5*100,1), "%")</f>
        <v>sucre 78,9%</v>
      </c>
      <c r="W6" s="159">
        <f t="shared" si="1"/>
        <v>394.64009287925694</v>
      </c>
    </row>
    <row r="7" spans="2:23" x14ac:dyDescent="0.25">
      <c r="B7" s="153"/>
      <c r="C7" s="154" t="s">
        <v>57</v>
      </c>
      <c r="D7" s="155">
        <v>50</v>
      </c>
      <c r="E7" s="155">
        <v>60</v>
      </c>
      <c r="F7" s="155">
        <v>110</v>
      </c>
      <c r="G7" s="155">
        <v>20</v>
      </c>
      <c r="H7" s="155">
        <v>40</v>
      </c>
      <c r="I7" s="155">
        <v>80</v>
      </c>
      <c r="J7" s="155">
        <v>40</v>
      </c>
      <c r="K7" s="155">
        <v>30</v>
      </c>
      <c r="L7" s="155">
        <v>45</v>
      </c>
      <c r="M7" s="155">
        <v>20</v>
      </c>
      <c r="N7" s="155">
        <v>40</v>
      </c>
      <c r="O7" s="155">
        <v>80</v>
      </c>
      <c r="P7" s="155">
        <v>20</v>
      </c>
      <c r="Q7" s="155">
        <v>50</v>
      </c>
      <c r="R7" s="155">
        <v>40</v>
      </c>
      <c r="S7" s="156">
        <v>40</v>
      </c>
      <c r="U7" s="157" t="str">
        <f t="shared" si="0"/>
        <v>beurre 12,9%</v>
      </c>
      <c r="V7" s="158" t="str">
        <f t="shared" ref="V7:V15" si="2">CONCATENATE(C18," ",ROUND(W7/$W$5*100,1), "%")</f>
        <v>beurre 26,4%</v>
      </c>
      <c r="W7" s="159">
        <f t="shared" si="1"/>
        <v>132.19781991744068</v>
      </c>
    </row>
    <row r="8" spans="2:23" x14ac:dyDescent="0.25">
      <c r="B8" s="153"/>
      <c r="C8" s="154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  <c r="R8" s="155"/>
      <c r="S8" s="156"/>
      <c r="U8" s="157" t="str">
        <f t="shared" si="0"/>
        <v>0 0%</v>
      </c>
      <c r="V8" s="158" t="str">
        <f t="shared" si="2"/>
        <v>0 0%</v>
      </c>
      <c r="W8" s="159">
        <f t="shared" si="1"/>
        <v>0</v>
      </c>
    </row>
    <row r="9" spans="2:23" x14ac:dyDescent="0.25">
      <c r="B9" s="153" t="s">
        <v>30</v>
      </c>
      <c r="C9" s="154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  <c r="R9" s="155"/>
      <c r="S9" s="156"/>
      <c r="U9" s="157" t="str">
        <f t="shared" si="0"/>
        <v>0 0%</v>
      </c>
      <c r="V9" s="158" t="str">
        <f t="shared" si="2"/>
        <v>0 0%</v>
      </c>
      <c r="W9" s="159">
        <f t="shared" si="1"/>
        <v>0</v>
      </c>
    </row>
    <row r="10" spans="2:23" x14ac:dyDescent="0.25">
      <c r="B10" s="153" t="s">
        <v>33</v>
      </c>
      <c r="C10" s="154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  <c r="R10" s="155"/>
      <c r="S10" s="156"/>
      <c r="U10" s="157" t="str">
        <f t="shared" si="0"/>
        <v>0 0%</v>
      </c>
      <c r="V10" s="158" t="str">
        <f t="shared" si="2"/>
        <v>0 0%</v>
      </c>
      <c r="W10" s="159">
        <f t="shared" si="1"/>
        <v>0</v>
      </c>
    </row>
    <row r="11" spans="2:23" x14ac:dyDescent="0.25">
      <c r="B11" s="153"/>
      <c r="C11" s="154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  <c r="R11" s="155"/>
      <c r="S11" s="156"/>
      <c r="U11" s="157" t="str">
        <f t="shared" si="0"/>
        <v>0 0%</v>
      </c>
      <c r="V11" s="158" t="str">
        <f t="shared" si="2"/>
        <v>0 0%</v>
      </c>
      <c r="W11" s="159">
        <f t="shared" si="1"/>
        <v>0</v>
      </c>
    </row>
    <row r="12" spans="2:23" x14ac:dyDescent="0.25">
      <c r="B12" s="153"/>
      <c r="C12" s="154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  <c r="R12" s="155"/>
      <c r="S12" s="156"/>
      <c r="U12" s="157" t="str">
        <f t="shared" si="0"/>
        <v>0 0%</v>
      </c>
      <c r="V12" s="158" t="str">
        <f t="shared" si="2"/>
        <v>0 0%</v>
      </c>
      <c r="W12" s="159">
        <f t="shared" si="1"/>
        <v>0</v>
      </c>
    </row>
    <row r="13" spans="2:23" x14ac:dyDescent="0.25">
      <c r="B13" s="153"/>
      <c r="C13" s="154"/>
      <c r="D13" s="155"/>
      <c r="E13" s="155"/>
      <c r="F13" s="155"/>
      <c r="G13" s="155"/>
      <c r="H13" s="155"/>
      <c r="I13" s="155"/>
      <c r="J13" s="155"/>
      <c r="K13" s="155"/>
      <c r="L13" s="155"/>
      <c r="M13" s="155"/>
      <c r="N13" s="155"/>
      <c r="O13" s="155"/>
      <c r="P13" s="155"/>
      <c r="Q13" s="155"/>
      <c r="R13" s="155"/>
      <c r="S13" s="156"/>
      <c r="U13" s="157" t="str">
        <f t="shared" si="0"/>
        <v>0 0%</v>
      </c>
      <c r="V13" s="158" t="str">
        <f t="shared" si="2"/>
        <v>0 0%</v>
      </c>
      <c r="W13" s="159">
        <f t="shared" si="1"/>
        <v>0</v>
      </c>
    </row>
    <row r="14" spans="2:23" x14ac:dyDescent="0.25">
      <c r="B14" s="153"/>
      <c r="C14" s="154"/>
      <c r="D14" s="155"/>
      <c r="E14" s="155"/>
      <c r="F14" s="155"/>
      <c r="G14" s="155"/>
      <c r="H14" s="155"/>
      <c r="I14" s="155"/>
      <c r="J14" s="155"/>
      <c r="K14" s="155"/>
      <c r="L14" s="155"/>
      <c r="M14" s="155"/>
      <c r="N14" s="155"/>
      <c r="O14" s="155"/>
      <c r="P14" s="155"/>
      <c r="Q14" s="155"/>
      <c r="R14" s="155"/>
      <c r="S14" s="156"/>
      <c r="U14" s="157" t="str">
        <f t="shared" si="0"/>
        <v>0 0%</v>
      </c>
      <c r="V14" s="158" t="str">
        <f t="shared" si="2"/>
        <v>0 0%</v>
      </c>
      <c r="W14" s="159">
        <f t="shared" si="1"/>
        <v>0</v>
      </c>
    </row>
    <row r="15" spans="2:23" ht="15.75" thickBot="1" x14ac:dyDescent="0.3">
      <c r="B15" s="160"/>
      <c r="C15" s="161"/>
      <c r="D15" s="162"/>
      <c r="E15" s="162"/>
      <c r="F15" s="162"/>
      <c r="G15" s="162"/>
      <c r="H15" s="162"/>
      <c r="I15" s="162"/>
      <c r="J15" s="162"/>
      <c r="K15" s="162"/>
      <c r="L15" s="162"/>
      <c r="M15" s="162"/>
      <c r="N15" s="162"/>
      <c r="O15" s="162"/>
      <c r="P15" s="162"/>
      <c r="Q15" s="162"/>
      <c r="R15" s="162"/>
      <c r="S15" s="163"/>
      <c r="U15" s="157" t="str">
        <f t="shared" si="0"/>
        <v>0 0%</v>
      </c>
      <c r="V15" s="158" t="str">
        <f t="shared" si="2"/>
        <v>0 0%</v>
      </c>
      <c r="W15" s="159">
        <f t="shared" si="1"/>
        <v>0</v>
      </c>
    </row>
    <row r="16" spans="2:23" x14ac:dyDescent="0.25">
      <c r="B16" s="164" t="s">
        <v>54</v>
      </c>
      <c r="C16" s="165" t="str">
        <f>C5</f>
        <v>crème</v>
      </c>
      <c r="D16" s="166">
        <f>$B$24</f>
        <v>500</v>
      </c>
      <c r="E16" s="166">
        <f t="shared" ref="E16:S16" si="3">$B$24</f>
        <v>500</v>
      </c>
      <c r="F16" s="166">
        <f t="shared" si="3"/>
        <v>500</v>
      </c>
      <c r="G16" s="166">
        <f t="shared" si="3"/>
        <v>500</v>
      </c>
      <c r="H16" s="166">
        <f t="shared" si="3"/>
        <v>500</v>
      </c>
      <c r="I16" s="166">
        <f t="shared" si="3"/>
        <v>500</v>
      </c>
      <c r="J16" s="166">
        <f t="shared" si="3"/>
        <v>500</v>
      </c>
      <c r="K16" s="166">
        <f t="shared" si="3"/>
        <v>500</v>
      </c>
      <c r="L16" s="166">
        <f t="shared" si="3"/>
        <v>500</v>
      </c>
      <c r="M16" s="166">
        <f t="shared" si="3"/>
        <v>500</v>
      </c>
      <c r="N16" s="166">
        <f t="shared" si="3"/>
        <v>500</v>
      </c>
      <c r="O16" s="166">
        <f t="shared" si="3"/>
        <v>500</v>
      </c>
      <c r="P16" s="166">
        <f t="shared" si="3"/>
        <v>500</v>
      </c>
      <c r="Q16" s="166">
        <f t="shared" si="3"/>
        <v>500</v>
      </c>
      <c r="R16" s="166">
        <f t="shared" si="3"/>
        <v>500</v>
      </c>
      <c r="S16" s="167">
        <f t="shared" si="3"/>
        <v>500</v>
      </c>
      <c r="U16" s="168" t="s">
        <v>45</v>
      </c>
      <c r="V16" s="169" t="str">
        <f>CONCATENATE("% / poids ",C5)</f>
        <v>% / poids crème</v>
      </c>
      <c r="W16" s="170" t="s">
        <v>46</v>
      </c>
    </row>
    <row r="17" spans="2:23" ht="15.75" thickBot="1" x14ac:dyDescent="0.3">
      <c r="B17" s="171"/>
      <c r="C17" s="172" t="str">
        <f t="shared" ref="C17:C26" si="4">C6</f>
        <v>sucre</v>
      </c>
      <c r="D17" s="173">
        <f>IF(D6="",0,D6*$D$28)</f>
        <v>333.33333333333337</v>
      </c>
      <c r="E17" s="173">
        <f t="shared" ref="E17:E26" si="5">E6*$E$28</f>
        <v>333.33333333333337</v>
      </c>
      <c r="F17" s="173">
        <f t="shared" ref="F17:F26" si="6">F6*$F$28</f>
        <v>450</v>
      </c>
      <c r="G17" s="173">
        <f t="shared" ref="G17:G26" si="7">G6*$G$28</f>
        <v>500</v>
      </c>
      <c r="H17" s="173">
        <f t="shared" ref="H17:H26" si="8">H6*$H$28</f>
        <v>300</v>
      </c>
      <c r="I17" s="173">
        <f t="shared" ref="I17:I26" si="9">I6*$I$28</f>
        <v>400</v>
      </c>
      <c r="J17" s="173">
        <f t="shared" ref="J17:J26" si="10">J6*$J$28</f>
        <v>250</v>
      </c>
      <c r="K17" s="173">
        <f t="shared" ref="K17:K26" si="11">K6*$K$28</f>
        <v>235.29411764705884</v>
      </c>
      <c r="L17" s="173">
        <f t="shared" ref="L17:L26" si="12">L6*$L$28</f>
        <v>400</v>
      </c>
      <c r="M17" s="173">
        <f t="shared" ref="M17:M26" si="13">M6*$M$28</f>
        <v>500</v>
      </c>
      <c r="N17" s="173">
        <f t="shared" ref="N17:N26" si="14">N6*$N$28</f>
        <v>400</v>
      </c>
      <c r="O17" s="173">
        <f t="shared" ref="O17:O26" si="15">O6*$O$28</f>
        <v>828.94736842105272</v>
      </c>
      <c r="P17" s="173">
        <f t="shared" ref="P17:P26" si="16">P6*$P$28</f>
        <v>500</v>
      </c>
      <c r="Q17" s="173">
        <f t="shared" ref="Q17:Q26" si="17">Q6*$Q$28</f>
        <v>333.33333333333337</v>
      </c>
      <c r="R17" s="173">
        <f t="shared" ref="R17:R26" si="18">R6*$R$28</f>
        <v>300</v>
      </c>
      <c r="S17" s="174">
        <f t="shared" ref="S17:S26" si="19">S6*$S$28</f>
        <v>250</v>
      </c>
      <c r="U17" s="175" t="s">
        <v>47</v>
      </c>
      <c r="V17" s="176"/>
      <c r="W17" s="177">
        <f>SUM(W5:W15)</f>
        <v>1026.8379127966975</v>
      </c>
    </row>
    <row r="18" spans="2:23" x14ac:dyDescent="0.25">
      <c r="B18" s="171"/>
      <c r="C18" s="172" t="str">
        <f t="shared" si="4"/>
        <v>beurre</v>
      </c>
      <c r="D18" s="173">
        <f t="shared" ref="D18:D26" si="20">IF(D7="",0,D7*$D$28)</f>
        <v>166.66666666666669</v>
      </c>
      <c r="E18" s="173">
        <f t="shared" si="5"/>
        <v>200</v>
      </c>
      <c r="F18" s="173">
        <f t="shared" si="6"/>
        <v>275</v>
      </c>
      <c r="G18" s="173">
        <f t="shared" si="7"/>
        <v>50</v>
      </c>
      <c r="H18" s="173">
        <f t="shared" si="8"/>
        <v>66.666666666666671</v>
      </c>
      <c r="I18" s="173">
        <f t="shared" si="9"/>
        <v>200</v>
      </c>
      <c r="J18" s="173">
        <f t="shared" si="10"/>
        <v>100</v>
      </c>
      <c r="K18" s="173">
        <f t="shared" si="11"/>
        <v>88.235294117647072</v>
      </c>
      <c r="L18" s="173">
        <f t="shared" si="12"/>
        <v>180</v>
      </c>
      <c r="M18" s="173">
        <f t="shared" si="13"/>
        <v>100</v>
      </c>
      <c r="N18" s="173">
        <f t="shared" si="14"/>
        <v>200</v>
      </c>
      <c r="O18" s="173">
        <f t="shared" si="15"/>
        <v>105.26315789473685</v>
      </c>
      <c r="P18" s="173">
        <f t="shared" si="16"/>
        <v>50</v>
      </c>
      <c r="Q18" s="173">
        <f t="shared" si="17"/>
        <v>166.66666666666669</v>
      </c>
      <c r="R18" s="173">
        <f t="shared" si="18"/>
        <v>66.666666666666671</v>
      </c>
      <c r="S18" s="174">
        <f t="shared" si="19"/>
        <v>100</v>
      </c>
    </row>
    <row r="19" spans="2:23" x14ac:dyDescent="0.25">
      <c r="B19" s="171" t="s">
        <v>30</v>
      </c>
      <c r="C19" s="172">
        <f t="shared" si="4"/>
        <v>0</v>
      </c>
      <c r="D19" s="173">
        <f t="shared" si="20"/>
        <v>0</v>
      </c>
      <c r="E19" s="173">
        <f t="shared" si="5"/>
        <v>0</v>
      </c>
      <c r="F19" s="173">
        <f t="shared" si="6"/>
        <v>0</v>
      </c>
      <c r="G19" s="173">
        <f t="shared" si="7"/>
        <v>0</v>
      </c>
      <c r="H19" s="173">
        <f t="shared" si="8"/>
        <v>0</v>
      </c>
      <c r="I19" s="173">
        <f t="shared" si="9"/>
        <v>0</v>
      </c>
      <c r="J19" s="173">
        <f t="shared" si="10"/>
        <v>0</v>
      </c>
      <c r="K19" s="173">
        <f t="shared" si="11"/>
        <v>0</v>
      </c>
      <c r="L19" s="173">
        <f t="shared" si="12"/>
        <v>0</v>
      </c>
      <c r="M19" s="173">
        <f t="shared" si="13"/>
        <v>0</v>
      </c>
      <c r="N19" s="173">
        <f t="shared" si="14"/>
        <v>0</v>
      </c>
      <c r="O19" s="173">
        <f t="shared" si="15"/>
        <v>0</v>
      </c>
      <c r="P19" s="173">
        <f t="shared" si="16"/>
        <v>0</v>
      </c>
      <c r="Q19" s="173">
        <f t="shared" si="17"/>
        <v>0</v>
      </c>
      <c r="R19" s="173">
        <f t="shared" si="18"/>
        <v>0</v>
      </c>
      <c r="S19" s="174">
        <f t="shared" si="19"/>
        <v>0</v>
      </c>
    </row>
    <row r="20" spans="2:23" x14ac:dyDescent="0.25">
      <c r="B20" s="171" t="s">
        <v>48</v>
      </c>
      <c r="C20" s="172">
        <f t="shared" si="4"/>
        <v>0</v>
      </c>
      <c r="D20" s="173">
        <f t="shared" si="20"/>
        <v>0</v>
      </c>
      <c r="E20" s="173">
        <f t="shared" si="5"/>
        <v>0</v>
      </c>
      <c r="F20" s="173">
        <f t="shared" si="6"/>
        <v>0</v>
      </c>
      <c r="G20" s="173">
        <f t="shared" si="7"/>
        <v>0</v>
      </c>
      <c r="H20" s="173">
        <f t="shared" si="8"/>
        <v>0</v>
      </c>
      <c r="I20" s="173">
        <f t="shared" si="9"/>
        <v>0</v>
      </c>
      <c r="J20" s="173">
        <f t="shared" si="10"/>
        <v>0</v>
      </c>
      <c r="K20" s="173">
        <f t="shared" si="11"/>
        <v>0</v>
      </c>
      <c r="L20" s="173">
        <f t="shared" si="12"/>
        <v>0</v>
      </c>
      <c r="M20" s="173">
        <f t="shared" si="13"/>
        <v>0</v>
      </c>
      <c r="N20" s="173">
        <f t="shared" si="14"/>
        <v>0</v>
      </c>
      <c r="O20" s="173">
        <f t="shared" si="15"/>
        <v>0</v>
      </c>
      <c r="P20" s="173">
        <f t="shared" si="16"/>
        <v>0</v>
      </c>
      <c r="Q20" s="173">
        <f t="shared" si="17"/>
        <v>0</v>
      </c>
      <c r="R20" s="173">
        <f t="shared" si="18"/>
        <v>0</v>
      </c>
      <c r="S20" s="174">
        <f t="shared" si="19"/>
        <v>0</v>
      </c>
    </row>
    <row r="21" spans="2:23" x14ac:dyDescent="0.25">
      <c r="B21" s="171"/>
      <c r="C21" s="172">
        <f t="shared" si="4"/>
        <v>0</v>
      </c>
      <c r="D21" s="173">
        <f t="shared" si="20"/>
        <v>0</v>
      </c>
      <c r="E21" s="173">
        <f t="shared" si="5"/>
        <v>0</v>
      </c>
      <c r="F21" s="173">
        <f t="shared" si="6"/>
        <v>0</v>
      </c>
      <c r="G21" s="173">
        <f t="shared" si="7"/>
        <v>0</v>
      </c>
      <c r="H21" s="173">
        <f t="shared" si="8"/>
        <v>0</v>
      </c>
      <c r="I21" s="173">
        <f t="shared" si="9"/>
        <v>0</v>
      </c>
      <c r="J21" s="173">
        <f t="shared" si="10"/>
        <v>0</v>
      </c>
      <c r="K21" s="173">
        <f t="shared" si="11"/>
        <v>0</v>
      </c>
      <c r="L21" s="173">
        <f t="shared" si="12"/>
        <v>0</v>
      </c>
      <c r="M21" s="173">
        <f t="shared" si="13"/>
        <v>0</v>
      </c>
      <c r="N21" s="173">
        <f t="shared" si="14"/>
        <v>0</v>
      </c>
      <c r="O21" s="173">
        <f t="shared" si="15"/>
        <v>0</v>
      </c>
      <c r="P21" s="173">
        <f t="shared" si="16"/>
        <v>0</v>
      </c>
      <c r="Q21" s="173">
        <f t="shared" si="17"/>
        <v>0</v>
      </c>
      <c r="R21" s="173">
        <f t="shared" si="18"/>
        <v>0</v>
      </c>
      <c r="S21" s="174">
        <f t="shared" si="19"/>
        <v>0</v>
      </c>
    </row>
    <row r="22" spans="2:23" x14ac:dyDescent="0.25">
      <c r="B22" s="171"/>
      <c r="C22" s="172">
        <f t="shared" si="4"/>
        <v>0</v>
      </c>
      <c r="D22" s="173">
        <f t="shared" si="20"/>
        <v>0</v>
      </c>
      <c r="E22" s="173">
        <f t="shared" si="5"/>
        <v>0</v>
      </c>
      <c r="F22" s="173">
        <f t="shared" si="6"/>
        <v>0</v>
      </c>
      <c r="G22" s="173">
        <f t="shared" si="7"/>
        <v>0</v>
      </c>
      <c r="H22" s="173">
        <f t="shared" si="8"/>
        <v>0</v>
      </c>
      <c r="I22" s="173">
        <f t="shared" si="9"/>
        <v>0</v>
      </c>
      <c r="J22" s="173">
        <f t="shared" si="10"/>
        <v>0</v>
      </c>
      <c r="K22" s="173">
        <f t="shared" si="11"/>
        <v>0</v>
      </c>
      <c r="L22" s="173">
        <f t="shared" si="12"/>
        <v>0</v>
      </c>
      <c r="M22" s="173">
        <f t="shared" si="13"/>
        <v>0</v>
      </c>
      <c r="N22" s="173">
        <f t="shared" si="14"/>
        <v>0</v>
      </c>
      <c r="O22" s="173">
        <f t="shared" si="15"/>
        <v>0</v>
      </c>
      <c r="P22" s="173">
        <f t="shared" si="16"/>
        <v>0</v>
      </c>
      <c r="Q22" s="173">
        <f t="shared" si="17"/>
        <v>0</v>
      </c>
      <c r="R22" s="173">
        <f t="shared" si="18"/>
        <v>0</v>
      </c>
      <c r="S22" s="174">
        <f t="shared" si="19"/>
        <v>0</v>
      </c>
    </row>
    <row r="23" spans="2:23" x14ac:dyDescent="0.25">
      <c r="B23" s="171" t="s">
        <v>49</v>
      </c>
      <c r="C23" s="172">
        <f t="shared" si="4"/>
        <v>0</v>
      </c>
      <c r="D23" s="173">
        <f t="shared" si="20"/>
        <v>0</v>
      </c>
      <c r="E23" s="173">
        <f t="shared" si="5"/>
        <v>0</v>
      </c>
      <c r="F23" s="173">
        <f t="shared" si="6"/>
        <v>0</v>
      </c>
      <c r="G23" s="173">
        <f t="shared" si="7"/>
        <v>0</v>
      </c>
      <c r="H23" s="173">
        <f t="shared" si="8"/>
        <v>0</v>
      </c>
      <c r="I23" s="173">
        <f t="shared" si="9"/>
        <v>0</v>
      </c>
      <c r="J23" s="173">
        <f t="shared" si="10"/>
        <v>0</v>
      </c>
      <c r="K23" s="173">
        <f t="shared" si="11"/>
        <v>0</v>
      </c>
      <c r="L23" s="173">
        <f t="shared" si="12"/>
        <v>0</v>
      </c>
      <c r="M23" s="173">
        <f t="shared" si="13"/>
        <v>0</v>
      </c>
      <c r="N23" s="173">
        <f t="shared" si="14"/>
        <v>0</v>
      </c>
      <c r="O23" s="173">
        <f t="shared" si="15"/>
        <v>0</v>
      </c>
      <c r="P23" s="173">
        <f t="shared" si="16"/>
        <v>0</v>
      </c>
      <c r="Q23" s="173">
        <f t="shared" si="17"/>
        <v>0</v>
      </c>
      <c r="R23" s="173">
        <f t="shared" si="18"/>
        <v>0</v>
      </c>
      <c r="S23" s="174">
        <f t="shared" si="19"/>
        <v>0</v>
      </c>
    </row>
    <row r="24" spans="2:23" x14ac:dyDescent="0.25">
      <c r="B24" s="178">
        <v>500</v>
      </c>
      <c r="C24" s="172">
        <f t="shared" si="4"/>
        <v>0</v>
      </c>
      <c r="D24" s="173">
        <f t="shared" si="20"/>
        <v>0</v>
      </c>
      <c r="E24" s="173">
        <f t="shared" si="5"/>
        <v>0</v>
      </c>
      <c r="F24" s="173">
        <f t="shared" si="6"/>
        <v>0</v>
      </c>
      <c r="G24" s="173">
        <f t="shared" si="7"/>
        <v>0</v>
      </c>
      <c r="H24" s="173">
        <f t="shared" si="8"/>
        <v>0</v>
      </c>
      <c r="I24" s="173">
        <f t="shared" si="9"/>
        <v>0</v>
      </c>
      <c r="J24" s="173">
        <f t="shared" si="10"/>
        <v>0</v>
      </c>
      <c r="K24" s="173">
        <f t="shared" si="11"/>
        <v>0</v>
      </c>
      <c r="L24" s="173">
        <f t="shared" si="12"/>
        <v>0</v>
      </c>
      <c r="M24" s="173">
        <f t="shared" si="13"/>
        <v>0</v>
      </c>
      <c r="N24" s="173">
        <f t="shared" si="14"/>
        <v>0</v>
      </c>
      <c r="O24" s="173">
        <f t="shared" si="15"/>
        <v>0</v>
      </c>
      <c r="P24" s="173">
        <f t="shared" si="16"/>
        <v>0</v>
      </c>
      <c r="Q24" s="173">
        <f t="shared" si="17"/>
        <v>0</v>
      </c>
      <c r="R24" s="173">
        <f t="shared" si="18"/>
        <v>0</v>
      </c>
      <c r="S24" s="174">
        <f t="shared" si="19"/>
        <v>0</v>
      </c>
    </row>
    <row r="25" spans="2:23" x14ac:dyDescent="0.25">
      <c r="B25" s="171"/>
      <c r="C25" s="172">
        <f t="shared" si="4"/>
        <v>0</v>
      </c>
      <c r="D25" s="173">
        <f t="shared" si="20"/>
        <v>0</v>
      </c>
      <c r="E25" s="173">
        <f t="shared" si="5"/>
        <v>0</v>
      </c>
      <c r="F25" s="173">
        <f t="shared" si="6"/>
        <v>0</v>
      </c>
      <c r="G25" s="173">
        <f t="shared" si="7"/>
        <v>0</v>
      </c>
      <c r="H25" s="173">
        <f t="shared" si="8"/>
        <v>0</v>
      </c>
      <c r="I25" s="173">
        <f t="shared" si="9"/>
        <v>0</v>
      </c>
      <c r="J25" s="173">
        <f t="shared" si="10"/>
        <v>0</v>
      </c>
      <c r="K25" s="173">
        <f t="shared" si="11"/>
        <v>0</v>
      </c>
      <c r="L25" s="173">
        <f t="shared" si="12"/>
        <v>0</v>
      </c>
      <c r="M25" s="173">
        <f t="shared" si="13"/>
        <v>0</v>
      </c>
      <c r="N25" s="173">
        <f t="shared" si="14"/>
        <v>0</v>
      </c>
      <c r="O25" s="173">
        <f t="shared" si="15"/>
        <v>0</v>
      </c>
      <c r="P25" s="173">
        <f t="shared" si="16"/>
        <v>0</v>
      </c>
      <c r="Q25" s="173">
        <f t="shared" si="17"/>
        <v>0</v>
      </c>
      <c r="R25" s="173">
        <f t="shared" si="18"/>
        <v>0</v>
      </c>
      <c r="S25" s="174">
        <f t="shared" si="19"/>
        <v>0</v>
      </c>
    </row>
    <row r="26" spans="2:23" ht="15.75" thickBot="1" x14ac:dyDescent="0.3">
      <c r="B26" s="179"/>
      <c r="C26" s="180">
        <f t="shared" si="4"/>
        <v>0</v>
      </c>
      <c r="D26" s="181">
        <f t="shared" si="20"/>
        <v>0</v>
      </c>
      <c r="E26" s="181">
        <f t="shared" si="5"/>
        <v>0</v>
      </c>
      <c r="F26" s="181">
        <f t="shared" si="6"/>
        <v>0</v>
      </c>
      <c r="G26" s="181">
        <f t="shared" si="7"/>
        <v>0</v>
      </c>
      <c r="H26" s="181">
        <f t="shared" si="8"/>
        <v>0</v>
      </c>
      <c r="I26" s="181">
        <f t="shared" si="9"/>
        <v>0</v>
      </c>
      <c r="J26" s="181">
        <f t="shared" si="10"/>
        <v>0</v>
      </c>
      <c r="K26" s="181">
        <f t="shared" si="11"/>
        <v>0</v>
      </c>
      <c r="L26" s="181">
        <f t="shared" si="12"/>
        <v>0</v>
      </c>
      <c r="M26" s="181">
        <f t="shared" si="13"/>
        <v>0</v>
      </c>
      <c r="N26" s="181">
        <f t="shared" si="14"/>
        <v>0</v>
      </c>
      <c r="O26" s="181">
        <f t="shared" si="15"/>
        <v>0</v>
      </c>
      <c r="P26" s="181">
        <f t="shared" si="16"/>
        <v>0</v>
      </c>
      <c r="Q26" s="181">
        <f t="shared" si="17"/>
        <v>0</v>
      </c>
      <c r="R26" s="181">
        <f t="shared" si="18"/>
        <v>0</v>
      </c>
      <c r="S26" s="182">
        <f t="shared" si="19"/>
        <v>0</v>
      </c>
    </row>
    <row r="27" spans="2:23" x14ac:dyDescent="0.25">
      <c r="C27" s="183" t="s">
        <v>50</v>
      </c>
      <c r="D27" s="183">
        <f>SUM(D5:D15)</f>
        <v>300</v>
      </c>
      <c r="E27" s="183">
        <f t="shared" ref="E27:S27" si="21">SUM(E5:E15)</f>
        <v>310</v>
      </c>
      <c r="F27" s="183">
        <f t="shared" si="21"/>
        <v>490</v>
      </c>
      <c r="G27" s="183">
        <f t="shared" si="21"/>
        <v>420</v>
      </c>
      <c r="H27" s="183">
        <f t="shared" si="21"/>
        <v>520</v>
      </c>
      <c r="I27" s="183">
        <f t="shared" si="21"/>
        <v>440</v>
      </c>
      <c r="J27" s="183">
        <f t="shared" si="21"/>
        <v>340</v>
      </c>
      <c r="K27" s="183">
        <f t="shared" si="21"/>
        <v>280</v>
      </c>
      <c r="L27" s="183">
        <f t="shared" si="21"/>
        <v>270</v>
      </c>
      <c r="M27" s="183">
        <f t="shared" si="21"/>
        <v>220</v>
      </c>
      <c r="N27" s="183">
        <f t="shared" si="21"/>
        <v>220</v>
      </c>
      <c r="O27" s="183">
        <f t="shared" si="21"/>
        <v>1090</v>
      </c>
      <c r="P27" s="183">
        <f t="shared" si="21"/>
        <v>420</v>
      </c>
      <c r="Q27" s="183">
        <f t="shared" si="21"/>
        <v>300</v>
      </c>
      <c r="R27" s="183">
        <f t="shared" si="21"/>
        <v>520</v>
      </c>
      <c r="S27" s="183">
        <f t="shared" si="21"/>
        <v>340</v>
      </c>
    </row>
    <row r="28" spans="2:23" x14ac:dyDescent="0.25">
      <c r="C28" s="184" t="s">
        <v>51</v>
      </c>
      <c r="D28" s="185">
        <f>IFERROR($B$24/D5,0)</f>
        <v>3.3333333333333335</v>
      </c>
      <c r="E28" s="185">
        <f t="shared" ref="E28:S28" si="22">IFERROR($B$24/E5,0)</f>
        <v>3.3333333333333335</v>
      </c>
      <c r="F28" s="185">
        <f t="shared" si="22"/>
        <v>2.5</v>
      </c>
      <c r="G28" s="185">
        <f t="shared" si="22"/>
        <v>2.5</v>
      </c>
      <c r="H28" s="185">
        <f t="shared" si="22"/>
        <v>1.6666666666666667</v>
      </c>
      <c r="I28" s="185">
        <f t="shared" si="22"/>
        <v>2.5</v>
      </c>
      <c r="J28" s="185">
        <f t="shared" si="22"/>
        <v>2.5</v>
      </c>
      <c r="K28" s="185">
        <f t="shared" si="22"/>
        <v>2.9411764705882355</v>
      </c>
      <c r="L28" s="185">
        <f t="shared" si="22"/>
        <v>4</v>
      </c>
      <c r="M28" s="185">
        <f t="shared" si="22"/>
        <v>5</v>
      </c>
      <c r="N28" s="185">
        <f t="shared" si="22"/>
        <v>5</v>
      </c>
      <c r="O28" s="185">
        <f t="shared" si="22"/>
        <v>1.3157894736842106</v>
      </c>
      <c r="P28" s="185">
        <f t="shared" si="22"/>
        <v>2.5</v>
      </c>
      <c r="Q28" s="185">
        <f t="shared" si="22"/>
        <v>3.3333333333333335</v>
      </c>
      <c r="R28" s="185">
        <f t="shared" si="22"/>
        <v>1.6666666666666667</v>
      </c>
      <c r="S28" s="185">
        <f t="shared" si="22"/>
        <v>2.5</v>
      </c>
    </row>
    <row r="29" spans="2:23" x14ac:dyDescent="0.25">
      <c r="E29" s="140"/>
      <c r="F29" s="140"/>
      <c r="G29" s="140"/>
      <c r="H29" s="140"/>
      <c r="I29" s="140"/>
      <c r="J29" s="140"/>
      <c r="K29" s="140"/>
      <c r="L29" s="140"/>
      <c r="M29" s="140"/>
      <c r="N29" s="140"/>
      <c r="O29" s="140"/>
      <c r="P29" s="140"/>
      <c r="Q29" s="140"/>
      <c r="R29" s="140"/>
      <c r="S29" s="140"/>
    </row>
  </sheetData>
  <mergeCells count="2">
    <mergeCell ref="B2:W2"/>
    <mergeCell ref="U4:W4"/>
  </mergeCells>
  <conditionalFormatting sqref="C16">
    <cfRule type="expression" dxfId="32" priority="11">
      <formula>C16=0</formula>
    </cfRule>
  </conditionalFormatting>
  <conditionalFormatting sqref="C16:C26">
    <cfRule type="expression" dxfId="31" priority="10">
      <formula>C16=0</formula>
    </cfRule>
  </conditionalFormatting>
  <conditionalFormatting sqref="C20:C26">
    <cfRule type="expression" dxfId="30" priority="9">
      <formula>C20=0</formula>
    </cfRule>
  </conditionalFormatting>
  <conditionalFormatting sqref="D16:S16">
    <cfRule type="expression" dxfId="29" priority="8">
      <formula>D16=0</formula>
    </cfRule>
  </conditionalFormatting>
  <conditionalFormatting sqref="D16:S16">
    <cfRule type="expression" dxfId="28" priority="7">
      <formula>D16=0</formula>
    </cfRule>
  </conditionalFormatting>
  <conditionalFormatting sqref="D17:D26">
    <cfRule type="expression" dxfId="27" priority="6">
      <formula>D17=0</formula>
    </cfRule>
  </conditionalFormatting>
  <conditionalFormatting sqref="D17:D26">
    <cfRule type="expression" dxfId="26" priority="5">
      <formula>D17=0</formula>
    </cfRule>
  </conditionalFormatting>
  <conditionalFormatting sqref="E17:S26">
    <cfRule type="expression" dxfId="25" priority="4">
      <formula>E17=0</formula>
    </cfRule>
  </conditionalFormatting>
  <conditionalFormatting sqref="E17:S26">
    <cfRule type="expression" dxfId="24" priority="3">
      <formula>E17=0</formula>
    </cfRule>
  </conditionalFormatting>
  <conditionalFormatting sqref="U5:W15">
    <cfRule type="expression" dxfId="23" priority="2">
      <formula>U5=0</formula>
    </cfRule>
  </conditionalFormatting>
  <conditionalFormatting sqref="U5:W15">
    <cfRule type="expression" dxfId="22" priority="1">
      <formula>U5=0</formula>
    </cfRule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B2:AC75"/>
  <sheetViews>
    <sheetView zoomScale="90" zoomScaleNormal="90" workbookViewId="0">
      <selection activeCell="G13" sqref="G13"/>
    </sheetView>
  </sheetViews>
  <sheetFormatPr baseColWidth="10" defaultRowHeight="15" x14ac:dyDescent="0.25"/>
  <cols>
    <col min="1" max="1" width="0.85546875" style="5" customWidth="1"/>
    <col min="2" max="2" width="19" style="5" customWidth="1"/>
    <col min="3" max="3" width="15.140625" style="5" customWidth="1"/>
    <col min="4" max="4" width="11.42578125" style="5" customWidth="1"/>
    <col min="5" max="20" width="7.140625" style="5" customWidth="1"/>
    <col min="21" max="21" width="1.42578125" style="5" customWidth="1"/>
    <col min="22" max="22" width="14.85546875" style="5" customWidth="1"/>
    <col min="23" max="23" width="17.42578125" style="5" customWidth="1"/>
    <col min="24" max="24" width="16" style="5" customWidth="1"/>
    <col min="25" max="25" width="1.28515625" style="5" customWidth="1"/>
    <col min="26" max="26" width="12.85546875" style="5" customWidth="1"/>
    <col min="27" max="27" width="25.7109375" style="5" customWidth="1"/>
    <col min="28" max="28" width="20.85546875" style="5" customWidth="1"/>
    <col min="29" max="29" width="25.28515625" style="5" customWidth="1"/>
    <col min="30" max="16384" width="11.42578125" style="5"/>
  </cols>
  <sheetData>
    <row r="2" spans="2:29" ht="34.5" customHeight="1" x14ac:dyDescent="0.25">
      <c r="B2" s="278" t="s">
        <v>0</v>
      </c>
      <c r="C2" s="279"/>
      <c r="D2" s="279"/>
      <c r="E2" s="279"/>
      <c r="F2" s="279"/>
      <c r="G2" s="279"/>
      <c r="H2" s="279"/>
      <c r="I2" s="279"/>
      <c r="J2" s="279"/>
      <c r="K2" s="279"/>
      <c r="L2" s="279"/>
      <c r="M2" s="279"/>
      <c r="N2" s="279"/>
      <c r="O2" s="279"/>
      <c r="P2" s="279"/>
      <c r="Q2" s="279"/>
      <c r="R2" s="279"/>
      <c r="S2" s="279"/>
      <c r="T2" s="279"/>
      <c r="U2" s="279"/>
      <c r="V2" s="279"/>
      <c r="W2" s="279"/>
      <c r="X2" s="279"/>
      <c r="Y2" s="279"/>
      <c r="Z2" s="279"/>
      <c r="AA2" s="279"/>
      <c r="AB2" s="279"/>
      <c r="AC2" s="280"/>
    </row>
    <row r="3" spans="2:29" ht="15.75" thickBot="1" x14ac:dyDescent="0.3"/>
    <row r="4" spans="2:29" s="21" customFormat="1" ht="21" customHeight="1" thickBot="1" x14ac:dyDescent="0.3">
      <c r="B4" s="17"/>
      <c r="C4" s="18"/>
      <c r="D4" s="18" t="s">
        <v>1</v>
      </c>
      <c r="E4" s="19" t="s">
        <v>2</v>
      </c>
      <c r="F4" s="19" t="s">
        <v>3</v>
      </c>
      <c r="G4" s="19" t="s">
        <v>4</v>
      </c>
      <c r="H4" s="19" t="s">
        <v>5</v>
      </c>
      <c r="I4" s="19" t="s">
        <v>6</v>
      </c>
      <c r="J4" s="19" t="s">
        <v>7</v>
      </c>
      <c r="K4" s="19" t="s">
        <v>8</v>
      </c>
      <c r="L4" s="19" t="s">
        <v>9</v>
      </c>
      <c r="M4" s="19" t="s">
        <v>10</v>
      </c>
      <c r="N4" s="19" t="s">
        <v>11</v>
      </c>
      <c r="O4" s="19" t="s">
        <v>12</v>
      </c>
      <c r="P4" s="19" t="s">
        <v>13</v>
      </c>
      <c r="Q4" s="19" t="s">
        <v>14</v>
      </c>
      <c r="R4" s="19" t="s">
        <v>15</v>
      </c>
      <c r="S4" s="19" t="s">
        <v>16</v>
      </c>
      <c r="T4" s="20" t="s">
        <v>17</v>
      </c>
      <c r="V4" s="281" t="s">
        <v>18</v>
      </c>
      <c r="W4" s="282"/>
      <c r="X4" s="283"/>
      <c r="Z4" s="22"/>
      <c r="AA4" s="284" t="s">
        <v>19</v>
      </c>
      <c r="AB4" s="284"/>
      <c r="AC4" s="285"/>
    </row>
    <row r="5" spans="2:29" ht="18" customHeight="1" x14ac:dyDescent="0.25">
      <c r="B5" s="23"/>
      <c r="C5" s="24"/>
      <c r="D5" s="25" t="s">
        <v>20</v>
      </c>
      <c r="E5" s="25">
        <v>250</v>
      </c>
      <c r="F5" s="25">
        <v>500</v>
      </c>
      <c r="G5" s="25">
        <v>688</v>
      </c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6"/>
      <c r="U5" s="27"/>
      <c r="V5" s="28" t="str">
        <f>CONCATENATE(D16," ",ROUND(X5/$X$17*100,1), "%")</f>
        <v>JUS 59,4%</v>
      </c>
      <c r="W5" s="29" t="str">
        <f>CONCATENATE(D16," ",100, "%")</f>
        <v>JUS 100%</v>
      </c>
      <c r="X5" s="30">
        <f t="shared" ref="X5:X15" si="0">SUM(E16:T16)/COUNTA($E$5:$T$5)</f>
        <v>59.354765907845859</v>
      </c>
      <c r="Y5" s="27"/>
      <c r="Z5" s="31"/>
      <c r="AA5" s="32" t="s">
        <v>21</v>
      </c>
      <c r="AB5" s="33">
        <v>1.5</v>
      </c>
      <c r="AC5" s="34" t="s">
        <v>22</v>
      </c>
    </row>
    <row r="6" spans="2:29" ht="18" customHeight="1" thickBot="1" x14ac:dyDescent="0.3">
      <c r="B6" s="35"/>
      <c r="C6" s="36"/>
      <c r="D6" s="37" t="s">
        <v>23</v>
      </c>
      <c r="E6" s="37">
        <v>40</v>
      </c>
      <c r="F6" s="37">
        <v>50</v>
      </c>
      <c r="G6" s="37">
        <v>200</v>
      </c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8"/>
      <c r="U6" s="27"/>
      <c r="V6" s="39" t="str">
        <f t="shared" ref="V6:V14" si="1">CONCATENATE(D17," ",ROUND(X6/$X$17*100,1), "%")</f>
        <v>BEURRE 10,6%</v>
      </c>
      <c r="W6" s="40" t="str">
        <f>IF($E$5=0,"",CONCATENATE(D17," ",ROUND(X6/$X$5*100,1), "%"))</f>
        <v>BEURRE 17,9%</v>
      </c>
      <c r="X6" s="41">
        <f t="shared" si="0"/>
        <v>10.619046988640697</v>
      </c>
      <c r="Y6" s="27"/>
      <c r="Z6" s="31"/>
      <c r="AA6" s="42" t="s">
        <v>24</v>
      </c>
      <c r="AB6" s="43">
        <f>SUM(AA19:AA28,AA29*AB5)</f>
        <v>100</v>
      </c>
      <c r="AC6" s="44">
        <v>0.6</v>
      </c>
    </row>
    <row r="7" spans="2:29" ht="18" customHeight="1" thickBot="1" x14ac:dyDescent="0.3">
      <c r="B7" s="35"/>
      <c r="C7" s="36"/>
      <c r="D7" s="45" t="s">
        <v>25</v>
      </c>
      <c r="E7" s="45">
        <v>80</v>
      </c>
      <c r="F7" s="45">
        <v>125</v>
      </c>
      <c r="G7" s="45">
        <v>200</v>
      </c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6"/>
      <c r="U7" s="27"/>
      <c r="V7" s="39" t="str">
        <f t="shared" si="1"/>
        <v>SUCRE 16,9%</v>
      </c>
      <c r="W7" s="40" t="str">
        <f t="shared" ref="W7:W15" si="2">IF($E$5=0,"",CONCATENATE(D18," ",ROUND(X7/$X$5*100,1), "%"))</f>
        <v>SUCRE 28,5%</v>
      </c>
      <c r="X7" s="41">
        <f t="shared" si="0"/>
        <v>16.919018557288542</v>
      </c>
      <c r="Y7" s="27"/>
      <c r="Z7" s="47"/>
      <c r="AA7" s="48" t="s">
        <v>26</v>
      </c>
      <c r="AB7" s="49"/>
      <c r="AC7" s="50" t="s">
        <v>27</v>
      </c>
    </row>
    <row r="8" spans="2:29" ht="18" customHeight="1" x14ac:dyDescent="0.25">
      <c r="B8" s="35"/>
      <c r="C8" s="36"/>
      <c r="D8" s="45" t="s">
        <v>28</v>
      </c>
      <c r="E8" s="45">
        <v>51</v>
      </c>
      <c r="F8" s="45">
        <v>68</v>
      </c>
      <c r="G8" s="45">
        <v>130</v>
      </c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6"/>
      <c r="U8" s="27"/>
      <c r="V8" s="39" t="str">
        <f t="shared" si="1"/>
        <v>JAUNE 10,3%</v>
      </c>
      <c r="W8" s="40" t="str">
        <f t="shared" si="2"/>
        <v>JAUNE 17,4%</v>
      </c>
      <c r="X8" s="41">
        <f t="shared" si="0"/>
        <v>10.342920876996894</v>
      </c>
      <c r="Y8" s="27"/>
      <c r="Z8" s="31"/>
      <c r="AA8" s="51" t="s">
        <v>29</v>
      </c>
      <c r="AB8" s="52"/>
      <c r="AC8" s="53">
        <f>AC9/AB10</f>
        <v>5.2333333333333334</v>
      </c>
    </row>
    <row r="9" spans="2:29" ht="18" customHeight="1" x14ac:dyDescent="0.25">
      <c r="B9" s="35" t="s">
        <v>30</v>
      </c>
      <c r="C9" s="36"/>
      <c r="D9" s="45" t="s">
        <v>31</v>
      </c>
      <c r="E9" s="45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45"/>
      <c r="S9" s="45"/>
      <c r="T9" s="46"/>
      <c r="U9" s="27"/>
      <c r="V9" s="39" t="str">
        <f t="shared" si="1"/>
        <v>ENTIER 0%</v>
      </c>
      <c r="W9" s="40" t="str">
        <f t="shared" si="2"/>
        <v>ENTIER 0%</v>
      </c>
      <c r="X9" s="41">
        <f t="shared" si="0"/>
        <v>0</v>
      </c>
      <c r="Y9" s="27"/>
      <c r="Z9" s="31"/>
      <c r="AA9" s="54" t="s">
        <v>32</v>
      </c>
      <c r="AB9" s="55">
        <v>20</v>
      </c>
      <c r="AC9" s="286">
        <v>1</v>
      </c>
    </row>
    <row r="10" spans="2:29" ht="18" customHeight="1" x14ac:dyDescent="0.25">
      <c r="B10" s="35" t="s">
        <v>33</v>
      </c>
      <c r="C10" s="36"/>
      <c r="D10" s="45" t="s">
        <v>34</v>
      </c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6"/>
      <c r="U10" s="27"/>
      <c r="V10" s="39" t="str">
        <f>CONCATENATE(D21," ",ROUND(X10/$X$17*100,1), "%")</f>
        <v>EAU 0%</v>
      </c>
      <c r="W10" s="40" t="str">
        <f t="shared" si="2"/>
        <v>EAU 0%</v>
      </c>
      <c r="X10" s="41">
        <f t="shared" si="0"/>
        <v>0</v>
      </c>
      <c r="Y10" s="27"/>
      <c r="Z10" s="31"/>
      <c r="AA10" s="56" t="s">
        <v>35</v>
      </c>
      <c r="AB10" s="57">
        <f>(AB6*AC6)/(3.14*(AB9/2)*(AB9/2))</f>
        <v>0.19108280254777071</v>
      </c>
      <c r="AC10" s="287"/>
    </row>
    <row r="11" spans="2:29" ht="18" customHeight="1" x14ac:dyDescent="0.25">
      <c r="B11" s="35"/>
      <c r="C11" s="36"/>
      <c r="D11" s="45" t="s">
        <v>36</v>
      </c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6"/>
      <c r="U11" s="27"/>
      <c r="V11" s="39" t="str">
        <f t="shared" si="1"/>
        <v>GELATINE 0%</v>
      </c>
      <c r="W11" s="40" t="str">
        <f t="shared" si="2"/>
        <v>GELATINE 0%</v>
      </c>
      <c r="X11" s="41">
        <f t="shared" si="0"/>
        <v>0</v>
      </c>
      <c r="Y11" s="27"/>
      <c r="Z11" s="31"/>
      <c r="AA11" s="58" t="s">
        <v>37</v>
      </c>
      <c r="AB11" s="59"/>
      <c r="AC11" s="53">
        <f>AC12/AB14</f>
        <v>11.666666666666666</v>
      </c>
    </row>
    <row r="12" spans="2:29" ht="18" customHeight="1" x14ac:dyDescent="0.25">
      <c r="B12" s="35"/>
      <c r="C12" s="36"/>
      <c r="D12" s="45" t="s">
        <v>38</v>
      </c>
      <c r="E12" s="45">
        <v>20</v>
      </c>
      <c r="F12" s="45">
        <v>20</v>
      </c>
      <c r="G12" s="45">
        <v>14</v>
      </c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6"/>
      <c r="U12" s="27"/>
      <c r="V12" s="39" t="str">
        <f t="shared" si="1"/>
        <v>MAIZENA 2,8%</v>
      </c>
      <c r="W12" s="40" t="str">
        <f t="shared" si="2"/>
        <v>MAIZENA 4,7%</v>
      </c>
      <c r="X12" s="41">
        <f t="shared" si="0"/>
        <v>2.7642476692280096</v>
      </c>
      <c r="Y12" s="27"/>
      <c r="Z12" s="31"/>
      <c r="AA12" s="54" t="s">
        <v>39</v>
      </c>
      <c r="AB12" s="55">
        <v>28</v>
      </c>
      <c r="AC12" s="286">
        <v>1</v>
      </c>
    </row>
    <row r="13" spans="2:29" ht="18" customHeight="1" x14ac:dyDescent="0.25">
      <c r="B13" s="35"/>
      <c r="C13" s="36"/>
      <c r="D13" s="45" t="s">
        <v>40</v>
      </c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5"/>
      <c r="P13" s="45"/>
      <c r="Q13" s="45"/>
      <c r="R13" s="45"/>
      <c r="S13" s="45"/>
      <c r="T13" s="46"/>
      <c r="U13" s="27"/>
      <c r="V13" s="39" t="str">
        <f t="shared" si="1"/>
        <v>gélatine 0%</v>
      </c>
      <c r="W13" s="40" t="str">
        <f t="shared" si="2"/>
        <v>gélatine 0%</v>
      </c>
      <c r="X13" s="41">
        <f t="shared" si="0"/>
        <v>0</v>
      </c>
      <c r="Y13" s="27"/>
      <c r="Z13" s="31"/>
      <c r="AA13" s="54" t="s">
        <v>41</v>
      </c>
      <c r="AB13" s="55">
        <v>25</v>
      </c>
      <c r="AC13" s="286"/>
    </row>
    <row r="14" spans="2:29" ht="18" customHeight="1" thickBot="1" x14ac:dyDescent="0.3">
      <c r="B14" s="35"/>
      <c r="C14" s="36"/>
      <c r="D14" s="45"/>
      <c r="E14" s="60"/>
      <c r="F14" s="60"/>
      <c r="G14" s="60"/>
      <c r="H14" s="60"/>
      <c r="I14" s="60"/>
      <c r="J14" s="60"/>
      <c r="K14" s="60"/>
      <c r="L14" s="60"/>
      <c r="M14" s="60"/>
      <c r="N14" s="60"/>
      <c r="O14" s="60"/>
      <c r="P14" s="60"/>
      <c r="Q14" s="60"/>
      <c r="R14" s="60"/>
      <c r="S14" s="60"/>
      <c r="T14" s="61"/>
      <c r="U14" s="27"/>
      <c r="V14" s="39" t="str">
        <f t="shared" si="1"/>
        <v>0 0%</v>
      </c>
      <c r="W14" s="40" t="str">
        <f t="shared" si="2"/>
        <v>0 0%</v>
      </c>
      <c r="X14" s="41">
        <f t="shared" si="0"/>
        <v>0</v>
      </c>
      <c r="Y14" s="27"/>
      <c r="Z14" s="31"/>
      <c r="AA14" s="54" t="s">
        <v>35</v>
      </c>
      <c r="AB14" s="57">
        <f>(AB6*AC6)/(AB12*AB13)</f>
        <v>8.5714285714285715E-2</v>
      </c>
      <c r="AC14" s="288"/>
    </row>
    <row r="15" spans="2:29" ht="18" customHeight="1" thickBot="1" x14ac:dyDescent="0.3">
      <c r="B15" s="62" t="s">
        <v>42</v>
      </c>
      <c r="C15" s="63" t="s">
        <v>43</v>
      </c>
      <c r="D15" s="64"/>
      <c r="E15" s="65"/>
      <c r="F15" s="65"/>
      <c r="G15" s="65"/>
      <c r="H15" s="65"/>
      <c r="I15" s="65"/>
      <c r="J15" s="65"/>
      <c r="K15" s="65"/>
      <c r="L15" s="65"/>
      <c r="M15" s="65"/>
      <c r="N15" s="65"/>
      <c r="O15" s="65"/>
      <c r="P15" s="65"/>
      <c r="Q15" s="65"/>
      <c r="R15" s="65"/>
      <c r="S15" s="65"/>
      <c r="T15" s="66"/>
      <c r="V15" s="67" t="str">
        <f>CONCATENATE(D26," ",ROUND(X15/$X$17*100,1), "%")</f>
        <v>0 0%</v>
      </c>
      <c r="W15" s="68" t="str">
        <f t="shared" si="2"/>
        <v>0 0%</v>
      </c>
      <c r="X15" s="69">
        <f t="shared" si="0"/>
        <v>0</v>
      </c>
      <c r="Y15" s="27"/>
      <c r="Z15" s="70"/>
      <c r="AA15" s="71" t="s">
        <v>44</v>
      </c>
      <c r="AB15" s="72" t="str">
        <f>CONCATENATE("Moule cercle ",ROUND(SUM(AB19:AB29),0)," g")</f>
        <v>Moule cercle 523 g</v>
      </c>
      <c r="AC15" s="73" t="str">
        <f>CONCATENATE("Moule rectangulaire ",ROUND(SUM(AC19:AC29),0)," g")</f>
        <v>Moule rectangulaire 1167 g</v>
      </c>
    </row>
    <row r="16" spans="2:29" ht="18" customHeight="1" x14ac:dyDescent="0.25">
      <c r="B16" s="74"/>
      <c r="C16" s="75">
        <f t="shared" ref="C16:C26" si="3">H60</f>
        <v>65.530799475753611</v>
      </c>
      <c r="D16" s="76" t="str">
        <f>D5</f>
        <v>JUS</v>
      </c>
      <c r="E16" s="77">
        <f>E5*$E$28</f>
        <v>56.689342403628117</v>
      </c>
      <c r="F16" s="77">
        <f>F5*$F$28</f>
        <v>65.530799475753611</v>
      </c>
      <c r="G16" s="77">
        <f>G5*$G$28</f>
        <v>55.844155844155843</v>
      </c>
      <c r="H16" s="77">
        <f>H5*$H$28</f>
        <v>0</v>
      </c>
      <c r="I16" s="77">
        <f>I5*$I$28</f>
        <v>0</v>
      </c>
      <c r="J16" s="77">
        <f>J5*$J$28</f>
        <v>0</v>
      </c>
      <c r="K16" s="77">
        <f>K5*$K$28</f>
        <v>0</v>
      </c>
      <c r="L16" s="77">
        <f>L5*$L$28</f>
        <v>0</v>
      </c>
      <c r="M16" s="77">
        <f>M5*$M$28</f>
        <v>0</v>
      </c>
      <c r="N16" s="77">
        <f>N5*$N$28</f>
        <v>0</v>
      </c>
      <c r="O16" s="77">
        <f>O5*$O$28</f>
        <v>0</v>
      </c>
      <c r="P16" s="77">
        <f>P5*$P$28</f>
        <v>0</v>
      </c>
      <c r="Q16" s="77">
        <f>Q5*$Q$28</f>
        <v>0</v>
      </c>
      <c r="R16" s="77">
        <f>R5*$R$28</f>
        <v>0</v>
      </c>
      <c r="S16" s="77">
        <f>S5*$S$28</f>
        <v>0</v>
      </c>
      <c r="T16" s="78">
        <f>T5*$T$28</f>
        <v>0</v>
      </c>
      <c r="V16" s="79" t="s">
        <v>45</v>
      </c>
      <c r="W16" s="80" t="str">
        <f>CONCATENATE("% / poids ",D5)</f>
        <v>% / poids JUS</v>
      </c>
      <c r="X16" s="81" t="s">
        <v>46</v>
      </c>
      <c r="Y16" s="27"/>
      <c r="Z16" s="82"/>
      <c r="AA16" s="83"/>
      <c r="AB16" s="84"/>
      <c r="AC16" s="52"/>
    </row>
    <row r="17" spans="2:29" ht="18" customHeight="1" thickBot="1" x14ac:dyDescent="0.3">
      <c r="B17" s="85"/>
      <c r="C17" s="86">
        <f t="shared" si="3"/>
        <v>6.5530799475753607</v>
      </c>
      <c r="D17" s="87" t="str">
        <f t="shared" ref="D17:D26" si="4">D6</f>
        <v>BEURRE</v>
      </c>
      <c r="E17" s="88">
        <f t="shared" ref="E17:E24" si="5">IF(E6="",0,E6*$E$28)</f>
        <v>9.0702947845804989</v>
      </c>
      <c r="F17" s="88">
        <f t="shared" ref="E17:F26" si="6">F6*$F$28</f>
        <v>6.5530799475753607</v>
      </c>
      <c r="G17" s="88">
        <f t="shared" ref="G17:G26" si="7">G6*$G$28</f>
        <v>16.233766233766232</v>
      </c>
      <c r="H17" s="88">
        <f t="shared" ref="H17:H26" si="8">H6*$H$28</f>
        <v>0</v>
      </c>
      <c r="I17" s="88">
        <f t="shared" ref="I17:I26" si="9">I6*$I$28</f>
        <v>0</v>
      </c>
      <c r="J17" s="88">
        <f t="shared" ref="J17:J26" si="10">J6*$J$28</f>
        <v>0</v>
      </c>
      <c r="K17" s="88">
        <f t="shared" ref="K17:K26" si="11">K6*$K$28</f>
        <v>0</v>
      </c>
      <c r="L17" s="88">
        <f t="shared" ref="L17:L26" si="12">L6*$L$28</f>
        <v>0</v>
      </c>
      <c r="M17" s="88">
        <f t="shared" ref="M17:M26" si="13">M6*$M$28</f>
        <v>0</v>
      </c>
      <c r="N17" s="88">
        <f t="shared" ref="N17:N26" si="14">N6*$N$28</f>
        <v>0</v>
      </c>
      <c r="O17" s="88">
        <f t="shared" ref="O17:O26" si="15">O6*$O$28</f>
        <v>0</v>
      </c>
      <c r="P17" s="88">
        <f t="shared" ref="P17:P26" si="16">P6*$P$28</f>
        <v>0</v>
      </c>
      <c r="Q17" s="88">
        <f t="shared" ref="Q17:Q26" si="17">Q6*$Q$28</f>
        <v>0</v>
      </c>
      <c r="R17" s="88">
        <f t="shared" ref="R17:R26" si="18">R6*$R$28</f>
        <v>0</v>
      </c>
      <c r="S17" s="88">
        <f t="shared" ref="S17:S26" si="19">S6*$S$28</f>
        <v>0</v>
      </c>
      <c r="T17" s="89">
        <f t="shared" ref="T17:T26" si="20">T6*$T$28</f>
        <v>0</v>
      </c>
      <c r="V17" s="90" t="s">
        <v>47</v>
      </c>
      <c r="W17" s="91"/>
      <c r="X17" s="92">
        <f>SUM(X5:X15)</f>
        <v>100</v>
      </c>
      <c r="Y17" s="27"/>
      <c r="Z17" s="31"/>
      <c r="AA17" s="93"/>
      <c r="AB17" s="94"/>
      <c r="AC17" s="95"/>
    </row>
    <row r="18" spans="2:29" ht="18" customHeight="1" x14ac:dyDescent="0.25">
      <c r="B18" s="85"/>
      <c r="C18" s="86">
        <f t="shared" si="3"/>
        <v>16.382699868938403</v>
      </c>
      <c r="D18" s="87" t="str">
        <f t="shared" si="4"/>
        <v>SUCRE</v>
      </c>
      <c r="E18" s="88">
        <f t="shared" si="5"/>
        <v>18.140589569160998</v>
      </c>
      <c r="F18" s="88">
        <f t="shared" si="6"/>
        <v>16.382699868938403</v>
      </c>
      <c r="G18" s="88">
        <f t="shared" si="7"/>
        <v>16.233766233766232</v>
      </c>
      <c r="H18" s="88">
        <f t="shared" si="8"/>
        <v>0</v>
      </c>
      <c r="I18" s="88">
        <f t="shared" si="9"/>
        <v>0</v>
      </c>
      <c r="J18" s="88">
        <f t="shared" si="10"/>
        <v>0</v>
      </c>
      <c r="K18" s="88">
        <f t="shared" si="11"/>
        <v>0</v>
      </c>
      <c r="L18" s="88">
        <f t="shared" si="12"/>
        <v>0</v>
      </c>
      <c r="M18" s="88">
        <f t="shared" si="13"/>
        <v>0</v>
      </c>
      <c r="N18" s="88">
        <f t="shared" si="14"/>
        <v>0</v>
      </c>
      <c r="O18" s="88">
        <f t="shared" si="15"/>
        <v>0</v>
      </c>
      <c r="P18" s="88">
        <f t="shared" si="16"/>
        <v>0</v>
      </c>
      <c r="Q18" s="88">
        <f t="shared" si="17"/>
        <v>0</v>
      </c>
      <c r="R18" s="88">
        <f t="shared" si="18"/>
        <v>0</v>
      </c>
      <c r="S18" s="88">
        <f t="shared" si="19"/>
        <v>0</v>
      </c>
      <c r="T18" s="89">
        <f t="shared" si="20"/>
        <v>0</v>
      </c>
      <c r="V18" s="27"/>
      <c r="W18" s="27"/>
      <c r="X18" s="27"/>
      <c r="Y18" s="27"/>
      <c r="Z18" s="31"/>
      <c r="AA18" s="93"/>
      <c r="AB18" s="94"/>
      <c r="AC18" s="95"/>
    </row>
    <row r="19" spans="2:29" ht="18" customHeight="1" x14ac:dyDescent="0.25">
      <c r="B19" s="85" t="s">
        <v>30</v>
      </c>
      <c r="C19" s="86">
        <f t="shared" si="3"/>
        <v>8.9121887287024908</v>
      </c>
      <c r="D19" s="87" t="str">
        <f t="shared" si="4"/>
        <v>JAUNE</v>
      </c>
      <c r="E19" s="88">
        <f t="shared" si="5"/>
        <v>11.564625850340137</v>
      </c>
      <c r="F19" s="88">
        <f t="shared" si="6"/>
        <v>8.9121887287024908</v>
      </c>
      <c r="G19" s="88">
        <f t="shared" si="7"/>
        <v>10.551948051948052</v>
      </c>
      <c r="H19" s="88">
        <f t="shared" si="8"/>
        <v>0</v>
      </c>
      <c r="I19" s="88">
        <f t="shared" si="9"/>
        <v>0</v>
      </c>
      <c r="J19" s="88">
        <f t="shared" si="10"/>
        <v>0</v>
      </c>
      <c r="K19" s="88">
        <f t="shared" si="11"/>
        <v>0</v>
      </c>
      <c r="L19" s="88">
        <f t="shared" si="12"/>
        <v>0</v>
      </c>
      <c r="M19" s="88">
        <f t="shared" si="13"/>
        <v>0</v>
      </c>
      <c r="N19" s="88">
        <f t="shared" si="14"/>
        <v>0</v>
      </c>
      <c r="O19" s="88">
        <f t="shared" si="15"/>
        <v>0</v>
      </c>
      <c r="P19" s="88">
        <f t="shared" si="16"/>
        <v>0</v>
      </c>
      <c r="Q19" s="88">
        <f t="shared" si="17"/>
        <v>0</v>
      </c>
      <c r="R19" s="88">
        <f t="shared" si="18"/>
        <v>0</v>
      </c>
      <c r="S19" s="88">
        <f t="shared" si="19"/>
        <v>0</v>
      </c>
      <c r="T19" s="89">
        <f t="shared" si="20"/>
        <v>0</v>
      </c>
      <c r="V19" s="27"/>
      <c r="W19" s="27"/>
      <c r="X19" s="27"/>
      <c r="Y19" s="27"/>
      <c r="Z19" s="31" t="str">
        <f>D16</f>
        <v>JUS</v>
      </c>
      <c r="AA19" s="96">
        <f>+X5</f>
        <v>59.354765907845859</v>
      </c>
      <c r="AB19" s="97">
        <f>X5*$AC$8</f>
        <v>310.62327491772669</v>
      </c>
      <c r="AC19" s="98">
        <f>X5*$AC$11</f>
        <v>692.47226892486833</v>
      </c>
    </row>
    <row r="20" spans="2:29" ht="18" customHeight="1" x14ac:dyDescent="0.25">
      <c r="B20" s="85" t="s">
        <v>48</v>
      </c>
      <c r="C20" s="86">
        <f t="shared" si="3"/>
        <v>0</v>
      </c>
      <c r="D20" s="87" t="str">
        <f t="shared" si="4"/>
        <v>ENTIER</v>
      </c>
      <c r="E20" s="88">
        <f t="shared" si="5"/>
        <v>0</v>
      </c>
      <c r="F20" s="88">
        <f t="shared" si="6"/>
        <v>0</v>
      </c>
      <c r="G20" s="88">
        <f t="shared" si="7"/>
        <v>0</v>
      </c>
      <c r="H20" s="88">
        <f t="shared" si="8"/>
        <v>0</v>
      </c>
      <c r="I20" s="88">
        <f t="shared" si="9"/>
        <v>0</v>
      </c>
      <c r="J20" s="88">
        <f t="shared" si="10"/>
        <v>0</v>
      </c>
      <c r="K20" s="88">
        <f t="shared" si="11"/>
        <v>0</v>
      </c>
      <c r="L20" s="88">
        <f t="shared" si="12"/>
        <v>0</v>
      </c>
      <c r="M20" s="88">
        <f t="shared" si="13"/>
        <v>0</v>
      </c>
      <c r="N20" s="88">
        <f t="shared" si="14"/>
        <v>0</v>
      </c>
      <c r="O20" s="88">
        <f t="shared" si="15"/>
        <v>0</v>
      </c>
      <c r="P20" s="88">
        <f t="shared" si="16"/>
        <v>0</v>
      </c>
      <c r="Q20" s="88">
        <f t="shared" si="17"/>
        <v>0</v>
      </c>
      <c r="R20" s="88">
        <f t="shared" si="18"/>
        <v>0</v>
      </c>
      <c r="S20" s="88">
        <f t="shared" si="19"/>
        <v>0</v>
      </c>
      <c r="T20" s="89">
        <f t="shared" si="20"/>
        <v>0</v>
      </c>
      <c r="V20" s="27"/>
      <c r="W20" s="27"/>
      <c r="X20" s="27"/>
      <c r="Y20" s="27"/>
      <c r="Z20" s="31" t="str">
        <f>D17</f>
        <v>BEURRE</v>
      </c>
      <c r="AA20" s="99">
        <f>+X6</f>
        <v>10.619046988640697</v>
      </c>
      <c r="AB20" s="100">
        <f>X6*$AC$8</f>
        <v>55.573012573886317</v>
      </c>
      <c r="AC20" s="101">
        <f>X6*$AC$11</f>
        <v>123.88888153414146</v>
      </c>
    </row>
    <row r="21" spans="2:29" ht="18" customHeight="1" x14ac:dyDescent="0.25">
      <c r="B21" s="85"/>
      <c r="C21" s="86">
        <f t="shared" si="3"/>
        <v>0</v>
      </c>
      <c r="D21" s="87" t="str">
        <f t="shared" si="4"/>
        <v>EAU</v>
      </c>
      <c r="E21" s="88">
        <f t="shared" si="5"/>
        <v>0</v>
      </c>
      <c r="F21" s="88">
        <f t="shared" si="6"/>
        <v>0</v>
      </c>
      <c r="G21" s="88">
        <f t="shared" si="7"/>
        <v>0</v>
      </c>
      <c r="H21" s="88">
        <f t="shared" si="8"/>
        <v>0</v>
      </c>
      <c r="I21" s="88">
        <f t="shared" si="9"/>
        <v>0</v>
      </c>
      <c r="J21" s="88">
        <f t="shared" si="10"/>
        <v>0</v>
      </c>
      <c r="K21" s="88">
        <f t="shared" si="11"/>
        <v>0</v>
      </c>
      <c r="L21" s="88">
        <f t="shared" si="12"/>
        <v>0</v>
      </c>
      <c r="M21" s="88">
        <f t="shared" si="13"/>
        <v>0</v>
      </c>
      <c r="N21" s="88">
        <f t="shared" si="14"/>
        <v>0</v>
      </c>
      <c r="O21" s="88">
        <f t="shared" si="15"/>
        <v>0</v>
      </c>
      <c r="P21" s="88">
        <f t="shared" si="16"/>
        <v>0</v>
      </c>
      <c r="Q21" s="88">
        <f t="shared" si="17"/>
        <v>0</v>
      </c>
      <c r="R21" s="88">
        <f t="shared" si="18"/>
        <v>0</v>
      </c>
      <c r="S21" s="88">
        <f t="shared" si="19"/>
        <v>0</v>
      </c>
      <c r="T21" s="89">
        <f t="shared" si="20"/>
        <v>0</v>
      </c>
      <c r="V21" s="27"/>
      <c r="W21" s="27"/>
      <c r="X21" s="27"/>
      <c r="Y21" s="27"/>
      <c r="Z21" s="31" t="str">
        <f t="shared" ref="Z21:Z28" si="21">D18</f>
        <v>SUCRE</v>
      </c>
      <c r="AA21" s="99">
        <f t="shared" ref="AA21:AA28" si="22">+X7</f>
        <v>16.919018557288542</v>
      </c>
      <c r="AB21" s="100">
        <f t="shared" ref="AB21:AB28" si="23">X7*$AC$8</f>
        <v>88.542863783143375</v>
      </c>
      <c r="AC21" s="101">
        <f t="shared" ref="AC21:AC28" si="24">X7*$AC$11</f>
        <v>197.38854983503299</v>
      </c>
    </row>
    <row r="22" spans="2:29" ht="18" customHeight="1" x14ac:dyDescent="0.25">
      <c r="B22" s="85"/>
      <c r="C22" s="86">
        <f t="shared" si="3"/>
        <v>0</v>
      </c>
      <c r="D22" s="87" t="str">
        <f t="shared" si="4"/>
        <v>GELATINE</v>
      </c>
      <c r="E22" s="88">
        <f t="shared" si="5"/>
        <v>0</v>
      </c>
      <c r="F22" s="88">
        <f t="shared" si="6"/>
        <v>0</v>
      </c>
      <c r="G22" s="88">
        <f t="shared" si="7"/>
        <v>0</v>
      </c>
      <c r="H22" s="88">
        <f t="shared" si="8"/>
        <v>0</v>
      </c>
      <c r="I22" s="88">
        <f t="shared" si="9"/>
        <v>0</v>
      </c>
      <c r="J22" s="88">
        <f t="shared" si="10"/>
        <v>0</v>
      </c>
      <c r="K22" s="88">
        <f t="shared" si="11"/>
        <v>0</v>
      </c>
      <c r="L22" s="88">
        <f t="shared" si="12"/>
        <v>0</v>
      </c>
      <c r="M22" s="88">
        <f t="shared" si="13"/>
        <v>0</v>
      </c>
      <c r="N22" s="88">
        <f t="shared" si="14"/>
        <v>0</v>
      </c>
      <c r="O22" s="88">
        <f t="shared" si="15"/>
        <v>0</v>
      </c>
      <c r="P22" s="88">
        <f t="shared" si="16"/>
        <v>0</v>
      </c>
      <c r="Q22" s="88">
        <f t="shared" si="17"/>
        <v>0</v>
      </c>
      <c r="R22" s="88">
        <f t="shared" si="18"/>
        <v>0</v>
      </c>
      <c r="S22" s="88">
        <f t="shared" si="19"/>
        <v>0</v>
      </c>
      <c r="T22" s="89">
        <f t="shared" si="20"/>
        <v>0</v>
      </c>
      <c r="V22" s="27"/>
      <c r="W22" s="27"/>
      <c r="X22" s="27"/>
      <c r="Y22" s="27"/>
      <c r="Z22" s="31" t="str">
        <f t="shared" si="21"/>
        <v>JAUNE</v>
      </c>
      <c r="AA22" s="99">
        <f t="shared" si="22"/>
        <v>10.342920876996894</v>
      </c>
      <c r="AB22" s="100">
        <f t="shared" si="23"/>
        <v>54.127952589617081</v>
      </c>
      <c r="AC22" s="101">
        <f t="shared" si="24"/>
        <v>120.66741023163043</v>
      </c>
    </row>
    <row r="23" spans="2:29" ht="18" customHeight="1" x14ac:dyDescent="0.25">
      <c r="B23" s="85" t="s">
        <v>49</v>
      </c>
      <c r="C23" s="86">
        <f t="shared" si="3"/>
        <v>2.6212319790301439</v>
      </c>
      <c r="D23" s="87" t="str">
        <f t="shared" si="4"/>
        <v>MAIZENA</v>
      </c>
      <c r="E23" s="88">
        <f t="shared" si="5"/>
        <v>4.5351473922902494</v>
      </c>
      <c r="F23" s="88">
        <f t="shared" si="6"/>
        <v>2.6212319790301439</v>
      </c>
      <c r="G23" s="88">
        <f t="shared" si="7"/>
        <v>1.1363636363636362</v>
      </c>
      <c r="H23" s="88">
        <f t="shared" si="8"/>
        <v>0</v>
      </c>
      <c r="I23" s="88">
        <f t="shared" si="9"/>
        <v>0</v>
      </c>
      <c r="J23" s="88">
        <f t="shared" si="10"/>
        <v>0</v>
      </c>
      <c r="K23" s="88">
        <f t="shared" si="11"/>
        <v>0</v>
      </c>
      <c r="L23" s="88">
        <f t="shared" si="12"/>
        <v>0</v>
      </c>
      <c r="M23" s="88">
        <f t="shared" si="13"/>
        <v>0</v>
      </c>
      <c r="N23" s="88">
        <f t="shared" si="14"/>
        <v>0</v>
      </c>
      <c r="O23" s="88">
        <f t="shared" si="15"/>
        <v>0</v>
      </c>
      <c r="P23" s="88">
        <f t="shared" si="16"/>
        <v>0</v>
      </c>
      <c r="Q23" s="88">
        <f t="shared" si="17"/>
        <v>0</v>
      </c>
      <c r="R23" s="88">
        <f t="shared" si="18"/>
        <v>0</v>
      </c>
      <c r="S23" s="88">
        <f t="shared" si="19"/>
        <v>0</v>
      </c>
      <c r="T23" s="89">
        <f t="shared" si="20"/>
        <v>0</v>
      </c>
      <c r="V23" s="27"/>
      <c r="W23" s="27"/>
      <c r="X23" s="27"/>
      <c r="Y23" s="27"/>
      <c r="Z23" s="31" t="str">
        <f t="shared" si="21"/>
        <v>ENTIER</v>
      </c>
      <c r="AA23" s="99">
        <f t="shared" si="22"/>
        <v>0</v>
      </c>
      <c r="AB23" s="100">
        <f t="shared" si="23"/>
        <v>0</v>
      </c>
      <c r="AC23" s="101">
        <f t="shared" si="24"/>
        <v>0</v>
      </c>
    </row>
    <row r="24" spans="2:29" ht="18" customHeight="1" x14ac:dyDescent="0.25">
      <c r="B24" s="102">
        <v>100</v>
      </c>
      <c r="C24" s="86">
        <f t="shared" si="3"/>
        <v>0</v>
      </c>
      <c r="D24" s="87" t="str">
        <f t="shared" si="4"/>
        <v>gélatine</v>
      </c>
      <c r="E24" s="88">
        <f t="shared" si="5"/>
        <v>0</v>
      </c>
      <c r="F24" s="88">
        <f t="shared" si="6"/>
        <v>0</v>
      </c>
      <c r="G24" s="88">
        <f t="shared" si="7"/>
        <v>0</v>
      </c>
      <c r="H24" s="88">
        <f t="shared" si="8"/>
        <v>0</v>
      </c>
      <c r="I24" s="88">
        <f t="shared" si="9"/>
        <v>0</v>
      </c>
      <c r="J24" s="88">
        <f t="shared" si="10"/>
        <v>0</v>
      </c>
      <c r="K24" s="88">
        <f t="shared" si="11"/>
        <v>0</v>
      </c>
      <c r="L24" s="88">
        <f t="shared" si="12"/>
        <v>0</v>
      </c>
      <c r="M24" s="88">
        <f t="shared" si="13"/>
        <v>0</v>
      </c>
      <c r="N24" s="88">
        <f t="shared" si="14"/>
        <v>0</v>
      </c>
      <c r="O24" s="88">
        <f t="shared" si="15"/>
        <v>0</v>
      </c>
      <c r="P24" s="88">
        <f t="shared" si="16"/>
        <v>0</v>
      </c>
      <c r="Q24" s="88">
        <f t="shared" si="17"/>
        <v>0</v>
      </c>
      <c r="R24" s="88">
        <f t="shared" si="18"/>
        <v>0</v>
      </c>
      <c r="S24" s="88">
        <f t="shared" si="19"/>
        <v>0</v>
      </c>
      <c r="T24" s="89">
        <f t="shared" si="20"/>
        <v>0</v>
      </c>
      <c r="V24" s="27"/>
      <c r="W24" s="27"/>
      <c r="X24" s="27"/>
      <c r="Y24" s="27"/>
      <c r="Z24" s="31" t="str">
        <f t="shared" si="21"/>
        <v>EAU</v>
      </c>
      <c r="AA24" s="99">
        <f t="shared" si="22"/>
        <v>0</v>
      </c>
      <c r="AB24" s="100">
        <f t="shared" si="23"/>
        <v>0</v>
      </c>
      <c r="AC24" s="101">
        <f t="shared" si="24"/>
        <v>0</v>
      </c>
    </row>
    <row r="25" spans="2:29" ht="18" customHeight="1" x14ac:dyDescent="0.25">
      <c r="B25" s="85"/>
      <c r="C25" s="86">
        <f t="shared" si="3"/>
        <v>0</v>
      </c>
      <c r="D25" s="87">
        <f t="shared" si="4"/>
        <v>0</v>
      </c>
      <c r="E25" s="88">
        <f>IF(E14="",0,E14*$E$28)</f>
        <v>0</v>
      </c>
      <c r="F25" s="88">
        <f t="shared" si="6"/>
        <v>0</v>
      </c>
      <c r="G25" s="88">
        <f t="shared" si="7"/>
        <v>0</v>
      </c>
      <c r="H25" s="88">
        <f t="shared" si="8"/>
        <v>0</v>
      </c>
      <c r="I25" s="88">
        <f t="shared" si="9"/>
        <v>0</v>
      </c>
      <c r="J25" s="88">
        <f t="shared" si="10"/>
        <v>0</v>
      </c>
      <c r="K25" s="88">
        <f t="shared" si="11"/>
        <v>0</v>
      </c>
      <c r="L25" s="88">
        <f t="shared" si="12"/>
        <v>0</v>
      </c>
      <c r="M25" s="88">
        <f t="shared" si="13"/>
        <v>0</v>
      </c>
      <c r="N25" s="88">
        <f t="shared" si="14"/>
        <v>0</v>
      </c>
      <c r="O25" s="88">
        <f t="shared" si="15"/>
        <v>0</v>
      </c>
      <c r="P25" s="88">
        <f t="shared" si="16"/>
        <v>0</v>
      </c>
      <c r="Q25" s="88">
        <f t="shared" si="17"/>
        <v>0</v>
      </c>
      <c r="R25" s="88">
        <f t="shared" si="18"/>
        <v>0</v>
      </c>
      <c r="S25" s="88">
        <f t="shared" si="19"/>
        <v>0</v>
      </c>
      <c r="T25" s="89">
        <f t="shared" si="20"/>
        <v>0</v>
      </c>
      <c r="V25" s="27"/>
      <c r="W25" s="27"/>
      <c r="X25" s="27"/>
      <c r="Y25" s="27"/>
      <c r="Z25" s="31" t="str">
        <f t="shared" si="21"/>
        <v>GELATINE</v>
      </c>
      <c r="AA25" s="99">
        <f t="shared" si="22"/>
        <v>0</v>
      </c>
      <c r="AB25" s="100">
        <f t="shared" si="23"/>
        <v>0</v>
      </c>
      <c r="AC25" s="101">
        <f t="shared" si="24"/>
        <v>0</v>
      </c>
    </row>
    <row r="26" spans="2:29" ht="18" customHeight="1" thickBot="1" x14ac:dyDescent="0.3">
      <c r="B26" s="103" t="s">
        <v>42</v>
      </c>
      <c r="C26" s="104">
        <f t="shared" si="3"/>
        <v>0</v>
      </c>
      <c r="D26" s="105">
        <f t="shared" si="4"/>
        <v>0</v>
      </c>
      <c r="E26" s="106">
        <f t="shared" si="6"/>
        <v>0</v>
      </c>
      <c r="F26" s="106">
        <f t="shared" si="6"/>
        <v>0</v>
      </c>
      <c r="G26" s="106">
        <f t="shared" si="7"/>
        <v>0</v>
      </c>
      <c r="H26" s="106">
        <f t="shared" si="8"/>
        <v>0</v>
      </c>
      <c r="I26" s="106">
        <f t="shared" si="9"/>
        <v>0</v>
      </c>
      <c r="J26" s="106">
        <f t="shared" si="10"/>
        <v>0</v>
      </c>
      <c r="K26" s="106">
        <f t="shared" si="11"/>
        <v>0</v>
      </c>
      <c r="L26" s="106">
        <f t="shared" si="12"/>
        <v>0</v>
      </c>
      <c r="M26" s="106">
        <f t="shared" si="13"/>
        <v>0</v>
      </c>
      <c r="N26" s="106">
        <f t="shared" si="14"/>
        <v>0</v>
      </c>
      <c r="O26" s="106">
        <f t="shared" si="15"/>
        <v>0</v>
      </c>
      <c r="P26" s="106">
        <f t="shared" si="16"/>
        <v>0</v>
      </c>
      <c r="Q26" s="106">
        <f t="shared" si="17"/>
        <v>0</v>
      </c>
      <c r="R26" s="106">
        <f t="shared" si="18"/>
        <v>0</v>
      </c>
      <c r="S26" s="106">
        <f t="shared" si="19"/>
        <v>0</v>
      </c>
      <c r="T26" s="107">
        <f t="shared" si="20"/>
        <v>0</v>
      </c>
      <c r="V26" s="27"/>
      <c r="W26" s="27"/>
      <c r="X26" s="27"/>
      <c r="Y26" s="27"/>
      <c r="Z26" s="31" t="str">
        <f t="shared" si="21"/>
        <v>MAIZENA</v>
      </c>
      <c r="AA26" s="99">
        <f t="shared" si="22"/>
        <v>2.7642476692280096</v>
      </c>
      <c r="AB26" s="100">
        <f t="shared" si="23"/>
        <v>14.466229468959916</v>
      </c>
      <c r="AC26" s="101">
        <f t="shared" si="24"/>
        <v>32.249556140993441</v>
      </c>
    </row>
    <row r="27" spans="2:29" ht="18" customHeight="1" x14ac:dyDescent="0.25">
      <c r="B27" s="108"/>
      <c r="C27" s="109" t="str">
        <f>D59</f>
        <v>recette 2</v>
      </c>
      <c r="D27" s="110" t="s">
        <v>50</v>
      </c>
      <c r="E27" s="111">
        <f>SUM(E5:E15)</f>
        <v>441</v>
      </c>
      <c r="F27" s="111">
        <f t="shared" ref="F27:T27" si="25">SUM(F5:F15)</f>
        <v>763</v>
      </c>
      <c r="G27" s="111">
        <f t="shared" si="25"/>
        <v>1232</v>
      </c>
      <c r="H27" s="111">
        <f t="shared" si="25"/>
        <v>0</v>
      </c>
      <c r="I27" s="111">
        <f t="shared" si="25"/>
        <v>0</v>
      </c>
      <c r="J27" s="111">
        <f t="shared" si="25"/>
        <v>0</v>
      </c>
      <c r="K27" s="111">
        <f t="shared" si="25"/>
        <v>0</v>
      </c>
      <c r="L27" s="111">
        <f t="shared" si="25"/>
        <v>0</v>
      </c>
      <c r="M27" s="111">
        <f t="shared" si="25"/>
        <v>0</v>
      </c>
      <c r="N27" s="111">
        <f t="shared" si="25"/>
        <v>0</v>
      </c>
      <c r="O27" s="111">
        <f t="shared" si="25"/>
        <v>0</v>
      </c>
      <c r="P27" s="111">
        <f t="shared" si="25"/>
        <v>0</v>
      </c>
      <c r="Q27" s="111">
        <f t="shared" si="25"/>
        <v>0</v>
      </c>
      <c r="R27" s="111">
        <f t="shared" si="25"/>
        <v>0</v>
      </c>
      <c r="S27" s="111">
        <f t="shared" si="25"/>
        <v>0</v>
      </c>
      <c r="T27" s="112">
        <f t="shared" si="25"/>
        <v>0</v>
      </c>
      <c r="V27" s="27"/>
      <c r="W27" s="27"/>
      <c r="X27" s="27"/>
      <c r="Y27" s="27"/>
      <c r="Z27" s="31" t="str">
        <f t="shared" si="21"/>
        <v>gélatine</v>
      </c>
      <c r="AA27" s="99">
        <f t="shared" si="22"/>
        <v>0</v>
      </c>
      <c r="AB27" s="100">
        <f t="shared" si="23"/>
        <v>0</v>
      </c>
      <c r="AC27" s="101">
        <f t="shared" si="24"/>
        <v>0</v>
      </c>
    </row>
    <row r="28" spans="2:29" ht="18" customHeight="1" thickBot="1" x14ac:dyDescent="0.3">
      <c r="B28" s="113"/>
      <c r="C28" s="114"/>
      <c r="D28" s="115" t="s">
        <v>51</v>
      </c>
      <c r="E28" s="116">
        <f t="shared" ref="E28:T28" si="26">IFERROR($B$24/E27,0)</f>
        <v>0.22675736961451248</v>
      </c>
      <c r="F28" s="116">
        <f t="shared" si="26"/>
        <v>0.13106159895150721</v>
      </c>
      <c r="G28" s="116">
        <f t="shared" si="26"/>
        <v>8.1168831168831168E-2</v>
      </c>
      <c r="H28" s="116">
        <f t="shared" si="26"/>
        <v>0</v>
      </c>
      <c r="I28" s="116">
        <f t="shared" si="26"/>
        <v>0</v>
      </c>
      <c r="J28" s="116">
        <f t="shared" si="26"/>
        <v>0</v>
      </c>
      <c r="K28" s="116">
        <f t="shared" si="26"/>
        <v>0</v>
      </c>
      <c r="L28" s="116">
        <f t="shared" si="26"/>
        <v>0</v>
      </c>
      <c r="M28" s="116">
        <f t="shared" si="26"/>
        <v>0</v>
      </c>
      <c r="N28" s="116">
        <f t="shared" si="26"/>
        <v>0</v>
      </c>
      <c r="O28" s="116">
        <f t="shared" si="26"/>
        <v>0</v>
      </c>
      <c r="P28" s="116">
        <f t="shared" si="26"/>
        <v>0</v>
      </c>
      <c r="Q28" s="116">
        <f t="shared" si="26"/>
        <v>0</v>
      </c>
      <c r="R28" s="116">
        <f t="shared" si="26"/>
        <v>0</v>
      </c>
      <c r="S28" s="116">
        <f t="shared" si="26"/>
        <v>0</v>
      </c>
      <c r="T28" s="117">
        <f t="shared" si="26"/>
        <v>0</v>
      </c>
      <c r="V28" s="27"/>
      <c r="W28" s="27"/>
      <c r="X28" s="27"/>
      <c r="Y28" s="27"/>
      <c r="Z28" s="31">
        <f t="shared" si="21"/>
        <v>0</v>
      </c>
      <c r="AA28" s="99">
        <f t="shared" si="22"/>
        <v>0</v>
      </c>
      <c r="AB28" s="100">
        <f t="shared" si="23"/>
        <v>0</v>
      </c>
      <c r="AC28" s="101">
        <f t="shared" si="24"/>
        <v>0</v>
      </c>
    </row>
    <row r="29" spans="2:29" ht="18" customHeight="1" thickBot="1" x14ac:dyDescent="0.3">
      <c r="B29" s="118"/>
      <c r="C29" s="119"/>
      <c r="D29" s="120"/>
      <c r="E29" s="119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2"/>
      <c r="V29" s="27"/>
      <c r="W29" s="27"/>
      <c r="X29" s="27"/>
      <c r="Y29" s="27"/>
      <c r="Z29" s="123">
        <f>D26</f>
        <v>0</v>
      </c>
      <c r="AA29" s="124">
        <f>+X15</f>
        <v>0</v>
      </c>
      <c r="AB29" s="125">
        <f>X15*$AC$8</f>
        <v>0</v>
      </c>
      <c r="AC29" s="126">
        <f>X15*$AC$11</f>
        <v>0</v>
      </c>
    </row>
    <row r="30" spans="2:29" x14ac:dyDescent="0.25"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31"/>
      <c r="AA30" s="99" t="str">
        <f>+X16</f>
        <v>Poids ingrédients</v>
      </c>
      <c r="AB30" s="100"/>
      <c r="AC30" s="101"/>
    </row>
    <row r="31" spans="2:29" x14ac:dyDescent="0.25">
      <c r="B31" s="27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31"/>
      <c r="AA31" s="99">
        <f>+X17</f>
        <v>100</v>
      </c>
      <c r="AB31" s="127">
        <f>SUM(AB19:AB29)</f>
        <v>523.33333333333337</v>
      </c>
      <c r="AC31" s="128">
        <f>SUM(AC19:AC29)</f>
        <v>1166.6666666666667</v>
      </c>
    </row>
    <row r="32" spans="2:29" ht="15.75" thickBot="1" x14ac:dyDescent="0.3">
      <c r="B32" s="27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129"/>
      <c r="AA32" s="130"/>
      <c r="AB32" s="131"/>
      <c r="AC32" s="132"/>
    </row>
    <row r="33" spans="2:29" x14ac:dyDescent="0.25">
      <c r="B33" s="27"/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133"/>
      <c r="AB33" s="133"/>
      <c r="AC33" s="134"/>
    </row>
    <row r="34" spans="2:29" x14ac:dyDescent="0.25">
      <c r="B34" s="27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135"/>
      <c r="AB34" s="136"/>
      <c r="AC34" s="136"/>
    </row>
    <row r="58" spans="2:8" ht="15.75" thickBot="1" x14ac:dyDescent="0.3"/>
    <row r="59" spans="2:8" x14ac:dyDescent="0.25">
      <c r="D59" s="137" t="str">
        <f>VLOOKUP(F59,D60:E75,2,0)</f>
        <v>recette 2</v>
      </c>
      <c r="E59" s="138" t="s">
        <v>52</v>
      </c>
      <c r="F59" s="137">
        <v>2</v>
      </c>
      <c r="G59" s="139"/>
      <c r="H59" s="139"/>
    </row>
    <row r="60" spans="2:8" x14ac:dyDescent="0.25">
      <c r="B60" s="140"/>
      <c r="C60" s="140"/>
      <c r="D60" s="137">
        <v>1</v>
      </c>
      <c r="E60" s="141" t="s">
        <v>2</v>
      </c>
      <c r="F60" s="137" t="str">
        <f>D16</f>
        <v>JUS</v>
      </c>
      <c r="G60" s="137">
        <f>HLOOKUP($D$59,$E$4:$T$26,13,0)</f>
        <v>65.530799475753611</v>
      </c>
      <c r="H60" s="137">
        <f>G60/$B$24*100</f>
        <v>65.530799475753611</v>
      </c>
    </row>
    <row r="61" spans="2:8" x14ac:dyDescent="0.25">
      <c r="B61" s="140"/>
      <c r="C61" s="140"/>
      <c r="D61" s="137">
        <v>2</v>
      </c>
      <c r="E61" s="141" t="s">
        <v>3</v>
      </c>
      <c r="F61" s="137" t="str">
        <f t="shared" ref="F61:F70" si="27">D17</f>
        <v>BEURRE</v>
      </c>
      <c r="G61" s="137">
        <f>HLOOKUP($D$59,$E$4:$T$26,14,0)</f>
        <v>6.5530799475753607</v>
      </c>
      <c r="H61" s="137">
        <f t="shared" ref="H61:H70" si="28">G61/$B$24*100</f>
        <v>6.5530799475753607</v>
      </c>
    </row>
    <row r="62" spans="2:8" x14ac:dyDescent="0.25">
      <c r="B62" s="140"/>
      <c r="C62" s="140"/>
      <c r="D62" s="137">
        <v>3</v>
      </c>
      <c r="E62" s="141" t="s">
        <v>4</v>
      </c>
      <c r="F62" s="137" t="str">
        <f t="shared" si="27"/>
        <v>SUCRE</v>
      </c>
      <c r="G62" s="137">
        <f>HLOOKUP($D$59,$E$4:$T$26,15,0)</f>
        <v>16.382699868938403</v>
      </c>
      <c r="H62" s="137">
        <f t="shared" si="28"/>
        <v>16.382699868938403</v>
      </c>
    </row>
    <row r="63" spans="2:8" x14ac:dyDescent="0.25">
      <c r="B63" s="140"/>
      <c r="C63" s="140"/>
      <c r="D63" s="137">
        <v>4</v>
      </c>
      <c r="E63" s="141" t="s">
        <v>5</v>
      </c>
      <c r="F63" s="137" t="str">
        <f t="shared" si="27"/>
        <v>JAUNE</v>
      </c>
      <c r="G63" s="137">
        <f>HLOOKUP($D$59,$E$4:$T$26,16,0)</f>
        <v>8.9121887287024908</v>
      </c>
      <c r="H63" s="137">
        <f t="shared" si="28"/>
        <v>8.9121887287024908</v>
      </c>
    </row>
    <row r="64" spans="2:8" x14ac:dyDescent="0.25">
      <c r="B64" s="140"/>
      <c r="C64" s="140"/>
      <c r="D64" s="137">
        <v>5</v>
      </c>
      <c r="E64" s="141" t="s">
        <v>6</v>
      </c>
      <c r="F64" s="137" t="str">
        <f t="shared" si="27"/>
        <v>ENTIER</v>
      </c>
      <c r="G64" s="137">
        <f>HLOOKUP($D$59,$E$4:$T$26,17,0)</f>
        <v>0</v>
      </c>
      <c r="H64" s="137">
        <f t="shared" si="28"/>
        <v>0</v>
      </c>
    </row>
    <row r="65" spans="2:8" x14ac:dyDescent="0.25">
      <c r="B65" s="140"/>
      <c r="C65" s="140"/>
      <c r="D65" s="137">
        <v>6</v>
      </c>
      <c r="E65" s="141" t="s">
        <v>7</v>
      </c>
      <c r="F65" s="137" t="str">
        <f t="shared" si="27"/>
        <v>EAU</v>
      </c>
      <c r="G65" s="137">
        <f>HLOOKUP($D$59,$E$4:$T$26,18,0)</f>
        <v>0</v>
      </c>
      <c r="H65" s="137">
        <f t="shared" si="28"/>
        <v>0</v>
      </c>
    </row>
    <row r="66" spans="2:8" x14ac:dyDescent="0.25">
      <c r="B66" s="140"/>
      <c r="C66" s="140"/>
      <c r="D66" s="137">
        <v>7</v>
      </c>
      <c r="E66" s="141" t="s">
        <v>8</v>
      </c>
      <c r="F66" s="137" t="str">
        <f t="shared" si="27"/>
        <v>GELATINE</v>
      </c>
      <c r="G66" s="137">
        <f>HLOOKUP($D$59,$E$4:$T$26,19,0)</f>
        <v>0</v>
      </c>
      <c r="H66" s="137">
        <f t="shared" si="28"/>
        <v>0</v>
      </c>
    </row>
    <row r="67" spans="2:8" x14ac:dyDescent="0.25">
      <c r="B67" s="140"/>
      <c r="C67" s="140"/>
      <c r="D67" s="137">
        <v>8</v>
      </c>
      <c r="E67" s="141" t="s">
        <v>9</v>
      </c>
      <c r="F67" s="137" t="str">
        <f t="shared" si="27"/>
        <v>MAIZENA</v>
      </c>
      <c r="G67" s="137">
        <f>HLOOKUP($D$59,$E$4:$T$26,20,0)</f>
        <v>2.6212319790301439</v>
      </c>
      <c r="H67" s="137">
        <f t="shared" si="28"/>
        <v>2.6212319790301439</v>
      </c>
    </row>
    <row r="68" spans="2:8" x14ac:dyDescent="0.25">
      <c r="B68" s="140"/>
      <c r="C68" s="140"/>
      <c r="D68" s="137">
        <v>9</v>
      </c>
      <c r="E68" s="141" t="s">
        <v>10</v>
      </c>
      <c r="F68" s="137" t="str">
        <f t="shared" si="27"/>
        <v>gélatine</v>
      </c>
      <c r="G68" s="137">
        <f>HLOOKUP($D$59,$E$4:$T$26,21,0)</f>
        <v>0</v>
      </c>
      <c r="H68" s="137">
        <f t="shared" si="28"/>
        <v>0</v>
      </c>
    </row>
    <row r="69" spans="2:8" x14ac:dyDescent="0.25">
      <c r="B69" s="140"/>
      <c r="C69" s="140"/>
      <c r="D69" s="137">
        <v>10</v>
      </c>
      <c r="E69" s="141" t="s">
        <v>11</v>
      </c>
      <c r="F69" s="137">
        <f t="shared" si="27"/>
        <v>0</v>
      </c>
      <c r="G69" s="137">
        <f>HLOOKUP($D$59,$E$4:$T$26,22,0)</f>
        <v>0</v>
      </c>
      <c r="H69" s="137">
        <f t="shared" si="28"/>
        <v>0</v>
      </c>
    </row>
    <row r="70" spans="2:8" x14ac:dyDescent="0.25">
      <c r="B70" s="140"/>
      <c r="C70" s="140"/>
      <c r="D70" s="137">
        <v>11</v>
      </c>
      <c r="E70" s="141" t="s">
        <v>12</v>
      </c>
      <c r="F70" s="137">
        <f t="shared" si="27"/>
        <v>0</v>
      </c>
      <c r="G70" s="137">
        <f>HLOOKUP($D$59,$E$4:$T$26,23,0)</f>
        <v>0</v>
      </c>
      <c r="H70" s="137">
        <f t="shared" si="28"/>
        <v>0</v>
      </c>
    </row>
    <row r="71" spans="2:8" x14ac:dyDescent="0.25">
      <c r="B71" s="140"/>
      <c r="C71" s="140"/>
      <c r="D71" s="137">
        <v>12</v>
      </c>
      <c r="E71" s="141" t="s">
        <v>13</v>
      </c>
    </row>
    <row r="72" spans="2:8" x14ac:dyDescent="0.25">
      <c r="B72" s="140"/>
      <c r="C72" s="140"/>
      <c r="D72" s="137">
        <v>13</v>
      </c>
      <c r="E72" s="141" t="s">
        <v>14</v>
      </c>
    </row>
    <row r="73" spans="2:8" x14ac:dyDescent="0.25">
      <c r="B73" s="140"/>
      <c r="C73" s="140"/>
      <c r="D73" s="137">
        <v>14</v>
      </c>
      <c r="E73" s="141" t="s">
        <v>15</v>
      </c>
    </row>
    <row r="74" spans="2:8" x14ac:dyDescent="0.25">
      <c r="B74" s="140"/>
      <c r="C74" s="140"/>
      <c r="D74" s="137">
        <v>15</v>
      </c>
      <c r="E74" s="141" t="s">
        <v>16</v>
      </c>
    </row>
    <row r="75" spans="2:8" ht="15.75" thickBot="1" x14ac:dyDescent="0.3">
      <c r="B75" s="140"/>
      <c r="C75" s="140"/>
      <c r="D75" s="137">
        <v>16</v>
      </c>
      <c r="E75" s="142" t="s">
        <v>17</v>
      </c>
    </row>
  </sheetData>
  <mergeCells count="5">
    <mergeCell ref="B2:AC2"/>
    <mergeCell ref="V4:X4"/>
    <mergeCell ref="AA4:AC4"/>
    <mergeCell ref="AC9:AC10"/>
    <mergeCell ref="AC12:AC14"/>
  </mergeCells>
  <conditionalFormatting sqref="D16">
    <cfRule type="expression" dxfId="21" priority="22">
      <formula>D16=0</formula>
    </cfRule>
  </conditionalFormatting>
  <conditionalFormatting sqref="D16:D26">
    <cfRule type="expression" dxfId="20" priority="21">
      <formula>D16=0</formula>
    </cfRule>
  </conditionalFormatting>
  <conditionalFormatting sqref="D20:D26">
    <cfRule type="expression" dxfId="19" priority="20">
      <formula>D20=0</formula>
    </cfRule>
  </conditionalFormatting>
  <conditionalFormatting sqref="E16">
    <cfRule type="expression" dxfId="18" priority="19">
      <formula>E16=0</formula>
    </cfRule>
  </conditionalFormatting>
  <conditionalFormatting sqref="E16">
    <cfRule type="expression" dxfId="17" priority="18">
      <formula>E16=0</formula>
    </cfRule>
  </conditionalFormatting>
  <conditionalFormatting sqref="E17:E25">
    <cfRule type="expression" dxfId="16" priority="17">
      <formula>E17=0</formula>
    </cfRule>
  </conditionalFormatting>
  <conditionalFormatting sqref="E17:E25">
    <cfRule type="expression" dxfId="15" priority="16">
      <formula>E17=0</formula>
    </cfRule>
  </conditionalFormatting>
  <conditionalFormatting sqref="F16:T26 E26">
    <cfRule type="expression" dxfId="14" priority="15">
      <formula>E16=0</formula>
    </cfRule>
  </conditionalFormatting>
  <conditionalFormatting sqref="F16:T26 E26">
    <cfRule type="expression" dxfId="13" priority="14">
      <formula>E16=0</formula>
    </cfRule>
  </conditionalFormatting>
  <conditionalFormatting sqref="V5:X15">
    <cfRule type="expression" dxfId="12" priority="13">
      <formula>V5=0</formula>
    </cfRule>
  </conditionalFormatting>
  <conditionalFormatting sqref="V5:X15">
    <cfRule type="expression" dxfId="11" priority="12">
      <formula>V5=0</formula>
    </cfRule>
  </conditionalFormatting>
  <conditionalFormatting sqref="C19">
    <cfRule type="expression" dxfId="10" priority="11">
      <formula>$C$19=0</formula>
    </cfRule>
  </conditionalFormatting>
  <conditionalFormatting sqref="C18">
    <cfRule type="expression" dxfId="9" priority="10">
      <formula>$C$18=0</formula>
    </cfRule>
  </conditionalFormatting>
  <conditionalFormatting sqref="C17">
    <cfRule type="expression" dxfId="8" priority="9">
      <formula>$C$17=0</formula>
    </cfRule>
  </conditionalFormatting>
  <conditionalFormatting sqref="C16">
    <cfRule type="expression" dxfId="7" priority="8">
      <formula>$C$16=0</formula>
    </cfRule>
  </conditionalFormatting>
  <conditionalFormatting sqref="C20">
    <cfRule type="expression" dxfId="6" priority="7">
      <formula>$C$20=0</formula>
    </cfRule>
  </conditionalFormatting>
  <conditionalFormatting sqref="C21">
    <cfRule type="expression" dxfId="5" priority="6">
      <formula>$C$21=0</formula>
    </cfRule>
  </conditionalFormatting>
  <conditionalFormatting sqref="C22">
    <cfRule type="expression" dxfId="4" priority="5">
      <formula>$C$22=0</formula>
    </cfRule>
  </conditionalFormatting>
  <conditionalFormatting sqref="C23">
    <cfRule type="expression" dxfId="3" priority="4">
      <formula>$C$23=0</formula>
    </cfRule>
  </conditionalFormatting>
  <conditionalFormatting sqref="C24">
    <cfRule type="expression" dxfId="2" priority="3">
      <formula>$C$24=0</formula>
    </cfRule>
  </conditionalFormatting>
  <conditionalFormatting sqref="C25">
    <cfRule type="expression" dxfId="1" priority="2">
      <formula>$C$25=0</formula>
    </cfRule>
  </conditionalFormatting>
  <conditionalFormatting sqref="C26">
    <cfRule type="expression" dxfId="0" priority="1">
      <formula>$C$26=0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Spinner 1">
              <controlPr defaultSize="0" autoPict="0">
                <anchor moveWithCells="1" sizeWithCells="1">
                  <from>
                    <xdr:col>2</xdr:col>
                    <xdr:colOff>76200</xdr:colOff>
                    <xdr:row>27</xdr:row>
                    <xdr:rowOff>9525</xdr:rowOff>
                  </from>
                  <to>
                    <xdr:col>2</xdr:col>
                    <xdr:colOff>923925</xdr:colOff>
                    <xdr:row>28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honeticPr fontId="0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ajustement qtées</vt:lpstr>
      <vt:lpstr>poids d'un ingrédient</vt:lpstr>
      <vt:lpstr>poids total</vt:lpstr>
      <vt:lpstr>Feuil2</vt:lpstr>
      <vt:lpstr>Feuil3</vt:lpstr>
      <vt:lpstr>listerecettes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Tanguy</dc:creator>
  <cp:lastModifiedBy>dann</cp:lastModifiedBy>
  <dcterms:created xsi:type="dcterms:W3CDTF">2011-06-23T17:25:00Z</dcterms:created>
  <dcterms:modified xsi:type="dcterms:W3CDTF">2016-03-05T10:55:49Z</dcterms:modified>
</cp:coreProperties>
</file>