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C:\Users\famille\Desktop\"/>
    </mc:Choice>
  </mc:AlternateContent>
  <bookViews>
    <workbookView xWindow="15825" yWindow="-15" windowWidth="12990" windowHeight="13440" tabRatio="904"/>
  </bookViews>
  <sheets>
    <sheet name="JANV" sheetId="2" r:id="rId1"/>
  </sheets>
  <definedNames>
    <definedName name="Excel_BuiltIn__FilterDatabase">#REF!</definedName>
    <definedName name="Excel_BuiltIn__FilterDatabase_1">#REF!</definedName>
    <definedName name="Excel_BuiltIn__FilterDatabase_1_1">#REF!</definedName>
    <definedName name="Excel_BuiltIn__FilterDatabase_1_1_1">#REF!</definedName>
    <definedName name="Excel_BuiltIn__FilterDatabase_1_1_1_1">#REF!</definedName>
    <definedName name="Excel_BuiltIn__FilterDatabase_1_1_1_1_1">#REF!</definedName>
    <definedName name="Excel_BuiltIn__FilterDatabase_1_1_10">#REF!</definedName>
    <definedName name="Excel_BuiltIn__FilterDatabase_1_1_11">#REF!</definedName>
    <definedName name="Excel_BuiltIn__FilterDatabase_1_1_2">#REF!</definedName>
    <definedName name="Excel_BuiltIn__FilterDatabase_1_1_3">#REF!</definedName>
    <definedName name="Excel_BuiltIn__FilterDatabase_1_1_4">JANV!$A$17:$Q$87</definedName>
    <definedName name="Excel_BuiltIn__FilterDatabase_1_1_5">#REF!</definedName>
    <definedName name="Excel_BuiltIn__FilterDatabase_1_1_6">#REF!</definedName>
    <definedName name="Excel_BuiltIn__FilterDatabase_1_1_7">#REF!</definedName>
    <definedName name="Excel_BuiltIn__FilterDatabase_1_1_8">#REF!</definedName>
    <definedName name="Excel_BuiltIn__FilterDatabase_1_1_9">#REF!</definedName>
    <definedName name="Excel_BuiltIn__FilterDatabase_1_10">#REF!</definedName>
    <definedName name="Excel_BuiltIn__FilterDatabase_1_11">#REF!</definedName>
    <definedName name="Excel_BuiltIn__FilterDatabase_1_2">#REF!</definedName>
    <definedName name="Excel_BuiltIn__FilterDatabase_1_3">#REF!</definedName>
    <definedName name="Excel_BuiltIn__FilterDatabase_1_4">JANV!$A$17:$Q$59</definedName>
    <definedName name="Excel_BuiltIn__FilterDatabase_1_5">#REF!</definedName>
    <definedName name="Excel_BuiltIn__FilterDatabase_1_6">#REF!</definedName>
    <definedName name="Excel_BuiltIn__FilterDatabase_1_7">#REF!</definedName>
    <definedName name="Excel_BuiltIn__FilterDatabase_1_8">#REF!</definedName>
    <definedName name="Excel_BuiltIn__FilterDatabase_1_9">#REF!</definedName>
    <definedName name="Excel_BuiltIn__FilterDatabase_10">#REF!</definedName>
    <definedName name="Excel_BuiltIn__FilterDatabase_11">#REF!</definedName>
    <definedName name="Excel_BuiltIn__FilterDatabase_2">#REF!</definedName>
    <definedName name="Excel_BuiltIn__FilterDatabase_3">#REF!</definedName>
    <definedName name="Excel_BuiltIn__FilterDatabase_4">JANV!$A$10:$C$112</definedName>
    <definedName name="Excel_BuiltIn__FilterDatabase_5">#REF!</definedName>
    <definedName name="Excel_BuiltIn__FilterDatabase_6">#REF!</definedName>
    <definedName name="Excel_BuiltIn__FilterDatabase_7">#REF!</definedName>
    <definedName name="Excel_BuiltIn__FilterDatabase_8">#REF!</definedName>
    <definedName name="Excel_BuiltIn__FilterDatabase_9">#REF!</definedName>
    <definedName name="Excel_BuiltIn_Print_Area_1">#REF!</definedName>
    <definedName name="Excel_BuiltIn_Print_Area_10">#REF!</definedName>
    <definedName name="Excel_BuiltIn_Print_Area_12">#REF!</definedName>
    <definedName name="Excel_BuiltIn_Print_Area_13">#REF!</definedName>
    <definedName name="Excel_BuiltIn_Print_Area_2">#REF!</definedName>
    <definedName name="Excel_BuiltIn_Print_Area_2_1">#REF!</definedName>
    <definedName name="Excel_BuiltIn_Print_Area_2_1_1">#REF!</definedName>
    <definedName name="Excel_BuiltIn_Print_Area_2_10">#REF!</definedName>
    <definedName name="Excel_BuiltIn_Print_Area_2_11">#REF!</definedName>
    <definedName name="Excel_BuiltIn_Print_Area_2_2">#REF!</definedName>
    <definedName name="Excel_BuiltIn_Print_Area_2_3">#REF!</definedName>
    <definedName name="Excel_BuiltIn_Print_Area_2_4">JANV!$B$3:$P$32</definedName>
    <definedName name="Excel_BuiltIn_Print_Area_2_5">#REF!</definedName>
    <definedName name="Excel_BuiltIn_Print_Area_2_6">#REF!</definedName>
    <definedName name="Excel_BuiltIn_Print_Area_2_7">#REF!</definedName>
    <definedName name="Excel_BuiltIn_Print_Area_2_8">#REF!</definedName>
    <definedName name="Excel_BuiltIn_Print_Area_2_9">#REF!</definedName>
    <definedName name="Excel_BuiltIn_Print_Area_3">#REF!</definedName>
    <definedName name="Excel_BuiltIn_Print_Area_4">JANV!$A$3:$P$137</definedName>
    <definedName name="Excel_BuiltIn_Print_Area_5">#REF!</definedName>
    <definedName name="Excel_BuiltIn_Print_Area_6">#REF!</definedName>
    <definedName name="Excel_BuiltIn_Print_Area_7">#REF!</definedName>
    <definedName name="Excel_BuiltIn_Print_Area_8">#REF!</definedName>
    <definedName name="Excel_BuiltIn_Print_Area_9">#REF!</definedName>
    <definedName name="Excel_BuiltIn_Print_Titles" localSheetId="0">JANV!$3:$12</definedName>
    <definedName name="Excel_BuiltIn_Print_Titles_1">#REF!</definedName>
    <definedName name="Excel_BuiltIn_Print_Titles_10">#REF!</definedName>
    <definedName name="Excel_BuiltIn_Print_Titles_11">#REF!</definedName>
    <definedName name="Excel_BuiltIn_Print_Titles_12">#REF!</definedName>
    <definedName name="Excel_BuiltIn_Print_Titles_2">#REF!</definedName>
    <definedName name="Excel_BuiltIn_Print_Titles_3">#REF!</definedName>
    <definedName name="Excel_BuiltIn_Print_Titles_4">JANV!$A$3:$IQ$17</definedName>
    <definedName name="Excel_BuiltIn_Print_Titles_5">#REF!</definedName>
    <definedName name="Excel_BuiltIn_Print_Titles_6">#REF!</definedName>
    <definedName name="Excel_BuiltIn_Print_Titles_7">#REF!</definedName>
    <definedName name="Excel_BuiltIn_Print_Titles_8">#REF!</definedName>
    <definedName name="Excel_BuiltIn_Print_Titles_9">#REF!</definedName>
    <definedName name="_xlnm.Print_Titles" localSheetId="0">JANV!$3:$12</definedName>
    <definedName name="_xlnm.Print_Area" localSheetId="0">JANV!$B$3:$P$137</definedName>
  </definedNames>
  <calcPr calcId="152511"/>
</workbook>
</file>

<file path=xl/calcChain.xml><?xml version="1.0" encoding="utf-8"?>
<calcChain xmlns="http://schemas.openxmlformats.org/spreadsheetml/2006/main">
  <c r="G120" i="2" l="1"/>
  <c r="H120" i="2"/>
  <c r="I120" i="2"/>
  <c r="C121" i="2"/>
  <c r="D121" i="2"/>
  <c r="G121" i="2" s="1"/>
  <c r="I121" i="2" s="1"/>
  <c r="E121" i="2"/>
  <c r="F121" i="2"/>
  <c r="H121" i="2"/>
  <c r="E96" i="2"/>
  <c r="H96" i="2" s="1"/>
  <c r="D96" i="2"/>
  <c r="G96" i="2" s="1"/>
  <c r="I96" i="2" s="1"/>
  <c r="H95" i="2"/>
  <c r="G95" i="2"/>
  <c r="I95" i="2" s="1"/>
  <c r="E71" i="2"/>
  <c r="H71" i="2" s="1"/>
  <c r="D71" i="2"/>
  <c r="G71" i="2" s="1"/>
  <c r="I71" i="2" s="1"/>
  <c r="H70" i="2"/>
  <c r="G70" i="2"/>
  <c r="I70" i="2" s="1"/>
  <c r="E46" i="2"/>
  <c r="H46" i="2" s="1"/>
  <c r="D46" i="2"/>
  <c r="G46" i="2" s="1"/>
  <c r="H45" i="2"/>
  <c r="G45" i="2"/>
  <c r="I45" i="2" s="1"/>
  <c r="E21" i="2"/>
  <c r="H21" i="2" s="1"/>
  <c r="D21" i="2"/>
  <c r="G21" i="2" s="1"/>
  <c r="I21" i="2" s="1"/>
  <c r="H20" i="2"/>
  <c r="G20" i="2"/>
  <c r="I20" i="2" s="1"/>
  <c r="I46" i="2" l="1"/>
  <c r="F94" i="2"/>
  <c r="C94" i="2"/>
  <c r="D7" i="2" l="1"/>
  <c r="O2" i="2"/>
  <c r="E127" i="2" l="1"/>
  <c r="D127" i="2"/>
  <c r="C127" i="2"/>
  <c r="F125" i="2"/>
  <c r="E125" i="2"/>
  <c r="D125" i="2"/>
  <c r="C125" i="2"/>
  <c r="F123" i="2"/>
  <c r="E123" i="2"/>
  <c r="D123" i="2"/>
  <c r="C123" i="2"/>
  <c r="F100" i="2"/>
  <c r="E100" i="2"/>
  <c r="D100" i="2"/>
  <c r="C100" i="2"/>
  <c r="F98" i="2"/>
  <c r="E98" i="2"/>
  <c r="D98" i="2"/>
  <c r="C98" i="2"/>
  <c r="E77" i="2"/>
  <c r="F75" i="2"/>
  <c r="E75" i="2"/>
  <c r="D75" i="2"/>
  <c r="C75" i="2"/>
  <c r="F73" i="2"/>
  <c r="E73" i="2"/>
  <c r="D73" i="2"/>
  <c r="C73" i="2"/>
  <c r="E52" i="2"/>
  <c r="D52" i="2"/>
  <c r="C52" i="2"/>
  <c r="F50" i="2"/>
  <c r="E50" i="2"/>
  <c r="D50" i="2"/>
  <c r="F48" i="2"/>
  <c r="E48" i="2"/>
  <c r="N127" i="2" l="1"/>
  <c r="H127" i="2"/>
  <c r="G127" i="2"/>
  <c r="H126" i="2"/>
  <c r="G126" i="2"/>
  <c r="N125" i="2"/>
  <c r="H125" i="2"/>
  <c r="G125" i="2"/>
  <c r="H124" i="2"/>
  <c r="G124" i="2"/>
  <c r="N123" i="2"/>
  <c r="H123" i="2"/>
  <c r="G123" i="2"/>
  <c r="H122" i="2"/>
  <c r="G122" i="2"/>
  <c r="N121" i="2"/>
  <c r="N119" i="2"/>
  <c r="F119" i="2"/>
  <c r="E119" i="2"/>
  <c r="D119" i="2"/>
  <c r="C119" i="2"/>
  <c r="H118" i="2"/>
  <c r="G118" i="2"/>
  <c r="N102" i="2"/>
  <c r="H102" i="2"/>
  <c r="G102" i="2"/>
  <c r="H101" i="2"/>
  <c r="G101" i="2"/>
  <c r="N100" i="2"/>
  <c r="H100" i="2"/>
  <c r="G100" i="2"/>
  <c r="H99" i="2"/>
  <c r="G99" i="2"/>
  <c r="N98" i="2"/>
  <c r="H98" i="2"/>
  <c r="G98" i="2"/>
  <c r="I98" i="2" s="1"/>
  <c r="H97" i="2"/>
  <c r="G97" i="2"/>
  <c r="I97" i="2" s="1"/>
  <c r="N96" i="2"/>
  <c r="N94" i="2"/>
  <c r="E94" i="2"/>
  <c r="D94" i="2"/>
  <c r="H93" i="2"/>
  <c r="G93" i="2"/>
  <c r="N77" i="2"/>
  <c r="H77" i="2"/>
  <c r="G77" i="2"/>
  <c r="H76" i="2"/>
  <c r="G76" i="2"/>
  <c r="N75" i="2"/>
  <c r="H75" i="2"/>
  <c r="G75" i="2"/>
  <c r="H74" i="2"/>
  <c r="G74" i="2"/>
  <c r="N73" i="2"/>
  <c r="H73" i="2"/>
  <c r="G73" i="2"/>
  <c r="H72" i="2"/>
  <c r="G72" i="2"/>
  <c r="N71" i="2"/>
  <c r="N69" i="2"/>
  <c r="F69" i="2"/>
  <c r="E69" i="2"/>
  <c r="D69" i="2"/>
  <c r="C69" i="2"/>
  <c r="H68" i="2"/>
  <c r="G68" i="2"/>
  <c r="N52" i="2"/>
  <c r="H52" i="2"/>
  <c r="G52" i="2"/>
  <c r="H51" i="2"/>
  <c r="G51" i="2"/>
  <c r="N50" i="2"/>
  <c r="H50" i="2"/>
  <c r="G50" i="2"/>
  <c r="H49" i="2"/>
  <c r="G49" i="2"/>
  <c r="N48" i="2"/>
  <c r="H48" i="2"/>
  <c r="G48" i="2"/>
  <c r="I48" i="2" s="1"/>
  <c r="H47" i="2"/>
  <c r="G47" i="2"/>
  <c r="I47" i="2" s="1"/>
  <c r="N46" i="2"/>
  <c r="N44" i="2"/>
  <c r="E44" i="2"/>
  <c r="D44" i="2"/>
  <c r="H43" i="2"/>
  <c r="G43" i="2"/>
  <c r="I43" i="2" s="1"/>
  <c r="I49" i="2" l="1"/>
  <c r="I50" i="2"/>
  <c r="O50" i="2" s="1"/>
  <c r="I68" i="2"/>
  <c r="G69" i="2"/>
  <c r="I72" i="2"/>
  <c r="I73" i="2"/>
  <c r="I76" i="2"/>
  <c r="I77" i="2"/>
  <c r="O77" i="2" s="1"/>
  <c r="I93" i="2"/>
  <c r="I127" i="2"/>
  <c r="I99" i="2"/>
  <c r="I100" i="2"/>
  <c r="I52" i="2"/>
  <c r="O46" i="2"/>
  <c r="I74" i="2"/>
  <c r="I75" i="2"/>
  <c r="I125" i="2"/>
  <c r="I118" i="2"/>
  <c r="G119" i="2"/>
  <c r="I101" i="2"/>
  <c r="I102" i="2"/>
  <c r="O102" i="2" s="1"/>
  <c r="H69" i="2"/>
  <c r="I69" i="2" s="1"/>
  <c r="O69" i="2" s="1"/>
  <c r="I123" i="2"/>
  <c r="I126" i="2"/>
  <c r="O127" i="2" s="1"/>
  <c r="I124" i="2"/>
  <c r="O125" i="2" s="1"/>
  <c r="I122" i="2"/>
  <c r="H119" i="2"/>
  <c r="O100" i="2"/>
  <c r="O98" i="2"/>
  <c r="G94" i="2"/>
  <c r="H94" i="2"/>
  <c r="O73" i="2"/>
  <c r="O71" i="2"/>
  <c r="I51" i="2"/>
  <c r="O48" i="2"/>
  <c r="G44" i="2"/>
  <c r="H44" i="2"/>
  <c r="O123" i="2" l="1"/>
  <c r="O121" i="2"/>
  <c r="I119" i="2"/>
  <c r="O119" i="2" s="1"/>
  <c r="O96" i="2"/>
  <c r="O75" i="2"/>
  <c r="O52" i="2"/>
  <c r="I44" i="2"/>
  <c r="O44" i="2" s="1"/>
  <c r="I94" i="2"/>
  <c r="O94" i="2" s="1"/>
  <c r="O133" i="2" l="1"/>
  <c r="N131" i="2"/>
  <c r="F131" i="2"/>
  <c r="E131" i="2"/>
  <c r="D131" i="2"/>
  <c r="C131" i="2"/>
  <c r="H130" i="2"/>
  <c r="G130" i="2"/>
  <c r="N129" i="2"/>
  <c r="F129" i="2"/>
  <c r="E129" i="2"/>
  <c r="D129" i="2"/>
  <c r="C129" i="2"/>
  <c r="H128" i="2"/>
  <c r="G128" i="2"/>
  <c r="N106" i="2"/>
  <c r="F106" i="2"/>
  <c r="E106" i="2"/>
  <c r="D106" i="2"/>
  <c r="C106" i="2"/>
  <c r="H105" i="2"/>
  <c r="G105" i="2"/>
  <c r="N104" i="2"/>
  <c r="F104" i="2"/>
  <c r="E104" i="2"/>
  <c r="D104" i="2"/>
  <c r="C104" i="2"/>
  <c r="H103" i="2"/>
  <c r="G103" i="2"/>
  <c r="N81" i="2"/>
  <c r="F81" i="2"/>
  <c r="E81" i="2"/>
  <c r="D81" i="2"/>
  <c r="C81" i="2"/>
  <c r="H80" i="2"/>
  <c r="G80" i="2"/>
  <c r="N79" i="2"/>
  <c r="F79" i="2"/>
  <c r="E79" i="2"/>
  <c r="D79" i="2"/>
  <c r="C79" i="2"/>
  <c r="H78" i="2"/>
  <c r="G78" i="2"/>
  <c r="N56" i="2"/>
  <c r="F56" i="2"/>
  <c r="E56" i="2"/>
  <c r="D56" i="2"/>
  <c r="C56" i="2"/>
  <c r="H55" i="2"/>
  <c r="G55" i="2"/>
  <c r="N54" i="2"/>
  <c r="F54" i="2"/>
  <c r="E54" i="2"/>
  <c r="D54" i="2"/>
  <c r="C54" i="2"/>
  <c r="H53" i="2"/>
  <c r="G53" i="2"/>
  <c r="H18" i="2"/>
  <c r="F31" i="2"/>
  <c r="E31" i="2"/>
  <c r="D31" i="2"/>
  <c r="C31" i="2"/>
  <c r="H30" i="2"/>
  <c r="G30" i="2"/>
  <c r="F29" i="2"/>
  <c r="E29" i="2"/>
  <c r="D29" i="2"/>
  <c r="C29" i="2"/>
  <c r="H28" i="2"/>
  <c r="G28" i="2"/>
  <c r="H26" i="2"/>
  <c r="G26" i="2"/>
  <c r="H24" i="2"/>
  <c r="G24" i="2"/>
  <c r="H23" i="2"/>
  <c r="G23" i="2"/>
  <c r="H22" i="2"/>
  <c r="G22" i="2"/>
  <c r="G18" i="2"/>
  <c r="G19" i="2" l="1"/>
  <c r="I55" i="2"/>
  <c r="I18" i="2"/>
  <c r="G25" i="2"/>
  <c r="H25" i="2"/>
  <c r="G27" i="2"/>
  <c r="H27" i="2"/>
  <c r="G29" i="2"/>
  <c r="H29" i="2"/>
  <c r="G31" i="2"/>
  <c r="H31" i="2"/>
  <c r="I53" i="2"/>
  <c r="H79" i="2"/>
  <c r="I80" i="2"/>
  <c r="G81" i="2"/>
  <c r="I103" i="2"/>
  <c r="G104" i="2"/>
  <c r="H106" i="2"/>
  <c r="G129" i="2"/>
  <c r="H129" i="2"/>
  <c r="I130" i="2"/>
  <c r="I22" i="2"/>
  <c r="I24" i="2"/>
  <c r="I26" i="2"/>
  <c r="I28" i="2"/>
  <c r="I30" i="2"/>
  <c r="G56" i="2"/>
  <c r="H56" i="2"/>
  <c r="I78" i="2"/>
  <c r="G79" i="2"/>
  <c r="I79" i="2" s="1"/>
  <c r="H81" i="2"/>
  <c r="H104" i="2"/>
  <c r="I105" i="2"/>
  <c r="G106" i="2"/>
  <c r="I106" i="2" s="1"/>
  <c r="I128" i="2"/>
  <c r="G131" i="2"/>
  <c r="H131" i="2"/>
  <c r="G54" i="2"/>
  <c r="H54" i="2"/>
  <c r="I23" i="2"/>
  <c r="H19" i="2"/>
  <c r="I19" i="2" l="1"/>
  <c r="I81" i="2"/>
  <c r="O81" i="2" s="1"/>
  <c r="O106" i="2"/>
  <c r="I104" i="2"/>
  <c r="O104" i="2" s="1"/>
  <c r="O107" i="2" s="1"/>
  <c r="I54" i="2"/>
  <c r="O54" i="2" s="1"/>
  <c r="I56" i="2"/>
  <c r="O56" i="2" s="1"/>
  <c r="O79" i="2"/>
  <c r="O82" i="2" s="1"/>
  <c r="I131" i="2"/>
  <c r="O131" i="2" s="1"/>
  <c r="I129" i="2"/>
  <c r="O129" i="2" s="1"/>
  <c r="I31" i="2"/>
  <c r="I29" i="2"/>
  <c r="I27" i="2"/>
  <c r="I25" i="2"/>
  <c r="O57" i="2" l="1"/>
  <c r="N31" i="2"/>
  <c r="O31" i="2" s="1"/>
  <c r="N29" i="2"/>
  <c r="O29" i="2" s="1"/>
  <c r="N27" i="2"/>
  <c r="O27" i="2" s="1"/>
  <c r="N25" i="2"/>
  <c r="O25" i="2" s="1"/>
  <c r="N23" i="2"/>
  <c r="O23" i="2" s="1"/>
  <c r="N21" i="2"/>
  <c r="O21" i="2" s="1"/>
  <c r="N19" i="2"/>
  <c r="Q134" i="2" l="1"/>
  <c r="M134" i="2"/>
  <c r="L134" i="2"/>
  <c r="L12" i="2" s="1"/>
  <c r="K134" i="2"/>
  <c r="K12" i="2" s="1"/>
  <c r="J134" i="2"/>
  <c r="J12" i="2" s="1"/>
  <c r="Q133" i="2"/>
  <c r="M133" i="2"/>
  <c r="L133" i="2"/>
  <c r="K133" i="2"/>
  <c r="J133" i="2"/>
  <c r="Q107" i="2"/>
  <c r="M107" i="2"/>
  <c r="L107" i="2"/>
  <c r="K107" i="2"/>
  <c r="J107" i="2"/>
  <c r="Q82" i="2"/>
  <c r="M82" i="2"/>
  <c r="L82" i="2"/>
  <c r="K82" i="2"/>
  <c r="J82" i="2"/>
  <c r="Q57" i="2"/>
  <c r="M57" i="2"/>
  <c r="L57" i="2"/>
  <c r="K57" i="2"/>
  <c r="J57" i="2"/>
  <c r="Q34" i="2"/>
  <c r="M34" i="2"/>
  <c r="L34" i="2"/>
  <c r="K34" i="2"/>
  <c r="J34" i="2"/>
  <c r="Q33" i="2"/>
  <c r="Q10" i="2" s="1"/>
  <c r="M33" i="2"/>
  <c r="M10" i="2" s="1"/>
  <c r="L33" i="2"/>
  <c r="L10" i="2" s="1"/>
  <c r="K33" i="2"/>
  <c r="K10" i="2" s="1"/>
  <c r="J33" i="2"/>
  <c r="J10" i="2" s="1"/>
  <c r="O15" i="2"/>
  <c r="M15" i="2"/>
  <c r="L15" i="2"/>
  <c r="K15" i="2"/>
  <c r="J15" i="2"/>
  <c r="D14" i="2"/>
  <c r="M12" i="2"/>
  <c r="C12" i="2"/>
  <c r="I10" i="2" s="1"/>
  <c r="B2" i="2"/>
  <c r="B1" i="2"/>
  <c r="K132" i="2" l="1"/>
  <c r="M132" i="2"/>
  <c r="J32" i="2"/>
  <c r="J40" i="2" s="1"/>
  <c r="J65" i="2" s="1"/>
  <c r="J90" i="2" s="1"/>
  <c r="J115" i="2" s="1"/>
  <c r="L32" i="2"/>
  <c r="L40" i="2" s="1"/>
  <c r="L65" i="2" s="1"/>
  <c r="L90" i="2" s="1"/>
  <c r="L115" i="2" s="1"/>
  <c r="Q32" i="2"/>
  <c r="K11" i="2"/>
  <c r="E8" i="2" s="1"/>
  <c r="F8" i="2" s="1"/>
  <c r="M11" i="2"/>
  <c r="E10" i="2" s="1"/>
  <c r="L11" i="2"/>
  <c r="E9" i="2" s="1"/>
  <c r="L132" i="2"/>
  <c r="Q132" i="2"/>
  <c r="G14" i="2"/>
  <c r="M32" i="2"/>
  <c r="M40" i="2" s="1"/>
  <c r="M65" i="2" s="1"/>
  <c r="M90" i="2" s="1"/>
  <c r="M115" i="2" s="1"/>
  <c r="J11" i="2"/>
  <c r="E7" i="2" s="1"/>
  <c r="F7" i="2" s="1"/>
  <c r="K32" i="2"/>
  <c r="K40" i="2" s="1"/>
  <c r="K65" i="2" s="1"/>
  <c r="K90" i="2" s="1"/>
  <c r="K115" i="2" s="1"/>
  <c r="H34" i="2"/>
  <c r="H33" i="2"/>
  <c r="I12" i="2"/>
  <c r="I11" i="2"/>
  <c r="B18" i="2"/>
  <c r="B20" i="2" s="1"/>
  <c r="B22" i="2" s="1"/>
  <c r="B24" i="2" s="1"/>
  <c r="B26" i="2" s="1"/>
  <c r="B28" i="2" s="1"/>
  <c r="B30" i="2" s="1"/>
  <c r="H134" i="2"/>
  <c r="J132" i="2"/>
  <c r="Q12" i="2"/>
  <c r="Q11" i="2"/>
  <c r="D2" i="2" s="1"/>
  <c r="E2" i="2" s="1"/>
  <c r="H133" i="2"/>
  <c r="D39" i="2" l="1"/>
  <c r="H32" i="2"/>
  <c r="I40" i="2" s="1"/>
  <c r="F9" i="2"/>
  <c r="I33" i="2"/>
  <c r="B43" i="2"/>
  <c r="B45" i="2" s="1"/>
  <c r="B47" i="2" s="1"/>
  <c r="B49" i="2" s="1"/>
  <c r="B51" i="2" s="1"/>
  <c r="B53" i="2" s="1"/>
  <c r="B55" i="2" s="1"/>
  <c r="O134" i="2"/>
  <c r="O12" i="2" s="1"/>
  <c r="D6" i="2"/>
  <c r="I34" i="2"/>
  <c r="O19" i="2"/>
  <c r="O33" i="2" s="1"/>
  <c r="G39" i="2" l="1"/>
  <c r="D64" i="2" s="1"/>
  <c r="H57" i="2"/>
  <c r="I65" i="2" s="1"/>
  <c r="I133" i="2"/>
  <c r="I107" i="2"/>
  <c r="I82" i="2"/>
  <c r="I57" i="2"/>
  <c r="I32" i="2"/>
  <c r="O34" i="2"/>
  <c r="O10" i="2"/>
  <c r="I134" i="2"/>
  <c r="O132" i="2"/>
  <c r="Q15" i="2"/>
  <c r="Q40" i="2" s="1"/>
  <c r="Q65" i="2" s="1"/>
  <c r="Q90" i="2" s="1"/>
  <c r="Q115" i="2" s="1"/>
  <c r="I132" i="2" l="1"/>
  <c r="H82" i="2"/>
  <c r="I90" i="2" s="1"/>
  <c r="B68" i="2"/>
  <c r="B70" i="2" s="1"/>
  <c r="B72" i="2" s="1"/>
  <c r="B74" i="2" s="1"/>
  <c r="B76" i="2" s="1"/>
  <c r="B78" i="2" s="1"/>
  <c r="B80" i="2" s="1"/>
  <c r="G64" i="2"/>
  <c r="D89" i="2" s="1"/>
  <c r="O11" i="2"/>
  <c r="E11" i="2" s="1"/>
  <c r="O32" i="2"/>
  <c r="O40" i="2" s="1"/>
  <c r="O65" i="2" s="1"/>
  <c r="O90" i="2" s="1"/>
  <c r="O115" i="2" s="1"/>
  <c r="H107" i="2" l="1"/>
  <c r="I115" i="2" s="1"/>
  <c r="G89" i="2"/>
  <c r="D114" i="2" s="1"/>
  <c r="B93" i="2"/>
  <c r="B95" i="2" s="1"/>
  <c r="B97" i="2" s="1"/>
  <c r="B99" i="2" s="1"/>
  <c r="B101" i="2" s="1"/>
  <c r="B103" i="2" s="1"/>
  <c r="B105" i="2" s="1"/>
  <c r="F11" i="2"/>
  <c r="H132" i="2" l="1"/>
  <c r="B118" i="2"/>
  <c r="B120" i="2" s="1"/>
  <c r="B122" i="2" s="1"/>
  <c r="B124" i="2" s="1"/>
  <c r="B126" i="2" s="1"/>
  <c r="B128" i="2" s="1"/>
  <c r="B130" i="2" s="1"/>
  <c r="G114" i="2"/>
</calcChain>
</file>

<file path=xl/sharedStrings.xml><?xml version="1.0" encoding="utf-8"?>
<sst xmlns="http://schemas.openxmlformats.org/spreadsheetml/2006/main" count="407" uniqueCount="86">
  <si>
    <t>NOM</t>
  </si>
  <si>
    <t>PRENOM</t>
  </si>
  <si>
    <t>OBJET</t>
  </si>
  <si>
    <t>solde A-1</t>
  </si>
  <si>
    <t>solde/an</t>
  </si>
  <si>
    <t>contrat/semaine</t>
  </si>
  <si>
    <t>congés annuels (CA)</t>
  </si>
  <si>
    <t>congés sup (CS)</t>
  </si>
  <si>
    <t>congés ex (CEX)</t>
  </si>
  <si>
    <t>maladies (M)</t>
  </si>
  <si>
    <t>heures de récup.</t>
  </si>
  <si>
    <t>CA</t>
  </si>
  <si>
    <t>CS</t>
  </si>
  <si>
    <t>CEX</t>
  </si>
  <si>
    <t>M</t>
  </si>
  <si>
    <t>Heures de récup</t>
  </si>
  <si>
    <t>EM</t>
  </si>
  <si>
    <t>solde M-1</t>
  </si>
  <si>
    <t>total pris</t>
  </si>
  <si>
    <t>solde</t>
  </si>
  <si>
    <t>= Journée enfant malade</t>
  </si>
  <si>
    <t>légende</t>
  </si>
  <si>
    <t>= Congé Annuel</t>
  </si>
  <si>
    <t>= Congé Supp.</t>
  </si>
  <si>
    <t>= Congé Exceptionnel (décès, mariage, déménagemnet ..)</t>
  </si>
  <si>
    <t>= Maladie</t>
  </si>
  <si>
    <t>HR</t>
  </si>
  <si>
    <t>= Heure Rrécupération</t>
  </si>
  <si>
    <t>oct A-1 à mai A</t>
  </si>
  <si>
    <t>Total pris</t>
  </si>
  <si>
    <t>sem</t>
  </si>
  <si>
    <t>S1</t>
  </si>
  <si>
    <t>PLANNING
 HORAIRE</t>
  </si>
  <si>
    <t> SEMAINE</t>
  </si>
  <si>
    <t>DU </t>
  </si>
  <si>
    <t>AU</t>
  </si>
  <si>
    <t>Total à prendre</t>
  </si>
  <si>
    <t>Date</t>
  </si>
  <si>
    <t>MATIN</t>
  </si>
  <si>
    <t>APRES MIDI</t>
  </si>
  <si>
    <t>TOTAL </t>
  </si>
  <si>
    <r>
      <t xml:space="preserve">code absences
</t>
    </r>
    <r>
      <rPr>
        <sz val="8"/>
        <rFont val="Arial"/>
        <family val="2"/>
      </rPr>
      <t>(voir légende)</t>
    </r>
  </si>
  <si>
    <t>OBSERVATION</t>
  </si>
  <si>
    <t> Arrivée</t>
  </si>
  <si>
    <t>Départ </t>
  </si>
  <si>
    <t>Arrivée </t>
  </si>
  <si>
    <t>MATIN</t>
  </si>
  <si>
    <t>APRES MIDI</t>
  </si>
  <si>
    <t>JOURNEE</t>
  </si>
  <si>
    <t>réalisé</t>
  </si>
  <si>
    <t>FERIE</t>
  </si>
  <si>
    <t>visa du salarié</t>
  </si>
  <si>
    <t>date</t>
  </si>
  <si>
    <t>Total réalisé</t>
  </si>
  <si>
    <t>visa de la Direction</t>
  </si>
  <si>
    <t>S2</t>
  </si>
  <si>
    <t>solde semaine</t>
  </si>
  <si>
    <t>S3</t>
  </si>
  <si>
    <t>jours</t>
  </si>
  <si>
    <t>S4</t>
  </si>
  <si>
    <t>S5</t>
  </si>
  <si>
    <t>PONT</t>
  </si>
  <si>
    <t>A préciser</t>
  </si>
  <si>
    <t>n° salarié</t>
  </si>
  <si>
    <t>à prendre</t>
  </si>
  <si>
    <t>Réunion APP</t>
  </si>
  <si>
    <t>Maladie</t>
  </si>
  <si>
    <t>Festivités de Noël</t>
  </si>
  <si>
    <t>Vide-grenier</t>
  </si>
  <si>
    <t>Total réalisé semaine</t>
  </si>
  <si>
    <t>Retard parent</t>
  </si>
  <si>
    <t xml:space="preserve">Festivités </t>
  </si>
  <si>
    <t>Urban Culture</t>
  </si>
  <si>
    <t>Motif commun</t>
  </si>
  <si>
    <t>Réunion d'équipe</t>
  </si>
  <si>
    <t>pour crèche</t>
  </si>
  <si>
    <t>pour CS</t>
  </si>
  <si>
    <t>total acquis</t>
  </si>
  <si>
    <t>point CA</t>
  </si>
  <si>
    <t>juin de l'année A-1 à mai de l'année A</t>
  </si>
  <si>
    <t>DEC 13</t>
  </si>
  <si>
    <t>XXXX</t>
  </si>
  <si>
    <t>Xxxx</t>
  </si>
  <si>
    <t>Conseil d'Adiministration</t>
  </si>
  <si>
    <t>Remplacement accueil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</si>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</sst>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[hh]:mm"/>
    <numFmt numFmtId="165" formatCode="[h]:mm"/>
    <numFmt numFmtId="166" formatCode="mmmm\ yyyy;@"/>
    <numFmt numFmtId="167" formatCode="dd/mm/yy"/>
    <numFmt numFmtId="168" formatCode="ddd\ d\ mmm\ yy"/>
    <numFmt numFmtId="169" formatCode="h:mm;@"/>
    <numFmt numFmtId="170" formatCode="mmm\ yyyy"/>
    <numFmt numFmtId="171" formatCode="[$-40C]mmm\ yyyy;@"/>
    <numFmt numFmtId="172" formatCode="[h]:mm;@"/>
    <numFmt numFmtId="173" formatCode="0.0000"/>
    <numFmt numFmtId="174" formatCode="0.000000"/>
    <numFmt numFmtId="175" formatCode="0.00_ ;[Red]\-0.00\ "/>
    <numFmt numFmtId="176" formatCode="0_ ;[Red]\-0\ "/>
  </numFmts>
  <fonts count="43" x14ac:knownFonts="1">
    <font>
      <sz val="10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b/>
      <sz val="10"/>
      <color rgb="FF000000"/>
      <name val="Arial"/>
      <family val="2"/>
    </font>
    <font>
      <sz val="10"/>
      <color rgb="FFFF0000"/>
      <name val="Arial"/>
      <family val="2"/>
    </font>
    <font>
      <b/>
      <sz val="10"/>
      <color rgb="FFFFFFFF"/>
      <name val="Arial"/>
      <family val="2"/>
    </font>
    <font>
      <b/>
      <sz val="10"/>
      <color rgb="FFFF0000"/>
      <name val="Arial"/>
      <family val="2"/>
    </font>
    <font>
      <b/>
      <sz val="12"/>
      <color rgb="FFFFFFFF"/>
      <name val="Arial"/>
      <family val="2"/>
    </font>
    <font>
      <sz val="8"/>
      <name val="Arial"/>
      <family val="2"/>
    </font>
    <font>
      <b/>
      <sz val="16"/>
      <color rgb="FF000000"/>
      <name val="Arial"/>
      <family val="2"/>
    </font>
    <font>
      <sz val="18"/>
      <name val="Arial"/>
      <family val="2"/>
    </font>
    <font>
      <sz val="8"/>
      <color rgb="FFFFFFFF"/>
      <name val="Arial"/>
      <family val="2"/>
    </font>
    <font>
      <b/>
      <sz val="10"/>
      <name val="Arial"/>
      <family val="2"/>
    </font>
    <font>
      <b/>
      <sz val="10"/>
      <color rgb="FF993366"/>
      <name val="Arial"/>
      <family val="2"/>
    </font>
    <font>
      <b/>
      <sz val="8"/>
      <name val="Arial"/>
      <family val="2"/>
    </font>
    <font>
      <b/>
      <sz val="16"/>
      <color rgb="FF000000"/>
      <name val="Arial Black"/>
      <family val="2"/>
      <charset val="1"/>
    </font>
    <font>
      <sz val="7"/>
      <name val="Arial"/>
      <family val="2"/>
    </font>
    <font>
      <b/>
      <sz val="14"/>
      <name val="Arial"/>
      <family val="2"/>
    </font>
    <font>
      <b/>
      <sz val="8"/>
      <color rgb="FFFFFFFF"/>
      <name val="Arial"/>
      <family val="2"/>
    </font>
    <font>
      <b/>
      <sz val="20"/>
      <color rgb="FF000000"/>
      <name val="Arial"/>
      <family val="2"/>
    </font>
    <font>
      <sz val="7"/>
      <color rgb="FF808080"/>
      <name val="Arial"/>
      <family val="2"/>
    </font>
    <font>
      <sz val="8"/>
      <color rgb="FF000000"/>
      <name val="Arial"/>
      <family val="2"/>
    </font>
    <font>
      <sz val="6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sz val="9"/>
      <name val="Arial"/>
      <family val="2"/>
    </font>
    <font>
      <b/>
      <sz val="7"/>
      <color rgb="FF000000"/>
      <name val="Arial"/>
      <family val="2"/>
    </font>
    <font>
      <b/>
      <sz val="7"/>
      <name val="Arial"/>
      <family val="2"/>
    </font>
    <font>
      <b/>
      <sz val="10"/>
      <color rgb="FFC00000"/>
      <name val="Arial"/>
      <family val="2"/>
    </font>
    <font>
      <sz val="10"/>
      <color rgb="FFC00000"/>
      <name val="Arial"/>
      <family val="2"/>
    </font>
    <font>
      <sz val="10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theme="0" tint="-0.14999847407452621"/>
      <name val="Arial"/>
      <family val="2"/>
    </font>
    <font>
      <b/>
      <sz val="10"/>
      <color rgb="FFC118F6"/>
      <name val="Arial"/>
      <family val="2"/>
    </font>
    <font>
      <b/>
      <sz val="9"/>
      <color rgb="FFC118F6"/>
      <name val="Arial"/>
      <family val="2"/>
    </font>
    <font>
      <b/>
      <sz val="12"/>
      <color rgb="FFC118F6"/>
      <name val="Arial"/>
      <family val="2"/>
    </font>
    <font>
      <sz val="10"/>
      <color rgb="FFC118F6"/>
      <name val="Arial"/>
      <family val="2"/>
    </font>
    <font>
      <sz val="12"/>
      <color rgb="FFC118F6"/>
      <name val="Arial"/>
      <family val="2"/>
    </font>
    <font>
      <sz val="8"/>
      <color rgb="FFC118F6"/>
      <name val="Arial"/>
      <family val="2"/>
    </font>
    <font>
      <b/>
      <sz val="7"/>
      <color rgb="FFC118F6"/>
      <name val="Arial"/>
      <family val="2"/>
    </font>
    <font>
      <b/>
      <sz val="8"/>
      <color rgb="FFC118F6"/>
      <name val="Arial"/>
      <family val="2"/>
    </font>
    <font>
      <b/>
      <sz val="12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99"/>
        <bgColor rgb="FFFFFF66"/>
      </patternFill>
    </fill>
    <fill>
      <patternFill patternType="solid">
        <fgColor rgb="FFCFE7F5"/>
        <bgColor rgb="FFE3E3E3"/>
      </patternFill>
    </fill>
    <fill>
      <patternFill patternType="solid">
        <fgColor rgb="FFFF0000"/>
        <bgColor rgb="FFFF3333"/>
      </patternFill>
    </fill>
    <fill>
      <patternFill patternType="solid">
        <fgColor rgb="FFCCCCCC"/>
        <bgColor rgb="FFC0C0C0"/>
      </patternFill>
    </fill>
    <fill>
      <patternFill patternType="solid">
        <fgColor rgb="FFCCFFFF"/>
        <bgColor rgb="FFCFE7F5"/>
      </patternFill>
    </fill>
    <fill>
      <patternFill patternType="solid">
        <fgColor rgb="FFFFCC99"/>
        <bgColor rgb="FFCCCCCC"/>
      </patternFill>
    </fill>
    <fill>
      <patternFill patternType="solid">
        <fgColor rgb="FFFFFF00"/>
        <bgColor rgb="FFFFFF00"/>
      </patternFill>
    </fill>
    <fill>
      <patternFill patternType="solid">
        <fgColor rgb="FFE3E3E3"/>
        <bgColor rgb="FFCFE7F5"/>
      </patternFill>
    </fill>
    <fill>
      <patternFill patternType="solid">
        <fgColor rgb="FFFFFFFF"/>
        <bgColor rgb="FFCCFFFF"/>
      </patternFill>
    </fill>
    <fill>
      <patternFill patternType="solid">
        <fgColor rgb="FFC0C0C0"/>
        <bgColor rgb="FFCCCCCC"/>
      </patternFill>
    </fill>
    <fill>
      <patternFill patternType="solid">
        <fgColor theme="8" tint="0.79998168889431442"/>
        <bgColor indexed="64"/>
      </patternFill>
    </fill>
  </fills>
  <borders count="2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8" fillId="0" borderId="0" applyBorder="0" applyAlignment="0" applyProtection="0"/>
  </cellStyleXfs>
  <cellXfs count="200">
    <xf numFmtId="0" fontId="0" fillId="0" borderId="0" xfId="0"/>
    <xf numFmtId="0" fontId="8" fillId="0" borderId="1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left" vertical="center" wrapText="1" indent="1"/>
    </xf>
    <xf numFmtId="0" fontId="12" fillId="0" borderId="16" xfId="0" applyFont="1" applyBorder="1" applyAlignment="1">
      <alignment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14" fillId="2" borderId="19" xfId="0" applyFont="1" applyFill="1" applyBorder="1" applyAlignment="1">
      <alignment horizontal="center" vertical="center" wrapText="1"/>
    </xf>
    <xf numFmtId="169" fontId="0" fillId="11" borderId="6" xfId="0" applyNumberFormat="1" applyFont="1" applyFill="1" applyBorder="1" applyAlignment="1">
      <alignment horizontal="left" vertical="center" wrapText="1" indent="1"/>
    </xf>
    <xf numFmtId="169" fontId="0" fillId="11" borderId="0" xfId="0" applyNumberFormat="1" applyFont="1" applyFill="1" applyBorder="1" applyAlignment="1">
      <alignment horizontal="left" vertical="center" wrapText="1" indent="1"/>
    </xf>
    <xf numFmtId="0" fontId="14" fillId="2" borderId="1" xfId="0" applyFont="1" applyFill="1" applyBorder="1" applyAlignment="1">
      <alignment horizontal="center" vertical="center" wrapText="1"/>
    </xf>
    <xf numFmtId="49" fontId="18" fillId="0" borderId="0" xfId="0" applyNumberFormat="1" applyFont="1" applyBorder="1" applyAlignment="1">
      <alignment horizontal="center" vertical="center" wrapText="1"/>
    </xf>
    <xf numFmtId="165" fontId="0" fillId="0" borderId="0" xfId="0" applyNumberFormat="1" applyFont="1" applyAlignment="1">
      <alignment horizontal="left" vertical="center" wrapText="1" indent="1"/>
    </xf>
    <xf numFmtId="0" fontId="14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 indent="1"/>
    </xf>
    <xf numFmtId="0" fontId="18" fillId="0" borderId="0" xfId="0" applyFont="1" applyBorder="1" applyAlignment="1">
      <alignment horizontal="center" vertical="center" wrapText="1"/>
    </xf>
    <xf numFmtId="1" fontId="0" fillId="11" borderId="5" xfId="0" applyNumberFormat="1" applyFont="1" applyFill="1" applyBorder="1" applyAlignment="1">
      <alignment horizontal="left" vertical="center" wrapText="1" indent="1"/>
    </xf>
    <xf numFmtId="1" fontId="0" fillId="10" borderId="5" xfId="0" applyNumberFormat="1" applyFont="1" applyFill="1" applyBorder="1" applyAlignment="1">
      <alignment horizontal="left" vertical="center" wrapText="1" indent="1"/>
    </xf>
    <xf numFmtId="0" fontId="3" fillId="7" borderId="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left" vertical="center" wrapText="1" indent="1"/>
    </xf>
    <xf numFmtId="0" fontId="24" fillId="0" borderId="0" xfId="0" applyFont="1" applyFill="1" applyAlignment="1">
      <alignment horizontal="left" vertical="center" wrapText="1" indent="1"/>
    </xf>
    <xf numFmtId="0" fontId="0" fillId="0" borderId="0" xfId="0" applyAlignment="1">
      <alignment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7" xfId="0" applyFont="1" applyFill="1" applyBorder="1" applyAlignment="1">
      <alignment horizontal="center" vertical="center" wrapText="1"/>
    </xf>
    <xf numFmtId="0" fontId="12" fillId="6" borderId="7" xfId="0" applyFont="1" applyFill="1" applyBorder="1" applyAlignment="1">
      <alignment horizontal="center" vertical="center" wrapText="1"/>
    </xf>
    <xf numFmtId="1" fontId="5" fillId="0" borderId="7" xfId="0" applyNumberFormat="1" applyFont="1" applyBorder="1" applyAlignment="1">
      <alignment horizontal="center" vertical="center" wrapText="1"/>
    </xf>
    <xf numFmtId="1" fontId="13" fillId="10" borderId="7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vertical="center" wrapText="1"/>
    </xf>
    <xf numFmtId="0" fontId="14" fillId="0" borderId="9" xfId="0" applyFont="1" applyBorder="1" applyAlignment="1">
      <alignment horizontal="center" vertical="center" wrapText="1"/>
    </xf>
    <xf numFmtId="0" fontId="8" fillId="0" borderId="0" xfId="0" applyFont="1" applyBorder="1" applyAlignment="1">
      <alignment vertical="center" wrapText="1"/>
    </xf>
    <xf numFmtId="0" fontId="0" fillId="8" borderId="4" xfId="0" applyFont="1" applyFill="1" applyBorder="1" applyAlignment="1">
      <alignment horizontal="left" vertical="center" wrapText="1"/>
    </xf>
    <xf numFmtId="0" fontId="0" fillId="9" borderId="5" xfId="0" applyFont="1" applyFill="1" applyBorder="1" applyAlignment="1">
      <alignment horizontal="center" vertical="center" wrapText="1"/>
    </xf>
    <xf numFmtId="164" fontId="12" fillId="8" borderId="5" xfId="0" applyNumberFormat="1" applyFont="1" applyFill="1" applyBorder="1" applyAlignment="1">
      <alignment horizontal="center" vertical="center" wrapText="1"/>
    </xf>
    <xf numFmtId="0" fontId="0" fillId="9" borderId="4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left" vertical="center" wrapText="1"/>
    </xf>
    <xf numFmtId="0" fontId="14" fillId="0" borderId="10" xfId="0" applyFont="1" applyBorder="1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171" fontId="5" fillId="4" borderId="1" xfId="0" applyNumberFormat="1" applyFont="1" applyFill="1" applyBorder="1" applyAlignment="1">
      <alignment horizontal="center" vertical="center" wrapText="1"/>
    </xf>
    <xf numFmtId="1" fontId="7" fillId="4" borderId="1" xfId="0" applyNumberFormat="1" applyFont="1" applyFill="1" applyBorder="1" applyAlignment="1">
      <alignment horizontal="center" vertical="center" wrapText="1"/>
    </xf>
    <xf numFmtId="165" fontId="7" fillId="4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3" fillId="7" borderId="6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vertical="center" wrapText="1"/>
    </xf>
    <xf numFmtId="0" fontId="1" fillId="7" borderId="15" xfId="0" applyFont="1" applyFill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4" fillId="10" borderId="14" xfId="0" applyFont="1" applyFill="1" applyBorder="1" applyAlignment="1">
      <alignment horizontal="center" vertical="center" wrapText="1"/>
    </xf>
    <xf numFmtId="0" fontId="14" fillId="10" borderId="18" xfId="0" applyFont="1" applyFill="1" applyBorder="1" applyAlignment="1">
      <alignment horizontal="center" vertical="center" wrapText="1"/>
    </xf>
    <xf numFmtId="0" fontId="18" fillId="5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168" fontId="12" fillId="11" borderId="12" xfId="0" applyNumberFormat="1" applyFont="1" applyFill="1" applyBorder="1" applyAlignment="1">
      <alignment horizontal="center" vertical="center" wrapText="1"/>
    </xf>
    <xf numFmtId="165" fontId="12" fillId="11" borderId="6" xfId="0" applyNumberFormat="1" applyFont="1" applyFill="1" applyBorder="1" applyAlignment="1">
      <alignment horizontal="center" vertical="center" wrapText="1"/>
    </xf>
    <xf numFmtId="165" fontId="12" fillId="11" borderId="20" xfId="0" applyNumberFormat="1" applyFont="1" applyFill="1" applyBorder="1" applyAlignment="1">
      <alignment horizontal="center" vertical="center" wrapText="1"/>
    </xf>
    <xf numFmtId="20" fontId="0" fillId="0" borderId="5" xfId="0" applyNumberFormat="1" applyFont="1" applyBorder="1" applyAlignment="1">
      <alignment horizontal="center" vertical="center" wrapText="1"/>
    </xf>
    <xf numFmtId="169" fontId="0" fillId="3" borderId="6" xfId="0" applyNumberFormat="1" applyFont="1" applyFill="1" applyBorder="1" applyAlignment="1">
      <alignment horizontal="center" vertical="center" wrapText="1"/>
    </xf>
    <xf numFmtId="168" fontId="12" fillId="11" borderId="6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20" fontId="0" fillId="0" borderId="4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right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20" fontId="21" fillId="0" borderId="0" xfId="0" applyNumberFormat="1" applyFont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22" fillId="0" borderId="0" xfId="0" applyFont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5" fillId="4" borderId="15" xfId="0" applyFont="1" applyFill="1" applyBorder="1" applyAlignment="1">
      <alignment horizontal="center" vertical="center" wrapText="1"/>
    </xf>
    <xf numFmtId="168" fontId="12" fillId="11" borderId="5" xfId="0" applyNumberFormat="1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right" vertical="center" wrapText="1"/>
    </xf>
    <xf numFmtId="165" fontId="14" fillId="0" borderId="0" xfId="0" applyNumberFormat="1" applyFont="1" applyBorder="1" applyAlignment="1">
      <alignment horizontal="center" vertical="center" wrapText="1"/>
    </xf>
    <xf numFmtId="165" fontId="14" fillId="10" borderId="0" xfId="0" applyNumberFormat="1" applyFont="1" applyFill="1" applyBorder="1" applyAlignment="1">
      <alignment horizontal="center" vertical="center" wrapText="1"/>
    </xf>
    <xf numFmtId="0" fontId="18" fillId="5" borderId="0" xfId="0" applyFont="1" applyFill="1" applyBorder="1" applyAlignment="1">
      <alignment horizontal="center"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20" fontId="11" fillId="0" borderId="0" xfId="0" applyNumberFormat="1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169" fontId="0" fillId="3" borderId="20" xfId="0" applyNumberFormat="1" applyFont="1" applyFill="1" applyBorder="1" applyAlignment="1">
      <alignment horizontal="center" vertical="center" wrapText="1"/>
    </xf>
    <xf numFmtId="169" fontId="0" fillId="0" borderId="6" xfId="0" applyNumberFormat="1" applyFont="1" applyFill="1" applyBorder="1" applyAlignment="1">
      <alignment horizontal="center" vertical="center" wrapText="1"/>
    </xf>
    <xf numFmtId="169" fontId="0" fillId="0" borderId="2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 indent="1"/>
    </xf>
    <xf numFmtId="0" fontId="2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165" fontId="0" fillId="2" borderId="5" xfId="0" applyNumberFormat="1" applyFont="1" applyFill="1" applyBorder="1" applyAlignment="1">
      <alignment horizontal="left" vertical="center" wrapText="1" indent="1"/>
    </xf>
    <xf numFmtId="169" fontId="12" fillId="11" borderId="5" xfId="0" applyNumberFormat="1" applyFont="1" applyFill="1" applyBorder="1" applyAlignment="1">
      <alignment horizontal="left" vertical="center" wrapText="1" indent="1"/>
    </xf>
    <xf numFmtId="20" fontId="26" fillId="0" borderId="0" xfId="0" applyNumberFormat="1" applyFont="1" applyAlignment="1">
      <alignment horizontal="center" vertical="center" wrapText="1"/>
    </xf>
    <xf numFmtId="0" fontId="27" fillId="0" borderId="0" xfId="0" applyFont="1" applyBorder="1" applyAlignment="1">
      <alignment vertical="center" wrapText="1"/>
    </xf>
    <xf numFmtId="0" fontId="28" fillId="0" borderId="6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1" fontId="29" fillId="0" borderId="6" xfId="0" applyNumberFormat="1" applyFont="1" applyBorder="1" applyAlignment="1">
      <alignment horizontal="center" vertical="center" wrapText="1"/>
    </xf>
    <xf numFmtId="1" fontId="28" fillId="0" borderId="6" xfId="0" applyNumberFormat="1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8" fillId="0" borderId="6" xfId="0" applyFont="1" applyBorder="1" applyAlignment="1">
      <alignment wrapText="1"/>
    </xf>
    <xf numFmtId="20" fontId="28" fillId="0" borderId="6" xfId="0" applyNumberFormat="1" applyFont="1" applyBorder="1" applyAlignment="1">
      <alignment horizontal="center" vertical="center" wrapText="1"/>
    </xf>
    <xf numFmtId="0" fontId="23" fillId="0" borderId="6" xfId="0" applyFont="1" applyBorder="1" applyAlignment="1">
      <alignment horizontal="center" vertical="center" wrapText="1"/>
    </xf>
    <xf numFmtId="1" fontId="23" fillId="11" borderId="6" xfId="0" applyNumberFormat="1" applyFont="1" applyFill="1" applyBorder="1" applyAlignment="1">
      <alignment horizontal="center" vertical="center" wrapText="1"/>
    </xf>
    <xf numFmtId="1" fontId="23" fillId="10" borderId="6" xfId="0" applyNumberFormat="1" applyFont="1" applyFill="1" applyBorder="1" applyAlignment="1">
      <alignment horizontal="center" vertical="center" wrapText="1"/>
    </xf>
    <xf numFmtId="20" fontId="8" fillId="0" borderId="0" xfId="0" applyNumberFormat="1" applyFont="1" applyBorder="1" applyAlignment="1">
      <alignment horizontal="left" vertical="center" wrapText="1" indent="1"/>
    </xf>
    <xf numFmtId="20" fontId="8" fillId="0" borderId="0" xfId="0" applyNumberFormat="1" applyFont="1" applyAlignment="1">
      <alignment horizontal="left" vertical="center" wrapText="1" indent="1"/>
    </xf>
    <xf numFmtId="20" fontId="0" fillId="0" borderId="0" xfId="0" applyNumberFormat="1" applyAlignment="1">
      <alignment horizontal="left" vertical="center" wrapText="1" indent="1"/>
    </xf>
    <xf numFmtId="172" fontId="12" fillId="11" borderId="6" xfId="0" applyNumberFormat="1" applyFont="1" applyFill="1" applyBorder="1" applyAlignment="1">
      <alignment horizontal="center" vertical="center" wrapText="1"/>
    </xf>
    <xf numFmtId="172" fontId="12" fillId="11" borderId="20" xfId="0" applyNumberFormat="1" applyFont="1" applyFill="1" applyBorder="1" applyAlignment="1">
      <alignment horizontal="center" vertical="center" wrapText="1"/>
    </xf>
    <xf numFmtId="165" fontId="30" fillId="6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left" vertical="center" indent="1"/>
    </xf>
    <xf numFmtId="1" fontId="0" fillId="11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0" fillId="0" borderId="10" xfId="0" applyFont="1" applyBorder="1" applyAlignment="1">
      <alignment horizontal="left" vertical="center" wrapText="1"/>
    </xf>
    <xf numFmtId="0" fontId="0" fillId="0" borderId="10" xfId="0" applyFont="1" applyBorder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14" fontId="10" fillId="0" borderId="0" xfId="0" applyNumberFormat="1" applyFont="1" applyAlignment="1">
      <alignment vertical="center" wrapText="1"/>
    </xf>
    <xf numFmtId="0" fontId="10" fillId="0" borderId="0" xfId="0" applyFont="1" applyAlignment="1">
      <alignment vertical="center" wrapText="1"/>
    </xf>
    <xf numFmtId="173" fontId="0" fillId="0" borderId="0" xfId="0" applyNumberFormat="1" applyAlignment="1">
      <alignment vertical="center" wrapText="1"/>
    </xf>
    <xf numFmtId="174" fontId="10" fillId="0" borderId="0" xfId="0" applyNumberFormat="1" applyFont="1" applyAlignment="1">
      <alignment vertical="center" wrapText="1"/>
    </xf>
    <xf numFmtId="17" fontId="0" fillId="0" borderId="0" xfId="0" applyNumberFormat="1" applyFont="1" applyAlignment="1">
      <alignment horizontal="left" vertical="center" indent="1"/>
    </xf>
    <xf numFmtId="175" fontId="0" fillId="6" borderId="1" xfId="0" applyNumberFormat="1" applyFont="1" applyFill="1" applyBorder="1" applyAlignment="1">
      <alignment horizontal="center" vertical="center" wrapText="1"/>
    </xf>
    <xf numFmtId="175" fontId="0" fillId="0" borderId="1" xfId="0" applyNumberFormat="1" applyFont="1" applyBorder="1" applyAlignment="1">
      <alignment horizontal="center" vertical="center" wrapText="1"/>
    </xf>
    <xf numFmtId="1" fontId="31" fillId="11" borderId="5" xfId="0" applyNumberFormat="1" applyFont="1" applyFill="1" applyBorder="1" applyAlignment="1">
      <alignment horizontal="center" vertical="center" wrapText="1"/>
    </xf>
    <xf numFmtId="1" fontId="31" fillId="10" borderId="5" xfId="0" applyNumberFormat="1" applyFont="1" applyFill="1" applyBorder="1" applyAlignment="1">
      <alignment horizontal="center" vertical="center" wrapText="1"/>
    </xf>
    <xf numFmtId="1" fontId="32" fillId="11" borderId="5" xfId="0" applyNumberFormat="1" applyFont="1" applyFill="1" applyBorder="1" applyAlignment="1">
      <alignment horizontal="center" vertical="center" wrapText="1"/>
    </xf>
    <xf numFmtId="1" fontId="31" fillId="5" borderId="5" xfId="0" applyNumberFormat="1" applyFont="1" applyFill="1" applyBorder="1" applyAlignment="1">
      <alignment horizontal="center" vertical="center" wrapText="1"/>
    </xf>
    <xf numFmtId="169" fontId="32" fillId="11" borderId="5" xfId="0" applyNumberFormat="1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33" fillId="5" borderId="5" xfId="0" applyFont="1" applyFill="1" applyBorder="1" applyAlignment="1">
      <alignment horizontal="center" vertical="center" wrapText="1"/>
    </xf>
    <xf numFmtId="175" fontId="34" fillId="0" borderId="1" xfId="0" applyNumberFormat="1" applyFont="1" applyBorder="1" applyAlignment="1">
      <alignment horizontal="center" vertical="center" wrapText="1" shrinkToFit="1"/>
    </xf>
    <xf numFmtId="1" fontId="34" fillId="0" borderId="1" xfId="0" applyNumberFormat="1" applyFont="1" applyBorder="1" applyAlignment="1">
      <alignment horizontal="center" vertical="center" wrapText="1"/>
    </xf>
    <xf numFmtId="0" fontId="34" fillId="9" borderId="1" xfId="0" applyFont="1" applyFill="1" applyBorder="1" applyAlignment="1">
      <alignment horizontal="center" vertical="center" wrapText="1"/>
    </xf>
    <xf numFmtId="165" fontId="34" fillId="10" borderId="1" xfId="0" applyNumberFormat="1" applyFont="1" applyFill="1" applyBorder="1" applyAlignment="1">
      <alignment horizontal="center" vertical="center" wrapText="1"/>
    </xf>
    <xf numFmtId="0" fontId="35" fillId="8" borderId="22" xfId="0" applyFont="1" applyFill="1" applyBorder="1" applyAlignment="1">
      <alignment horizontal="center" vertical="center" wrapText="1"/>
    </xf>
    <xf numFmtId="0" fontId="34" fillId="8" borderId="1" xfId="0" applyFont="1" applyFill="1" applyBorder="1" applyAlignment="1">
      <alignment horizontal="center" vertical="center" wrapText="1"/>
    </xf>
    <xf numFmtId="164" fontId="34" fillId="8" borderId="1" xfId="0" applyNumberFormat="1" applyFont="1" applyFill="1" applyBorder="1" applyAlignment="1">
      <alignment horizontal="center" vertical="center" wrapText="1"/>
    </xf>
    <xf numFmtId="1" fontId="36" fillId="8" borderId="1" xfId="0" applyNumberFormat="1" applyFont="1" applyFill="1" applyBorder="1" applyAlignment="1">
      <alignment horizontal="center" vertical="center" wrapText="1"/>
    </xf>
    <xf numFmtId="0" fontId="36" fillId="5" borderId="5" xfId="0" applyFont="1" applyFill="1" applyBorder="1" applyAlignment="1">
      <alignment horizontal="center" vertical="center" wrapText="1"/>
    </xf>
    <xf numFmtId="165" fontId="36" fillId="8" borderId="1" xfId="0" applyNumberFormat="1" applyFont="1" applyFill="1" applyBorder="1" applyAlignment="1">
      <alignment horizontal="center" vertical="center" wrapText="1"/>
    </xf>
    <xf numFmtId="0" fontId="37" fillId="0" borderId="22" xfId="0" applyFont="1" applyBorder="1" applyAlignment="1">
      <alignment horizontal="center" vertical="center" wrapText="1"/>
    </xf>
    <xf numFmtId="170" fontId="37" fillId="0" borderId="1" xfId="0" applyNumberFormat="1" applyFont="1" applyBorder="1" applyAlignment="1">
      <alignment horizontal="center" vertical="center" wrapText="1"/>
    </xf>
    <xf numFmtId="164" fontId="37" fillId="0" borderId="1" xfId="0" applyNumberFormat="1" applyFont="1" applyBorder="1" applyAlignment="1">
      <alignment horizontal="center" vertical="center" wrapText="1"/>
    </xf>
    <xf numFmtId="1" fontId="38" fillId="0" borderId="1" xfId="0" applyNumberFormat="1" applyFont="1" applyBorder="1" applyAlignment="1">
      <alignment horizontal="center" vertical="center" wrapText="1"/>
    </xf>
    <xf numFmtId="165" fontId="38" fillId="0" borderId="1" xfId="0" applyNumberFormat="1" applyFont="1" applyBorder="1" applyAlignment="1">
      <alignment horizontal="center" vertical="center" wrapText="1"/>
    </xf>
    <xf numFmtId="1" fontId="38" fillId="10" borderId="1" xfId="0" applyNumberFormat="1" applyFont="1" applyFill="1" applyBorder="1" applyAlignment="1">
      <alignment horizontal="center" vertical="center" wrapText="1"/>
    </xf>
    <xf numFmtId="0" fontId="37" fillId="0" borderId="0" xfId="0" applyFont="1" applyAlignment="1">
      <alignment vertical="center" wrapText="1"/>
    </xf>
    <xf numFmtId="0" fontId="37" fillId="0" borderId="0" xfId="0" applyFont="1" applyAlignment="1">
      <alignment horizontal="center" vertical="center" wrapText="1"/>
    </xf>
    <xf numFmtId="0" fontId="39" fillId="0" borderId="0" xfId="0" applyFont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7" fillId="0" borderId="0" xfId="0" applyFont="1" applyBorder="1" applyAlignment="1">
      <alignment horizontal="right" vertical="center" wrapText="1"/>
    </xf>
    <xf numFmtId="164" fontId="37" fillId="0" borderId="0" xfId="0" applyNumberFormat="1" applyFont="1" applyBorder="1" applyAlignment="1">
      <alignment horizontal="center" vertical="center" wrapText="1"/>
    </xf>
    <xf numFmtId="20" fontId="39" fillId="0" borderId="0" xfId="0" applyNumberFormat="1" applyFont="1" applyAlignment="1">
      <alignment horizontal="center" vertical="center" wrapText="1"/>
    </xf>
    <xf numFmtId="20" fontId="40" fillId="0" borderId="0" xfId="0" applyNumberFormat="1" applyFont="1" applyAlignment="1">
      <alignment horizontal="center" vertical="center" wrapText="1"/>
    </xf>
    <xf numFmtId="20" fontId="37" fillId="0" borderId="0" xfId="0" applyNumberFormat="1" applyFont="1" applyBorder="1" applyAlignment="1">
      <alignment horizontal="center" vertical="center" wrapText="1"/>
    </xf>
    <xf numFmtId="165" fontId="40" fillId="0" borderId="0" xfId="0" applyNumberFormat="1" applyFont="1" applyAlignment="1">
      <alignment horizontal="center" vertical="center" wrapText="1"/>
    </xf>
    <xf numFmtId="165" fontId="34" fillId="0" borderId="0" xfId="0" applyNumberFormat="1" applyFont="1" applyAlignment="1">
      <alignment horizontal="center" vertical="center" wrapText="1"/>
    </xf>
    <xf numFmtId="0" fontId="37" fillId="0" borderId="0" xfId="0" applyFont="1" applyBorder="1" applyAlignment="1">
      <alignment vertical="center" wrapText="1"/>
    </xf>
    <xf numFmtId="0" fontId="41" fillId="0" borderId="0" xfId="0" applyFont="1" applyBorder="1" applyAlignment="1">
      <alignment horizontal="center" vertical="center" wrapText="1"/>
    </xf>
    <xf numFmtId="176" fontId="0" fillId="6" borderId="1" xfId="0" applyNumberFormat="1" applyFont="1" applyFill="1" applyBorder="1" applyAlignment="1">
      <alignment horizontal="center" vertical="center" wrapText="1"/>
    </xf>
    <xf numFmtId="176" fontId="0" fillId="0" borderId="1" xfId="0" applyNumberFormat="1" applyFont="1" applyBorder="1" applyAlignment="1">
      <alignment horizontal="center" vertical="center" wrapText="1"/>
    </xf>
    <xf numFmtId="176" fontId="34" fillId="0" borderId="1" xfId="0" applyNumberFormat="1" applyFont="1" applyBorder="1" applyAlignment="1">
      <alignment horizontal="center" vertical="center" wrapText="1" shrinkToFit="1"/>
    </xf>
    <xf numFmtId="0" fontId="15" fillId="6" borderId="2" xfId="0" applyFont="1" applyFill="1" applyBorder="1" applyAlignment="1">
      <alignment horizontal="left" vertical="center" wrapText="1"/>
    </xf>
    <xf numFmtId="0" fontId="15" fillId="6" borderId="18" xfId="0" applyFont="1" applyFill="1" applyBorder="1" applyAlignment="1">
      <alignment horizontal="left" vertical="center" wrapText="1"/>
    </xf>
    <xf numFmtId="0" fontId="17" fillId="0" borderId="8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9" fillId="6" borderId="1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66" fontId="19" fillId="6" borderId="11" xfId="0" applyNumberFormat="1" applyFont="1" applyFill="1" applyBorder="1" applyAlignment="1">
      <alignment horizontal="center" vertical="center" wrapText="1"/>
    </xf>
    <xf numFmtId="0" fontId="0" fillId="0" borderId="10" xfId="0" applyFont="1" applyBorder="1" applyAlignment="1">
      <alignment horizontal="left" vertical="center" wrapText="1"/>
    </xf>
    <xf numFmtId="0" fontId="0" fillId="0" borderId="26" xfId="0" applyFont="1" applyBorder="1" applyAlignment="1">
      <alignment horizontal="left" vertical="center" wrapText="1"/>
    </xf>
    <xf numFmtId="0" fontId="25" fillId="0" borderId="6" xfId="0" applyFont="1" applyBorder="1" applyAlignment="1">
      <alignment horizontal="left" vertical="center" wrapText="1"/>
    </xf>
    <xf numFmtId="0" fontId="25" fillId="0" borderId="16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16" xfId="0" applyFont="1" applyBorder="1" applyAlignment="1">
      <alignment horizontal="left" vertical="center" wrapText="1"/>
    </xf>
    <xf numFmtId="0" fontId="0" fillId="0" borderId="9" xfId="0" applyFont="1" applyBorder="1" applyAlignment="1">
      <alignment horizontal="left" vertical="center" wrapText="1"/>
    </xf>
    <xf numFmtId="0" fontId="0" fillId="0" borderId="25" xfId="0" applyFont="1" applyBorder="1" applyAlignment="1">
      <alignment horizontal="left" vertical="center" wrapText="1"/>
    </xf>
    <xf numFmtId="0" fontId="0" fillId="0" borderId="0" xfId="0" applyFont="1" applyBorder="1" applyAlignment="1">
      <alignment vertical="center" wrapText="1"/>
    </xf>
    <xf numFmtId="0" fontId="0" fillId="0" borderId="16" xfId="0" applyFont="1" applyBorder="1" applyAlignment="1">
      <alignment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3" fillId="7" borderId="13" xfId="0" applyFont="1" applyFill="1" applyBorder="1" applyAlignment="1">
      <alignment horizontal="center" vertical="center" wrapText="1"/>
    </xf>
    <xf numFmtId="167" fontId="12" fillId="6" borderId="0" xfId="0" applyNumberFormat="1" applyFont="1" applyFill="1" applyBorder="1" applyAlignment="1">
      <alignment horizontal="center" vertical="center" wrapText="1"/>
    </xf>
    <xf numFmtId="0" fontId="12" fillId="10" borderId="12" xfId="0" applyFont="1" applyFill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 wrapText="1"/>
    </xf>
    <xf numFmtId="0" fontId="5" fillId="4" borderId="18" xfId="0" applyFont="1" applyFill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left" vertical="center" wrapText="1" indent="1"/>
    </xf>
    <xf numFmtId="0" fontId="20" fillId="0" borderId="21" xfId="0" applyFont="1" applyBorder="1" applyAlignment="1">
      <alignment horizontal="center" vertical="top" wrapText="1"/>
    </xf>
    <xf numFmtId="0" fontId="3" fillId="7" borderId="23" xfId="0" applyFont="1" applyFill="1" applyBorder="1" applyAlignment="1">
      <alignment horizontal="center" vertical="center" wrapText="1"/>
    </xf>
    <xf numFmtId="0" fontId="3" fillId="7" borderId="6" xfId="0" applyFont="1" applyFill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165" fontId="0" fillId="2" borderId="5" xfId="0" applyNumberFormat="1" applyFont="1" applyFill="1" applyBorder="1" applyAlignment="1">
      <alignment horizontal="center" vertical="center" wrapText="1"/>
    </xf>
    <xf numFmtId="169" fontId="42" fillId="11" borderId="5" xfId="0" applyNumberFormat="1" applyFont="1" applyFill="1" applyBorder="1" applyAlignment="1">
      <alignment horizontal="center" vertical="center" wrapText="1"/>
    </xf>
    <xf numFmtId="165" fontId="42" fillId="8" borderId="1" xfId="0" applyNumberFormat="1" applyFont="1" applyFill="1" applyBorder="1" applyAlignment="1">
      <alignment horizontal="center" vertical="center" wrapText="1"/>
    </xf>
    <xf numFmtId="169" fontId="0" fillId="12" borderId="6" xfId="0" applyNumberFormat="1" applyFont="1" applyFill="1" applyBorder="1" applyAlignment="1">
      <alignment horizontal="center" vertical="center" wrapText="1"/>
    </xf>
    <xf numFmtId="169" fontId="0" fillId="12" borderId="2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TableStyleLight1" xfId="1"/>
  </cellStyles>
  <dxfs count="1401"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theme="9" tint="-0.499984740745262"/>
      </font>
    </dxf>
    <dxf>
      <font>
        <b/>
        <i val="0"/>
        <color rgb="FF0000FF"/>
      </font>
    </dxf>
    <dxf>
      <font>
        <b val="0"/>
        <i val="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color theme="0" tint="-0.1499679555650502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5" tint="-0.24994659260841701"/>
      </font>
    </dxf>
    <dxf>
      <font>
        <color theme="1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b/>
        <i val="0"/>
        <color rgb="FF2B03BD"/>
      </font>
    </dxf>
    <dxf>
      <font>
        <b/>
        <i val="0"/>
        <color theme="9" tint="-0.499984740745262"/>
      </font>
    </dxf>
    <dxf>
      <font>
        <b val="0"/>
        <i val="0"/>
        <color rgb="FFFFFF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B80047"/>
      <rgbColor rgb="FF008080"/>
      <rgbColor rgb="FFC0C0C0"/>
      <rgbColor rgb="FF808080"/>
      <rgbColor rgb="FF9999FF"/>
      <rgbColor rgb="FF993366"/>
      <rgbColor rgb="FFFFFF66"/>
      <rgbColor rgb="FFCCFFFF"/>
      <rgbColor rgb="FF660066"/>
      <rgbColor rgb="FFFF8080"/>
      <rgbColor rgb="FF0047FF"/>
      <rgbColor rgb="FFCCCCCC"/>
      <rgbColor rgb="FF000080"/>
      <rgbColor rgb="FFFF00FF"/>
      <rgbColor rgb="FFFFFF00"/>
      <rgbColor rgb="FF00FFFF"/>
      <rgbColor rgb="FF800080"/>
      <rgbColor rgb="FF800000"/>
      <rgbColor rgb="FF008080"/>
      <rgbColor rgb="FF2300DC"/>
      <rgbColor rgb="FF00CCFF"/>
      <rgbColor rgb="FFCFE7F5"/>
      <rgbColor rgb="FFE3E3E3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D320"/>
      <rgbColor rgb="FFFF9900"/>
      <rgbColor rgb="FFFF3333"/>
      <rgbColor rgb="FF666699"/>
      <rgbColor rgb="FF969696"/>
      <rgbColor rgb="FF003366"/>
      <rgbColor rgb="FF339966"/>
      <rgbColor rgb="FF003300"/>
      <rgbColor rgb="FF333300"/>
      <rgbColor rgb="FF993300"/>
      <rgbColor rgb="FFFF3366"/>
      <rgbColor rgb="FF2323DC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2B03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IW137"/>
  <sheetViews>
    <sheetView tabSelected="1" view="pageBreakPreview" zoomScale="55" zoomScaleNormal="75" zoomScaleSheetLayoutView="55" zoomScalePageLayoutView="65" workbookViewId="0">
      <pane xSplit="1" ySplit="12" topLeftCell="B37" activePane="bottomRight" state="frozen"/>
      <selection activeCell="H32" sqref="H32"/>
      <selection pane="topRight" activeCell="H32" sqref="H32"/>
      <selection pane="bottomLeft" activeCell="H32" sqref="H32"/>
      <selection pane="bottomRight" activeCell="O46" sqref="O46"/>
    </sheetView>
  </sheetViews>
  <sheetFormatPr baseColWidth="10" defaultColWidth="9.140625" defaultRowHeight="12.75" x14ac:dyDescent="0.2"/>
  <cols>
    <col min="1" max="1" width="3.7109375" style="22"/>
    <col min="2" max="2" width="20.7109375" style="25" customWidth="1"/>
    <col min="3" max="8" width="13.7109375" style="22" customWidth="1"/>
    <col min="9" max="9" width="14" style="22" customWidth="1"/>
    <col min="10" max="13" width="10.7109375" style="25" customWidth="1"/>
    <col min="14" max="14" width="2.5703125" style="26" customWidth="1"/>
    <col min="15" max="15" width="13.7109375" style="18" customWidth="1"/>
    <col min="16" max="16" width="28.140625" style="3" customWidth="1"/>
    <col min="17" max="17" width="10.7109375" style="96" customWidth="1"/>
    <col min="18" max="18" width="11.42578125" style="22"/>
    <col min="19" max="19" width="24.28515625" style="89" customWidth="1"/>
    <col min="20" max="20" width="18.5703125" style="22" customWidth="1"/>
    <col min="21" max="21" width="16.140625" style="22" customWidth="1"/>
    <col min="22" max="257" width="11.42578125" style="22"/>
    <col min="258" max="1025" width="11.42578125" style="27"/>
    <col min="1026" max="16384" width="9.140625" style="27"/>
  </cols>
  <sheetData>
    <row r="1" spans="1:21" ht="20.25" x14ac:dyDescent="0.2">
      <c r="B1" s="23" t="str">
        <f>C3</f>
        <v>XXXX</v>
      </c>
      <c r="C1" s="23" t="s">
        <v>17</v>
      </c>
      <c r="D1" s="23" t="s">
        <v>18</v>
      </c>
      <c r="E1" s="23" t="s">
        <v>19</v>
      </c>
      <c r="F1" s="24" t="s">
        <v>64</v>
      </c>
      <c r="O1" s="117" t="s">
        <v>78</v>
      </c>
      <c r="P1" s="21" t="s">
        <v>63</v>
      </c>
      <c r="S1" s="18" t="s">
        <v>73</v>
      </c>
      <c r="T1" s="18" t="s">
        <v>75</v>
      </c>
      <c r="U1" s="18" t="s">
        <v>76</v>
      </c>
    </row>
    <row r="2" spans="1:21" ht="21" customHeight="1" x14ac:dyDescent="0.2">
      <c r="B2" s="28" t="str">
        <f>C4</f>
        <v>Xxxx</v>
      </c>
      <c r="C2" s="29">
        <v>0</v>
      </c>
      <c r="D2" s="30">
        <f>+Q11</f>
        <v>0</v>
      </c>
      <c r="E2" s="31">
        <f>F2+C2-D2</f>
        <v>0</v>
      </c>
      <c r="F2" s="19">
        <v>0</v>
      </c>
      <c r="J2" s="12" t="s">
        <v>16</v>
      </c>
      <c r="K2" s="194" t="s">
        <v>20</v>
      </c>
      <c r="L2" s="194"/>
      <c r="M2" s="116"/>
      <c r="N2" s="116"/>
      <c r="O2" s="115">
        <f>25/12/2</f>
        <v>1.0416666666666667</v>
      </c>
      <c r="P2" s="21">
        <v>580</v>
      </c>
      <c r="S2" s="89" t="s">
        <v>62</v>
      </c>
      <c r="T2" s="89" t="s">
        <v>65</v>
      </c>
      <c r="U2" s="89" t="s">
        <v>11</v>
      </c>
    </row>
    <row r="3" spans="1:21" ht="24.75" customHeight="1" x14ac:dyDescent="0.2">
      <c r="B3" s="32" t="s">
        <v>0</v>
      </c>
      <c r="C3" s="164" t="s">
        <v>81</v>
      </c>
      <c r="D3" s="164"/>
      <c r="E3" s="164"/>
      <c r="F3" s="165"/>
      <c r="G3" s="33"/>
      <c r="I3" s="166" t="s">
        <v>21</v>
      </c>
      <c r="J3" s="34" t="s">
        <v>11</v>
      </c>
      <c r="K3" s="178" t="s">
        <v>22</v>
      </c>
      <c r="L3" s="178"/>
      <c r="M3" s="178"/>
      <c r="N3" s="178"/>
      <c r="O3" s="178"/>
      <c r="P3" s="179"/>
      <c r="Q3" s="100"/>
      <c r="S3" s="89" t="s">
        <v>66</v>
      </c>
      <c r="T3" s="89" t="s">
        <v>70</v>
      </c>
      <c r="U3" s="89"/>
    </row>
    <row r="4" spans="1:21" ht="20.25" customHeight="1" x14ac:dyDescent="0.2">
      <c r="B4" s="32" t="s">
        <v>1</v>
      </c>
      <c r="C4" s="168" t="s">
        <v>82</v>
      </c>
      <c r="D4" s="168"/>
      <c r="E4" s="168"/>
      <c r="F4" s="168"/>
      <c r="G4" s="33"/>
      <c r="H4" s="33"/>
      <c r="I4" s="166"/>
      <c r="J4" s="12" t="s">
        <v>12</v>
      </c>
      <c r="K4" s="180" t="s">
        <v>23</v>
      </c>
      <c r="L4" s="180"/>
      <c r="M4" s="180"/>
      <c r="N4" s="180"/>
      <c r="O4" s="180"/>
      <c r="P4" s="181"/>
      <c r="Q4" s="100"/>
      <c r="S4" s="89" t="s">
        <v>74</v>
      </c>
      <c r="T4" s="89"/>
      <c r="U4" s="89"/>
    </row>
    <row r="5" spans="1:21" ht="26.25" customHeight="1" x14ac:dyDescent="0.2">
      <c r="B5" s="17" t="s">
        <v>2</v>
      </c>
      <c r="C5" s="17" t="s">
        <v>3</v>
      </c>
      <c r="D5" s="17" t="s">
        <v>77</v>
      </c>
      <c r="E5" s="17" t="s">
        <v>85</v>
      </c>
      <c r="F5" s="17" t="s">
        <v>4</v>
      </c>
      <c r="G5" s="33"/>
      <c r="H5" s="33"/>
      <c r="I5" s="166"/>
      <c r="J5" s="12" t="s">
        <v>13</v>
      </c>
      <c r="K5" s="176" t="s">
        <v>24</v>
      </c>
      <c r="L5" s="176"/>
      <c r="M5" s="176"/>
      <c r="N5" s="176"/>
      <c r="O5" s="176"/>
      <c r="P5" s="177"/>
      <c r="Q5" s="100"/>
      <c r="S5" s="89" t="s">
        <v>67</v>
      </c>
      <c r="T5" s="89"/>
      <c r="U5" s="89"/>
    </row>
    <row r="6" spans="1:21" ht="20.25" customHeight="1" x14ac:dyDescent="0.2">
      <c r="B6" s="36" t="s">
        <v>5</v>
      </c>
      <c r="C6" s="37"/>
      <c r="D6" s="38">
        <f>I18+I20+I22+I24+I26+I28+I30</f>
        <v>1.375</v>
      </c>
      <c r="E6" s="39"/>
      <c r="F6" s="40"/>
      <c r="G6" s="33"/>
      <c r="H6" s="33"/>
      <c r="I6" s="166"/>
      <c r="J6" s="12" t="s">
        <v>14</v>
      </c>
      <c r="K6" s="176" t="s">
        <v>25</v>
      </c>
      <c r="L6" s="176"/>
      <c r="M6" s="176"/>
      <c r="N6" s="176"/>
      <c r="O6" s="176"/>
      <c r="P6" s="177"/>
      <c r="Q6" s="100"/>
      <c r="S6" s="89" t="s">
        <v>71</v>
      </c>
      <c r="T6" s="89"/>
      <c r="U6" s="89"/>
    </row>
    <row r="7" spans="1:21" ht="20.25" customHeight="1" x14ac:dyDescent="0.2">
      <c r="B7" s="41" t="s">
        <v>6</v>
      </c>
      <c r="C7" s="123">
        <v>4</v>
      </c>
      <c r="D7" s="123">
        <f>O2*2*8</f>
        <v>16.666666666666668</v>
      </c>
      <c r="E7" s="124">
        <f>J11*O2</f>
        <v>1.0416666666666667</v>
      </c>
      <c r="F7" s="132">
        <f>ROUNDDOWN((C7+D7)-E7,2)</f>
        <v>19.62</v>
      </c>
      <c r="G7" s="173" t="s">
        <v>79</v>
      </c>
      <c r="H7" s="174"/>
      <c r="I7" s="167"/>
      <c r="J7" s="42" t="s">
        <v>26</v>
      </c>
      <c r="K7" s="171" t="s">
        <v>27</v>
      </c>
      <c r="L7" s="171"/>
      <c r="M7" s="171"/>
      <c r="N7" s="171"/>
      <c r="O7" s="171"/>
      <c r="P7" s="172"/>
      <c r="Q7" s="100"/>
      <c r="S7" s="89" t="s">
        <v>68</v>
      </c>
      <c r="T7" s="89"/>
      <c r="U7" s="89"/>
    </row>
    <row r="8" spans="1:21" s="22" customFormat="1" ht="20.25" customHeight="1" x14ac:dyDescent="0.2">
      <c r="A8" s="1"/>
      <c r="B8" s="41" t="s">
        <v>7</v>
      </c>
      <c r="C8" s="161">
        <v>2</v>
      </c>
      <c r="D8" s="161">
        <v>1</v>
      </c>
      <c r="E8" s="162">
        <f>K11</f>
        <v>1</v>
      </c>
      <c r="F8" s="163">
        <f>C8+D8-E8</f>
        <v>2</v>
      </c>
      <c r="G8" s="173" t="s">
        <v>28</v>
      </c>
      <c r="H8" s="175"/>
      <c r="I8" s="33"/>
      <c r="J8" s="169"/>
      <c r="K8" s="169"/>
      <c r="L8" s="169"/>
      <c r="M8" s="169"/>
      <c r="N8" s="169"/>
      <c r="O8" s="169"/>
      <c r="P8" s="106"/>
      <c r="Q8" s="96"/>
      <c r="S8" s="89" t="s">
        <v>72</v>
      </c>
      <c r="T8" s="89"/>
      <c r="U8" s="89"/>
    </row>
    <row r="9" spans="1:21" s="22" customFormat="1" ht="30.75" customHeight="1" x14ac:dyDescent="0.2">
      <c r="A9" s="2"/>
      <c r="B9" s="41" t="s">
        <v>8</v>
      </c>
      <c r="C9" s="44">
        <v>0</v>
      </c>
      <c r="D9" s="45"/>
      <c r="E9" s="46">
        <f>L11</f>
        <v>1</v>
      </c>
      <c r="F9" s="133">
        <f>C9+E9</f>
        <v>1</v>
      </c>
      <c r="G9" s="43"/>
      <c r="H9" s="33"/>
      <c r="I9" s="85" t="s">
        <v>29</v>
      </c>
      <c r="J9" s="85" t="s">
        <v>11</v>
      </c>
      <c r="K9" s="85" t="s">
        <v>12</v>
      </c>
      <c r="L9" s="85" t="s">
        <v>13</v>
      </c>
      <c r="M9" s="85" t="s">
        <v>14</v>
      </c>
      <c r="N9" s="57"/>
      <c r="O9" s="85" t="s">
        <v>15</v>
      </c>
      <c r="P9" s="106"/>
      <c r="Q9" s="96" t="s">
        <v>16</v>
      </c>
      <c r="S9" s="89"/>
      <c r="T9" s="89"/>
      <c r="U9" s="89"/>
    </row>
    <row r="10" spans="1:21" s="22" customFormat="1" ht="20.25" customHeight="1" x14ac:dyDescent="0.2">
      <c r="A10" s="2"/>
      <c r="B10" s="41" t="s">
        <v>9</v>
      </c>
      <c r="C10" s="44">
        <v>0</v>
      </c>
      <c r="D10" s="45"/>
      <c r="E10" s="47">
        <f>M11</f>
        <v>0</v>
      </c>
      <c r="F10" s="134"/>
      <c r="G10" s="33"/>
      <c r="H10" s="33"/>
      <c r="I10" s="49">
        <f>C12-30</f>
        <v>40148</v>
      </c>
      <c r="J10" s="50">
        <f>J33</f>
        <v>2</v>
      </c>
      <c r="K10" s="50">
        <f>K33</f>
        <v>0</v>
      </c>
      <c r="L10" s="50">
        <f>L33</f>
        <v>0</v>
      </c>
      <c r="M10" s="50">
        <f>M33</f>
        <v>0</v>
      </c>
      <c r="N10" s="48"/>
      <c r="O10" s="51">
        <f>O33</f>
        <v>0</v>
      </c>
      <c r="P10" s="3"/>
      <c r="Q10" s="99">
        <f>Q33</f>
        <v>0</v>
      </c>
      <c r="S10" s="89" t="s">
        <v>50</v>
      </c>
      <c r="T10" s="89"/>
      <c r="U10" s="89"/>
    </row>
    <row r="11" spans="1:21" s="22" customFormat="1" ht="20.25" customHeight="1" x14ac:dyDescent="0.2">
      <c r="A11" s="2"/>
      <c r="B11" s="41" t="s">
        <v>10</v>
      </c>
      <c r="C11" s="111">
        <v>1.0833333333333333</v>
      </c>
      <c r="D11" s="45"/>
      <c r="E11" s="52">
        <f>+O11</f>
        <v>-0.22916666666666685</v>
      </c>
      <c r="F11" s="135">
        <f>(IF(E11=0,C11-E11,C11+E11))</f>
        <v>0.85416666666666641</v>
      </c>
      <c r="G11" s="33"/>
      <c r="H11" s="33"/>
      <c r="I11" s="49">
        <f>C12</f>
        <v>40178</v>
      </c>
      <c r="J11" s="50">
        <f>J34+J57+J82+J107+J133</f>
        <v>1</v>
      </c>
      <c r="K11" s="50">
        <f>K34+K57+K82+K107+K133</f>
        <v>1</v>
      </c>
      <c r="L11" s="50">
        <f>L34+L57+L82+L107+L133</f>
        <v>1</v>
      </c>
      <c r="M11" s="50">
        <f>M34+M57+M82+M107+M133</f>
        <v>0</v>
      </c>
      <c r="N11" s="48"/>
      <c r="O11" s="51">
        <f>O34+O57+O82+O107+O133</f>
        <v>-0.22916666666666685</v>
      </c>
      <c r="P11" s="3"/>
      <c r="Q11" s="99">
        <f>Q34+Q57+Q82+Q107+Q133</f>
        <v>0</v>
      </c>
      <c r="S11" s="89" t="s">
        <v>61</v>
      </c>
      <c r="T11" s="89"/>
      <c r="U11" s="89"/>
    </row>
    <row r="12" spans="1:21" s="22" customFormat="1" ht="20.25" customHeight="1" x14ac:dyDescent="0.2">
      <c r="A12" s="1" t="s">
        <v>30</v>
      </c>
      <c r="C12" s="170">
        <f>DATE(2014,1,1)</f>
        <v>40178</v>
      </c>
      <c r="D12" s="170"/>
      <c r="E12" s="170"/>
      <c r="F12" s="170"/>
      <c r="G12" s="170"/>
      <c r="H12" s="170"/>
      <c r="I12" s="49">
        <f>C12+31</f>
        <v>40209</v>
      </c>
      <c r="J12" s="50">
        <f>+J134</f>
        <v>0</v>
      </c>
      <c r="K12" s="50">
        <f>+K134</f>
        <v>0</v>
      </c>
      <c r="L12" s="50">
        <f>+L134</f>
        <v>0</v>
      </c>
      <c r="M12" s="50">
        <f>+M134</f>
        <v>0</v>
      </c>
      <c r="N12" s="48"/>
      <c r="O12" s="51">
        <f>O134</f>
        <v>0</v>
      </c>
      <c r="P12" s="3"/>
      <c r="Q12" s="99">
        <f>Q34</f>
        <v>0</v>
      </c>
      <c r="S12" s="90"/>
    </row>
    <row r="13" spans="1:21" ht="12.75" customHeight="1" x14ac:dyDescent="0.2">
      <c r="A13" s="25" t="s">
        <v>31</v>
      </c>
      <c r="B13" s="182" t="s">
        <v>32</v>
      </c>
      <c r="C13" s="183" t="s">
        <v>33</v>
      </c>
      <c r="D13" s="183"/>
      <c r="E13" s="183"/>
      <c r="F13" s="183"/>
      <c r="G13" s="183"/>
      <c r="H13" s="183"/>
      <c r="N13" s="48"/>
      <c r="Q13" s="101"/>
      <c r="S13" s="108"/>
    </row>
    <row r="14" spans="1:21" ht="22.5" customHeight="1" x14ac:dyDescent="0.2">
      <c r="A14" s="25" t="s">
        <v>31</v>
      </c>
      <c r="B14" s="182"/>
      <c r="C14" s="53" t="s">
        <v>34</v>
      </c>
      <c r="D14" s="184">
        <f>DATE(2013,12,30)</f>
        <v>40176</v>
      </c>
      <c r="E14" s="184"/>
      <c r="F14" s="54" t="s">
        <v>35</v>
      </c>
      <c r="G14" s="184">
        <f>D14+6</f>
        <v>40182</v>
      </c>
      <c r="H14" s="184"/>
      <c r="I14" s="186" t="s">
        <v>36</v>
      </c>
      <c r="J14" s="85" t="s">
        <v>11</v>
      </c>
      <c r="K14" s="85" t="s">
        <v>12</v>
      </c>
      <c r="L14" s="85" t="s">
        <v>13</v>
      </c>
      <c r="M14" s="85" t="s">
        <v>14</v>
      </c>
      <c r="N14" s="57"/>
      <c r="O14" s="85" t="s">
        <v>15</v>
      </c>
      <c r="Q14" s="96" t="s">
        <v>16</v>
      </c>
      <c r="S14" s="107"/>
    </row>
    <row r="15" spans="1:21" ht="12" customHeight="1" x14ac:dyDescent="0.2">
      <c r="A15" s="25" t="s">
        <v>31</v>
      </c>
      <c r="B15" s="182"/>
      <c r="C15" s="55"/>
      <c r="D15" s="56"/>
      <c r="E15" s="56"/>
      <c r="F15" s="56"/>
      <c r="G15" s="56"/>
      <c r="H15" s="56"/>
      <c r="I15" s="187"/>
      <c r="J15" s="50">
        <f>C7+D7</f>
        <v>20.666666666666668</v>
      </c>
      <c r="K15" s="50">
        <f>C8+D8</f>
        <v>3</v>
      </c>
      <c r="L15" s="50">
        <f>C9</f>
        <v>0</v>
      </c>
      <c r="M15" s="50">
        <f>+C10</f>
        <v>0</v>
      </c>
      <c r="N15" s="57"/>
      <c r="O15" s="51">
        <f>C11</f>
        <v>1.0833333333333333</v>
      </c>
      <c r="Q15" s="96">
        <f>E2</f>
        <v>0</v>
      </c>
      <c r="S15" s="108"/>
    </row>
    <row r="16" spans="1:21" ht="28.15" customHeight="1" x14ac:dyDescent="0.2">
      <c r="A16" s="25" t="s">
        <v>31</v>
      </c>
      <c r="B16" s="185" t="s">
        <v>37</v>
      </c>
      <c r="C16" s="185" t="s">
        <v>38</v>
      </c>
      <c r="D16" s="185"/>
      <c r="E16" s="185" t="s">
        <v>39</v>
      </c>
      <c r="F16" s="185"/>
      <c r="G16" s="185" t="s">
        <v>40</v>
      </c>
      <c r="H16" s="185"/>
      <c r="I16" s="185"/>
      <c r="J16" s="188" t="s">
        <v>41</v>
      </c>
      <c r="K16" s="188"/>
      <c r="L16" s="188"/>
      <c r="M16" s="188"/>
      <c r="N16" s="48"/>
      <c r="O16" s="4"/>
      <c r="P16" s="189" t="s">
        <v>42</v>
      </c>
      <c r="S16" s="107"/>
    </row>
    <row r="17" spans="1:21" s="62" customFormat="1" ht="45" customHeight="1" x14ac:dyDescent="0.2">
      <c r="A17" s="58" t="s">
        <v>31</v>
      </c>
      <c r="B17" s="185"/>
      <c r="C17" s="59" t="s">
        <v>43</v>
      </c>
      <c r="D17" s="60" t="s">
        <v>44</v>
      </c>
      <c r="E17" s="59" t="s">
        <v>45</v>
      </c>
      <c r="F17" s="60" t="s">
        <v>44</v>
      </c>
      <c r="G17" s="59" t="s">
        <v>46</v>
      </c>
      <c r="H17" s="60" t="s">
        <v>47</v>
      </c>
      <c r="I17" s="60" t="s">
        <v>48</v>
      </c>
      <c r="J17" s="5" t="s">
        <v>11</v>
      </c>
      <c r="K17" s="5" t="s">
        <v>12</v>
      </c>
      <c r="L17" s="5" t="s">
        <v>13</v>
      </c>
      <c r="M17" s="5" t="s">
        <v>14</v>
      </c>
      <c r="N17" s="61"/>
      <c r="O17" s="6" t="s">
        <v>15</v>
      </c>
      <c r="P17" s="189"/>
      <c r="Q17" s="103" t="s">
        <v>16</v>
      </c>
      <c r="S17" s="108"/>
      <c r="T17" s="118"/>
      <c r="U17" s="121"/>
    </row>
    <row r="18" spans="1:21" ht="12.75" customHeight="1" x14ac:dyDescent="0.2">
      <c r="A18" s="25" t="s">
        <v>31</v>
      </c>
      <c r="B18" s="63">
        <f>D14</f>
        <v>40176</v>
      </c>
      <c r="C18" s="109">
        <v>0.375</v>
      </c>
      <c r="D18" s="110">
        <v>0.52083333333333337</v>
      </c>
      <c r="E18" s="109">
        <v>0.5625</v>
      </c>
      <c r="F18" s="110">
        <v>0.79166666666666663</v>
      </c>
      <c r="G18" s="109">
        <f t="shared" ref="G18:G31" si="0">D18-C18</f>
        <v>0.14583333333333337</v>
      </c>
      <c r="H18" s="110">
        <f>F18-E18</f>
        <v>0.22916666666666663</v>
      </c>
      <c r="I18" s="110">
        <f t="shared" ref="I18:I31" si="1">G18+H18</f>
        <v>0.375</v>
      </c>
      <c r="J18" s="125"/>
      <c r="K18" s="125"/>
      <c r="L18" s="125"/>
      <c r="M18" s="125"/>
      <c r="N18" s="130"/>
      <c r="O18" s="129"/>
      <c r="P18" s="7"/>
      <c r="Q18" s="104"/>
      <c r="S18" s="107"/>
      <c r="T18" s="118"/>
      <c r="U18" s="121"/>
    </row>
    <row r="19" spans="1:21" ht="38.25" customHeight="1" x14ac:dyDescent="0.2">
      <c r="A19" s="25" t="s">
        <v>31</v>
      </c>
      <c r="B19" s="66" t="s">
        <v>49</v>
      </c>
      <c r="C19" s="67">
        <v>0</v>
      </c>
      <c r="D19" s="86">
        <v>0</v>
      </c>
      <c r="E19" s="67">
        <v>0</v>
      </c>
      <c r="F19" s="86">
        <v>0</v>
      </c>
      <c r="G19" s="87">
        <f t="shared" si="0"/>
        <v>0</v>
      </c>
      <c r="H19" s="88">
        <f>F19-E19</f>
        <v>0</v>
      </c>
      <c r="I19" s="87">
        <f t="shared" si="1"/>
        <v>0</v>
      </c>
      <c r="J19" s="126">
        <v>1</v>
      </c>
      <c r="K19" s="126"/>
      <c r="L19" s="126"/>
      <c r="M19" s="126"/>
      <c r="N19" s="131" t="str">
        <f>CONCATENATE(J19,K19,L19,M19,Q19)</f>
        <v>1</v>
      </c>
      <c r="O19" s="195" t="str">
        <f>IF(N19="",I19-I18,"")</f>
        <v/>
      </c>
      <c r="P19" s="114"/>
      <c r="Q19" s="105"/>
      <c r="S19" s="108"/>
      <c r="T19" s="118"/>
      <c r="U19" s="121"/>
    </row>
    <row r="20" spans="1:21" s="69" customFormat="1" ht="12.75" customHeight="1" x14ac:dyDescent="0.2">
      <c r="A20" s="25" t="s">
        <v>31</v>
      </c>
      <c r="B20" s="68">
        <f>B18+1</f>
        <v>40177</v>
      </c>
      <c r="C20" s="64">
        <v>0.35416666666666669</v>
      </c>
      <c r="D20" s="65">
        <v>0.54166666666666663</v>
      </c>
      <c r="E20" s="64">
        <v>0.58333333333333337</v>
      </c>
      <c r="F20" s="65">
        <v>0.6875</v>
      </c>
      <c r="G20" s="64">
        <f t="shared" si="0"/>
        <v>0.18749999999999994</v>
      </c>
      <c r="H20" s="65">
        <f t="shared" ref="H20:H21" si="2">F20-E20</f>
        <v>0.10416666666666663</v>
      </c>
      <c r="I20" s="65">
        <f t="shared" si="1"/>
        <v>0.29166666666666657</v>
      </c>
      <c r="J20" s="127"/>
      <c r="K20" s="127"/>
      <c r="L20" s="127"/>
      <c r="M20" s="127"/>
      <c r="N20" s="130"/>
      <c r="O20" s="129"/>
      <c r="P20" s="113"/>
      <c r="Q20" s="104"/>
      <c r="S20" s="107"/>
      <c r="T20" s="118"/>
      <c r="U20" s="121"/>
    </row>
    <row r="21" spans="1:21" ht="38.25" customHeight="1" x14ac:dyDescent="0.2">
      <c r="A21" s="25" t="s">
        <v>31</v>
      </c>
      <c r="B21" s="66" t="s">
        <v>49</v>
      </c>
      <c r="C21" s="198">
        <v>0.39583333333333331</v>
      </c>
      <c r="D21" s="199">
        <f>D20</f>
        <v>0.54166666666666663</v>
      </c>
      <c r="E21" s="198">
        <f>E20</f>
        <v>0.58333333333333337</v>
      </c>
      <c r="F21" s="199">
        <v>0.72916666666666663</v>
      </c>
      <c r="G21" s="87">
        <f t="shared" si="0"/>
        <v>0.14583333333333331</v>
      </c>
      <c r="H21" s="88">
        <f t="shared" si="2"/>
        <v>0.14583333333333326</v>
      </c>
      <c r="I21" s="88">
        <f t="shared" si="1"/>
        <v>0.29166666666666657</v>
      </c>
      <c r="J21" s="126">
        <v>1</v>
      </c>
      <c r="K21" s="126"/>
      <c r="L21" s="126"/>
      <c r="M21" s="126"/>
      <c r="N21" s="131" t="str">
        <f>CONCATENATE(J21,K21,L21,M21,Q21)</f>
        <v>1</v>
      </c>
      <c r="O21" s="195" t="str">
        <f>IF(N21="",I21-I20,"")</f>
        <v/>
      </c>
      <c r="P21" s="112"/>
      <c r="Q21" s="105"/>
      <c r="S21" s="108"/>
      <c r="T21" s="118"/>
      <c r="U21" s="121"/>
    </row>
    <row r="22" spans="1:21" s="69" customFormat="1" ht="12.75" customHeight="1" x14ac:dyDescent="0.2">
      <c r="A22" s="25" t="s">
        <v>31</v>
      </c>
      <c r="B22" s="68">
        <f>B20+1</f>
        <v>40178</v>
      </c>
      <c r="C22" s="109">
        <v>0</v>
      </c>
      <c r="D22" s="110">
        <v>0</v>
      </c>
      <c r="E22" s="109">
        <v>0</v>
      </c>
      <c r="F22" s="110">
        <v>0</v>
      </c>
      <c r="G22" s="109">
        <f t="shared" si="0"/>
        <v>0</v>
      </c>
      <c r="H22" s="110">
        <f t="shared" ref="H20:H31" si="3">F22-E22</f>
        <v>0</v>
      </c>
      <c r="I22" s="110">
        <f t="shared" si="1"/>
        <v>0</v>
      </c>
      <c r="J22" s="127"/>
      <c r="K22" s="127"/>
      <c r="L22" s="127"/>
      <c r="M22" s="127"/>
      <c r="N22" s="130"/>
      <c r="O22" s="129"/>
      <c r="P22" s="113"/>
      <c r="Q22" s="104"/>
      <c r="S22" s="89"/>
      <c r="T22" s="118"/>
      <c r="U22" s="121"/>
    </row>
    <row r="23" spans="1:21" ht="38.65" customHeight="1" x14ac:dyDescent="0.2">
      <c r="A23" s="25" t="s">
        <v>31</v>
      </c>
      <c r="B23" s="66" t="s">
        <v>49</v>
      </c>
      <c r="C23" s="67">
        <v>0</v>
      </c>
      <c r="D23" s="86">
        <v>0</v>
      </c>
      <c r="E23" s="67">
        <v>0</v>
      </c>
      <c r="F23" s="86">
        <v>0</v>
      </c>
      <c r="G23" s="87">
        <f t="shared" si="0"/>
        <v>0</v>
      </c>
      <c r="H23" s="88">
        <f t="shared" si="3"/>
        <v>0</v>
      </c>
      <c r="I23" s="87">
        <f t="shared" si="1"/>
        <v>0</v>
      </c>
      <c r="J23" s="126"/>
      <c r="K23" s="126"/>
      <c r="L23" s="126">
        <v>1</v>
      </c>
      <c r="M23" s="126"/>
      <c r="N23" s="131" t="str">
        <f>CONCATENATE(J23,K23,L23,M23,Q23)</f>
        <v>1</v>
      </c>
      <c r="O23" s="195" t="str">
        <f>IF(N23="",I23-I22,"")</f>
        <v/>
      </c>
      <c r="P23" s="112" t="s">
        <v>50</v>
      </c>
      <c r="Q23" s="105"/>
      <c r="S23" s="20"/>
      <c r="T23" s="118"/>
      <c r="U23" s="121"/>
    </row>
    <row r="24" spans="1:21" s="69" customFormat="1" ht="12.75" customHeight="1" x14ac:dyDescent="0.2">
      <c r="A24" s="25" t="s">
        <v>31</v>
      </c>
      <c r="B24" s="68">
        <f>B22+1</f>
        <v>40179</v>
      </c>
      <c r="C24" s="109">
        <v>0.375</v>
      </c>
      <c r="D24" s="110">
        <v>0.52083333333333337</v>
      </c>
      <c r="E24" s="109">
        <v>0.5625</v>
      </c>
      <c r="F24" s="110">
        <v>0.79166666666666663</v>
      </c>
      <c r="G24" s="109">
        <f t="shared" si="0"/>
        <v>0.14583333333333337</v>
      </c>
      <c r="H24" s="110">
        <f t="shared" si="3"/>
        <v>0.22916666666666663</v>
      </c>
      <c r="I24" s="110">
        <f t="shared" si="1"/>
        <v>0.375</v>
      </c>
      <c r="J24" s="127"/>
      <c r="K24" s="127"/>
      <c r="L24" s="127"/>
      <c r="M24" s="127"/>
      <c r="N24" s="130"/>
      <c r="O24" s="129"/>
      <c r="P24" s="113"/>
      <c r="Q24" s="104"/>
      <c r="S24" s="89"/>
      <c r="T24" s="118"/>
      <c r="U24" s="121"/>
    </row>
    <row r="25" spans="1:21" ht="38.65" customHeight="1" x14ac:dyDescent="0.2">
      <c r="A25" s="25" t="s">
        <v>31</v>
      </c>
      <c r="B25" s="66" t="s">
        <v>49</v>
      </c>
      <c r="C25" s="67">
        <v>0</v>
      </c>
      <c r="D25" s="86">
        <v>0</v>
      </c>
      <c r="E25" s="67">
        <v>0</v>
      </c>
      <c r="F25" s="86">
        <v>0</v>
      </c>
      <c r="G25" s="87">
        <f t="shared" si="0"/>
        <v>0</v>
      </c>
      <c r="H25" s="88">
        <f t="shared" si="3"/>
        <v>0</v>
      </c>
      <c r="I25" s="87">
        <f t="shared" si="1"/>
        <v>0</v>
      </c>
      <c r="J25" s="126">
        <v>1</v>
      </c>
      <c r="K25" s="126"/>
      <c r="L25" s="126"/>
      <c r="M25" s="126"/>
      <c r="N25" s="131" t="str">
        <f>CONCATENATE(J25,K25,L25,M25,Q25)</f>
        <v>1</v>
      </c>
      <c r="O25" s="195" t="str">
        <f>IF(N25="",I25-I24,"")</f>
        <v/>
      </c>
      <c r="P25" s="122">
        <v>40117</v>
      </c>
      <c r="Q25" s="105"/>
      <c r="S25" s="20"/>
      <c r="T25" s="118"/>
      <c r="U25" s="119"/>
    </row>
    <row r="26" spans="1:21" s="69" customFormat="1" ht="12.75" customHeight="1" x14ac:dyDescent="0.2">
      <c r="A26" s="25" t="s">
        <v>31</v>
      </c>
      <c r="B26" s="68">
        <f>B24+1</f>
        <v>40180</v>
      </c>
      <c r="C26" s="109">
        <v>0.375</v>
      </c>
      <c r="D26" s="110">
        <v>0.52083333333333337</v>
      </c>
      <c r="E26" s="109">
        <v>0.5625</v>
      </c>
      <c r="F26" s="110">
        <v>0.75</v>
      </c>
      <c r="G26" s="109">
        <f t="shared" si="0"/>
        <v>0.14583333333333337</v>
      </c>
      <c r="H26" s="110">
        <f t="shared" si="3"/>
        <v>0.1875</v>
      </c>
      <c r="I26" s="110">
        <f t="shared" si="1"/>
        <v>0.33333333333333337</v>
      </c>
      <c r="J26" s="127"/>
      <c r="K26" s="127"/>
      <c r="L26" s="127"/>
      <c r="M26" s="127"/>
      <c r="N26" s="130"/>
      <c r="O26" s="129"/>
      <c r="P26" s="113"/>
      <c r="Q26" s="104"/>
      <c r="S26" s="89"/>
    </row>
    <row r="27" spans="1:21" ht="38.65" customHeight="1" x14ac:dyDescent="0.2">
      <c r="A27" s="25" t="s">
        <v>31</v>
      </c>
      <c r="B27" s="66" t="s">
        <v>49</v>
      </c>
      <c r="C27" s="67">
        <v>0</v>
      </c>
      <c r="D27" s="86">
        <v>0</v>
      </c>
      <c r="E27" s="67">
        <v>0</v>
      </c>
      <c r="F27" s="86">
        <v>0</v>
      </c>
      <c r="G27" s="87">
        <f t="shared" si="0"/>
        <v>0</v>
      </c>
      <c r="H27" s="88">
        <f t="shared" si="3"/>
        <v>0</v>
      </c>
      <c r="I27" s="87">
        <f t="shared" si="1"/>
        <v>0</v>
      </c>
      <c r="J27" s="126"/>
      <c r="K27" s="126">
        <v>1</v>
      </c>
      <c r="L27" s="126"/>
      <c r="M27" s="126"/>
      <c r="N27" s="131" t="str">
        <f>CONCATENATE(J27,K27,L27,M27,Q27)</f>
        <v>1</v>
      </c>
      <c r="O27" s="195" t="str">
        <f>IF(N27="",I27-I26,"")</f>
        <v/>
      </c>
      <c r="P27" s="112" t="s">
        <v>80</v>
      </c>
      <c r="Q27" s="105"/>
      <c r="S27" s="20"/>
      <c r="U27" s="120"/>
    </row>
    <row r="28" spans="1:21" s="69" customFormat="1" ht="12.75" customHeight="1" x14ac:dyDescent="0.2">
      <c r="A28" s="25" t="s">
        <v>31</v>
      </c>
      <c r="B28" s="68">
        <f>B26+1</f>
        <v>40181</v>
      </c>
      <c r="C28" s="109">
        <v>0</v>
      </c>
      <c r="D28" s="110">
        <v>0</v>
      </c>
      <c r="E28" s="109">
        <v>0</v>
      </c>
      <c r="F28" s="110">
        <v>0</v>
      </c>
      <c r="G28" s="109">
        <f t="shared" si="0"/>
        <v>0</v>
      </c>
      <c r="H28" s="110">
        <f t="shared" si="3"/>
        <v>0</v>
      </c>
      <c r="I28" s="110">
        <f t="shared" si="1"/>
        <v>0</v>
      </c>
      <c r="J28" s="127"/>
      <c r="K28" s="127"/>
      <c r="L28" s="127"/>
      <c r="M28" s="127"/>
      <c r="N28" s="130"/>
      <c r="O28" s="129"/>
      <c r="P28" s="7"/>
      <c r="Q28" s="104"/>
      <c r="S28" s="89"/>
    </row>
    <row r="29" spans="1:21" ht="38.65" customHeight="1" x14ac:dyDescent="0.2">
      <c r="A29" s="25" t="s">
        <v>31</v>
      </c>
      <c r="B29" s="66" t="s">
        <v>49</v>
      </c>
      <c r="C29" s="67">
        <f>C28</f>
        <v>0</v>
      </c>
      <c r="D29" s="86">
        <f>D28</f>
        <v>0</v>
      </c>
      <c r="E29" s="67">
        <f>E28</f>
        <v>0</v>
      </c>
      <c r="F29" s="86">
        <f>F28</f>
        <v>0</v>
      </c>
      <c r="G29" s="87">
        <f t="shared" si="0"/>
        <v>0</v>
      </c>
      <c r="H29" s="88">
        <f t="shared" si="3"/>
        <v>0</v>
      </c>
      <c r="I29" s="87">
        <f t="shared" si="1"/>
        <v>0</v>
      </c>
      <c r="J29" s="128"/>
      <c r="K29" s="128"/>
      <c r="L29" s="128"/>
      <c r="M29" s="128"/>
      <c r="N29" s="131" t="str">
        <f>CONCATENATE(J29,K29,L29,M29,Q29)</f>
        <v/>
      </c>
      <c r="O29" s="195">
        <f>IF(N29="",I29-I28,"")</f>
        <v>0</v>
      </c>
      <c r="Q29" s="105"/>
    </row>
    <row r="30" spans="1:21" ht="12.75" customHeight="1" x14ac:dyDescent="0.2">
      <c r="A30" s="25" t="s">
        <v>31</v>
      </c>
      <c r="B30" s="68">
        <f>B28+1</f>
        <v>40182</v>
      </c>
      <c r="C30" s="109">
        <v>0</v>
      </c>
      <c r="D30" s="110">
        <v>0</v>
      </c>
      <c r="E30" s="109">
        <v>0</v>
      </c>
      <c r="F30" s="110">
        <v>0</v>
      </c>
      <c r="G30" s="109">
        <f t="shared" si="0"/>
        <v>0</v>
      </c>
      <c r="H30" s="110">
        <f t="shared" si="3"/>
        <v>0</v>
      </c>
      <c r="I30" s="110">
        <f t="shared" si="1"/>
        <v>0</v>
      </c>
      <c r="J30" s="125"/>
      <c r="K30" s="125"/>
      <c r="L30" s="125"/>
      <c r="M30" s="125"/>
      <c r="N30" s="130"/>
      <c r="O30" s="129"/>
      <c r="P30" s="7"/>
      <c r="Q30" s="104"/>
    </row>
    <row r="31" spans="1:21" ht="38.65" customHeight="1" x14ac:dyDescent="0.2">
      <c r="A31" s="25" t="s">
        <v>31</v>
      </c>
      <c r="B31" s="70" t="s">
        <v>49</v>
      </c>
      <c r="C31" s="67">
        <f>C30</f>
        <v>0</v>
      </c>
      <c r="D31" s="86">
        <f>D30</f>
        <v>0</v>
      </c>
      <c r="E31" s="67">
        <f>E30</f>
        <v>0</v>
      </c>
      <c r="F31" s="86">
        <f>F30</f>
        <v>0</v>
      </c>
      <c r="G31" s="87">
        <f t="shared" si="0"/>
        <v>0</v>
      </c>
      <c r="H31" s="88">
        <f t="shared" si="3"/>
        <v>0</v>
      </c>
      <c r="I31" s="87">
        <f t="shared" si="1"/>
        <v>0</v>
      </c>
      <c r="J31" s="128"/>
      <c r="K31" s="128"/>
      <c r="L31" s="128"/>
      <c r="M31" s="128"/>
      <c r="N31" s="131" t="str">
        <f>CONCATENATE(J31,K31,L31,M31,Q31)</f>
        <v/>
      </c>
      <c r="O31" s="195">
        <f>IF(N31="",I31-I30,"")</f>
        <v>0</v>
      </c>
      <c r="Q31" s="105"/>
    </row>
    <row r="32" spans="1:21" ht="24" x14ac:dyDescent="0.2">
      <c r="A32" s="25" t="s">
        <v>31</v>
      </c>
      <c r="B32" s="190" t="s">
        <v>51</v>
      </c>
      <c r="C32" s="190"/>
      <c r="D32" s="190"/>
      <c r="E32" s="190" t="s">
        <v>52</v>
      </c>
      <c r="F32" s="190"/>
      <c r="G32" s="136" t="s">
        <v>69</v>
      </c>
      <c r="H32" s="137">
        <f>WEEKNUM(G14,2)</f>
        <v>1</v>
      </c>
      <c r="I32" s="138">
        <f>SUM(I33+I34)</f>
        <v>0.29166666666666657</v>
      </c>
      <c r="J32" s="139">
        <f>J33+J34</f>
        <v>3</v>
      </c>
      <c r="K32" s="139">
        <f>K33+K34</f>
        <v>1</v>
      </c>
      <c r="L32" s="139">
        <f>L33+L34</f>
        <v>1</v>
      </c>
      <c r="M32" s="139">
        <f>M33+M34</f>
        <v>0</v>
      </c>
      <c r="N32" s="140"/>
      <c r="O32" s="141">
        <f>O33+O34</f>
        <v>0</v>
      </c>
      <c r="P32" s="8"/>
      <c r="Q32" s="99">
        <f>Q33+Q34</f>
        <v>0</v>
      </c>
    </row>
    <row r="33" spans="1:19" ht="15.75" x14ac:dyDescent="0.2">
      <c r="A33" s="25" t="s">
        <v>31</v>
      </c>
      <c r="B33" s="190"/>
      <c r="C33" s="190"/>
      <c r="D33" s="190"/>
      <c r="E33" s="190"/>
      <c r="F33" s="190"/>
      <c r="G33" s="142" t="s">
        <v>53</v>
      </c>
      <c r="H33" s="143">
        <f>C12-30</f>
        <v>40148</v>
      </c>
      <c r="I33" s="144">
        <f>+I19+I21</f>
        <v>0.29166666666666657</v>
      </c>
      <c r="J33" s="145">
        <f>+J19+J21</f>
        <v>2</v>
      </c>
      <c r="K33" s="145">
        <f>+K19+K21</f>
        <v>0</v>
      </c>
      <c r="L33" s="145">
        <f>+L19+L21</f>
        <v>0</v>
      </c>
      <c r="M33" s="145">
        <f>+M19+M21</f>
        <v>0</v>
      </c>
      <c r="N33" s="140"/>
      <c r="O33" s="146">
        <f>SUM(O19,O21)</f>
        <v>0</v>
      </c>
      <c r="P33" s="8"/>
      <c r="Q33" s="98">
        <f>+Q19+Q21</f>
        <v>0</v>
      </c>
    </row>
    <row r="34" spans="1:19" ht="15.75" x14ac:dyDescent="0.2">
      <c r="A34" s="25" t="s">
        <v>31</v>
      </c>
      <c r="B34" s="190"/>
      <c r="C34" s="190"/>
      <c r="D34" s="190"/>
      <c r="E34" s="190"/>
      <c r="F34" s="190"/>
      <c r="G34" s="142" t="s">
        <v>53</v>
      </c>
      <c r="H34" s="143">
        <f>C12+0</f>
        <v>40178</v>
      </c>
      <c r="I34" s="144">
        <f>+I23+I25+I27+I29+I31</f>
        <v>0</v>
      </c>
      <c r="J34" s="147">
        <f>+J23+J25+J27+J29+J31</f>
        <v>1</v>
      </c>
      <c r="K34" s="147">
        <f>+K23+K25+K27+K29+K31</f>
        <v>1</v>
      </c>
      <c r="L34" s="147">
        <f>+L23+L25+L27+L29+L31</f>
        <v>1</v>
      </c>
      <c r="M34" s="147">
        <f>+M23+M25+M27+M29+M31</f>
        <v>0</v>
      </c>
      <c r="N34" s="140"/>
      <c r="O34" s="146">
        <f>SUM(O23,O25,O29,O31,O26)</f>
        <v>0</v>
      </c>
      <c r="P34" s="8"/>
      <c r="Q34" s="98">
        <f>+Q23+Q25+Q27+Q29+Q31</f>
        <v>0</v>
      </c>
    </row>
    <row r="35" spans="1:19" ht="25.5" customHeight="1" x14ac:dyDescent="0.2">
      <c r="A35" s="25" t="s">
        <v>31</v>
      </c>
      <c r="B35" s="190" t="s">
        <v>54</v>
      </c>
      <c r="C35" s="190"/>
      <c r="D35" s="190"/>
      <c r="E35" s="190" t="s">
        <v>52</v>
      </c>
      <c r="F35" s="190"/>
      <c r="G35" s="148"/>
      <c r="H35" s="148"/>
      <c r="I35" s="148"/>
      <c r="J35" s="149"/>
      <c r="K35" s="149"/>
      <c r="L35" s="149"/>
      <c r="M35" s="149"/>
      <c r="N35" s="150"/>
      <c r="O35" s="151"/>
    </row>
    <row r="36" spans="1:19" x14ac:dyDescent="0.2">
      <c r="A36" s="25" t="s">
        <v>31</v>
      </c>
      <c r="B36" s="190"/>
      <c r="C36" s="190"/>
      <c r="D36" s="190"/>
      <c r="E36" s="190"/>
      <c r="F36" s="190"/>
    </row>
    <row r="37" spans="1:19" x14ac:dyDescent="0.2">
      <c r="A37" s="25" t="s">
        <v>31</v>
      </c>
      <c r="B37" s="190"/>
      <c r="C37" s="190"/>
      <c r="D37" s="190"/>
      <c r="E37" s="190"/>
      <c r="F37" s="190"/>
      <c r="G37" s="71"/>
      <c r="H37" s="71"/>
      <c r="I37" s="72"/>
      <c r="N37" s="73"/>
      <c r="O37" s="94"/>
    </row>
    <row r="38" spans="1:19" ht="12.75" customHeight="1" x14ac:dyDescent="0.2">
      <c r="A38" s="25" t="s">
        <v>55</v>
      </c>
      <c r="B38" s="191" t="s">
        <v>32</v>
      </c>
      <c r="C38" s="192" t="s">
        <v>33</v>
      </c>
      <c r="D38" s="192"/>
      <c r="E38" s="192"/>
      <c r="F38" s="192"/>
      <c r="G38" s="192"/>
      <c r="H38" s="192"/>
      <c r="I38" s="74"/>
      <c r="J38" s="75"/>
      <c r="K38" s="33"/>
      <c r="L38" s="33"/>
      <c r="M38" s="33"/>
      <c r="N38" s="35"/>
      <c r="O38" s="95"/>
    </row>
    <row r="39" spans="1:19" ht="25.5" customHeight="1" x14ac:dyDescent="0.2">
      <c r="A39" s="25" t="s">
        <v>55</v>
      </c>
      <c r="B39" s="191"/>
      <c r="C39" s="53" t="s">
        <v>34</v>
      </c>
      <c r="D39" s="184">
        <f>G14+1</f>
        <v>40183</v>
      </c>
      <c r="E39" s="184"/>
      <c r="F39" s="54" t="s">
        <v>35</v>
      </c>
      <c r="G39" s="184">
        <f>D39+6</f>
        <v>40189</v>
      </c>
      <c r="H39" s="184"/>
      <c r="I39" s="76" t="s">
        <v>56</v>
      </c>
      <c r="J39" s="85" t="s">
        <v>11</v>
      </c>
      <c r="K39" s="85" t="s">
        <v>12</v>
      </c>
      <c r="L39" s="85" t="s">
        <v>13</v>
      </c>
      <c r="M39" s="85" t="s">
        <v>14</v>
      </c>
      <c r="N39" s="57"/>
      <c r="O39" s="85" t="s">
        <v>15</v>
      </c>
      <c r="Q39" s="96" t="s">
        <v>16</v>
      </c>
    </row>
    <row r="40" spans="1:19" ht="12" customHeight="1" x14ac:dyDescent="0.2">
      <c r="A40" s="25" t="s">
        <v>55</v>
      </c>
      <c r="B40" s="191"/>
      <c r="C40" s="55"/>
      <c r="D40" s="56"/>
      <c r="E40" s="56"/>
      <c r="F40" s="56"/>
      <c r="G40" s="56"/>
      <c r="H40" s="56"/>
      <c r="I40" s="77">
        <f>H32</f>
        <v>1</v>
      </c>
      <c r="J40" s="50">
        <f>J15-J32</f>
        <v>17.666666666666668</v>
      </c>
      <c r="K40" s="50">
        <f>K15-K32</f>
        <v>2</v>
      </c>
      <c r="L40" s="50">
        <f>L15+L32</f>
        <v>1</v>
      </c>
      <c r="M40" s="50">
        <f>M15+M32</f>
        <v>0</v>
      </c>
      <c r="N40" s="57"/>
      <c r="O40" s="51">
        <f>O15+O32</f>
        <v>1.0833333333333333</v>
      </c>
      <c r="Q40" s="96">
        <f>Q15-Q34</f>
        <v>0</v>
      </c>
    </row>
    <row r="41" spans="1:19" ht="27.2" customHeight="1" x14ac:dyDescent="0.2">
      <c r="A41" s="25" t="s">
        <v>55</v>
      </c>
      <c r="B41" s="193" t="s">
        <v>37</v>
      </c>
      <c r="C41" s="185" t="s">
        <v>38</v>
      </c>
      <c r="D41" s="185"/>
      <c r="E41" s="185" t="s">
        <v>39</v>
      </c>
      <c r="F41" s="185"/>
      <c r="G41" s="185" t="s">
        <v>40</v>
      </c>
      <c r="H41" s="185"/>
      <c r="I41" s="185"/>
      <c r="J41" s="188" t="s">
        <v>41</v>
      </c>
      <c r="K41" s="188"/>
      <c r="L41" s="188"/>
      <c r="M41" s="188"/>
      <c r="N41" s="48"/>
      <c r="O41" s="4"/>
      <c r="P41" s="189" t="s">
        <v>42</v>
      </c>
      <c r="S41" s="91"/>
    </row>
    <row r="42" spans="1:19" s="62" customFormat="1" ht="45" customHeight="1" x14ac:dyDescent="0.2">
      <c r="A42" s="25" t="s">
        <v>55</v>
      </c>
      <c r="B42" s="193"/>
      <c r="C42" s="59" t="s">
        <v>43</v>
      </c>
      <c r="D42" s="60" t="s">
        <v>44</v>
      </c>
      <c r="E42" s="59" t="s">
        <v>45</v>
      </c>
      <c r="F42" s="60" t="s">
        <v>44</v>
      </c>
      <c r="G42" s="59" t="s">
        <v>46</v>
      </c>
      <c r="H42" s="60" t="s">
        <v>47</v>
      </c>
      <c r="I42" s="60" t="s">
        <v>48</v>
      </c>
      <c r="J42" s="5" t="s">
        <v>11</v>
      </c>
      <c r="K42" s="5" t="s">
        <v>12</v>
      </c>
      <c r="L42" s="5" t="s">
        <v>13</v>
      </c>
      <c r="M42" s="5" t="s">
        <v>14</v>
      </c>
      <c r="N42" s="61"/>
      <c r="O42" s="9" t="s">
        <v>15</v>
      </c>
      <c r="P42" s="189"/>
      <c r="Q42" s="103" t="s">
        <v>16</v>
      </c>
      <c r="S42" s="89"/>
    </row>
    <row r="43" spans="1:19" ht="12" customHeight="1" x14ac:dyDescent="0.2">
      <c r="A43" s="25" t="s">
        <v>55</v>
      </c>
      <c r="B43" s="78">
        <f>D39</f>
        <v>40183</v>
      </c>
      <c r="C43" s="109">
        <v>0.375</v>
      </c>
      <c r="D43" s="110">
        <v>0.52083333333333337</v>
      </c>
      <c r="E43" s="109">
        <v>0.5625</v>
      </c>
      <c r="F43" s="110">
        <v>0.79166666666666663</v>
      </c>
      <c r="G43" s="109">
        <f t="shared" ref="G43:G52" si="4">D43-C43</f>
        <v>0.14583333333333337</v>
      </c>
      <c r="H43" s="110">
        <f>F43-E43</f>
        <v>0.22916666666666663</v>
      </c>
      <c r="I43" s="110">
        <f t="shared" ref="I43:I52" si="5">G43+H43</f>
        <v>0.375</v>
      </c>
      <c r="J43" s="125"/>
      <c r="K43" s="125"/>
      <c r="L43" s="125"/>
      <c r="M43" s="125"/>
      <c r="N43" s="130"/>
      <c r="O43" s="129"/>
      <c r="P43" s="7"/>
      <c r="Q43" s="104"/>
    </row>
    <row r="44" spans="1:19" ht="38.25" customHeight="1" x14ac:dyDescent="0.2">
      <c r="A44" s="25" t="s">
        <v>55</v>
      </c>
      <c r="B44" s="66" t="s">
        <v>49</v>
      </c>
      <c r="C44" s="67">
        <v>0.33333333333333331</v>
      </c>
      <c r="D44" s="86">
        <f>D43</f>
        <v>0.52083333333333337</v>
      </c>
      <c r="E44" s="67">
        <f>E43</f>
        <v>0.5625</v>
      </c>
      <c r="F44" s="86">
        <v>0.75</v>
      </c>
      <c r="G44" s="87">
        <f t="shared" si="4"/>
        <v>0.18750000000000006</v>
      </c>
      <c r="H44" s="88">
        <f>F44-E44</f>
        <v>0.1875</v>
      </c>
      <c r="I44" s="87">
        <f t="shared" si="5"/>
        <v>0.37500000000000006</v>
      </c>
      <c r="J44" s="126"/>
      <c r="K44" s="126"/>
      <c r="L44" s="126"/>
      <c r="M44" s="126"/>
      <c r="N44" s="131" t="str">
        <f>CONCATENATE(J44,K44,L44,M44,Q44)</f>
        <v/>
      </c>
      <c r="O44" s="195">
        <f>IF(N44="",I44-I43,"")</f>
        <v>5.5511151231257827E-17</v>
      </c>
      <c r="P44" s="112"/>
      <c r="Q44" s="105"/>
      <c r="S44" s="20"/>
    </row>
    <row r="45" spans="1:19" s="69" customFormat="1" ht="15.75" x14ac:dyDescent="0.2">
      <c r="A45" s="25" t="s">
        <v>55</v>
      </c>
      <c r="B45" s="68">
        <f>B43+1</f>
        <v>40184</v>
      </c>
      <c r="C45" s="64">
        <v>0.35416666666666669</v>
      </c>
      <c r="D45" s="65">
        <v>0.54166666666666663</v>
      </c>
      <c r="E45" s="64">
        <v>0.58333333333333337</v>
      </c>
      <c r="F45" s="65">
        <v>0.6875</v>
      </c>
      <c r="G45" s="64">
        <f t="shared" si="4"/>
        <v>0.18749999999999994</v>
      </c>
      <c r="H45" s="65">
        <f t="shared" ref="H45:H46" si="6">F45-E45</f>
        <v>0.10416666666666663</v>
      </c>
      <c r="I45" s="65">
        <f t="shared" si="5"/>
        <v>0.29166666666666657</v>
      </c>
      <c r="J45" s="127"/>
      <c r="K45" s="127"/>
      <c r="L45" s="127"/>
      <c r="M45" s="127"/>
      <c r="N45" s="130"/>
      <c r="O45" s="196"/>
      <c r="P45" s="113"/>
      <c r="Q45" s="104"/>
      <c r="S45" s="89"/>
    </row>
    <row r="46" spans="1:19" ht="38.65" customHeight="1" x14ac:dyDescent="0.2">
      <c r="A46" s="25" t="s">
        <v>55</v>
      </c>
      <c r="B46" s="66" t="s">
        <v>49</v>
      </c>
      <c r="C46" s="67">
        <v>0.39583333333333331</v>
      </c>
      <c r="D46" s="86">
        <f>D45</f>
        <v>0.54166666666666663</v>
      </c>
      <c r="E46" s="67">
        <f>E45</f>
        <v>0.58333333333333337</v>
      </c>
      <c r="F46" s="86">
        <v>0.72916666666666663</v>
      </c>
      <c r="G46" s="87">
        <f t="shared" si="4"/>
        <v>0.14583333333333331</v>
      </c>
      <c r="H46" s="88">
        <f t="shared" si="6"/>
        <v>0.14583333333333326</v>
      </c>
      <c r="I46" s="88">
        <f t="shared" si="5"/>
        <v>0.29166666666666657</v>
      </c>
      <c r="J46" s="126"/>
      <c r="K46" s="126"/>
      <c r="L46" s="126"/>
      <c r="M46" s="126"/>
      <c r="N46" s="131" t="str">
        <f>CONCATENATE(J46,K46,L46,M46,Q46)</f>
        <v/>
      </c>
      <c r="O46" s="195">
        <f>IF(N46="",I46-I45,"")</f>
        <v>0</v>
      </c>
      <c r="P46" s="112" t="s">
        <v>83</v>
      </c>
      <c r="Q46" s="105"/>
      <c r="S46" s="20"/>
    </row>
    <row r="47" spans="1:19" s="69" customFormat="1" ht="15.75" x14ac:dyDescent="0.2">
      <c r="A47" s="25" t="s">
        <v>55</v>
      </c>
      <c r="B47" s="68">
        <f>B45+1</f>
        <v>40185</v>
      </c>
      <c r="C47" s="109">
        <v>0</v>
      </c>
      <c r="D47" s="110">
        <v>0</v>
      </c>
      <c r="E47" s="109">
        <v>0</v>
      </c>
      <c r="F47" s="110">
        <v>0</v>
      </c>
      <c r="G47" s="109">
        <f t="shared" si="4"/>
        <v>0</v>
      </c>
      <c r="H47" s="110">
        <f t="shared" ref="H45:H52" si="7">F47-E47</f>
        <v>0</v>
      </c>
      <c r="I47" s="110">
        <f t="shared" si="5"/>
        <v>0</v>
      </c>
      <c r="J47" s="127"/>
      <c r="K47" s="127"/>
      <c r="L47" s="127"/>
      <c r="M47" s="127"/>
      <c r="N47" s="130"/>
      <c r="O47" s="196"/>
      <c r="P47" s="113"/>
      <c r="Q47" s="104"/>
      <c r="S47" s="89"/>
    </row>
    <row r="48" spans="1:19" ht="38.65" customHeight="1" x14ac:dyDescent="0.2">
      <c r="A48" s="25" t="s">
        <v>55</v>
      </c>
      <c r="B48" s="66" t="s">
        <v>49</v>
      </c>
      <c r="C48" s="67">
        <v>0.375</v>
      </c>
      <c r="D48" s="86">
        <v>0.45833333333333331</v>
      </c>
      <c r="E48" s="67">
        <f>E47</f>
        <v>0</v>
      </c>
      <c r="F48" s="86">
        <f>F47</f>
        <v>0</v>
      </c>
      <c r="G48" s="87">
        <f t="shared" si="4"/>
        <v>8.3333333333333315E-2</v>
      </c>
      <c r="H48" s="88">
        <f t="shared" si="7"/>
        <v>0</v>
      </c>
      <c r="I48" s="87">
        <f t="shared" si="5"/>
        <v>8.3333333333333315E-2</v>
      </c>
      <c r="J48" s="126"/>
      <c r="K48" s="126"/>
      <c r="L48" s="126"/>
      <c r="M48" s="126"/>
      <c r="N48" s="131" t="str">
        <f>CONCATENATE(J48,K48,L48,M48,Q48)</f>
        <v/>
      </c>
      <c r="O48" s="195">
        <f>IF(N48="",I48-I47,"")</f>
        <v>8.3333333333333315E-2</v>
      </c>
      <c r="P48" s="112" t="s">
        <v>74</v>
      </c>
      <c r="Q48" s="105"/>
      <c r="S48" s="20"/>
    </row>
    <row r="49" spans="1:19" s="69" customFormat="1" ht="15.75" x14ac:dyDescent="0.2">
      <c r="A49" s="25" t="s">
        <v>55</v>
      </c>
      <c r="B49" s="68">
        <f>B47+1</f>
        <v>40186</v>
      </c>
      <c r="C49" s="109">
        <v>0.375</v>
      </c>
      <c r="D49" s="110">
        <v>0.52083333333333337</v>
      </c>
      <c r="E49" s="109">
        <v>0.5625</v>
      </c>
      <c r="F49" s="110">
        <v>0.79166666666666663</v>
      </c>
      <c r="G49" s="109">
        <f t="shared" si="4"/>
        <v>0.14583333333333337</v>
      </c>
      <c r="H49" s="110">
        <f t="shared" si="7"/>
        <v>0.22916666666666663</v>
      </c>
      <c r="I49" s="110">
        <f t="shared" si="5"/>
        <v>0.375</v>
      </c>
      <c r="J49" s="127"/>
      <c r="K49" s="127"/>
      <c r="L49" s="127"/>
      <c r="M49" s="127"/>
      <c r="N49" s="130"/>
      <c r="O49" s="196"/>
      <c r="P49" s="113"/>
      <c r="Q49" s="104"/>
      <c r="S49" s="89"/>
    </row>
    <row r="50" spans="1:19" ht="38.65" customHeight="1" x14ac:dyDescent="0.2">
      <c r="A50" s="25" t="s">
        <v>55</v>
      </c>
      <c r="B50" s="66" t="s">
        <v>49</v>
      </c>
      <c r="C50" s="67">
        <v>0.41666666666666669</v>
      </c>
      <c r="D50" s="86">
        <f>D49</f>
        <v>0.52083333333333337</v>
      </c>
      <c r="E50" s="67">
        <f>E49</f>
        <v>0.5625</v>
      </c>
      <c r="F50" s="86">
        <f>F49</f>
        <v>0.79166666666666663</v>
      </c>
      <c r="G50" s="87">
        <f t="shared" si="4"/>
        <v>0.10416666666666669</v>
      </c>
      <c r="H50" s="88">
        <f t="shared" si="7"/>
        <v>0.22916666666666663</v>
      </c>
      <c r="I50" s="87">
        <f t="shared" si="5"/>
        <v>0.33333333333333331</v>
      </c>
      <c r="J50" s="126"/>
      <c r="K50" s="126"/>
      <c r="L50" s="126"/>
      <c r="M50" s="126"/>
      <c r="N50" s="131" t="str">
        <f>CONCATENATE(J50,K50,L50,M50,Q50)</f>
        <v/>
      </c>
      <c r="O50" s="195">
        <f>IF(N50="",I50-I49,"")</f>
        <v>-4.1666666666666685E-2</v>
      </c>
      <c r="P50" s="112"/>
      <c r="Q50" s="105"/>
      <c r="S50" s="20"/>
    </row>
    <row r="51" spans="1:19" s="69" customFormat="1" ht="15.75" x14ac:dyDescent="0.2">
      <c r="A51" s="25" t="s">
        <v>55</v>
      </c>
      <c r="B51" s="68">
        <f>B49+1</f>
        <v>40187</v>
      </c>
      <c r="C51" s="109">
        <v>0.375</v>
      </c>
      <c r="D51" s="110">
        <v>0.52083333333333337</v>
      </c>
      <c r="E51" s="109">
        <v>0.5625</v>
      </c>
      <c r="F51" s="110">
        <v>0.75</v>
      </c>
      <c r="G51" s="109">
        <f t="shared" si="4"/>
        <v>0.14583333333333337</v>
      </c>
      <c r="H51" s="110">
        <f t="shared" si="7"/>
        <v>0.1875</v>
      </c>
      <c r="I51" s="110">
        <f t="shared" si="5"/>
        <v>0.33333333333333337</v>
      </c>
      <c r="J51" s="127"/>
      <c r="K51" s="127"/>
      <c r="L51" s="127"/>
      <c r="M51" s="127"/>
      <c r="N51" s="130"/>
      <c r="O51" s="196"/>
      <c r="P51" s="113"/>
      <c r="Q51" s="104"/>
      <c r="S51" s="89"/>
    </row>
    <row r="52" spans="1:19" ht="38.65" customHeight="1" x14ac:dyDescent="0.2">
      <c r="A52" s="25" t="s">
        <v>55</v>
      </c>
      <c r="B52" s="66" t="s">
        <v>49</v>
      </c>
      <c r="C52" s="67">
        <f>C51</f>
        <v>0.375</v>
      </c>
      <c r="D52" s="86">
        <f>D51</f>
        <v>0.52083333333333337</v>
      </c>
      <c r="E52" s="67">
        <f>E51</f>
        <v>0.5625</v>
      </c>
      <c r="F52" s="86">
        <v>0.72916666666666663</v>
      </c>
      <c r="G52" s="87">
        <f t="shared" si="4"/>
        <v>0.14583333333333337</v>
      </c>
      <c r="H52" s="88">
        <f t="shared" si="7"/>
        <v>0.16666666666666663</v>
      </c>
      <c r="I52" s="87">
        <f t="shared" si="5"/>
        <v>0.3125</v>
      </c>
      <c r="J52" s="126"/>
      <c r="K52" s="126"/>
      <c r="L52" s="126"/>
      <c r="M52" s="126"/>
      <c r="N52" s="131" t="str">
        <f>CONCATENATE(J52,K52,L52,M52,Q52)</f>
        <v/>
      </c>
      <c r="O52" s="195">
        <f>IF(N52="",I52-I51,"")</f>
        <v>-2.083333333333337E-2</v>
      </c>
      <c r="P52" s="112" t="s">
        <v>84</v>
      </c>
      <c r="Q52" s="105"/>
      <c r="S52" s="20"/>
    </row>
    <row r="53" spans="1:19" s="69" customFormat="1" ht="15.75" x14ac:dyDescent="0.2">
      <c r="A53" s="25" t="s">
        <v>55</v>
      </c>
      <c r="B53" s="68">
        <f>B51+1</f>
        <v>40188</v>
      </c>
      <c r="C53" s="109">
        <v>0</v>
      </c>
      <c r="D53" s="110">
        <v>0</v>
      </c>
      <c r="E53" s="109">
        <v>0</v>
      </c>
      <c r="F53" s="110">
        <v>0</v>
      </c>
      <c r="G53" s="64">
        <f t="shared" ref="G53:G56" si="8">D53-C53</f>
        <v>0</v>
      </c>
      <c r="H53" s="65">
        <f t="shared" ref="H53:H56" si="9">F53-E53</f>
        <v>0</v>
      </c>
      <c r="I53" s="65">
        <f t="shared" ref="I53:I56" si="10">G53+H53</f>
        <v>0</v>
      </c>
      <c r="J53" s="127"/>
      <c r="K53" s="127"/>
      <c r="L53" s="127"/>
      <c r="M53" s="127"/>
      <c r="N53" s="130"/>
      <c r="O53" s="196"/>
      <c r="P53" s="7"/>
      <c r="Q53" s="104"/>
      <c r="S53" s="89"/>
    </row>
    <row r="54" spans="1:19" ht="38.65" customHeight="1" x14ac:dyDescent="0.2">
      <c r="A54" s="25" t="s">
        <v>55</v>
      </c>
      <c r="B54" s="66" t="s">
        <v>49</v>
      </c>
      <c r="C54" s="67">
        <f>C53</f>
        <v>0</v>
      </c>
      <c r="D54" s="86">
        <f>D53</f>
        <v>0</v>
      </c>
      <c r="E54" s="67">
        <f>E53</f>
        <v>0</v>
      </c>
      <c r="F54" s="86">
        <f>F53</f>
        <v>0</v>
      </c>
      <c r="G54" s="87">
        <f t="shared" si="8"/>
        <v>0</v>
      </c>
      <c r="H54" s="88">
        <f t="shared" si="9"/>
        <v>0</v>
      </c>
      <c r="I54" s="87">
        <f t="shared" si="10"/>
        <v>0</v>
      </c>
      <c r="J54" s="128"/>
      <c r="K54" s="128"/>
      <c r="L54" s="128"/>
      <c r="M54" s="128"/>
      <c r="N54" s="131" t="str">
        <f>CONCATENATE(J54,K54,L54,M54,Q54)</f>
        <v/>
      </c>
      <c r="O54" s="195">
        <f>IF(N54="",I54-I53,"")</f>
        <v>0</v>
      </c>
      <c r="Q54" s="105"/>
    </row>
    <row r="55" spans="1:19" ht="15.75" x14ac:dyDescent="0.2">
      <c r="A55" s="25" t="s">
        <v>55</v>
      </c>
      <c r="B55" s="68">
        <f>B53+1</f>
        <v>40189</v>
      </c>
      <c r="C55" s="64">
        <v>0</v>
      </c>
      <c r="D55" s="65">
        <v>0</v>
      </c>
      <c r="E55" s="64">
        <v>0</v>
      </c>
      <c r="F55" s="65">
        <v>0</v>
      </c>
      <c r="G55" s="64">
        <f t="shared" si="8"/>
        <v>0</v>
      </c>
      <c r="H55" s="65">
        <f t="shared" si="9"/>
        <v>0</v>
      </c>
      <c r="I55" s="65">
        <f t="shared" si="10"/>
        <v>0</v>
      </c>
      <c r="J55" s="125"/>
      <c r="K55" s="125"/>
      <c r="L55" s="125"/>
      <c r="M55" s="125"/>
      <c r="N55" s="130"/>
      <c r="O55" s="196"/>
      <c r="P55" s="7"/>
      <c r="Q55" s="104"/>
    </row>
    <row r="56" spans="1:19" ht="38.65" customHeight="1" x14ac:dyDescent="0.2">
      <c r="A56" s="25" t="s">
        <v>55</v>
      </c>
      <c r="B56" s="70" t="s">
        <v>49</v>
      </c>
      <c r="C56" s="67">
        <f>C55</f>
        <v>0</v>
      </c>
      <c r="D56" s="86">
        <f>D55</f>
        <v>0</v>
      </c>
      <c r="E56" s="67">
        <f>E55</f>
        <v>0</v>
      </c>
      <c r="F56" s="86">
        <f>F55</f>
        <v>0</v>
      </c>
      <c r="G56" s="87">
        <f t="shared" si="8"/>
        <v>0</v>
      </c>
      <c r="H56" s="88">
        <f t="shared" si="9"/>
        <v>0</v>
      </c>
      <c r="I56" s="87">
        <f t="shared" si="10"/>
        <v>0</v>
      </c>
      <c r="J56" s="128"/>
      <c r="K56" s="128"/>
      <c r="L56" s="128"/>
      <c r="M56" s="128"/>
      <c r="N56" s="131" t="str">
        <f>CONCATENATE(J56,K56,L56,M56,Q56)</f>
        <v/>
      </c>
      <c r="O56" s="195">
        <f>IF(N56="",I56-I55,"")</f>
        <v>0</v>
      </c>
      <c r="Q56" s="105"/>
    </row>
    <row r="57" spans="1:19" ht="24" x14ac:dyDescent="0.2">
      <c r="A57" s="25" t="s">
        <v>55</v>
      </c>
      <c r="B57" s="190" t="s">
        <v>51</v>
      </c>
      <c r="C57" s="190"/>
      <c r="D57" s="190"/>
      <c r="E57" s="190" t="s">
        <v>52</v>
      </c>
      <c r="F57" s="190"/>
      <c r="G57" s="136" t="s">
        <v>69</v>
      </c>
      <c r="H57" s="137">
        <f>WEEKNUM(D39,2)</f>
        <v>2</v>
      </c>
      <c r="I57" s="138">
        <f>I44+I46+I48+I50+I52+I54+I56</f>
        <v>1.3958333333333333</v>
      </c>
      <c r="J57" s="139">
        <f>SUM(J44,J46,J48,J50,J52,J54,J56)</f>
        <v>0</v>
      </c>
      <c r="K57" s="139">
        <f>SUM(K44,K46,K48,K50,K52,K54,K56)</f>
        <v>0</v>
      </c>
      <c r="L57" s="139">
        <f>SUM(L44,L46,L48,L50,L52,L54,L56)</f>
        <v>0</v>
      </c>
      <c r="M57" s="139">
        <f>SUM(M44,M46,M48,M50,M52,M54,M56)</f>
        <v>0</v>
      </c>
      <c r="N57" s="140"/>
      <c r="O57" s="197">
        <f>SUM(O44,O46,O48,O50,O52,O54,O56)</f>
        <v>2.0833333333333315E-2</v>
      </c>
      <c r="P57" s="7"/>
      <c r="Q57" s="96">
        <f>SUM(Q44,Q46,Q48,Q50,Q52,Q54,Q56)</f>
        <v>0</v>
      </c>
    </row>
    <row r="58" spans="1:19" x14ac:dyDescent="0.2">
      <c r="A58" s="25" t="s">
        <v>55</v>
      </c>
      <c r="B58" s="190"/>
      <c r="C58" s="190"/>
      <c r="D58" s="190"/>
      <c r="E58" s="190"/>
      <c r="F58" s="190"/>
      <c r="G58" s="152"/>
      <c r="H58" s="152"/>
      <c r="I58" s="153"/>
      <c r="J58" s="156"/>
      <c r="K58" s="156"/>
      <c r="L58" s="156"/>
      <c r="M58" s="156"/>
      <c r="N58" s="154"/>
      <c r="O58" s="157"/>
      <c r="Q58" s="102"/>
    </row>
    <row r="59" spans="1:19" x14ac:dyDescent="0.2">
      <c r="A59" s="25" t="s">
        <v>55</v>
      </c>
      <c r="B59" s="190"/>
      <c r="C59" s="190"/>
      <c r="D59" s="190"/>
      <c r="E59" s="190"/>
      <c r="F59" s="190"/>
      <c r="G59" s="152"/>
      <c r="H59" s="152"/>
      <c r="I59" s="153"/>
      <c r="J59" s="149"/>
      <c r="K59" s="149"/>
      <c r="L59" s="149"/>
      <c r="M59" s="149"/>
      <c r="N59" s="154"/>
      <c r="O59" s="157"/>
    </row>
    <row r="60" spans="1:19" ht="25.5" customHeight="1" x14ac:dyDescent="0.2">
      <c r="A60" s="25" t="s">
        <v>55</v>
      </c>
      <c r="B60" s="190" t="s">
        <v>54</v>
      </c>
      <c r="C60" s="190"/>
      <c r="D60" s="190"/>
      <c r="E60" s="190" t="s">
        <v>52</v>
      </c>
      <c r="F60" s="190"/>
      <c r="G60" s="152"/>
      <c r="H60" s="152"/>
      <c r="I60" s="153"/>
      <c r="J60" s="149"/>
      <c r="K60" s="149"/>
      <c r="L60" s="149"/>
      <c r="M60" s="149"/>
      <c r="N60" s="154"/>
      <c r="O60" s="155"/>
    </row>
    <row r="61" spans="1:19" x14ac:dyDescent="0.2">
      <c r="A61" s="25" t="s">
        <v>55</v>
      </c>
      <c r="B61" s="190"/>
      <c r="C61" s="190"/>
      <c r="D61" s="190"/>
      <c r="E61" s="190"/>
      <c r="F61" s="190"/>
      <c r="G61" s="71"/>
      <c r="H61" s="71"/>
      <c r="I61" s="72"/>
      <c r="N61" s="73"/>
      <c r="O61" s="94"/>
    </row>
    <row r="62" spans="1:19" x14ac:dyDescent="0.2">
      <c r="A62" s="25" t="s">
        <v>55</v>
      </c>
      <c r="B62" s="190"/>
      <c r="C62" s="190"/>
      <c r="D62" s="190"/>
      <c r="E62" s="190"/>
      <c r="F62" s="190"/>
      <c r="G62" s="71"/>
      <c r="H62" s="71"/>
      <c r="I62" s="72"/>
      <c r="N62" s="73"/>
      <c r="O62" s="94"/>
    </row>
    <row r="63" spans="1:19" ht="12.75" customHeight="1" x14ac:dyDescent="0.2">
      <c r="A63" s="25" t="s">
        <v>57</v>
      </c>
      <c r="B63" s="191" t="s">
        <v>32</v>
      </c>
      <c r="C63" s="192" t="s">
        <v>33</v>
      </c>
      <c r="D63" s="192"/>
      <c r="E63" s="192"/>
      <c r="F63" s="192"/>
      <c r="G63" s="192"/>
      <c r="H63" s="192"/>
      <c r="I63" s="79"/>
      <c r="J63" s="75"/>
      <c r="K63" s="33"/>
      <c r="L63" s="33"/>
      <c r="M63" s="33"/>
      <c r="N63" s="35"/>
      <c r="O63" s="95"/>
    </row>
    <row r="64" spans="1:19" ht="27.75" customHeight="1" x14ac:dyDescent="0.2">
      <c r="A64" s="25" t="s">
        <v>57</v>
      </c>
      <c r="B64" s="191"/>
      <c r="C64" s="53" t="s">
        <v>34</v>
      </c>
      <c r="D64" s="184">
        <f>G39+1</f>
        <v>40190</v>
      </c>
      <c r="E64" s="184"/>
      <c r="F64" s="54" t="s">
        <v>35</v>
      </c>
      <c r="G64" s="184">
        <f>D64+6</f>
        <v>40196</v>
      </c>
      <c r="H64" s="184"/>
      <c r="I64" s="76" t="s">
        <v>56</v>
      </c>
      <c r="J64" s="85" t="s">
        <v>11</v>
      </c>
      <c r="K64" s="85" t="s">
        <v>12</v>
      </c>
      <c r="L64" s="85" t="s">
        <v>13</v>
      </c>
      <c r="M64" s="85" t="s">
        <v>14</v>
      </c>
      <c r="N64" s="57"/>
      <c r="O64" s="85" t="s">
        <v>15</v>
      </c>
      <c r="Q64" s="96" t="s">
        <v>16</v>
      </c>
    </row>
    <row r="65" spans="1:19" ht="12" customHeight="1" x14ac:dyDescent="0.2">
      <c r="A65" s="25" t="s">
        <v>57</v>
      </c>
      <c r="B65" s="191"/>
      <c r="C65" s="55"/>
      <c r="D65" s="56"/>
      <c r="E65" s="56"/>
      <c r="F65" s="56"/>
      <c r="G65" s="56"/>
      <c r="H65" s="56"/>
      <c r="I65" s="77">
        <f>H57</f>
        <v>2</v>
      </c>
      <c r="J65" s="50">
        <f>J40-J57</f>
        <v>17.666666666666668</v>
      </c>
      <c r="K65" s="50">
        <f>K40-K57</f>
        <v>2</v>
      </c>
      <c r="L65" s="50">
        <f>L40+L57</f>
        <v>1</v>
      </c>
      <c r="M65" s="50">
        <f>M40+M57</f>
        <v>0</v>
      </c>
      <c r="N65" s="57"/>
      <c r="O65" s="51">
        <f>O40+O57</f>
        <v>1.1041666666666665</v>
      </c>
      <c r="Q65" s="96">
        <f>Q40-Q57</f>
        <v>0</v>
      </c>
    </row>
    <row r="66" spans="1:19" ht="23.25" customHeight="1" x14ac:dyDescent="0.2">
      <c r="A66" s="25" t="s">
        <v>57</v>
      </c>
      <c r="B66" s="193" t="s">
        <v>37</v>
      </c>
      <c r="C66" s="185" t="s">
        <v>38</v>
      </c>
      <c r="D66" s="185"/>
      <c r="E66" s="185" t="s">
        <v>39</v>
      </c>
      <c r="F66" s="185"/>
      <c r="G66" s="185" t="s">
        <v>40</v>
      </c>
      <c r="H66" s="185"/>
      <c r="I66" s="185"/>
      <c r="J66" s="188" t="s">
        <v>41</v>
      </c>
      <c r="K66" s="188"/>
      <c r="L66" s="188"/>
      <c r="M66" s="188"/>
      <c r="N66" s="48"/>
      <c r="O66" s="4"/>
      <c r="P66" s="189" t="s">
        <v>42</v>
      </c>
      <c r="S66" s="91"/>
    </row>
    <row r="67" spans="1:19" s="62" customFormat="1" ht="45" customHeight="1" x14ac:dyDescent="0.2">
      <c r="A67" s="25" t="s">
        <v>57</v>
      </c>
      <c r="B67" s="193" t="s">
        <v>58</v>
      </c>
      <c r="C67" s="59" t="s">
        <v>43</v>
      </c>
      <c r="D67" s="60" t="s">
        <v>44</v>
      </c>
      <c r="E67" s="59" t="s">
        <v>45</v>
      </c>
      <c r="F67" s="60" t="s">
        <v>44</v>
      </c>
      <c r="G67" s="59" t="s">
        <v>46</v>
      </c>
      <c r="H67" s="60" t="s">
        <v>47</v>
      </c>
      <c r="I67" s="60" t="s">
        <v>48</v>
      </c>
      <c r="J67" s="5" t="s">
        <v>11</v>
      </c>
      <c r="K67" s="5" t="s">
        <v>12</v>
      </c>
      <c r="L67" s="5" t="s">
        <v>13</v>
      </c>
      <c r="M67" s="5" t="s">
        <v>14</v>
      </c>
      <c r="N67" s="61"/>
      <c r="O67" s="9" t="s">
        <v>15</v>
      </c>
      <c r="P67" s="189"/>
      <c r="Q67" s="103" t="s">
        <v>16</v>
      </c>
      <c r="S67" s="89"/>
    </row>
    <row r="68" spans="1:19" ht="12" customHeight="1" x14ac:dyDescent="0.2">
      <c r="A68" s="25" t="s">
        <v>57</v>
      </c>
      <c r="B68" s="63">
        <f>D64</f>
        <v>40190</v>
      </c>
      <c r="C68" s="109">
        <v>0.375</v>
      </c>
      <c r="D68" s="110">
        <v>0.52083333333333337</v>
      </c>
      <c r="E68" s="109">
        <v>0.5625</v>
      </c>
      <c r="F68" s="110">
        <v>0.79166666666666663</v>
      </c>
      <c r="G68" s="109">
        <f t="shared" ref="G68:G77" si="11">D68-C68</f>
        <v>0.14583333333333337</v>
      </c>
      <c r="H68" s="110">
        <f>F68-E68</f>
        <v>0.22916666666666663</v>
      </c>
      <c r="I68" s="110">
        <f t="shared" ref="I68:I77" si="12">G68+H68</f>
        <v>0.375</v>
      </c>
      <c r="J68" s="125"/>
      <c r="K68" s="125"/>
      <c r="L68" s="125"/>
      <c r="M68" s="125"/>
      <c r="N68" s="130"/>
      <c r="O68" s="129"/>
      <c r="P68" s="7"/>
      <c r="Q68" s="104"/>
    </row>
    <row r="69" spans="1:19" ht="38.25" customHeight="1" x14ac:dyDescent="0.2">
      <c r="A69" s="25" t="s">
        <v>57</v>
      </c>
      <c r="B69" s="66" t="s">
        <v>49</v>
      </c>
      <c r="C69" s="67">
        <f>C68</f>
        <v>0.375</v>
      </c>
      <c r="D69" s="86">
        <f>D68</f>
        <v>0.52083333333333337</v>
      </c>
      <c r="E69" s="67">
        <f>E68</f>
        <v>0.5625</v>
      </c>
      <c r="F69" s="86">
        <f>F68</f>
        <v>0.79166666666666663</v>
      </c>
      <c r="G69" s="87">
        <f t="shared" si="11"/>
        <v>0.14583333333333337</v>
      </c>
      <c r="H69" s="88">
        <f>F69-E69</f>
        <v>0.22916666666666663</v>
      </c>
      <c r="I69" s="87">
        <f t="shared" si="12"/>
        <v>0.375</v>
      </c>
      <c r="J69" s="126"/>
      <c r="K69" s="126"/>
      <c r="L69" s="126"/>
      <c r="M69" s="126"/>
      <c r="N69" s="131" t="str">
        <f>CONCATENATE(J69,K69,L69,M69,Q69)</f>
        <v/>
      </c>
      <c r="O69" s="195">
        <f>IF(N69="",I69-I68,"")</f>
        <v>0</v>
      </c>
      <c r="P69" s="112"/>
      <c r="Q69" s="105"/>
      <c r="S69" s="20"/>
    </row>
    <row r="70" spans="1:19" s="69" customFormat="1" ht="15.75" x14ac:dyDescent="0.2">
      <c r="A70" s="25" t="s">
        <v>57</v>
      </c>
      <c r="B70" s="68">
        <f>B68+1</f>
        <v>40191</v>
      </c>
      <c r="C70" s="64">
        <v>0.35416666666666669</v>
      </c>
      <c r="D70" s="65">
        <v>0.54166666666666663</v>
      </c>
      <c r="E70" s="64">
        <v>0.58333333333333337</v>
      </c>
      <c r="F70" s="65">
        <v>0.6875</v>
      </c>
      <c r="G70" s="64">
        <f t="shared" si="11"/>
        <v>0.18749999999999994</v>
      </c>
      <c r="H70" s="65">
        <f t="shared" ref="H70:H71" si="13">F70-E70</f>
        <v>0.10416666666666663</v>
      </c>
      <c r="I70" s="65">
        <f t="shared" si="12"/>
        <v>0.29166666666666657</v>
      </c>
      <c r="J70" s="127"/>
      <c r="K70" s="127"/>
      <c r="L70" s="127"/>
      <c r="M70" s="127"/>
      <c r="N70" s="130"/>
      <c r="O70" s="129"/>
      <c r="P70" s="113"/>
      <c r="Q70" s="104"/>
      <c r="S70" s="89"/>
    </row>
    <row r="71" spans="1:19" ht="38.65" customHeight="1" x14ac:dyDescent="0.2">
      <c r="A71" s="25" t="s">
        <v>57</v>
      </c>
      <c r="B71" s="66" t="s">
        <v>49</v>
      </c>
      <c r="C71" s="198">
        <v>0.39583333333333331</v>
      </c>
      <c r="D71" s="199">
        <f>D70</f>
        <v>0.54166666666666663</v>
      </c>
      <c r="E71" s="198">
        <f>E70</f>
        <v>0.58333333333333337</v>
      </c>
      <c r="F71" s="199">
        <v>0.72916666666666663</v>
      </c>
      <c r="G71" s="87">
        <f t="shared" si="11"/>
        <v>0.14583333333333331</v>
      </c>
      <c r="H71" s="88">
        <f t="shared" si="13"/>
        <v>0.14583333333333326</v>
      </c>
      <c r="I71" s="88">
        <f t="shared" si="12"/>
        <v>0.29166666666666657</v>
      </c>
      <c r="J71" s="126"/>
      <c r="K71" s="126"/>
      <c r="L71" s="126"/>
      <c r="M71" s="126"/>
      <c r="N71" s="131" t="str">
        <f>CONCATENATE(J71,K71,L71,M71,Q71)</f>
        <v/>
      </c>
      <c r="O71" s="195">
        <f>IF(N71="",I71-I70,"")</f>
        <v>0</v>
      </c>
      <c r="P71" s="112"/>
      <c r="Q71" s="105"/>
      <c r="S71" s="20"/>
    </row>
    <row r="72" spans="1:19" s="69" customFormat="1" ht="15.75" x14ac:dyDescent="0.2">
      <c r="A72" s="25" t="s">
        <v>57</v>
      </c>
      <c r="B72" s="68">
        <f>B70+1</f>
        <v>40192</v>
      </c>
      <c r="C72" s="109">
        <v>0</v>
      </c>
      <c r="D72" s="110">
        <v>0</v>
      </c>
      <c r="E72" s="109">
        <v>0</v>
      </c>
      <c r="F72" s="110">
        <v>0</v>
      </c>
      <c r="G72" s="109">
        <f t="shared" si="11"/>
        <v>0</v>
      </c>
      <c r="H72" s="110">
        <f t="shared" ref="H70:H77" si="14">F72-E72</f>
        <v>0</v>
      </c>
      <c r="I72" s="110">
        <f t="shared" si="12"/>
        <v>0</v>
      </c>
      <c r="J72" s="127"/>
      <c r="K72" s="127"/>
      <c r="L72" s="127"/>
      <c r="M72" s="127"/>
      <c r="N72" s="130"/>
      <c r="O72" s="129"/>
      <c r="P72" s="113"/>
      <c r="Q72" s="104"/>
      <c r="S72" s="89"/>
    </row>
    <row r="73" spans="1:19" ht="38.65" customHeight="1" x14ac:dyDescent="0.2">
      <c r="A73" s="25" t="s">
        <v>57</v>
      </c>
      <c r="B73" s="66" t="s">
        <v>49</v>
      </c>
      <c r="C73" s="67">
        <f>C72</f>
        <v>0</v>
      </c>
      <c r="D73" s="86">
        <f>D72</f>
        <v>0</v>
      </c>
      <c r="E73" s="67">
        <f>E72</f>
        <v>0</v>
      </c>
      <c r="F73" s="86">
        <f>F72</f>
        <v>0</v>
      </c>
      <c r="G73" s="87">
        <f t="shared" si="11"/>
        <v>0</v>
      </c>
      <c r="H73" s="88">
        <f t="shared" si="14"/>
        <v>0</v>
      </c>
      <c r="I73" s="87">
        <f t="shared" si="12"/>
        <v>0</v>
      </c>
      <c r="J73" s="126"/>
      <c r="K73" s="126"/>
      <c r="L73" s="126"/>
      <c r="M73" s="126"/>
      <c r="N73" s="131" t="str">
        <f>CONCATENATE(J73,K73,L73,M73,Q73)</f>
        <v/>
      </c>
      <c r="O73" s="195">
        <f>IF(N73="",I73-I72,"")</f>
        <v>0</v>
      </c>
      <c r="P73" s="112"/>
      <c r="Q73" s="105"/>
      <c r="S73" s="20"/>
    </row>
    <row r="74" spans="1:19" s="69" customFormat="1" ht="15.75" x14ac:dyDescent="0.2">
      <c r="A74" s="25" t="s">
        <v>57</v>
      </c>
      <c r="B74" s="68">
        <f>B72+1</f>
        <v>40193</v>
      </c>
      <c r="C74" s="109">
        <v>0.375</v>
      </c>
      <c r="D74" s="110">
        <v>0.52083333333333337</v>
      </c>
      <c r="E74" s="109">
        <v>0.5625</v>
      </c>
      <c r="F74" s="110">
        <v>0.79166666666666663</v>
      </c>
      <c r="G74" s="109">
        <f t="shared" si="11"/>
        <v>0.14583333333333337</v>
      </c>
      <c r="H74" s="110">
        <f t="shared" si="14"/>
        <v>0.22916666666666663</v>
      </c>
      <c r="I74" s="110">
        <f t="shared" si="12"/>
        <v>0.375</v>
      </c>
      <c r="J74" s="127"/>
      <c r="K74" s="127"/>
      <c r="L74" s="127"/>
      <c r="M74" s="127"/>
      <c r="N74" s="130"/>
      <c r="O74" s="129"/>
      <c r="P74" s="113"/>
      <c r="Q74" s="104"/>
      <c r="S74" s="89"/>
    </row>
    <row r="75" spans="1:19" ht="38.65" customHeight="1" x14ac:dyDescent="0.2">
      <c r="A75" s="25" t="s">
        <v>57</v>
      </c>
      <c r="B75" s="66" t="s">
        <v>49</v>
      </c>
      <c r="C75" s="67">
        <f>C74</f>
        <v>0.375</v>
      </c>
      <c r="D75" s="86">
        <f>D74</f>
        <v>0.52083333333333337</v>
      </c>
      <c r="E75" s="67">
        <f>E74</f>
        <v>0.5625</v>
      </c>
      <c r="F75" s="86">
        <f>F74</f>
        <v>0.79166666666666663</v>
      </c>
      <c r="G75" s="87">
        <f t="shared" si="11"/>
        <v>0.14583333333333337</v>
      </c>
      <c r="H75" s="88">
        <f t="shared" si="14"/>
        <v>0.22916666666666663</v>
      </c>
      <c r="I75" s="87">
        <f t="shared" si="12"/>
        <v>0.375</v>
      </c>
      <c r="J75" s="126"/>
      <c r="K75" s="126"/>
      <c r="L75" s="126"/>
      <c r="M75" s="126"/>
      <c r="N75" s="131" t="str">
        <f>CONCATENATE(J75,K75,L75,M75,Q75)</f>
        <v/>
      </c>
      <c r="O75" s="195">
        <f>IF(N75="",I75-I74,"")</f>
        <v>0</v>
      </c>
      <c r="P75" s="112"/>
      <c r="Q75" s="105"/>
      <c r="S75" s="20"/>
    </row>
    <row r="76" spans="1:19" s="69" customFormat="1" ht="15.75" x14ac:dyDescent="0.2">
      <c r="A76" s="25" t="s">
        <v>57</v>
      </c>
      <c r="B76" s="68">
        <f>B74+1</f>
        <v>40194</v>
      </c>
      <c r="C76" s="109">
        <v>0.375</v>
      </c>
      <c r="D76" s="110">
        <v>0.52083333333333337</v>
      </c>
      <c r="E76" s="109">
        <v>0.5625</v>
      </c>
      <c r="F76" s="110">
        <v>0.75</v>
      </c>
      <c r="G76" s="109">
        <f t="shared" si="11"/>
        <v>0.14583333333333337</v>
      </c>
      <c r="H76" s="110">
        <f t="shared" si="14"/>
        <v>0.1875</v>
      </c>
      <c r="I76" s="110">
        <f t="shared" si="12"/>
        <v>0.33333333333333337</v>
      </c>
      <c r="J76" s="127"/>
      <c r="K76" s="127"/>
      <c r="L76" s="127"/>
      <c r="M76" s="127"/>
      <c r="N76" s="130"/>
      <c r="O76" s="129"/>
      <c r="P76" s="113"/>
      <c r="Q76" s="104"/>
      <c r="S76" s="89"/>
    </row>
    <row r="77" spans="1:19" ht="38.65" customHeight="1" x14ac:dyDescent="0.2">
      <c r="A77" s="25" t="s">
        <v>57</v>
      </c>
      <c r="B77" s="66" t="s">
        <v>49</v>
      </c>
      <c r="C77" s="67">
        <v>0.41666666666666669</v>
      </c>
      <c r="D77" s="86">
        <v>0.5625</v>
      </c>
      <c r="E77" s="67">
        <f>E76</f>
        <v>0.5625</v>
      </c>
      <c r="F77" s="86">
        <v>0.79166666666666663</v>
      </c>
      <c r="G77" s="87">
        <f t="shared" si="11"/>
        <v>0.14583333333333331</v>
      </c>
      <c r="H77" s="88">
        <f t="shared" si="14"/>
        <v>0.22916666666666663</v>
      </c>
      <c r="I77" s="87">
        <f t="shared" si="12"/>
        <v>0.37499999999999994</v>
      </c>
      <c r="J77" s="126"/>
      <c r="K77" s="126"/>
      <c r="L77" s="126"/>
      <c r="M77" s="126"/>
      <c r="N77" s="131" t="str">
        <f>CONCATENATE(J77,K77,L77,M77,Q77)</f>
        <v/>
      </c>
      <c r="O77" s="195">
        <f>IF(N77="",I77-I76,"")</f>
        <v>4.1666666666666574E-2</v>
      </c>
      <c r="P77" s="112" t="s">
        <v>84</v>
      </c>
      <c r="Q77" s="105"/>
      <c r="S77" s="20"/>
    </row>
    <row r="78" spans="1:19" s="69" customFormat="1" ht="15.75" x14ac:dyDescent="0.2">
      <c r="A78" s="25" t="s">
        <v>57</v>
      </c>
      <c r="B78" s="68">
        <f>B76+1</f>
        <v>40195</v>
      </c>
      <c r="C78" s="64">
        <v>0</v>
      </c>
      <c r="D78" s="65">
        <v>0</v>
      </c>
      <c r="E78" s="64">
        <v>0</v>
      </c>
      <c r="F78" s="65">
        <v>0</v>
      </c>
      <c r="G78" s="64">
        <f t="shared" ref="G78:G81" si="15">D78-C78</f>
        <v>0</v>
      </c>
      <c r="H78" s="65">
        <f t="shared" ref="H78:H81" si="16">F78-E78</f>
        <v>0</v>
      </c>
      <c r="I78" s="65">
        <f t="shared" ref="I78:I81" si="17">G78+H78</f>
        <v>0</v>
      </c>
      <c r="J78" s="127"/>
      <c r="K78" s="127"/>
      <c r="L78" s="127"/>
      <c r="M78" s="127"/>
      <c r="N78" s="130"/>
      <c r="O78" s="129"/>
      <c r="P78" s="7"/>
      <c r="Q78" s="104"/>
      <c r="S78" s="89"/>
    </row>
    <row r="79" spans="1:19" ht="38.65" customHeight="1" x14ac:dyDescent="0.2">
      <c r="A79" s="25" t="s">
        <v>57</v>
      </c>
      <c r="B79" s="66" t="s">
        <v>49</v>
      </c>
      <c r="C79" s="67">
        <f>C78</f>
        <v>0</v>
      </c>
      <c r="D79" s="86">
        <f>D78</f>
        <v>0</v>
      </c>
      <c r="E79" s="67">
        <f>E78</f>
        <v>0</v>
      </c>
      <c r="F79" s="86">
        <f>F78</f>
        <v>0</v>
      </c>
      <c r="G79" s="87">
        <f t="shared" si="15"/>
        <v>0</v>
      </c>
      <c r="H79" s="88">
        <f t="shared" si="16"/>
        <v>0</v>
      </c>
      <c r="I79" s="87">
        <f t="shared" si="17"/>
        <v>0</v>
      </c>
      <c r="J79" s="128"/>
      <c r="K79" s="128"/>
      <c r="L79" s="128"/>
      <c r="M79" s="128"/>
      <c r="N79" s="131" t="str">
        <f>CONCATENATE(J79,K79,L79,M79,Q79)</f>
        <v/>
      </c>
      <c r="O79" s="195">
        <f>IF(N79="",I79-I78,"")</f>
        <v>0</v>
      </c>
      <c r="Q79" s="105"/>
    </row>
    <row r="80" spans="1:19" ht="15.75" x14ac:dyDescent="0.2">
      <c r="A80" s="25" t="s">
        <v>57</v>
      </c>
      <c r="B80" s="68">
        <f>B78+1</f>
        <v>40196</v>
      </c>
      <c r="C80" s="64">
        <v>0</v>
      </c>
      <c r="D80" s="65">
        <v>0</v>
      </c>
      <c r="E80" s="64">
        <v>0</v>
      </c>
      <c r="F80" s="65">
        <v>0</v>
      </c>
      <c r="G80" s="64">
        <f t="shared" si="15"/>
        <v>0</v>
      </c>
      <c r="H80" s="65">
        <f t="shared" si="16"/>
        <v>0</v>
      </c>
      <c r="I80" s="65">
        <f t="shared" si="17"/>
        <v>0</v>
      </c>
      <c r="J80" s="125"/>
      <c r="K80" s="125"/>
      <c r="L80" s="125"/>
      <c r="M80" s="125"/>
      <c r="N80" s="130"/>
      <c r="O80" s="129"/>
      <c r="P80" s="7"/>
      <c r="Q80" s="104"/>
    </row>
    <row r="81" spans="1:19" ht="38.65" customHeight="1" x14ac:dyDescent="0.2">
      <c r="A81" s="25" t="s">
        <v>57</v>
      </c>
      <c r="B81" s="70" t="s">
        <v>49</v>
      </c>
      <c r="C81" s="67">
        <f>C80</f>
        <v>0</v>
      </c>
      <c r="D81" s="86">
        <f>D80</f>
        <v>0</v>
      </c>
      <c r="E81" s="67">
        <f>E80</f>
        <v>0</v>
      </c>
      <c r="F81" s="86">
        <f>F80</f>
        <v>0</v>
      </c>
      <c r="G81" s="87">
        <f t="shared" si="15"/>
        <v>0</v>
      </c>
      <c r="H81" s="88">
        <f t="shared" si="16"/>
        <v>0</v>
      </c>
      <c r="I81" s="87">
        <f t="shared" si="17"/>
        <v>0</v>
      </c>
      <c r="J81" s="128"/>
      <c r="K81" s="128"/>
      <c r="L81" s="128"/>
      <c r="M81" s="128"/>
      <c r="N81" s="131" t="str">
        <f>CONCATENATE(J81,K81,L81,M81,Q81)</f>
        <v/>
      </c>
      <c r="O81" s="195">
        <f>IF(N81="",I81-I80,"")</f>
        <v>0</v>
      </c>
      <c r="Q81" s="105"/>
    </row>
    <row r="82" spans="1:19" ht="24" x14ac:dyDescent="0.2">
      <c r="A82" s="25" t="s">
        <v>57</v>
      </c>
      <c r="B82" s="190" t="s">
        <v>51</v>
      </c>
      <c r="C82" s="190"/>
      <c r="D82" s="190"/>
      <c r="E82" s="190" t="s">
        <v>52</v>
      </c>
      <c r="F82" s="190"/>
      <c r="G82" s="136" t="s">
        <v>69</v>
      </c>
      <c r="H82" s="137">
        <f>WEEKNUM(D64,2)</f>
        <v>3</v>
      </c>
      <c r="I82" s="138">
        <f>I69+I71+I73+I75+I77+I79+I81</f>
        <v>1.4166666666666665</v>
      </c>
      <c r="J82" s="139">
        <f>SUM(J69,J71,J73,J75,J77,J79,J81)</f>
        <v>0</v>
      </c>
      <c r="K82" s="139">
        <f>SUM(K69,K71,K73,K75,K77,K79,K81)</f>
        <v>0</v>
      </c>
      <c r="L82" s="139">
        <f>SUM(L69,L71,L73,L75,L77,L79,L81)</f>
        <v>0</v>
      </c>
      <c r="M82" s="139">
        <f>SUM(M69,M71,M73,M75,M77,M79,M81)</f>
        <v>0</v>
      </c>
      <c r="N82" s="140"/>
      <c r="O82" s="141">
        <f>SUM(O69,O71,O73,O75,O77,O79,O81)</f>
        <v>4.1666666666666574E-2</v>
      </c>
      <c r="P82" s="7"/>
      <c r="Q82" s="96">
        <f>SUM(Q69,Q71,Q73,Q75,Q77,Q79,Q81)</f>
        <v>0</v>
      </c>
    </row>
    <row r="83" spans="1:19" x14ac:dyDescent="0.2">
      <c r="A83" s="25" t="s">
        <v>57</v>
      </c>
      <c r="B83" s="190"/>
      <c r="C83" s="190"/>
      <c r="D83" s="190"/>
      <c r="E83" s="190"/>
      <c r="F83" s="190"/>
      <c r="G83" s="152"/>
      <c r="H83" s="152"/>
      <c r="I83" s="153"/>
      <c r="J83" s="156"/>
      <c r="K83" s="156"/>
      <c r="L83" s="156"/>
      <c r="M83" s="156"/>
      <c r="N83" s="154"/>
      <c r="O83" s="157"/>
      <c r="Q83" s="102"/>
    </row>
    <row r="84" spans="1:19" x14ac:dyDescent="0.2">
      <c r="A84" s="25" t="s">
        <v>57</v>
      </c>
      <c r="B84" s="190"/>
      <c r="C84" s="190"/>
      <c r="D84" s="190"/>
      <c r="E84" s="190"/>
      <c r="F84" s="190"/>
      <c r="G84" s="152"/>
      <c r="H84" s="152"/>
      <c r="I84" s="153"/>
      <c r="J84" s="149"/>
      <c r="K84" s="149"/>
      <c r="L84" s="149"/>
      <c r="M84" s="149"/>
      <c r="N84" s="154"/>
      <c r="O84" s="157"/>
    </row>
    <row r="85" spans="1:19" ht="25.5" customHeight="1" x14ac:dyDescent="0.2">
      <c r="A85" s="25" t="s">
        <v>57</v>
      </c>
      <c r="B85" s="190" t="s">
        <v>54</v>
      </c>
      <c r="C85" s="190"/>
      <c r="D85" s="190"/>
      <c r="E85" s="190" t="s">
        <v>52</v>
      </c>
      <c r="F85" s="190"/>
      <c r="G85" s="152"/>
      <c r="H85" s="152"/>
      <c r="I85" s="153"/>
      <c r="J85" s="149"/>
      <c r="K85" s="149"/>
      <c r="L85" s="149"/>
      <c r="M85" s="149"/>
      <c r="N85" s="154"/>
      <c r="O85" s="155"/>
    </row>
    <row r="86" spans="1:19" x14ac:dyDescent="0.2">
      <c r="A86" s="25" t="s">
        <v>57</v>
      </c>
      <c r="B86" s="190"/>
      <c r="C86" s="190"/>
      <c r="D86" s="190"/>
      <c r="E86" s="190"/>
      <c r="F86" s="190"/>
      <c r="G86" s="71"/>
      <c r="H86" s="71"/>
      <c r="I86" s="72"/>
      <c r="N86" s="73"/>
      <c r="O86" s="94"/>
    </row>
    <row r="87" spans="1:19" x14ac:dyDescent="0.2">
      <c r="A87" s="25" t="s">
        <v>57</v>
      </c>
      <c r="B87" s="190"/>
      <c r="C87" s="190"/>
      <c r="D87" s="190"/>
      <c r="E87" s="190"/>
      <c r="F87" s="190"/>
      <c r="G87" s="71"/>
      <c r="H87" s="71"/>
      <c r="I87" s="72"/>
      <c r="N87" s="73"/>
      <c r="O87" s="94"/>
    </row>
    <row r="88" spans="1:19" ht="12.75" customHeight="1" x14ac:dyDescent="0.2">
      <c r="A88" s="25" t="s">
        <v>59</v>
      </c>
      <c r="B88" s="191" t="s">
        <v>32</v>
      </c>
      <c r="C88" s="192" t="s">
        <v>33</v>
      </c>
      <c r="D88" s="192"/>
      <c r="E88" s="192"/>
      <c r="F88" s="192"/>
      <c r="G88" s="192"/>
      <c r="H88" s="192"/>
      <c r="I88" s="72"/>
      <c r="J88" s="75"/>
      <c r="K88" s="33"/>
      <c r="L88" s="33"/>
      <c r="M88" s="33"/>
      <c r="N88" s="35"/>
      <c r="O88" s="95"/>
    </row>
    <row r="89" spans="1:19" ht="29.25" customHeight="1" x14ac:dyDescent="0.2">
      <c r="A89" s="25" t="s">
        <v>59</v>
      </c>
      <c r="B89" s="191"/>
      <c r="C89" s="53" t="s">
        <v>34</v>
      </c>
      <c r="D89" s="184">
        <f>G64+1</f>
        <v>40197</v>
      </c>
      <c r="E89" s="184"/>
      <c r="F89" s="54" t="s">
        <v>35</v>
      </c>
      <c r="G89" s="184">
        <f>D89+6</f>
        <v>40203</v>
      </c>
      <c r="H89" s="184"/>
      <c r="I89" s="76" t="s">
        <v>56</v>
      </c>
      <c r="J89" s="85" t="s">
        <v>11</v>
      </c>
      <c r="K89" s="85" t="s">
        <v>12</v>
      </c>
      <c r="L89" s="85" t="s">
        <v>13</v>
      </c>
      <c r="M89" s="85" t="s">
        <v>14</v>
      </c>
      <c r="N89" s="57"/>
      <c r="O89" s="85" t="s">
        <v>15</v>
      </c>
      <c r="Q89" s="96" t="s">
        <v>16</v>
      </c>
    </row>
    <row r="90" spans="1:19" ht="12" customHeight="1" x14ac:dyDescent="0.2">
      <c r="A90" s="25" t="s">
        <v>59</v>
      </c>
      <c r="B90" s="191"/>
      <c r="C90" s="55"/>
      <c r="D90" s="56"/>
      <c r="E90" s="56"/>
      <c r="F90" s="56"/>
      <c r="G90" s="56"/>
      <c r="H90" s="56"/>
      <c r="I90" s="77">
        <f>H82</f>
        <v>3</v>
      </c>
      <c r="J90" s="50">
        <f>J65-J82</f>
        <v>17.666666666666668</v>
      </c>
      <c r="K90" s="50">
        <f>K65-K82</f>
        <v>2</v>
      </c>
      <c r="L90" s="50">
        <f>L65+L82</f>
        <v>1</v>
      </c>
      <c r="M90" s="50">
        <f>M65+M82</f>
        <v>0</v>
      </c>
      <c r="N90" s="57"/>
      <c r="O90" s="51">
        <f>O65+O82</f>
        <v>1.145833333333333</v>
      </c>
      <c r="Q90" s="96">
        <f>Q65-Q82</f>
        <v>0</v>
      </c>
    </row>
    <row r="91" spans="1:19" ht="24" customHeight="1" x14ac:dyDescent="0.2">
      <c r="A91" s="25" t="s">
        <v>59</v>
      </c>
      <c r="B91" s="193" t="s">
        <v>37</v>
      </c>
      <c r="C91" s="185" t="s">
        <v>38</v>
      </c>
      <c r="D91" s="185"/>
      <c r="E91" s="185" t="s">
        <v>39</v>
      </c>
      <c r="F91" s="185"/>
      <c r="G91" s="185" t="s">
        <v>40</v>
      </c>
      <c r="H91" s="185"/>
      <c r="I91" s="185"/>
      <c r="J91" s="188" t="s">
        <v>41</v>
      </c>
      <c r="K91" s="188"/>
      <c r="L91" s="188"/>
      <c r="M91" s="188"/>
      <c r="N91" s="10"/>
      <c r="O91" s="4"/>
      <c r="P91" s="189" t="s">
        <v>42</v>
      </c>
      <c r="S91" s="91"/>
    </row>
    <row r="92" spans="1:19" s="62" customFormat="1" ht="45" customHeight="1" x14ac:dyDescent="0.2">
      <c r="A92" s="25" t="s">
        <v>59</v>
      </c>
      <c r="B92" s="193" t="s">
        <v>58</v>
      </c>
      <c r="C92" s="59" t="s">
        <v>43</v>
      </c>
      <c r="D92" s="60" t="s">
        <v>44</v>
      </c>
      <c r="E92" s="59" t="s">
        <v>45</v>
      </c>
      <c r="F92" s="60" t="s">
        <v>44</v>
      </c>
      <c r="G92" s="59" t="s">
        <v>46</v>
      </c>
      <c r="H92" s="60" t="s">
        <v>47</v>
      </c>
      <c r="I92" s="60" t="s">
        <v>48</v>
      </c>
      <c r="J92" s="5" t="s">
        <v>11</v>
      </c>
      <c r="K92" s="5" t="s">
        <v>12</v>
      </c>
      <c r="L92" s="5" t="s">
        <v>13</v>
      </c>
      <c r="M92" s="5" t="s">
        <v>14</v>
      </c>
      <c r="N92" s="61"/>
      <c r="O92" s="9" t="s">
        <v>15</v>
      </c>
      <c r="P92" s="189"/>
      <c r="Q92" s="103" t="s">
        <v>16</v>
      </c>
      <c r="S92" s="89"/>
    </row>
    <row r="93" spans="1:19" ht="12" customHeight="1" x14ac:dyDescent="0.2">
      <c r="A93" s="25" t="s">
        <v>59</v>
      </c>
      <c r="B93" s="63">
        <f>D89</f>
        <v>40197</v>
      </c>
      <c r="C93" s="109">
        <v>0.375</v>
      </c>
      <c r="D93" s="110">
        <v>0.52083333333333337</v>
      </c>
      <c r="E93" s="109">
        <v>0.5625</v>
      </c>
      <c r="F93" s="110">
        <v>0.79166666666666663</v>
      </c>
      <c r="G93" s="109">
        <f t="shared" ref="G93:G102" si="18">D93-C93</f>
        <v>0.14583333333333337</v>
      </c>
      <c r="H93" s="110">
        <f>F93-E93</f>
        <v>0.22916666666666663</v>
      </c>
      <c r="I93" s="110">
        <f t="shared" ref="I93:I102" si="19">G93+H93</f>
        <v>0.375</v>
      </c>
      <c r="J93" s="125"/>
      <c r="K93" s="125"/>
      <c r="L93" s="125"/>
      <c r="M93" s="125"/>
      <c r="N93" s="130"/>
      <c r="O93" s="129"/>
      <c r="P93" s="7"/>
      <c r="Q93" s="104"/>
    </row>
    <row r="94" spans="1:19" ht="38.25" customHeight="1" x14ac:dyDescent="0.2">
      <c r="A94" s="25" t="s">
        <v>59</v>
      </c>
      <c r="B94" s="66" t="s">
        <v>49</v>
      </c>
      <c r="C94" s="67">
        <f>C93</f>
        <v>0.375</v>
      </c>
      <c r="D94" s="86">
        <f>D93</f>
        <v>0.52083333333333337</v>
      </c>
      <c r="E94" s="67">
        <f>E93</f>
        <v>0.5625</v>
      </c>
      <c r="F94" s="86">
        <f>F93</f>
        <v>0.79166666666666663</v>
      </c>
      <c r="G94" s="87">
        <f t="shared" si="18"/>
        <v>0.14583333333333337</v>
      </c>
      <c r="H94" s="88">
        <f>F94-E94</f>
        <v>0.22916666666666663</v>
      </c>
      <c r="I94" s="87">
        <f t="shared" si="19"/>
        <v>0.375</v>
      </c>
      <c r="J94" s="126"/>
      <c r="K94" s="126"/>
      <c r="L94" s="126"/>
      <c r="M94" s="126"/>
      <c r="N94" s="131" t="str">
        <f>CONCATENATE(J94,K94,L94,M94,Q94)</f>
        <v/>
      </c>
      <c r="O94" s="195">
        <f>IF(N94="",I94-I93,"")</f>
        <v>0</v>
      </c>
      <c r="P94" s="112"/>
      <c r="Q94" s="105"/>
      <c r="S94" s="20"/>
    </row>
    <row r="95" spans="1:19" s="69" customFormat="1" ht="15.75" x14ac:dyDescent="0.2">
      <c r="A95" s="25" t="s">
        <v>59</v>
      </c>
      <c r="B95" s="68">
        <f>B93+1</f>
        <v>40198</v>
      </c>
      <c r="C95" s="64">
        <v>0.35416666666666669</v>
      </c>
      <c r="D95" s="65">
        <v>0.54166666666666663</v>
      </c>
      <c r="E95" s="64">
        <v>0.58333333333333337</v>
      </c>
      <c r="F95" s="65">
        <v>0.6875</v>
      </c>
      <c r="G95" s="64">
        <f t="shared" si="18"/>
        <v>0.18749999999999994</v>
      </c>
      <c r="H95" s="65">
        <f t="shared" ref="H95:H96" si="20">F95-E95</f>
        <v>0.10416666666666663</v>
      </c>
      <c r="I95" s="65">
        <f t="shared" si="19"/>
        <v>0.29166666666666657</v>
      </c>
      <c r="J95" s="127"/>
      <c r="K95" s="127"/>
      <c r="L95" s="127"/>
      <c r="M95" s="127"/>
      <c r="N95" s="130"/>
      <c r="O95" s="129"/>
      <c r="P95" s="113"/>
      <c r="Q95" s="104"/>
      <c r="S95" s="89"/>
    </row>
    <row r="96" spans="1:19" ht="38.65" customHeight="1" x14ac:dyDescent="0.2">
      <c r="A96" s="25" t="s">
        <v>59</v>
      </c>
      <c r="B96" s="66" t="s">
        <v>49</v>
      </c>
      <c r="C96" s="198">
        <v>0.39583333333333331</v>
      </c>
      <c r="D96" s="199">
        <f>D95</f>
        <v>0.54166666666666663</v>
      </c>
      <c r="E96" s="198">
        <f>E95</f>
        <v>0.58333333333333337</v>
      </c>
      <c r="F96" s="199">
        <v>0.72916666666666663</v>
      </c>
      <c r="G96" s="87">
        <f t="shared" si="18"/>
        <v>0.14583333333333331</v>
      </c>
      <c r="H96" s="88">
        <f t="shared" si="20"/>
        <v>0.14583333333333326</v>
      </c>
      <c r="I96" s="88">
        <f t="shared" si="19"/>
        <v>0.29166666666666657</v>
      </c>
      <c r="J96" s="126"/>
      <c r="K96" s="126"/>
      <c r="L96" s="126"/>
      <c r="M96" s="126"/>
      <c r="N96" s="131" t="str">
        <f>CONCATENATE(J96,K96,L96,M96,Q96)</f>
        <v/>
      </c>
      <c r="O96" s="195">
        <f>IF(N96="",I96-I95,"")</f>
        <v>0</v>
      </c>
      <c r="P96" s="112"/>
      <c r="Q96" s="105"/>
      <c r="S96" s="20"/>
    </row>
    <row r="97" spans="1:19" s="69" customFormat="1" ht="15.75" x14ac:dyDescent="0.2">
      <c r="A97" s="25" t="s">
        <v>59</v>
      </c>
      <c r="B97" s="68">
        <f>B95+1</f>
        <v>40199</v>
      </c>
      <c r="C97" s="109">
        <v>0</v>
      </c>
      <c r="D97" s="110">
        <v>0</v>
      </c>
      <c r="E97" s="109">
        <v>0</v>
      </c>
      <c r="F97" s="110">
        <v>0</v>
      </c>
      <c r="G97" s="109">
        <f t="shared" si="18"/>
        <v>0</v>
      </c>
      <c r="H97" s="110">
        <f t="shared" ref="H95:H102" si="21">F97-E97</f>
        <v>0</v>
      </c>
      <c r="I97" s="110">
        <f t="shared" si="19"/>
        <v>0</v>
      </c>
      <c r="J97" s="127"/>
      <c r="K97" s="127"/>
      <c r="L97" s="127"/>
      <c r="M97" s="127"/>
      <c r="N97" s="130"/>
      <c r="O97" s="129"/>
      <c r="P97" s="113"/>
      <c r="Q97" s="104"/>
      <c r="S97" s="89"/>
    </row>
    <row r="98" spans="1:19" ht="38.65" customHeight="1" x14ac:dyDescent="0.2">
      <c r="A98" s="25" t="s">
        <v>59</v>
      </c>
      <c r="B98" s="66" t="s">
        <v>49</v>
      </c>
      <c r="C98" s="67">
        <f>C97</f>
        <v>0</v>
      </c>
      <c r="D98" s="86">
        <f>D97</f>
        <v>0</v>
      </c>
      <c r="E98" s="67">
        <f>E97</f>
        <v>0</v>
      </c>
      <c r="F98" s="86">
        <f>F97</f>
        <v>0</v>
      </c>
      <c r="G98" s="87">
        <f t="shared" si="18"/>
        <v>0</v>
      </c>
      <c r="H98" s="88">
        <f t="shared" si="21"/>
        <v>0</v>
      </c>
      <c r="I98" s="87">
        <f t="shared" si="19"/>
        <v>0</v>
      </c>
      <c r="J98" s="126"/>
      <c r="K98" s="126"/>
      <c r="L98" s="126"/>
      <c r="M98" s="126"/>
      <c r="N98" s="131" t="str">
        <f>CONCATENATE(J98,K98,L98,M98,Q98)</f>
        <v/>
      </c>
      <c r="O98" s="195">
        <f>IF(N98="",I98-I97,"")</f>
        <v>0</v>
      </c>
      <c r="P98" s="112"/>
      <c r="Q98" s="105"/>
      <c r="S98" s="20"/>
    </row>
    <row r="99" spans="1:19" s="69" customFormat="1" ht="15.75" x14ac:dyDescent="0.2">
      <c r="A99" s="25" t="s">
        <v>59</v>
      </c>
      <c r="B99" s="68">
        <f>B97+1</f>
        <v>40200</v>
      </c>
      <c r="C99" s="109">
        <v>0.375</v>
      </c>
      <c r="D99" s="110">
        <v>0.52083333333333337</v>
      </c>
      <c r="E99" s="109">
        <v>0.5625</v>
      </c>
      <c r="F99" s="110">
        <v>0.79166666666666663</v>
      </c>
      <c r="G99" s="109">
        <f t="shared" si="18"/>
        <v>0.14583333333333337</v>
      </c>
      <c r="H99" s="110">
        <f t="shared" si="21"/>
        <v>0.22916666666666663</v>
      </c>
      <c r="I99" s="110">
        <f t="shared" si="19"/>
        <v>0.375</v>
      </c>
      <c r="J99" s="127"/>
      <c r="K99" s="127"/>
      <c r="L99" s="127"/>
      <c r="M99" s="127"/>
      <c r="N99" s="130"/>
      <c r="O99" s="129"/>
      <c r="P99" s="113"/>
      <c r="Q99" s="104"/>
      <c r="S99" s="89"/>
    </row>
    <row r="100" spans="1:19" ht="38.65" customHeight="1" x14ac:dyDescent="0.2">
      <c r="A100" s="25" t="s">
        <v>59</v>
      </c>
      <c r="B100" s="66" t="s">
        <v>49</v>
      </c>
      <c r="C100" s="67">
        <f>C99</f>
        <v>0.375</v>
      </c>
      <c r="D100" s="86">
        <f>D99</f>
        <v>0.52083333333333337</v>
      </c>
      <c r="E100" s="67">
        <f>E99</f>
        <v>0.5625</v>
      </c>
      <c r="F100" s="86">
        <f>F99</f>
        <v>0.79166666666666663</v>
      </c>
      <c r="G100" s="87">
        <f t="shared" si="18"/>
        <v>0.14583333333333337</v>
      </c>
      <c r="H100" s="88">
        <f t="shared" si="21"/>
        <v>0.22916666666666663</v>
      </c>
      <c r="I100" s="87">
        <f t="shared" si="19"/>
        <v>0.375</v>
      </c>
      <c r="J100" s="126"/>
      <c r="K100" s="126"/>
      <c r="L100" s="126"/>
      <c r="M100" s="126"/>
      <c r="N100" s="131" t="str">
        <f>CONCATENATE(J100,K100,L100,M100,Q100)</f>
        <v/>
      </c>
      <c r="O100" s="195">
        <f>IF(N100="",I100-I99,"")</f>
        <v>0</v>
      </c>
      <c r="P100" s="112"/>
      <c r="Q100" s="105"/>
      <c r="S100" s="20"/>
    </row>
    <row r="101" spans="1:19" s="69" customFormat="1" ht="15.75" x14ac:dyDescent="0.2">
      <c r="A101" s="25" t="s">
        <v>59</v>
      </c>
      <c r="B101" s="68">
        <f>B99+1</f>
        <v>40201</v>
      </c>
      <c r="C101" s="109">
        <v>0.375</v>
      </c>
      <c r="D101" s="110">
        <v>0.52083333333333337</v>
      </c>
      <c r="E101" s="109">
        <v>0.5625</v>
      </c>
      <c r="F101" s="110">
        <v>0.75</v>
      </c>
      <c r="G101" s="109">
        <f t="shared" si="18"/>
        <v>0.14583333333333337</v>
      </c>
      <c r="H101" s="110">
        <f t="shared" si="21"/>
        <v>0.1875</v>
      </c>
      <c r="I101" s="110">
        <f t="shared" si="19"/>
        <v>0.33333333333333337</v>
      </c>
      <c r="J101" s="127"/>
      <c r="K101" s="127"/>
      <c r="L101" s="127"/>
      <c r="M101" s="127"/>
      <c r="N101" s="130"/>
      <c r="O101" s="129"/>
      <c r="P101" s="113"/>
      <c r="Q101" s="104"/>
      <c r="S101" s="89"/>
    </row>
    <row r="102" spans="1:19" ht="38.65" customHeight="1" x14ac:dyDescent="0.2">
      <c r="A102" s="25" t="s">
        <v>59</v>
      </c>
      <c r="B102" s="66" t="s">
        <v>49</v>
      </c>
      <c r="C102" s="67">
        <v>0</v>
      </c>
      <c r="D102" s="86">
        <v>0</v>
      </c>
      <c r="E102" s="67">
        <v>0</v>
      </c>
      <c r="F102" s="86">
        <v>0</v>
      </c>
      <c r="G102" s="87">
        <f t="shared" si="18"/>
        <v>0</v>
      </c>
      <c r="H102" s="88">
        <f t="shared" si="21"/>
        <v>0</v>
      </c>
      <c r="I102" s="87">
        <f t="shared" si="19"/>
        <v>0</v>
      </c>
      <c r="J102" s="126"/>
      <c r="K102" s="126"/>
      <c r="L102" s="126"/>
      <c r="M102" s="126"/>
      <c r="N102" s="131" t="str">
        <f>CONCATENATE(J102,K102,L102,M102,Q102)</f>
        <v/>
      </c>
      <c r="O102" s="195">
        <f>IF(N102="",I102-I101,"")</f>
        <v>-0.33333333333333337</v>
      </c>
      <c r="P102" s="112"/>
      <c r="Q102" s="105"/>
      <c r="S102" s="69"/>
    </row>
    <row r="103" spans="1:19" s="69" customFormat="1" ht="15.75" x14ac:dyDescent="0.2">
      <c r="A103" s="25" t="s">
        <v>59</v>
      </c>
      <c r="B103" s="68">
        <f>B101+1</f>
        <v>40202</v>
      </c>
      <c r="C103" s="64">
        <v>0</v>
      </c>
      <c r="D103" s="65">
        <v>0</v>
      </c>
      <c r="E103" s="64">
        <v>0</v>
      </c>
      <c r="F103" s="65">
        <v>0</v>
      </c>
      <c r="G103" s="64">
        <f t="shared" ref="G103:G106" si="22">D103-C103</f>
        <v>0</v>
      </c>
      <c r="H103" s="65">
        <f t="shared" ref="H103:H106" si="23">F103-E103</f>
        <v>0</v>
      </c>
      <c r="I103" s="65">
        <f t="shared" ref="I103:I106" si="24">G103+H103</f>
        <v>0</v>
      </c>
      <c r="J103" s="127"/>
      <c r="K103" s="127"/>
      <c r="L103" s="127"/>
      <c r="M103" s="127"/>
      <c r="N103" s="130"/>
      <c r="O103" s="129"/>
      <c r="P103" s="7"/>
      <c r="Q103" s="104"/>
      <c r="S103" s="89"/>
    </row>
    <row r="104" spans="1:19" ht="38.65" customHeight="1" x14ac:dyDescent="0.2">
      <c r="A104" s="25" t="s">
        <v>59</v>
      </c>
      <c r="B104" s="66" t="s">
        <v>49</v>
      </c>
      <c r="C104" s="67">
        <f>C103</f>
        <v>0</v>
      </c>
      <c r="D104" s="86">
        <f>D103</f>
        <v>0</v>
      </c>
      <c r="E104" s="67">
        <f>E103</f>
        <v>0</v>
      </c>
      <c r="F104" s="86">
        <f>F103</f>
        <v>0</v>
      </c>
      <c r="G104" s="87">
        <f t="shared" si="22"/>
        <v>0</v>
      </c>
      <c r="H104" s="88">
        <f t="shared" si="23"/>
        <v>0</v>
      </c>
      <c r="I104" s="87">
        <f t="shared" si="24"/>
        <v>0</v>
      </c>
      <c r="J104" s="128"/>
      <c r="K104" s="128"/>
      <c r="L104" s="128"/>
      <c r="M104" s="128"/>
      <c r="N104" s="131" t="str">
        <f>CONCATENATE(J104,K104,L104,M104,Q104)</f>
        <v/>
      </c>
      <c r="O104" s="195">
        <f>IF(N104="",I104-I103,"")</f>
        <v>0</v>
      </c>
      <c r="Q104" s="105"/>
    </row>
    <row r="105" spans="1:19" ht="15.75" x14ac:dyDescent="0.2">
      <c r="A105" s="25" t="s">
        <v>59</v>
      </c>
      <c r="B105" s="68">
        <f>B103+1</f>
        <v>40203</v>
      </c>
      <c r="C105" s="64">
        <v>0</v>
      </c>
      <c r="D105" s="65">
        <v>0</v>
      </c>
      <c r="E105" s="64">
        <v>0</v>
      </c>
      <c r="F105" s="65">
        <v>0</v>
      </c>
      <c r="G105" s="64">
        <f t="shared" si="22"/>
        <v>0</v>
      </c>
      <c r="H105" s="65">
        <f t="shared" si="23"/>
        <v>0</v>
      </c>
      <c r="I105" s="65">
        <f t="shared" si="24"/>
        <v>0</v>
      </c>
      <c r="J105" s="125"/>
      <c r="K105" s="125"/>
      <c r="L105" s="125"/>
      <c r="M105" s="125"/>
      <c r="N105" s="130"/>
      <c r="O105" s="129"/>
      <c r="P105" s="7"/>
      <c r="Q105" s="104"/>
    </row>
    <row r="106" spans="1:19" ht="38.65" customHeight="1" x14ac:dyDescent="0.2">
      <c r="A106" s="25" t="s">
        <v>59</v>
      </c>
      <c r="B106" s="70" t="s">
        <v>49</v>
      </c>
      <c r="C106" s="67">
        <f>C105</f>
        <v>0</v>
      </c>
      <c r="D106" s="86">
        <f>D105</f>
        <v>0</v>
      </c>
      <c r="E106" s="67">
        <f>E105</f>
        <v>0</v>
      </c>
      <c r="F106" s="86">
        <f>F105</f>
        <v>0</v>
      </c>
      <c r="G106" s="87">
        <f t="shared" si="22"/>
        <v>0</v>
      </c>
      <c r="H106" s="88">
        <f t="shared" si="23"/>
        <v>0</v>
      </c>
      <c r="I106" s="87">
        <f t="shared" si="24"/>
        <v>0</v>
      </c>
      <c r="J106" s="128"/>
      <c r="K106" s="128"/>
      <c r="L106" s="128"/>
      <c r="M106" s="128"/>
      <c r="N106" s="131" t="str">
        <f>CONCATENATE(J106,K106,L106,M106,Q106)</f>
        <v/>
      </c>
      <c r="O106" s="195">
        <f>IF(N106="",I106-I105,"")</f>
        <v>0</v>
      </c>
      <c r="Q106" s="105"/>
    </row>
    <row r="107" spans="1:19" ht="24" x14ac:dyDescent="0.2">
      <c r="A107" s="25" t="s">
        <v>59</v>
      </c>
      <c r="B107" s="190" t="s">
        <v>51</v>
      </c>
      <c r="C107" s="190"/>
      <c r="D107" s="190"/>
      <c r="E107" s="190" t="s">
        <v>52</v>
      </c>
      <c r="F107" s="190"/>
      <c r="G107" s="136" t="s">
        <v>69</v>
      </c>
      <c r="H107" s="137">
        <f>WEEKNUM(D89,2)</f>
        <v>4</v>
      </c>
      <c r="I107" s="138">
        <f>+I94+I96+I98+I100+I102+I104+I106</f>
        <v>1.0416666666666665</v>
      </c>
      <c r="J107" s="139">
        <f>J94+J96+J98+J100+J102+J104+J106</f>
        <v>0</v>
      </c>
      <c r="K107" s="139">
        <f>K94+K96+K98+K100+K102+K104+K106</f>
        <v>0</v>
      </c>
      <c r="L107" s="139">
        <f>L94+L96+L98+L100+L102+L104+L106</f>
        <v>0</v>
      </c>
      <c r="M107" s="139">
        <f>M94+M96+M98+M100+M102+M104+M106</f>
        <v>0</v>
      </c>
      <c r="N107" s="140"/>
      <c r="O107" s="141">
        <f>SUM(O94,O96,O98,O100,O102,O104,O106)</f>
        <v>-0.33333333333333337</v>
      </c>
      <c r="P107" s="7"/>
      <c r="Q107" s="99">
        <f>SUM(Q94,Q96,Q98,Q100,Q102,Q104,Q106)</f>
        <v>0</v>
      </c>
    </row>
    <row r="108" spans="1:19" x14ac:dyDescent="0.2">
      <c r="A108" s="25" t="s">
        <v>59</v>
      </c>
      <c r="B108" s="190"/>
      <c r="C108" s="190"/>
      <c r="D108" s="190"/>
      <c r="E108" s="190"/>
      <c r="F108" s="190"/>
      <c r="G108" s="152"/>
      <c r="H108" s="152"/>
      <c r="I108" s="153"/>
      <c r="J108" s="156"/>
      <c r="K108" s="156"/>
      <c r="L108" s="156"/>
      <c r="M108" s="156"/>
      <c r="N108" s="150"/>
      <c r="O108" s="158"/>
    </row>
    <row r="109" spans="1:19" x14ac:dyDescent="0.2">
      <c r="A109" s="25" t="s">
        <v>59</v>
      </c>
      <c r="B109" s="190"/>
      <c r="C109" s="190"/>
      <c r="D109" s="190"/>
      <c r="E109" s="190"/>
      <c r="F109" s="190"/>
      <c r="G109" s="148"/>
      <c r="H109" s="148"/>
      <c r="I109" s="148"/>
      <c r="J109" s="149"/>
      <c r="K109" s="149"/>
      <c r="L109" s="149"/>
      <c r="M109" s="149"/>
      <c r="N109" s="150"/>
      <c r="O109" s="158"/>
      <c r="P109" s="11"/>
      <c r="Q109" s="99"/>
    </row>
    <row r="110" spans="1:19" ht="25.5" customHeight="1" x14ac:dyDescent="0.2">
      <c r="A110" s="25" t="s">
        <v>59</v>
      </c>
      <c r="B110" s="190" t="s">
        <v>54</v>
      </c>
      <c r="C110" s="190"/>
      <c r="D110" s="190"/>
      <c r="E110" s="190" t="s">
        <v>52</v>
      </c>
      <c r="F110" s="190"/>
      <c r="G110" s="148"/>
      <c r="H110" s="159"/>
      <c r="I110" s="159"/>
      <c r="J110" s="160"/>
      <c r="K110" s="160"/>
      <c r="L110" s="160"/>
      <c r="M110" s="160"/>
      <c r="N110" s="160"/>
      <c r="O110" s="160"/>
      <c r="P110" s="13"/>
    </row>
    <row r="111" spans="1:19" x14ac:dyDescent="0.2">
      <c r="A111" s="25" t="s">
        <v>59</v>
      </c>
      <c r="B111" s="190"/>
      <c r="C111" s="190"/>
      <c r="D111" s="190"/>
      <c r="E111" s="190"/>
      <c r="F111" s="190"/>
      <c r="H111" s="43"/>
      <c r="I111" s="43"/>
      <c r="J111" s="12"/>
      <c r="K111" s="12"/>
      <c r="L111" s="12"/>
      <c r="M111" s="12"/>
      <c r="N111" s="80"/>
      <c r="O111" s="80"/>
      <c r="P111" s="13"/>
    </row>
    <row r="112" spans="1:19" x14ac:dyDescent="0.2">
      <c r="A112" s="25" t="s">
        <v>59</v>
      </c>
      <c r="B112" s="190"/>
      <c r="C112" s="190"/>
      <c r="D112" s="190"/>
      <c r="E112" s="190"/>
      <c r="F112" s="190"/>
      <c r="H112" s="43"/>
      <c r="I112" s="43"/>
      <c r="J112" s="12"/>
      <c r="K112" s="12"/>
      <c r="L112" s="12"/>
      <c r="M112" s="12"/>
      <c r="N112" s="81"/>
      <c r="O112" s="81"/>
    </row>
    <row r="113" spans="1:19" ht="12.75" customHeight="1" x14ac:dyDescent="0.2">
      <c r="A113" s="25" t="s">
        <v>60</v>
      </c>
      <c r="B113" s="191" t="s">
        <v>32</v>
      </c>
      <c r="C113" s="192" t="s">
        <v>33</v>
      </c>
      <c r="D113" s="192"/>
      <c r="E113" s="192"/>
      <c r="F113" s="192"/>
      <c r="G113" s="192"/>
      <c r="H113" s="192"/>
      <c r="I113" s="72"/>
      <c r="J113" s="75"/>
      <c r="K113" s="33"/>
      <c r="L113" s="33"/>
      <c r="M113" s="33"/>
      <c r="N113" s="35"/>
      <c r="O113" s="95"/>
    </row>
    <row r="114" spans="1:19" ht="27.75" customHeight="1" x14ac:dyDescent="0.2">
      <c r="A114" s="25" t="s">
        <v>60</v>
      </c>
      <c r="B114" s="191"/>
      <c r="C114" s="53" t="s">
        <v>34</v>
      </c>
      <c r="D114" s="184">
        <f>G89+1</f>
        <v>40204</v>
      </c>
      <c r="E114" s="184"/>
      <c r="F114" s="54" t="s">
        <v>35</v>
      </c>
      <c r="G114" s="184">
        <f>D114+6</f>
        <v>40210</v>
      </c>
      <c r="H114" s="184"/>
      <c r="I114" s="76" t="s">
        <v>56</v>
      </c>
      <c r="J114" s="85" t="s">
        <v>11</v>
      </c>
      <c r="K114" s="85" t="s">
        <v>12</v>
      </c>
      <c r="L114" s="85" t="s">
        <v>13</v>
      </c>
      <c r="M114" s="85" t="s">
        <v>14</v>
      </c>
      <c r="N114" s="57"/>
      <c r="O114" s="85" t="s">
        <v>15</v>
      </c>
      <c r="Q114" s="96" t="s">
        <v>16</v>
      </c>
    </row>
    <row r="115" spans="1:19" ht="12" customHeight="1" x14ac:dyDescent="0.2">
      <c r="A115" s="25" t="s">
        <v>60</v>
      </c>
      <c r="B115" s="191"/>
      <c r="C115" s="55"/>
      <c r="D115" s="56"/>
      <c r="E115" s="56"/>
      <c r="F115" s="56"/>
      <c r="G115" s="56"/>
      <c r="H115" s="56"/>
      <c r="I115" s="77">
        <f>H107</f>
        <v>4</v>
      </c>
      <c r="J115" s="50">
        <f>J90-J107</f>
        <v>17.666666666666668</v>
      </c>
      <c r="K115" s="50">
        <f>K90-K107</f>
        <v>2</v>
      </c>
      <c r="L115" s="50">
        <f>L90+L107</f>
        <v>1</v>
      </c>
      <c r="M115" s="50">
        <f>M90+M107</f>
        <v>0</v>
      </c>
      <c r="N115" s="57"/>
      <c r="O115" s="51">
        <f>O90+O107</f>
        <v>0.81249999999999967</v>
      </c>
      <c r="Q115" s="96">
        <f>Q90-Q107</f>
        <v>0</v>
      </c>
    </row>
    <row r="116" spans="1:19" ht="24" customHeight="1" x14ac:dyDescent="0.2">
      <c r="A116" s="25" t="s">
        <v>60</v>
      </c>
      <c r="B116" s="193" t="s">
        <v>37</v>
      </c>
      <c r="C116" s="185" t="s">
        <v>38</v>
      </c>
      <c r="D116" s="185"/>
      <c r="E116" s="185" t="s">
        <v>39</v>
      </c>
      <c r="F116" s="185"/>
      <c r="G116" s="185" t="s">
        <v>40</v>
      </c>
      <c r="H116" s="185"/>
      <c r="I116" s="185"/>
      <c r="J116" s="188" t="s">
        <v>41</v>
      </c>
      <c r="K116" s="188"/>
      <c r="L116" s="188"/>
      <c r="M116" s="188"/>
      <c r="N116" s="14"/>
      <c r="O116" s="4"/>
      <c r="P116" s="189" t="s">
        <v>42</v>
      </c>
      <c r="S116" s="91"/>
    </row>
    <row r="117" spans="1:19" s="62" customFormat="1" ht="45" customHeight="1" x14ac:dyDescent="0.2">
      <c r="A117" s="25" t="s">
        <v>60</v>
      </c>
      <c r="B117" s="193" t="s">
        <v>58</v>
      </c>
      <c r="C117" s="59" t="s">
        <v>43</v>
      </c>
      <c r="D117" s="60" t="s">
        <v>44</v>
      </c>
      <c r="E117" s="59" t="s">
        <v>45</v>
      </c>
      <c r="F117" s="60" t="s">
        <v>44</v>
      </c>
      <c r="G117" s="59" t="s">
        <v>46</v>
      </c>
      <c r="H117" s="60" t="s">
        <v>47</v>
      </c>
      <c r="I117" s="60" t="s">
        <v>48</v>
      </c>
      <c r="J117" s="5" t="s">
        <v>11</v>
      </c>
      <c r="K117" s="5" t="s">
        <v>12</v>
      </c>
      <c r="L117" s="5" t="s">
        <v>13</v>
      </c>
      <c r="M117" s="5" t="s">
        <v>14</v>
      </c>
      <c r="N117" s="61"/>
      <c r="O117" s="9" t="s">
        <v>15</v>
      </c>
      <c r="P117" s="189"/>
      <c r="Q117" s="103" t="s">
        <v>16</v>
      </c>
      <c r="S117" s="15"/>
    </row>
    <row r="118" spans="1:19" ht="12" customHeight="1" x14ac:dyDescent="0.2">
      <c r="A118" s="25" t="s">
        <v>60</v>
      </c>
      <c r="B118" s="63">
        <f>D114</f>
        <v>40204</v>
      </c>
      <c r="C118" s="109">
        <v>0.375</v>
      </c>
      <c r="D118" s="110">
        <v>0.52083333333333337</v>
      </c>
      <c r="E118" s="109">
        <v>0.5625</v>
      </c>
      <c r="F118" s="110">
        <v>0.79166666666666663</v>
      </c>
      <c r="G118" s="109">
        <f t="shared" ref="G118:G127" si="25">D118-C118</f>
        <v>0.14583333333333337</v>
      </c>
      <c r="H118" s="110">
        <f>F118-E118</f>
        <v>0.22916666666666663</v>
      </c>
      <c r="I118" s="110">
        <f t="shared" ref="I118:I127" si="26">G118+H118</f>
        <v>0.375</v>
      </c>
      <c r="J118" s="125"/>
      <c r="K118" s="125"/>
      <c r="L118" s="125"/>
      <c r="M118" s="125"/>
      <c r="N118" s="130"/>
      <c r="O118" s="129"/>
      <c r="P118" s="7"/>
      <c r="Q118" s="104"/>
      <c r="R118" s="82"/>
      <c r="S118" s="92"/>
    </row>
    <row r="119" spans="1:19" ht="38.25" customHeight="1" x14ac:dyDescent="0.2">
      <c r="A119" s="25" t="s">
        <v>60</v>
      </c>
      <c r="B119" s="66" t="s">
        <v>49</v>
      </c>
      <c r="C119" s="67">
        <f>C118</f>
        <v>0.375</v>
      </c>
      <c r="D119" s="86">
        <f>D118</f>
        <v>0.52083333333333337</v>
      </c>
      <c r="E119" s="67">
        <f>E118</f>
        <v>0.5625</v>
      </c>
      <c r="F119" s="86">
        <f>F118</f>
        <v>0.79166666666666663</v>
      </c>
      <c r="G119" s="87">
        <f t="shared" si="25"/>
        <v>0.14583333333333337</v>
      </c>
      <c r="H119" s="88">
        <f>F119-E119</f>
        <v>0.22916666666666663</v>
      </c>
      <c r="I119" s="87">
        <f t="shared" si="26"/>
        <v>0.375</v>
      </c>
      <c r="J119" s="126"/>
      <c r="K119" s="126"/>
      <c r="L119" s="126"/>
      <c r="M119" s="126"/>
      <c r="N119" s="131" t="str">
        <f>CONCATENATE(J119,K119,L119,M119,Q119)</f>
        <v/>
      </c>
      <c r="O119" s="195">
        <f>IF(N119="",I119-I118,"")</f>
        <v>0</v>
      </c>
      <c r="P119" s="112"/>
      <c r="Q119" s="105"/>
      <c r="R119" s="83"/>
      <c r="S119" s="15"/>
    </row>
    <row r="120" spans="1:19" s="69" customFormat="1" ht="15.75" x14ac:dyDescent="0.2">
      <c r="A120" s="25" t="s">
        <v>60</v>
      </c>
      <c r="B120" s="68">
        <f>B118+1</f>
        <v>40205</v>
      </c>
      <c r="C120" s="109">
        <v>0.375</v>
      </c>
      <c r="D120" s="110">
        <v>0.52083333333333337</v>
      </c>
      <c r="E120" s="109">
        <v>0.5625</v>
      </c>
      <c r="F120" s="110">
        <v>0.79166666666666663</v>
      </c>
      <c r="G120" s="109">
        <f t="shared" si="25"/>
        <v>0.14583333333333337</v>
      </c>
      <c r="H120" s="110">
        <f t="shared" ref="H120:H127" si="27">F120-E120</f>
        <v>0.22916666666666663</v>
      </c>
      <c r="I120" s="110">
        <f t="shared" si="26"/>
        <v>0.375</v>
      </c>
      <c r="J120" s="127"/>
      <c r="K120" s="127"/>
      <c r="L120" s="127"/>
      <c r="M120" s="127"/>
      <c r="N120" s="130"/>
      <c r="O120" s="129"/>
      <c r="P120" s="113"/>
      <c r="Q120" s="104"/>
      <c r="R120" s="82"/>
      <c r="S120" s="92"/>
    </row>
    <row r="121" spans="1:19" ht="38.65" customHeight="1" x14ac:dyDescent="0.2">
      <c r="A121" s="25" t="s">
        <v>60</v>
      </c>
      <c r="B121" s="66" t="s">
        <v>49</v>
      </c>
      <c r="C121" s="67">
        <f>C120</f>
        <v>0.375</v>
      </c>
      <c r="D121" s="86">
        <f>D120</f>
        <v>0.52083333333333337</v>
      </c>
      <c r="E121" s="67">
        <f>E120</f>
        <v>0.5625</v>
      </c>
      <c r="F121" s="86">
        <f>F120</f>
        <v>0.79166666666666663</v>
      </c>
      <c r="G121" s="87">
        <f t="shared" si="25"/>
        <v>0.14583333333333337</v>
      </c>
      <c r="H121" s="88">
        <f t="shared" si="27"/>
        <v>0.22916666666666663</v>
      </c>
      <c r="I121" s="87">
        <f t="shared" si="26"/>
        <v>0.375</v>
      </c>
      <c r="J121" s="126"/>
      <c r="K121" s="126"/>
      <c r="L121" s="126"/>
      <c r="M121" s="126"/>
      <c r="N121" s="131" t="str">
        <f>CONCATENATE(J121,K121,L121,M121,Q121)</f>
        <v/>
      </c>
      <c r="O121" s="195">
        <f>IF(N121="",I121-I120,"")</f>
        <v>0</v>
      </c>
      <c r="P121" s="112"/>
      <c r="Q121" s="105"/>
      <c r="R121" s="83"/>
      <c r="S121" s="15"/>
    </row>
    <row r="122" spans="1:19" s="69" customFormat="1" ht="15.75" x14ac:dyDescent="0.2">
      <c r="A122" s="25" t="s">
        <v>60</v>
      </c>
      <c r="B122" s="68">
        <f>B120+1</f>
        <v>40206</v>
      </c>
      <c r="C122" s="109">
        <v>0</v>
      </c>
      <c r="D122" s="110">
        <v>0</v>
      </c>
      <c r="E122" s="109">
        <v>0</v>
      </c>
      <c r="F122" s="110">
        <v>0</v>
      </c>
      <c r="G122" s="109">
        <f t="shared" si="25"/>
        <v>0</v>
      </c>
      <c r="H122" s="110">
        <f t="shared" si="27"/>
        <v>0</v>
      </c>
      <c r="I122" s="110">
        <f t="shared" si="26"/>
        <v>0</v>
      </c>
      <c r="J122" s="127"/>
      <c r="K122" s="127"/>
      <c r="L122" s="127"/>
      <c r="M122" s="127"/>
      <c r="N122" s="130"/>
      <c r="O122" s="129"/>
      <c r="P122" s="113"/>
      <c r="Q122" s="104"/>
      <c r="R122" s="82"/>
      <c r="S122" s="92"/>
    </row>
    <row r="123" spans="1:19" ht="38.65" customHeight="1" x14ac:dyDescent="0.2">
      <c r="A123" s="25" t="s">
        <v>60</v>
      </c>
      <c r="B123" s="66" t="s">
        <v>49</v>
      </c>
      <c r="C123" s="67">
        <f>C122</f>
        <v>0</v>
      </c>
      <c r="D123" s="86">
        <f>D122</f>
        <v>0</v>
      </c>
      <c r="E123" s="67">
        <f>E122</f>
        <v>0</v>
      </c>
      <c r="F123" s="86">
        <f>F122</f>
        <v>0</v>
      </c>
      <c r="G123" s="87">
        <f t="shared" si="25"/>
        <v>0</v>
      </c>
      <c r="H123" s="88">
        <f t="shared" si="27"/>
        <v>0</v>
      </c>
      <c r="I123" s="87">
        <f t="shared" si="26"/>
        <v>0</v>
      </c>
      <c r="J123" s="126"/>
      <c r="K123" s="126"/>
      <c r="L123" s="126"/>
      <c r="M123" s="126"/>
      <c r="N123" s="131" t="str">
        <f>CONCATENATE(J123,K123,L123,M123,Q123)</f>
        <v/>
      </c>
      <c r="O123" s="195">
        <f>IF(N123="",I123-I122,"")</f>
        <v>0</v>
      </c>
      <c r="P123" s="112"/>
      <c r="Q123" s="105"/>
      <c r="R123" s="82"/>
      <c r="S123" s="93"/>
    </row>
    <row r="124" spans="1:19" s="69" customFormat="1" ht="15.75" x14ac:dyDescent="0.2">
      <c r="A124" s="25" t="s">
        <v>60</v>
      </c>
      <c r="B124" s="68">
        <f>B122+1</f>
        <v>40207</v>
      </c>
      <c r="C124" s="109">
        <v>0.375</v>
      </c>
      <c r="D124" s="110">
        <v>0.52083333333333337</v>
      </c>
      <c r="E124" s="109">
        <v>0.5625</v>
      </c>
      <c r="F124" s="110">
        <v>0.79166666666666663</v>
      </c>
      <c r="G124" s="109">
        <f t="shared" si="25"/>
        <v>0.14583333333333337</v>
      </c>
      <c r="H124" s="110">
        <f t="shared" si="27"/>
        <v>0.22916666666666663</v>
      </c>
      <c r="I124" s="110">
        <f t="shared" si="26"/>
        <v>0.375</v>
      </c>
      <c r="J124" s="127"/>
      <c r="K124" s="127"/>
      <c r="L124" s="127"/>
      <c r="M124" s="127"/>
      <c r="N124" s="130"/>
      <c r="O124" s="129"/>
      <c r="P124" s="113"/>
      <c r="Q124" s="104"/>
      <c r="R124" s="82"/>
      <c r="S124" s="92"/>
    </row>
    <row r="125" spans="1:19" ht="38.65" customHeight="1" x14ac:dyDescent="0.2">
      <c r="A125" s="25" t="s">
        <v>60</v>
      </c>
      <c r="B125" s="66" t="s">
        <v>49</v>
      </c>
      <c r="C125" s="67">
        <f>C124</f>
        <v>0.375</v>
      </c>
      <c r="D125" s="86">
        <f>D124</f>
        <v>0.52083333333333337</v>
      </c>
      <c r="E125" s="67">
        <f>E124</f>
        <v>0.5625</v>
      </c>
      <c r="F125" s="86">
        <f>F124</f>
        <v>0.79166666666666663</v>
      </c>
      <c r="G125" s="87">
        <f t="shared" si="25"/>
        <v>0.14583333333333337</v>
      </c>
      <c r="H125" s="88">
        <f t="shared" si="27"/>
        <v>0.22916666666666663</v>
      </c>
      <c r="I125" s="87">
        <f t="shared" si="26"/>
        <v>0.375</v>
      </c>
      <c r="J125" s="126"/>
      <c r="K125" s="126"/>
      <c r="L125" s="126"/>
      <c r="M125" s="126"/>
      <c r="N125" s="131" t="str">
        <f>CONCATENATE(J125,K125,L125,M125,Q125)</f>
        <v/>
      </c>
      <c r="O125" s="195">
        <f>IF(N125="",I125-I124,"")</f>
        <v>0</v>
      </c>
      <c r="P125" s="112"/>
      <c r="Q125" s="105"/>
      <c r="R125" s="82"/>
      <c r="S125" s="93"/>
    </row>
    <row r="126" spans="1:19" s="69" customFormat="1" ht="15.75" x14ac:dyDescent="0.2">
      <c r="A126" s="25" t="s">
        <v>60</v>
      </c>
      <c r="B126" s="68">
        <f>B124+1</f>
        <v>40208</v>
      </c>
      <c r="C126" s="109">
        <v>0.375</v>
      </c>
      <c r="D126" s="110">
        <v>0.52083333333333337</v>
      </c>
      <c r="E126" s="109">
        <v>0.5625</v>
      </c>
      <c r="F126" s="110">
        <v>0.75</v>
      </c>
      <c r="G126" s="109">
        <f t="shared" si="25"/>
        <v>0.14583333333333337</v>
      </c>
      <c r="H126" s="110">
        <f t="shared" si="27"/>
        <v>0.1875</v>
      </c>
      <c r="I126" s="110">
        <f t="shared" si="26"/>
        <v>0.33333333333333337</v>
      </c>
      <c r="J126" s="127"/>
      <c r="K126" s="127"/>
      <c r="L126" s="127"/>
      <c r="M126" s="127"/>
      <c r="N126" s="130"/>
      <c r="O126" s="129"/>
      <c r="P126" s="113"/>
      <c r="Q126" s="104"/>
      <c r="R126" s="82"/>
      <c r="S126" s="92"/>
    </row>
    <row r="127" spans="1:19" ht="38.65" customHeight="1" x14ac:dyDescent="0.2">
      <c r="A127" s="25" t="s">
        <v>60</v>
      </c>
      <c r="B127" s="66" t="s">
        <v>49</v>
      </c>
      <c r="C127" s="67">
        <f>C126</f>
        <v>0.375</v>
      </c>
      <c r="D127" s="86">
        <f>D126</f>
        <v>0.52083333333333337</v>
      </c>
      <c r="E127" s="67">
        <f>E126</f>
        <v>0.5625</v>
      </c>
      <c r="F127" s="86">
        <v>0.79166666666666663</v>
      </c>
      <c r="G127" s="87">
        <f t="shared" si="25"/>
        <v>0.14583333333333337</v>
      </c>
      <c r="H127" s="88">
        <f t="shared" si="27"/>
        <v>0.22916666666666663</v>
      </c>
      <c r="I127" s="87">
        <f t="shared" si="26"/>
        <v>0.375</v>
      </c>
      <c r="J127" s="126"/>
      <c r="K127" s="126"/>
      <c r="L127" s="126"/>
      <c r="M127" s="126"/>
      <c r="N127" s="131" t="str">
        <f>CONCATENATE(J127,K127,L127,M127,Q127)</f>
        <v/>
      </c>
      <c r="O127" s="195">
        <f>IF(N127="",I127-I126,"")</f>
        <v>4.166666666666663E-2</v>
      </c>
      <c r="P127" s="112"/>
      <c r="Q127" s="105"/>
      <c r="R127" s="82"/>
      <c r="S127" s="93"/>
    </row>
    <row r="128" spans="1:19" s="69" customFormat="1" ht="15.75" x14ac:dyDescent="0.2">
      <c r="A128" s="25" t="s">
        <v>60</v>
      </c>
      <c r="B128" s="68">
        <f>B126+1</f>
        <v>40209</v>
      </c>
      <c r="C128" s="109">
        <v>0</v>
      </c>
      <c r="D128" s="110">
        <v>0</v>
      </c>
      <c r="E128" s="109">
        <v>0</v>
      </c>
      <c r="F128" s="110">
        <v>0</v>
      </c>
      <c r="G128" s="64">
        <f t="shared" ref="G128:G131" si="28">D128-C128</f>
        <v>0</v>
      </c>
      <c r="H128" s="65">
        <f t="shared" ref="H128:H131" si="29">F128-E128</f>
        <v>0</v>
      </c>
      <c r="I128" s="65">
        <f t="shared" ref="I128:I131" si="30">G128+H128</f>
        <v>0</v>
      </c>
      <c r="J128" s="127"/>
      <c r="K128" s="127"/>
      <c r="L128" s="127"/>
      <c r="M128" s="127"/>
      <c r="N128" s="130"/>
      <c r="O128" s="129"/>
      <c r="P128" s="15"/>
      <c r="Q128" s="104"/>
      <c r="R128" s="82"/>
      <c r="S128" s="92"/>
    </row>
    <row r="129" spans="1:19" ht="38.65" customHeight="1" x14ac:dyDescent="0.2">
      <c r="A129" s="25" t="s">
        <v>60</v>
      </c>
      <c r="B129" s="66" t="s">
        <v>49</v>
      </c>
      <c r="C129" s="67">
        <f>C128</f>
        <v>0</v>
      </c>
      <c r="D129" s="86">
        <f>D128</f>
        <v>0</v>
      </c>
      <c r="E129" s="67">
        <f>E128</f>
        <v>0</v>
      </c>
      <c r="F129" s="86">
        <f>F128</f>
        <v>0</v>
      </c>
      <c r="G129" s="87">
        <f t="shared" si="28"/>
        <v>0</v>
      </c>
      <c r="H129" s="88">
        <f t="shared" si="29"/>
        <v>0</v>
      </c>
      <c r="I129" s="87">
        <f t="shared" si="30"/>
        <v>0</v>
      </c>
      <c r="J129" s="128"/>
      <c r="K129" s="128"/>
      <c r="L129" s="128"/>
      <c r="M129" s="128"/>
      <c r="N129" s="131" t="str">
        <f>CONCATENATE(J129,K129,L129,M129,Q129)</f>
        <v/>
      </c>
      <c r="O129" s="195">
        <f>IF(N129="",I129-I128,"")</f>
        <v>0</v>
      </c>
      <c r="P129" s="16"/>
      <c r="Q129" s="105"/>
      <c r="R129" s="82"/>
      <c r="S129" s="93"/>
    </row>
    <row r="130" spans="1:19" ht="15.75" x14ac:dyDescent="0.2">
      <c r="A130" s="25" t="s">
        <v>60</v>
      </c>
      <c r="B130" s="68">
        <f>B128+1</f>
        <v>40210</v>
      </c>
      <c r="C130" s="64">
        <v>0</v>
      </c>
      <c r="D130" s="65">
        <v>0</v>
      </c>
      <c r="E130" s="64">
        <v>0</v>
      </c>
      <c r="F130" s="65">
        <v>0</v>
      </c>
      <c r="G130" s="64">
        <f t="shared" si="28"/>
        <v>0</v>
      </c>
      <c r="H130" s="65">
        <f t="shared" si="29"/>
        <v>0</v>
      </c>
      <c r="I130" s="65">
        <f t="shared" si="30"/>
        <v>0</v>
      </c>
      <c r="J130" s="125"/>
      <c r="K130" s="125"/>
      <c r="L130" s="125"/>
      <c r="M130" s="125"/>
      <c r="N130" s="130"/>
      <c r="O130" s="129"/>
      <c r="P130" s="15"/>
      <c r="Q130" s="104"/>
      <c r="R130" s="82"/>
      <c r="S130" s="92"/>
    </row>
    <row r="131" spans="1:19" ht="38.65" customHeight="1" x14ac:dyDescent="0.2">
      <c r="A131" s="25" t="s">
        <v>60</v>
      </c>
      <c r="B131" s="70" t="s">
        <v>49</v>
      </c>
      <c r="C131" s="67">
        <f>C130</f>
        <v>0</v>
      </c>
      <c r="D131" s="86">
        <f>D130</f>
        <v>0</v>
      </c>
      <c r="E131" s="67">
        <f>E130</f>
        <v>0</v>
      </c>
      <c r="F131" s="86">
        <f>F130</f>
        <v>0</v>
      </c>
      <c r="G131" s="87">
        <f t="shared" si="28"/>
        <v>0</v>
      </c>
      <c r="H131" s="88">
        <f t="shared" si="29"/>
        <v>0</v>
      </c>
      <c r="I131" s="87">
        <f t="shared" si="30"/>
        <v>0</v>
      </c>
      <c r="J131" s="128"/>
      <c r="K131" s="128"/>
      <c r="L131" s="128"/>
      <c r="M131" s="128"/>
      <c r="N131" s="131" t="str">
        <f>CONCATENATE(J131,K131,L131,M131,Q131)</f>
        <v/>
      </c>
      <c r="O131" s="195">
        <f>IF(N131="",I131-I130,"")</f>
        <v>0</v>
      </c>
      <c r="P131" s="16"/>
      <c r="Q131" s="105"/>
      <c r="R131" s="82"/>
    </row>
    <row r="132" spans="1:19" ht="24" x14ac:dyDescent="0.2">
      <c r="A132" s="25" t="s">
        <v>60</v>
      </c>
      <c r="B132" s="190" t="s">
        <v>51</v>
      </c>
      <c r="C132" s="190"/>
      <c r="D132" s="190"/>
      <c r="E132" s="190" t="s">
        <v>52</v>
      </c>
      <c r="F132" s="190"/>
      <c r="G132" s="136" t="s">
        <v>69</v>
      </c>
      <c r="H132" s="137">
        <f>WEEKNUM(D114,2)</f>
        <v>5</v>
      </c>
      <c r="I132" s="138">
        <f>+I133+I134</f>
        <v>1.5</v>
      </c>
      <c r="J132" s="139">
        <f>J133+J134</f>
        <v>0</v>
      </c>
      <c r="K132" s="139">
        <f>K133+K134</f>
        <v>0</v>
      </c>
      <c r="L132" s="139">
        <f>L133+L134</f>
        <v>0</v>
      </c>
      <c r="M132" s="139">
        <f>M133+M134</f>
        <v>0</v>
      </c>
      <c r="N132" s="140"/>
      <c r="O132" s="141">
        <f>O133+O134</f>
        <v>4.166666666666663E-2</v>
      </c>
      <c r="P132" s="8"/>
      <c r="Q132" s="96">
        <f>Q133+Q134</f>
        <v>0</v>
      </c>
    </row>
    <row r="133" spans="1:19" ht="15.75" x14ac:dyDescent="0.2">
      <c r="A133" s="25" t="s">
        <v>60</v>
      </c>
      <c r="B133" s="190"/>
      <c r="C133" s="190"/>
      <c r="D133" s="190"/>
      <c r="E133" s="190"/>
      <c r="F133" s="190"/>
      <c r="G133" s="142" t="s">
        <v>53</v>
      </c>
      <c r="H133" s="143">
        <f>C12</f>
        <v>40178</v>
      </c>
      <c r="I133" s="144">
        <f>+I119+I121+I123+I125+I127</f>
        <v>1.5</v>
      </c>
      <c r="J133" s="145">
        <f>J119+J121+J123+J125+J127</f>
        <v>0</v>
      </c>
      <c r="K133" s="145">
        <f>K119+K121+K123+K125+K127</f>
        <v>0</v>
      </c>
      <c r="L133" s="145">
        <f>L119+L121+L123+L125+L127</f>
        <v>0</v>
      </c>
      <c r="M133" s="145">
        <f>M119+M121+M123+M125+M127</f>
        <v>0</v>
      </c>
      <c r="N133" s="140"/>
      <c r="O133" s="146">
        <f>SUM(O119,O121,O123,O125,O127)</f>
        <v>4.166666666666663E-2</v>
      </c>
      <c r="P133" s="8"/>
      <c r="Q133" s="97">
        <f>Q119+Q121+Q123+Q125+Q127</f>
        <v>0</v>
      </c>
    </row>
    <row r="134" spans="1:19" ht="15.75" x14ac:dyDescent="0.2">
      <c r="A134" s="25" t="s">
        <v>60</v>
      </c>
      <c r="B134" s="190"/>
      <c r="C134" s="190"/>
      <c r="D134" s="190"/>
      <c r="E134" s="190"/>
      <c r="F134" s="190"/>
      <c r="G134" s="142" t="s">
        <v>53</v>
      </c>
      <c r="H134" s="143">
        <f>C12+31</f>
        <v>40209</v>
      </c>
      <c r="I134" s="144">
        <f>+I129+I131</f>
        <v>0</v>
      </c>
      <c r="J134" s="147">
        <f>J129+J131</f>
        <v>0</v>
      </c>
      <c r="K134" s="147">
        <f>K129+K131</f>
        <v>0</v>
      </c>
      <c r="L134" s="147">
        <f>L129+L131</f>
        <v>0</v>
      </c>
      <c r="M134" s="147">
        <f>M129+M131</f>
        <v>0</v>
      </c>
      <c r="N134" s="140"/>
      <c r="O134" s="146">
        <f>SUM(O129,O130)</f>
        <v>0</v>
      </c>
      <c r="P134" s="8"/>
      <c r="Q134" s="97">
        <f>Q129+Q131</f>
        <v>0</v>
      </c>
    </row>
    <row r="135" spans="1:19" ht="25.5" customHeight="1" x14ac:dyDescent="0.2">
      <c r="A135" s="25" t="s">
        <v>60</v>
      </c>
      <c r="B135" s="190" t="s">
        <v>54</v>
      </c>
      <c r="C135" s="190"/>
      <c r="D135" s="190"/>
      <c r="E135" s="190" t="s">
        <v>52</v>
      </c>
      <c r="F135" s="190"/>
      <c r="G135" s="148"/>
      <c r="H135" s="148"/>
      <c r="I135" s="148"/>
      <c r="J135" s="149"/>
      <c r="K135" s="149"/>
      <c r="L135" s="149"/>
      <c r="M135" s="149"/>
      <c r="N135" s="150"/>
      <c r="O135" s="151"/>
    </row>
    <row r="136" spans="1:19" x14ac:dyDescent="0.2">
      <c r="A136" s="25" t="s">
        <v>60</v>
      </c>
      <c r="B136" s="190"/>
      <c r="C136" s="190"/>
      <c r="D136" s="190"/>
      <c r="E136" s="190"/>
      <c r="F136" s="190"/>
    </row>
    <row r="137" spans="1:19" x14ac:dyDescent="0.2">
      <c r="A137" s="25" t="s">
        <v>60</v>
      </c>
      <c r="B137" s="190"/>
      <c r="C137" s="190"/>
      <c r="D137" s="190"/>
      <c r="E137" s="190"/>
      <c r="F137" s="190"/>
      <c r="H137" s="25"/>
      <c r="I137" s="25"/>
      <c r="N137" s="84"/>
    </row>
  </sheetData>
  <mergeCells count="84">
    <mergeCell ref="K2:L2"/>
    <mergeCell ref="J116:M116"/>
    <mergeCell ref="P116:P117"/>
    <mergeCell ref="B132:D134"/>
    <mergeCell ref="E132:F134"/>
    <mergeCell ref="J91:M91"/>
    <mergeCell ref="P91:P92"/>
    <mergeCell ref="B107:D109"/>
    <mergeCell ref="E107:F109"/>
    <mergeCell ref="B110:D112"/>
    <mergeCell ref="E110:F112"/>
    <mergeCell ref="B88:B90"/>
    <mergeCell ref="C88:H88"/>
    <mergeCell ref="D89:E89"/>
    <mergeCell ref="G89:H89"/>
    <mergeCell ref="B91:B92"/>
    <mergeCell ref="B135:D137"/>
    <mergeCell ref="E135:F137"/>
    <mergeCell ref="B113:B115"/>
    <mergeCell ref="C113:H113"/>
    <mergeCell ref="D114:E114"/>
    <mergeCell ref="G114:H114"/>
    <mergeCell ref="B116:B117"/>
    <mergeCell ref="C116:D116"/>
    <mergeCell ref="E116:F116"/>
    <mergeCell ref="G116:I116"/>
    <mergeCell ref="C91:D91"/>
    <mergeCell ref="E91:F91"/>
    <mergeCell ref="G91:I91"/>
    <mergeCell ref="J66:M66"/>
    <mergeCell ref="P66:P67"/>
    <mergeCell ref="B82:D84"/>
    <mergeCell ref="E82:F84"/>
    <mergeCell ref="B85:D87"/>
    <mergeCell ref="E85:F87"/>
    <mergeCell ref="B63:B65"/>
    <mergeCell ref="C63:H63"/>
    <mergeCell ref="D64:E64"/>
    <mergeCell ref="G64:H64"/>
    <mergeCell ref="B66:B67"/>
    <mergeCell ref="C66:D66"/>
    <mergeCell ref="E66:F66"/>
    <mergeCell ref="G66:I66"/>
    <mergeCell ref="J41:M41"/>
    <mergeCell ref="P41:P42"/>
    <mergeCell ref="B57:D59"/>
    <mergeCell ref="E57:F59"/>
    <mergeCell ref="B60:D62"/>
    <mergeCell ref="E60:F62"/>
    <mergeCell ref="B38:B40"/>
    <mergeCell ref="C38:H38"/>
    <mergeCell ref="D39:E39"/>
    <mergeCell ref="G39:H39"/>
    <mergeCell ref="B41:B42"/>
    <mergeCell ref="C41:D41"/>
    <mergeCell ref="E41:F41"/>
    <mergeCell ref="G41:I41"/>
    <mergeCell ref="J16:M16"/>
    <mergeCell ref="P16:P17"/>
    <mergeCell ref="B32:D34"/>
    <mergeCell ref="E32:F34"/>
    <mergeCell ref="B35:D37"/>
    <mergeCell ref="E35:F37"/>
    <mergeCell ref="B13:B15"/>
    <mergeCell ref="C13:H13"/>
    <mergeCell ref="D14:E14"/>
    <mergeCell ref="G14:H14"/>
    <mergeCell ref="B16:B17"/>
    <mergeCell ref="C16:D16"/>
    <mergeCell ref="E16:F16"/>
    <mergeCell ref="G16:I16"/>
    <mergeCell ref="I14:I15"/>
    <mergeCell ref="C3:F3"/>
    <mergeCell ref="I3:I7"/>
    <mergeCell ref="C4:F4"/>
    <mergeCell ref="J8:O8"/>
    <mergeCell ref="C12:H12"/>
    <mergeCell ref="K7:P7"/>
    <mergeCell ref="G7:H7"/>
    <mergeCell ref="G8:H8"/>
    <mergeCell ref="K5:P5"/>
    <mergeCell ref="K3:P3"/>
    <mergeCell ref="K4:P4"/>
    <mergeCell ref="K6:P6"/>
  </mergeCells>
  <conditionalFormatting sqref="C8:F10 C7 E7:F7">
    <cfRule type="cellIs" dxfId="1400" priority="4954" operator="equal">
      <formula>0</formula>
    </cfRule>
  </conditionalFormatting>
  <conditionalFormatting sqref="C11:F11">
    <cfRule type="cellIs" dxfId="1399" priority="4953" operator="equal">
      <formula>0</formula>
    </cfRule>
  </conditionalFormatting>
  <conditionalFormatting sqref="J10:M12">
    <cfRule type="cellIs" dxfId="1398" priority="4915" operator="equal">
      <formula>0</formula>
    </cfRule>
  </conditionalFormatting>
  <conditionalFormatting sqref="O10:O12">
    <cfRule type="cellIs" dxfId="1397" priority="4914" operator="equal">
      <formula>0</formula>
    </cfRule>
  </conditionalFormatting>
  <conditionalFormatting sqref="J90:M90">
    <cfRule type="cellIs" dxfId="1396" priority="4913" operator="equal">
      <formula>0</formula>
    </cfRule>
  </conditionalFormatting>
  <conditionalFormatting sqref="J115:M115">
    <cfRule type="cellIs" dxfId="1395" priority="4912" operator="equal">
      <formula>0</formula>
    </cfRule>
  </conditionalFormatting>
  <conditionalFormatting sqref="J65:M65">
    <cfRule type="cellIs" dxfId="1394" priority="4911" operator="equal">
      <formula>0</formula>
    </cfRule>
  </conditionalFormatting>
  <conditionalFormatting sqref="J40:M40">
    <cfRule type="cellIs" dxfId="1393" priority="4910" operator="equal">
      <formula>0</formula>
    </cfRule>
  </conditionalFormatting>
  <conditionalFormatting sqref="J15:M15">
    <cfRule type="cellIs" dxfId="1392" priority="4909" operator="equal">
      <formula>0</formula>
    </cfRule>
  </conditionalFormatting>
  <conditionalFormatting sqref="O15">
    <cfRule type="cellIs" dxfId="1391" priority="3165" operator="equal">
      <formula>0</formula>
    </cfRule>
  </conditionalFormatting>
  <conditionalFormatting sqref="O40">
    <cfRule type="cellIs" dxfId="1390" priority="3164" operator="equal">
      <formula>0</formula>
    </cfRule>
  </conditionalFormatting>
  <conditionalFormatting sqref="O65">
    <cfRule type="cellIs" dxfId="1389" priority="3163" operator="equal">
      <formula>0</formula>
    </cfRule>
  </conditionalFormatting>
  <conditionalFormatting sqref="O90">
    <cfRule type="cellIs" dxfId="1388" priority="3162" operator="equal">
      <formula>0</formula>
    </cfRule>
  </conditionalFormatting>
  <conditionalFormatting sqref="O115">
    <cfRule type="cellIs" dxfId="1387" priority="3161" operator="equal">
      <formula>0</formula>
    </cfRule>
  </conditionalFormatting>
  <conditionalFormatting sqref="C19">
    <cfRule type="cellIs" dxfId="1341" priority="1796" operator="equal">
      <formula>C18</formula>
    </cfRule>
    <cfRule type="cellIs" dxfId="1340" priority="1797" operator="lessThan">
      <formula>C18</formula>
    </cfRule>
    <cfRule type="cellIs" dxfId="1339" priority="1798" operator="greaterThan">
      <formula>C18</formula>
    </cfRule>
  </conditionalFormatting>
  <conditionalFormatting sqref="D19">
    <cfRule type="cellIs" dxfId="1338" priority="1793" operator="equal">
      <formula>D18</formula>
    </cfRule>
    <cfRule type="cellIs" dxfId="1337" priority="1794" operator="lessThan">
      <formula>D18</formula>
    </cfRule>
    <cfRule type="cellIs" dxfId="1336" priority="1795" operator="greaterThan">
      <formula>D18</formula>
    </cfRule>
  </conditionalFormatting>
  <conditionalFormatting sqref="E19">
    <cfRule type="cellIs" dxfId="1335" priority="1790" operator="equal">
      <formula>E18</formula>
    </cfRule>
    <cfRule type="cellIs" dxfId="1334" priority="1791" operator="lessThan">
      <formula>E18</formula>
    </cfRule>
    <cfRule type="cellIs" dxfId="1333" priority="1792" operator="greaterThan">
      <formula>E18</formula>
    </cfRule>
  </conditionalFormatting>
  <conditionalFormatting sqref="F19">
    <cfRule type="cellIs" dxfId="1332" priority="1787" operator="equal">
      <formula>F18</formula>
    </cfRule>
    <cfRule type="cellIs" dxfId="1331" priority="1788" operator="lessThan">
      <formula>F18</formula>
    </cfRule>
    <cfRule type="cellIs" dxfId="1330" priority="1789" operator="greaterThan">
      <formula>F18</formula>
    </cfRule>
  </conditionalFormatting>
  <conditionalFormatting sqref="G19">
    <cfRule type="cellIs" dxfId="1329" priority="1784" operator="equal">
      <formula>G18</formula>
    </cfRule>
    <cfRule type="cellIs" dxfId="1328" priority="1785" operator="lessThan">
      <formula>G18</formula>
    </cfRule>
    <cfRule type="cellIs" dxfId="1327" priority="1786" operator="greaterThan">
      <formula>G18</formula>
    </cfRule>
  </conditionalFormatting>
  <conditionalFormatting sqref="H19">
    <cfRule type="cellIs" dxfId="1326" priority="1781" operator="equal">
      <formula>H18</formula>
    </cfRule>
    <cfRule type="cellIs" dxfId="1325" priority="1782" operator="lessThan">
      <formula>H18</formula>
    </cfRule>
    <cfRule type="cellIs" dxfId="1324" priority="1783" operator="greaterThan">
      <formula>H18</formula>
    </cfRule>
  </conditionalFormatting>
  <conditionalFormatting sqref="I19">
    <cfRule type="cellIs" dxfId="1323" priority="1778" operator="equal">
      <formula>I18</formula>
    </cfRule>
    <cfRule type="cellIs" dxfId="1322" priority="1779" operator="lessThan">
      <formula>I18</formula>
    </cfRule>
    <cfRule type="cellIs" dxfId="1321" priority="1780" operator="greaterThan">
      <formula>I18</formula>
    </cfRule>
  </conditionalFormatting>
  <conditionalFormatting sqref="F54">
    <cfRule type="cellIs" dxfId="1320" priority="1535" operator="equal">
      <formula>F53</formula>
    </cfRule>
    <cfRule type="cellIs" dxfId="1319" priority="1536" operator="lessThan">
      <formula>F53</formula>
    </cfRule>
    <cfRule type="cellIs" dxfId="1318" priority="1537" operator="greaterThan">
      <formula>F53</formula>
    </cfRule>
  </conditionalFormatting>
  <conditionalFormatting sqref="G54">
    <cfRule type="cellIs" dxfId="1317" priority="1532" operator="equal">
      <formula>G53</formula>
    </cfRule>
    <cfRule type="cellIs" dxfId="1316" priority="1533" operator="lessThan">
      <formula>G53</formula>
    </cfRule>
    <cfRule type="cellIs" dxfId="1315" priority="1534" operator="greaterThan">
      <formula>G53</formula>
    </cfRule>
  </conditionalFormatting>
  <conditionalFormatting sqref="H54">
    <cfRule type="cellIs" dxfId="1314" priority="1529" operator="equal">
      <formula>H53</formula>
    </cfRule>
    <cfRule type="cellIs" dxfId="1313" priority="1530" operator="lessThan">
      <formula>H53</formula>
    </cfRule>
    <cfRule type="cellIs" dxfId="1312" priority="1531" operator="greaterThan">
      <formula>H53</formula>
    </cfRule>
  </conditionalFormatting>
  <conditionalFormatting sqref="I54">
    <cfRule type="cellIs" dxfId="1311" priority="1526" operator="equal">
      <formula>I53</formula>
    </cfRule>
    <cfRule type="cellIs" dxfId="1310" priority="1527" operator="lessThan">
      <formula>I53</formula>
    </cfRule>
    <cfRule type="cellIs" dxfId="1309" priority="1528" operator="greaterThan">
      <formula>I53</formula>
    </cfRule>
  </conditionalFormatting>
  <conditionalFormatting sqref="G23">
    <cfRule type="cellIs" dxfId="1299" priority="1742" operator="equal">
      <formula>G22</formula>
    </cfRule>
    <cfRule type="cellIs" dxfId="1298" priority="1743" operator="lessThan">
      <formula>G22</formula>
    </cfRule>
    <cfRule type="cellIs" dxfId="1297" priority="1744" operator="greaterThan">
      <formula>G22</formula>
    </cfRule>
  </conditionalFormatting>
  <conditionalFormatting sqref="H23">
    <cfRule type="cellIs" dxfId="1296" priority="1739" operator="equal">
      <formula>H22</formula>
    </cfRule>
    <cfRule type="cellIs" dxfId="1295" priority="1740" operator="lessThan">
      <formula>H22</formula>
    </cfRule>
    <cfRule type="cellIs" dxfId="1294" priority="1741" operator="greaterThan">
      <formula>H22</formula>
    </cfRule>
  </conditionalFormatting>
  <conditionalFormatting sqref="I23">
    <cfRule type="cellIs" dxfId="1293" priority="1736" operator="equal">
      <formula>I22</formula>
    </cfRule>
    <cfRule type="cellIs" dxfId="1292" priority="1737" operator="lessThan">
      <formula>I22</formula>
    </cfRule>
    <cfRule type="cellIs" dxfId="1291" priority="1738" operator="greaterThan">
      <formula>I22</formula>
    </cfRule>
  </conditionalFormatting>
  <conditionalFormatting sqref="G25">
    <cfRule type="cellIs" dxfId="1290" priority="1721" operator="equal">
      <formula>G24</formula>
    </cfRule>
    <cfRule type="cellIs" dxfId="1289" priority="1722" operator="lessThan">
      <formula>G24</formula>
    </cfRule>
    <cfRule type="cellIs" dxfId="1288" priority="1723" operator="greaterThan">
      <formula>G24</formula>
    </cfRule>
  </conditionalFormatting>
  <conditionalFormatting sqref="H25">
    <cfRule type="cellIs" dxfId="1287" priority="1718" operator="equal">
      <formula>H24</formula>
    </cfRule>
    <cfRule type="cellIs" dxfId="1286" priority="1719" operator="lessThan">
      <formula>H24</formula>
    </cfRule>
    <cfRule type="cellIs" dxfId="1285" priority="1720" operator="greaterThan">
      <formula>H24</formula>
    </cfRule>
  </conditionalFormatting>
  <conditionalFormatting sqref="I25">
    <cfRule type="cellIs" dxfId="1284" priority="1715" operator="equal">
      <formula>I24</formula>
    </cfRule>
    <cfRule type="cellIs" dxfId="1283" priority="1716" operator="lessThan">
      <formula>I24</formula>
    </cfRule>
    <cfRule type="cellIs" dxfId="1282" priority="1717" operator="greaterThan">
      <formula>I24</formula>
    </cfRule>
  </conditionalFormatting>
  <conditionalFormatting sqref="G27">
    <cfRule type="cellIs" dxfId="1281" priority="1700" operator="equal">
      <formula>G26</formula>
    </cfRule>
    <cfRule type="cellIs" dxfId="1280" priority="1701" operator="lessThan">
      <formula>G26</formula>
    </cfRule>
    <cfRule type="cellIs" dxfId="1279" priority="1702" operator="greaterThan">
      <formula>G26</formula>
    </cfRule>
  </conditionalFormatting>
  <conditionalFormatting sqref="H27">
    <cfRule type="cellIs" dxfId="1278" priority="1697" operator="equal">
      <formula>H26</formula>
    </cfRule>
    <cfRule type="cellIs" dxfId="1277" priority="1698" operator="lessThan">
      <formula>H26</formula>
    </cfRule>
    <cfRule type="cellIs" dxfId="1276" priority="1699" operator="greaterThan">
      <formula>H26</formula>
    </cfRule>
  </conditionalFormatting>
  <conditionalFormatting sqref="I27">
    <cfRule type="cellIs" dxfId="1275" priority="1694" operator="equal">
      <formula>I26</formula>
    </cfRule>
    <cfRule type="cellIs" dxfId="1274" priority="1695" operator="lessThan">
      <formula>I26</formula>
    </cfRule>
    <cfRule type="cellIs" dxfId="1273" priority="1696" operator="greaterThan">
      <formula>I26</formula>
    </cfRule>
  </conditionalFormatting>
  <conditionalFormatting sqref="C29">
    <cfRule type="cellIs" dxfId="1272" priority="1691" operator="equal">
      <formula>C28</formula>
    </cfRule>
    <cfRule type="cellIs" dxfId="1271" priority="1692" operator="lessThan">
      <formula>C28</formula>
    </cfRule>
    <cfRule type="cellIs" dxfId="1270" priority="1693" operator="greaterThan">
      <formula>C28</formula>
    </cfRule>
  </conditionalFormatting>
  <conditionalFormatting sqref="D29">
    <cfRule type="cellIs" dxfId="1269" priority="1688" operator="equal">
      <formula>D28</formula>
    </cfRule>
    <cfRule type="cellIs" dxfId="1268" priority="1689" operator="lessThan">
      <formula>D28</formula>
    </cfRule>
    <cfRule type="cellIs" dxfId="1267" priority="1690" operator="greaterThan">
      <formula>D28</formula>
    </cfRule>
  </conditionalFormatting>
  <conditionalFormatting sqref="E29">
    <cfRule type="cellIs" dxfId="1266" priority="1685" operator="equal">
      <formula>E28</formula>
    </cfRule>
    <cfRule type="cellIs" dxfId="1265" priority="1686" operator="lessThan">
      <formula>E28</formula>
    </cfRule>
    <cfRule type="cellIs" dxfId="1264" priority="1687" operator="greaterThan">
      <formula>E28</formula>
    </cfRule>
  </conditionalFormatting>
  <conditionalFormatting sqref="F29">
    <cfRule type="cellIs" dxfId="1263" priority="1682" operator="equal">
      <formula>F28</formula>
    </cfRule>
    <cfRule type="cellIs" dxfId="1262" priority="1683" operator="lessThan">
      <formula>F28</formula>
    </cfRule>
    <cfRule type="cellIs" dxfId="1261" priority="1684" operator="greaterThan">
      <formula>F28</formula>
    </cfRule>
  </conditionalFormatting>
  <conditionalFormatting sqref="G29">
    <cfRule type="cellIs" dxfId="1260" priority="1679" operator="equal">
      <formula>G28</formula>
    </cfRule>
    <cfRule type="cellIs" dxfId="1259" priority="1680" operator="lessThan">
      <formula>G28</formula>
    </cfRule>
    <cfRule type="cellIs" dxfId="1258" priority="1681" operator="greaterThan">
      <formula>G28</formula>
    </cfRule>
  </conditionalFormatting>
  <conditionalFormatting sqref="H29">
    <cfRule type="cellIs" dxfId="1257" priority="1676" operator="equal">
      <formula>H28</formula>
    </cfRule>
    <cfRule type="cellIs" dxfId="1256" priority="1677" operator="lessThan">
      <formula>H28</formula>
    </cfRule>
    <cfRule type="cellIs" dxfId="1255" priority="1678" operator="greaterThan">
      <formula>H28</formula>
    </cfRule>
  </conditionalFormatting>
  <conditionalFormatting sqref="I29">
    <cfRule type="cellIs" dxfId="1254" priority="1673" operator="equal">
      <formula>I28</formula>
    </cfRule>
    <cfRule type="cellIs" dxfId="1253" priority="1674" operator="lessThan">
      <formula>I28</formula>
    </cfRule>
    <cfRule type="cellIs" dxfId="1252" priority="1675" operator="greaterThan">
      <formula>I28</formula>
    </cfRule>
  </conditionalFormatting>
  <conditionalFormatting sqref="C31">
    <cfRule type="cellIs" dxfId="1251" priority="1670" operator="equal">
      <formula>C30</formula>
    </cfRule>
    <cfRule type="cellIs" dxfId="1250" priority="1671" operator="lessThan">
      <formula>C30</formula>
    </cfRule>
    <cfRule type="cellIs" dxfId="1249" priority="1672" operator="greaterThan">
      <formula>C30</formula>
    </cfRule>
  </conditionalFormatting>
  <conditionalFormatting sqref="D31">
    <cfRule type="cellIs" dxfId="1248" priority="1667" operator="equal">
      <formula>D30</formula>
    </cfRule>
    <cfRule type="cellIs" dxfId="1247" priority="1668" operator="lessThan">
      <formula>D30</formula>
    </cfRule>
    <cfRule type="cellIs" dxfId="1246" priority="1669" operator="greaterThan">
      <formula>D30</formula>
    </cfRule>
  </conditionalFormatting>
  <conditionalFormatting sqref="E31">
    <cfRule type="cellIs" dxfId="1245" priority="1664" operator="equal">
      <formula>E30</formula>
    </cfRule>
    <cfRule type="cellIs" dxfId="1244" priority="1665" operator="lessThan">
      <formula>E30</formula>
    </cfRule>
    <cfRule type="cellIs" dxfId="1243" priority="1666" operator="greaterThan">
      <formula>E30</formula>
    </cfRule>
  </conditionalFormatting>
  <conditionalFormatting sqref="F31">
    <cfRule type="cellIs" dxfId="1242" priority="1661" operator="equal">
      <formula>F30</formula>
    </cfRule>
    <cfRule type="cellIs" dxfId="1241" priority="1662" operator="lessThan">
      <formula>F30</formula>
    </cfRule>
    <cfRule type="cellIs" dxfId="1240" priority="1663" operator="greaterThan">
      <formula>F30</formula>
    </cfRule>
  </conditionalFormatting>
  <conditionalFormatting sqref="G31">
    <cfRule type="cellIs" dxfId="1239" priority="1658" operator="equal">
      <formula>G30</formula>
    </cfRule>
    <cfRule type="cellIs" dxfId="1238" priority="1659" operator="lessThan">
      <formula>G30</formula>
    </cfRule>
    <cfRule type="cellIs" dxfId="1237" priority="1660" operator="greaterThan">
      <formula>G30</formula>
    </cfRule>
  </conditionalFormatting>
  <conditionalFormatting sqref="H31">
    <cfRule type="cellIs" dxfId="1236" priority="1655" operator="equal">
      <formula>H30</formula>
    </cfRule>
    <cfRule type="cellIs" dxfId="1235" priority="1656" operator="lessThan">
      <formula>H30</formula>
    </cfRule>
    <cfRule type="cellIs" dxfId="1234" priority="1657" operator="greaterThan">
      <formula>H30</formula>
    </cfRule>
  </conditionalFormatting>
  <conditionalFormatting sqref="I31">
    <cfRule type="cellIs" dxfId="1233" priority="1652" operator="equal">
      <formula>I30</formula>
    </cfRule>
    <cfRule type="cellIs" dxfId="1232" priority="1653" operator="lessThan">
      <formula>I30</formula>
    </cfRule>
    <cfRule type="cellIs" dxfId="1231" priority="1654" operator="greaterThan">
      <formula>I30</formula>
    </cfRule>
  </conditionalFormatting>
  <conditionalFormatting sqref="C54">
    <cfRule type="cellIs" dxfId="1230" priority="1544" operator="equal">
      <formula>C53</formula>
    </cfRule>
    <cfRule type="cellIs" dxfId="1229" priority="1545" operator="lessThan">
      <formula>C53</formula>
    </cfRule>
    <cfRule type="cellIs" dxfId="1228" priority="1546" operator="greaterThan">
      <formula>C53</formula>
    </cfRule>
  </conditionalFormatting>
  <conditionalFormatting sqref="D54">
    <cfRule type="cellIs" dxfId="1227" priority="1541" operator="equal">
      <formula>D53</formula>
    </cfRule>
    <cfRule type="cellIs" dxfId="1226" priority="1542" operator="lessThan">
      <formula>D53</formula>
    </cfRule>
    <cfRule type="cellIs" dxfId="1225" priority="1543" operator="greaterThan">
      <formula>D53</formula>
    </cfRule>
  </conditionalFormatting>
  <conditionalFormatting sqref="E54">
    <cfRule type="cellIs" dxfId="1224" priority="1538" operator="equal">
      <formula>E53</formula>
    </cfRule>
    <cfRule type="cellIs" dxfId="1223" priority="1539" operator="lessThan">
      <formula>E53</formula>
    </cfRule>
    <cfRule type="cellIs" dxfId="1222" priority="1540" operator="greaterThan">
      <formula>E53</formula>
    </cfRule>
  </conditionalFormatting>
  <conditionalFormatting sqref="C56">
    <cfRule type="cellIs" dxfId="1221" priority="1523" operator="equal">
      <formula>C55</formula>
    </cfRule>
    <cfRule type="cellIs" dxfId="1220" priority="1524" operator="lessThan">
      <formula>C55</formula>
    </cfRule>
    <cfRule type="cellIs" dxfId="1219" priority="1525" operator="greaterThan">
      <formula>C55</formula>
    </cfRule>
  </conditionalFormatting>
  <conditionalFormatting sqref="D56">
    <cfRule type="cellIs" dxfId="1218" priority="1520" operator="equal">
      <formula>D55</formula>
    </cfRule>
    <cfRule type="cellIs" dxfId="1217" priority="1521" operator="lessThan">
      <formula>D55</formula>
    </cfRule>
    <cfRule type="cellIs" dxfId="1216" priority="1522" operator="greaterThan">
      <formula>D55</formula>
    </cfRule>
  </conditionalFormatting>
  <conditionalFormatting sqref="E56">
    <cfRule type="cellIs" dxfId="1215" priority="1517" operator="equal">
      <formula>E55</formula>
    </cfRule>
    <cfRule type="cellIs" dxfId="1214" priority="1518" operator="lessThan">
      <formula>E55</formula>
    </cfRule>
    <cfRule type="cellIs" dxfId="1213" priority="1519" operator="greaterThan">
      <formula>E55</formula>
    </cfRule>
  </conditionalFormatting>
  <conditionalFormatting sqref="F56">
    <cfRule type="cellIs" dxfId="1212" priority="1514" operator="equal">
      <formula>F55</formula>
    </cfRule>
    <cfRule type="cellIs" dxfId="1211" priority="1515" operator="lessThan">
      <formula>F55</formula>
    </cfRule>
    <cfRule type="cellIs" dxfId="1210" priority="1516" operator="greaterThan">
      <formula>F55</formula>
    </cfRule>
  </conditionalFormatting>
  <conditionalFormatting sqref="G56">
    <cfRule type="cellIs" dxfId="1209" priority="1511" operator="equal">
      <formula>G55</formula>
    </cfRule>
    <cfRule type="cellIs" dxfId="1208" priority="1512" operator="lessThan">
      <formula>G55</formula>
    </cfRule>
    <cfRule type="cellIs" dxfId="1207" priority="1513" operator="greaterThan">
      <formula>G55</formula>
    </cfRule>
  </conditionalFormatting>
  <conditionalFormatting sqref="H56">
    <cfRule type="cellIs" dxfId="1206" priority="1508" operator="equal">
      <formula>H55</formula>
    </cfRule>
    <cfRule type="cellIs" dxfId="1205" priority="1509" operator="lessThan">
      <formula>H55</formula>
    </cfRule>
    <cfRule type="cellIs" dxfId="1204" priority="1510" operator="greaterThan">
      <formula>H55</formula>
    </cfRule>
  </conditionalFormatting>
  <conditionalFormatting sqref="I56">
    <cfRule type="cellIs" dxfId="1203" priority="1505" operator="equal">
      <formula>I55</formula>
    </cfRule>
    <cfRule type="cellIs" dxfId="1202" priority="1506" operator="lessThan">
      <formula>I55</formula>
    </cfRule>
    <cfRule type="cellIs" dxfId="1201" priority="1507" operator="greaterThan">
      <formula>I55</formula>
    </cfRule>
  </conditionalFormatting>
  <conditionalFormatting sqref="C79">
    <cfRule type="cellIs" dxfId="1200" priority="1397" operator="equal">
      <formula>C78</formula>
    </cfRule>
    <cfRule type="cellIs" dxfId="1199" priority="1398" operator="lessThan">
      <formula>C78</formula>
    </cfRule>
    <cfRule type="cellIs" dxfId="1198" priority="1399" operator="greaterThan">
      <formula>C78</formula>
    </cfRule>
  </conditionalFormatting>
  <conditionalFormatting sqref="D79">
    <cfRule type="cellIs" dxfId="1197" priority="1394" operator="equal">
      <formula>D78</formula>
    </cfRule>
    <cfRule type="cellIs" dxfId="1196" priority="1395" operator="lessThan">
      <formula>D78</formula>
    </cfRule>
    <cfRule type="cellIs" dxfId="1195" priority="1396" operator="greaterThan">
      <formula>D78</formula>
    </cfRule>
  </conditionalFormatting>
  <conditionalFormatting sqref="E79">
    <cfRule type="cellIs" dxfId="1194" priority="1391" operator="equal">
      <formula>E78</formula>
    </cfRule>
    <cfRule type="cellIs" dxfId="1193" priority="1392" operator="lessThan">
      <formula>E78</formula>
    </cfRule>
    <cfRule type="cellIs" dxfId="1192" priority="1393" operator="greaterThan">
      <formula>E78</formula>
    </cfRule>
  </conditionalFormatting>
  <conditionalFormatting sqref="F79">
    <cfRule type="cellIs" dxfId="1191" priority="1388" operator="equal">
      <formula>F78</formula>
    </cfRule>
    <cfRule type="cellIs" dxfId="1190" priority="1389" operator="lessThan">
      <formula>F78</formula>
    </cfRule>
    <cfRule type="cellIs" dxfId="1189" priority="1390" operator="greaterThan">
      <formula>F78</formula>
    </cfRule>
  </conditionalFormatting>
  <conditionalFormatting sqref="G79">
    <cfRule type="cellIs" dxfId="1188" priority="1385" operator="equal">
      <formula>G78</formula>
    </cfRule>
    <cfRule type="cellIs" dxfId="1187" priority="1386" operator="lessThan">
      <formula>G78</formula>
    </cfRule>
    <cfRule type="cellIs" dxfId="1186" priority="1387" operator="greaterThan">
      <formula>G78</formula>
    </cfRule>
  </conditionalFormatting>
  <conditionalFormatting sqref="H79">
    <cfRule type="cellIs" dxfId="1185" priority="1382" operator="equal">
      <formula>H78</formula>
    </cfRule>
    <cfRule type="cellIs" dxfId="1184" priority="1383" operator="lessThan">
      <formula>H78</formula>
    </cfRule>
    <cfRule type="cellIs" dxfId="1183" priority="1384" operator="greaterThan">
      <formula>H78</formula>
    </cfRule>
  </conditionalFormatting>
  <conditionalFormatting sqref="I79">
    <cfRule type="cellIs" dxfId="1182" priority="1379" operator="equal">
      <formula>I78</formula>
    </cfRule>
    <cfRule type="cellIs" dxfId="1181" priority="1380" operator="lessThan">
      <formula>I78</formula>
    </cfRule>
    <cfRule type="cellIs" dxfId="1180" priority="1381" operator="greaterThan">
      <formula>I78</formula>
    </cfRule>
  </conditionalFormatting>
  <conditionalFormatting sqref="C81">
    <cfRule type="cellIs" dxfId="1179" priority="1376" operator="equal">
      <formula>C80</formula>
    </cfRule>
    <cfRule type="cellIs" dxfId="1178" priority="1377" operator="lessThan">
      <formula>C80</formula>
    </cfRule>
    <cfRule type="cellIs" dxfId="1177" priority="1378" operator="greaterThan">
      <formula>C80</formula>
    </cfRule>
  </conditionalFormatting>
  <conditionalFormatting sqref="D81">
    <cfRule type="cellIs" dxfId="1176" priority="1373" operator="equal">
      <formula>D80</formula>
    </cfRule>
    <cfRule type="cellIs" dxfId="1175" priority="1374" operator="lessThan">
      <formula>D80</formula>
    </cfRule>
    <cfRule type="cellIs" dxfId="1174" priority="1375" operator="greaterThan">
      <formula>D80</formula>
    </cfRule>
  </conditionalFormatting>
  <conditionalFormatting sqref="E81">
    <cfRule type="cellIs" dxfId="1173" priority="1370" operator="equal">
      <formula>E80</formula>
    </cfRule>
    <cfRule type="cellIs" dxfId="1172" priority="1371" operator="lessThan">
      <formula>E80</formula>
    </cfRule>
    <cfRule type="cellIs" dxfId="1171" priority="1372" operator="greaterThan">
      <formula>E80</formula>
    </cfRule>
  </conditionalFormatting>
  <conditionalFormatting sqref="F81">
    <cfRule type="cellIs" dxfId="1170" priority="1367" operator="equal">
      <formula>F80</formula>
    </cfRule>
    <cfRule type="cellIs" dxfId="1169" priority="1368" operator="lessThan">
      <formula>F80</formula>
    </cfRule>
    <cfRule type="cellIs" dxfId="1168" priority="1369" operator="greaterThan">
      <formula>F80</formula>
    </cfRule>
  </conditionalFormatting>
  <conditionalFormatting sqref="G81">
    <cfRule type="cellIs" dxfId="1167" priority="1364" operator="equal">
      <formula>G80</formula>
    </cfRule>
    <cfRule type="cellIs" dxfId="1166" priority="1365" operator="lessThan">
      <formula>G80</formula>
    </cfRule>
    <cfRule type="cellIs" dxfId="1165" priority="1366" operator="greaterThan">
      <formula>G80</formula>
    </cfRule>
  </conditionalFormatting>
  <conditionalFormatting sqref="H81">
    <cfRule type="cellIs" dxfId="1164" priority="1361" operator="equal">
      <formula>H80</formula>
    </cfRule>
    <cfRule type="cellIs" dxfId="1163" priority="1362" operator="lessThan">
      <formula>H80</formula>
    </cfRule>
    <cfRule type="cellIs" dxfId="1162" priority="1363" operator="greaterThan">
      <formula>H80</formula>
    </cfRule>
  </conditionalFormatting>
  <conditionalFormatting sqref="I81">
    <cfRule type="cellIs" dxfId="1161" priority="1358" operator="equal">
      <formula>I80</formula>
    </cfRule>
    <cfRule type="cellIs" dxfId="1160" priority="1359" operator="lessThan">
      <formula>I80</formula>
    </cfRule>
    <cfRule type="cellIs" dxfId="1159" priority="1360" operator="greaterThan">
      <formula>I80</formula>
    </cfRule>
  </conditionalFormatting>
  <conditionalFormatting sqref="C104">
    <cfRule type="cellIs" dxfId="1158" priority="1250" operator="equal">
      <formula>C103</formula>
    </cfRule>
    <cfRule type="cellIs" dxfId="1157" priority="1251" operator="lessThan">
      <formula>C103</formula>
    </cfRule>
    <cfRule type="cellIs" dxfId="1156" priority="1252" operator="greaterThan">
      <formula>C103</formula>
    </cfRule>
  </conditionalFormatting>
  <conditionalFormatting sqref="D104">
    <cfRule type="cellIs" dxfId="1155" priority="1247" operator="equal">
      <formula>D103</formula>
    </cfRule>
    <cfRule type="cellIs" dxfId="1154" priority="1248" operator="lessThan">
      <formula>D103</formula>
    </cfRule>
    <cfRule type="cellIs" dxfId="1153" priority="1249" operator="greaterThan">
      <formula>D103</formula>
    </cfRule>
  </conditionalFormatting>
  <conditionalFormatting sqref="E104">
    <cfRule type="cellIs" dxfId="1152" priority="1244" operator="equal">
      <formula>E103</formula>
    </cfRule>
    <cfRule type="cellIs" dxfId="1151" priority="1245" operator="lessThan">
      <formula>E103</formula>
    </cfRule>
    <cfRule type="cellIs" dxfId="1150" priority="1246" operator="greaterThan">
      <formula>E103</formula>
    </cfRule>
  </conditionalFormatting>
  <conditionalFormatting sqref="F104">
    <cfRule type="cellIs" dxfId="1149" priority="1241" operator="equal">
      <formula>F103</formula>
    </cfRule>
    <cfRule type="cellIs" dxfId="1148" priority="1242" operator="lessThan">
      <formula>F103</formula>
    </cfRule>
    <cfRule type="cellIs" dxfId="1147" priority="1243" operator="greaterThan">
      <formula>F103</formula>
    </cfRule>
  </conditionalFormatting>
  <conditionalFormatting sqref="G104">
    <cfRule type="cellIs" dxfId="1146" priority="1238" operator="equal">
      <formula>G103</formula>
    </cfRule>
    <cfRule type="cellIs" dxfId="1145" priority="1239" operator="lessThan">
      <formula>G103</formula>
    </cfRule>
    <cfRule type="cellIs" dxfId="1144" priority="1240" operator="greaterThan">
      <formula>G103</formula>
    </cfRule>
  </conditionalFormatting>
  <conditionalFormatting sqref="H104">
    <cfRule type="cellIs" dxfId="1143" priority="1235" operator="equal">
      <formula>H103</formula>
    </cfRule>
    <cfRule type="cellIs" dxfId="1142" priority="1236" operator="lessThan">
      <formula>H103</formula>
    </cfRule>
    <cfRule type="cellIs" dxfId="1141" priority="1237" operator="greaterThan">
      <formula>H103</formula>
    </cfRule>
  </conditionalFormatting>
  <conditionalFormatting sqref="I104">
    <cfRule type="cellIs" dxfId="1140" priority="1232" operator="equal">
      <formula>I103</formula>
    </cfRule>
    <cfRule type="cellIs" dxfId="1139" priority="1233" operator="lessThan">
      <formula>I103</formula>
    </cfRule>
    <cfRule type="cellIs" dxfId="1138" priority="1234" operator="greaterThan">
      <formula>I103</formula>
    </cfRule>
  </conditionalFormatting>
  <conditionalFormatting sqref="C106">
    <cfRule type="cellIs" dxfId="1137" priority="1229" operator="equal">
      <formula>C105</formula>
    </cfRule>
    <cfRule type="cellIs" dxfId="1136" priority="1230" operator="lessThan">
      <formula>C105</formula>
    </cfRule>
    <cfRule type="cellIs" dxfId="1135" priority="1231" operator="greaterThan">
      <formula>C105</formula>
    </cfRule>
  </conditionalFormatting>
  <conditionalFormatting sqref="D106">
    <cfRule type="cellIs" dxfId="1134" priority="1226" operator="equal">
      <formula>D105</formula>
    </cfRule>
    <cfRule type="cellIs" dxfId="1133" priority="1227" operator="lessThan">
      <formula>D105</formula>
    </cfRule>
    <cfRule type="cellIs" dxfId="1132" priority="1228" operator="greaterThan">
      <formula>D105</formula>
    </cfRule>
  </conditionalFormatting>
  <conditionalFormatting sqref="E106">
    <cfRule type="cellIs" dxfId="1131" priority="1223" operator="equal">
      <formula>E105</formula>
    </cfRule>
    <cfRule type="cellIs" dxfId="1130" priority="1224" operator="lessThan">
      <formula>E105</formula>
    </cfRule>
    <cfRule type="cellIs" dxfId="1129" priority="1225" operator="greaterThan">
      <formula>E105</formula>
    </cfRule>
  </conditionalFormatting>
  <conditionalFormatting sqref="F106">
    <cfRule type="cellIs" dxfId="1128" priority="1220" operator="equal">
      <formula>F105</formula>
    </cfRule>
    <cfRule type="cellIs" dxfId="1127" priority="1221" operator="lessThan">
      <formula>F105</formula>
    </cfRule>
    <cfRule type="cellIs" dxfId="1126" priority="1222" operator="greaterThan">
      <formula>F105</formula>
    </cfRule>
  </conditionalFormatting>
  <conditionalFormatting sqref="G106">
    <cfRule type="cellIs" dxfId="1125" priority="1217" operator="equal">
      <formula>G105</formula>
    </cfRule>
    <cfRule type="cellIs" dxfId="1124" priority="1218" operator="lessThan">
      <formula>G105</formula>
    </cfRule>
    <cfRule type="cellIs" dxfId="1123" priority="1219" operator="greaterThan">
      <formula>G105</formula>
    </cfRule>
  </conditionalFormatting>
  <conditionalFormatting sqref="H106">
    <cfRule type="cellIs" dxfId="1122" priority="1214" operator="equal">
      <formula>H105</formula>
    </cfRule>
    <cfRule type="cellIs" dxfId="1121" priority="1215" operator="lessThan">
      <formula>H105</formula>
    </cfRule>
    <cfRule type="cellIs" dxfId="1120" priority="1216" operator="greaterThan">
      <formula>H105</formula>
    </cfRule>
  </conditionalFormatting>
  <conditionalFormatting sqref="I106">
    <cfRule type="cellIs" dxfId="1119" priority="1211" operator="equal">
      <formula>I105</formula>
    </cfRule>
    <cfRule type="cellIs" dxfId="1118" priority="1212" operator="lessThan">
      <formula>I105</formula>
    </cfRule>
    <cfRule type="cellIs" dxfId="1117" priority="1213" operator="greaterThan">
      <formula>I105</formula>
    </cfRule>
  </conditionalFormatting>
  <conditionalFormatting sqref="C129">
    <cfRule type="cellIs" dxfId="1116" priority="1103" operator="equal">
      <formula>C128</formula>
    </cfRule>
    <cfRule type="cellIs" dxfId="1115" priority="1104" operator="lessThan">
      <formula>C128</formula>
    </cfRule>
    <cfRule type="cellIs" dxfId="1114" priority="1105" operator="greaterThan">
      <formula>C128</formula>
    </cfRule>
  </conditionalFormatting>
  <conditionalFormatting sqref="D129">
    <cfRule type="cellIs" dxfId="1113" priority="1100" operator="equal">
      <formula>D128</formula>
    </cfRule>
    <cfRule type="cellIs" dxfId="1112" priority="1101" operator="lessThan">
      <formula>D128</formula>
    </cfRule>
    <cfRule type="cellIs" dxfId="1111" priority="1102" operator="greaterThan">
      <formula>D128</formula>
    </cfRule>
  </conditionalFormatting>
  <conditionalFormatting sqref="E129">
    <cfRule type="cellIs" dxfId="1110" priority="1097" operator="equal">
      <formula>E128</formula>
    </cfRule>
    <cfRule type="cellIs" dxfId="1109" priority="1098" operator="lessThan">
      <formula>E128</formula>
    </cfRule>
    <cfRule type="cellIs" dxfId="1108" priority="1099" operator="greaterThan">
      <formula>E128</formula>
    </cfRule>
  </conditionalFormatting>
  <conditionalFormatting sqref="F129">
    <cfRule type="cellIs" dxfId="1107" priority="1094" operator="equal">
      <formula>F128</formula>
    </cfRule>
    <cfRule type="cellIs" dxfId="1106" priority="1095" operator="lessThan">
      <formula>F128</formula>
    </cfRule>
    <cfRule type="cellIs" dxfId="1105" priority="1096" operator="greaterThan">
      <formula>F128</formula>
    </cfRule>
  </conditionalFormatting>
  <conditionalFormatting sqref="G129">
    <cfRule type="cellIs" dxfId="1104" priority="1091" operator="equal">
      <formula>G128</formula>
    </cfRule>
    <cfRule type="cellIs" dxfId="1103" priority="1092" operator="lessThan">
      <formula>G128</formula>
    </cfRule>
    <cfRule type="cellIs" dxfId="1102" priority="1093" operator="greaterThan">
      <formula>G128</formula>
    </cfRule>
  </conditionalFormatting>
  <conditionalFormatting sqref="H129">
    <cfRule type="cellIs" dxfId="1101" priority="1088" operator="equal">
      <formula>H128</formula>
    </cfRule>
    <cfRule type="cellIs" dxfId="1100" priority="1089" operator="lessThan">
      <formula>H128</formula>
    </cfRule>
    <cfRule type="cellIs" dxfId="1099" priority="1090" operator="greaterThan">
      <formula>H128</formula>
    </cfRule>
  </conditionalFormatting>
  <conditionalFormatting sqref="I129">
    <cfRule type="cellIs" dxfId="1098" priority="1085" operator="equal">
      <formula>I128</formula>
    </cfRule>
    <cfRule type="cellIs" dxfId="1097" priority="1086" operator="lessThan">
      <formula>I128</formula>
    </cfRule>
    <cfRule type="cellIs" dxfId="1096" priority="1087" operator="greaterThan">
      <formula>I128</formula>
    </cfRule>
  </conditionalFormatting>
  <conditionalFormatting sqref="C131">
    <cfRule type="cellIs" dxfId="1095" priority="1082" operator="equal">
      <formula>C130</formula>
    </cfRule>
    <cfRule type="cellIs" dxfId="1094" priority="1083" operator="lessThan">
      <formula>C130</formula>
    </cfRule>
    <cfRule type="cellIs" dxfId="1093" priority="1084" operator="greaterThan">
      <formula>C130</formula>
    </cfRule>
  </conditionalFormatting>
  <conditionalFormatting sqref="D131">
    <cfRule type="cellIs" dxfId="1092" priority="1079" operator="equal">
      <formula>D130</formula>
    </cfRule>
    <cfRule type="cellIs" dxfId="1091" priority="1080" operator="lessThan">
      <formula>D130</formula>
    </cfRule>
    <cfRule type="cellIs" dxfId="1090" priority="1081" operator="greaterThan">
      <formula>D130</formula>
    </cfRule>
  </conditionalFormatting>
  <conditionalFormatting sqref="E131">
    <cfRule type="cellIs" dxfId="1089" priority="1076" operator="equal">
      <formula>E130</formula>
    </cfRule>
    <cfRule type="cellIs" dxfId="1088" priority="1077" operator="lessThan">
      <formula>E130</formula>
    </cfRule>
    <cfRule type="cellIs" dxfId="1087" priority="1078" operator="greaterThan">
      <formula>E130</formula>
    </cfRule>
  </conditionalFormatting>
  <conditionalFormatting sqref="F131">
    <cfRule type="cellIs" dxfId="1086" priority="1073" operator="equal">
      <formula>F130</formula>
    </cfRule>
    <cfRule type="cellIs" dxfId="1085" priority="1074" operator="lessThan">
      <formula>F130</formula>
    </cfRule>
    <cfRule type="cellIs" dxfId="1084" priority="1075" operator="greaterThan">
      <formula>F130</formula>
    </cfRule>
  </conditionalFormatting>
  <conditionalFormatting sqref="G131">
    <cfRule type="cellIs" dxfId="1083" priority="1070" operator="equal">
      <formula>G130</formula>
    </cfRule>
    <cfRule type="cellIs" dxfId="1082" priority="1071" operator="lessThan">
      <formula>G130</formula>
    </cfRule>
    <cfRule type="cellIs" dxfId="1081" priority="1072" operator="greaterThan">
      <formula>G130</formula>
    </cfRule>
  </conditionalFormatting>
  <conditionalFormatting sqref="H131">
    <cfRule type="cellIs" dxfId="1080" priority="1067" operator="equal">
      <formula>H130</formula>
    </cfRule>
    <cfRule type="cellIs" dxfId="1079" priority="1068" operator="lessThan">
      <formula>H130</formula>
    </cfRule>
    <cfRule type="cellIs" dxfId="1078" priority="1069" operator="greaterThan">
      <formula>H130</formula>
    </cfRule>
  </conditionalFormatting>
  <conditionalFormatting sqref="I131">
    <cfRule type="cellIs" dxfId="1077" priority="1064" operator="equal">
      <formula>I130</formula>
    </cfRule>
    <cfRule type="cellIs" dxfId="1076" priority="1065" operator="lessThan">
      <formula>I130</formula>
    </cfRule>
    <cfRule type="cellIs" dxfId="1075" priority="1066" operator="greaterThan">
      <formula>I130</formula>
    </cfRule>
  </conditionalFormatting>
  <conditionalFormatting sqref="I75">
    <cfRule type="cellIs" dxfId="1074" priority="833" operator="equal">
      <formula>I74</formula>
    </cfRule>
    <cfRule type="cellIs" dxfId="1073" priority="834" operator="lessThan">
      <formula>I74</formula>
    </cfRule>
    <cfRule type="cellIs" dxfId="1072" priority="835" operator="greaterThan">
      <formula>I74</formula>
    </cfRule>
  </conditionalFormatting>
  <conditionalFormatting sqref="G77">
    <cfRule type="cellIs" dxfId="1071" priority="830" operator="equal">
      <formula>G76</formula>
    </cfRule>
    <cfRule type="cellIs" dxfId="1070" priority="831" operator="lessThan">
      <formula>G76</formula>
    </cfRule>
    <cfRule type="cellIs" dxfId="1069" priority="832" operator="greaterThan">
      <formula>G76</formula>
    </cfRule>
  </conditionalFormatting>
  <conditionalFormatting sqref="H77">
    <cfRule type="cellIs" dxfId="1068" priority="827" operator="equal">
      <formula>H76</formula>
    </cfRule>
    <cfRule type="cellIs" dxfId="1067" priority="828" operator="lessThan">
      <formula>H76</formula>
    </cfRule>
    <cfRule type="cellIs" dxfId="1066" priority="829" operator="greaterThan">
      <formula>H76</formula>
    </cfRule>
  </conditionalFormatting>
  <conditionalFormatting sqref="I77">
    <cfRule type="cellIs" dxfId="1065" priority="824" operator="equal">
      <formula>I76</formula>
    </cfRule>
    <cfRule type="cellIs" dxfId="1064" priority="825" operator="lessThan">
      <formula>I76</formula>
    </cfRule>
    <cfRule type="cellIs" dxfId="1063" priority="826" operator="greaterThan">
      <formula>I76</formula>
    </cfRule>
  </conditionalFormatting>
  <conditionalFormatting sqref="C44">
    <cfRule type="cellIs" dxfId="1047" priority="1010" operator="equal">
      <formula>C43</formula>
    </cfRule>
    <cfRule type="cellIs" dxfId="1046" priority="1011" operator="lessThan">
      <formula>C43</formula>
    </cfRule>
    <cfRule type="cellIs" dxfId="1045" priority="1012" operator="greaterThan">
      <formula>C43</formula>
    </cfRule>
  </conditionalFormatting>
  <conditionalFormatting sqref="D44">
    <cfRule type="cellIs" dxfId="1044" priority="1007" operator="equal">
      <formula>D43</formula>
    </cfRule>
    <cfRule type="cellIs" dxfId="1043" priority="1008" operator="lessThan">
      <formula>D43</formula>
    </cfRule>
    <cfRule type="cellIs" dxfId="1042" priority="1009" operator="greaterThan">
      <formula>D43</formula>
    </cfRule>
  </conditionalFormatting>
  <conditionalFormatting sqref="E44">
    <cfRule type="cellIs" dxfId="1041" priority="1004" operator="equal">
      <formula>E43</formula>
    </cfRule>
    <cfRule type="cellIs" dxfId="1040" priority="1005" operator="lessThan">
      <formula>E43</formula>
    </cfRule>
    <cfRule type="cellIs" dxfId="1039" priority="1006" operator="greaterThan">
      <formula>E43</formula>
    </cfRule>
  </conditionalFormatting>
  <conditionalFormatting sqref="F44">
    <cfRule type="cellIs" dxfId="1038" priority="1001" operator="equal">
      <formula>F43</formula>
    </cfRule>
    <cfRule type="cellIs" dxfId="1037" priority="1002" operator="lessThan">
      <formula>F43</formula>
    </cfRule>
    <cfRule type="cellIs" dxfId="1036" priority="1003" operator="greaterThan">
      <formula>F43</formula>
    </cfRule>
  </conditionalFormatting>
  <conditionalFormatting sqref="G44">
    <cfRule type="cellIs" dxfId="1035" priority="998" operator="equal">
      <formula>G43</formula>
    </cfRule>
    <cfRule type="cellIs" dxfId="1034" priority="999" operator="lessThan">
      <formula>G43</formula>
    </cfRule>
    <cfRule type="cellIs" dxfId="1033" priority="1000" operator="greaterThan">
      <formula>G43</formula>
    </cfRule>
  </conditionalFormatting>
  <conditionalFormatting sqref="H44">
    <cfRule type="cellIs" dxfId="1032" priority="995" operator="equal">
      <formula>H43</formula>
    </cfRule>
    <cfRule type="cellIs" dxfId="1031" priority="996" operator="lessThan">
      <formula>H43</formula>
    </cfRule>
    <cfRule type="cellIs" dxfId="1030" priority="997" operator="greaterThan">
      <formula>H43</formula>
    </cfRule>
  </conditionalFormatting>
  <conditionalFormatting sqref="I44">
    <cfRule type="cellIs" dxfId="1029" priority="992" operator="equal">
      <formula>I43</formula>
    </cfRule>
    <cfRule type="cellIs" dxfId="1028" priority="993" operator="lessThan">
      <formula>I43</formula>
    </cfRule>
    <cfRule type="cellIs" dxfId="1027" priority="994" operator="greaterThan">
      <formula>I43</formula>
    </cfRule>
  </conditionalFormatting>
  <conditionalFormatting sqref="G48">
    <cfRule type="cellIs" dxfId="1017" priority="968" operator="equal">
      <formula>G47</formula>
    </cfRule>
    <cfRule type="cellIs" dxfId="1016" priority="969" operator="lessThan">
      <formula>G47</formula>
    </cfRule>
    <cfRule type="cellIs" dxfId="1015" priority="970" operator="greaterThan">
      <formula>G47</formula>
    </cfRule>
  </conditionalFormatting>
  <conditionalFormatting sqref="H48">
    <cfRule type="cellIs" dxfId="1014" priority="965" operator="equal">
      <formula>H47</formula>
    </cfRule>
    <cfRule type="cellIs" dxfId="1013" priority="966" operator="lessThan">
      <formula>H47</formula>
    </cfRule>
    <cfRule type="cellIs" dxfId="1012" priority="967" operator="greaterThan">
      <formula>H47</formula>
    </cfRule>
  </conditionalFormatting>
  <conditionalFormatting sqref="I48">
    <cfRule type="cellIs" dxfId="1011" priority="962" operator="equal">
      <formula>I47</formula>
    </cfRule>
    <cfRule type="cellIs" dxfId="1010" priority="963" operator="lessThan">
      <formula>I47</formula>
    </cfRule>
    <cfRule type="cellIs" dxfId="1009" priority="964" operator="greaterThan">
      <formula>I47</formula>
    </cfRule>
  </conditionalFormatting>
  <conditionalFormatting sqref="G50">
    <cfRule type="cellIs" dxfId="1008" priority="959" operator="equal">
      <formula>G49</formula>
    </cfRule>
    <cfRule type="cellIs" dxfId="1007" priority="960" operator="lessThan">
      <formula>G49</formula>
    </cfRule>
    <cfRule type="cellIs" dxfId="1006" priority="961" operator="greaterThan">
      <formula>G49</formula>
    </cfRule>
  </conditionalFormatting>
  <conditionalFormatting sqref="H50">
    <cfRule type="cellIs" dxfId="1005" priority="956" operator="equal">
      <formula>H49</formula>
    </cfRule>
    <cfRule type="cellIs" dxfId="1004" priority="957" operator="lessThan">
      <formula>H49</formula>
    </cfRule>
    <cfRule type="cellIs" dxfId="1003" priority="958" operator="greaterThan">
      <formula>H49</formula>
    </cfRule>
  </conditionalFormatting>
  <conditionalFormatting sqref="I50">
    <cfRule type="cellIs" dxfId="1002" priority="953" operator="equal">
      <formula>I49</formula>
    </cfRule>
    <cfRule type="cellIs" dxfId="1001" priority="954" operator="lessThan">
      <formula>I49</formula>
    </cfRule>
    <cfRule type="cellIs" dxfId="1000" priority="955" operator="greaterThan">
      <formula>I49</formula>
    </cfRule>
  </conditionalFormatting>
  <conditionalFormatting sqref="G52">
    <cfRule type="cellIs" dxfId="999" priority="950" operator="equal">
      <formula>G51</formula>
    </cfRule>
    <cfRule type="cellIs" dxfId="998" priority="951" operator="lessThan">
      <formula>G51</formula>
    </cfRule>
    <cfRule type="cellIs" dxfId="997" priority="952" operator="greaterThan">
      <formula>G51</formula>
    </cfRule>
  </conditionalFormatting>
  <conditionalFormatting sqref="H52">
    <cfRule type="cellIs" dxfId="996" priority="947" operator="equal">
      <formula>H51</formula>
    </cfRule>
    <cfRule type="cellIs" dxfId="995" priority="948" operator="lessThan">
      <formula>H51</formula>
    </cfRule>
    <cfRule type="cellIs" dxfId="994" priority="949" operator="greaterThan">
      <formula>H51</formula>
    </cfRule>
  </conditionalFormatting>
  <conditionalFormatting sqref="I52">
    <cfRule type="cellIs" dxfId="993" priority="944" operator="equal">
      <formula>I51</formula>
    </cfRule>
    <cfRule type="cellIs" dxfId="992" priority="945" operator="lessThan">
      <formula>I51</formula>
    </cfRule>
    <cfRule type="cellIs" dxfId="991" priority="946" operator="greaterThan">
      <formula>I51</formula>
    </cfRule>
  </conditionalFormatting>
  <conditionalFormatting sqref="F94">
    <cfRule type="cellIs" dxfId="990" priority="761" operator="equal">
      <formula>F93</formula>
    </cfRule>
    <cfRule type="cellIs" dxfId="989" priority="762" operator="lessThan">
      <formula>F93</formula>
    </cfRule>
    <cfRule type="cellIs" dxfId="988" priority="763" operator="greaterThan">
      <formula>F93</formula>
    </cfRule>
  </conditionalFormatting>
  <conditionalFormatting sqref="G94">
    <cfRule type="cellIs" dxfId="987" priority="758" operator="equal">
      <formula>G93</formula>
    </cfRule>
    <cfRule type="cellIs" dxfId="986" priority="759" operator="lessThan">
      <formula>G93</formula>
    </cfRule>
    <cfRule type="cellIs" dxfId="985" priority="760" operator="greaterThan">
      <formula>G93</formula>
    </cfRule>
  </conditionalFormatting>
  <conditionalFormatting sqref="H94">
    <cfRule type="cellIs" dxfId="984" priority="755" operator="equal">
      <formula>H93</formula>
    </cfRule>
    <cfRule type="cellIs" dxfId="983" priority="756" operator="lessThan">
      <formula>H93</formula>
    </cfRule>
    <cfRule type="cellIs" dxfId="982" priority="757" operator="greaterThan">
      <formula>H93</formula>
    </cfRule>
  </conditionalFormatting>
  <conditionalFormatting sqref="I94">
    <cfRule type="cellIs" dxfId="981" priority="752" operator="equal">
      <formula>I93</formula>
    </cfRule>
    <cfRule type="cellIs" dxfId="980" priority="753" operator="lessThan">
      <formula>I93</formula>
    </cfRule>
    <cfRule type="cellIs" dxfId="979" priority="754" operator="greaterThan">
      <formula>I93</formula>
    </cfRule>
  </conditionalFormatting>
  <conditionalFormatting sqref="C69">
    <cfRule type="cellIs" dxfId="966" priority="890" operator="equal">
      <formula>C68</formula>
    </cfRule>
    <cfRule type="cellIs" dxfId="965" priority="891" operator="lessThan">
      <formula>C68</formula>
    </cfRule>
    <cfRule type="cellIs" dxfId="964" priority="892" operator="greaterThan">
      <formula>C68</formula>
    </cfRule>
  </conditionalFormatting>
  <conditionalFormatting sqref="D69">
    <cfRule type="cellIs" dxfId="963" priority="887" operator="equal">
      <formula>D68</formula>
    </cfRule>
    <cfRule type="cellIs" dxfId="962" priority="888" operator="lessThan">
      <formula>D68</formula>
    </cfRule>
    <cfRule type="cellIs" dxfId="961" priority="889" operator="greaterThan">
      <formula>D68</formula>
    </cfRule>
  </conditionalFormatting>
  <conditionalFormatting sqref="E69">
    <cfRule type="cellIs" dxfId="960" priority="884" operator="equal">
      <formula>E68</formula>
    </cfRule>
    <cfRule type="cellIs" dxfId="959" priority="885" operator="lessThan">
      <formula>E68</formula>
    </cfRule>
    <cfRule type="cellIs" dxfId="958" priority="886" operator="greaterThan">
      <formula>E68</formula>
    </cfRule>
  </conditionalFormatting>
  <conditionalFormatting sqref="F69">
    <cfRule type="cellIs" dxfId="957" priority="881" operator="equal">
      <formula>F68</formula>
    </cfRule>
    <cfRule type="cellIs" dxfId="956" priority="882" operator="lessThan">
      <formula>F68</formula>
    </cfRule>
    <cfRule type="cellIs" dxfId="955" priority="883" operator="greaterThan">
      <formula>F68</formula>
    </cfRule>
  </conditionalFormatting>
  <conditionalFormatting sqref="G69">
    <cfRule type="cellIs" dxfId="954" priority="878" operator="equal">
      <formula>G68</formula>
    </cfRule>
    <cfRule type="cellIs" dxfId="953" priority="879" operator="lessThan">
      <formula>G68</formula>
    </cfRule>
    <cfRule type="cellIs" dxfId="952" priority="880" operator="greaterThan">
      <formula>G68</formula>
    </cfRule>
  </conditionalFormatting>
  <conditionalFormatting sqref="H69">
    <cfRule type="cellIs" dxfId="951" priority="875" operator="equal">
      <formula>H68</formula>
    </cfRule>
    <cfRule type="cellIs" dxfId="950" priority="876" operator="lessThan">
      <formula>H68</formula>
    </cfRule>
    <cfRule type="cellIs" dxfId="949" priority="877" operator="greaterThan">
      <formula>H68</formula>
    </cfRule>
  </conditionalFormatting>
  <conditionalFormatting sqref="I69">
    <cfRule type="cellIs" dxfId="948" priority="872" operator="equal">
      <formula>I68</formula>
    </cfRule>
    <cfRule type="cellIs" dxfId="947" priority="873" operator="lessThan">
      <formula>I68</formula>
    </cfRule>
    <cfRule type="cellIs" dxfId="946" priority="874" operator="greaterThan">
      <formula>I68</formula>
    </cfRule>
  </conditionalFormatting>
  <conditionalFormatting sqref="H98">
    <cfRule type="cellIs" dxfId="945" priority="725" operator="equal">
      <formula>H97</formula>
    </cfRule>
    <cfRule type="cellIs" dxfId="944" priority="726" operator="lessThan">
      <formula>H97</formula>
    </cfRule>
    <cfRule type="cellIs" dxfId="943" priority="727" operator="greaterThan">
      <formula>H97</formula>
    </cfRule>
  </conditionalFormatting>
  <conditionalFormatting sqref="I98">
    <cfRule type="cellIs" dxfId="942" priority="722" operator="equal">
      <formula>I97</formula>
    </cfRule>
    <cfRule type="cellIs" dxfId="941" priority="723" operator="lessThan">
      <formula>I97</formula>
    </cfRule>
    <cfRule type="cellIs" dxfId="940" priority="724" operator="greaterThan">
      <formula>I97</formula>
    </cfRule>
  </conditionalFormatting>
  <conditionalFormatting sqref="G100">
    <cfRule type="cellIs" dxfId="939" priority="719" operator="equal">
      <formula>G99</formula>
    </cfRule>
    <cfRule type="cellIs" dxfId="938" priority="720" operator="lessThan">
      <formula>G99</formula>
    </cfRule>
    <cfRule type="cellIs" dxfId="937" priority="721" operator="greaterThan">
      <formula>G99</formula>
    </cfRule>
  </conditionalFormatting>
  <conditionalFormatting sqref="H100">
    <cfRule type="cellIs" dxfId="936" priority="716" operator="equal">
      <formula>H99</formula>
    </cfRule>
    <cfRule type="cellIs" dxfId="935" priority="717" operator="lessThan">
      <formula>H99</formula>
    </cfRule>
    <cfRule type="cellIs" dxfId="934" priority="718" operator="greaterThan">
      <formula>H99</formula>
    </cfRule>
  </conditionalFormatting>
  <conditionalFormatting sqref="G73">
    <cfRule type="cellIs" dxfId="924" priority="848" operator="equal">
      <formula>G72</formula>
    </cfRule>
    <cfRule type="cellIs" dxfId="923" priority="849" operator="lessThan">
      <formula>G72</formula>
    </cfRule>
    <cfRule type="cellIs" dxfId="922" priority="850" operator="greaterThan">
      <formula>G72</formula>
    </cfRule>
  </conditionalFormatting>
  <conditionalFormatting sqref="H73">
    <cfRule type="cellIs" dxfId="921" priority="845" operator="equal">
      <formula>H72</formula>
    </cfRule>
    <cfRule type="cellIs" dxfId="920" priority="846" operator="lessThan">
      <formula>H72</formula>
    </cfRule>
    <cfRule type="cellIs" dxfId="919" priority="847" operator="greaterThan">
      <formula>H72</formula>
    </cfRule>
  </conditionalFormatting>
  <conditionalFormatting sqref="I73">
    <cfRule type="cellIs" dxfId="918" priority="842" operator="equal">
      <formula>I72</formula>
    </cfRule>
    <cfRule type="cellIs" dxfId="917" priority="843" operator="lessThan">
      <formula>I72</formula>
    </cfRule>
    <cfRule type="cellIs" dxfId="916" priority="844" operator="greaterThan">
      <formula>I72</formula>
    </cfRule>
  </conditionalFormatting>
  <conditionalFormatting sqref="G75">
    <cfRule type="cellIs" dxfId="915" priority="839" operator="equal">
      <formula>G74</formula>
    </cfRule>
    <cfRule type="cellIs" dxfId="914" priority="840" operator="lessThan">
      <formula>G74</formula>
    </cfRule>
    <cfRule type="cellIs" dxfId="913" priority="841" operator="greaterThan">
      <formula>G74</formula>
    </cfRule>
  </conditionalFormatting>
  <conditionalFormatting sqref="H75">
    <cfRule type="cellIs" dxfId="912" priority="836" operator="equal">
      <formula>H74</formula>
    </cfRule>
    <cfRule type="cellIs" dxfId="911" priority="837" operator="lessThan">
      <formula>H74</formula>
    </cfRule>
    <cfRule type="cellIs" dxfId="910" priority="838" operator="greaterThan">
      <formula>H74</formula>
    </cfRule>
  </conditionalFormatting>
  <conditionalFormatting sqref="C94">
    <cfRule type="cellIs" dxfId="897" priority="770" operator="equal">
      <formula>C93</formula>
    </cfRule>
    <cfRule type="cellIs" dxfId="896" priority="771" operator="lessThan">
      <formula>C93</formula>
    </cfRule>
    <cfRule type="cellIs" dxfId="895" priority="772" operator="greaterThan">
      <formula>C93</formula>
    </cfRule>
  </conditionalFormatting>
  <conditionalFormatting sqref="D94">
    <cfRule type="cellIs" dxfId="894" priority="767" operator="equal">
      <formula>D93</formula>
    </cfRule>
    <cfRule type="cellIs" dxfId="893" priority="768" operator="lessThan">
      <formula>D93</formula>
    </cfRule>
    <cfRule type="cellIs" dxfId="892" priority="769" operator="greaterThan">
      <formula>D93</formula>
    </cfRule>
  </conditionalFormatting>
  <conditionalFormatting sqref="E94">
    <cfRule type="cellIs" dxfId="891" priority="764" operator="equal">
      <formula>E93</formula>
    </cfRule>
    <cfRule type="cellIs" dxfId="890" priority="765" operator="lessThan">
      <formula>E93</formula>
    </cfRule>
    <cfRule type="cellIs" dxfId="889" priority="766" operator="greaterThan">
      <formula>E93</formula>
    </cfRule>
  </conditionalFormatting>
  <conditionalFormatting sqref="C119">
    <cfRule type="cellIs" dxfId="888" priority="650" operator="equal">
      <formula>C118</formula>
    </cfRule>
    <cfRule type="cellIs" dxfId="887" priority="651" operator="lessThan">
      <formula>C118</formula>
    </cfRule>
    <cfRule type="cellIs" dxfId="886" priority="652" operator="greaterThan">
      <formula>C118</formula>
    </cfRule>
  </conditionalFormatting>
  <conditionalFormatting sqref="D119">
    <cfRule type="cellIs" dxfId="885" priority="647" operator="equal">
      <formula>D118</formula>
    </cfRule>
    <cfRule type="cellIs" dxfId="884" priority="648" operator="lessThan">
      <formula>D118</formula>
    </cfRule>
    <cfRule type="cellIs" dxfId="883" priority="649" operator="greaterThan">
      <formula>D118</formula>
    </cfRule>
  </conditionalFormatting>
  <conditionalFormatting sqref="E119">
    <cfRule type="cellIs" dxfId="882" priority="644" operator="equal">
      <formula>E118</formula>
    </cfRule>
    <cfRule type="cellIs" dxfId="881" priority="645" operator="lessThan">
      <formula>E118</formula>
    </cfRule>
    <cfRule type="cellIs" dxfId="880" priority="646" operator="greaterThan">
      <formula>E118</formula>
    </cfRule>
  </conditionalFormatting>
  <conditionalFormatting sqref="G98">
    <cfRule type="cellIs" dxfId="870" priority="728" operator="equal">
      <formula>G97</formula>
    </cfRule>
    <cfRule type="cellIs" dxfId="869" priority="729" operator="lessThan">
      <formula>G97</formula>
    </cfRule>
    <cfRule type="cellIs" dxfId="868" priority="730" operator="greaterThan">
      <formula>G97</formula>
    </cfRule>
  </conditionalFormatting>
  <conditionalFormatting sqref="I100">
    <cfRule type="cellIs" dxfId="867" priority="713" operator="equal">
      <formula>I99</formula>
    </cfRule>
    <cfRule type="cellIs" dxfId="866" priority="714" operator="lessThan">
      <formula>I99</formula>
    </cfRule>
    <cfRule type="cellIs" dxfId="865" priority="715" operator="greaterThan">
      <formula>I99</formula>
    </cfRule>
  </conditionalFormatting>
  <conditionalFormatting sqref="G102">
    <cfRule type="cellIs" dxfId="864" priority="710" operator="equal">
      <formula>G101</formula>
    </cfRule>
    <cfRule type="cellIs" dxfId="863" priority="711" operator="lessThan">
      <formula>G101</formula>
    </cfRule>
    <cfRule type="cellIs" dxfId="862" priority="712" operator="greaterThan">
      <formula>G101</formula>
    </cfRule>
  </conditionalFormatting>
  <conditionalFormatting sqref="H102">
    <cfRule type="cellIs" dxfId="861" priority="707" operator="equal">
      <formula>H101</formula>
    </cfRule>
    <cfRule type="cellIs" dxfId="860" priority="708" operator="lessThan">
      <formula>H101</formula>
    </cfRule>
    <cfRule type="cellIs" dxfId="859" priority="709" operator="greaterThan">
      <formula>H101</formula>
    </cfRule>
  </conditionalFormatting>
  <conditionalFormatting sqref="I102">
    <cfRule type="cellIs" dxfId="858" priority="704" operator="equal">
      <formula>I101</formula>
    </cfRule>
    <cfRule type="cellIs" dxfId="857" priority="705" operator="lessThan">
      <formula>I101</formula>
    </cfRule>
    <cfRule type="cellIs" dxfId="856" priority="706" operator="greaterThan">
      <formula>I101</formula>
    </cfRule>
  </conditionalFormatting>
  <conditionalFormatting sqref="G121">
    <cfRule type="cellIs" dxfId="855" priority="617" operator="equal">
      <formula>G120</formula>
    </cfRule>
    <cfRule type="cellIs" dxfId="854" priority="618" operator="lessThan">
      <formula>G120</formula>
    </cfRule>
    <cfRule type="cellIs" dxfId="853" priority="619" operator="greaterThan">
      <formula>G120</formula>
    </cfRule>
  </conditionalFormatting>
  <conditionalFormatting sqref="H121">
    <cfRule type="cellIs" dxfId="852" priority="614" operator="equal">
      <formula>H120</formula>
    </cfRule>
    <cfRule type="cellIs" dxfId="851" priority="615" operator="lessThan">
      <formula>H120</formula>
    </cfRule>
    <cfRule type="cellIs" dxfId="850" priority="616" operator="greaterThan">
      <formula>H120</formula>
    </cfRule>
  </conditionalFormatting>
  <conditionalFormatting sqref="I121">
    <cfRule type="cellIs" dxfId="849" priority="611" operator="equal">
      <formula>I120</formula>
    </cfRule>
    <cfRule type="cellIs" dxfId="848" priority="612" operator="lessThan">
      <formula>I120</formula>
    </cfRule>
    <cfRule type="cellIs" dxfId="847" priority="613" operator="greaterThan">
      <formula>I120</formula>
    </cfRule>
  </conditionalFormatting>
  <conditionalFormatting sqref="G123">
    <cfRule type="cellIs" dxfId="846" priority="608" operator="equal">
      <formula>G122</formula>
    </cfRule>
    <cfRule type="cellIs" dxfId="845" priority="609" operator="lessThan">
      <formula>G122</formula>
    </cfRule>
    <cfRule type="cellIs" dxfId="844" priority="610" operator="greaterThan">
      <formula>G122</formula>
    </cfRule>
  </conditionalFormatting>
  <conditionalFormatting sqref="F119">
    <cfRule type="cellIs" dxfId="828" priority="641" operator="equal">
      <formula>F118</formula>
    </cfRule>
    <cfRule type="cellIs" dxfId="827" priority="642" operator="lessThan">
      <formula>F118</formula>
    </cfRule>
    <cfRule type="cellIs" dxfId="826" priority="643" operator="greaterThan">
      <formula>F118</formula>
    </cfRule>
  </conditionalFormatting>
  <conditionalFormatting sqref="G119">
    <cfRule type="cellIs" dxfId="825" priority="638" operator="equal">
      <formula>G118</formula>
    </cfRule>
    <cfRule type="cellIs" dxfId="824" priority="639" operator="lessThan">
      <formula>G118</formula>
    </cfRule>
    <cfRule type="cellIs" dxfId="823" priority="640" operator="greaterThan">
      <formula>G118</formula>
    </cfRule>
  </conditionalFormatting>
  <conditionalFormatting sqref="H119">
    <cfRule type="cellIs" dxfId="822" priority="635" operator="equal">
      <formula>H118</formula>
    </cfRule>
    <cfRule type="cellIs" dxfId="821" priority="636" operator="lessThan">
      <formula>H118</formula>
    </cfRule>
    <cfRule type="cellIs" dxfId="820" priority="637" operator="greaterThan">
      <formula>H118</formula>
    </cfRule>
  </conditionalFormatting>
  <conditionalFormatting sqref="I119">
    <cfRule type="cellIs" dxfId="819" priority="632" operator="equal">
      <formula>I118</formula>
    </cfRule>
    <cfRule type="cellIs" dxfId="818" priority="633" operator="lessThan">
      <formula>I118</formula>
    </cfRule>
    <cfRule type="cellIs" dxfId="817" priority="634" operator="greaterThan">
      <formula>I118</formula>
    </cfRule>
  </conditionalFormatting>
  <conditionalFormatting sqref="H123">
    <cfRule type="cellIs" dxfId="816" priority="605" operator="equal">
      <formula>H122</formula>
    </cfRule>
    <cfRule type="cellIs" dxfId="815" priority="606" operator="lessThan">
      <formula>H122</formula>
    </cfRule>
    <cfRule type="cellIs" dxfId="814" priority="607" operator="greaterThan">
      <formula>H122</formula>
    </cfRule>
  </conditionalFormatting>
  <conditionalFormatting sqref="I123">
    <cfRule type="cellIs" dxfId="813" priority="602" operator="equal">
      <formula>I122</formula>
    </cfRule>
    <cfRule type="cellIs" dxfId="812" priority="603" operator="lessThan">
      <formula>I122</formula>
    </cfRule>
    <cfRule type="cellIs" dxfId="811" priority="604" operator="greaterThan">
      <formula>I122</formula>
    </cfRule>
  </conditionalFormatting>
  <conditionalFormatting sqref="G125">
    <cfRule type="cellIs" dxfId="810" priority="599" operator="equal">
      <formula>G124</formula>
    </cfRule>
    <cfRule type="cellIs" dxfId="809" priority="600" operator="lessThan">
      <formula>G124</formula>
    </cfRule>
    <cfRule type="cellIs" dxfId="808" priority="601" operator="greaterThan">
      <formula>G124</formula>
    </cfRule>
  </conditionalFormatting>
  <conditionalFormatting sqref="H125">
    <cfRule type="cellIs" dxfId="807" priority="596" operator="equal">
      <formula>H124</formula>
    </cfRule>
    <cfRule type="cellIs" dxfId="806" priority="597" operator="lessThan">
      <formula>H124</formula>
    </cfRule>
    <cfRule type="cellIs" dxfId="805" priority="598" operator="greaterThan">
      <formula>H124</formula>
    </cfRule>
  </conditionalFormatting>
  <conditionalFormatting sqref="I125">
    <cfRule type="cellIs" dxfId="804" priority="593" operator="equal">
      <formula>I124</formula>
    </cfRule>
    <cfRule type="cellIs" dxfId="803" priority="594" operator="lessThan">
      <formula>I124</formula>
    </cfRule>
    <cfRule type="cellIs" dxfId="802" priority="595" operator="greaterThan">
      <formula>I124</formula>
    </cfRule>
  </conditionalFormatting>
  <conditionalFormatting sqref="G127">
    <cfRule type="cellIs" dxfId="801" priority="590" operator="equal">
      <formula>G126</formula>
    </cfRule>
    <cfRule type="cellIs" dxfId="800" priority="591" operator="lessThan">
      <formula>G126</formula>
    </cfRule>
    <cfRule type="cellIs" dxfId="799" priority="592" operator="greaterThan">
      <formula>G126</formula>
    </cfRule>
  </conditionalFormatting>
  <conditionalFormatting sqref="H127">
    <cfRule type="cellIs" dxfId="798" priority="587" operator="equal">
      <formula>H126</formula>
    </cfRule>
    <cfRule type="cellIs" dxfId="797" priority="588" operator="lessThan">
      <formula>H126</formula>
    </cfRule>
    <cfRule type="cellIs" dxfId="796" priority="589" operator="greaterThan">
      <formula>H126</formula>
    </cfRule>
  </conditionalFormatting>
  <conditionalFormatting sqref="I127">
    <cfRule type="cellIs" dxfId="795" priority="584" operator="equal">
      <formula>I126</formula>
    </cfRule>
    <cfRule type="cellIs" dxfId="794" priority="585" operator="lessThan">
      <formula>I126</formula>
    </cfRule>
    <cfRule type="cellIs" dxfId="793" priority="586" operator="greaterThan">
      <formula>I126</formula>
    </cfRule>
  </conditionalFormatting>
  <conditionalFormatting sqref="C23">
    <cfRule type="cellIs" dxfId="792" priority="533" operator="equal">
      <formula>C22</formula>
    </cfRule>
    <cfRule type="cellIs" dxfId="791" priority="534" operator="lessThan">
      <formula>C22</formula>
    </cfRule>
    <cfRule type="cellIs" dxfId="790" priority="535" operator="greaterThan">
      <formula>C22</formula>
    </cfRule>
  </conditionalFormatting>
  <conditionalFormatting sqref="D23">
    <cfRule type="cellIs" dxfId="789" priority="530" operator="equal">
      <formula>D22</formula>
    </cfRule>
    <cfRule type="cellIs" dxfId="788" priority="531" operator="lessThan">
      <formula>D22</formula>
    </cfRule>
    <cfRule type="cellIs" dxfId="787" priority="532" operator="greaterThan">
      <formula>D22</formula>
    </cfRule>
  </conditionalFormatting>
  <conditionalFormatting sqref="E23">
    <cfRule type="cellIs" dxfId="786" priority="527" operator="equal">
      <formula>E22</formula>
    </cfRule>
    <cfRule type="cellIs" dxfId="785" priority="528" operator="lessThan">
      <formula>E22</formula>
    </cfRule>
    <cfRule type="cellIs" dxfId="784" priority="529" operator="greaterThan">
      <formula>E22</formula>
    </cfRule>
  </conditionalFormatting>
  <conditionalFormatting sqref="F23">
    <cfRule type="cellIs" dxfId="783" priority="524" operator="equal">
      <formula>F22</formula>
    </cfRule>
    <cfRule type="cellIs" dxfId="782" priority="525" operator="lessThan">
      <formula>F22</formula>
    </cfRule>
    <cfRule type="cellIs" dxfId="781" priority="526" operator="greaterThan">
      <formula>F22</formula>
    </cfRule>
  </conditionalFormatting>
  <conditionalFormatting sqref="C48">
    <cfRule type="cellIs" dxfId="768" priority="485" operator="equal">
      <formula>C47</formula>
    </cfRule>
    <cfRule type="cellIs" dxfId="767" priority="486" operator="lessThan">
      <formula>C47</formula>
    </cfRule>
    <cfRule type="cellIs" dxfId="766" priority="487" operator="greaterThan">
      <formula>C47</formula>
    </cfRule>
  </conditionalFormatting>
  <conditionalFormatting sqref="D48">
    <cfRule type="cellIs" dxfId="765" priority="482" operator="equal">
      <formula>D47</formula>
    </cfRule>
    <cfRule type="cellIs" dxfId="764" priority="483" operator="lessThan">
      <formula>D47</formula>
    </cfRule>
    <cfRule type="cellIs" dxfId="763" priority="484" operator="greaterThan">
      <formula>D47</formula>
    </cfRule>
  </conditionalFormatting>
  <conditionalFormatting sqref="E48">
    <cfRule type="cellIs" dxfId="762" priority="479" operator="equal">
      <formula>E47</formula>
    </cfRule>
    <cfRule type="cellIs" dxfId="761" priority="480" operator="lessThan">
      <formula>E47</formula>
    </cfRule>
    <cfRule type="cellIs" dxfId="760" priority="481" operator="greaterThan">
      <formula>E47</formula>
    </cfRule>
  </conditionalFormatting>
  <conditionalFormatting sqref="F48">
    <cfRule type="cellIs" dxfId="759" priority="476" operator="equal">
      <formula>F47</formula>
    </cfRule>
    <cfRule type="cellIs" dxfId="758" priority="477" operator="lessThan">
      <formula>F47</formula>
    </cfRule>
    <cfRule type="cellIs" dxfId="757" priority="478" operator="greaterThan">
      <formula>F47</formula>
    </cfRule>
  </conditionalFormatting>
  <conditionalFormatting sqref="C50">
    <cfRule type="cellIs" dxfId="756" priority="473" operator="equal">
      <formula>C49</formula>
    </cfRule>
    <cfRule type="cellIs" dxfId="755" priority="474" operator="lessThan">
      <formula>C49</formula>
    </cfRule>
    <cfRule type="cellIs" dxfId="754" priority="475" operator="greaterThan">
      <formula>C49</formula>
    </cfRule>
  </conditionalFormatting>
  <conditionalFormatting sqref="D50">
    <cfRule type="cellIs" dxfId="753" priority="470" operator="equal">
      <formula>D49</formula>
    </cfRule>
    <cfRule type="cellIs" dxfId="752" priority="471" operator="lessThan">
      <formula>D49</formula>
    </cfRule>
    <cfRule type="cellIs" dxfId="751" priority="472" operator="greaterThan">
      <formula>D49</formula>
    </cfRule>
  </conditionalFormatting>
  <conditionalFormatting sqref="E50">
    <cfRule type="cellIs" dxfId="750" priority="467" operator="equal">
      <formula>E49</formula>
    </cfRule>
    <cfRule type="cellIs" dxfId="749" priority="468" operator="lessThan">
      <formula>E49</formula>
    </cfRule>
    <cfRule type="cellIs" dxfId="748" priority="469" operator="greaterThan">
      <formula>E49</formula>
    </cfRule>
  </conditionalFormatting>
  <conditionalFormatting sqref="F50">
    <cfRule type="cellIs" dxfId="747" priority="464" operator="equal">
      <formula>F49</formula>
    </cfRule>
    <cfRule type="cellIs" dxfId="746" priority="465" operator="lessThan">
      <formula>F49</formula>
    </cfRule>
    <cfRule type="cellIs" dxfId="745" priority="466" operator="greaterThan">
      <formula>F49</formula>
    </cfRule>
  </conditionalFormatting>
  <conditionalFormatting sqref="C52">
    <cfRule type="cellIs" dxfId="744" priority="461" operator="equal">
      <formula>C51</formula>
    </cfRule>
    <cfRule type="cellIs" dxfId="743" priority="462" operator="lessThan">
      <formula>C51</formula>
    </cfRule>
    <cfRule type="cellIs" dxfId="742" priority="463" operator="greaterThan">
      <formula>C51</formula>
    </cfRule>
  </conditionalFormatting>
  <conditionalFormatting sqref="D52">
    <cfRule type="cellIs" dxfId="741" priority="458" operator="equal">
      <formula>D51</formula>
    </cfRule>
    <cfRule type="cellIs" dxfId="740" priority="459" operator="lessThan">
      <formula>D51</formula>
    </cfRule>
    <cfRule type="cellIs" dxfId="739" priority="460" operator="greaterThan">
      <formula>D51</formula>
    </cfRule>
  </conditionalFormatting>
  <conditionalFormatting sqref="E52">
    <cfRule type="cellIs" dxfId="738" priority="455" operator="equal">
      <formula>E51</formula>
    </cfRule>
    <cfRule type="cellIs" dxfId="737" priority="456" operator="lessThan">
      <formula>E51</formula>
    </cfRule>
    <cfRule type="cellIs" dxfId="736" priority="457" operator="greaterThan">
      <formula>E51</formula>
    </cfRule>
  </conditionalFormatting>
  <conditionalFormatting sqref="F52">
    <cfRule type="cellIs" dxfId="735" priority="452" operator="equal">
      <formula>F51</formula>
    </cfRule>
    <cfRule type="cellIs" dxfId="734" priority="453" operator="lessThan">
      <formula>F51</formula>
    </cfRule>
    <cfRule type="cellIs" dxfId="733" priority="454" operator="greaterThan">
      <formula>F51</formula>
    </cfRule>
  </conditionalFormatting>
  <conditionalFormatting sqref="C73">
    <cfRule type="cellIs" dxfId="720" priority="437" operator="equal">
      <formula>C72</formula>
    </cfRule>
    <cfRule type="cellIs" dxfId="719" priority="438" operator="lessThan">
      <formula>C72</formula>
    </cfRule>
    <cfRule type="cellIs" dxfId="718" priority="439" operator="greaterThan">
      <formula>C72</formula>
    </cfRule>
  </conditionalFormatting>
  <conditionalFormatting sqref="D73">
    <cfRule type="cellIs" dxfId="717" priority="434" operator="equal">
      <formula>D72</formula>
    </cfRule>
    <cfRule type="cellIs" dxfId="716" priority="435" operator="lessThan">
      <formula>D72</formula>
    </cfRule>
    <cfRule type="cellIs" dxfId="715" priority="436" operator="greaterThan">
      <formula>D72</formula>
    </cfRule>
  </conditionalFormatting>
  <conditionalFormatting sqref="E73">
    <cfRule type="cellIs" dxfId="714" priority="431" operator="equal">
      <formula>E72</formula>
    </cfRule>
    <cfRule type="cellIs" dxfId="713" priority="432" operator="lessThan">
      <formula>E72</formula>
    </cfRule>
    <cfRule type="cellIs" dxfId="712" priority="433" operator="greaterThan">
      <formula>E72</formula>
    </cfRule>
  </conditionalFormatting>
  <conditionalFormatting sqref="F73">
    <cfRule type="cellIs" dxfId="711" priority="428" operator="equal">
      <formula>F72</formula>
    </cfRule>
    <cfRule type="cellIs" dxfId="710" priority="429" operator="lessThan">
      <formula>F72</formula>
    </cfRule>
    <cfRule type="cellIs" dxfId="709" priority="430" operator="greaterThan">
      <formula>F72</formula>
    </cfRule>
  </conditionalFormatting>
  <conditionalFormatting sqref="C75">
    <cfRule type="cellIs" dxfId="708" priority="425" operator="equal">
      <formula>C74</formula>
    </cfRule>
    <cfRule type="cellIs" dxfId="707" priority="426" operator="lessThan">
      <formula>C74</formula>
    </cfRule>
    <cfRule type="cellIs" dxfId="706" priority="427" operator="greaterThan">
      <formula>C74</formula>
    </cfRule>
  </conditionalFormatting>
  <conditionalFormatting sqref="D75">
    <cfRule type="cellIs" dxfId="705" priority="422" operator="equal">
      <formula>D74</formula>
    </cfRule>
    <cfRule type="cellIs" dxfId="704" priority="423" operator="lessThan">
      <formula>D74</formula>
    </cfRule>
    <cfRule type="cellIs" dxfId="703" priority="424" operator="greaterThan">
      <formula>D74</formula>
    </cfRule>
  </conditionalFormatting>
  <conditionalFormatting sqref="E75">
    <cfRule type="cellIs" dxfId="702" priority="419" operator="equal">
      <formula>E74</formula>
    </cfRule>
    <cfRule type="cellIs" dxfId="701" priority="420" operator="lessThan">
      <formula>E74</formula>
    </cfRule>
    <cfRule type="cellIs" dxfId="700" priority="421" operator="greaterThan">
      <formula>E74</formula>
    </cfRule>
  </conditionalFormatting>
  <conditionalFormatting sqref="F75">
    <cfRule type="cellIs" dxfId="699" priority="416" operator="equal">
      <formula>F74</formula>
    </cfRule>
    <cfRule type="cellIs" dxfId="698" priority="417" operator="lessThan">
      <formula>F74</formula>
    </cfRule>
    <cfRule type="cellIs" dxfId="697" priority="418" operator="greaterThan">
      <formula>F74</formula>
    </cfRule>
  </conditionalFormatting>
  <conditionalFormatting sqref="C77">
    <cfRule type="cellIs" dxfId="696" priority="413" operator="equal">
      <formula>C76</formula>
    </cfRule>
    <cfRule type="cellIs" dxfId="695" priority="414" operator="lessThan">
      <formula>C76</formula>
    </cfRule>
    <cfRule type="cellIs" dxfId="694" priority="415" operator="greaterThan">
      <formula>C76</formula>
    </cfRule>
  </conditionalFormatting>
  <conditionalFormatting sqref="D77">
    <cfRule type="cellIs" dxfId="693" priority="410" operator="equal">
      <formula>D76</formula>
    </cfRule>
    <cfRule type="cellIs" dxfId="692" priority="411" operator="lessThan">
      <formula>D76</formula>
    </cfRule>
    <cfRule type="cellIs" dxfId="691" priority="412" operator="greaterThan">
      <formula>D76</formula>
    </cfRule>
  </conditionalFormatting>
  <conditionalFormatting sqref="E77">
    <cfRule type="cellIs" dxfId="690" priority="407" operator="equal">
      <formula>E76</formula>
    </cfRule>
    <cfRule type="cellIs" dxfId="689" priority="408" operator="lessThan">
      <formula>E76</formula>
    </cfRule>
    <cfRule type="cellIs" dxfId="688" priority="409" operator="greaterThan">
      <formula>E76</formula>
    </cfRule>
  </conditionalFormatting>
  <conditionalFormatting sqref="C98">
    <cfRule type="cellIs" dxfId="675" priority="389" operator="equal">
      <formula>C97</formula>
    </cfRule>
    <cfRule type="cellIs" dxfId="674" priority="390" operator="lessThan">
      <formula>C97</formula>
    </cfRule>
    <cfRule type="cellIs" dxfId="673" priority="391" operator="greaterThan">
      <formula>C97</formula>
    </cfRule>
  </conditionalFormatting>
  <conditionalFormatting sqref="D98">
    <cfRule type="cellIs" dxfId="672" priority="386" operator="equal">
      <formula>D97</formula>
    </cfRule>
    <cfRule type="cellIs" dxfId="671" priority="387" operator="lessThan">
      <formula>D97</formula>
    </cfRule>
    <cfRule type="cellIs" dxfId="670" priority="388" operator="greaterThan">
      <formula>D97</formula>
    </cfRule>
  </conditionalFormatting>
  <conditionalFormatting sqref="E98">
    <cfRule type="cellIs" dxfId="669" priority="383" operator="equal">
      <formula>E97</formula>
    </cfRule>
    <cfRule type="cellIs" dxfId="668" priority="384" operator="lessThan">
      <formula>E97</formula>
    </cfRule>
    <cfRule type="cellIs" dxfId="667" priority="385" operator="greaterThan">
      <formula>E97</formula>
    </cfRule>
  </conditionalFormatting>
  <conditionalFormatting sqref="F98">
    <cfRule type="cellIs" dxfId="666" priority="380" operator="equal">
      <formula>F97</formula>
    </cfRule>
    <cfRule type="cellIs" dxfId="665" priority="381" operator="lessThan">
      <formula>F97</formula>
    </cfRule>
    <cfRule type="cellIs" dxfId="664" priority="382" operator="greaterThan">
      <formula>F97</formula>
    </cfRule>
  </conditionalFormatting>
  <conditionalFormatting sqref="C100">
    <cfRule type="cellIs" dxfId="663" priority="377" operator="equal">
      <formula>C99</formula>
    </cfRule>
    <cfRule type="cellIs" dxfId="662" priority="378" operator="lessThan">
      <formula>C99</formula>
    </cfRule>
    <cfRule type="cellIs" dxfId="661" priority="379" operator="greaterThan">
      <formula>C99</formula>
    </cfRule>
  </conditionalFormatting>
  <conditionalFormatting sqref="D100">
    <cfRule type="cellIs" dxfId="660" priority="374" operator="equal">
      <formula>D99</formula>
    </cfRule>
    <cfRule type="cellIs" dxfId="659" priority="375" operator="lessThan">
      <formula>D99</formula>
    </cfRule>
    <cfRule type="cellIs" dxfId="658" priority="376" operator="greaterThan">
      <formula>D99</formula>
    </cfRule>
  </conditionalFormatting>
  <conditionalFormatting sqref="E100">
    <cfRule type="cellIs" dxfId="657" priority="371" operator="equal">
      <formula>E99</formula>
    </cfRule>
    <cfRule type="cellIs" dxfId="656" priority="372" operator="lessThan">
      <formula>E99</formula>
    </cfRule>
    <cfRule type="cellIs" dxfId="655" priority="373" operator="greaterThan">
      <formula>E99</formula>
    </cfRule>
  </conditionalFormatting>
  <conditionalFormatting sqref="F100">
    <cfRule type="cellIs" dxfId="654" priority="368" operator="equal">
      <formula>F99</formula>
    </cfRule>
    <cfRule type="cellIs" dxfId="653" priority="369" operator="lessThan">
      <formula>F99</formula>
    </cfRule>
    <cfRule type="cellIs" dxfId="652" priority="370" operator="greaterThan">
      <formula>F99</formula>
    </cfRule>
  </conditionalFormatting>
  <conditionalFormatting sqref="C102">
    <cfRule type="cellIs" dxfId="651" priority="365" operator="equal">
      <formula>C101</formula>
    </cfRule>
    <cfRule type="cellIs" dxfId="650" priority="366" operator="lessThan">
      <formula>C101</formula>
    </cfRule>
    <cfRule type="cellIs" dxfId="649" priority="367" operator="greaterThan">
      <formula>C101</formula>
    </cfRule>
  </conditionalFormatting>
  <conditionalFormatting sqref="D102">
    <cfRule type="cellIs" dxfId="648" priority="362" operator="equal">
      <formula>D101</formula>
    </cfRule>
    <cfRule type="cellIs" dxfId="647" priority="363" operator="lessThan">
      <formula>D101</formula>
    </cfRule>
    <cfRule type="cellIs" dxfId="646" priority="364" operator="greaterThan">
      <formula>D101</formula>
    </cfRule>
  </conditionalFormatting>
  <conditionalFormatting sqref="E102">
    <cfRule type="cellIs" dxfId="645" priority="359" operator="equal">
      <formula>E101</formula>
    </cfRule>
    <cfRule type="cellIs" dxfId="644" priority="360" operator="lessThan">
      <formula>E101</formula>
    </cfRule>
    <cfRule type="cellIs" dxfId="643" priority="361" operator="greaterThan">
      <formula>E101</formula>
    </cfRule>
  </conditionalFormatting>
  <conditionalFormatting sqref="F102">
    <cfRule type="cellIs" dxfId="642" priority="356" operator="equal">
      <formula>F101</formula>
    </cfRule>
    <cfRule type="cellIs" dxfId="641" priority="357" operator="lessThan">
      <formula>F101</formula>
    </cfRule>
    <cfRule type="cellIs" dxfId="640" priority="358" operator="greaterThan">
      <formula>F101</formula>
    </cfRule>
  </conditionalFormatting>
  <conditionalFormatting sqref="C121">
    <cfRule type="cellIs" dxfId="639" priority="353" operator="equal">
      <formula>C120</formula>
    </cfRule>
    <cfRule type="cellIs" dxfId="638" priority="354" operator="lessThan">
      <formula>C120</formula>
    </cfRule>
    <cfRule type="cellIs" dxfId="637" priority="355" operator="greaterThan">
      <formula>C120</formula>
    </cfRule>
  </conditionalFormatting>
  <conditionalFormatting sqref="D121">
    <cfRule type="cellIs" dxfId="636" priority="350" operator="equal">
      <formula>D120</formula>
    </cfRule>
    <cfRule type="cellIs" dxfId="635" priority="351" operator="lessThan">
      <formula>D120</formula>
    </cfRule>
    <cfRule type="cellIs" dxfId="634" priority="352" operator="greaterThan">
      <formula>D120</formula>
    </cfRule>
  </conditionalFormatting>
  <conditionalFormatting sqref="E121">
    <cfRule type="cellIs" dxfId="633" priority="347" operator="equal">
      <formula>E120</formula>
    </cfRule>
    <cfRule type="cellIs" dxfId="632" priority="348" operator="lessThan">
      <formula>E120</formula>
    </cfRule>
    <cfRule type="cellIs" dxfId="631" priority="349" operator="greaterThan">
      <formula>E120</formula>
    </cfRule>
  </conditionalFormatting>
  <conditionalFormatting sqref="F121">
    <cfRule type="cellIs" dxfId="630" priority="344" operator="equal">
      <formula>F120</formula>
    </cfRule>
    <cfRule type="cellIs" dxfId="629" priority="345" operator="lessThan">
      <formula>F120</formula>
    </cfRule>
    <cfRule type="cellIs" dxfId="628" priority="346" operator="greaterThan">
      <formula>F120</formula>
    </cfRule>
  </conditionalFormatting>
  <conditionalFormatting sqref="C123">
    <cfRule type="cellIs" dxfId="627" priority="341" operator="equal">
      <formula>C122</formula>
    </cfRule>
    <cfRule type="cellIs" dxfId="626" priority="342" operator="lessThan">
      <formula>C122</formula>
    </cfRule>
    <cfRule type="cellIs" dxfId="625" priority="343" operator="greaterThan">
      <formula>C122</formula>
    </cfRule>
  </conditionalFormatting>
  <conditionalFormatting sqref="D123">
    <cfRule type="cellIs" dxfId="624" priority="338" operator="equal">
      <formula>D122</formula>
    </cfRule>
    <cfRule type="cellIs" dxfId="623" priority="339" operator="lessThan">
      <formula>D122</formula>
    </cfRule>
    <cfRule type="cellIs" dxfId="622" priority="340" operator="greaterThan">
      <formula>D122</formula>
    </cfRule>
  </conditionalFormatting>
  <conditionalFormatting sqref="E123">
    <cfRule type="cellIs" dxfId="621" priority="335" operator="equal">
      <formula>E122</formula>
    </cfRule>
    <cfRule type="cellIs" dxfId="620" priority="336" operator="lessThan">
      <formula>E122</formula>
    </cfRule>
    <cfRule type="cellIs" dxfId="619" priority="337" operator="greaterThan">
      <formula>E122</formula>
    </cfRule>
  </conditionalFormatting>
  <conditionalFormatting sqref="F123">
    <cfRule type="cellIs" dxfId="618" priority="332" operator="equal">
      <formula>F122</formula>
    </cfRule>
    <cfRule type="cellIs" dxfId="617" priority="333" operator="lessThan">
      <formula>F122</formula>
    </cfRule>
    <cfRule type="cellIs" dxfId="616" priority="334" operator="greaterThan">
      <formula>F122</formula>
    </cfRule>
  </conditionalFormatting>
  <conditionalFormatting sqref="C125">
    <cfRule type="cellIs" dxfId="615" priority="329" operator="equal">
      <formula>C124</formula>
    </cfRule>
    <cfRule type="cellIs" dxfId="614" priority="330" operator="lessThan">
      <formula>C124</formula>
    </cfRule>
    <cfRule type="cellIs" dxfId="613" priority="331" operator="greaterThan">
      <formula>C124</formula>
    </cfRule>
  </conditionalFormatting>
  <conditionalFormatting sqref="D125">
    <cfRule type="cellIs" dxfId="612" priority="326" operator="equal">
      <formula>D124</formula>
    </cfRule>
    <cfRule type="cellIs" dxfId="611" priority="327" operator="lessThan">
      <formula>D124</formula>
    </cfRule>
    <cfRule type="cellIs" dxfId="610" priority="328" operator="greaterThan">
      <formula>D124</formula>
    </cfRule>
  </conditionalFormatting>
  <conditionalFormatting sqref="E125">
    <cfRule type="cellIs" dxfId="609" priority="323" operator="equal">
      <formula>E124</formula>
    </cfRule>
    <cfRule type="cellIs" dxfId="608" priority="324" operator="lessThan">
      <formula>E124</formula>
    </cfRule>
    <cfRule type="cellIs" dxfId="607" priority="325" operator="greaterThan">
      <formula>E124</formula>
    </cfRule>
  </conditionalFormatting>
  <conditionalFormatting sqref="F125">
    <cfRule type="cellIs" dxfId="606" priority="320" operator="equal">
      <formula>F124</formula>
    </cfRule>
    <cfRule type="cellIs" dxfId="605" priority="321" operator="lessThan">
      <formula>F124</formula>
    </cfRule>
    <cfRule type="cellIs" dxfId="604" priority="322" operator="greaterThan">
      <formula>F124</formula>
    </cfRule>
  </conditionalFormatting>
  <conditionalFormatting sqref="C127">
    <cfRule type="cellIs" dxfId="603" priority="317" operator="equal">
      <formula>C126</formula>
    </cfRule>
    <cfRule type="cellIs" dxfId="602" priority="318" operator="lessThan">
      <formula>C126</formula>
    </cfRule>
    <cfRule type="cellIs" dxfId="601" priority="319" operator="greaterThan">
      <formula>C126</formula>
    </cfRule>
  </conditionalFormatting>
  <conditionalFormatting sqref="D127">
    <cfRule type="cellIs" dxfId="600" priority="314" operator="equal">
      <formula>D126</formula>
    </cfRule>
    <cfRule type="cellIs" dxfId="599" priority="315" operator="lessThan">
      <formula>D126</formula>
    </cfRule>
    <cfRule type="cellIs" dxfId="598" priority="316" operator="greaterThan">
      <formula>D126</formula>
    </cfRule>
  </conditionalFormatting>
  <conditionalFormatting sqref="E127">
    <cfRule type="cellIs" dxfId="597" priority="311" operator="equal">
      <formula>E126</formula>
    </cfRule>
    <cfRule type="cellIs" dxfId="596" priority="312" operator="lessThan">
      <formula>E126</formula>
    </cfRule>
    <cfRule type="cellIs" dxfId="595" priority="313" operator="greaterThan">
      <formula>E126</formula>
    </cfRule>
  </conditionalFormatting>
  <conditionalFormatting sqref="F127">
    <cfRule type="cellIs" dxfId="594" priority="308" operator="equal">
      <formula>F126</formula>
    </cfRule>
    <cfRule type="cellIs" dxfId="593" priority="309" operator="lessThan">
      <formula>F126</formula>
    </cfRule>
    <cfRule type="cellIs" dxfId="592" priority="310" operator="greaterThan">
      <formula>F126</formula>
    </cfRule>
  </conditionalFormatting>
  <conditionalFormatting sqref="C25">
    <cfRule type="cellIs" dxfId="576" priority="281" operator="equal">
      <formula>C24</formula>
    </cfRule>
    <cfRule type="cellIs" dxfId="575" priority="282" operator="lessThan">
      <formula>C24</formula>
    </cfRule>
    <cfRule type="cellIs" dxfId="574" priority="283" operator="greaterThan">
      <formula>C24</formula>
    </cfRule>
  </conditionalFormatting>
  <conditionalFormatting sqref="D25">
    <cfRule type="cellIs" dxfId="573" priority="278" operator="equal">
      <formula>D24</formula>
    </cfRule>
    <cfRule type="cellIs" dxfId="572" priority="279" operator="lessThan">
      <formula>D24</formula>
    </cfRule>
    <cfRule type="cellIs" dxfId="571" priority="280" operator="greaterThan">
      <formula>D24</formula>
    </cfRule>
  </conditionalFormatting>
  <conditionalFormatting sqref="E25">
    <cfRule type="cellIs" dxfId="570" priority="275" operator="equal">
      <formula>E24</formula>
    </cfRule>
    <cfRule type="cellIs" dxfId="569" priority="276" operator="lessThan">
      <formula>E24</formula>
    </cfRule>
    <cfRule type="cellIs" dxfId="568" priority="277" operator="greaterThan">
      <formula>E24</formula>
    </cfRule>
  </conditionalFormatting>
  <conditionalFormatting sqref="F25">
    <cfRule type="cellIs" dxfId="567" priority="272" operator="equal">
      <formula>F24</formula>
    </cfRule>
    <cfRule type="cellIs" dxfId="566" priority="273" operator="lessThan">
      <formula>F24</formula>
    </cfRule>
    <cfRule type="cellIs" dxfId="565" priority="274" operator="greaterThan">
      <formula>F24</formula>
    </cfRule>
  </conditionalFormatting>
  <conditionalFormatting sqref="C27">
    <cfRule type="cellIs" dxfId="564" priority="269" operator="equal">
      <formula>C26</formula>
    </cfRule>
    <cfRule type="cellIs" dxfId="563" priority="270" operator="lessThan">
      <formula>C26</formula>
    </cfRule>
    <cfRule type="cellIs" dxfId="562" priority="271" operator="greaterThan">
      <formula>C26</formula>
    </cfRule>
  </conditionalFormatting>
  <conditionalFormatting sqref="D27">
    <cfRule type="cellIs" dxfId="561" priority="266" operator="equal">
      <formula>D26</formula>
    </cfRule>
    <cfRule type="cellIs" dxfId="560" priority="267" operator="lessThan">
      <formula>D26</formula>
    </cfRule>
    <cfRule type="cellIs" dxfId="559" priority="268" operator="greaterThan">
      <formula>D26</formula>
    </cfRule>
  </conditionalFormatting>
  <conditionalFormatting sqref="E27">
    <cfRule type="cellIs" dxfId="558" priority="263" operator="equal">
      <formula>E26</formula>
    </cfRule>
    <cfRule type="cellIs" dxfId="557" priority="264" operator="lessThan">
      <formula>E26</formula>
    </cfRule>
    <cfRule type="cellIs" dxfId="556" priority="265" operator="greaterThan">
      <formula>E26</formula>
    </cfRule>
  </conditionalFormatting>
  <conditionalFormatting sqref="F27">
    <cfRule type="cellIs" dxfId="555" priority="260" operator="equal">
      <formula>F26</formula>
    </cfRule>
    <cfRule type="cellIs" dxfId="554" priority="261" operator="lessThan">
      <formula>F26</formula>
    </cfRule>
    <cfRule type="cellIs" dxfId="553" priority="262" operator="greaterThan">
      <formula>F26</formula>
    </cfRule>
  </conditionalFormatting>
  <conditionalFormatting sqref="F77">
    <cfRule type="cellIs" dxfId="552" priority="257" operator="equal">
      <formula>F76</formula>
    </cfRule>
    <cfRule type="cellIs" dxfId="551" priority="258" operator="lessThan">
      <formula>F76</formula>
    </cfRule>
    <cfRule type="cellIs" dxfId="550" priority="259" operator="greaterThan">
      <formula>F76</formula>
    </cfRule>
  </conditionalFormatting>
  <conditionalFormatting sqref="D7">
    <cfRule type="cellIs" dxfId="546" priority="253" operator="equal">
      <formula>0</formula>
    </cfRule>
  </conditionalFormatting>
  <conditionalFormatting sqref="O19">
    <cfRule type="expression" dxfId="443" priority="199">
      <formula>O19=TIME(0,0,0)</formula>
    </cfRule>
    <cfRule type="expression" dxfId="442" priority="200">
      <formula>O19&lt;TIME(0,0,0)</formula>
    </cfRule>
    <cfRule type="expression" dxfId="441" priority="201">
      <formula>O19&gt;TIME(0,0,0)</formula>
    </cfRule>
  </conditionalFormatting>
  <conditionalFormatting sqref="O21">
    <cfRule type="expression" dxfId="437" priority="196">
      <formula>O21=TIME(0,0,0)</formula>
    </cfRule>
    <cfRule type="expression" dxfId="436" priority="197">
      <formula>O21&lt;TIME(0,0,0)</formula>
    </cfRule>
    <cfRule type="expression" dxfId="435" priority="198">
      <formula>O21&gt;TIME(0,0,0)</formula>
    </cfRule>
  </conditionalFormatting>
  <conditionalFormatting sqref="O23">
    <cfRule type="expression" dxfId="431" priority="193">
      <formula>O23=TIME(0,0,0)</formula>
    </cfRule>
    <cfRule type="expression" dxfId="430" priority="194">
      <formula>O23&lt;TIME(0,0,0)</formula>
    </cfRule>
    <cfRule type="expression" dxfId="429" priority="195">
      <formula>O23&gt;TIME(0,0,0)</formula>
    </cfRule>
  </conditionalFormatting>
  <conditionalFormatting sqref="O25">
    <cfRule type="expression" dxfId="425" priority="190">
      <formula>O25=TIME(0,0,0)</formula>
    </cfRule>
    <cfRule type="expression" dxfId="424" priority="191">
      <formula>O25&lt;TIME(0,0,0)</formula>
    </cfRule>
    <cfRule type="expression" dxfId="423" priority="192">
      <formula>O25&gt;TIME(0,0,0)</formula>
    </cfRule>
  </conditionalFormatting>
  <conditionalFormatting sqref="O27">
    <cfRule type="expression" dxfId="419" priority="187">
      <formula>O27=TIME(0,0,0)</formula>
    </cfRule>
    <cfRule type="expression" dxfId="418" priority="188">
      <formula>O27&lt;TIME(0,0,0)</formula>
    </cfRule>
    <cfRule type="expression" dxfId="417" priority="189">
      <formula>O27&gt;TIME(0,0,0)</formula>
    </cfRule>
  </conditionalFormatting>
  <conditionalFormatting sqref="O29">
    <cfRule type="expression" dxfId="413" priority="184">
      <formula>O29=TIME(0,0,0)</formula>
    </cfRule>
    <cfRule type="expression" dxfId="412" priority="185">
      <formula>O29&lt;TIME(0,0,0)</formula>
    </cfRule>
    <cfRule type="expression" dxfId="411" priority="186">
      <formula>O29&gt;TIME(0,0,0)</formula>
    </cfRule>
  </conditionalFormatting>
  <conditionalFormatting sqref="O31">
    <cfRule type="expression" dxfId="407" priority="181">
      <formula>O31=TIME(0,0,0)</formula>
    </cfRule>
    <cfRule type="expression" dxfId="406" priority="182">
      <formula>O31&lt;TIME(0,0,0)</formula>
    </cfRule>
    <cfRule type="expression" dxfId="405" priority="183">
      <formula>O31&gt;TIME(0,0,0)</formula>
    </cfRule>
  </conditionalFormatting>
  <conditionalFormatting sqref="O46">
    <cfRule type="expression" dxfId="401" priority="178">
      <formula>O46=TIME(0,0,0)</formula>
    </cfRule>
    <cfRule type="expression" dxfId="400" priority="179">
      <formula>O46&lt;TIME(0,0,0)</formula>
    </cfRule>
    <cfRule type="expression" dxfId="399" priority="180">
      <formula>O46&gt;TIME(0,0,0)</formula>
    </cfRule>
  </conditionalFormatting>
  <conditionalFormatting sqref="O48">
    <cfRule type="expression" dxfId="395" priority="175">
      <formula>O48=TIME(0,0,0)</formula>
    </cfRule>
    <cfRule type="expression" dxfId="394" priority="176">
      <formula>O48&lt;TIME(0,0,0)</formula>
    </cfRule>
    <cfRule type="expression" dxfId="393" priority="177">
      <formula>O48&gt;TIME(0,0,0)</formula>
    </cfRule>
  </conditionalFormatting>
  <conditionalFormatting sqref="O50">
    <cfRule type="expression" dxfId="389" priority="172">
      <formula>O50=TIME(0,0,0)</formula>
    </cfRule>
    <cfRule type="expression" dxfId="388" priority="173">
      <formula>O50&lt;TIME(0,0,0)</formula>
    </cfRule>
    <cfRule type="expression" dxfId="387" priority="174">
      <formula>O50&gt;TIME(0,0,0)</formula>
    </cfRule>
  </conditionalFormatting>
  <conditionalFormatting sqref="O52">
    <cfRule type="expression" dxfId="383" priority="169">
      <formula>O52=TIME(0,0,0)</formula>
    </cfRule>
    <cfRule type="expression" dxfId="382" priority="170">
      <formula>O52&lt;TIME(0,0,0)</formula>
    </cfRule>
    <cfRule type="expression" dxfId="381" priority="171">
      <formula>O52&gt;TIME(0,0,0)</formula>
    </cfRule>
  </conditionalFormatting>
  <conditionalFormatting sqref="O54">
    <cfRule type="expression" dxfId="377" priority="166">
      <formula>O54=TIME(0,0,0)</formula>
    </cfRule>
    <cfRule type="expression" dxfId="376" priority="167">
      <formula>O54&lt;TIME(0,0,0)</formula>
    </cfRule>
    <cfRule type="expression" dxfId="375" priority="168">
      <formula>O54&gt;TIME(0,0,0)</formula>
    </cfRule>
  </conditionalFormatting>
  <conditionalFormatting sqref="O56">
    <cfRule type="expression" dxfId="371" priority="163">
      <formula>O56=TIME(0,0,0)</formula>
    </cfRule>
    <cfRule type="expression" dxfId="370" priority="164">
      <formula>O56&lt;TIME(0,0,0)</formula>
    </cfRule>
    <cfRule type="expression" dxfId="369" priority="165">
      <formula>O56&gt;TIME(0,0,0)</formula>
    </cfRule>
  </conditionalFormatting>
  <conditionalFormatting sqref="O69">
    <cfRule type="expression" dxfId="365" priority="160">
      <formula>O69=TIME(0,0,0)</formula>
    </cfRule>
    <cfRule type="expression" dxfId="364" priority="161">
      <formula>O69&lt;TIME(0,0,0)</formula>
    </cfRule>
    <cfRule type="expression" dxfId="363" priority="162">
      <formula>O69&gt;TIME(0,0,0)</formula>
    </cfRule>
  </conditionalFormatting>
  <conditionalFormatting sqref="O71">
    <cfRule type="expression" dxfId="359" priority="157">
      <formula>O71=TIME(0,0,0)</formula>
    </cfRule>
    <cfRule type="expression" dxfId="358" priority="158">
      <formula>O71&lt;TIME(0,0,0)</formula>
    </cfRule>
    <cfRule type="expression" dxfId="357" priority="159">
      <formula>O71&gt;TIME(0,0,0)</formula>
    </cfRule>
  </conditionalFormatting>
  <conditionalFormatting sqref="O73">
    <cfRule type="expression" dxfId="353" priority="154">
      <formula>O73=TIME(0,0,0)</formula>
    </cfRule>
    <cfRule type="expression" dxfId="352" priority="155">
      <formula>O73&lt;TIME(0,0,0)</formula>
    </cfRule>
    <cfRule type="expression" dxfId="351" priority="156">
      <formula>O73&gt;TIME(0,0,0)</formula>
    </cfRule>
  </conditionalFormatting>
  <conditionalFormatting sqref="O75">
    <cfRule type="expression" dxfId="347" priority="151">
      <formula>O75=TIME(0,0,0)</formula>
    </cfRule>
    <cfRule type="expression" dxfId="346" priority="152">
      <formula>O75&lt;TIME(0,0,0)</formula>
    </cfRule>
    <cfRule type="expression" dxfId="345" priority="153">
      <formula>O75&gt;TIME(0,0,0)</formula>
    </cfRule>
  </conditionalFormatting>
  <conditionalFormatting sqref="O77">
    <cfRule type="expression" dxfId="341" priority="148">
      <formula>O77=TIME(0,0,0)</formula>
    </cfRule>
    <cfRule type="expression" dxfId="340" priority="149">
      <formula>O77&lt;TIME(0,0,0)</formula>
    </cfRule>
    <cfRule type="expression" dxfId="339" priority="150">
      <formula>O77&gt;TIME(0,0,0)</formula>
    </cfRule>
  </conditionalFormatting>
  <conditionalFormatting sqref="O79">
    <cfRule type="expression" dxfId="335" priority="145">
      <formula>O79=TIME(0,0,0)</formula>
    </cfRule>
    <cfRule type="expression" dxfId="334" priority="146">
      <formula>O79&lt;TIME(0,0,0)</formula>
    </cfRule>
    <cfRule type="expression" dxfId="333" priority="147">
      <formula>O79&gt;TIME(0,0,0)</formula>
    </cfRule>
  </conditionalFormatting>
  <conditionalFormatting sqref="O81">
    <cfRule type="expression" dxfId="329" priority="142">
      <formula>O81=TIME(0,0,0)</formula>
    </cfRule>
    <cfRule type="expression" dxfId="328" priority="143">
      <formula>O81&lt;TIME(0,0,0)</formula>
    </cfRule>
    <cfRule type="expression" dxfId="327" priority="144">
      <formula>O81&gt;TIME(0,0,0)</formula>
    </cfRule>
  </conditionalFormatting>
  <conditionalFormatting sqref="O94">
    <cfRule type="expression" dxfId="323" priority="139">
      <formula>O94=TIME(0,0,0)</formula>
    </cfRule>
    <cfRule type="expression" dxfId="322" priority="140">
      <formula>O94&lt;TIME(0,0,0)</formula>
    </cfRule>
    <cfRule type="expression" dxfId="321" priority="141">
      <formula>O94&gt;TIME(0,0,0)</formula>
    </cfRule>
  </conditionalFormatting>
  <conditionalFormatting sqref="O96">
    <cfRule type="expression" dxfId="317" priority="136">
      <formula>O96=TIME(0,0,0)</formula>
    </cfRule>
    <cfRule type="expression" dxfId="316" priority="137">
      <formula>O96&lt;TIME(0,0,0)</formula>
    </cfRule>
    <cfRule type="expression" dxfId="315" priority="138">
      <formula>O96&gt;TIME(0,0,0)</formula>
    </cfRule>
  </conditionalFormatting>
  <conditionalFormatting sqref="O98">
    <cfRule type="expression" dxfId="311" priority="133">
      <formula>O98=TIME(0,0,0)</formula>
    </cfRule>
    <cfRule type="expression" dxfId="310" priority="134">
      <formula>O98&lt;TIME(0,0,0)</formula>
    </cfRule>
    <cfRule type="expression" dxfId="309" priority="135">
      <formula>O98&gt;TIME(0,0,0)</formula>
    </cfRule>
  </conditionalFormatting>
  <conditionalFormatting sqref="O100">
    <cfRule type="expression" dxfId="305" priority="130">
      <formula>O100=TIME(0,0,0)</formula>
    </cfRule>
    <cfRule type="expression" dxfId="304" priority="131">
      <formula>O100&lt;TIME(0,0,0)</formula>
    </cfRule>
    <cfRule type="expression" dxfId="303" priority="132">
      <formula>O100&gt;TIME(0,0,0)</formula>
    </cfRule>
  </conditionalFormatting>
  <conditionalFormatting sqref="O102">
    <cfRule type="expression" dxfId="299" priority="127">
      <formula>O102=TIME(0,0,0)</formula>
    </cfRule>
    <cfRule type="expression" dxfId="298" priority="128">
      <formula>O102&lt;TIME(0,0,0)</formula>
    </cfRule>
    <cfRule type="expression" dxfId="297" priority="129">
      <formula>O102&gt;TIME(0,0,0)</formula>
    </cfRule>
  </conditionalFormatting>
  <conditionalFormatting sqref="O104">
    <cfRule type="expression" dxfId="293" priority="124">
      <formula>O104=TIME(0,0,0)</formula>
    </cfRule>
    <cfRule type="expression" dxfId="292" priority="125">
      <formula>O104&lt;TIME(0,0,0)</formula>
    </cfRule>
    <cfRule type="expression" dxfId="291" priority="126">
      <formula>O104&gt;TIME(0,0,0)</formula>
    </cfRule>
  </conditionalFormatting>
  <conditionalFormatting sqref="O106">
    <cfRule type="expression" dxfId="287" priority="121">
      <formula>O106=TIME(0,0,0)</formula>
    </cfRule>
    <cfRule type="expression" dxfId="286" priority="122">
      <formula>O106&lt;TIME(0,0,0)</formula>
    </cfRule>
    <cfRule type="expression" dxfId="285" priority="123">
      <formula>O106&gt;TIME(0,0,0)</formula>
    </cfRule>
  </conditionalFormatting>
  <conditionalFormatting sqref="O119">
    <cfRule type="expression" dxfId="281" priority="118">
      <formula>O119=TIME(0,0,0)</formula>
    </cfRule>
    <cfRule type="expression" dxfId="280" priority="119">
      <formula>O119&lt;TIME(0,0,0)</formula>
    </cfRule>
    <cfRule type="expression" dxfId="279" priority="120">
      <formula>O119&gt;TIME(0,0,0)</formula>
    </cfRule>
  </conditionalFormatting>
  <conditionalFormatting sqref="O121">
    <cfRule type="expression" dxfId="275" priority="115">
      <formula>O121=TIME(0,0,0)</formula>
    </cfRule>
    <cfRule type="expression" dxfId="274" priority="116">
      <formula>O121&lt;TIME(0,0,0)</formula>
    </cfRule>
    <cfRule type="expression" dxfId="273" priority="117">
      <formula>O121&gt;TIME(0,0,0)</formula>
    </cfRule>
  </conditionalFormatting>
  <conditionalFormatting sqref="O123">
    <cfRule type="expression" dxfId="269" priority="112">
      <formula>O123=TIME(0,0,0)</formula>
    </cfRule>
    <cfRule type="expression" dxfId="268" priority="113">
      <formula>O123&lt;TIME(0,0,0)</formula>
    </cfRule>
    <cfRule type="expression" dxfId="267" priority="114">
      <formula>O123&gt;TIME(0,0,0)</formula>
    </cfRule>
  </conditionalFormatting>
  <conditionalFormatting sqref="O125">
    <cfRule type="expression" dxfId="263" priority="109">
      <formula>O125=TIME(0,0,0)</formula>
    </cfRule>
    <cfRule type="expression" dxfId="262" priority="110">
      <formula>O125&lt;TIME(0,0,0)</formula>
    </cfRule>
    <cfRule type="expression" dxfId="261" priority="111">
      <formula>O125&gt;TIME(0,0,0)</formula>
    </cfRule>
  </conditionalFormatting>
  <conditionalFormatting sqref="O127">
    <cfRule type="expression" dxfId="257" priority="106">
      <formula>O127=TIME(0,0,0)</formula>
    </cfRule>
    <cfRule type="expression" dxfId="256" priority="107">
      <formula>O127&lt;TIME(0,0,0)</formula>
    </cfRule>
    <cfRule type="expression" dxfId="255" priority="108">
      <formula>O127&gt;TIME(0,0,0)</formula>
    </cfRule>
  </conditionalFormatting>
  <conditionalFormatting sqref="O129">
    <cfRule type="expression" dxfId="251" priority="103">
      <formula>O129=TIME(0,0,0)</formula>
    </cfRule>
    <cfRule type="expression" dxfId="250" priority="104">
      <formula>O129&lt;TIME(0,0,0)</formula>
    </cfRule>
    <cfRule type="expression" dxfId="249" priority="105">
      <formula>O129&gt;TIME(0,0,0)</formula>
    </cfRule>
  </conditionalFormatting>
  <conditionalFormatting sqref="O131">
    <cfRule type="expression" dxfId="245" priority="100">
      <formula>O131=TIME(0,0,0)</formula>
    </cfRule>
    <cfRule type="expression" dxfId="244" priority="101">
      <formula>O131&lt;TIME(0,0,0)</formula>
    </cfRule>
    <cfRule type="expression" dxfId="243" priority="102">
      <formula>O131&gt;TIME(0,0,0)</formula>
    </cfRule>
  </conditionalFormatting>
  <conditionalFormatting sqref="H21">
    <cfRule type="cellIs" dxfId="239" priority="97" operator="equal">
      <formula>H20</formula>
    </cfRule>
    <cfRule type="cellIs" dxfId="238" priority="98" operator="lessThan">
      <formula>H20</formula>
    </cfRule>
    <cfRule type="cellIs" dxfId="237" priority="99" operator="greaterThan">
      <formula>H20</formula>
    </cfRule>
  </conditionalFormatting>
  <conditionalFormatting sqref="G21">
    <cfRule type="cellIs" dxfId="233" priority="94" operator="equal">
      <formula>G20</formula>
    </cfRule>
    <cfRule type="cellIs" dxfId="232" priority="95" operator="lessThan">
      <formula>G20</formula>
    </cfRule>
    <cfRule type="cellIs" dxfId="231" priority="96" operator="greaterThan">
      <formula>G20</formula>
    </cfRule>
  </conditionalFormatting>
  <conditionalFormatting sqref="I21">
    <cfRule type="cellIs" dxfId="227" priority="91" operator="equal">
      <formula>I20</formula>
    </cfRule>
    <cfRule type="cellIs" dxfId="226" priority="92" operator="lessThan">
      <formula>I20</formula>
    </cfRule>
    <cfRule type="cellIs" dxfId="225" priority="93" operator="greaterThan">
      <formula>I20</formula>
    </cfRule>
  </conditionalFormatting>
  <conditionalFormatting sqref="F21">
    <cfRule type="cellIs" dxfId="221" priority="88" operator="equal">
      <formula>F20</formula>
    </cfRule>
    <cfRule type="cellIs" dxfId="220" priority="89" operator="lessThan">
      <formula>F20</formula>
    </cfRule>
    <cfRule type="cellIs" dxfId="219" priority="90" operator="greaterThan">
      <formula>F20</formula>
    </cfRule>
  </conditionalFormatting>
  <conditionalFormatting sqref="E21">
    <cfRule type="cellIs" dxfId="215" priority="85" operator="equal">
      <formula>E20</formula>
    </cfRule>
    <cfRule type="cellIs" dxfId="214" priority="86" operator="lessThan">
      <formula>E20</formula>
    </cfRule>
    <cfRule type="cellIs" dxfId="213" priority="87" operator="greaterThan">
      <formula>E20</formula>
    </cfRule>
  </conditionalFormatting>
  <conditionalFormatting sqref="D21">
    <cfRule type="cellIs" dxfId="209" priority="82" operator="equal">
      <formula>D20</formula>
    </cfRule>
    <cfRule type="cellIs" dxfId="208" priority="83" operator="lessThan">
      <formula>D20</formula>
    </cfRule>
    <cfRule type="cellIs" dxfId="207" priority="84" operator="greaterThan">
      <formula>D20</formula>
    </cfRule>
  </conditionalFormatting>
  <conditionalFormatting sqref="C21">
    <cfRule type="cellIs" dxfId="203" priority="79" operator="equal">
      <formula>C20</formula>
    </cfRule>
    <cfRule type="cellIs" dxfId="202" priority="80" operator="lessThan">
      <formula>C20</formula>
    </cfRule>
    <cfRule type="cellIs" dxfId="201" priority="81" operator="greaterThan">
      <formula>C20</formula>
    </cfRule>
  </conditionalFormatting>
  <conditionalFormatting sqref="H46">
    <cfRule type="cellIs" dxfId="197" priority="76" operator="equal">
      <formula>H45</formula>
    </cfRule>
    <cfRule type="cellIs" dxfId="196" priority="77" operator="lessThan">
      <formula>H45</formula>
    </cfRule>
    <cfRule type="cellIs" dxfId="195" priority="78" operator="greaterThan">
      <formula>H45</formula>
    </cfRule>
  </conditionalFormatting>
  <conditionalFormatting sqref="G46">
    <cfRule type="cellIs" dxfId="191" priority="73" operator="equal">
      <formula>G45</formula>
    </cfRule>
    <cfRule type="cellIs" dxfId="190" priority="74" operator="lessThan">
      <formula>G45</formula>
    </cfRule>
    <cfRule type="cellIs" dxfId="189" priority="75" operator="greaterThan">
      <formula>G45</formula>
    </cfRule>
  </conditionalFormatting>
  <conditionalFormatting sqref="I46">
    <cfRule type="cellIs" dxfId="185" priority="70" operator="equal">
      <formula>I45</formula>
    </cfRule>
    <cfRule type="cellIs" dxfId="184" priority="71" operator="lessThan">
      <formula>I45</formula>
    </cfRule>
    <cfRule type="cellIs" dxfId="183" priority="72" operator="greaterThan">
      <formula>I45</formula>
    </cfRule>
  </conditionalFormatting>
  <conditionalFormatting sqref="H71">
    <cfRule type="cellIs" dxfId="155" priority="55" operator="equal">
      <formula>H70</formula>
    </cfRule>
    <cfRule type="cellIs" dxfId="154" priority="56" operator="lessThan">
      <formula>H70</formula>
    </cfRule>
    <cfRule type="cellIs" dxfId="153" priority="57" operator="greaterThan">
      <formula>H70</formula>
    </cfRule>
  </conditionalFormatting>
  <conditionalFormatting sqref="G71">
    <cfRule type="cellIs" dxfId="149" priority="52" operator="equal">
      <formula>G70</formula>
    </cfRule>
    <cfRule type="cellIs" dxfId="148" priority="53" operator="lessThan">
      <formula>G70</formula>
    </cfRule>
    <cfRule type="cellIs" dxfId="147" priority="54" operator="greaterThan">
      <formula>G70</formula>
    </cfRule>
  </conditionalFormatting>
  <conditionalFormatting sqref="I71">
    <cfRule type="cellIs" dxfId="143" priority="49" operator="equal">
      <formula>I70</formula>
    </cfRule>
    <cfRule type="cellIs" dxfId="142" priority="50" operator="lessThan">
      <formula>I70</formula>
    </cfRule>
    <cfRule type="cellIs" dxfId="141" priority="51" operator="greaterThan">
      <formula>I70</formula>
    </cfRule>
  </conditionalFormatting>
  <conditionalFormatting sqref="F71">
    <cfRule type="cellIs" dxfId="137" priority="46" operator="equal">
      <formula>F70</formula>
    </cfRule>
    <cfRule type="cellIs" dxfId="136" priority="47" operator="lessThan">
      <formula>F70</formula>
    </cfRule>
    <cfRule type="cellIs" dxfId="135" priority="48" operator="greaterThan">
      <formula>F70</formula>
    </cfRule>
  </conditionalFormatting>
  <conditionalFormatting sqref="E71">
    <cfRule type="cellIs" dxfId="131" priority="43" operator="equal">
      <formula>E70</formula>
    </cfRule>
    <cfRule type="cellIs" dxfId="130" priority="44" operator="lessThan">
      <formula>E70</formula>
    </cfRule>
    <cfRule type="cellIs" dxfId="129" priority="45" operator="greaterThan">
      <formula>E70</formula>
    </cfRule>
  </conditionalFormatting>
  <conditionalFormatting sqref="D71">
    <cfRule type="cellIs" dxfId="125" priority="40" operator="equal">
      <formula>D70</formula>
    </cfRule>
    <cfRule type="cellIs" dxfId="124" priority="41" operator="lessThan">
      <formula>D70</formula>
    </cfRule>
    <cfRule type="cellIs" dxfId="123" priority="42" operator="greaterThan">
      <formula>D70</formula>
    </cfRule>
  </conditionalFormatting>
  <conditionalFormatting sqref="C71">
    <cfRule type="cellIs" dxfId="119" priority="37" operator="equal">
      <formula>C70</formula>
    </cfRule>
    <cfRule type="cellIs" dxfId="118" priority="38" operator="lessThan">
      <formula>C70</formula>
    </cfRule>
    <cfRule type="cellIs" dxfId="117" priority="39" operator="greaterThan">
      <formula>C70</formula>
    </cfRule>
  </conditionalFormatting>
  <conditionalFormatting sqref="H96">
    <cfRule type="cellIs" dxfId="113" priority="34" operator="equal">
      <formula>H95</formula>
    </cfRule>
    <cfRule type="cellIs" dxfId="112" priority="35" operator="lessThan">
      <formula>H95</formula>
    </cfRule>
    <cfRule type="cellIs" dxfId="111" priority="36" operator="greaterThan">
      <formula>H95</formula>
    </cfRule>
  </conditionalFormatting>
  <conditionalFormatting sqref="G96">
    <cfRule type="cellIs" dxfId="107" priority="31" operator="equal">
      <formula>G95</formula>
    </cfRule>
    <cfRule type="cellIs" dxfId="106" priority="32" operator="lessThan">
      <formula>G95</formula>
    </cfRule>
    <cfRule type="cellIs" dxfId="105" priority="33" operator="greaterThan">
      <formula>G95</formula>
    </cfRule>
  </conditionalFormatting>
  <conditionalFormatting sqref="I96">
    <cfRule type="cellIs" dxfId="101" priority="28" operator="equal">
      <formula>I95</formula>
    </cfRule>
    <cfRule type="cellIs" dxfId="100" priority="29" operator="lessThan">
      <formula>I95</formula>
    </cfRule>
    <cfRule type="cellIs" dxfId="99" priority="30" operator="greaterThan">
      <formula>I95</formula>
    </cfRule>
  </conditionalFormatting>
  <conditionalFormatting sqref="F96">
    <cfRule type="cellIs" dxfId="95" priority="25" operator="equal">
      <formula>F95</formula>
    </cfRule>
    <cfRule type="cellIs" dxfId="94" priority="26" operator="lessThan">
      <formula>F95</formula>
    </cfRule>
    <cfRule type="cellIs" dxfId="93" priority="27" operator="greaterThan">
      <formula>F95</formula>
    </cfRule>
  </conditionalFormatting>
  <conditionalFormatting sqref="E96">
    <cfRule type="cellIs" dxfId="89" priority="22" operator="equal">
      <formula>E95</formula>
    </cfRule>
    <cfRule type="cellIs" dxfId="88" priority="23" operator="lessThan">
      <formula>E95</formula>
    </cfRule>
    <cfRule type="cellIs" dxfId="87" priority="24" operator="greaterThan">
      <formula>E95</formula>
    </cfRule>
  </conditionalFormatting>
  <conditionalFormatting sqref="D96">
    <cfRule type="cellIs" dxfId="83" priority="19" operator="equal">
      <formula>D95</formula>
    </cfRule>
    <cfRule type="cellIs" dxfId="82" priority="20" operator="lessThan">
      <formula>D95</formula>
    </cfRule>
    <cfRule type="cellIs" dxfId="81" priority="21" operator="greaterThan">
      <formula>D95</formula>
    </cfRule>
  </conditionalFormatting>
  <conditionalFormatting sqref="C96">
    <cfRule type="cellIs" dxfId="77" priority="16" operator="equal">
      <formula>C95</formula>
    </cfRule>
    <cfRule type="cellIs" dxfId="76" priority="17" operator="lessThan">
      <formula>C95</formula>
    </cfRule>
    <cfRule type="cellIs" dxfId="75" priority="18" operator="greaterThan">
      <formula>C95</formula>
    </cfRule>
  </conditionalFormatting>
  <conditionalFormatting sqref="O44">
    <cfRule type="expression" dxfId="29" priority="13">
      <formula>O44=TIME(0,0,0)</formula>
    </cfRule>
    <cfRule type="expression" dxfId="28" priority="14">
      <formula>O44&lt;TIME(0,0,0)</formula>
    </cfRule>
    <cfRule type="expression" dxfId="27" priority="15">
      <formula>O44&gt;TIME(0,0,0)</formula>
    </cfRule>
  </conditionalFormatting>
  <conditionalFormatting sqref="C46">
    <cfRule type="cellIs" dxfId="23" priority="10" operator="equal">
      <formula>C45</formula>
    </cfRule>
    <cfRule type="cellIs" dxfId="22" priority="11" operator="lessThan">
      <formula>C45</formula>
    </cfRule>
    <cfRule type="cellIs" dxfId="21" priority="12" operator="greaterThan">
      <formula>C45</formula>
    </cfRule>
  </conditionalFormatting>
  <conditionalFormatting sqref="D46">
    <cfRule type="cellIs" dxfId="17" priority="7" operator="equal">
      <formula>D45</formula>
    </cfRule>
    <cfRule type="cellIs" dxfId="16" priority="8" operator="lessThan">
      <formula>D45</formula>
    </cfRule>
    <cfRule type="cellIs" dxfId="15" priority="9" operator="greaterThan">
      <formula>D45</formula>
    </cfRule>
  </conditionalFormatting>
  <conditionalFormatting sqref="E46">
    <cfRule type="cellIs" dxfId="11" priority="4" operator="equal">
      <formula>E45</formula>
    </cfRule>
    <cfRule type="cellIs" dxfId="10" priority="5" operator="lessThan">
      <formula>E45</formula>
    </cfRule>
    <cfRule type="cellIs" dxfId="9" priority="6" operator="greaterThan">
      <formula>E45</formula>
    </cfRule>
  </conditionalFormatting>
  <conditionalFormatting sqref="F46">
    <cfRule type="cellIs" dxfId="5" priority="1" operator="equal">
      <formula>F45</formula>
    </cfRule>
    <cfRule type="cellIs" dxfId="4" priority="2" operator="lessThan">
      <formula>F45</formula>
    </cfRule>
    <cfRule type="cellIs" dxfId="3" priority="3" operator="greaterThan">
      <formula>F45</formula>
    </cfRule>
  </conditionalFormatting>
  <printOptions horizontalCentered="1"/>
  <pageMargins left="0" right="0" top="0.39374999999999999" bottom="0.39374999999999999" header="0.118055555555556" footer="0.118055555555556"/>
  <pageSetup paperSize="9" scale="49" firstPageNumber="0" orientation="portrait" r:id="rId1"/>
  <headerFooter>
    <oddHeader>&amp;C&amp;F</oddHeader>
    <oddFooter>&amp;L&amp;D      &amp;T&amp;R&amp;P/&amp;N</oddFooter>
  </headerFooter>
  <rowBreaks count="2" manualBreakCount="2">
    <brk id="62" max="16383" man="1"/>
    <brk id="11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86540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JANV</vt:lpstr>
      <vt:lpstr>Excel_BuiltIn__FilterDatabase_1_1_4</vt:lpstr>
      <vt:lpstr>Excel_BuiltIn__FilterDatabase_1_4</vt:lpstr>
      <vt:lpstr>Excel_BuiltIn__FilterDatabase_4</vt:lpstr>
      <vt:lpstr>Excel_BuiltIn_Print_Area_2_4</vt:lpstr>
      <vt:lpstr>Excel_BuiltIn_Print_Area_4</vt:lpstr>
      <vt:lpstr>JANV!Excel_BuiltIn_Print_Titles</vt:lpstr>
      <vt:lpstr>Excel_BuiltIn_Print_Titles_4</vt:lpstr>
      <vt:lpstr>JANV!Impression_des_titres</vt:lpstr>
      <vt:lpstr>JANV!Zone_d_impression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</dc:creator>
  <cp:lastModifiedBy>famille</cp:lastModifiedBy>
  <cp:revision>106</cp:revision>
  <cp:lastPrinted>2014-01-13T16:02:23Z</cp:lastPrinted>
  <dcterms:created xsi:type="dcterms:W3CDTF">2013-10-31T10:34:51Z</dcterms:created>
  <dcterms:modified xsi:type="dcterms:W3CDTF">2014-02-19T18:51:54Z</dcterms:modified>
  <dc:language>fr-FR</dc:language>
</cp:coreProperties>
</file>