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5" yWindow="-15" windowWidth="15330" windowHeight="8460" activeTab="2"/>
  </bookViews>
  <sheets>
    <sheet name="Entrée" sheetId="1" r:id="rId1"/>
    <sheet name="Sortie" sheetId="2" r:id="rId2"/>
    <sheet name="Stock" sheetId="3" r:id="rId3"/>
    <sheet name="Feuil1" sheetId="5" r:id="rId4"/>
  </sheets>
  <definedNames>
    <definedName name="_xlnm._FilterDatabase" localSheetId="0" hidden="1">Entrée!$A$3:$G$103</definedName>
    <definedName name="ColRefAchat">Entrée!$C:$C</definedName>
    <definedName name="COLREFREF">Entrée!#REF!</definedName>
    <definedName name="ColRefVente">Sortie!$C:$C</definedName>
    <definedName name="QteAchat">OFFSET(Entrée!$D$4,,,COUNTA(ColRefAchat))</definedName>
    <definedName name="QteVente">OFFSET(Sortie!$D$4,,,COUNTA(ColRefVente))</definedName>
    <definedName name="RefAchat">OFFSET(Entrée!$C$4,,,COUNTA(ColRefAchat))</definedName>
    <definedName name="RefList">OFFSET(Stock!$C$4,,,SUM(IF(RefAchat&lt;&gt;"",1/COUNTIF(RefAchat,RefAchat))))</definedName>
    <definedName name="RefVente">OFFSET(Sortie!$C$4,,,COUNTA(ColRefVente))</definedName>
  </definedNames>
  <calcPr calcId="145621"/>
</workbook>
</file>

<file path=xl/calcChain.xml><?xml version="1.0" encoding="utf-8"?>
<calcChain xmlns="http://schemas.openxmlformats.org/spreadsheetml/2006/main">
  <c r="D6" i="3" l="1"/>
  <c r="D87" i="3"/>
  <c r="D88" i="3"/>
  <c r="D89" i="3"/>
  <c r="D90" i="3"/>
  <c r="D91" i="3"/>
  <c r="D92" i="3"/>
  <c r="D93" i="3"/>
  <c r="D86" i="3"/>
  <c r="D74" i="3"/>
  <c r="D75" i="3"/>
  <c r="D76" i="3"/>
  <c r="D77" i="3"/>
  <c r="D78" i="3"/>
  <c r="D79" i="3"/>
  <c r="D80" i="3"/>
  <c r="D73" i="3"/>
  <c r="D29" i="3"/>
  <c r="D30" i="3"/>
  <c r="D31" i="3"/>
  <c r="D32" i="3"/>
  <c r="D33" i="3"/>
  <c r="D34" i="3"/>
  <c r="D35" i="3"/>
  <c r="D36" i="3"/>
  <c r="D37" i="3"/>
  <c r="D38" i="3"/>
  <c r="D39" i="3"/>
  <c r="D40" i="3"/>
  <c r="D41" i="3"/>
  <c r="D42" i="3"/>
  <c r="D43" i="3"/>
  <c r="D28" i="3"/>
  <c r="D21" i="3"/>
  <c r="D22" i="3"/>
  <c r="D23" i="3"/>
  <c r="D24" i="3"/>
  <c r="D25" i="3"/>
  <c r="E5" i="2"/>
  <c r="E6" i="2"/>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4" i="2"/>
  <c r="D129" i="3"/>
  <c r="D130" i="3"/>
  <c r="D128" i="3"/>
  <c r="D119" i="3"/>
  <c r="D120" i="3"/>
  <c r="D121" i="3"/>
  <c r="D122" i="3"/>
  <c r="D123" i="3"/>
  <c r="D124" i="3"/>
  <c r="D125" i="3"/>
  <c r="D118" i="3"/>
  <c r="D115" i="3"/>
  <c r="D112" i="3"/>
  <c r="D111" i="3"/>
  <c r="D105" i="3"/>
  <c r="D106" i="3"/>
  <c r="D107" i="3"/>
  <c r="D108" i="3"/>
  <c r="D104" i="3"/>
  <c r="D97" i="3"/>
  <c r="D98" i="3"/>
  <c r="D99" i="3"/>
  <c r="D100" i="3"/>
  <c r="D101" i="3"/>
  <c r="D96" i="3"/>
  <c r="D83" i="3"/>
  <c r="D70" i="3"/>
  <c r="D47" i="3"/>
  <c r="D48" i="3"/>
  <c r="D49" i="3"/>
  <c r="D50" i="3"/>
  <c r="D51" i="3"/>
  <c r="D52" i="3"/>
  <c r="D53" i="3"/>
  <c r="D54" i="3"/>
  <c r="D55" i="3"/>
  <c r="D56" i="3"/>
  <c r="D57" i="3"/>
  <c r="D58" i="3"/>
  <c r="D59" i="3"/>
  <c r="D60" i="3"/>
  <c r="D61" i="3"/>
  <c r="D62" i="3"/>
  <c r="D63" i="3"/>
  <c r="D64" i="3"/>
  <c r="D65" i="3"/>
  <c r="D66" i="3"/>
  <c r="D67" i="3"/>
  <c r="D46" i="3"/>
  <c r="D14" i="3"/>
  <c r="D15" i="3"/>
  <c r="D16" i="3"/>
  <c r="D17" i="3"/>
  <c r="D13" i="3"/>
  <c r="D20" i="3"/>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4" i="1"/>
  <c r="D10" i="3"/>
  <c r="F9" i="1"/>
  <c r="G9" i="1"/>
  <c r="E104" i="2"/>
  <c r="F104" i="2"/>
  <c r="G104" i="2"/>
  <c r="E105" i="2"/>
  <c r="F105" i="2"/>
  <c r="G105" i="2"/>
  <c r="E106" i="2"/>
  <c r="F106" i="2"/>
  <c r="G106" i="2"/>
  <c r="E107" i="2"/>
  <c r="F107" i="2"/>
  <c r="G107" i="2"/>
  <c r="E108" i="2"/>
  <c r="F108" i="2"/>
  <c r="G108" i="2"/>
  <c r="E109" i="2"/>
  <c r="F109" i="2"/>
  <c r="G109" i="2"/>
  <c r="E110" i="2"/>
  <c r="F110" i="2"/>
  <c r="G110" i="2"/>
  <c r="G104" i="1"/>
  <c r="G105" i="1"/>
  <c r="G106" i="1"/>
  <c r="G107" i="1"/>
  <c r="G108" i="1"/>
  <c r="G109" i="1"/>
  <c r="G110" i="1"/>
  <c r="G111" i="1"/>
  <c r="G112" i="1"/>
  <c r="G113" i="1"/>
  <c r="F104" i="1"/>
  <c r="F105" i="1"/>
  <c r="F106" i="1"/>
  <c r="F107" i="1"/>
  <c r="F108" i="1"/>
  <c r="F109" i="1"/>
  <c r="F110" i="1"/>
  <c r="F111" i="1"/>
  <c r="F112" i="1"/>
  <c r="F113" i="1"/>
  <c r="O125" i="3"/>
  <c r="O124" i="3"/>
  <c r="O123" i="3"/>
  <c r="O122" i="3"/>
  <c r="O121" i="3"/>
  <c r="O120" i="3"/>
  <c r="O119" i="3"/>
  <c r="O118" i="3"/>
  <c r="O79" i="3"/>
  <c r="O78" i="3"/>
  <c r="O77" i="3"/>
  <c r="O76" i="3"/>
  <c r="O75" i="3"/>
  <c r="O74" i="3"/>
  <c r="O73" i="3"/>
  <c r="O70" i="3"/>
  <c r="O67" i="3"/>
  <c r="O66" i="3"/>
  <c r="O65" i="3"/>
  <c r="O64" i="3"/>
  <c r="O63" i="3"/>
  <c r="O62" i="3"/>
  <c r="O61" i="3"/>
  <c r="O60" i="3"/>
  <c r="O59" i="3"/>
  <c r="O58" i="3"/>
  <c r="O57" i="3"/>
  <c r="O56" i="3"/>
  <c r="O55" i="3"/>
  <c r="O54" i="3"/>
  <c r="O53" i="3"/>
  <c r="O52" i="3"/>
  <c r="O51" i="3"/>
  <c r="O50" i="3"/>
  <c r="O49" i="3"/>
  <c r="O48" i="3"/>
  <c r="O47" i="3"/>
  <c r="O46" i="3"/>
  <c r="O43" i="3"/>
  <c r="O42" i="3"/>
  <c r="O41" i="3"/>
  <c r="O40" i="3"/>
  <c r="O39" i="3"/>
  <c r="O38" i="3"/>
  <c r="O37" i="3"/>
  <c r="O36" i="3"/>
  <c r="O35" i="3"/>
  <c r="O34" i="3"/>
  <c r="O33" i="3"/>
  <c r="O32" i="3"/>
  <c r="O31" i="3"/>
  <c r="O30" i="3"/>
  <c r="O29" i="3"/>
  <c r="O28" i="3"/>
  <c r="O25" i="3"/>
  <c r="O24" i="3"/>
  <c r="O23" i="3"/>
  <c r="O22" i="3"/>
  <c r="O21" i="3"/>
  <c r="O20" i="3"/>
  <c r="O17" i="3"/>
  <c r="O16" i="3"/>
  <c r="O15" i="3"/>
  <c r="O14" i="3"/>
  <c r="O13" i="3"/>
  <c r="O10" i="3"/>
  <c r="O9" i="3"/>
  <c r="O8" i="3"/>
  <c r="O7" i="3"/>
  <c r="O6" i="3"/>
  <c r="G8"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6"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F6" i="2"/>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8"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E103" i="2"/>
  <c r="D7" i="3"/>
  <c r="D8" i="3"/>
  <c r="D9" i="3"/>
  <c r="G7" i="1"/>
  <c r="F7" i="1"/>
  <c r="G4" i="2"/>
  <c r="F6" i="1"/>
  <c r="F5" i="2"/>
  <c r="G5" i="1"/>
  <c r="G5" i="2"/>
  <c r="F4" i="1"/>
  <c r="F5" i="1"/>
  <c r="G4" i="1"/>
  <c r="G6" i="1"/>
  <c r="F4" i="2"/>
</calcChain>
</file>

<file path=xl/sharedStrings.xml><?xml version="1.0" encoding="utf-8"?>
<sst xmlns="http://schemas.openxmlformats.org/spreadsheetml/2006/main" count="492" uniqueCount="229">
  <si>
    <t>Date</t>
  </si>
  <si>
    <t>Fournisseur</t>
  </si>
  <si>
    <t>Index</t>
  </si>
  <si>
    <t>Désignation</t>
  </si>
  <si>
    <t>Date vente</t>
  </si>
  <si>
    <t>Famille</t>
  </si>
  <si>
    <t>Date achat</t>
  </si>
  <si>
    <t>Quantité</t>
  </si>
  <si>
    <t>Pour micotonçonneuses</t>
  </si>
  <si>
    <t>Additif (Inhibiteur de corrosion)</t>
  </si>
  <si>
    <t>Meule 40 A 15 (Ø150 matériaux ductiles; ex : bases Ni)</t>
  </si>
  <si>
    <t>Meule 50 A 15 (Ø150 matériaux durs; ex : ACIERS)</t>
  </si>
  <si>
    <t>Meule 10 S 15 (Ø150 matériaux ductiles; ex : bases Ti)</t>
  </si>
  <si>
    <t>Meule diamant B0 D 15 (Ø150 matériaux durs HV&gt;800)</t>
  </si>
  <si>
    <t>Pour enrobeuses à chaud</t>
  </si>
  <si>
    <t>Résine MultiFast rouge</t>
  </si>
  <si>
    <t>Résine PolyFast (conductrice)</t>
  </si>
  <si>
    <t>Résine IsoFast</t>
  </si>
  <si>
    <t>Résine Epomet F (gros grain)</t>
  </si>
  <si>
    <t>Résine TransOptic</t>
  </si>
  <si>
    <t>Pour enrobages à froid</t>
  </si>
  <si>
    <t>EpoFix (résine)</t>
  </si>
  <si>
    <t>Epofix (Durcisseur)</t>
  </si>
  <si>
    <t>EPOLU (Epodye)</t>
  </si>
  <si>
    <t xml:space="preserve">Clips/PL </t>
  </si>
  <si>
    <r>
      <t xml:space="preserve">Moules KM en acrylique </t>
    </r>
    <r>
      <rPr>
        <sz val="10"/>
        <rFont val="Calibri"/>
        <family val="2"/>
      </rPr>
      <t>Ø</t>
    </r>
    <r>
      <rPr>
        <sz val="8.5"/>
        <rFont val="Arial"/>
        <family val="2"/>
      </rPr>
      <t>25mm</t>
    </r>
  </si>
  <si>
    <t>Moules KM en acrylique Ø40mm</t>
  </si>
  <si>
    <t>Pour polisseuse semi auto Ø300</t>
  </si>
  <si>
    <t>Papier Zirmet P60</t>
  </si>
  <si>
    <t>Papier Sic Foil Ø300 G 120</t>
  </si>
  <si>
    <t>Papier Sic Foil Ø300 G 220</t>
  </si>
  <si>
    <t>Papier Sic Foil Ø300 G 500</t>
  </si>
  <si>
    <t>Papier Sic Foil Ø300 G 800</t>
  </si>
  <si>
    <t>Papier Sic Foil Ø300 G 1200</t>
  </si>
  <si>
    <t>Papier Sic Ø305 G 2000</t>
  </si>
  <si>
    <t>MD-Gekko Ø300</t>
  </si>
  <si>
    <t>MD-Fuga Ø300</t>
  </si>
  <si>
    <t>MD-Chem Ø300</t>
  </si>
  <si>
    <t>MD-Mol Ø300</t>
  </si>
  <si>
    <t>MD-Allegro Ø300</t>
  </si>
  <si>
    <t>MD-Largo Ø300</t>
  </si>
  <si>
    <t>MD-Dac Ø300</t>
  </si>
  <si>
    <t>MD Dur Ø300</t>
  </si>
  <si>
    <t>DiaPro Allegro / Largo 9µm</t>
  </si>
  <si>
    <t>Pour polisseuses Ø250</t>
  </si>
  <si>
    <t>Papier Sic Foil Ø250 G 120</t>
  </si>
  <si>
    <t>Papier Sic Foil Ø250 G 220</t>
  </si>
  <si>
    <t>Papier Sic Foil Ø250 G 500</t>
  </si>
  <si>
    <t>Papier Sic Foil Ø250 G 800</t>
  </si>
  <si>
    <t>Papier Sic Foil Ø250 G 1200</t>
  </si>
  <si>
    <t>Papier Sic Foil Ø250 G 2000</t>
  </si>
  <si>
    <t>MD-Gekko Ø250</t>
  </si>
  <si>
    <t>MD-Chem Ø250</t>
  </si>
  <si>
    <t>MD-Mol Ø250</t>
  </si>
  <si>
    <t>MD-Dac Ø250</t>
  </si>
  <si>
    <t>MD-Dur Ø250</t>
  </si>
  <si>
    <t>MD-Fuga Ø250</t>
  </si>
  <si>
    <t>Trident Ø250</t>
  </si>
  <si>
    <t>2TS4 (équivalent drap saumon) Ø250 autocollant</t>
  </si>
  <si>
    <t>Pâte diam. 3µm (pâte verte)</t>
  </si>
  <si>
    <t>Pâte diam. 6µm (pâte jaune)</t>
  </si>
  <si>
    <t>Masterprep (liquide blanc 0,05µm)</t>
  </si>
  <si>
    <t>Lubrifiant MétaDi Fluid (liquide jaune) pour diam.</t>
  </si>
  <si>
    <t>Liquide 3µm presi (liquide noir) gel 2+ polycristalin</t>
  </si>
  <si>
    <t>Liquide 3µm presi (liquide vert) gel 2+ monocristalin</t>
  </si>
  <si>
    <t>Liquide NL orange 3µm</t>
  </si>
  <si>
    <t>Liquide MM-140-1</t>
  </si>
  <si>
    <t>Métaliseur carbone</t>
  </si>
  <si>
    <t>Tresse carbone</t>
  </si>
  <si>
    <t>Tronçonneuse Buehler</t>
  </si>
  <si>
    <t xml:space="preserve">Meule aciers universels Ø305 </t>
  </si>
  <si>
    <t xml:space="preserve">Meule aciers et plastiques Ø305 </t>
  </si>
  <si>
    <t>Meule titanes Ø305 verte</t>
  </si>
  <si>
    <t>Meule super-alliages Ø306</t>
  </si>
  <si>
    <t>Lubrifiant et anticorrosif Cool 2</t>
  </si>
  <si>
    <t>Anti buée Glossy</t>
  </si>
  <si>
    <t>Meule titanes Ø305 noire ref 103007P</t>
  </si>
  <si>
    <t>Ampoules Tronçonneuse 24V 20W, 8x30mm</t>
  </si>
  <si>
    <t>Scie à fil</t>
  </si>
  <si>
    <t>Bobine fil ø0,3 diam60µm</t>
  </si>
  <si>
    <t>Produits chimiques - Acides</t>
  </si>
  <si>
    <t>Acide fluorhydrique</t>
  </si>
  <si>
    <t>Acide oxalique</t>
  </si>
  <si>
    <t>Acide nitrique</t>
  </si>
  <si>
    <t>Acide sulfurique</t>
  </si>
  <si>
    <t>Acide chlorydrique</t>
  </si>
  <si>
    <t>Acide Acétique (glacial)</t>
  </si>
  <si>
    <t>Acide picrique</t>
  </si>
  <si>
    <t>Acide orthophosphorique</t>
  </si>
  <si>
    <t>Produits chimiques - Solvants</t>
  </si>
  <si>
    <t>Méthanol</t>
  </si>
  <si>
    <t>Ethanol</t>
  </si>
  <si>
    <t>Glycérine( glycérol)</t>
  </si>
  <si>
    <t>Isopropanol</t>
  </si>
  <si>
    <t>Dichlorométhane</t>
  </si>
  <si>
    <t>Acétone</t>
  </si>
  <si>
    <t>Produits chimiques - Sels</t>
  </si>
  <si>
    <t>Chlorure ferrique</t>
  </si>
  <si>
    <t>Chlorure cuivrique</t>
  </si>
  <si>
    <t>Sulfate de cuivre</t>
  </si>
  <si>
    <t>Chlorure d'amonium</t>
  </si>
  <si>
    <t>Hexamethylenetétramine</t>
  </si>
  <si>
    <t>Produits chimiques - Bases</t>
  </si>
  <si>
    <t>Hydroxyde de sodium</t>
  </si>
  <si>
    <t>Hydroxyde de potassium</t>
  </si>
  <si>
    <t>Produits chimiques - Comburants</t>
  </si>
  <si>
    <t>Péroxyde d'hydrogène</t>
  </si>
  <si>
    <t>EPI à usage unique</t>
  </si>
  <si>
    <t>Gants Latex ambi non poudré S (6-7)</t>
  </si>
  <si>
    <t>Gants Latex ambi non poudré M (7-8)</t>
  </si>
  <si>
    <t>Gants Latex ambi non poudré L (8-9)</t>
  </si>
  <si>
    <t>Gants Latex ambi non poudré XL (9-10)</t>
  </si>
  <si>
    <t>Gants Nitrile ambi non poudré S (6-7)</t>
  </si>
  <si>
    <t>Gants Nitrile ambi non poudré M (7-8)</t>
  </si>
  <si>
    <t>Gants Nitrile ambi non poudré L (8-9)</t>
  </si>
  <si>
    <t>Gants Nitrile ambi non poudré XL (9-10)</t>
  </si>
  <si>
    <t>Consommables MEB</t>
  </si>
  <si>
    <t>Disques C Double Face 12mm 100</t>
  </si>
  <si>
    <t>Portes-éch Al tige 12.5mm x100</t>
  </si>
  <si>
    <t>Tubes porte-ech 12.5 x 10</t>
  </si>
  <si>
    <t>Bidon (5L)</t>
  </si>
  <si>
    <t>Meule</t>
  </si>
  <si>
    <t>Pot 7,5kg</t>
  </si>
  <si>
    <t>Pot 1kg</t>
  </si>
  <si>
    <t>Pot 4,4kg</t>
  </si>
  <si>
    <t>Pot 2,3kg</t>
  </si>
  <si>
    <t>Bouteille 1 L</t>
  </si>
  <si>
    <t>Pot de 20g</t>
  </si>
  <si>
    <t>Boite de 100</t>
  </si>
  <si>
    <t>Boite de 30</t>
  </si>
  <si>
    <t>Boite de 25</t>
  </si>
  <si>
    <t>Boite de 50</t>
  </si>
  <si>
    <t>Drap</t>
  </si>
  <si>
    <t>Flacon</t>
  </si>
  <si>
    <t>Seringue 20 g</t>
  </si>
  <si>
    <t>Bidon</t>
  </si>
  <si>
    <t>U (25feet)</t>
  </si>
  <si>
    <t>Boite</t>
  </si>
  <si>
    <t>Ampoule</t>
  </si>
  <si>
    <t>U</t>
  </si>
  <si>
    <t>L</t>
  </si>
  <si>
    <t>kg</t>
  </si>
  <si>
    <t>Unités</t>
  </si>
  <si>
    <t>Struers</t>
  </si>
  <si>
    <t>Buehler</t>
  </si>
  <si>
    <t>ESCIL</t>
  </si>
  <si>
    <t>Presi</t>
  </si>
  <si>
    <t>Lam Plan</t>
  </si>
  <si>
    <t>Synergie4</t>
  </si>
  <si>
    <t>France lampe(internet)</t>
  </si>
  <si>
    <t>VWR</t>
  </si>
  <si>
    <t>Agar Scientific</t>
  </si>
  <si>
    <t>Code barre</t>
  </si>
  <si>
    <t>01</t>
  </si>
  <si>
    <t>02</t>
  </si>
  <si>
    <t>03</t>
  </si>
  <si>
    <t>04</t>
  </si>
  <si>
    <t>05</t>
  </si>
  <si>
    <t>06</t>
  </si>
  <si>
    <t>07</t>
  </si>
  <si>
    <t>08</t>
  </si>
  <si>
    <t>09</t>
  </si>
  <si>
    <t>10</t>
  </si>
  <si>
    <t>Code Barre</t>
  </si>
  <si>
    <t>Kg</t>
  </si>
  <si>
    <t>20-3380-160</t>
  </si>
  <si>
    <t>20-3400-080</t>
  </si>
  <si>
    <t>402 000 30</t>
  </si>
  <si>
    <t>402 000 31</t>
  </si>
  <si>
    <t>403 000 02</t>
  </si>
  <si>
    <t>pot de 20g</t>
  </si>
  <si>
    <t>15-5132-060</t>
  </si>
  <si>
    <t>40-7520</t>
  </si>
  <si>
    <t>2TS40A02505</t>
  </si>
  <si>
    <t>40-6246</t>
  </si>
  <si>
    <t>40-6249</t>
  </si>
  <si>
    <t>40-6377-064</t>
  </si>
  <si>
    <t>15 50 01</t>
  </si>
  <si>
    <t>02NL00600</t>
  </si>
  <si>
    <t>02MM14000</t>
  </si>
  <si>
    <t>YRN 001-0001</t>
  </si>
  <si>
    <t>103010P</t>
  </si>
  <si>
    <t>103011P</t>
  </si>
  <si>
    <t>95-B2311</t>
  </si>
  <si>
    <t>95-B2312</t>
  </si>
  <si>
    <t>flacon mL</t>
  </si>
  <si>
    <t>103007P</t>
  </si>
  <si>
    <t>1.00334.1000</t>
  </si>
  <si>
    <t>1.00495.1000</t>
  </si>
  <si>
    <t>1.01799.2500</t>
  </si>
  <si>
    <t>1.01833.2500</t>
  </si>
  <si>
    <t>1.01834.2500</t>
  </si>
  <si>
    <t>1.01830.2500</t>
  </si>
  <si>
    <t>1.00573.1000</t>
  </si>
  <si>
    <t>1.06009.1011</t>
  </si>
  <si>
    <t xml:space="preserve">1.00974.2511 </t>
  </si>
  <si>
    <t>1.04092.1000</t>
  </si>
  <si>
    <t>1.09634.1011</t>
  </si>
  <si>
    <t>1.06050.1000</t>
  </si>
  <si>
    <t xml:space="preserve">1.07021.2511 </t>
  </si>
  <si>
    <t>1.03943.1000</t>
  </si>
  <si>
    <t>1.02790.1000</t>
  </si>
  <si>
    <t>1.01145.0500</t>
  </si>
  <si>
    <t>8.18712.1000</t>
  </si>
  <si>
    <t>1.06495.0250</t>
  </si>
  <si>
    <t>1.05021.1000</t>
  </si>
  <si>
    <t>386790-100</t>
  </si>
  <si>
    <t>ml</t>
  </si>
  <si>
    <t>112-2750</t>
  </si>
  <si>
    <t>112-2751</t>
  </si>
  <si>
    <t>112-2752</t>
  </si>
  <si>
    <t>112-2753</t>
  </si>
  <si>
    <t xml:space="preserve">112-2371 </t>
  </si>
  <si>
    <t xml:space="preserve">112-2372 </t>
  </si>
  <si>
    <t xml:space="preserve">112-2373 </t>
  </si>
  <si>
    <t>G3347N</t>
  </si>
  <si>
    <t>G301</t>
  </si>
  <si>
    <t>G3626</t>
  </si>
  <si>
    <t>Stock mini</t>
  </si>
  <si>
    <t>N° imputation BLV</t>
  </si>
  <si>
    <t>Référence fournisseur</t>
  </si>
  <si>
    <t>Unité</t>
  </si>
  <si>
    <t xml:space="preserve">Conditionnement </t>
  </si>
  <si>
    <t>Nombres</t>
  </si>
  <si>
    <t>Prix Catalogue Fournisseur</t>
  </si>
  <si>
    <t>Prix remisé</t>
  </si>
  <si>
    <t>Remise</t>
  </si>
  <si>
    <t>Stock restant</t>
  </si>
  <si>
    <t>Quantité à commander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</si>
</sst>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 mmm"/>
    <numFmt numFmtId="165" formatCode="#,##0.0"/>
    <numFmt numFmtId="166" formatCode="0.0"/>
  </numFmts>
  <fonts count="20" x14ac:knownFonts="1">
    <font>
      <sz val="10"/>
      <name val="Verdana"/>
    </font>
    <font>
      <sz val="10"/>
      <name val="Arial"/>
      <family val="2"/>
    </font>
    <font>
      <b/>
      <sz val="14"/>
      <name val="Arial"/>
      <family val="2"/>
    </font>
    <font>
      <sz val="7"/>
      <name val="Arial"/>
      <family val="2"/>
    </font>
    <font>
      <sz val="10"/>
      <name val="Arial"/>
      <family val="2"/>
    </font>
    <font>
      <u/>
      <sz val="10"/>
      <color indexed="12"/>
      <name val="Arial"/>
      <family val="2"/>
    </font>
    <font>
      <sz val="8"/>
      <name val="Verdana"/>
      <family val="2"/>
    </font>
    <font>
      <b/>
      <sz val="10"/>
      <color indexed="9"/>
      <name val="Arial"/>
      <family val="2"/>
    </font>
    <font>
      <b/>
      <sz val="10"/>
      <color indexed="12"/>
      <name val="Arial"/>
      <family val="2"/>
    </font>
    <font>
      <b/>
      <sz val="10"/>
      <name val="Arial"/>
      <family val="2"/>
    </font>
    <font>
      <b/>
      <i/>
      <u/>
      <sz val="12"/>
      <name val="Arial"/>
      <family val="2"/>
    </font>
    <font>
      <sz val="10"/>
      <name val="Calibri"/>
      <family val="2"/>
    </font>
    <font>
      <sz val="8.5"/>
      <name val="Arial"/>
      <family val="2"/>
    </font>
    <font>
      <strike/>
      <sz val="10"/>
      <name val="Arial"/>
      <family val="2"/>
    </font>
    <font>
      <b/>
      <sz val="12"/>
      <name val="Arial"/>
      <family val="2"/>
    </font>
    <font>
      <sz val="10"/>
      <color theme="8"/>
      <name val="Verdana"/>
      <family val="2"/>
    </font>
    <font>
      <sz val="10"/>
      <color theme="8" tint="-0.499984740745262"/>
      <name val="Verdana"/>
      <family val="2"/>
    </font>
    <font>
      <sz val="10"/>
      <color theme="4" tint="-0.249977111117893"/>
      <name val="Verdana"/>
      <family val="2"/>
    </font>
    <font>
      <b/>
      <sz val="10"/>
      <color rgb="FF465AEC"/>
      <name val="Verdana"/>
      <family val="2"/>
    </font>
    <font>
      <sz val="10"/>
      <color theme="3" tint="0.39997558519241921"/>
      <name val="Verdana"/>
      <family val="2"/>
    </font>
  </fonts>
  <fills count="24">
    <fill>
      <patternFill patternType="none"/>
    </fill>
    <fill>
      <patternFill patternType="gray125"/>
    </fill>
    <fill>
      <patternFill patternType="solid">
        <fgColor indexed="56"/>
        <bgColor indexed="64"/>
      </patternFill>
    </fill>
    <fill>
      <patternFill patternType="solid">
        <fgColor indexed="22"/>
        <bgColor indexed="64"/>
      </patternFill>
    </fill>
    <fill>
      <patternFill patternType="solid">
        <fgColor indexed="44"/>
        <bgColor indexed="64"/>
      </patternFill>
    </fill>
    <fill>
      <patternFill patternType="solid">
        <fgColor indexed="42"/>
        <bgColor indexed="64"/>
      </patternFill>
    </fill>
    <fill>
      <patternFill patternType="solid">
        <fgColor indexed="62"/>
        <bgColor indexed="64"/>
      </patternFill>
    </fill>
    <fill>
      <patternFill patternType="solid">
        <fgColor indexed="43"/>
        <bgColor indexed="64"/>
      </patternFill>
    </fill>
    <fill>
      <patternFill patternType="solid">
        <fgColor indexed="47"/>
        <bgColor indexed="64"/>
      </patternFill>
    </fill>
    <fill>
      <patternFill patternType="solid">
        <fgColor indexed="46"/>
        <bgColor indexed="64"/>
      </patternFill>
    </fill>
    <fill>
      <patternFill patternType="solid">
        <fgColor indexed="45"/>
        <bgColor indexed="64"/>
      </patternFill>
    </fill>
    <fill>
      <patternFill patternType="solid">
        <fgColor indexed="57"/>
        <bgColor indexed="64"/>
      </patternFill>
    </fill>
    <fill>
      <patternFill patternType="solid">
        <fgColor indexed="14"/>
        <bgColor indexed="64"/>
      </patternFill>
    </fill>
    <fill>
      <patternFill patternType="solid">
        <fgColor indexed="52"/>
        <bgColor indexed="64"/>
      </patternFill>
    </fill>
    <fill>
      <patternFill patternType="solid">
        <fgColor indexed="30"/>
        <bgColor indexed="64"/>
      </patternFill>
    </fill>
    <fill>
      <patternFill patternType="solid">
        <fgColor indexed="9"/>
        <bgColor indexed="64"/>
      </patternFill>
    </fill>
    <fill>
      <patternFill patternType="solid">
        <fgColor indexed="10"/>
        <bgColor indexed="64"/>
      </patternFill>
    </fill>
    <fill>
      <patternFill patternType="solid">
        <fgColor theme="3" tint="0.39997558519241921"/>
        <bgColor indexed="64"/>
      </patternFill>
    </fill>
    <fill>
      <patternFill patternType="solid">
        <fgColor theme="0" tint="-0.249977111117893"/>
        <bgColor indexed="64"/>
      </patternFill>
    </fill>
    <fill>
      <patternFill patternType="solid">
        <fgColor theme="2" tint="-0.499984740745262"/>
        <bgColor indexed="64"/>
      </patternFill>
    </fill>
    <fill>
      <patternFill patternType="solid">
        <fgColor rgb="FF92D050"/>
        <bgColor indexed="64"/>
      </patternFill>
    </fill>
    <fill>
      <patternFill patternType="solid">
        <fgColor theme="0"/>
        <bgColor indexed="64"/>
      </patternFill>
    </fill>
    <fill>
      <patternFill patternType="solid">
        <fgColor theme="9" tint="0.39997558519241921"/>
        <bgColor indexed="64"/>
      </patternFill>
    </fill>
    <fill>
      <patternFill patternType="solid">
        <fgColor rgb="FFFF00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double">
        <color indexed="15"/>
      </right>
      <top style="double">
        <color indexed="15"/>
      </top>
      <bottom style="double">
        <color indexed="15"/>
      </bottom>
      <diagonal/>
    </border>
    <border>
      <left style="double">
        <color indexed="15"/>
      </left>
      <right style="double">
        <color indexed="15"/>
      </right>
      <top style="double">
        <color indexed="15"/>
      </top>
      <bottom style="double">
        <color indexed="15"/>
      </bottom>
      <diagonal/>
    </border>
    <border>
      <left/>
      <right style="double">
        <color indexed="15"/>
      </right>
      <top style="double">
        <color indexed="15"/>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theme="0"/>
      </top>
      <bottom/>
      <diagonal/>
    </border>
    <border>
      <left style="thin">
        <color theme="0"/>
      </left>
      <right/>
      <top style="thin">
        <color theme="0"/>
      </top>
      <bottom/>
      <diagonal/>
    </border>
    <border>
      <left style="thin">
        <color theme="0"/>
      </left>
      <right/>
      <top/>
      <bottom style="thin">
        <color theme="0"/>
      </bottom>
      <diagonal/>
    </border>
    <border>
      <left/>
      <right/>
      <top style="thin">
        <color theme="0"/>
      </top>
      <bottom/>
      <diagonal/>
    </border>
    <border>
      <left/>
      <right/>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style="thin">
        <color indexed="64"/>
      </left>
      <right/>
      <top style="thin">
        <color theme="0"/>
      </top>
      <bottom style="thin">
        <color indexed="64"/>
      </bottom>
      <diagonal/>
    </border>
    <border>
      <left/>
      <right style="thin">
        <color theme="0"/>
      </right>
      <top style="thin">
        <color theme="0"/>
      </top>
      <bottom style="thin">
        <color theme="0"/>
      </bottom>
      <diagonal/>
    </border>
  </borders>
  <cellStyleXfs count="2">
    <xf numFmtId="0" fontId="0" fillId="0" borderId="0"/>
    <xf numFmtId="0" fontId="5" fillId="0" borderId="0" applyNumberFormat="0" applyFill="0" applyBorder="0" applyAlignment="0" applyProtection="0">
      <alignment vertical="top"/>
      <protection locked="0"/>
    </xf>
  </cellStyleXfs>
  <cellXfs count="261">
    <xf numFmtId="0" fontId="0" fillId="0" borderId="0" xfId="0"/>
    <xf numFmtId="14" fontId="4" fillId="0" borderId="1" xfId="0" applyNumberFormat="1" applyFont="1" applyFill="1" applyBorder="1" applyAlignment="1">
      <alignment vertical="top" wrapText="1"/>
    </xf>
    <xf numFmtId="0" fontId="4" fillId="0" borderId="1" xfId="0" quotePrefix="1" applyFont="1" applyFill="1" applyBorder="1" applyAlignment="1">
      <alignment vertical="top"/>
    </xf>
    <xf numFmtId="0" fontId="0" fillId="0" borderId="0" xfId="0" applyAlignment="1"/>
    <xf numFmtId="0" fontId="4" fillId="0" borderId="2" xfId="0" applyFont="1" applyFill="1" applyBorder="1" applyAlignment="1">
      <alignment vertical="top" wrapText="1"/>
    </xf>
    <xf numFmtId="14" fontId="4" fillId="0" borderId="2" xfId="0" applyNumberFormat="1" applyFont="1" applyFill="1" applyBorder="1" applyAlignment="1">
      <alignment vertical="top" wrapText="1"/>
    </xf>
    <xf numFmtId="0" fontId="7" fillId="2" borderId="3" xfId="0" applyFont="1" applyFill="1" applyBorder="1" applyAlignment="1">
      <alignment horizontal="center" vertical="center"/>
    </xf>
    <xf numFmtId="164" fontId="7" fillId="2" borderId="3" xfId="0" applyNumberFormat="1"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164" fontId="3" fillId="0" borderId="0" xfId="0" applyNumberFormat="1" applyFont="1" applyBorder="1" applyAlignment="1">
      <alignment horizontal="center" vertical="top" wrapText="1"/>
    </xf>
    <xf numFmtId="0" fontId="3" fillId="0" borderId="0" xfId="0" applyFont="1" applyBorder="1" applyAlignment="1">
      <alignment vertical="top" wrapText="1"/>
    </xf>
    <xf numFmtId="0" fontId="3" fillId="0" borderId="0" xfId="0" applyFont="1" applyBorder="1" applyAlignment="1">
      <alignment horizontal="left" vertical="top" wrapText="1"/>
    </xf>
    <xf numFmtId="14" fontId="3" fillId="0" borderId="0" xfId="0" applyNumberFormat="1" applyFont="1" applyBorder="1" applyAlignment="1">
      <alignment horizontal="center" vertical="top" wrapText="1"/>
    </xf>
    <xf numFmtId="164" fontId="0" fillId="0" borderId="0" xfId="0" applyNumberFormat="1" applyBorder="1" applyAlignment="1">
      <alignment vertical="center"/>
    </xf>
    <xf numFmtId="0" fontId="0" fillId="0" borderId="0" xfId="0" applyBorder="1" applyAlignment="1">
      <alignment vertical="top" wrapText="1"/>
    </xf>
    <xf numFmtId="0" fontId="0" fillId="0" borderId="0" xfId="0" applyBorder="1" applyAlignment="1">
      <alignment horizontal="left" vertical="top"/>
    </xf>
    <xf numFmtId="14" fontId="0" fillId="0" borderId="0" xfId="0" applyNumberFormat="1" applyBorder="1" applyAlignment="1">
      <alignment vertical="center"/>
    </xf>
    <xf numFmtId="0" fontId="2" fillId="0" borderId="0" xfId="0" applyFont="1" applyBorder="1" applyAlignment="1">
      <alignment horizontal="center" vertical="top"/>
    </xf>
    <xf numFmtId="0" fontId="3" fillId="0" borderId="0" xfId="0" applyFont="1" applyBorder="1" applyAlignment="1">
      <alignment horizontal="center" vertical="top"/>
    </xf>
    <xf numFmtId="0" fontId="4" fillId="0" borderId="2" xfId="0" applyFont="1" applyFill="1" applyBorder="1" applyAlignment="1">
      <alignment horizontal="center" vertical="top" wrapText="1"/>
    </xf>
    <xf numFmtId="0" fontId="4" fillId="0" borderId="1" xfId="0" applyFont="1" applyFill="1" applyBorder="1" applyAlignment="1">
      <alignment horizontal="center" vertical="top" wrapText="1"/>
    </xf>
    <xf numFmtId="0" fontId="0" fillId="0" borderId="0" xfId="0" applyAlignment="1">
      <alignment horizontal="center"/>
    </xf>
    <xf numFmtId="0" fontId="2" fillId="0" borderId="0" xfId="0" applyFont="1" applyBorder="1" applyAlignment="1" applyProtection="1">
      <alignment horizontal="center" vertical="top"/>
      <protection locked="0"/>
    </xf>
    <xf numFmtId="164" fontId="0" fillId="0" borderId="0" xfId="0" applyNumberFormat="1" applyBorder="1" applyAlignment="1" applyProtection="1">
      <alignment vertical="center"/>
      <protection locked="0"/>
    </xf>
    <xf numFmtId="0" fontId="0" fillId="0" borderId="0" xfId="0" applyProtection="1">
      <protection locked="0"/>
    </xf>
    <xf numFmtId="0" fontId="3" fillId="0" borderId="0" xfId="0" applyFont="1" applyBorder="1" applyAlignment="1" applyProtection="1">
      <alignment horizontal="center" vertical="top"/>
      <protection locked="0"/>
    </xf>
    <xf numFmtId="164" fontId="3" fillId="0" borderId="0" xfId="0" applyNumberFormat="1" applyFont="1" applyBorder="1" applyAlignment="1" applyProtection="1">
      <alignment horizontal="center" vertical="top" wrapText="1"/>
      <protection locked="0"/>
    </xf>
    <xf numFmtId="0" fontId="7" fillId="2" borderId="4"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top" wrapText="1"/>
      <protection locked="0"/>
    </xf>
    <xf numFmtId="0" fontId="0" fillId="0" borderId="0" xfId="0" applyAlignment="1" applyProtection="1">
      <alignment horizontal="center"/>
      <protection locked="0"/>
    </xf>
    <xf numFmtId="0" fontId="2" fillId="0" borderId="0" xfId="0" applyFont="1" applyBorder="1" applyAlignment="1" applyProtection="1">
      <alignment horizontal="center" vertical="top"/>
      <protection hidden="1"/>
    </xf>
    <xf numFmtId="164" fontId="0" fillId="0" borderId="0" xfId="0" applyNumberFormat="1" applyBorder="1" applyAlignment="1" applyProtection="1">
      <alignment vertical="center"/>
      <protection hidden="1"/>
    </xf>
    <xf numFmtId="0" fontId="0" fillId="0" borderId="0" xfId="0" applyBorder="1" applyAlignment="1" applyProtection="1">
      <alignment horizontal="left" vertical="top"/>
      <protection hidden="1"/>
    </xf>
    <xf numFmtId="14" fontId="0" fillId="0" borderId="0" xfId="0" applyNumberFormat="1" applyBorder="1" applyAlignment="1" applyProtection="1">
      <alignment horizontal="right" vertical="top" wrapText="1"/>
      <protection hidden="1"/>
    </xf>
    <xf numFmtId="0" fontId="3" fillId="0" borderId="0" xfId="0" applyFont="1" applyBorder="1" applyAlignment="1" applyProtection="1">
      <alignment horizontal="left" vertical="top" wrapText="1"/>
      <protection hidden="1"/>
    </xf>
    <xf numFmtId="164" fontId="7" fillId="2" borderId="3" xfId="0" applyNumberFormat="1" applyFont="1" applyFill="1" applyBorder="1" applyAlignment="1" applyProtection="1">
      <alignment horizontal="center" vertical="center" wrapText="1"/>
      <protection hidden="1"/>
    </xf>
    <xf numFmtId="0" fontId="4" fillId="0" borderId="2" xfId="0" applyFont="1" applyFill="1" applyBorder="1" applyAlignment="1" applyProtection="1">
      <alignment horizontal="center" vertical="top" wrapText="1"/>
      <protection hidden="1"/>
    </xf>
    <xf numFmtId="14" fontId="4" fillId="0" borderId="1" xfId="0" applyNumberFormat="1" applyFont="1" applyFill="1" applyBorder="1" applyAlignment="1" applyProtection="1">
      <alignment vertical="top" wrapText="1"/>
      <protection hidden="1"/>
    </xf>
    <xf numFmtId="0" fontId="4" fillId="0" borderId="1" xfId="0" applyFont="1" applyFill="1" applyBorder="1" applyAlignment="1" applyProtection="1">
      <alignment horizontal="center" vertical="top" wrapText="1"/>
      <protection hidden="1"/>
    </xf>
    <xf numFmtId="0" fontId="7" fillId="2" borderId="5" xfId="0" applyFont="1" applyFill="1" applyBorder="1" applyAlignment="1" applyProtection="1">
      <alignment horizontal="center" vertical="center"/>
      <protection hidden="1"/>
    </xf>
    <xf numFmtId="0" fontId="0" fillId="0" borderId="0" xfId="0" applyBorder="1" applyAlignment="1" applyProtection="1">
      <alignment horizontal="center" vertical="top" wrapText="1"/>
      <protection hidden="1"/>
    </xf>
    <xf numFmtId="0" fontId="3" fillId="0" borderId="0" xfId="0" applyFont="1" applyBorder="1" applyAlignment="1" applyProtection="1">
      <alignment horizontal="center" vertical="top" wrapText="1"/>
      <protection hidden="1"/>
    </xf>
    <xf numFmtId="0" fontId="0" fillId="0" borderId="0" xfId="0" applyBorder="1" applyAlignment="1" applyProtection="1">
      <alignment horizontal="center" vertical="top"/>
      <protection hidden="1"/>
    </xf>
    <xf numFmtId="0" fontId="4" fillId="0" borderId="1" xfId="0" applyFont="1" applyFill="1" applyBorder="1" applyAlignment="1">
      <alignment horizontal="left" vertical="top"/>
    </xf>
    <xf numFmtId="14" fontId="4"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1"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hidden="1"/>
    </xf>
    <xf numFmtId="0" fontId="0" fillId="0" borderId="0" xfId="0" applyAlignment="1" applyProtection="1">
      <alignment horizontal="left" vertical="center"/>
      <protection locked="0"/>
    </xf>
    <xf numFmtId="0" fontId="0" fillId="3" borderId="1" xfId="0" applyFill="1" applyBorder="1"/>
    <xf numFmtId="0" fontId="0" fillId="4" borderId="1" xfId="0" applyFill="1" applyBorder="1"/>
    <xf numFmtId="0" fontId="10" fillId="4" borderId="1" xfId="0" applyFont="1" applyFill="1" applyBorder="1"/>
    <xf numFmtId="0" fontId="0" fillId="0" borderId="1" xfId="0" applyBorder="1"/>
    <xf numFmtId="0" fontId="0" fillId="0" borderId="1" xfId="0" applyBorder="1" applyAlignment="1">
      <alignment wrapText="1"/>
    </xf>
    <xf numFmtId="0" fontId="1" fillId="0" borderId="1" xfId="0" applyFont="1" applyBorder="1" applyAlignment="1">
      <alignment wrapText="1"/>
    </xf>
    <xf numFmtId="0" fontId="10" fillId="5" borderId="1" xfId="0" applyFont="1" applyFill="1" applyBorder="1"/>
    <xf numFmtId="0" fontId="1" fillId="0" borderId="1" xfId="0" applyFont="1" applyBorder="1"/>
    <xf numFmtId="0" fontId="10" fillId="17" borderId="1" xfId="0" applyFont="1" applyFill="1" applyBorder="1"/>
    <xf numFmtId="0" fontId="10" fillId="7" borderId="1" xfId="0" applyFont="1" applyFill="1" applyBorder="1"/>
    <xf numFmtId="0" fontId="10" fillId="8" borderId="1" xfId="0" applyFont="1" applyFill="1" applyBorder="1"/>
    <xf numFmtId="0" fontId="13" fillId="0" borderId="1" xfId="0" applyFont="1" applyBorder="1"/>
    <xf numFmtId="0" fontId="10" fillId="9" borderId="1" xfId="0" applyFont="1" applyFill="1" applyBorder="1"/>
    <xf numFmtId="0" fontId="10" fillId="10" borderId="1" xfId="0" applyFont="1" applyFill="1" applyBorder="1"/>
    <xf numFmtId="0" fontId="10" fillId="11" borderId="1" xfId="0" applyFont="1" applyFill="1" applyBorder="1"/>
    <xf numFmtId="0" fontId="10" fillId="12" borderId="6" xfId="0" applyFont="1" applyFill="1" applyBorder="1"/>
    <xf numFmtId="0" fontId="10" fillId="13" borderId="6" xfId="0" applyFont="1" applyFill="1" applyBorder="1"/>
    <xf numFmtId="0" fontId="10" fillId="14" borderId="6" xfId="0" applyFont="1" applyFill="1" applyBorder="1"/>
    <xf numFmtId="0" fontId="0" fillId="18" borderId="1" xfId="0" applyFill="1" applyBorder="1"/>
    <xf numFmtId="0" fontId="10" fillId="19" borderId="6" xfId="0" applyFont="1" applyFill="1" applyBorder="1"/>
    <xf numFmtId="0" fontId="1" fillId="18" borderId="0" xfId="0" applyFont="1" applyFill="1" applyBorder="1"/>
    <xf numFmtId="0" fontId="10" fillId="20" borderId="1" xfId="0" applyFont="1" applyFill="1" applyBorder="1"/>
    <xf numFmtId="0" fontId="1" fillId="21" borderId="0" xfId="0" applyFont="1" applyFill="1" applyBorder="1"/>
    <xf numFmtId="0" fontId="1" fillId="0" borderId="1" xfId="0" applyFont="1" applyBorder="1" applyAlignment="1">
      <alignment horizontal="center" vertical="center"/>
    </xf>
    <xf numFmtId="0" fontId="0" fillId="3" borderId="1" xfId="0" applyFill="1" applyBorder="1" applyAlignment="1">
      <alignment horizontal="center" vertical="center"/>
    </xf>
    <xf numFmtId="0" fontId="0" fillId="5" borderId="1" xfId="0" applyFill="1" applyBorder="1" applyAlignment="1">
      <alignment horizontal="center" vertical="center"/>
    </xf>
    <xf numFmtId="0" fontId="0" fillId="17" borderId="1" xfId="0" applyFill="1" applyBorder="1" applyAlignment="1">
      <alignment horizontal="center" vertical="center"/>
    </xf>
    <xf numFmtId="0" fontId="0" fillId="7" borderId="1" xfId="0" applyFill="1" applyBorder="1" applyAlignment="1">
      <alignment horizontal="center" vertical="center"/>
    </xf>
    <xf numFmtId="0" fontId="0" fillId="8" borderId="1" xfId="0" applyFill="1" applyBorder="1" applyAlignment="1">
      <alignment horizontal="center" vertical="center"/>
    </xf>
    <xf numFmtId="0" fontId="0" fillId="0" borderId="1" xfId="0" applyBorder="1" applyAlignment="1">
      <alignment horizontal="center" vertical="center"/>
    </xf>
    <xf numFmtId="3" fontId="0" fillId="0" borderId="1" xfId="0" applyNumberFormat="1" applyBorder="1" applyAlignment="1">
      <alignment horizontal="center" vertical="center"/>
    </xf>
    <xf numFmtId="0" fontId="0" fillId="9" borderId="1" xfId="0" applyFill="1" applyBorder="1"/>
    <xf numFmtId="0" fontId="0" fillId="10" borderId="1" xfId="0" applyFill="1" applyBorder="1" applyAlignment="1">
      <alignment horizontal="center" vertical="center"/>
    </xf>
    <xf numFmtId="0" fontId="0" fillId="0" borderId="1" xfId="0" applyBorder="1" applyAlignment="1">
      <alignment horizontal="center"/>
    </xf>
    <xf numFmtId="0" fontId="0" fillId="11" borderId="1" xfId="0" applyFill="1" applyBorder="1" applyAlignment="1">
      <alignment horizontal="center" vertical="center"/>
    </xf>
    <xf numFmtId="0" fontId="0" fillId="12" borderId="1" xfId="0" applyFill="1" applyBorder="1" applyAlignment="1">
      <alignment horizontal="center" vertical="center"/>
    </xf>
    <xf numFmtId="0" fontId="0" fillId="13" borderId="1" xfId="0" applyFill="1" applyBorder="1" applyAlignment="1">
      <alignment horizontal="center" vertical="center"/>
    </xf>
    <xf numFmtId="0" fontId="0" fillId="14" borderId="1" xfId="0" applyFill="1" applyBorder="1" applyAlignment="1">
      <alignment horizontal="center" vertical="center"/>
    </xf>
    <xf numFmtId="0" fontId="0" fillId="18" borderId="1" xfId="0" applyFill="1" applyBorder="1" applyAlignment="1">
      <alignment horizontal="center" vertical="center"/>
    </xf>
    <xf numFmtId="0" fontId="0" fillId="19" borderId="1" xfId="0" applyFill="1" applyBorder="1" applyAlignment="1">
      <alignment horizontal="center" vertical="center"/>
    </xf>
    <xf numFmtId="0" fontId="1" fillId="0" borderId="1" xfId="0" applyFont="1" applyBorder="1" applyAlignment="1">
      <alignment horizontal="center"/>
    </xf>
    <xf numFmtId="0" fontId="1" fillId="18" borderId="1" xfId="0" applyFont="1" applyFill="1" applyBorder="1" applyAlignment="1">
      <alignment horizontal="center"/>
    </xf>
    <xf numFmtId="0" fontId="0" fillId="20" borderId="1" xfId="0" applyFill="1" applyBorder="1" applyAlignment="1">
      <alignment horizontal="center" vertical="center"/>
    </xf>
    <xf numFmtId="0" fontId="1" fillId="21" borderId="1" xfId="0" applyFont="1" applyFill="1" applyBorder="1" applyAlignment="1">
      <alignment horizontal="center" vertical="center"/>
    </xf>
    <xf numFmtId="0" fontId="0" fillId="5" borderId="1" xfId="0" applyFill="1" applyBorder="1"/>
    <xf numFmtId="0" fontId="0" fillId="7" borderId="1" xfId="0" applyFill="1" applyBorder="1"/>
    <xf numFmtId="0" fontId="0" fillId="8" borderId="1" xfId="0" applyFill="1" applyBorder="1"/>
    <xf numFmtId="0" fontId="0" fillId="21" borderId="1" xfId="0" applyFill="1" applyBorder="1" applyAlignment="1">
      <alignment horizontal="center" vertical="center"/>
    </xf>
    <xf numFmtId="0" fontId="0" fillId="10" borderId="1" xfId="0" applyFill="1" applyBorder="1"/>
    <xf numFmtId="0" fontId="0" fillId="11" borderId="1" xfId="0" applyFill="1" applyBorder="1"/>
    <xf numFmtId="0" fontId="0" fillId="6" borderId="1" xfId="0" applyFill="1" applyBorder="1"/>
    <xf numFmtId="0" fontId="0" fillId="12" borderId="1" xfId="0" applyFill="1" applyBorder="1"/>
    <xf numFmtId="0" fontId="0" fillId="13" borderId="1" xfId="0" applyFill="1" applyBorder="1"/>
    <xf numFmtId="0" fontId="0" fillId="14" borderId="1" xfId="0" applyFill="1" applyBorder="1"/>
    <xf numFmtId="0" fontId="0" fillId="19" borderId="1" xfId="0" applyFill="1" applyBorder="1"/>
    <xf numFmtId="0" fontId="0" fillId="20" borderId="1" xfId="0" applyFill="1" applyBorder="1"/>
    <xf numFmtId="0" fontId="1" fillId="21" borderId="1" xfId="0" applyFont="1" applyFill="1" applyBorder="1" applyAlignment="1">
      <alignment horizontal="center"/>
    </xf>
    <xf numFmtId="0" fontId="14" fillId="4" borderId="1" xfId="0" applyFont="1" applyFill="1" applyBorder="1" applyAlignment="1">
      <alignment horizontal="center" vertical="center"/>
    </xf>
    <xf numFmtId="49" fontId="14" fillId="4" borderId="1" xfId="0" applyNumberFormat="1" applyFont="1" applyFill="1" applyBorder="1" applyAlignment="1">
      <alignment horizontal="center" vertical="center"/>
    </xf>
    <xf numFmtId="0" fontId="14" fillId="3" borderId="1" xfId="0" applyFont="1" applyFill="1" applyBorder="1"/>
    <xf numFmtId="0" fontId="14" fillId="5" borderId="1" xfId="0" applyFont="1" applyFill="1" applyBorder="1" applyAlignment="1">
      <alignment horizontal="center" vertical="center"/>
    </xf>
    <xf numFmtId="49" fontId="14" fillId="5" borderId="1" xfId="0" applyNumberFormat="1" applyFont="1" applyFill="1" applyBorder="1" applyAlignment="1">
      <alignment horizontal="center" vertical="center"/>
    </xf>
    <xf numFmtId="0" fontId="14" fillId="17" borderId="1" xfId="0" applyFont="1" applyFill="1" applyBorder="1" applyAlignment="1">
      <alignment horizontal="center" vertical="center"/>
    </xf>
    <xf numFmtId="0" fontId="14" fillId="7" borderId="1" xfId="0" applyFont="1" applyFill="1" applyBorder="1" applyAlignment="1">
      <alignment horizontal="center" vertical="center"/>
    </xf>
    <xf numFmtId="0" fontId="14" fillId="8" borderId="1" xfId="0" applyFont="1" applyFill="1" applyBorder="1" applyAlignment="1">
      <alignment horizontal="center" vertical="center"/>
    </xf>
    <xf numFmtId="0" fontId="14" fillId="22" borderId="1" xfId="0" applyFont="1" applyFill="1" applyBorder="1" applyAlignment="1">
      <alignment horizontal="center" vertical="center"/>
    </xf>
    <xf numFmtId="0" fontId="14" fillId="9" borderId="1" xfId="0" applyFont="1" applyFill="1" applyBorder="1" applyAlignment="1">
      <alignment horizontal="center" vertical="center"/>
    </xf>
    <xf numFmtId="0" fontId="14" fillId="10" borderId="1" xfId="0" applyFont="1" applyFill="1" applyBorder="1" applyAlignment="1">
      <alignment horizontal="center" vertical="center"/>
    </xf>
    <xf numFmtId="0" fontId="14" fillId="11" borderId="1" xfId="0" applyFont="1" applyFill="1" applyBorder="1" applyAlignment="1">
      <alignment horizontal="center" vertical="center"/>
    </xf>
    <xf numFmtId="0" fontId="14" fillId="12" borderId="1" xfId="0" applyFont="1" applyFill="1" applyBorder="1" applyAlignment="1">
      <alignment horizontal="center" vertical="center"/>
    </xf>
    <xf numFmtId="0" fontId="14" fillId="14" borderId="1" xfId="0" applyFont="1" applyFill="1" applyBorder="1" applyAlignment="1">
      <alignment horizontal="center" vertical="center"/>
    </xf>
    <xf numFmtId="0" fontId="14" fillId="18" borderId="1" xfId="0" applyFont="1" applyFill="1" applyBorder="1"/>
    <xf numFmtId="0" fontId="14" fillId="19" borderId="1" xfId="0" applyFont="1" applyFill="1" applyBorder="1" applyAlignment="1">
      <alignment horizontal="center" vertical="center"/>
    </xf>
    <xf numFmtId="0" fontId="14" fillId="18" borderId="1" xfId="0" applyFont="1" applyFill="1" applyBorder="1" applyAlignment="1">
      <alignment horizontal="center" vertical="center"/>
    </xf>
    <xf numFmtId="0" fontId="14" fillId="20" borderId="1" xfId="0" applyFont="1" applyFill="1" applyBorder="1" applyAlignment="1">
      <alignment horizontal="center" vertical="center"/>
    </xf>
    <xf numFmtId="0" fontId="0" fillId="0" borderId="1" xfId="0" applyBorder="1" applyProtection="1">
      <protection locked="0"/>
    </xf>
    <xf numFmtId="0" fontId="0" fillId="0" borderId="1" xfId="0" applyBorder="1" applyAlignment="1" applyProtection="1">
      <alignment horizontal="center"/>
      <protection locked="0"/>
    </xf>
    <xf numFmtId="0" fontId="9" fillId="3" borderId="1" xfId="0" applyFont="1" applyFill="1" applyBorder="1"/>
    <xf numFmtId="0" fontId="9" fillId="4" borderId="1" xfId="0" applyFont="1" applyFill="1" applyBorder="1"/>
    <xf numFmtId="2" fontId="0" fillId="0" borderId="1" xfId="0" applyNumberFormat="1" applyBorder="1"/>
    <xf numFmtId="2" fontId="9" fillId="0" borderId="1" xfId="0" applyNumberFormat="1" applyFont="1" applyBorder="1"/>
    <xf numFmtId="0" fontId="0" fillId="0" borderId="1" xfId="0" applyNumberFormat="1" applyBorder="1" applyAlignment="1">
      <alignment horizontal="center"/>
    </xf>
    <xf numFmtId="2" fontId="0" fillId="3" borderId="1" xfId="0" applyNumberFormat="1" applyFill="1" applyBorder="1"/>
    <xf numFmtId="2" fontId="9" fillId="3" borderId="1" xfId="0" applyNumberFormat="1" applyFont="1" applyFill="1" applyBorder="1"/>
    <xf numFmtId="0" fontId="0" fillId="3" borderId="1" xfId="0" applyFill="1" applyBorder="1" applyAlignment="1">
      <alignment horizontal="center"/>
    </xf>
    <xf numFmtId="2" fontId="0" fillId="5" borderId="1" xfId="0" applyNumberFormat="1" applyFill="1" applyBorder="1"/>
    <xf numFmtId="2" fontId="9" fillId="5" borderId="1" xfId="0" applyNumberFormat="1" applyFont="1" applyFill="1" applyBorder="1"/>
    <xf numFmtId="0" fontId="0" fillId="5" borderId="1" xfId="0" applyFill="1" applyBorder="1" applyAlignment="1">
      <alignment horizontal="center"/>
    </xf>
    <xf numFmtId="2" fontId="0" fillId="17" borderId="1" xfId="0" applyNumberFormat="1" applyFill="1" applyBorder="1"/>
    <xf numFmtId="2" fontId="9" fillId="17" borderId="1" xfId="0" applyNumberFormat="1" applyFont="1" applyFill="1" applyBorder="1"/>
    <xf numFmtId="0" fontId="0" fillId="17" borderId="1" xfId="0" applyNumberFormat="1" applyFill="1" applyBorder="1" applyAlignment="1">
      <alignment horizontal="center"/>
    </xf>
    <xf numFmtId="3" fontId="1" fillId="0" borderId="1" xfId="0" applyNumberFormat="1" applyFont="1" applyBorder="1" applyAlignment="1">
      <alignment horizontal="center" vertical="center"/>
    </xf>
    <xf numFmtId="2" fontId="0" fillId="7" borderId="1" xfId="0" applyNumberFormat="1" applyFill="1" applyBorder="1"/>
    <xf numFmtId="2" fontId="9" fillId="7" borderId="1" xfId="0" applyNumberFormat="1" applyFont="1" applyFill="1" applyBorder="1"/>
    <xf numFmtId="0" fontId="0" fillId="7" borderId="1" xfId="0" applyFill="1" applyBorder="1" applyAlignment="1">
      <alignment horizontal="center"/>
    </xf>
    <xf numFmtId="2" fontId="0" fillId="8" borderId="1" xfId="0" applyNumberFormat="1" applyFill="1" applyBorder="1"/>
    <xf numFmtId="2" fontId="9" fillId="8" borderId="1" xfId="0" applyNumberFormat="1" applyFont="1" applyFill="1" applyBorder="1"/>
    <xf numFmtId="0" fontId="0" fillId="8" borderId="1" xfId="0" applyFill="1" applyBorder="1" applyAlignment="1">
      <alignment horizontal="center"/>
    </xf>
    <xf numFmtId="165" fontId="1" fillId="0" borderId="1" xfId="0" applyNumberFormat="1" applyFont="1" applyBorder="1" applyAlignment="1">
      <alignment horizontal="center" vertical="center"/>
    </xf>
    <xf numFmtId="49" fontId="0" fillId="0" borderId="1" xfId="0" applyNumberFormat="1" applyBorder="1" applyAlignment="1">
      <alignment horizontal="center" vertical="center"/>
    </xf>
    <xf numFmtId="2" fontId="0" fillId="4" borderId="1" xfId="0" applyNumberFormat="1" applyFill="1" applyBorder="1"/>
    <xf numFmtId="2" fontId="9" fillId="4" borderId="1" xfId="0" applyNumberFormat="1" applyFont="1" applyFill="1" applyBorder="1"/>
    <xf numFmtId="0" fontId="0" fillId="4" borderId="1" xfId="0" applyFill="1" applyBorder="1" applyAlignment="1">
      <alignment horizontal="center"/>
    </xf>
    <xf numFmtId="0" fontId="0" fillId="15" borderId="1" xfId="0" applyFill="1" applyBorder="1" applyAlignment="1">
      <alignment horizontal="center"/>
    </xf>
    <xf numFmtId="2" fontId="0" fillId="15" borderId="1" xfId="0" applyNumberFormat="1" applyFill="1" applyBorder="1"/>
    <xf numFmtId="0" fontId="0" fillId="9" borderId="1" xfId="0" applyFill="1" applyBorder="1" applyAlignment="1">
      <alignment horizontal="center"/>
    </xf>
    <xf numFmtId="2" fontId="0" fillId="9" borderId="1" xfId="0" applyNumberFormat="1" applyFill="1" applyBorder="1"/>
    <xf numFmtId="2" fontId="9" fillId="9" borderId="1" xfId="0" applyNumberFormat="1" applyFont="1" applyFill="1" applyBorder="1"/>
    <xf numFmtId="2" fontId="0" fillId="10" borderId="1" xfId="0" applyNumberFormat="1" applyFill="1" applyBorder="1"/>
    <xf numFmtId="2" fontId="9" fillId="10" borderId="1" xfId="0" applyNumberFormat="1" applyFont="1" applyFill="1" applyBorder="1"/>
    <xf numFmtId="0" fontId="0" fillId="10" borderId="1" xfId="0" applyFill="1" applyBorder="1" applyAlignment="1">
      <alignment horizontal="center"/>
    </xf>
    <xf numFmtId="2" fontId="0" fillId="11" borderId="1" xfId="0" applyNumberFormat="1" applyFill="1" applyBorder="1"/>
    <xf numFmtId="2" fontId="9" fillId="11" borderId="1" xfId="0" applyNumberFormat="1" applyFont="1" applyFill="1" applyBorder="1"/>
    <xf numFmtId="0" fontId="0" fillId="11" borderId="1" xfId="0" applyFill="1" applyBorder="1" applyAlignment="1">
      <alignment horizontal="center"/>
    </xf>
    <xf numFmtId="2" fontId="0" fillId="0" borderId="1" xfId="0" applyNumberFormat="1" applyBorder="1" applyAlignment="1">
      <alignment horizontal="right"/>
    </xf>
    <xf numFmtId="0" fontId="0" fillId="6" borderId="1" xfId="0" applyFill="1" applyBorder="1" applyAlignment="1">
      <alignment horizontal="center"/>
    </xf>
    <xf numFmtId="2" fontId="0" fillId="12" borderId="1" xfId="0" applyNumberFormat="1" applyFill="1" applyBorder="1"/>
    <xf numFmtId="2" fontId="9" fillId="12" borderId="1" xfId="0" applyNumberFormat="1" applyFont="1" applyFill="1" applyBorder="1"/>
    <xf numFmtId="0" fontId="0" fillId="12" borderId="1" xfId="0" applyFill="1" applyBorder="1" applyAlignment="1">
      <alignment horizontal="center"/>
    </xf>
    <xf numFmtId="2" fontId="0" fillId="13" borderId="1" xfId="0" applyNumberFormat="1" applyFill="1" applyBorder="1"/>
    <xf numFmtId="2" fontId="9" fillId="13" borderId="1" xfId="0" applyNumberFormat="1" applyFont="1" applyFill="1" applyBorder="1"/>
    <xf numFmtId="0" fontId="0" fillId="13" borderId="1" xfId="0" applyFill="1" applyBorder="1" applyAlignment="1">
      <alignment horizontal="center"/>
    </xf>
    <xf numFmtId="2" fontId="0" fillId="14" borderId="1" xfId="0" applyNumberFormat="1" applyFill="1" applyBorder="1"/>
    <xf numFmtId="2" fontId="9" fillId="14" borderId="1" xfId="0" applyNumberFormat="1" applyFont="1" applyFill="1" applyBorder="1"/>
    <xf numFmtId="0" fontId="0" fillId="14" borderId="1" xfId="0" applyFill="1" applyBorder="1" applyAlignment="1">
      <alignment horizontal="center"/>
    </xf>
    <xf numFmtId="2" fontId="0" fillId="18" borderId="1" xfId="0" applyNumberFormat="1" applyFill="1" applyBorder="1"/>
    <xf numFmtId="2" fontId="9" fillId="18" borderId="1" xfId="0" applyNumberFormat="1" applyFont="1" applyFill="1" applyBorder="1"/>
    <xf numFmtId="0" fontId="0" fillId="18" borderId="1" xfId="0" applyFill="1" applyBorder="1" applyAlignment="1">
      <alignment horizontal="center"/>
    </xf>
    <xf numFmtId="2" fontId="0" fillId="19" borderId="1" xfId="0" applyNumberFormat="1" applyFill="1" applyBorder="1"/>
    <xf numFmtId="2" fontId="9" fillId="19" borderId="1" xfId="0" applyNumberFormat="1" applyFont="1" applyFill="1" applyBorder="1"/>
    <xf numFmtId="0" fontId="0" fillId="19" borderId="1" xfId="0" applyFill="1" applyBorder="1" applyAlignment="1">
      <alignment horizontal="center"/>
    </xf>
    <xf numFmtId="0" fontId="1" fillId="0" borderId="0" xfId="0" applyFont="1" applyAlignment="1">
      <alignment horizontal="center"/>
    </xf>
    <xf numFmtId="0" fontId="0" fillId="18" borderId="1" xfId="0" applyNumberFormat="1" applyFill="1" applyBorder="1" applyAlignment="1">
      <alignment horizontal="center"/>
    </xf>
    <xf numFmtId="2" fontId="0" fillId="20" borderId="1" xfId="0" applyNumberFormat="1" applyFill="1" applyBorder="1"/>
    <xf numFmtId="2" fontId="9" fillId="20" borderId="1" xfId="0" applyNumberFormat="1" applyFont="1" applyFill="1" applyBorder="1"/>
    <xf numFmtId="0" fontId="0" fillId="20" borderId="1" xfId="0" applyFill="1" applyBorder="1" applyAlignment="1">
      <alignment horizontal="center"/>
    </xf>
    <xf numFmtId="0" fontId="0" fillId="21" borderId="1" xfId="0" applyFill="1" applyBorder="1" applyAlignment="1">
      <alignment horizontal="center"/>
    </xf>
    <xf numFmtId="2" fontId="9" fillId="21" borderId="1" xfId="0" applyNumberFormat="1" applyFont="1" applyFill="1" applyBorder="1"/>
    <xf numFmtId="0" fontId="9" fillId="16" borderId="1" xfId="0" applyFont="1" applyFill="1" applyBorder="1" applyAlignment="1">
      <alignment horizontal="center" vertical="center"/>
    </xf>
    <xf numFmtId="0" fontId="9" fillId="5" borderId="1" xfId="0" applyFont="1" applyFill="1" applyBorder="1"/>
    <xf numFmtId="166" fontId="9" fillId="16" borderId="1" xfId="0" applyNumberFormat="1" applyFont="1" applyFill="1" applyBorder="1" applyAlignment="1">
      <alignment horizontal="center" vertical="center"/>
    </xf>
    <xf numFmtId="1" fontId="9" fillId="16" borderId="1" xfId="0" applyNumberFormat="1" applyFont="1" applyFill="1" applyBorder="1" applyAlignment="1">
      <alignment horizontal="center" vertical="center"/>
    </xf>
    <xf numFmtId="1" fontId="9" fillId="17" borderId="1" xfId="0" applyNumberFormat="1" applyFont="1" applyFill="1" applyBorder="1" applyAlignment="1">
      <alignment horizontal="center" vertical="center"/>
    </xf>
    <xf numFmtId="0" fontId="9" fillId="7" borderId="1" xfId="0" applyFont="1" applyFill="1" applyBorder="1"/>
    <xf numFmtId="0" fontId="9" fillId="8" borderId="1" xfId="0" applyFont="1" applyFill="1" applyBorder="1"/>
    <xf numFmtId="0" fontId="9" fillId="9" borderId="1" xfId="0" applyFont="1" applyFill="1" applyBorder="1"/>
    <xf numFmtId="0" fontId="9" fillId="10" borderId="1" xfId="0" applyFont="1" applyFill="1" applyBorder="1"/>
    <xf numFmtId="0" fontId="9" fillId="11" borderId="1" xfId="0" applyFont="1" applyFill="1" applyBorder="1"/>
    <xf numFmtId="0" fontId="9" fillId="6" borderId="1" xfId="0" applyFont="1" applyFill="1" applyBorder="1"/>
    <xf numFmtId="0" fontId="9" fillId="12" borderId="1" xfId="0" applyFont="1" applyFill="1" applyBorder="1"/>
    <xf numFmtId="0" fontId="9" fillId="13" borderId="1" xfId="0" applyFont="1" applyFill="1" applyBorder="1"/>
    <xf numFmtId="0" fontId="9" fillId="14" borderId="1" xfId="0" applyFont="1" applyFill="1" applyBorder="1"/>
    <xf numFmtId="0" fontId="9" fillId="18" borderId="1" xfId="0" applyFont="1" applyFill="1" applyBorder="1"/>
    <xf numFmtId="0" fontId="9" fillId="19" borderId="1" xfId="0" applyFont="1" applyFill="1" applyBorder="1"/>
    <xf numFmtId="0" fontId="9" fillId="18" borderId="1" xfId="0" applyFont="1" applyFill="1" applyBorder="1" applyAlignment="1">
      <alignment horizontal="center" vertical="center"/>
    </xf>
    <xf numFmtId="0" fontId="9" fillId="20" borderId="1" xfId="0" applyFont="1" applyFill="1" applyBorder="1"/>
    <xf numFmtId="0" fontId="9" fillId="23" borderId="1" xfId="0" applyFont="1" applyFill="1" applyBorder="1" applyAlignment="1">
      <alignment horizontal="center"/>
    </xf>
    <xf numFmtId="0" fontId="14" fillId="3" borderId="1" xfId="0" applyNumberFormat="1" applyFont="1" applyFill="1" applyBorder="1"/>
    <xf numFmtId="0" fontId="14" fillId="7" borderId="1" xfId="0" applyNumberFormat="1" applyFont="1" applyFill="1" applyBorder="1" applyAlignment="1">
      <alignment horizontal="center" vertical="center"/>
    </xf>
    <xf numFmtId="0" fontId="14" fillId="8" borderId="1" xfId="0" applyNumberFormat="1" applyFont="1" applyFill="1" applyBorder="1" applyAlignment="1">
      <alignment horizontal="center" vertical="center"/>
    </xf>
    <xf numFmtId="0" fontId="14" fillId="4" borderId="1" xfId="0" applyNumberFormat="1" applyFont="1" applyFill="1" applyBorder="1" applyAlignment="1">
      <alignment horizontal="center" vertical="center"/>
    </xf>
    <xf numFmtId="0" fontId="14" fillId="9" borderId="1" xfId="0" applyNumberFormat="1" applyFont="1" applyFill="1" applyBorder="1" applyAlignment="1">
      <alignment horizontal="center" vertical="center"/>
    </xf>
    <xf numFmtId="0" fontId="14" fillId="10" borderId="1" xfId="0" applyNumberFormat="1" applyFont="1" applyFill="1" applyBorder="1" applyAlignment="1">
      <alignment horizontal="center" vertical="center"/>
    </xf>
    <xf numFmtId="0" fontId="14" fillId="11" borderId="1" xfId="0" applyNumberFormat="1" applyFont="1" applyFill="1" applyBorder="1" applyAlignment="1">
      <alignment horizontal="center" vertical="center"/>
    </xf>
    <xf numFmtId="0" fontId="14" fillId="12" borderId="1" xfId="0" applyNumberFormat="1" applyFont="1" applyFill="1" applyBorder="1" applyAlignment="1">
      <alignment horizontal="center" vertical="center"/>
    </xf>
    <xf numFmtId="0" fontId="14" fillId="13" borderId="1" xfId="0" applyNumberFormat="1" applyFont="1" applyFill="1" applyBorder="1" applyAlignment="1">
      <alignment horizontal="center" vertical="center"/>
    </xf>
    <xf numFmtId="0" fontId="14" fillId="14" borderId="1" xfId="0" applyNumberFormat="1" applyFont="1" applyFill="1" applyBorder="1" applyAlignment="1">
      <alignment horizontal="center" vertical="center"/>
    </xf>
    <xf numFmtId="0" fontId="14" fillId="18" borderId="1" xfId="0" applyNumberFormat="1" applyFont="1" applyFill="1" applyBorder="1"/>
    <xf numFmtId="0" fontId="14" fillId="19" borderId="1" xfId="0" applyNumberFormat="1" applyFont="1" applyFill="1" applyBorder="1" applyAlignment="1">
      <alignment horizontal="center" vertical="center"/>
    </xf>
    <xf numFmtId="0" fontId="14" fillId="18" borderId="1" xfId="0" applyNumberFormat="1" applyFont="1" applyFill="1" applyBorder="1" applyAlignment="1">
      <alignment horizontal="center" vertical="center"/>
    </xf>
    <xf numFmtId="0" fontId="14" fillId="20" borderId="1" xfId="0" applyNumberFormat="1" applyFont="1" applyFill="1" applyBorder="1" applyAlignment="1">
      <alignment horizontal="center" vertical="center"/>
    </xf>
    <xf numFmtId="1" fontId="4" fillId="0" borderId="2" xfId="0" quotePrefix="1" applyNumberFormat="1" applyFont="1" applyFill="1" applyBorder="1" applyAlignment="1">
      <alignment horizontal="center" vertical="top"/>
    </xf>
    <xf numFmtId="1" fontId="4" fillId="0" borderId="1" xfId="0" quotePrefix="1" applyNumberFormat="1" applyFont="1" applyFill="1" applyBorder="1" applyAlignment="1">
      <alignment horizontal="center" vertical="top"/>
    </xf>
    <xf numFmtId="0" fontId="4" fillId="0" borderId="1" xfId="0" applyNumberFormat="1" applyFont="1" applyFill="1" applyBorder="1" applyAlignment="1">
      <alignment horizontal="left" vertical="top"/>
    </xf>
    <xf numFmtId="0" fontId="8" fillId="0" borderId="1" xfId="0" applyFont="1" applyFill="1" applyBorder="1" applyAlignment="1">
      <alignment horizontal="center" vertical="center"/>
    </xf>
    <xf numFmtId="0" fontId="8" fillId="0" borderId="1" xfId="0" applyFont="1" applyFill="1" applyBorder="1" applyAlignment="1" applyProtection="1">
      <alignment horizontal="center" vertical="center"/>
      <protection locked="0"/>
    </xf>
    <xf numFmtId="0" fontId="0" fillId="0" borderId="0" xfId="0" applyFill="1" applyBorder="1" applyAlignment="1" applyProtection="1">
      <alignment horizontal="center" vertical="top" wrapText="1"/>
      <protection hidden="1"/>
    </xf>
    <xf numFmtId="0" fontId="8" fillId="0" borderId="1" xfId="0" applyFont="1" applyFill="1" applyBorder="1" applyAlignment="1">
      <alignment horizontal="center"/>
    </xf>
    <xf numFmtId="0" fontId="0" fillId="0" borderId="0" xfId="0" applyFill="1" applyAlignment="1" applyProtection="1">
      <alignment horizontal="center"/>
      <protection locked="0"/>
    </xf>
    <xf numFmtId="0" fontId="15" fillId="0" borderId="1" xfId="0" applyFont="1" applyBorder="1" applyAlignment="1" applyProtection="1">
      <alignment horizontal="center"/>
      <protection locked="0"/>
    </xf>
    <xf numFmtId="0" fontId="16" fillId="0" borderId="1" xfId="0" applyFont="1" applyBorder="1" applyAlignment="1" applyProtection="1">
      <alignment horizontal="center"/>
      <protection locked="0"/>
    </xf>
    <xf numFmtId="0" fontId="17" fillId="0" borderId="1" xfId="0" applyFont="1" applyBorder="1" applyAlignment="1" applyProtection="1">
      <alignment horizontal="center"/>
      <protection locked="0"/>
    </xf>
    <xf numFmtId="0" fontId="18" fillId="0" borderId="1" xfId="0" applyFont="1" applyFill="1" applyBorder="1" applyAlignment="1" applyProtection="1">
      <alignment horizontal="center"/>
      <protection locked="0"/>
    </xf>
    <xf numFmtId="0" fontId="0" fillId="0" borderId="9" xfId="0" applyBorder="1" applyProtection="1">
      <protection locked="0"/>
    </xf>
    <xf numFmtId="0" fontId="0" fillId="3" borderId="2" xfId="0" applyFill="1" applyBorder="1"/>
    <xf numFmtId="0" fontId="9" fillId="3" borderId="2" xfId="0" applyFont="1" applyFill="1" applyBorder="1"/>
    <xf numFmtId="0" fontId="7" fillId="2" borderId="16" xfId="0" applyFont="1" applyFill="1" applyBorder="1" applyAlignment="1" applyProtection="1">
      <alignment horizontal="center" vertical="center" wrapText="1"/>
      <protection hidden="1"/>
    </xf>
    <xf numFmtId="0" fontId="0" fillId="4" borderId="7" xfId="0" applyFill="1" applyBorder="1"/>
    <xf numFmtId="0" fontId="14" fillId="3" borderId="2" xfId="0" applyFont="1" applyFill="1" applyBorder="1"/>
    <xf numFmtId="0" fontId="0" fillId="0" borderId="17" xfId="0" applyBorder="1" applyAlignment="1" applyProtection="1">
      <alignment horizontal="center"/>
      <protection locked="0"/>
    </xf>
    <xf numFmtId="0" fontId="0" fillId="0" borderId="8" xfId="0" applyBorder="1" applyAlignment="1" applyProtection="1">
      <alignment horizontal="center"/>
      <protection locked="0"/>
    </xf>
    <xf numFmtId="0" fontId="19" fillId="0" borderId="8" xfId="0" applyFont="1" applyBorder="1" applyAlignment="1" applyProtection="1">
      <alignment horizontal="center"/>
      <protection locked="0"/>
    </xf>
    <xf numFmtId="0" fontId="0" fillId="0" borderId="1" xfId="0" applyBorder="1" applyAlignment="1" applyProtection="1">
      <alignment horizontal="center" vertical="center"/>
      <protection locked="0"/>
    </xf>
    <xf numFmtId="0" fontId="14" fillId="3" borderId="1" xfId="0" applyNumberFormat="1" applyFont="1" applyFill="1" applyBorder="1" applyAlignment="1">
      <alignment horizontal="center" vertical="center"/>
    </xf>
    <xf numFmtId="0" fontId="4" fillId="0" borderId="1" xfId="0" applyNumberFormat="1" applyFont="1" applyFill="1" applyBorder="1" applyAlignment="1" applyProtection="1">
      <alignment horizontal="center" vertical="center" wrapText="1"/>
      <protection hidden="1"/>
    </xf>
    <xf numFmtId="0" fontId="0" fillId="0" borderId="1" xfId="0" applyNumberFormat="1" applyBorder="1" applyAlignment="1" applyProtection="1">
      <alignment horizontal="center" vertical="center"/>
      <protection locked="0"/>
    </xf>
    <xf numFmtId="0" fontId="0" fillId="0" borderId="0" xfId="0" applyAlignment="1" applyProtection="1">
      <alignment horizontal="center" vertical="center"/>
      <protection locked="0"/>
    </xf>
    <xf numFmtId="0" fontId="7" fillId="2" borderId="18" xfId="0" applyFont="1" applyFill="1" applyBorder="1" applyAlignment="1" applyProtection="1">
      <alignment horizontal="center" vertical="center" wrapText="1"/>
      <protection hidden="1"/>
    </xf>
    <xf numFmtId="0" fontId="7" fillId="2" borderId="10" xfId="0" applyFont="1" applyFill="1" applyBorder="1" applyAlignment="1" applyProtection="1">
      <alignment horizontal="center" vertical="center"/>
      <protection hidden="1"/>
    </xf>
    <xf numFmtId="0" fontId="7" fillId="2" borderId="11" xfId="0" applyFont="1" applyFill="1" applyBorder="1" applyAlignment="1" applyProtection="1">
      <alignment horizontal="center" vertical="center"/>
      <protection hidden="1"/>
    </xf>
    <xf numFmtId="0" fontId="7" fillId="2" borderId="10" xfId="0" applyFont="1" applyFill="1" applyBorder="1" applyAlignment="1" applyProtection="1">
      <alignment horizontal="center" vertical="center" wrapText="1"/>
      <protection hidden="1"/>
    </xf>
    <xf numFmtId="0" fontId="7" fillId="2" borderId="11" xfId="0" applyFont="1" applyFill="1" applyBorder="1" applyAlignment="1" applyProtection="1">
      <alignment horizontal="center" vertical="center" wrapText="1"/>
      <protection hidden="1"/>
    </xf>
    <xf numFmtId="0" fontId="7" fillId="2" borderId="14" xfId="0" applyFont="1" applyFill="1" applyBorder="1" applyAlignment="1" applyProtection="1">
      <alignment horizontal="center" vertical="center" wrapText="1"/>
      <protection hidden="1"/>
    </xf>
    <xf numFmtId="0" fontId="7" fillId="2" borderId="15" xfId="0" applyFont="1" applyFill="1" applyBorder="1" applyAlignment="1" applyProtection="1">
      <alignment horizontal="center" vertical="center" wrapText="1"/>
      <protection hidden="1"/>
    </xf>
    <xf numFmtId="164" fontId="7" fillId="2" borderId="12" xfId="0" applyNumberFormat="1" applyFont="1" applyFill="1" applyBorder="1" applyAlignment="1" applyProtection="1">
      <alignment horizontal="center" vertical="center" wrapText="1"/>
      <protection hidden="1"/>
    </xf>
    <xf numFmtId="164" fontId="7" fillId="2" borderId="13" xfId="0" applyNumberFormat="1" applyFont="1" applyFill="1" applyBorder="1" applyAlignment="1" applyProtection="1">
      <alignment horizontal="center" vertical="center" wrapText="1"/>
      <protection hidden="1"/>
    </xf>
    <xf numFmtId="164" fontId="7" fillId="2" borderId="10" xfId="0" applyNumberFormat="1" applyFont="1" applyFill="1" applyBorder="1" applyAlignment="1" applyProtection="1">
      <alignment horizontal="center" vertical="center" wrapText="1"/>
      <protection hidden="1"/>
    </xf>
    <xf numFmtId="164" fontId="7" fillId="2" borderId="11" xfId="0" applyNumberFormat="1" applyFont="1" applyFill="1" applyBorder="1" applyAlignment="1" applyProtection="1">
      <alignment horizontal="center" vertical="center" wrapText="1"/>
      <protection hidden="1"/>
    </xf>
    <xf numFmtId="0" fontId="7" fillId="2" borderId="12" xfId="0" applyFont="1" applyFill="1" applyBorder="1" applyAlignment="1" applyProtection="1">
      <alignment horizontal="center" vertical="center" wrapText="1"/>
      <protection hidden="1"/>
    </xf>
    <xf numFmtId="0" fontId="7" fillId="2" borderId="13" xfId="0" applyFont="1" applyFill="1" applyBorder="1" applyAlignment="1" applyProtection="1">
      <alignment horizontal="center" vertical="center" wrapText="1"/>
      <protection hidden="1"/>
    </xf>
  </cellXfs>
  <cellStyles count="2">
    <cellStyle name="Lien hypertexte" xfId="1" builtinId="8"/>
    <cellStyle name="Normal" xfId="0" builtinId="0"/>
  </cellStyles>
  <dxfs count="4">
    <dxf>
      <fill>
        <patternFill>
          <bgColor indexed="26"/>
        </patternFill>
      </fill>
    </dxf>
    <dxf>
      <fill>
        <patternFill>
          <bgColor indexed="47"/>
        </patternFill>
      </fill>
    </dxf>
    <dxf>
      <fill>
        <patternFill>
          <bgColor indexed="26"/>
        </patternFill>
      </fill>
    </dxf>
    <dxf>
      <fill>
        <patternFill>
          <bgColor indexed="2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4</xdr:col>
      <xdr:colOff>571500</xdr:colOff>
      <xdr:row>4</xdr:row>
      <xdr:rowOff>85725</xdr:rowOff>
    </xdr:from>
    <xdr:to>
      <xdr:col>6</xdr:col>
      <xdr:colOff>1543050</xdr:colOff>
      <xdr:row>11</xdr:row>
      <xdr:rowOff>104775</xdr:rowOff>
    </xdr:to>
    <xdr:sp macro="" textlink="">
      <xdr:nvSpPr>
        <xdr:cNvPr id="2" name="ZoneTexte 1"/>
        <xdr:cNvSpPr txBox="1"/>
      </xdr:nvSpPr>
      <xdr:spPr>
        <a:xfrm>
          <a:off x="3867150" y="1047750"/>
          <a:ext cx="4819650" cy="1047750"/>
        </a:xfrm>
        <a:prstGeom prst="rect">
          <a:avLst/>
        </a:prstGeom>
        <a:solidFill>
          <a:schemeClr val="lt1"/>
        </a:solidFill>
        <a:ln w="254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voudrais  figer</a:t>
          </a:r>
          <a:r>
            <a:rPr lang="fr-FR" sz="1100" baseline="0"/>
            <a:t> les valeurs  du "stock restant" dans la feuille "Stock", aux valeurs actuelles. En effaçant  les données colonne  "C"  et "D" dans les feuilles "Entrée et Sortie" et que de nouvelles valeurs entrées dans les feuilles "Entrée et sortie" s'ajoutent aux valeurs présentent dans la colonne "Stock restant" de la feuille  "Stock"</a:t>
          </a:r>
          <a:endParaRPr lang="fr-FR" sz="1100"/>
        </a:p>
      </xdr:txBody>
    </xdr:sp>
    <xdr:clientData/>
  </xdr:twoCellAnchor>
</xdr:wsDr>
</file>

<file path=xl/theme/theme1.xml><?xml version="1.0" encoding="utf-8"?>
<a:theme xmlns:a="http://schemas.openxmlformats.org/drawingml/2006/main" name="Thème Office">
  <a:themeElements>
    <a:clrScheme name="Personnalisé 1">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6"/>
  </sheetPr>
  <dimension ref="A1:G113"/>
  <sheetViews>
    <sheetView workbookViewId="0">
      <pane ySplit="3" topLeftCell="A4" activePane="bottomLeft" state="frozen"/>
      <selection pane="bottomLeft" activeCell="K21" sqref="K21"/>
    </sheetView>
  </sheetViews>
  <sheetFormatPr baseColWidth="10" defaultRowHeight="12.75" x14ac:dyDescent="0.2"/>
  <cols>
    <col min="1" max="1" width="5.375" style="22" bestFit="1" customWidth="1"/>
    <col min="2" max="2" width="12.625" customWidth="1"/>
    <col min="3" max="3" width="13" bestFit="1" customWidth="1"/>
    <col min="4" max="4" width="12.625" style="3" customWidth="1"/>
    <col min="5" max="5" width="37.875" style="3" customWidth="1"/>
    <col min="6" max="7" width="12.625" style="3" customWidth="1"/>
  </cols>
  <sheetData>
    <row r="1" spans="1:7" ht="8.25" customHeight="1" x14ac:dyDescent="0.2">
      <c r="A1" s="18"/>
      <c r="B1" s="14"/>
      <c r="C1" s="15"/>
      <c r="D1" s="15"/>
      <c r="E1" s="16"/>
      <c r="F1" s="16"/>
      <c r="G1" s="17"/>
    </row>
    <row r="2" spans="1:7" ht="6.75" customHeight="1" thickBot="1" x14ac:dyDescent="0.25">
      <c r="A2" s="19"/>
      <c r="B2" s="10"/>
      <c r="C2" s="4"/>
      <c r="D2" s="11"/>
      <c r="E2" s="12"/>
      <c r="F2" s="12"/>
      <c r="G2" s="13"/>
    </row>
    <row r="3" spans="1:7" ht="28.5" customHeight="1" thickTop="1" thickBot="1" x14ac:dyDescent="0.25">
      <c r="A3" s="9" t="s">
        <v>2</v>
      </c>
      <c r="B3" s="8" t="s">
        <v>6</v>
      </c>
      <c r="C3" s="7" t="s">
        <v>163</v>
      </c>
      <c r="D3" s="6" t="s">
        <v>7</v>
      </c>
      <c r="E3" s="6" t="s">
        <v>5</v>
      </c>
      <c r="F3" s="6" t="s">
        <v>142</v>
      </c>
      <c r="G3" s="6" t="s">
        <v>1</v>
      </c>
    </row>
    <row r="4" spans="1:7" ht="13.5" thickTop="1" x14ac:dyDescent="0.2">
      <c r="A4" s="20">
        <v>1</v>
      </c>
      <c r="B4" s="5">
        <v>41061</v>
      </c>
      <c r="C4" s="224">
        <v>1</v>
      </c>
      <c r="D4" s="222">
        <v>130</v>
      </c>
      <c r="E4" s="45" t="str">
        <f>IF(ISBLANK($C4),"",INDEX(Stock!$A$4:$H$130,MATCH(Entrée!$C4,Stock!$C$4:$C$130,0),5))</f>
        <v>Additif (Inhibiteur de corrosion)</v>
      </c>
      <c r="F4" s="45" t="str">
        <f>IF(ISBLANK($C4),"",INDEX(Stock!$A$4:$H$103,MATCH(Entrée!$C4,Stock!$C$4:$C$103,0),6))</f>
        <v>Bidon (5L)</v>
      </c>
      <c r="G4" s="45" t="str">
        <f>IF(ISBLANK($C4),"",INDEX(Stock!$A$4:$H$103,MATCH(Entrée!$C4,Stock!$C$4:$C$103,0),7))</f>
        <v>Struers</v>
      </c>
    </row>
    <row r="5" spans="1:7" x14ac:dyDescent="0.2">
      <c r="A5" s="21">
        <v>2</v>
      </c>
      <c r="B5" s="5">
        <v>41062</v>
      </c>
      <c r="C5" s="224">
        <v>2</v>
      </c>
      <c r="D5" s="223">
        <v>129</v>
      </c>
      <c r="E5" s="45" t="str">
        <f>IF(ISBLANK($C5),"",INDEX(Stock!$A$4:$H$130,MATCH(Entrée!$C5,Stock!$C$4:$C$130,0),5))</f>
        <v>Meule 40 A 15 (Ø150 matériaux ductiles; ex : bases Ni)</v>
      </c>
      <c r="F5" s="45" t="str">
        <f>IF(ISBLANK($C5),"",INDEX(Stock!$A$4:$H$103,MATCH(Entrée!$C5,Stock!$C$4:$C$103,0),6))</f>
        <v>Meule</v>
      </c>
      <c r="G5" s="45" t="str">
        <f>IF(ISBLANK($C5),"",INDEX(Stock!$A$4:$H$103,MATCH(Entrée!$C5,Stock!$C$4:$C$103,0),7))</f>
        <v>Struers</v>
      </c>
    </row>
    <row r="6" spans="1:7" x14ac:dyDescent="0.2">
      <c r="A6" s="21">
        <v>3</v>
      </c>
      <c r="B6" s="5">
        <v>41063</v>
      </c>
      <c r="C6" s="224">
        <v>3</v>
      </c>
      <c r="D6" s="222">
        <v>128</v>
      </c>
      <c r="E6" s="45" t="str">
        <f>IF(ISBLANK($C6),"",INDEX(Stock!$A$4:$H$130,MATCH(Entrée!$C6,Stock!$C$4:$C$130,0),5))</f>
        <v>Meule 50 A 15 (Ø150 matériaux durs; ex : ACIERS)</v>
      </c>
      <c r="F6" s="45" t="str">
        <f>IF(ISBLANK($C6),"",INDEX(Stock!$A$4:$H$103,MATCH(Entrée!$C6,Stock!$C$4:$C$103,0),6))</f>
        <v>Meule</v>
      </c>
      <c r="G6" s="45" t="str">
        <f>IF(ISBLANK($C6),"",INDEX(Stock!$A$4:$H$103,MATCH(Entrée!$C6,Stock!$C$4:$C$103,0),7))</f>
        <v>Struers</v>
      </c>
    </row>
    <row r="7" spans="1:7" x14ac:dyDescent="0.2">
      <c r="A7" s="21">
        <v>4</v>
      </c>
      <c r="B7" s="5">
        <v>41064</v>
      </c>
      <c r="C7" s="224">
        <v>4</v>
      </c>
      <c r="D7" s="223">
        <v>127</v>
      </c>
      <c r="E7" s="45" t="str">
        <f>IF(ISBLANK($C7),"",INDEX(Stock!$A$4:$H$130,MATCH(Entrée!$C7,Stock!$C$4:$C$130,0),5))</f>
        <v>Meule 10 S 15 (Ø150 matériaux ductiles; ex : bases Ti)</v>
      </c>
      <c r="F7" s="45" t="str">
        <f>IF(ISBLANK($C7),"",INDEX(Stock!$A$4:$H$103,MATCH(Entrée!$C7,Stock!$C$4:$C$103,0),6))</f>
        <v>Meule</v>
      </c>
      <c r="G7" s="45" t="str">
        <f>IF(ISBLANK($C7),"",INDEX(Stock!$A$4:$H$103,MATCH(Entrée!$C7,Stock!$C$4:$C$103,0),7))</f>
        <v>Struers</v>
      </c>
    </row>
    <row r="8" spans="1:7" x14ac:dyDescent="0.2">
      <c r="A8" s="21">
        <v>5</v>
      </c>
      <c r="B8" s="1"/>
      <c r="C8" s="224">
        <v>5</v>
      </c>
      <c r="D8" s="222">
        <v>126</v>
      </c>
      <c r="E8" s="45" t="str">
        <f>IF(ISBLANK($C8),"",INDEX(Stock!$A$4:$H$130,MATCH(Entrée!$C8,Stock!$C$4:$C$130,0),5))</f>
        <v>Meule diamant B0 D 15 (Ø150 matériaux durs HV&gt;800)</v>
      </c>
      <c r="F8" s="45" t="str">
        <f>IF(ISBLANK($C8),"",INDEX(Stock!$A$4:$H$103,MATCH(Entrée!$C8,Stock!$C$4:$C$103,0),6))</f>
        <v>Meule</v>
      </c>
      <c r="G8" s="45" t="str">
        <f>IF(ISBLANK($C8),"",INDEX(Stock!$A$4:$H$103,MATCH(Entrée!$C8,Stock!$C$4:$C$103,0),7))</f>
        <v>Struers</v>
      </c>
    </row>
    <row r="9" spans="1:7" x14ac:dyDescent="0.2">
      <c r="A9" s="21">
        <v>6</v>
      </c>
      <c r="B9" s="1"/>
      <c r="C9" s="224">
        <v>6</v>
      </c>
      <c r="D9" s="223">
        <v>125</v>
      </c>
      <c r="E9" s="45" t="str">
        <f>IF(ISBLANK($C9),"",INDEX(Stock!$A$4:$H$130,MATCH(Entrée!$C9,Stock!$C$4:$C$130,0),5))</f>
        <v>Résine MultiFast rouge</v>
      </c>
      <c r="F9" s="45" t="str">
        <f>IF(ISBLANK($C9),"",INDEX(Stock!$A$4:$H$103,MATCH(Entrée!$C9,Stock!$C$4:$C$103,0),6))</f>
        <v>Pot 7,5kg</v>
      </c>
      <c r="G9" s="45" t="str">
        <f>IF(ISBLANK($C9),"",INDEX(Stock!$A$4:$H$103,MATCH(Entrée!$C9,Stock!$C$4:$C$103,0),7))</f>
        <v>Struers</v>
      </c>
    </row>
    <row r="10" spans="1:7" x14ac:dyDescent="0.2">
      <c r="A10" s="21">
        <v>7</v>
      </c>
      <c r="B10" s="1"/>
      <c r="C10" s="224">
        <v>7</v>
      </c>
      <c r="D10" s="222">
        <v>124</v>
      </c>
      <c r="E10" s="45" t="str">
        <f>IF(ISBLANK($C10),"",INDEX(Stock!$A$4:$H$130,MATCH(Entrée!$C10,Stock!$C$4:$C$130,0),5))</f>
        <v>Résine PolyFast (conductrice)</v>
      </c>
      <c r="F10" s="45" t="str">
        <f>IF(ISBLANK($C10),"",INDEX(Stock!$A$4:$H$103,MATCH(Entrée!$C10,Stock!$C$4:$C$103,0),6))</f>
        <v>Pot 1kg</v>
      </c>
      <c r="G10" s="45" t="str">
        <f>IF(ISBLANK($C10),"",INDEX(Stock!$A$4:$H$103,MATCH(Entrée!$C10,Stock!$C$4:$C$103,0),7))</f>
        <v>Struers</v>
      </c>
    </row>
    <row r="11" spans="1:7" x14ac:dyDescent="0.2">
      <c r="A11" s="21">
        <v>8</v>
      </c>
      <c r="B11" s="1"/>
      <c r="C11" s="224">
        <v>8</v>
      </c>
      <c r="D11" s="223">
        <v>123</v>
      </c>
      <c r="E11" s="45" t="str">
        <f>IF(ISBLANK($C11),"",INDEX(Stock!$A$4:$H$130,MATCH(Entrée!$C11,Stock!$C$4:$C$130,0),5))</f>
        <v>Résine IsoFast</v>
      </c>
      <c r="F11" s="45" t="str">
        <f>IF(ISBLANK($C11),"",INDEX(Stock!$A$4:$H$103,MATCH(Entrée!$C11,Stock!$C$4:$C$103,0),6))</f>
        <v>Pot 1kg</v>
      </c>
      <c r="G11" s="45" t="str">
        <f>IF(ISBLANK($C11),"",INDEX(Stock!$A$4:$H$103,MATCH(Entrée!$C11,Stock!$C$4:$C$103,0),7))</f>
        <v>Struers</v>
      </c>
    </row>
    <row r="12" spans="1:7" x14ac:dyDescent="0.2">
      <c r="A12" s="21">
        <v>9</v>
      </c>
      <c r="B12" s="1"/>
      <c r="C12" s="224">
        <v>9</v>
      </c>
      <c r="D12" s="222">
        <v>122</v>
      </c>
      <c r="E12" s="45" t="str">
        <f>IF(ISBLANK($C12),"",INDEX(Stock!$A$4:$H$130,MATCH(Entrée!$C12,Stock!$C$4:$C$130,0),5))</f>
        <v>Résine Epomet F (gros grain)</v>
      </c>
      <c r="F12" s="45" t="str">
        <f>IF(ISBLANK($C12),"",INDEX(Stock!$A$4:$H$103,MATCH(Entrée!$C12,Stock!$C$4:$C$103,0),6))</f>
        <v>Pot 4,4kg</v>
      </c>
      <c r="G12" s="45" t="str">
        <f>IF(ISBLANK($C12),"",INDEX(Stock!$A$4:$H$103,MATCH(Entrée!$C12,Stock!$C$4:$C$103,0),7))</f>
        <v>Buehler</v>
      </c>
    </row>
    <row r="13" spans="1:7" x14ac:dyDescent="0.2">
      <c r="A13" s="21">
        <v>10</v>
      </c>
      <c r="B13" s="1"/>
      <c r="C13" s="224">
        <v>10</v>
      </c>
      <c r="D13" s="223">
        <v>121</v>
      </c>
      <c r="E13" s="45" t="str">
        <f>IF(ISBLANK($C13),"",INDEX(Stock!$A$4:$H$130,MATCH(Entrée!$C13,Stock!$C$4:$C$130,0),5))</f>
        <v>Résine TransOptic</v>
      </c>
      <c r="F13" s="45" t="str">
        <f>IF(ISBLANK($C13),"",INDEX(Stock!$A$4:$H$103,MATCH(Entrée!$C13,Stock!$C$4:$C$103,0),6))</f>
        <v>Pot 2,3kg</v>
      </c>
      <c r="G13" s="45" t="str">
        <f>IF(ISBLANK($C13),"",INDEX(Stock!$A$4:$H$103,MATCH(Entrée!$C13,Stock!$C$4:$C$103,0),7))</f>
        <v>Buehler</v>
      </c>
    </row>
    <row r="14" spans="1:7" x14ac:dyDescent="0.2">
      <c r="A14" s="21">
        <v>11</v>
      </c>
      <c r="B14" s="1"/>
      <c r="C14" s="224">
        <v>11</v>
      </c>
      <c r="D14" s="222">
        <v>120</v>
      </c>
      <c r="E14" s="45" t="str">
        <f>IF(ISBLANK($C14),"",INDEX(Stock!$A$4:$H$130,MATCH(Entrée!$C14,Stock!$C$4:$C$130,0),5))</f>
        <v>EpoFix (résine)</v>
      </c>
      <c r="F14" s="45" t="str">
        <f>IF(ISBLANK($C14),"",INDEX(Stock!$A$4:$H$103,MATCH(Entrée!$C14,Stock!$C$4:$C$103,0),6))</f>
        <v>Bouteille 1 L</v>
      </c>
      <c r="G14" s="45" t="str">
        <f>IF(ISBLANK($C14),"",INDEX(Stock!$A$4:$H$103,MATCH(Entrée!$C14,Stock!$C$4:$C$103,0),7))</f>
        <v>Struers</v>
      </c>
    </row>
    <row r="15" spans="1:7" x14ac:dyDescent="0.2">
      <c r="A15" s="21">
        <v>12</v>
      </c>
      <c r="B15" s="1"/>
      <c r="C15" s="224">
        <v>12</v>
      </c>
      <c r="D15" s="223">
        <v>119</v>
      </c>
      <c r="E15" s="45" t="str">
        <f>IF(ISBLANK($C15),"",INDEX(Stock!$A$4:$H$130,MATCH(Entrée!$C15,Stock!$C$4:$C$130,0),5))</f>
        <v>Epofix (Durcisseur)</v>
      </c>
      <c r="F15" s="45" t="str">
        <f>IF(ISBLANK($C15),"",INDEX(Stock!$A$4:$H$103,MATCH(Entrée!$C15,Stock!$C$4:$C$103,0),6))</f>
        <v>Bouteille 1 L</v>
      </c>
      <c r="G15" s="45" t="str">
        <f>IF(ISBLANK($C15),"",INDEX(Stock!$A$4:$H$103,MATCH(Entrée!$C15,Stock!$C$4:$C$103,0),7))</f>
        <v>Struers</v>
      </c>
    </row>
    <row r="16" spans="1:7" x14ac:dyDescent="0.2">
      <c r="A16" s="21">
        <v>13</v>
      </c>
      <c r="B16" s="1"/>
      <c r="C16" s="224">
        <v>13</v>
      </c>
      <c r="D16" s="222">
        <v>118</v>
      </c>
      <c r="E16" s="45" t="str">
        <f>IF(ISBLANK($C16),"",INDEX(Stock!$A$4:$H$130,MATCH(Entrée!$C16,Stock!$C$4:$C$130,0),5))</f>
        <v>EPOLU (Epodye)</v>
      </c>
      <c r="F16" s="45" t="str">
        <f>IF(ISBLANK($C16),"",INDEX(Stock!$A$4:$H$103,MATCH(Entrée!$C16,Stock!$C$4:$C$103,0),6))</f>
        <v>Pot de 20g</v>
      </c>
      <c r="G16" s="45" t="str">
        <f>IF(ISBLANK($C16),"",INDEX(Stock!$A$4:$H$103,MATCH(Entrée!$C16,Stock!$C$4:$C$103,0),7))</f>
        <v>Struers</v>
      </c>
    </row>
    <row r="17" spans="1:7" x14ac:dyDescent="0.2">
      <c r="A17" s="21">
        <v>14</v>
      </c>
      <c r="B17" s="1"/>
      <c r="C17" s="224">
        <v>14</v>
      </c>
      <c r="D17" s="223">
        <v>117</v>
      </c>
      <c r="E17" s="45" t="str">
        <f>IF(ISBLANK($C17),"",INDEX(Stock!$A$4:$H$130,MATCH(Entrée!$C17,Stock!$C$4:$C$130,0),5))</f>
        <v xml:space="preserve">Clips/PL </v>
      </c>
      <c r="F17" s="45" t="str">
        <f>IF(ISBLANK($C17),"",INDEX(Stock!$A$4:$H$103,MATCH(Entrée!$C17,Stock!$C$4:$C$103,0),6))</f>
        <v>Boite de 100</v>
      </c>
      <c r="G17" s="45" t="str">
        <f>IF(ISBLANK($C17),"",INDEX(Stock!$A$4:$H$103,MATCH(Entrée!$C17,Stock!$C$4:$C$103,0),7))</f>
        <v>ESCIL</v>
      </c>
    </row>
    <row r="18" spans="1:7" x14ac:dyDescent="0.2">
      <c r="A18" s="21">
        <v>15</v>
      </c>
      <c r="B18" s="1"/>
      <c r="C18" s="224">
        <v>15</v>
      </c>
      <c r="D18" s="222">
        <v>116</v>
      </c>
      <c r="E18" s="45" t="str">
        <f>IF(ISBLANK($C18),"",INDEX(Stock!$A$4:$H$130,MATCH(Entrée!$C18,Stock!$C$4:$C$130,0),5))</f>
        <v>Moules KM en acrylique Ø25mm</v>
      </c>
      <c r="F18" s="45" t="str">
        <f>IF(ISBLANK($C18),"",INDEX(Stock!$A$4:$H$103,MATCH(Entrée!$C18,Stock!$C$4:$C$103,0),6))</f>
        <v>Boite de 30</v>
      </c>
      <c r="G18" s="45" t="str">
        <f>IF(ISBLANK($C18),"",INDEX(Stock!$A$4:$H$103,MATCH(Entrée!$C18,Stock!$C$4:$C$103,0),7))</f>
        <v>Presi</v>
      </c>
    </row>
    <row r="19" spans="1:7" x14ac:dyDescent="0.2">
      <c r="A19" s="21">
        <v>16</v>
      </c>
      <c r="B19" s="1"/>
      <c r="C19" s="224">
        <v>16</v>
      </c>
      <c r="D19" s="223">
        <v>115</v>
      </c>
      <c r="E19" s="45" t="str">
        <f>IF(ISBLANK($C19),"",INDEX(Stock!$A$4:$H$130,MATCH(Entrée!$C19,Stock!$C$4:$C$130,0),5))</f>
        <v>Moules KM en acrylique Ø40mm</v>
      </c>
      <c r="F19" s="45" t="str">
        <f>IF(ISBLANK($C19),"",INDEX(Stock!$A$4:$H$103,MATCH(Entrée!$C19,Stock!$C$4:$C$103,0),6))</f>
        <v>Boite de 30</v>
      </c>
      <c r="G19" s="45" t="str">
        <f>IF(ISBLANK($C19),"",INDEX(Stock!$A$4:$H$103,MATCH(Entrée!$C19,Stock!$C$4:$C$103,0),7))</f>
        <v>Presi</v>
      </c>
    </row>
    <row r="20" spans="1:7" x14ac:dyDescent="0.2">
      <c r="A20" s="21">
        <v>17</v>
      </c>
      <c r="B20" s="1"/>
      <c r="C20" s="224">
        <v>17</v>
      </c>
      <c r="D20" s="222">
        <v>114</v>
      </c>
      <c r="E20" s="45" t="str">
        <f>IF(ISBLANK($C20),"",INDEX(Stock!$A$4:$H$130,MATCH(Entrée!$C20,Stock!$C$4:$C$130,0),5))</f>
        <v>Papier Zirmet P60</v>
      </c>
      <c r="F20" s="45" t="str">
        <f>IF(ISBLANK($C20),"",INDEX(Stock!$A$4:$H$103,MATCH(Entrée!$C20,Stock!$C$4:$C$103,0),6))</f>
        <v>Boite de 25</v>
      </c>
      <c r="G20" s="45" t="str">
        <f>IF(ISBLANK($C20),"",INDEX(Stock!$A$4:$H$103,MATCH(Entrée!$C20,Stock!$C$4:$C$103,0),7))</f>
        <v>Buehler</v>
      </c>
    </row>
    <row r="21" spans="1:7" x14ac:dyDescent="0.2">
      <c r="A21" s="21">
        <v>18</v>
      </c>
      <c r="B21" s="1"/>
      <c r="C21" s="224">
        <v>18</v>
      </c>
      <c r="D21" s="223">
        <v>113</v>
      </c>
      <c r="E21" s="45" t="str">
        <f>IF(ISBLANK($C21),"",INDEX(Stock!$A$4:$H$130,MATCH(Entrée!$C21,Stock!$C$4:$C$130,0),5))</f>
        <v>Papier Sic Foil Ø300 G 120</v>
      </c>
      <c r="F21" s="45" t="str">
        <f>IF(ISBLANK($C21),"",INDEX(Stock!$A$4:$H$103,MATCH(Entrée!$C21,Stock!$C$4:$C$103,0),6))</f>
        <v>Boite de 50</v>
      </c>
      <c r="G21" s="45" t="str">
        <f>IF(ISBLANK($C21),"",INDEX(Stock!$A$4:$H$103,MATCH(Entrée!$C21,Stock!$C$4:$C$103,0),7))</f>
        <v>Struers</v>
      </c>
    </row>
    <row r="22" spans="1:7" x14ac:dyDescent="0.2">
      <c r="A22" s="21">
        <v>19</v>
      </c>
      <c r="B22" s="1"/>
      <c r="C22" s="224">
        <v>19</v>
      </c>
      <c r="D22" s="222">
        <v>112</v>
      </c>
      <c r="E22" s="45" t="str">
        <f>IF(ISBLANK($C22),"",INDEX(Stock!$A$4:$H$130,MATCH(Entrée!$C22,Stock!$C$4:$C$130,0),5))</f>
        <v>Papier Sic Foil Ø300 G 220</v>
      </c>
      <c r="F22" s="45" t="str">
        <f>IF(ISBLANK($C22),"",INDEX(Stock!$A$4:$H$103,MATCH(Entrée!$C22,Stock!$C$4:$C$103,0),6))</f>
        <v>Boite de 50</v>
      </c>
      <c r="G22" s="45" t="str">
        <f>IF(ISBLANK($C22),"",INDEX(Stock!$A$4:$H$103,MATCH(Entrée!$C22,Stock!$C$4:$C$103,0),7))</f>
        <v>Struers</v>
      </c>
    </row>
    <row r="23" spans="1:7" x14ac:dyDescent="0.2">
      <c r="A23" s="21">
        <v>20</v>
      </c>
      <c r="B23" s="1"/>
      <c r="C23" s="224">
        <v>20</v>
      </c>
      <c r="D23" s="223">
        <v>111</v>
      </c>
      <c r="E23" s="45" t="str">
        <f>IF(ISBLANK($C23),"",INDEX(Stock!$A$4:$H$130,MATCH(Entrée!$C23,Stock!$C$4:$C$130,0),5))</f>
        <v>Papier Sic Foil Ø300 G 500</v>
      </c>
      <c r="F23" s="45" t="str">
        <f>IF(ISBLANK($C23),"",INDEX(Stock!$A$4:$H$103,MATCH(Entrée!$C23,Stock!$C$4:$C$103,0),6))</f>
        <v>Boite de 100</v>
      </c>
      <c r="G23" s="45" t="str">
        <f>IF(ISBLANK($C23),"",INDEX(Stock!$A$4:$H$103,MATCH(Entrée!$C23,Stock!$C$4:$C$103,0),7))</f>
        <v>Struers</v>
      </c>
    </row>
    <row r="24" spans="1:7" x14ac:dyDescent="0.2">
      <c r="A24" s="21">
        <v>21</v>
      </c>
      <c r="B24" s="1"/>
      <c r="C24" s="224">
        <v>21</v>
      </c>
      <c r="D24" s="222">
        <v>110</v>
      </c>
      <c r="E24" s="45" t="str">
        <f>IF(ISBLANK($C24),"",INDEX(Stock!$A$4:$H$130,MATCH(Entrée!$C24,Stock!$C$4:$C$130,0),5))</f>
        <v>Papier Sic Foil Ø300 G 800</v>
      </c>
      <c r="F24" s="45" t="str">
        <f>IF(ISBLANK($C24),"",INDEX(Stock!$A$4:$H$103,MATCH(Entrée!$C24,Stock!$C$4:$C$103,0),6))</f>
        <v>Boite de 100</v>
      </c>
      <c r="G24" s="45" t="str">
        <f>IF(ISBLANK($C24),"",INDEX(Stock!$A$4:$H$103,MATCH(Entrée!$C24,Stock!$C$4:$C$103,0),7))</f>
        <v>Struers</v>
      </c>
    </row>
    <row r="25" spans="1:7" x14ac:dyDescent="0.2">
      <c r="A25" s="21">
        <v>22</v>
      </c>
      <c r="B25" s="1"/>
      <c r="C25" s="224">
        <v>22</v>
      </c>
      <c r="D25" s="223">
        <v>109</v>
      </c>
      <c r="E25" s="45" t="str">
        <f>IF(ISBLANK($C25),"",INDEX(Stock!$A$4:$H$130,MATCH(Entrée!$C25,Stock!$C$4:$C$130,0),5))</f>
        <v>Papier Sic Foil Ø300 G 1200</v>
      </c>
      <c r="F25" s="45" t="str">
        <f>IF(ISBLANK($C25),"",INDEX(Stock!$A$4:$H$103,MATCH(Entrée!$C25,Stock!$C$4:$C$103,0),6))</f>
        <v>Boite de 100</v>
      </c>
      <c r="G25" s="45" t="str">
        <f>IF(ISBLANK($C25),"",INDEX(Stock!$A$4:$H$103,MATCH(Entrée!$C25,Stock!$C$4:$C$103,0),7))</f>
        <v>Struers</v>
      </c>
    </row>
    <row r="26" spans="1:7" x14ac:dyDescent="0.2">
      <c r="A26" s="21">
        <v>23</v>
      </c>
      <c r="B26" s="1"/>
      <c r="C26" s="224">
        <v>23</v>
      </c>
      <c r="D26" s="222">
        <v>108</v>
      </c>
      <c r="E26" s="45" t="str">
        <f>IF(ISBLANK($C26),"",INDEX(Stock!$A$4:$H$130,MATCH(Entrée!$C26,Stock!$C$4:$C$130,0),5))</f>
        <v>Papier Sic Ø305 G 2000</v>
      </c>
      <c r="F26" s="45" t="str">
        <f>IF(ISBLANK($C26),"",INDEX(Stock!$A$4:$H$103,MATCH(Entrée!$C26,Stock!$C$4:$C$103,0),6))</f>
        <v>Boite de 50</v>
      </c>
      <c r="G26" s="45" t="str">
        <f>IF(ISBLANK($C26),"",INDEX(Stock!$A$4:$H$103,MATCH(Entrée!$C26,Stock!$C$4:$C$103,0),7))</f>
        <v>Struers</v>
      </c>
    </row>
    <row r="27" spans="1:7" x14ac:dyDescent="0.2">
      <c r="A27" s="21">
        <v>24</v>
      </c>
      <c r="B27" s="1"/>
      <c r="C27" s="224">
        <v>24</v>
      </c>
      <c r="D27" s="223">
        <v>107</v>
      </c>
      <c r="E27" s="45" t="str">
        <f>IF(ISBLANK($C27),"",INDEX(Stock!$A$4:$H$130,MATCH(Entrée!$C27,Stock!$C$4:$C$130,0),5))</f>
        <v>MD-Gekko Ø300</v>
      </c>
      <c r="F27" s="45" t="str">
        <f>IF(ISBLANK($C27),"",INDEX(Stock!$A$4:$H$103,MATCH(Entrée!$C27,Stock!$C$4:$C$103,0),6))</f>
        <v>Drap</v>
      </c>
      <c r="G27" s="45" t="str">
        <f>IF(ISBLANK($C27),"",INDEX(Stock!$A$4:$H$103,MATCH(Entrée!$C27,Stock!$C$4:$C$103,0),7))</f>
        <v>Struers</v>
      </c>
    </row>
    <row r="28" spans="1:7" x14ac:dyDescent="0.2">
      <c r="A28" s="21">
        <v>25</v>
      </c>
      <c r="B28" s="1"/>
      <c r="C28" s="224">
        <v>25</v>
      </c>
      <c r="D28" s="222">
        <v>106</v>
      </c>
      <c r="E28" s="45" t="str">
        <f>IF(ISBLANK($C28),"",INDEX(Stock!$A$4:$H$130,MATCH(Entrée!$C28,Stock!$C$4:$C$130,0),5))</f>
        <v>MD-Fuga Ø300</v>
      </c>
      <c r="F28" s="45" t="str">
        <f>IF(ISBLANK($C28),"",INDEX(Stock!$A$4:$H$103,MATCH(Entrée!$C28,Stock!$C$4:$C$103,0),6))</f>
        <v>Drap</v>
      </c>
      <c r="G28" s="45" t="str">
        <f>IF(ISBLANK($C28),"",INDEX(Stock!$A$4:$H$103,MATCH(Entrée!$C28,Stock!$C$4:$C$103,0),7))</f>
        <v>Struers</v>
      </c>
    </row>
    <row r="29" spans="1:7" x14ac:dyDescent="0.2">
      <c r="A29" s="21">
        <v>26</v>
      </c>
      <c r="B29" s="1"/>
      <c r="C29" s="224">
        <v>26</v>
      </c>
      <c r="D29" s="223">
        <v>105</v>
      </c>
      <c r="E29" s="45" t="str">
        <f>IF(ISBLANK($C29),"",INDEX(Stock!$A$4:$H$130,MATCH(Entrée!$C29,Stock!$C$4:$C$130,0),5))</f>
        <v>MD-Chem Ø300</v>
      </c>
      <c r="F29" s="45" t="str">
        <f>IF(ISBLANK($C29),"",INDEX(Stock!$A$4:$H$103,MATCH(Entrée!$C29,Stock!$C$4:$C$103,0),6))</f>
        <v>Drap</v>
      </c>
      <c r="G29" s="45" t="str">
        <f>IF(ISBLANK($C29),"",INDEX(Stock!$A$4:$H$103,MATCH(Entrée!$C29,Stock!$C$4:$C$103,0),7))</f>
        <v>Struers</v>
      </c>
    </row>
    <row r="30" spans="1:7" x14ac:dyDescent="0.2">
      <c r="A30" s="21">
        <v>27</v>
      </c>
      <c r="B30" s="1"/>
      <c r="C30" s="224">
        <v>27</v>
      </c>
      <c r="D30" s="222">
        <v>104</v>
      </c>
      <c r="E30" s="45" t="str">
        <f>IF(ISBLANK($C30),"",INDEX(Stock!$A$4:$H$130,MATCH(Entrée!$C30,Stock!$C$4:$C$130,0),5))</f>
        <v>MD-Mol Ø300</v>
      </c>
      <c r="F30" s="45" t="str">
        <f>IF(ISBLANK($C30),"",INDEX(Stock!$A$4:$H$103,MATCH(Entrée!$C30,Stock!$C$4:$C$103,0),6))</f>
        <v>Drap</v>
      </c>
      <c r="G30" s="45" t="str">
        <f>IF(ISBLANK($C30),"",INDEX(Stock!$A$4:$H$103,MATCH(Entrée!$C30,Stock!$C$4:$C$103,0),7))</f>
        <v>Struers</v>
      </c>
    </row>
    <row r="31" spans="1:7" x14ac:dyDescent="0.2">
      <c r="A31" s="21">
        <v>28</v>
      </c>
      <c r="B31" s="1"/>
      <c r="C31" s="224">
        <v>28</v>
      </c>
      <c r="D31" s="223">
        <v>103</v>
      </c>
      <c r="E31" s="45" t="str">
        <f>IF(ISBLANK($C31),"",INDEX(Stock!$A$4:$H$130,MATCH(Entrée!$C31,Stock!$C$4:$C$130,0),5))</f>
        <v>MD-Allegro Ø300</v>
      </c>
      <c r="F31" s="45" t="str">
        <f>IF(ISBLANK($C31),"",INDEX(Stock!$A$4:$H$103,MATCH(Entrée!$C31,Stock!$C$4:$C$103,0),6))</f>
        <v>Drap</v>
      </c>
      <c r="G31" s="45" t="str">
        <f>IF(ISBLANK($C31),"",INDEX(Stock!$A$4:$H$103,MATCH(Entrée!$C31,Stock!$C$4:$C$103,0),7))</f>
        <v>Struers</v>
      </c>
    </row>
    <row r="32" spans="1:7" x14ac:dyDescent="0.2">
      <c r="A32" s="21">
        <v>29</v>
      </c>
      <c r="B32" s="1"/>
      <c r="C32" s="224">
        <v>29</v>
      </c>
      <c r="D32" s="222">
        <v>102</v>
      </c>
      <c r="E32" s="45" t="str">
        <f>IF(ISBLANK($C32),"",INDEX(Stock!$A$4:$H$130,MATCH(Entrée!$C32,Stock!$C$4:$C$130,0),5))</f>
        <v>MD-Largo Ø300</v>
      </c>
      <c r="F32" s="45" t="str">
        <f>IF(ISBLANK($C32),"",INDEX(Stock!$A$4:$H$103,MATCH(Entrée!$C32,Stock!$C$4:$C$103,0),6))</f>
        <v>Drap</v>
      </c>
      <c r="G32" s="45" t="str">
        <f>IF(ISBLANK($C32),"",INDEX(Stock!$A$4:$H$103,MATCH(Entrée!$C32,Stock!$C$4:$C$103,0),7))</f>
        <v>Struers</v>
      </c>
    </row>
    <row r="33" spans="1:7" x14ac:dyDescent="0.2">
      <c r="A33" s="21">
        <v>30</v>
      </c>
      <c r="B33" s="1"/>
      <c r="C33" s="224">
        <v>30</v>
      </c>
      <c r="D33" s="223">
        <v>101</v>
      </c>
      <c r="E33" s="45" t="str">
        <f>IF(ISBLANK($C33),"",INDEX(Stock!$A$4:$H$130,MATCH(Entrée!$C33,Stock!$C$4:$C$130,0),5))</f>
        <v>MD-Dac Ø300</v>
      </c>
      <c r="F33" s="45" t="str">
        <f>IF(ISBLANK($C33),"",INDEX(Stock!$A$4:$H$103,MATCH(Entrée!$C33,Stock!$C$4:$C$103,0),6))</f>
        <v>Drap</v>
      </c>
      <c r="G33" s="45" t="str">
        <f>IF(ISBLANK($C33),"",INDEX(Stock!$A$4:$H$103,MATCH(Entrée!$C33,Stock!$C$4:$C$103,0),7))</f>
        <v>Struers</v>
      </c>
    </row>
    <row r="34" spans="1:7" x14ac:dyDescent="0.2">
      <c r="A34" s="21">
        <v>31</v>
      </c>
      <c r="B34" s="1"/>
      <c r="C34" s="224">
        <v>31</v>
      </c>
      <c r="D34" s="222">
        <v>100</v>
      </c>
      <c r="E34" s="45" t="str">
        <f>IF(ISBLANK($C34),"",INDEX(Stock!$A$4:$H$130,MATCH(Entrée!$C34,Stock!$C$4:$C$130,0),5))</f>
        <v>MD Dur Ø300</v>
      </c>
      <c r="F34" s="45" t="str">
        <f>IF(ISBLANK($C34),"",INDEX(Stock!$A$4:$H$103,MATCH(Entrée!$C34,Stock!$C$4:$C$103,0),6))</f>
        <v>Drap</v>
      </c>
      <c r="G34" s="45" t="str">
        <f>IF(ISBLANK($C34),"",INDEX(Stock!$A$4:$H$103,MATCH(Entrée!$C34,Stock!$C$4:$C$103,0),7))</f>
        <v>Struers</v>
      </c>
    </row>
    <row r="35" spans="1:7" x14ac:dyDescent="0.2">
      <c r="A35" s="21">
        <v>32</v>
      </c>
      <c r="B35" s="1"/>
      <c r="C35" s="224">
        <v>32</v>
      </c>
      <c r="D35" s="223">
        <v>99</v>
      </c>
      <c r="E35" s="45" t="str">
        <f>IF(ISBLANK($C35),"",INDEX(Stock!$A$4:$H$130,MATCH(Entrée!$C35,Stock!$C$4:$C$130,0),5))</f>
        <v>DiaPro Allegro / Largo 9µm</v>
      </c>
      <c r="F35" s="45" t="str">
        <f>IF(ISBLANK($C35),"",INDEX(Stock!$A$4:$H$103,MATCH(Entrée!$C35,Stock!$C$4:$C$103,0),6))</f>
        <v>Flacon</v>
      </c>
      <c r="G35" s="45" t="str">
        <f>IF(ISBLANK($C35),"",INDEX(Stock!$A$4:$H$103,MATCH(Entrée!$C35,Stock!$C$4:$C$103,0),7))</f>
        <v>Struers</v>
      </c>
    </row>
    <row r="36" spans="1:7" x14ac:dyDescent="0.2">
      <c r="A36" s="21">
        <v>33</v>
      </c>
      <c r="B36" s="1"/>
      <c r="C36" s="224">
        <v>33</v>
      </c>
      <c r="D36" s="222">
        <v>98</v>
      </c>
      <c r="E36" s="45" t="str">
        <f>IF(ISBLANK($C36),"",INDEX(Stock!$A$4:$H$130,MATCH(Entrée!$C36,Stock!$C$4:$C$130,0),5))</f>
        <v>Papier Sic Foil Ø250 G 120</v>
      </c>
      <c r="F36" s="45" t="str">
        <f>IF(ISBLANK($C36),"",INDEX(Stock!$A$4:$H$103,MATCH(Entrée!$C36,Stock!$C$4:$C$103,0),6))</f>
        <v>Boite de 50</v>
      </c>
      <c r="G36" s="45" t="str">
        <f>IF(ISBLANK($C36),"",INDEX(Stock!$A$4:$H$103,MATCH(Entrée!$C36,Stock!$C$4:$C$103,0),7))</f>
        <v>Struers</v>
      </c>
    </row>
    <row r="37" spans="1:7" x14ac:dyDescent="0.2">
      <c r="A37" s="21">
        <v>34</v>
      </c>
      <c r="B37" s="1"/>
      <c r="C37" s="224">
        <v>34</v>
      </c>
      <c r="D37" s="223">
        <v>97</v>
      </c>
      <c r="E37" s="45" t="str">
        <f>IF(ISBLANK($C37),"",INDEX(Stock!$A$4:$H$130,MATCH(Entrée!$C37,Stock!$C$4:$C$130,0),5))</f>
        <v>Papier Sic Foil Ø250 G 220</v>
      </c>
      <c r="F37" s="45" t="str">
        <f>IF(ISBLANK($C37),"",INDEX(Stock!$A$4:$H$103,MATCH(Entrée!$C37,Stock!$C$4:$C$103,0),6))</f>
        <v>Boite de 100</v>
      </c>
      <c r="G37" s="45" t="str">
        <f>IF(ISBLANK($C37),"",INDEX(Stock!$A$4:$H$103,MATCH(Entrée!$C37,Stock!$C$4:$C$103,0),7))</f>
        <v>Struers</v>
      </c>
    </row>
    <row r="38" spans="1:7" x14ac:dyDescent="0.2">
      <c r="A38" s="21">
        <v>35</v>
      </c>
      <c r="B38" s="1"/>
      <c r="C38" s="224">
        <v>35</v>
      </c>
      <c r="D38" s="222">
        <v>96</v>
      </c>
      <c r="E38" s="45" t="str">
        <f>IF(ISBLANK($C38),"",INDEX(Stock!$A$4:$H$130,MATCH(Entrée!$C38,Stock!$C$4:$C$130,0),5))</f>
        <v>Papier Sic Foil Ø250 G 500</v>
      </c>
      <c r="F38" s="45" t="str">
        <f>IF(ISBLANK($C38),"",INDEX(Stock!$A$4:$H$103,MATCH(Entrée!$C38,Stock!$C$4:$C$103,0),6))</f>
        <v>Boite de 100</v>
      </c>
      <c r="G38" s="45" t="str">
        <f>IF(ISBLANK($C38),"",INDEX(Stock!$A$4:$H$103,MATCH(Entrée!$C38,Stock!$C$4:$C$103,0),7))</f>
        <v>Struers</v>
      </c>
    </row>
    <row r="39" spans="1:7" x14ac:dyDescent="0.2">
      <c r="A39" s="21">
        <v>36</v>
      </c>
      <c r="B39" s="1"/>
      <c r="C39" s="224">
        <v>36</v>
      </c>
      <c r="D39" s="223">
        <v>95</v>
      </c>
      <c r="E39" s="45" t="str">
        <f>IF(ISBLANK($C39),"",INDEX(Stock!$A$4:$H$130,MATCH(Entrée!$C39,Stock!$C$4:$C$130,0),5))</f>
        <v>Papier Sic Foil Ø250 G 800</v>
      </c>
      <c r="F39" s="45" t="str">
        <f>IF(ISBLANK($C39),"",INDEX(Stock!$A$4:$H$103,MATCH(Entrée!$C39,Stock!$C$4:$C$103,0),6))</f>
        <v>Boite de 100</v>
      </c>
      <c r="G39" s="45" t="str">
        <f>IF(ISBLANK($C39),"",INDEX(Stock!$A$4:$H$103,MATCH(Entrée!$C39,Stock!$C$4:$C$103,0),7))</f>
        <v>Struers</v>
      </c>
    </row>
    <row r="40" spans="1:7" x14ac:dyDescent="0.2">
      <c r="A40" s="21">
        <v>37</v>
      </c>
      <c r="B40" s="1"/>
      <c r="C40" s="224">
        <v>37</v>
      </c>
      <c r="D40" s="222">
        <v>94</v>
      </c>
      <c r="E40" s="45" t="str">
        <f>IF(ISBLANK($C40),"",INDEX(Stock!$A$4:$H$130,MATCH(Entrée!$C40,Stock!$C$4:$C$130,0),5))</f>
        <v>Papier Sic Foil Ø250 G 1200</v>
      </c>
      <c r="F40" s="45" t="str">
        <f>IF(ISBLANK($C40),"",INDEX(Stock!$A$4:$H$103,MATCH(Entrée!$C40,Stock!$C$4:$C$103,0),6))</f>
        <v>Boite de 100</v>
      </c>
      <c r="G40" s="45" t="str">
        <f>IF(ISBLANK($C40),"",INDEX(Stock!$A$4:$H$103,MATCH(Entrée!$C40,Stock!$C$4:$C$103,0),7))</f>
        <v>Struers</v>
      </c>
    </row>
    <row r="41" spans="1:7" x14ac:dyDescent="0.2">
      <c r="A41" s="21">
        <v>38</v>
      </c>
      <c r="B41" s="1"/>
      <c r="C41" s="224">
        <v>38</v>
      </c>
      <c r="D41" s="223">
        <v>93</v>
      </c>
      <c r="E41" s="45" t="str">
        <f>IF(ISBLANK($C41),"",INDEX(Stock!$A$4:$H$130,MATCH(Entrée!$C41,Stock!$C$4:$C$130,0),5))</f>
        <v>Papier Sic Foil Ø250 G 2000</v>
      </c>
      <c r="F41" s="45" t="str">
        <f>IF(ISBLANK($C41),"",INDEX(Stock!$A$4:$H$103,MATCH(Entrée!$C41,Stock!$C$4:$C$103,0),6))</f>
        <v>Boite de 50</v>
      </c>
      <c r="G41" s="45" t="str">
        <f>IF(ISBLANK($C41),"",INDEX(Stock!$A$4:$H$103,MATCH(Entrée!$C41,Stock!$C$4:$C$103,0),7))</f>
        <v>Struers</v>
      </c>
    </row>
    <row r="42" spans="1:7" x14ac:dyDescent="0.2">
      <c r="A42" s="21">
        <v>39</v>
      </c>
      <c r="B42" s="1"/>
      <c r="C42" s="224">
        <v>39</v>
      </c>
      <c r="D42" s="222">
        <v>92</v>
      </c>
      <c r="E42" s="45" t="str">
        <f>IF(ISBLANK($C42),"",INDEX(Stock!$A$4:$H$130,MATCH(Entrée!$C42,Stock!$C$4:$C$130,0),5))</f>
        <v>MD-Gekko Ø250</v>
      </c>
      <c r="F42" s="45" t="str">
        <f>IF(ISBLANK($C42),"",INDEX(Stock!$A$4:$H$103,MATCH(Entrée!$C42,Stock!$C$4:$C$103,0),6))</f>
        <v>Drap</v>
      </c>
      <c r="G42" s="45" t="str">
        <f>IF(ISBLANK($C42),"",INDEX(Stock!$A$4:$H$103,MATCH(Entrée!$C42,Stock!$C$4:$C$103,0),7))</f>
        <v>Struers</v>
      </c>
    </row>
    <row r="43" spans="1:7" x14ac:dyDescent="0.2">
      <c r="A43" s="21">
        <v>40</v>
      </c>
      <c r="B43" s="1"/>
      <c r="C43" s="224">
        <v>40</v>
      </c>
      <c r="D43" s="223">
        <v>91</v>
      </c>
      <c r="E43" s="45" t="str">
        <f>IF(ISBLANK($C43),"",INDEX(Stock!$A$4:$H$130,MATCH(Entrée!$C43,Stock!$C$4:$C$130,0),5))</f>
        <v>MD-Chem Ø250</v>
      </c>
      <c r="F43" s="45" t="str">
        <f>IF(ISBLANK($C43),"",INDEX(Stock!$A$4:$H$103,MATCH(Entrée!$C43,Stock!$C$4:$C$103,0),6))</f>
        <v>Drap</v>
      </c>
      <c r="G43" s="45" t="str">
        <f>IF(ISBLANK($C43),"",INDEX(Stock!$A$4:$H$103,MATCH(Entrée!$C43,Stock!$C$4:$C$103,0),7))</f>
        <v>Struers</v>
      </c>
    </row>
    <row r="44" spans="1:7" x14ac:dyDescent="0.2">
      <c r="A44" s="21">
        <v>41</v>
      </c>
      <c r="B44" s="1"/>
      <c r="C44" s="224">
        <v>41</v>
      </c>
      <c r="D44" s="222">
        <v>90</v>
      </c>
      <c r="E44" s="45" t="str">
        <f>IF(ISBLANK($C44),"",INDEX(Stock!$A$4:$H$130,MATCH(Entrée!$C44,Stock!$C$4:$C$130,0),5))</f>
        <v>MD-Mol Ø250</v>
      </c>
      <c r="F44" s="45" t="str">
        <f>IF(ISBLANK($C44),"",INDEX(Stock!$A$4:$H$103,MATCH(Entrée!$C44,Stock!$C$4:$C$103,0),6))</f>
        <v>Drap</v>
      </c>
      <c r="G44" s="45" t="str">
        <f>IF(ISBLANK($C44),"",INDEX(Stock!$A$4:$H$103,MATCH(Entrée!$C44,Stock!$C$4:$C$103,0),7))</f>
        <v>Struers</v>
      </c>
    </row>
    <row r="45" spans="1:7" x14ac:dyDescent="0.2">
      <c r="A45" s="21">
        <v>42</v>
      </c>
      <c r="B45" s="1"/>
      <c r="C45" s="224">
        <v>42</v>
      </c>
      <c r="D45" s="223">
        <v>89</v>
      </c>
      <c r="E45" s="45" t="str">
        <f>IF(ISBLANK($C45),"",INDEX(Stock!$A$4:$H$130,MATCH(Entrée!$C45,Stock!$C$4:$C$130,0),5))</f>
        <v>MD-Dac Ø250</v>
      </c>
      <c r="F45" s="45" t="str">
        <f>IF(ISBLANK($C45),"",INDEX(Stock!$A$4:$H$103,MATCH(Entrée!$C45,Stock!$C$4:$C$103,0),6))</f>
        <v>Drap</v>
      </c>
      <c r="G45" s="45" t="str">
        <f>IF(ISBLANK($C45),"",INDEX(Stock!$A$4:$H$103,MATCH(Entrée!$C45,Stock!$C$4:$C$103,0),7))</f>
        <v>Struers</v>
      </c>
    </row>
    <row r="46" spans="1:7" x14ac:dyDescent="0.2">
      <c r="A46" s="21">
        <v>43</v>
      </c>
      <c r="B46" s="1"/>
      <c r="C46" s="224">
        <v>43</v>
      </c>
      <c r="D46" s="222">
        <v>88</v>
      </c>
      <c r="E46" s="45" t="str">
        <f>IF(ISBLANK($C46),"",INDEX(Stock!$A$4:$H$130,MATCH(Entrée!$C46,Stock!$C$4:$C$130,0),5))</f>
        <v>MD-Dur Ø250</v>
      </c>
      <c r="F46" s="45" t="str">
        <f>IF(ISBLANK($C46),"",INDEX(Stock!$A$4:$H$103,MATCH(Entrée!$C46,Stock!$C$4:$C$103,0),6))</f>
        <v>Drap</v>
      </c>
      <c r="G46" s="45" t="str">
        <f>IF(ISBLANK($C46),"",INDEX(Stock!$A$4:$H$103,MATCH(Entrée!$C46,Stock!$C$4:$C$103,0),7))</f>
        <v>Struers</v>
      </c>
    </row>
    <row r="47" spans="1:7" x14ac:dyDescent="0.2">
      <c r="A47" s="21">
        <v>44</v>
      </c>
      <c r="B47" s="1"/>
      <c r="C47" s="224">
        <v>44</v>
      </c>
      <c r="D47" s="223">
        <v>87</v>
      </c>
      <c r="E47" s="45" t="str">
        <f>IF(ISBLANK($C47),"",INDEX(Stock!$A$4:$H$130,MATCH(Entrée!$C47,Stock!$C$4:$C$130,0),5))</f>
        <v>MD-Fuga Ø250</v>
      </c>
      <c r="F47" s="45" t="str">
        <f>IF(ISBLANK($C47),"",INDEX(Stock!$A$4:$H$103,MATCH(Entrée!$C47,Stock!$C$4:$C$103,0),6))</f>
        <v>Drap</v>
      </c>
      <c r="G47" s="45" t="str">
        <f>IF(ISBLANK($C47),"",INDEX(Stock!$A$4:$H$103,MATCH(Entrée!$C47,Stock!$C$4:$C$103,0),7))</f>
        <v>Struers</v>
      </c>
    </row>
    <row r="48" spans="1:7" x14ac:dyDescent="0.2">
      <c r="A48" s="21">
        <v>45</v>
      </c>
      <c r="B48" s="1"/>
      <c r="C48" s="224">
        <v>45</v>
      </c>
      <c r="D48" s="222">
        <v>86</v>
      </c>
      <c r="E48" s="45" t="str">
        <f>IF(ISBLANK($C48),"",INDEX(Stock!$A$4:$H$130,MATCH(Entrée!$C48,Stock!$C$4:$C$130,0),5))</f>
        <v>Trident Ø250</v>
      </c>
      <c r="F48" s="45" t="str">
        <f>IF(ISBLANK($C48),"",INDEX(Stock!$A$4:$H$103,MATCH(Entrée!$C48,Stock!$C$4:$C$103,0),6))</f>
        <v>Drap</v>
      </c>
      <c r="G48" s="45" t="str">
        <f>IF(ISBLANK($C48),"",INDEX(Stock!$A$4:$H$103,MATCH(Entrée!$C48,Stock!$C$4:$C$103,0),7))</f>
        <v>Buehler</v>
      </c>
    </row>
    <row r="49" spans="1:7" x14ac:dyDescent="0.2">
      <c r="A49" s="21">
        <v>46</v>
      </c>
      <c r="B49" s="1"/>
      <c r="C49" s="224">
        <v>46</v>
      </c>
      <c r="D49" s="223">
        <v>85</v>
      </c>
      <c r="E49" s="45" t="str">
        <f>IF(ISBLANK($C49),"",INDEX(Stock!$A$4:$H$130,MATCH(Entrée!$C49,Stock!$C$4:$C$130,0),5))</f>
        <v>2TS4 (équivalent drap saumon) Ø250 autocollant</v>
      </c>
      <c r="F49" s="45" t="str">
        <f>IF(ISBLANK($C49),"",INDEX(Stock!$A$4:$H$103,MATCH(Entrée!$C49,Stock!$C$4:$C$103,0),6))</f>
        <v>Drap</v>
      </c>
      <c r="G49" s="45" t="str">
        <f>IF(ISBLANK($C49),"",INDEX(Stock!$A$4:$H$103,MATCH(Entrée!$C49,Stock!$C$4:$C$103,0),7))</f>
        <v>Lam Plan</v>
      </c>
    </row>
    <row r="50" spans="1:7" x14ac:dyDescent="0.2">
      <c r="A50" s="21">
        <v>47</v>
      </c>
      <c r="B50" s="1"/>
      <c r="C50" s="224">
        <v>47</v>
      </c>
      <c r="D50" s="222">
        <v>84</v>
      </c>
      <c r="E50" s="45" t="str">
        <f>IF(ISBLANK($C50),"",INDEX(Stock!$A$4:$H$130,MATCH(Entrée!$C50,Stock!$C$4:$C$130,0),5))</f>
        <v>Pâte diam. 3µm (pâte verte)</v>
      </c>
      <c r="F50" s="45" t="str">
        <f>IF(ISBLANK($C50),"",INDEX(Stock!$A$4:$H$103,MATCH(Entrée!$C50,Stock!$C$4:$C$103,0),6))</f>
        <v>Seringue 20 g</v>
      </c>
      <c r="G50" s="45" t="str">
        <f>IF(ISBLANK($C50),"",INDEX(Stock!$A$4:$H$103,MATCH(Entrée!$C50,Stock!$C$4:$C$103,0),7))</f>
        <v>Buehler</v>
      </c>
    </row>
    <row r="51" spans="1:7" x14ac:dyDescent="0.2">
      <c r="A51" s="21">
        <v>48</v>
      </c>
      <c r="B51" s="1"/>
      <c r="C51" s="224">
        <v>48</v>
      </c>
      <c r="D51" s="223">
        <v>83</v>
      </c>
      <c r="E51" s="45" t="str">
        <f>IF(ISBLANK($C51),"",INDEX(Stock!$A$4:$H$130,MATCH(Entrée!$C51,Stock!$C$4:$C$130,0),5))</f>
        <v>Pâte diam. 6µm (pâte jaune)</v>
      </c>
      <c r="F51" s="45" t="str">
        <f>IF(ISBLANK($C51),"",INDEX(Stock!$A$4:$H$103,MATCH(Entrée!$C51,Stock!$C$4:$C$103,0),6))</f>
        <v>Seringue 20 g</v>
      </c>
      <c r="G51" s="45" t="str">
        <f>IF(ISBLANK($C51),"",INDEX(Stock!$A$4:$H$103,MATCH(Entrée!$C51,Stock!$C$4:$C$103,0),7))</f>
        <v>Buehler</v>
      </c>
    </row>
    <row r="52" spans="1:7" x14ac:dyDescent="0.2">
      <c r="A52" s="21">
        <v>49</v>
      </c>
      <c r="B52" s="1"/>
      <c r="C52" s="224">
        <v>49</v>
      </c>
      <c r="D52" s="222">
        <v>82</v>
      </c>
      <c r="E52" s="45" t="str">
        <f>IF(ISBLANK($C52),"",INDEX(Stock!$A$4:$H$130,MATCH(Entrée!$C52,Stock!$C$4:$C$130,0),5))</f>
        <v>Masterprep (liquide blanc 0,05µm)</v>
      </c>
      <c r="F52" s="45" t="str">
        <f>IF(ISBLANK($C52),"",INDEX(Stock!$A$4:$H$103,MATCH(Entrée!$C52,Stock!$C$4:$C$103,0),6))</f>
        <v>Bidon</v>
      </c>
      <c r="G52" s="45" t="str">
        <f>IF(ISBLANK($C52),"",INDEX(Stock!$A$4:$H$103,MATCH(Entrée!$C52,Stock!$C$4:$C$103,0),7))</f>
        <v>Buehler</v>
      </c>
    </row>
    <row r="53" spans="1:7" x14ac:dyDescent="0.2">
      <c r="A53" s="21">
        <v>50</v>
      </c>
      <c r="B53" s="1"/>
      <c r="C53" s="224">
        <v>50</v>
      </c>
      <c r="D53" s="223">
        <v>81</v>
      </c>
      <c r="E53" s="45" t="str">
        <f>IF(ISBLANK($C53),"",INDEX(Stock!$A$4:$H$130,MATCH(Entrée!$C53,Stock!$C$4:$C$130,0),5))</f>
        <v>Lubrifiant MétaDi Fluid (liquide jaune) pour diam.</v>
      </c>
      <c r="F53" s="45" t="str">
        <f>IF(ISBLANK($C53),"",INDEX(Stock!$A$4:$H$103,MATCH(Entrée!$C53,Stock!$C$4:$C$103,0),6))</f>
        <v>Bidon</v>
      </c>
      <c r="G53" s="45" t="str">
        <f>IF(ISBLANK($C53),"",INDEX(Stock!$A$4:$H$103,MATCH(Entrée!$C53,Stock!$C$4:$C$103,0),7))</f>
        <v>Buehler</v>
      </c>
    </row>
    <row r="54" spans="1:7" x14ac:dyDescent="0.2">
      <c r="A54" s="21">
        <v>51</v>
      </c>
      <c r="B54" s="1"/>
      <c r="C54" s="224">
        <v>51</v>
      </c>
      <c r="D54" s="222">
        <v>80</v>
      </c>
      <c r="E54" s="45" t="str">
        <f>IF(ISBLANK($C54),"",INDEX(Stock!$A$4:$H$130,MATCH(Entrée!$C54,Stock!$C$4:$C$130,0),5))</f>
        <v>Liquide 3µm presi (liquide noir) gel 2+ polycristalin</v>
      </c>
      <c r="F54" s="45" t="str">
        <f>IF(ISBLANK($C54),"",INDEX(Stock!$A$4:$H$103,MATCH(Entrée!$C54,Stock!$C$4:$C$103,0),6))</f>
        <v>Bidon</v>
      </c>
      <c r="G54" s="45" t="str">
        <f>IF(ISBLANK($C54),"",INDEX(Stock!$A$4:$H$103,MATCH(Entrée!$C54,Stock!$C$4:$C$103,0),7))</f>
        <v>Presi</v>
      </c>
    </row>
    <row r="55" spans="1:7" x14ac:dyDescent="0.2">
      <c r="A55" s="21">
        <v>52</v>
      </c>
      <c r="B55" s="1"/>
      <c r="C55" s="224">
        <v>52</v>
      </c>
      <c r="D55" s="223">
        <v>79</v>
      </c>
      <c r="E55" s="45" t="str">
        <f>IF(ISBLANK($C55),"",INDEX(Stock!$A$4:$H$130,MATCH(Entrée!$C55,Stock!$C$4:$C$130,0),5))</f>
        <v>Liquide 3µm presi (liquide vert) gel 2+ monocristalin</v>
      </c>
      <c r="F55" s="45" t="str">
        <f>IF(ISBLANK($C55),"",INDEX(Stock!$A$4:$H$103,MATCH(Entrée!$C55,Stock!$C$4:$C$103,0),6))</f>
        <v>Bidon</v>
      </c>
      <c r="G55" s="45" t="str">
        <f>IF(ISBLANK($C55),"",INDEX(Stock!$A$4:$H$103,MATCH(Entrée!$C55,Stock!$C$4:$C$103,0),7))</f>
        <v>Presi</v>
      </c>
    </row>
    <row r="56" spans="1:7" x14ac:dyDescent="0.2">
      <c r="A56" s="21">
        <v>53</v>
      </c>
      <c r="B56" s="1"/>
      <c r="C56" s="224">
        <v>53</v>
      </c>
      <c r="D56" s="222">
        <v>78</v>
      </c>
      <c r="E56" s="45" t="str">
        <f>IF(ISBLANK($C56),"",INDEX(Stock!$A$4:$H$130,MATCH(Entrée!$C56,Stock!$C$4:$C$130,0),5))</f>
        <v>Liquide NL orange 3µm</v>
      </c>
      <c r="F56" s="45" t="str">
        <f>IF(ISBLANK($C56),"",INDEX(Stock!$A$4:$H$103,MATCH(Entrée!$C56,Stock!$C$4:$C$103,0),6))</f>
        <v>Bidon</v>
      </c>
      <c r="G56" s="45" t="str">
        <f>IF(ISBLANK($C56),"",INDEX(Stock!$A$4:$H$103,MATCH(Entrée!$C56,Stock!$C$4:$C$103,0),7))</f>
        <v>Lam Plan</v>
      </c>
    </row>
    <row r="57" spans="1:7" x14ac:dyDescent="0.2">
      <c r="A57" s="21">
        <v>54</v>
      </c>
      <c r="B57" s="1"/>
      <c r="C57" s="224">
        <v>54</v>
      </c>
      <c r="D57" s="223">
        <v>77</v>
      </c>
      <c r="E57" s="45" t="str">
        <f>IF(ISBLANK($C57),"",INDEX(Stock!$A$4:$H$130,MATCH(Entrée!$C57,Stock!$C$4:$C$130,0),5))</f>
        <v>Liquide MM-140-1</v>
      </c>
      <c r="F57" s="45" t="str">
        <f>IF(ISBLANK($C57),"",INDEX(Stock!$A$4:$H$103,MATCH(Entrée!$C57,Stock!$C$4:$C$103,0),6))</f>
        <v>Bidon</v>
      </c>
      <c r="G57" s="45" t="str">
        <f>IF(ISBLANK($C57),"",INDEX(Stock!$A$4:$H$103,MATCH(Entrée!$C57,Stock!$C$4:$C$103,0),7))</f>
        <v>Lam Plan</v>
      </c>
    </row>
    <row r="58" spans="1:7" x14ac:dyDescent="0.2">
      <c r="A58" s="21">
        <v>55</v>
      </c>
      <c r="B58" s="1"/>
      <c r="C58" s="224">
        <v>55</v>
      </c>
      <c r="D58" s="222">
        <v>76</v>
      </c>
      <c r="E58" s="45" t="str">
        <f>IF(ISBLANK($C58),"",INDEX(Stock!$A$4:$H$130,MATCH(Entrée!$C58,Stock!$C$4:$C$130,0),5))</f>
        <v>Tresse carbone</v>
      </c>
      <c r="F58" s="45" t="str">
        <f>IF(ISBLANK($C58),"",INDEX(Stock!$A$4:$H$103,MATCH(Entrée!$C58,Stock!$C$4:$C$103,0),6))</f>
        <v>U (25feet)</v>
      </c>
      <c r="G58" s="45" t="str">
        <f>IF(ISBLANK($C58),"",INDEX(Stock!$A$4:$H$103,MATCH(Entrée!$C58,Stock!$C$4:$C$103,0),7))</f>
        <v>Synergie4</v>
      </c>
    </row>
    <row r="59" spans="1:7" x14ac:dyDescent="0.2">
      <c r="A59" s="21">
        <v>56</v>
      </c>
      <c r="B59" s="1"/>
      <c r="C59" s="224">
        <v>56</v>
      </c>
      <c r="D59" s="223">
        <v>75</v>
      </c>
      <c r="E59" s="45" t="str">
        <f>IF(ISBLANK($C59),"",INDEX(Stock!$A$4:$H$130,MATCH(Entrée!$C59,Stock!$C$4:$C$130,0),5))</f>
        <v xml:space="preserve">Meule aciers universels Ø305 </v>
      </c>
      <c r="F59" s="45" t="str">
        <f>IF(ISBLANK($C59),"",INDEX(Stock!$A$4:$H$103,MATCH(Entrée!$C59,Stock!$C$4:$C$103,0),6))</f>
        <v>Meule</v>
      </c>
      <c r="G59" s="45" t="str">
        <f>IF(ISBLANK($C59),"",INDEX(Stock!$A$4:$H$103,MATCH(Entrée!$C59,Stock!$C$4:$C$103,0),7))</f>
        <v>Buehler</v>
      </c>
    </row>
    <row r="60" spans="1:7" x14ac:dyDescent="0.2">
      <c r="A60" s="21">
        <v>57</v>
      </c>
      <c r="B60" s="1"/>
      <c r="C60" s="224">
        <v>57</v>
      </c>
      <c r="D60" s="222">
        <v>74</v>
      </c>
      <c r="E60" s="45" t="str">
        <f>IF(ISBLANK($C60),"",INDEX(Stock!$A$4:$H$130,MATCH(Entrée!$C60,Stock!$C$4:$C$130,0),5))</f>
        <v xml:space="preserve">Meule aciers et plastiques Ø305 </v>
      </c>
      <c r="F60" s="45" t="str">
        <f>IF(ISBLANK($C60),"",INDEX(Stock!$A$4:$H$103,MATCH(Entrée!$C60,Stock!$C$4:$C$103,0),6))</f>
        <v>Meule</v>
      </c>
      <c r="G60" s="45" t="str">
        <f>IF(ISBLANK($C60),"",INDEX(Stock!$A$4:$H$103,MATCH(Entrée!$C60,Stock!$C$4:$C$103,0),7))</f>
        <v>Buehler</v>
      </c>
    </row>
    <row r="61" spans="1:7" x14ac:dyDescent="0.2">
      <c r="A61" s="21">
        <v>58</v>
      </c>
      <c r="B61" s="1"/>
      <c r="C61" s="224">
        <v>58</v>
      </c>
      <c r="D61" s="223">
        <v>73</v>
      </c>
      <c r="E61" s="45" t="str">
        <f>IF(ISBLANK($C61),"",INDEX(Stock!$A$4:$H$130,MATCH(Entrée!$C61,Stock!$C$4:$C$130,0),5))</f>
        <v>Meule titanes Ø305 verte</v>
      </c>
      <c r="F61" s="45" t="str">
        <f>IF(ISBLANK($C61),"",INDEX(Stock!$A$4:$H$103,MATCH(Entrée!$C61,Stock!$C$4:$C$103,0),6))</f>
        <v>Meule</v>
      </c>
      <c r="G61" s="45" t="str">
        <f>IF(ISBLANK($C61),"",INDEX(Stock!$A$4:$H$103,MATCH(Entrée!$C61,Stock!$C$4:$C$103,0),7))</f>
        <v>Buehler</v>
      </c>
    </row>
    <row r="62" spans="1:7" x14ac:dyDescent="0.2">
      <c r="A62" s="21">
        <v>59</v>
      </c>
      <c r="B62" s="1"/>
      <c r="C62" s="224">
        <v>59</v>
      </c>
      <c r="D62" s="222">
        <v>72</v>
      </c>
      <c r="E62" s="45" t="str">
        <f>IF(ISBLANK($C62),"",INDEX(Stock!$A$4:$H$130,MATCH(Entrée!$C62,Stock!$C$4:$C$130,0),5))</f>
        <v>Meule super-alliages Ø306</v>
      </c>
      <c r="F62" s="45" t="str">
        <f>IF(ISBLANK($C62),"",INDEX(Stock!$A$4:$H$103,MATCH(Entrée!$C62,Stock!$C$4:$C$103,0),6))</f>
        <v>Meule</v>
      </c>
      <c r="G62" s="45" t="str">
        <f>IF(ISBLANK($C62),"",INDEX(Stock!$A$4:$H$103,MATCH(Entrée!$C62,Stock!$C$4:$C$103,0),7))</f>
        <v>Buehler</v>
      </c>
    </row>
    <row r="63" spans="1:7" x14ac:dyDescent="0.2">
      <c r="A63" s="21">
        <v>60</v>
      </c>
      <c r="B63" s="1"/>
      <c r="C63" s="224">
        <v>60</v>
      </c>
      <c r="D63" s="223">
        <v>71</v>
      </c>
      <c r="E63" s="45" t="str">
        <f>IF(ISBLANK($C63),"",INDEX(Stock!$A$4:$H$130,MATCH(Entrée!$C63,Stock!$C$4:$C$130,0),5))</f>
        <v>Lubrifiant et anticorrosif Cool 2</v>
      </c>
      <c r="F63" s="45" t="str">
        <f>IF(ISBLANK($C63),"",INDEX(Stock!$A$4:$H$103,MATCH(Entrée!$C63,Stock!$C$4:$C$103,0),6))</f>
        <v>Bidon</v>
      </c>
      <c r="G63" s="45" t="str">
        <f>IF(ISBLANK($C63),"",INDEX(Stock!$A$4:$H$103,MATCH(Entrée!$C63,Stock!$C$4:$C$103,0),7))</f>
        <v>Buehler</v>
      </c>
    </row>
    <row r="64" spans="1:7" x14ac:dyDescent="0.2">
      <c r="A64" s="21">
        <v>61</v>
      </c>
      <c r="B64" s="1"/>
      <c r="C64" s="224">
        <v>61</v>
      </c>
      <c r="D64" s="222">
        <v>70</v>
      </c>
      <c r="E64" s="45" t="str">
        <f>IF(ISBLANK($C64),"",INDEX(Stock!$A$4:$H$130,MATCH(Entrée!$C64,Stock!$C$4:$C$130,0),5))</f>
        <v>Anti buée Glossy</v>
      </c>
      <c r="F64" s="45" t="str">
        <f>IF(ISBLANK($C64),"",INDEX(Stock!$A$4:$H$103,MATCH(Entrée!$C64,Stock!$C$4:$C$103,0),6))</f>
        <v>Boite</v>
      </c>
      <c r="G64" s="45" t="str">
        <f>IF(ISBLANK($C64),"",INDEX(Stock!$A$4:$H$103,MATCH(Entrée!$C64,Stock!$C$4:$C$103,0),7))</f>
        <v>Buehler</v>
      </c>
    </row>
    <row r="65" spans="1:7" x14ac:dyDescent="0.2">
      <c r="A65" s="21">
        <v>62</v>
      </c>
      <c r="B65" s="1"/>
      <c r="C65" s="224">
        <v>62</v>
      </c>
      <c r="D65" s="223">
        <v>69</v>
      </c>
      <c r="E65" s="45" t="str">
        <f>IF(ISBLANK($C65),"",INDEX(Stock!$A$4:$H$130,MATCH(Entrée!$C65,Stock!$C$4:$C$130,0),5))</f>
        <v>Meule titanes Ø305 noire ref 103007P</v>
      </c>
      <c r="F65" s="45" t="str">
        <f>IF(ISBLANK($C65),"",INDEX(Stock!$A$4:$H$103,MATCH(Entrée!$C65,Stock!$C$4:$C$103,0),6))</f>
        <v>Meule</v>
      </c>
      <c r="G65" s="45" t="str">
        <f>IF(ISBLANK($C65),"",INDEX(Stock!$A$4:$H$103,MATCH(Entrée!$C65,Stock!$C$4:$C$103,0),7))</f>
        <v>Buehler</v>
      </c>
    </row>
    <row r="66" spans="1:7" x14ac:dyDescent="0.2">
      <c r="A66" s="21">
        <v>63</v>
      </c>
      <c r="B66" s="1"/>
      <c r="C66" s="224">
        <v>63</v>
      </c>
      <c r="D66" s="222">
        <v>68</v>
      </c>
      <c r="E66" s="45" t="str">
        <f>IF(ISBLANK($C66),"",INDEX(Stock!$A$4:$H$130,MATCH(Entrée!$C66,Stock!$C$4:$C$130,0),5))</f>
        <v>Ampoules Tronçonneuse 24V 20W, 8x30mm</v>
      </c>
      <c r="F66" s="45" t="str">
        <f>IF(ISBLANK($C66),"",INDEX(Stock!$A$4:$H$103,MATCH(Entrée!$C66,Stock!$C$4:$C$103,0),6))</f>
        <v>Ampoule</v>
      </c>
      <c r="G66" s="45" t="str">
        <f>IF(ISBLANK($C66),"",INDEX(Stock!$A$4:$H$103,MATCH(Entrée!$C66,Stock!$C$4:$C$103,0),7))</f>
        <v>France lampe(internet)</v>
      </c>
    </row>
    <row r="67" spans="1:7" x14ac:dyDescent="0.2">
      <c r="A67" s="21">
        <v>64</v>
      </c>
      <c r="B67" s="1"/>
      <c r="C67" s="224">
        <v>64</v>
      </c>
      <c r="D67" s="223">
        <v>67</v>
      </c>
      <c r="E67" s="45" t="str">
        <f>IF(ISBLANK($C67),"",INDEX(Stock!$A$4:$H$130,MATCH(Entrée!$C67,Stock!$C$4:$C$130,0),5))</f>
        <v>Bobine fil ø0,3 diam60µm</v>
      </c>
      <c r="F67" s="45" t="str">
        <f>IF(ISBLANK($C67),"",INDEX(Stock!$A$4:$H$103,MATCH(Entrée!$C67,Stock!$C$4:$C$103,0),6))</f>
        <v>U</v>
      </c>
      <c r="G67" s="45" t="str">
        <f>IF(ISBLANK($C67),"",INDEX(Stock!$A$4:$H$103,MATCH(Entrée!$C67,Stock!$C$4:$C$103,0),7))</f>
        <v>ESCIL</v>
      </c>
    </row>
    <row r="68" spans="1:7" x14ac:dyDescent="0.2">
      <c r="A68" s="21">
        <v>65</v>
      </c>
      <c r="B68" s="1"/>
      <c r="C68" s="224">
        <v>65</v>
      </c>
      <c r="D68" s="222">
        <v>66</v>
      </c>
      <c r="E68" s="45" t="str">
        <f>IF(ISBLANK($C68),"",INDEX(Stock!$A$4:$H$130,MATCH(Entrée!$C68,Stock!$C$4:$C$130,0),5))</f>
        <v>Acide fluorhydrique</v>
      </c>
      <c r="F68" s="45" t="str">
        <f>IF(ISBLANK($C68),"",INDEX(Stock!$A$4:$H$103,MATCH(Entrée!$C68,Stock!$C$4:$C$103,0),6))</f>
        <v>L</v>
      </c>
      <c r="G68" s="45" t="str">
        <f>IF(ISBLANK($C68),"",INDEX(Stock!$A$4:$H$103,MATCH(Entrée!$C68,Stock!$C$4:$C$103,0),7))</f>
        <v>VWR</v>
      </c>
    </row>
    <row r="69" spans="1:7" x14ac:dyDescent="0.2">
      <c r="A69" s="21">
        <v>66</v>
      </c>
      <c r="B69" s="1"/>
      <c r="C69" s="224">
        <v>66</v>
      </c>
      <c r="D69" s="223">
        <v>65</v>
      </c>
      <c r="E69" s="45" t="str">
        <f>IF(ISBLANK($C69),"",INDEX(Stock!$A$4:$H$130,MATCH(Entrée!$C69,Stock!$C$4:$C$130,0),5))</f>
        <v>Acide oxalique</v>
      </c>
      <c r="F69" s="45" t="str">
        <f>IF(ISBLANK($C69),"",INDEX(Stock!$A$4:$H$103,MATCH(Entrée!$C69,Stock!$C$4:$C$103,0),6))</f>
        <v>kg</v>
      </c>
      <c r="G69" s="45" t="str">
        <f>IF(ISBLANK($C69),"",INDEX(Stock!$A$4:$H$103,MATCH(Entrée!$C69,Stock!$C$4:$C$103,0),7))</f>
        <v>VWR</v>
      </c>
    </row>
    <row r="70" spans="1:7" x14ac:dyDescent="0.2">
      <c r="A70" s="21">
        <v>67</v>
      </c>
      <c r="B70" s="1"/>
      <c r="C70" s="224">
        <v>67</v>
      </c>
      <c r="D70" s="222">
        <v>64</v>
      </c>
      <c r="E70" s="45" t="str">
        <f>IF(ISBLANK($C70),"",INDEX(Stock!$A$4:$H$130,MATCH(Entrée!$C70,Stock!$C$4:$C$130,0),5))</f>
        <v>Acide nitrique</v>
      </c>
      <c r="F70" s="45" t="str">
        <f>IF(ISBLANK($C70),"",INDEX(Stock!$A$4:$H$103,MATCH(Entrée!$C70,Stock!$C$4:$C$103,0),6))</f>
        <v>L</v>
      </c>
      <c r="G70" s="45" t="str">
        <f>IF(ISBLANK($C70),"",INDEX(Stock!$A$4:$H$103,MATCH(Entrée!$C70,Stock!$C$4:$C$103,0),7))</f>
        <v>VWR</v>
      </c>
    </row>
    <row r="71" spans="1:7" x14ac:dyDescent="0.2">
      <c r="A71" s="21">
        <v>68</v>
      </c>
      <c r="B71" s="1"/>
      <c r="C71" s="224">
        <v>68</v>
      </c>
      <c r="D71" s="223">
        <v>63</v>
      </c>
      <c r="E71" s="45" t="str">
        <f>IF(ISBLANK($C71),"",INDEX(Stock!$A$4:$H$130,MATCH(Entrée!$C71,Stock!$C$4:$C$130,0),5))</f>
        <v>Acide sulfurique</v>
      </c>
      <c r="F71" s="45" t="str">
        <f>IF(ISBLANK($C71),"",INDEX(Stock!$A$4:$H$103,MATCH(Entrée!$C71,Stock!$C$4:$C$103,0),6))</f>
        <v>L</v>
      </c>
      <c r="G71" s="45" t="str">
        <f>IF(ISBLANK($C71),"",INDEX(Stock!$A$4:$H$103,MATCH(Entrée!$C71,Stock!$C$4:$C$103,0),7))</f>
        <v>VWR</v>
      </c>
    </row>
    <row r="72" spans="1:7" x14ac:dyDescent="0.2">
      <c r="A72" s="21">
        <v>69</v>
      </c>
      <c r="B72" s="1"/>
      <c r="C72" s="224">
        <v>69</v>
      </c>
      <c r="D72" s="222">
        <v>62</v>
      </c>
      <c r="E72" s="45" t="str">
        <f>IF(ISBLANK($C72),"",INDEX(Stock!$A$4:$H$130,MATCH(Entrée!$C72,Stock!$C$4:$C$130,0),5))</f>
        <v>Acide chlorydrique</v>
      </c>
      <c r="F72" s="45" t="str">
        <f>IF(ISBLANK($C72),"",INDEX(Stock!$A$4:$H$103,MATCH(Entrée!$C72,Stock!$C$4:$C$103,0),6))</f>
        <v>L</v>
      </c>
      <c r="G72" s="45" t="str">
        <f>IF(ISBLANK($C72),"",INDEX(Stock!$A$4:$H$103,MATCH(Entrée!$C72,Stock!$C$4:$C$103,0),7))</f>
        <v>VWR</v>
      </c>
    </row>
    <row r="73" spans="1:7" x14ac:dyDescent="0.2">
      <c r="A73" s="21">
        <v>70</v>
      </c>
      <c r="B73" s="1"/>
      <c r="C73" s="224">
        <v>70</v>
      </c>
      <c r="D73" s="223">
        <v>61</v>
      </c>
      <c r="E73" s="45" t="str">
        <f>IF(ISBLANK($C73),"",INDEX(Stock!$A$4:$H$130,MATCH(Entrée!$C73,Stock!$C$4:$C$130,0),5))</f>
        <v>Acide Acétique (glacial)</v>
      </c>
      <c r="F73" s="45" t="str">
        <f>IF(ISBLANK($C73),"",INDEX(Stock!$A$4:$H$103,MATCH(Entrée!$C73,Stock!$C$4:$C$103,0),6))</f>
        <v>L</v>
      </c>
      <c r="G73" s="45" t="str">
        <f>IF(ISBLANK($C73),"",INDEX(Stock!$A$4:$H$103,MATCH(Entrée!$C73,Stock!$C$4:$C$103,0),7))</f>
        <v>VWR</v>
      </c>
    </row>
    <row r="74" spans="1:7" x14ac:dyDescent="0.2">
      <c r="A74" s="21">
        <v>71</v>
      </c>
      <c r="B74" s="1"/>
      <c r="C74" s="224">
        <v>71</v>
      </c>
      <c r="D74" s="222">
        <v>60</v>
      </c>
      <c r="E74" s="45" t="str">
        <f>IF(ISBLANK($C74),"",INDEX(Stock!$A$4:$H$130,MATCH(Entrée!$C74,Stock!$C$4:$C$130,0),5))</f>
        <v>Acide picrique</v>
      </c>
      <c r="F74" s="45" t="str">
        <f>IF(ISBLANK($C74),"",INDEX(Stock!$A$4:$H$103,MATCH(Entrée!$C74,Stock!$C$4:$C$103,0),6))</f>
        <v>kg</v>
      </c>
      <c r="G74" s="45">
        <f>IF(ISBLANK($C74),"",INDEX(Stock!$A$4:$H$103,MATCH(Entrée!$C74,Stock!$C$4:$C$103,0),7))</f>
        <v>0</v>
      </c>
    </row>
    <row r="75" spans="1:7" x14ac:dyDescent="0.2">
      <c r="A75" s="21">
        <v>72</v>
      </c>
      <c r="B75" s="1"/>
      <c r="C75" s="224">
        <v>72</v>
      </c>
      <c r="D75" s="223">
        <v>59</v>
      </c>
      <c r="E75" s="45" t="str">
        <f>IF(ISBLANK($C75),"",INDEX(Stock!$A$4:$H$130,MATCH(Entrée!$C75,Stock!$C$4:$C$130,0),5))</f>
        <v>Acide orthophosphorique</v>
      </c>
      <c r="F75" s="45" t="str">
        <f>IF(ISBLANK($C75),"",INDEX(Stock!$A$4:$H$103,MATCH(Entrée!$C75,Stock!$C$4:$C$103,0),6))</f>
        <v>L</v>
      </c>
      <c r="G75" s="45" t="str">
        <f>IF(ISBLANK($C75),"",INDEX(Stock!$A$4:$H$103,MATCH(Entrée!$C75,Stock!$C$4:$C$103,0),7))</f>
        <v>VWR</v>
      </c>
    </row>
    <row r="76" spans="1:7" x14ac:dyDescent="0.2">
      <c r="A76" s="21">
        <v>73</v>
      </c>
      <c r="B76" s="1"/>
      <c r="C76" s="224">
        <v>73</v>
      </c>
      <c r="D76" s="222">
        <v>58</v>
      </c>
      <c r="E76" s="45" t="str">
        <f>IF(ISBLANK($C76),"",INDEX(Stock!$A$4:$H$130,MATCH(Entrée!$C76,Stock!$C$4:$C$130,0),5))</f>
        <v>Méthanol</v>
      </c>
      <c r="F76" s="45" t="str">
        <f>IF(ISBLANK($C76),"",INDEX(Stock!$A$4:$H$103,MATCH(Entrée!$C76,Stock!$C$4:$C$103,0),6))</f>
        <v>L</v>
      </c>
      <c r="G76" s="45" t="str">
        <f>IF(ISBLANK($C76),"",INDEX(Stock!$A$4:$H$103,MATCH(Entrée!$C76,Stock!$C$4:$C$103,0),7))</f>
        <v>VWR</v>
      </c>
    </row>
    <row r="77" spans="1:7" x14ac:dyDescent="0.2">
      <c r="A77" s="21">
        <v>74</v>
      </c>
      <c r="B77" s="1"/>
      <c r="C77" s="224">
        <v>74</v>
      </c>
      <c r="D77" s="223">
        <v>57</v>
      </c>
      <c r="E77" s="45" t="str">
        <f>IF(ISBLANK($C77),"",INDEX(Stock!$A$4:$H$130,MATCH(Entrée!$C77,Stock!$C$4:$C$130,0),5))</f>
        <v>Ethanol</v>
      </c>
      <c r="F77" s="45" t="str">
        <f>IF(ISBLANK($C77),"",INDEX(Stock!$A$4:$H$103,MATCH(Entrée!$C77,Stock!$C$4:$C$103,0),6))</f>
        <v>Bidon</v>
      </c>
      <c r="G77" s="45" t="str">
        <f>IF(ISBLANK($C77),"",INDEX(Stock!$A$4:$H$103,MATCH(Entrée!$C77,Stock!$C$4:$C$103,0),7))</f>
        <v>VWR</v>
      </c>
    </row>
    <row r="78" spans="1:7" x14ac:dyDescent="0.2">
      <c r="A78" s="21">
        <v>75</v>
      </c>
      <c r="B78" s="1"/>
      <c r="C78" s="224">
        <v>75</v>
      </c>
      <c r="D78" s="222">
        <v>56</v>
      </c>
      <c r="E78" s="45" t="str">
        <f>IF(ISBLANK($C78),"",INDEX(Stock!$A$4:$H$130,MATCH(Entrée!$C78,Stock!$C$4:$C$130,0),5))</f>
        <v>Glycérine( glycérol)</v>
      </c>
      <c r="F78" s="45" t="str">
        <f>IF(ISBLANK($C78),"",INDEX(Stock!$A$4:$H$103,MATCH(Entrée!$C78,Stock!$C$4:$C$103,0),6))</f>
        <v>L</v>
      </c>
      <c r="G78" s="45" t="str">
        <f>IF(ISBLANK($C78),"",INDEX(Stock!$A$4:$H$103,MATCH(Entrée!$C78,Stock!$C$4:$C$103,0),7))</f>
        <v>VWR</v>
      </c>
    </row>
    <row r="79" spans="1:7" x14ac:dyDescent="0.2">
      <c r="A79" s="21">
        <v>76</v>
      </c>
      <c r="B79" s="1"/>
      <c r="C79" s="224">
        <v>76</v>
      </c>
      <c r="D79" s="223">
        <v>55</v>
      </c>
      <c r="E79" s="45" t="str">
        <f>IF(ISBLANK($C79),"",INDEX(Stock!$A$4:$H$130,MATCH(Entrée!$C79,Stock!$C$4:$C$130,0),5))</f>
        <v>Isopropanol</v>
      </c>
      <c r="F79" s="45" t="str">
        <f>IF(ISBLANK($C79),"",INDEX(Stock!$A$4:$H$103,MATCH(Entrée!$C79,Stock!$C$4:$C$103,0),6))</f>
        <v>L</v>
      </c>
      <c r="G79" s="45" t="str">
        <f>IF(ISBLANK($C79),"",INDEX(Stock!$A$4:$H$103,MATCH(Entrée!$C79,Stock!$C$4:$C$103,0),7))</f>
        <v>VWR</v>
      </c>
    </row>
    <row r="80" spans="1:7" x14ac:dyDescent="0.2">
      <c r="A80" s="21">
        <v>77</v>
      </c>
      <c r="B80" s="1"/>
      <c r="C80" s="224">
        <v>77</v>
      </c>
      <c r="D80" s="222">
        <v>54</v>
      </c>
      <c r="E80" s="45" t="str">
        <f>IF(ISBLANK($C80),"",INDEX(Stock!$A$4:$H$130,MATCH(Entrée!$C80,Stock!$C$4:$C$130,0),5))</f>
        <v>Dichlorométhane</v>
      </c>
      <c r="F80" s="45" t="str">
        <f>IF(ISBLANK($C80),"",INDEX(Stock!$A$4:$H$103,MATCH(Entrée!$C80,Stock!$C$4:$C$103,0),6))</f>
        <v>L</v>
      </c>
      <c r="G80" s="45" t="str">
        <f>IF(ISBLANK($C80),"",INDEX(Stock!$A$4:$H$103,MATCH(Entrée!$C80,Stock!$C$4:$C$103,0),7))</f>
        <v>VWR</v>
      </c>
    </row>
    <row r="81" spans="1:7" x14ac:dyDescent="0.2">
      <c r="A81" s="21">
        <v>78</v>
      </c>
      <c r="B81" s="1"/>
      <c r="C81" s="224">
        <v>78</v>
      </c>
      <c r="D81" s="223">
        <v>53</v>
      </c>
      <c r="E81" s="45" t="str">
        <f>IF(ISBLANK($C81),"",INDEX(Stock!$A$4:$H$130,MATCH(Entrée!$C81,Stock!$C$4:$C$130,0),5))</f>
        <v>Acétone</v>
      </c>
      <c r="F81" s="45" t="str">
        <f>IF(ISBLANK($C81),"",INDEX(Stock!$A$4:$H$103,MATCH(Entrée!$C81,Stock!$C$4:$C$103,0),6))</f>
        <v>Bidon</v>
      </c>
      <c r="G81" s="45" t="str">
        <f>IF(ISBLANK($C81),"",INDEX(Stock!$A$4:$H$103,MATCH(Entrée!$C81,Stock!$C$4:$C$103,0),7))</f>
        <v>VWR</v>
      </c>
    </row>
    <row r="82" spans="1:7" x14ac:dyDescent="0.2">
      <c r="A82" s="21">
        <v>79</v>
      </c>
      <c r="B82" s="1"/>
      <c r="C82" s="224">
        <v>79</v>
      </c>
      <c r="D82" s="222">
        <v>52</v>
      </c>
      <c r="E82" s="45" t="str">
        <f>IF(ISBLANK($C82),"",INDEX(Stock!$A$4:$H$130,MATCH(Entrée!$C82,Stock!$C$4:$C$130,0),5))</f>
        <v>Chlorure ferrique</v>
      </c>
      <c r="F82" s="45" t="e">
        <f>IF(ISBLANK($C82),"",INDEX(Stock!$A$4:$H$103,MATCH(Entrée!$C82,Stock!$C$4:$C$103,0),6))</f>
        <v>#N/A</v>
      </c>
      <c r="G82" s="45" t="e">
        <f>IF(ISBLANK($C82),"",INDEX(Stock!$A$4:$H$103,MATCH(Entrée!$C82,Stock!$C$4:$C$103,0),7))</f>
        <v>#N/A</v>
      </c>
    </row>
    <row r="83" spans="1:7" x14ac:dyDescent="0.2">
      <c r="A83" s="21">
        <v>80</v>
      </c>
      <c r="B83" s="1"/>
      <c r="C83" s="224">
        <v>80</v>
      </c>
      <c r="D83" s="223">
        <v>51</v>
      </c>
      <c r="E83" s="45" t="str">
        <f>IF(ISBLANK($C83),"",INDEX(Stock!$A$4:$H$130,MATCH(Entrée!$C83,Stock!$C$4:$C$130,0),5))</f>
        <v>Chlorure cuivrique</v>
      </c>
      <c r="F83" s="45" t="e">
        <f>IF(ISBLANK($C83),"",INDEX(Stock!$A$4:$H$103,MATCH(Entrée!$C83,Stock!$C$4:$C$103,0),6))</f>
        <v>#N/A</v>
      </c>
      <c r="G83" s="45" t="e">
        <f>IF(ISBLANK($C83),"",INDEX(Stock!$A$4:$H$103,MATCH(Entrée!$C83,Stock!$C$4:$C$103,0),7))</f>
        <v>#N/A</v>
      </c>
    </row>
    <row r="84" spans="1:7" x14ac:dyDescent="0.2">
      <c r="A84" s="21">
        <v>81</v>
      </c>
      <c r="B84" s="1"/>
      <c r="C84" s="224">
        <v>81</v>
      </c>
      <c r="D84" s="222">
        <v>50</v>
      </c>
      <c r="E84" s="45" t="str">
        <f>IF(ISBLANK($C84),"",INDEX(Stock!$A$4:$H$130,MATCH(Entrée!$C84,Stock!$C$4:$C$130,0),5))</f>
        <v>Sulfate de cuivre</v>
      </c>
      <c r="F84" s="45" t="e">
        <f>IF(ISBLANK($C84),"",INDEX(Stock!$A$4:$H$103,MATCH(Entrée!$C84,Stock!$C$4:$C$103,0),6))</f>
        <v>#N/A</v>
      </c>
      <c r="G84" s="45" t="e">
        <f>IF(ISBLANK($C84),"",INDEX(Stock!$A$4:$H$103,MATCH(Entrée!$C84,Stock!$C$4:$C$103,0),7))</f>
        <v>#N/A</v>
      </c>
    </row>
    <row r="85" spans="1:7" x14ac:dyDescent="0.2">
      <c r="A85" s="21">
        <v>82</v>
      </c>
      <c r="B85" s="1"/>
      <c r="C85" s="224">
        <v>82</v>
      </c>
      <c r="D85" s="223">
        <v>49</v>
      </c>
      <c r="E85" s="45" t="str">
        <f>IF(ISBLANK($C85),"",INDEX(Stock!$A$4:$H$130,MATCH(Entrée!$C85,Stock!$C$4:$C$130,0),5))</f>
        <v>Chlorure d'amonium</v>
      </c>
      <c r="F85" s="45" t="e">
        <f>IF(ISBLANK($C85),"",INDEX(Stock!$A$4:$H$103,MATCH(Entrée!$C85,Stock!$C$4:$C$103,0),6))</f>
        <v>#N/A</v>
      </c>
      <c r="G85" s="45" t="e">
        <f>IF(ISBLANK($C85),"",INDEX(Stock!$A$4:$H$103,MATCH(Entrée!$C85,Stock!$C$4:$C$103,0),7))</f>
        <v>#N/A</v>
      </c>
    </row>
    <row r="86" spans="1:7" x14ac:dyDescent="0.2">
      <c r="A86" s="21">
        <v>83</v>
      </c>
      <c r="B86" s="1"/>
      <c r="C86" s="224">
        <v>83</v>
      </c>
      <c r="D86" s="222">
        <v>48</v>
      </c>
      <c r="E86" s="45" t="str">
        <f>IF(ISBLANK($C86),"",INDEX(Stock!$A$4:$H$130,MATCH(Entrée!$C86,Stock!$C$4:$C$130,0),5))</f>
        <v>Hexamethylenetétramine</v>
      </c>
      <c r="F86" s="45" t="e">
        <f>IF(ISBLANK($C86),"",INDEX(Stock!$A$4:$H$103,MATCH(Entrée!$C86,Stock!$C$4:$C$103,0),6))</f>
        <v>#N/A</v>
      </c>
      <c r="G86" s="45" t="e">
        <f>IF(ISBLANK($C86),"",INDEX(Stock!$A$4:$H$103,MATCH(Entrée!$C86,Stock!$C$4:$C$103,0),7))</f>
        <v>#N/A</v>
      </c>
    </row>
    <row r="87" spans="1:7" x14ac:dyDescent="0.2">
      <c r="A87" s="21">
        <v>84</v>
      </c>
      <c r="B87" s="1"/>
      <c r="C87" s="224">
        <v>84</v>
      </c>
      <c r="D87" s="223">
        <v>47</v>
      </c>
      <c r="E87" s="45" t="str">
        <f>IF(ISBLANK($C87),"",INDEX(Stock!$A$4:$H$130,MATCH(Entrée!$C87,Stock!$C$4:$C$130,0),5))</f>
        <v>Hydroxyde de sodium</v>
      </c>
      <c r="F87" s="45" t="e">
        <f>IF(ISBLANK($C87),"",INDEX(Stock!$A$4:$H$103,MATCH(Entrée!$C87,Stock!$C$4:$C$103,0),6))</f>
        <v>#N/A</v>
      </c>
      <c r="G87" s="45" t="e">
        <f>IF(ISBLANK($C87),"",INDEX(Stock!$A$4:$H$103,MATCH(Entrée!$C87,Stock!$C$4:$C$103,0),7))</f>
        <v>#N/A</v>
      </c>
    </row>
    <row r="88" spans="1:7" x14ac:dyDescent="0.2">
      <c r="A88" s="21">
        <v>85</v>
      </c>
      <c r="B88" s="1"/>
      <c r="C88" s="224">
        <v>85</v>
      </c>
      <c r="D88" s="222">
        <v>46</v>
      </c>
      <c r="E88" s="45" t="str">
        <f>IF(ISBLANK($C88),"",INDEX(Stock!$A$4:$H$130,MATCH(Entrée!$C88,Stock!$C$4:$C$130,0),5))</f>
        <v>Hydroxyde de potassium</v>
      </c>
      <c r="F88" s="45" t="e">
        <f>IF(ISBLANK($C88),"",INDEX(Stock!$A$4:$H$103,MATCH(Entrée!$C88,Stock!$C$4:$C$103,0),6))</f>
        <v>#N/A</v>
      </c>
      <c r="G88" s="45" t="e">
        <f>IF(ISBLANK($C88),"",INDEX(Stock!$A$4:$H$103,MATCH(Entrée!$C88,Stock!$C$4:$C$103,0),7))</f>
        <v>#N/A</v>
      </c>
    </row>
    <row r="89" spans="1:7" x14ac:dyDescent="0.2">
      <c r="A89" s="21">
        <v>86</v>
      </c>
      <c r="B89" s="1"/>
      <c r="C89" s="224">
        <v>86</v>
      </c>
      <c r="D89" s="223">
        <v>45</v>
      </c>
      <c r="E89" s="45" t="str">
        <f>IF(ISBLANK($C89),"",INDEX(Stock!$A$4:$H$130,MATCH(Entrée!$C89,Stock!$C$4:$C$130,0),5))</f>
        <v>Péroxyde d'hydrogène</v>
      </c>
      <c r="F89" s="45" t="e">
        <f>IF(ISBLANK($C89),"",INDEX(Stock!$A$4:$H$103,MATCH(Entrée!$C89,Stock!$C$4:$C$103,0),6))</f>
        <v>#N/A</v>
      </c>
      <c r="G89" s="45" t="e">
        <f>IF(ISBLANK($C89),"",INDEX(Stock!$A$4:$H$103,MATCH(Entrée!$C89,Stock!$C$4:$C$103,0),7))</f>
        <v>#N/A</v>
      </c>
    </row>
    <row r="90" spans="1:7" x14ac:dyDescent="0.2">
      <c r="A90" s="21">
        <v>87</v>
      </c>
      <c r="B90" s="1"/>
      <c r="C90" s="224">
        <v>87</v>
      </c>
      <c r="D90" s="222">
        <v>44</v>
      </c>
      <c r="E90" s="45" t="str">
        <f>IF(ISBLANK($C90),"",INDEX(Stock!$A$4:$H$130,MATCH(Entrée!$C90,Stock!$C$4:$C$130,0),5))</f>
        <v>Gants Latex ambi non poudré S (6-7)</v>
      </c>
      <c r="F90" s="45" t="e">
        <f>IF(ISBLANK($C90),"",INDEX(Stock!$A$4:$H$103,MATCH(Entrée!$C90,Stock!$C$4:$C$103,0),6))</f>
        <v>#N/A</v>
      </c>
      <c r="G90" s="45" t="e">
        <f>IF(ISBLANK($C90),"",INDEX(Stock!$A$4:$H$103,MATCH(Entrée!$C90,Stock!$C$4:$C$103,0),7))</f>
        <v>#N/A</v>
      </c>
    </row>
    <row r="91" spans="1:7" x14ac:dyDescent="0.2">
      <c r="A91" s="21">
        <v>88</v>
      </c>
      <c r="B91" s="1"/>
      <c r="C91" s="224">
        <v>88</v>
      </c>
      <c r="D91" s="223">
        <v>43</v>
      </c>
      <c r="E91" s="45" t="str">
        <f>IF(ISBLANK($C91),"",INDEX(Stock!$A$4:$H$130,MATCH(Entrée!$C91,Stock!$C$4:$C$130,0),5))</f>
        <v>Gants Latex ambi non poudré M (7-8)</v>
      </c>
      <c r="F91" s="45" t="e">
        <f>IF(ISBLANK($C91),"",INDEX(Stock!$A$4:$H$103,MATCH(Entrée!$C91,Stock!$C$4:$C$103,0),6))</f>
        <v>#N/A</v>
      </c>
      <c r="G91" s="45" t="e">
        <f>IF(ISBLANK($C91),"",INDEX(Stock!$A$4:$H$103,MATCH(Entrée!$C91,Stock!$C$4:$C$103,0),7))</f>
        <v>#N/A</v>
      </c>
    </row>
    <row r="92" spans="1:7" x14ac:dyDescent="0.2">
      <c r="A92" s="21">
        <v>89</v>
      </c>
      <c r="B92" s="1"/>
      <c r="C92" s="224">
        <v>89</v>
      </c>
      <c r="D92" s="222">
        <v>42</v>
      </c>
      <c r="E92" s="45" t="str">
        <f>IF(ISBLANK($C92),"",INDEX(Stock!$A$4:$H$130,MATCH(Entrée!$C92,Stock!$C$4:$C$130,0),5))</f>
        <v>Gants Latex ambi non poudré L (8-9)</v>
      </c>
      <c r="F92" s="45" t="e">
        <f>IF(ISBLANK($C92),"",INDEX(Stock!$A$4:$H$103,MATCH(Entrée!$C92,Stock!$C$4:$C$103,0),6))</f>
        <v>#N/A</v>
      </c>
      <c r="G92" s="45" t="e">
        <f>IF(ISBLANK($C92),"",INDEX(Stock!$A$4:$H$103,MATCH(Entrée!$C92,Stock!$C$4:$C$103,0),7))</f>
        <v>#N/A</v>
      </c>
    </row>
    <row r="93" spans="1:7" x14ac:dyDescent="0.2">
      <c r="A93" s="21">
        <v>90</v>
      </c>
      <c r="B93" s="1"/>
      <c r="C93" s="224">
        <v>90</v>
      </c>
      <c r="D93" s="223">
        <v>41</v>
      </c>
      <c r="E93" s="45" t="str">
        <f>IF(ISBLANK($C93),"",INDEX(Stock!$A$4:$H$130,MATCH(Entrée!$C93,Stock!$C$4:$C$130,0),5))</f>
        <v>Gants Latex ambi non poudré XL (9-10)</v>
      </c>
      <c r="F93" s="45" t="e">
        <f>IF(ISBLANK($C93),"",INDEX(Stock!$A$4:$H$103,MATCH(Entrée!$C93,Stock!$C$4:$C$103,0),6))</f>
        <v>#N/A</v>
      </c>
      <c r="G93" s="45" t="e">
        <f>IF(ISBLANK($C93),"",INDEX(Stock!$A$4:$H$103,MATCH(Entrée!$C93,Stock!$C$4:$C$103,0),7))</f>
        <v>#N/A</v>
      </c>
    </row>
    <row r="94" spans="1:7" x14ac:dyDescent="0.2">
      <c r="A94" s="21">
        <v>91</v>
      </c>
      <c r="B94" s="1"/>
      <c r="C94" s="224">
        <v>91</v>
      </c>
      <c r="D94" s="222">
        <v>40</v>
      </c>
      <c r="E94" s="45" t="str">
        <f>IF(ISBLANK($C94),"",INDEX(Stock!$A$4:$H$130,MATCH(Entrée!$C94,Stock!$C$4:$C$130,0),5))</f>
        <v>Gants Nitrile ambi non poudré S (6-7)</v>
      </c>
      <c r="F94" s="45" t="e">
        <f>IF(ISBLANK($C94),"",INDEX(Stock!$A$4:$H$103,MATCH(Entrée!$C94,Stock!$C$4:$C$103,0),6))</f>
        <v>#N/A</v>
      </c>
      <c r="G94" s="45" t="e">
        <f>IF(ISBLANK($C94),"",INDEX(Stock!$A$4:$H$103,MATCH(Entrée!$C94,Stock!$C$4:$C$103,0),7))</f>
        <v>#N/A</v>
      </c>
    </row>
    <row r="95" spans="1:7" x14ac:dyDescent="0.2">
      <c r="A95" s="21">
        <v>92</v>
      </c>
      <c r="B95" s="1"/>
      <c r="C95" s="224">
        <v>92</v>
      </c>
      <c r="D95" s="223">
        <v>39</v>
      </c>
      <c r="E95" s="45" t="str">
        <f>IF(ISBLANK($C95),"",INDEX(Stock!$A$4:$H$130,MATCH(Entrée!$C95,Stock!$C$4:$C$130,0),5))</f>
        <v>Gants Nitrile ambi non poudré M (7-8)</v>
      </c>
      <c r="F95" s="45" t="e">
        <f>IF(ISBLANK($C95),"",INDEX(Stock!$A$4:$H$103,MATCH(Entrée!$C95,Stock!$C$4:$C$103,0),6))</f>
        <v>#N/A</v>
      </c>
      <c r="G95" s="45" t="e">
        <f>IF(ISBLANK($C95),"",INDEX(Stock!$A$4:$H$103,MATCH(Entrée!$C95,Stock!$C$4:$C$103,0),7))</f>
        <v>#N/A</v>
      </c>
    </row>
    <row r="96" spans="1:7" x14ac:dyDescent="0.2">
      <c r="A96" s="21">
        <v>93</v>
      </c>
      <c r="B96" s="1"/>
      <c r="C96" s="224">
        <v>93</v>
      </c>
      <c r="D96" s="222">
        <v>38</v>
      </c>
      <c r="E96" s="45" t="str">
        <f>IF(ISBLANK($C96),"",INDEX(Stock!$A$4:$H$130,MATCH(Entrée!$C96,Stock!$C$4:$C$130,0),5))</f>
        <v>Gants Nitrile ambi non poudré L (8-9)</v>
      </c>
      <c r="F96" s="45" t="e">
        <f>IF(ISBLANK($C96),"",INDEX(Stock!$A$4:$H$103,MATCH(Entrée!$C96,Stock!$C$4:$C$103,0),6))</f>
        <v>#N/A</v>
      </c>
      <c r="G96" s="45" t="e">
        <f>IF(ISBLANK($C96),"",INDEX(Stock!$A$4:$H$103,MATCH(Entrée!$C96,Stock!$C$4:$C$103,0),7))</f>
        <v>#N/A</v>
      </c>
    </row>
    <row r="97" spans="1:7" x14ac:dyDescent="0.2">
      <c r="A97" s="21">
        <v>94</v>
      </c>
      <c r="B97" s="1"/>
      <c r="C97" s="224">
        <v>94</v>
      </c>
      <c r="D97" s="223">
        <v>37</v>
      </c>
      <c r="E97" s="45" t="str">
        <f>IF(ISBLANK($C97),"",INDEX(Stock!$A$4:$H$130,MATCH(Entrée!$C97,Stock!$C$4:$C$130,0),5))</f>
        <v>Gants Nitrile ambi non poudré XL (9-10)</v>
      </c>
      <c r="F97" s="45" t="e">
        <f>IF(ISBLANK($C97),"",INDEX(Stock!$A$4:$H$103,MATCH(Entrée!$C97,Stock!$C$4:$C$103,0),6))</f>
        <v>#N/A</v>
      </c>
      <c r="G97" s="45" t="e">
        <f>IF(ISBLANK($C97),"",INDEX(Stock!$A$4:$H$103,MATCH(Entrée!$C97,Stock!$C$4:$C$103,0),7))</f>
        <v>#N/A</v>
      </c>
    </row>
    <row r="98" spans="1:7" x14ac:dyDescent="0.2">
      <c r="A98" s="21">
        <v>95</v>
      </c>
      <c r="B98" s="1"/>
      <c r="C98" s="224">
        <v>95</v>
      </c>
      <c r="D98" s="222">
        <v>36</v>
      </c>
      <c r="E98" s="45" t="str">
        <f>IF(ISBLANK($C98),"",INDEX(Stock!$A$4:$H$130,MATCH(Entrée!$C98,Stock!$C$4:$C$130,0),5))</f>
        <v>Disques C Double Face 12mm 100</v>
      </c>
      <c r="F98" s="45" t="e">
        <f>IF(ISBLANK($C98),"",INDEX(Stock!$A$4:$H$103,MATCH(Entrée!$C98,Stock!$C$4:$C$103,0),6))</f>
        <v>#N/A</v>
      </c>
      <c r="G98" s="45" t="e">
        <f>IF(ISBLANK($C98),"",INDEX(Stock!$A$4:$H$103,MATCH(Entrée!$C98,Stock!$C$4:$C$103,0),7))</f>
        <v>#N/A</v>
      </c>
    </row>
    <row r="99" spans="1:7" x14ac:dyDescent="0.2">
      <c r="A99" s="21">
        <v>96</v>
      </c>
      <c r="B99" s="1"/>
      <c r="C99" s="224">
        <v>96</v>
      </c>
      <c r="D99" s="223">
        <v>35</v>
      </c>
      <c r="E99" s="45" t="str">
        <f>IF(ISBLANK($C99),"",INDEX(Stock!$A$4:$H$130,MATCH(Entrée!$C99,Stock!$C$4:$C$130,0),5))</f>
        <v>Portes-éch Al tige 12.5mm x100</v>
      </c>
      <c r="F99" s="45" t="e">
        <f>IF(ISBLANK($C99),"",INDEX(Stock!$A$4:$H$103,MATCH(Entrée!$C99,Stock!$C$4:$C$103,0),6))</f>
        <v>#N/A</v>
      </c>
      <c r="G99" s="45" t="e">
        <f>IF(ISBLANK($C99),"",INDEX(Stock!$A$4:$H$103,MATCH(Entrée!$C99,Stock!$C$4:$C$103,0),7))</f>
        <v>#N/A</v>
      </c>
    </row>
    <row r="100" spans="1:7" x14ac:dyDescent="0.2">
      <c r="A100" s="21">
        <v>97</v>
      </c>
      <c r="B100" s="1"/>
      <c r="C100" s="224">
        <v>97</v>
      </c>
      <c r="D100" s="222">
        <v>34</v>
      </c>
      <c r="E100" s="45" t="str">
        <f>IF(ISBLANK($C100),"",INDEX(Stock!$A$4:$H$130,MATCH(Entrée!$C100,Stock!$C$4:$C$130,0),5))</f>
        <v>Tubes porte-ech 12.5 x 10</v>
      </c>
      <c r="F100" s="45" t="e">
        <f>IF(ISBLANK($C100),"",INDEX(Stock!$A$4:$H$103,MATCH(Entrée!$C100,Stock!$C$4:$C$103,0),6))</f>
        <v>#N/A</v>
      </c>
      <c r="G100" s="45" t="e">
        <f>IF(ISBLANK($C100),"",INDEX(Stock!$A$4:$H$103,MATCH(Entrée!$C100,Stock!$C$4:$C$103,0),7))</f>
        <v>#N/A</v>
      </c>
    </row>
    <row r="101" spans="1:7" x14ac:dyDescent="0.2">
      <c r="A101" s="21">
        <v>98</v>
      </c>
      <c r="B101" s="1"/>
      <c r="C101" s="224"/>
      <c r="D101" s="2"/>
      <c r="E101" s="45" t="str">
        <f>IF(ISBLANK($C101),"",INDEX(Stock!$A$4:$H$130,MATCH(Entrée!$C101,Stock!$C$4:$C$130,0),5))</f>
        <v/>
      </c>
      <c r="F101" s="45" t="str">
        <f>IF(ISBLANK($C101),"",INDEX(Stock!$A$4:$H$103,MATCH(Entrée!$C101,Stock!$C$4:$C$103,0),6))</f>
        <v/>
      </c>
      <c r="G101" s="45" t="str">
        <f>IF(ISBLANK($C101),"",INDEX(Stock!$A$4:$H$103,MATCH(Entrée!$C101,Stock!$C$4:$C$103,0),7))</f>
        <v/>
      </c>
    </row>
    <row r="102" spans="1:7" x14ac:dyDescent="0.2">
      <c r="A102" s="21">
        <v>99</v>
      </c>
      <c r="B102" s="1"/>
      <c r="C102" s="224"/>
      <c r="D102" s="2"/>
      <c r="E102" s="45" t="str">
        <f>IF(ISBLANK($C102),"",INDEX(Stock!$A$4:$H$130,MATCH(Entrée!$C102,Stock!$C$4:$C$130,0),5))</f>
        <v/>
      </c>
      <c r="F102" s="45" t="str">
        <f>IF(ISBLANK($C102),"",INDEX(Stock!$A$4:$H$103,MATCH(Entrée!$C102,Stock!$C$4:$C$103,0),6))</f>
        <v/>
      </c>
      <c r="G102" s="45" t="str">
        <f>IF(ISBLANK($C102),"",INDEX(Stock!$A$4:$H$103,MATCH(Entrée!$C102,Stock!$C$4:$C$103,0),7))</f>
        <v/>
      </c>
    </row>
    <row r="103" spans="1:7" x14ac:dyDescent="0.2">
      <c r="A103" s="21">
        <v>100</v>
      </c>
      <c r="B103" s="1"/>
      <c r="C103" s="224"/>
      <c r="D103" s="2"/>
      <c r="E103" s="45" t="str">
        <f>IF(ISBLANK($C103),"",INDEX(Stock!$A$4:$H$130,MATCH(Entrée!$C103,Stock!$C$4:$C$130,0),5))</f>
        <v/>
      </c>
      <c r="F103" s="45" t="str">
        <f>IF(ISBLANK($C103),"",INDEX(Stock!$A$4:$H$103,MATCH(Entrée!$C103,Stock!$C$4:$C$103,0),6))</f>
        <v/>
      </c>
      <c r="G103" s="45" t="str">
        <f>IF(ISBLANK($C103),"",INDEX(Stock!$A$4:$H$103,MATCH(Entrée!$C103,Stock!$C$4:$C$103,0),7))</f>
        <v/>
      </c>
    </row>
    <row r="104" spans="1:7" x14ac:dyDescent="0.2">
      <c r="A104" s="21">
        <v>101</v>
      </c>
      <c r="B104" s="1"/>
      <c r="C104" s="224"/>
      <c r="D104" s="2"/>
      <c r="E104" s="45" t="str">
        <f>IF(ISBLANK($C104),"",INDEX(Stock!$A$4:$H$130,MATCH(Entrée!$C104,Stock!$C$4:$C$130,0),5))</f>
        <v/>
      </c>
      <c r="F104" s="45" t="str">
        <f>IF(ISBLANK($C104),"",INDEX(Stock!$A$4:$H$103,MATCH(Entrée!$C104,Stock!$C$4:$C$103,0),6))</f>
        <v/>
      </c>
      <c r="G104" s="45" t="str">
        <f>IF(ISBLANK($C104),"",INDEX(Stock!$A$4:$H$103,MATCH(Entrée!$C104,Stock!$C$4:$C$103,0),7))</f>
        <v/>
      </c>
    </row>
    <row r="105" spans="1:7" x14ac:dyDescent="0.2">
      <c r="A105" s="21">
        <v>102</v>
      </c>
      <c r="B105" s="1"/>
      <c r="C105" s="224"/>
      <c r="D105" s="2"/>
      <c r="E105" s="45" t="str">
        <f>IF(ISBLANK($C105),"",INDEX(Stock!$A$4:$H$130,MATCH(Entrée!$C105,Stock!$C$4:$C$130,0),5))</f>
        <v/>
      </c>
      <c r="F105" s="45" t="str">
        <f>IF(ISBLANK($C105),"",INDEX(Stock!$A$4:$H$103,MATCH(Entrée!$C105,Stock!$C$4:$C$103,0),6))</f>
        <v/>
      </c>
      <c r="G105" s="45" t="str">
        <f>IF(ISBLANK($C105),"",INDEX(Stock!$A$4:$H$103,MATCH(Entrée!$C105,Stock!$C$4:$C$103,0),7))</f>
        <v/>
      </c>
    </row>
    <row r="106" spans="1:7" x14ac:dyDescent="0.2">
      <c r="A106" s="21">
        <v>103</v>
      </c>
      <c r="B106" s="1"/>
      <c r="C106" s="224"/>
      <c r="D106" s="2"/>
      <c r="E106" s="45" t="str">
        <f>IF(ISBLANK($C106),"",INDEX(Stock!$A$4:$H$130,MATCH(Entrée!$C106,Stock!$C$4:$C$130,0),5))</f>
        <v/>
      </c>
      <c r="F106" s="45" t="str">
        <f>IF(ISBLANK($C106),"",INDEX(Stock!$A$4:$H$103,MATCH(Entrée!$C106,Stock!$C$4:$C$103,0),6))</f>
        <v/>
      </c>
      <c r="G106" s="45" t="str">
        <f>IF(ISBLANK($C106),"",INDEX(Stock!$A$4:$H$103,MATCH(Entrée!$C106,Stock!$C$4:$C$103,0),7))</f>
        <v/>
      </c>
    </row>
    <row r="107" spans="1:7" x14ac:dyDescent="0.2">
      <c r="A107" s="21">
        <v>104</v>
      </c>
      <c r="B107" s="1"/>
      <c r="C107" s="224"/>
      <c r="D107" s="2"/>
      <c r="E107" s="45" t="str">
        <f>IF(ISBLANK($C107),"",INDEX(Stock!$A$4:$H$130,MATCH(Entrée!$C107,Stock!$C$4:$C$130,0),5))</f>
        <v/>
      </c>
      <c r="F107" s="45" t="str">
        <f>IF(ISBLANK($C107),"",INDEX(Stock!$A$4:$H$103,MATCH(Entrée!$C107,Stock!$C$4:$C$103,0),6))</f>
        <v/>
      </c>
      <c r="G107" s="45" t="str">
        <f>IF(ISBLANK($C107),"",INDEX(Stock!$A$4:$H$103,MATCH(Entrée!$C107,Stock!$C$4:$C$103,0),7))</f>
        <v/>
      </c>
    </row>
    <row r="108" spans="1:7" x14ac:dyDescent="0.2">
      <c r="A108" s="21">
        <v>105</v>
      </c>
      <c r="B108" s="1"/>
      <c r="C108" s="224"/>
      <c r="D108" s="2"/>
      <c r="E108" s="45" t="str">
        <f>IF(ISBLANK($C108),"",INDEX(Stock!$A$4:$H$130,MATCH(Entrée!$C108,Stock!$C$4:$C$130,0),5))</f>
        <v/>
      </c>
      <c r="F108" s="45" t="str">
        <f>IF(ISBLANK($C108),"",INDEX(Stock!$A$4:$H$103,MATCH(Entrée!$C108,Stock!$C$4:$C$103,0),6))</f>
        <v/>
      </c>
      <c r="G108" s="45" t="str">
        <f>IF(ISBLANK($C108),"",INDEX(Stock!$A$4:$H$103,MATCH(Entrée!$C108,Stock!$C$4:$C$103,0),7))</f>
        <v/>
      </c>
    </row>
    <row r="109" spans="1:7" x14ac:dyDescent="0.2">
      <c r="A109" s="21">
        <v>106</v>
      </c>
      <c r="B109" s="1"/>
      <c r="C109" s="224"/>
      <c r="D109" s="2"/>
      <c r="E109" s="45" t="str">
        <f>IF(ISBLANK($C109),"",INDEX(Stock!$A$4:$H$130,MATCH(Entrée!$C109,Stock!$C$4:$C$130,0),5))</f>
        <v/>
      </c>
      <c r="F109" s="45" t="str">
        <f>IF(ISBLANK($C109),"",INDEX(Stock!$A$4:$H$103,MATCH(Entrée!$C109,Stock!$C$4:$C$103,0),6))</f>
        <v/>
      </c>
      <c r="G109" s="45" t="str">
        <f>IF(ISBLANK($C109),"",INDEX(Stock!$A$4:$H$103,MATCH(Entrée!$C109,Stock!$C$4:$C$103,0),7))</f>
        <v/>
      </c>
    </row>
    <row r="110" spans="1:7" x14ac:dyDescent="0.2">
      <c r="A110" s="21">
        <v>107</v>
      </c>
      <c r="B110" s="1"/>
      <c r="C110" s="224"/>
      <c r="D110" s="2"/>
      <c r="E110" s="45" t="str">
        <f>IF(ISBLANK($C110),"",INDEX(Stock!$A$4:$H$130,MATCH(Entrée!$C110,Stock!$C$4:$C$130,0),5))</f>
        <v/>
      </c>
      <c r="F110" s="45" t="str">
        <f>IF(ISBLANK($C110),"",INDEX(Stock!$A$4:$H$103,MATCH(Entrée!$C110,Stock!$C$4:$C$103,0),6))</f>
        <v/>
      </c>
      <c r="G110" s="45" t="str">
        <f>IF(ISBLANK($C110),"",INDEX(Stock!$A$4:$H$103,MATCH(Entrée!$C110,Stock!$C$4:$C$103,0),7))</f>
        <v/>
      </c>
    </row>
    <row r="111" spans="1:7" x14ac:dyDescent="0.2">
      <c r="A111" s="21">
        <v>108</v>
      </c>
      <c r="B111" s="1"/>
      <c r="C111" s="224"/>
      <c r="D111" s="2"/>
      <c r="E111" s="45" t="str">
        <f>IF(ISBLANK($C111),"",INDEX(Stock!$A$4:$H$130,MATCH(Entrée!$C111,Stock!$C$4:$C$130,0),5))</f>
        <v/>
      </c>
      <c r="F111" s="45" t="str">
        <f>IF(ISBLANK($C111),"",INDEX(Stock!$A$4:$H$103,MATCH(Entrée!$C111,Stock!$C$4:$C$103,0),6))</f>
        <v/>
      </c>
      <c r="G111" s="45" t="str">
        <f>IF(ISBLANK($C111),"",INDEX(Stock!$A$4:$H$103,MATCH(Entrée!$C111,Stock!$C$4:$C$103,0),7))</f>
        <v/>
      </c>
    </row>
    <row r="112" spans="1:7" x14ac:dyDescent="0.2">
      <c r="A112" s="21">
        <v>109</v>
      </c>
      <c r="B112" s="1"/>
      <c r="C112" s="224"/>
      <c r="D112" s="2"/>
      <c r="E112" s="45" t="str">
        <f>IF(ISBLANK($C112),"",INDEX(Stock!$A$4:$H$130,MATCH(Entrée!$C112,Stock!$C$4:$C$130,0),5))</f>
        <v/>
      </c>
      <c r="F112" s="45" t="str">
        <f>IF(ISBLANK($C112),"",INDEX(Stock!$A$4:$H$103,MATCH(Entrée!$C112,Stock!$C$4:$C$103,0),6))</f>
        <v/>
      </c>
      <c r="G112" s="45" t="str">
        <f>IF(ISBLANK($C112),"",INDEX(Stock!$A$4:$H$103,MATCH(Entrée!$C112,Stock!$C$4:$C$103,0),7))</f>
        <v/>
      </c>
    </row>
    <row r="113" spans="1:7" x14ac:dyDescent="0.2">
      <c r="A113" s="21">
        <v>110</v>
      </c>
      <c r="B113" s="1"/>
      <c r="C113" s="224"/>
      <c r="D113" s="2"/>
      <c r="E113" s="45" t="str">
        <f>IF(ISBLANK($C113),"",INDEX(Stock!$A$4:$H$130,MATCH(Entrée!$C113,Stock!$C$4:$C$130,0),5))</f>
        <v/>
      </c>
      <c r="F113" s="45" t="str">
        <f>IF(ISBLANK($C113),"",INDEX(Stock!$A$4:$H$103,MATCH(Entrée!$C113,Stock!$C$4:$C$103,0),6))</f>
        <v/>
      </c>
      <c r="G113" s="45" t="str">
        <f>IF(ISBLANK($C113),"",INDEX(Stock!$A$4:$H$103,MATCH(Entrée!$C113,Stock!$C$4:$C$103,0),7))</f>
        <v/>
      </c>
    </row>
  </sheetData>
  <phoneticPr fontId="6" type="noConversion"/>
  <conditionalFormatting sqref="A4:G113">
    <cfRule type="expression" dxfId="3" priority="1" stopIfTrue="1">
      <formula>MOD(ROW(),2)</formula>
    </cfRule>
  </conditionalFormatting>
  <pageMargins left="0.78740157499999996" right="0.78740157499999996" top="0.984251969" bottom="0.984251969" header="0.4921259845" footer="0.492125984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27"/>
  </sheetPr>
  <dimension ref="A1:G110"/>
  <sheetViews>
    <sheetView workbookViewId="0">
      <pane ySplit="3" topLeftCell="A4" activePane="bottomLeft" state="frozen"/>
      <selection pane="bottomLeft" activeCell="B5" sqref="B5"/>
    </sheetView>
  </sheetViews>
  <sheetFormatPr baseColWidth="10" defaultRowHeight="12.75" x14ac:dyDescent="0.2"/>
  <cols>
    <col min="1" max="1" width="5.375" style="31" bestFit="1" customWidth="1"/>
    <col min="2" max="4" width="12.625" style="50" customWidth="1"/>
    <col min="5" max="5" width="37.875" style="50" customWidth="1"/>
    <col min="6" max="7" width="12.625" style="50" customWidth="1"/>
    <col min="8" max="16384" width="11" style="25"/>
  </cols>
  <sheetData>
    <row r="1" spans="1:7" ht="8.25" customHeight="1" x14ac:dyDescent="0.2">
      <c r="A1" s="23"/>
      <c r="B1" s="24"/>
      <c r="C1" s="42"/>
      <c r="D1" s="42"/>
      <c r="E1" s="42"/>
      <c r="F1" s="42"/>
      <c r="G1" s="34"/>
    </row>
    <row r="2" spans="1:7" ht="6.75" customHeight="1" thickBot="1" x14ac:dyDescent="0.25">
      <c r="A2" s="26"/>
      <c r="B2" s="27"/>
      <c r="C2" s="38"/>
      <c r="D2" s="43"/>
      <c r="E2" s="43"/>
      <c r="F2" s="43"/>
      <c r="G2" s="36"/>
    </row>
    <row r="3" spans="1:7" ht="28.5" customHeight="1" thickTop="1" thickBot="1" x14ac:dyDescent="0.25">
      <c r="A3" s="28" t="s">
        <v>2</v>
      </c>
      <c r="B3" s="29" t="s">
        <v>4</v>
      </c>
      <c r="C3" s="37" t="s">
        <v>163</v>
      </c>
      <c r="D3" s="41" t="s">
        <v>7</v>
      </c>
      <c r="E3" s="41" t="s">
        <v>5</v>
      </c>
      <c r="F3" s="41" t="s">
        <v>142</v>
      </c>
      <c r="G3" s="6" t="s">
        <v>1</v>
      </c>
    </row>
    <row r="4" spans="1:7" ht="13.5" thickTop="1" x14ac:dyDescent="0.2">
      <c r="A4" s="38">
        <v>1</v>
      </c>
      <c r="B4" s="46">
        <v>41263</v>
      </c>
      <c r="C4" s="47">
        <v>1</v>
      </c>
      <c r="D4" s="48">
        <v>1</v>
      </c>
      <c r="E4" s="49" t="str">
        <f>IF(ISBLANK($C4),"",INDEX(Stock!$A$4:$H$130,MATCH(Sortie!$C4,Stock!$C$4:$C$130,0),5))</f>
        <v>Additif (Inhibiteur de corrosion)</v>
      </c>
      <c r="F4" s="49" t="str">
        <f>IF(ISBLANK($C4),"",INDEX(Stock!$A$4:$H$103,MATCH(Sortie!$C4,Stock!$C$4:$C$103,0),6))</f>
        <v>Bidon (5L)</v>
      </c>
      <c r="G4" s="49" t="str">
        <f>IF(ISBLANK($C4),"",INDEX(Stock!$A$4:$H$103,MATCH(Sortie!$C4,Stock!$C$4:$C$103,0),7))</f>
        <v>Struers</v>
      </c>
    </row>
    <row r="5" spans="1:7" ht="12.75" customHeight="1" x14ac:dyDescent="0.2">
      <c r="A5" s="40">
        <v>2</v>
      </c>
      <c r="B5" s="46">
        <v>41264</v>
      </c>
      <c r="C5" s="47">
        <v>2</v>
      </c>
      <c r="D5" s="48">
        <v>1</v>
      </c>
      <c r="E5" s="49" t="str">
        <f>IF(ISBLANK($C5),"",INDEX(Stock!$A$4:$H$130,MATCH(Sortie!$C5,Stock!$C$4:$C$130,0),5))</f>
        <v>Meule 40 A 15 (Ø150 matériaux ductiles; ex : bases Ni)</v>
      </c>
      <c r="F5" s="49" t="str">
        <f>IF(ISBLANK($C5),"",INDEX(Stock!$A$4:$H$103,MATCH(Sortie!$C5,Stock!$C$4:$C$103,0),6))</f>
        <v>Meule</v>
      </c>
      <c r="G5" s="49" t="str">
        <f>IF(ISBLANK($C5),"",INDEX(Stock!$A$4:$H$103,MATCH(Sortie!$C5,Stock!$C$4:$C$103,0),7))</f>
        <v>Struers</v>
      </c>
    </row>
    <row r="6" spans="1:7" ht="11.25" customHeight="1" x14ac:dyDescent="0.2">
      <c r="A6" s="40">
        <v>3</v>
      </c>
      <c r="B6" s="46"/>
      <c r="C6" s="47">
        <v>3</v>
      </c>
      <c r="D6" s="48">
        <v>1</v>
      </c>
      <c r="E6" s="49" t="str">
        <f>IF(ISBLANK($C6),"",INDEX(Stock!$A$4:$H$130,MATCH(Sortie!$C6,Stock!$C$4:$C$130,0),5))</f>
        <v>Meule 50 A 15 (Ø150 matériaux durs; ex : ACIERS)</v>
      </c>
      <c r="F6" s="49" t="str">
        <f>IF(ISBLANK($C6),"",INDEX(Stock!$A$4:$H$103,MATCH(Sortie!$C6,Stock!$C$4:$C$103,0),6))</f>
        <v>Meule</v>
      </c>
      <c r="G6" s="49" t="str">
        <f>IF(ISBLANK($C6),"",INDEX(Stock!$A$4:$H$103,MATCH(Sortie!$C6,Stock!$C$4:$C$103,0),7))</f>
        <v>Struers</v>
      </c>
    </row>
    <row r="7" spans="1:7" ht="12.75" customHeight="1" x14ac:dyDescent="0.2">
      <c r="A7" s="40">
        <v>4</v>
      </c>
      <c r="B7" s="46"/>
      <c r="C7" s="47">
        <v>4</v>
      </c>
      <c r="D7" s="48">
        <v>1</v>
      </c>
      <c r="E7" s="49" t="str">
        <f>IF(ISBLANK($C7),"",INDEX(Stock!$A$4:$H$130,MATCH(Sortie!$C7,Stock!$C$4:$C$130,0),5))</f>
        <v>Meule 10 S 15 (Ø150 matériaux ductiles; ex : bases Ti)</v>
      </c>
      <c r="F7" s="49" t="str">
        <f>IF(ISBLANK($C7),"",INDEX(Stock!$A$4:$H$103,MATCH(Sortie!$C7,Stock!$C$4:$C$103,0),6))</f>
        <v>Meule</v>
      </c>
      <c r="G7" s="49" t="str">
        <f>IF(ISBLANK($C7),"",INDEX(Stock!$A$4:$H$103,MATCH(Sortie!$C7,Stock!$C$4:$C$103,0),7))</f>
        <v>Struers</v>
      </c>
    </row>
    <row r="8" spans="1:7" ht="12.75" customHeight="1" x14ac:dyDescent="0.2">
      <c r="A8" s="40">
        <v>5</v>
      </c>
      <c r="B8" s="46"/>
      <c r="C8" s="47">
        <v>5</v>
      </c>
      <c r="D8" s="48">
        <v>1</v>
      </c>
      <c r="E8" s="49" t="str">
        <f>IF(ISBLANK($C8),"",INDEX(Stock!$A$4:$H$130,MATCH(Sortie!$C8,Stock!$C$4:$C$130,0),5))</f>
        <v>Meule diamant B0 D 15 (Ø150 matériaux durs HV&gt;800)</v>
      </c>
      <c r="F8" s="49" t="str">
        <f>IF(ISBLANK($C8),"",INDEX(Stock!$A$4:$H$103,MATCH(Sortie!$C8,Stock!$C$4:$C$103,0),6))</f>
        <v>Meule</v>
      </c>
      <c r="G8" s="49" t="str">
        <f>IF(ISBLANK($C8),"",INDEX(Stock!$A$4:$H$103,MATCH(Sortie!$C8,Stock!$C$4:$C$103,0),7))</f>
        <v>Struers</v>
      </c>
    </row>
    <row r="9" spans="1:7" x14ac:dyDescent="0.2">
      <c r="A9" s="40">
        <v>6</v>
      </c>
      <c r="B9" s="46"/>
      <c r="C9" s="47">
        <v>6</v>
      </c>
      <c r="D9" s="48">
        <v>1</v>
      </c>
      <c r="E9" s="49" t="str">
        <f>IF(ISBLANK($C9),"",INDEX(Stock!$A$4:$H$130,MATCH(Sortie!$C9,Stock!$C$4:$C$130,0),5))</f>
        <v>Résine MultiFast rouge</v>
      </c>
      <c r="F9" s="49" t="str">
        <f>IF(ISBLANK($C9),"",INDEX(Stock!$A$4:$H$103,MATCH(Sortie!$C9,Stock!$C$4:$C$103,0),6))</f>
        <v>Pot 7,5kg</v>
      </c>
      <c r="G9" s="49" t="str">
        <f>IF(ISBLANK($C9),"",INDEX(Stock!$A$4:$H$103,MATCH(Sortie!$C9,Stock!$C$4:$C$103,0),7))</f>
        <v>Struers</v>
      </c>
    </row>
    <row r="10" spans="1:7" x14ac:dyDescent="0.2">
      <c r="A10" s="40">
        <v>7</v>
      </c>
      <c r="B10" s="46"/>
      <c r="C10" s="47">
        <v>7</v>
      </c>
      <c r="D10" s="48">
        <v>1</v>
      </c>
      <c r="E10" s="49" t="str">
        <f>IF(ISBLANK($C10),"",INDEX(Stock!$A$4:$H$130,MATCH(Sortie!$C10,Stock!$C$4:$C$130,0),5))</f>
        <v>Résine PolyFast (conductrice)</v>
      </c>
      <c r="F10" s="49" t="str">
        <f>IF(ISBLANK($C10),"",INDEX(Stock!$A$4:$H$103,MATCH(Sortie!$C10,Stock!$C$4:$C$103,0),6))</f>
        <v>Pot 1kg</v>
      </c>
      <c r="G10" s="49" t="str">
        <f>IF(ISBLANK($C10),"",INDEX(Stock!$A$4:$H$103,MATCH(Sortie!$C10,Stock!$C$4:$C$103,0),7))</f>
        <v>Struers</v>
      </c>
    </row>
    <row r="11" spans="1:7" x14ac:dyDescent="0.2">
      <c r="A11" s="40">
        <v>8</v>
      </c>
      <c r="B11" s="46"/>
      <c r="C11" s="47">
        <v>8</v>
      </c>
      <c r="D11" s="48">
        <v>1</v>
      </c>
      <c r="E11" s="49" t="str">
        <f>IF(ISBLANK($C11),"",INDEX(Stock!$A$4:$H$130,MATCH(Sortie!$C11,Stock!$C$4:$C$130,0),5))</f>
        <v>Résine IsoFast</v>
      </c>
      <c r="F11" s="49" t="str">
        <f>IF(ISBLANK($C11),"",INDEX(Stock!$A$4:$H$103,MATCH(Sortie!$C11,Stock!$C$4:$C$103,0),6))</f>
        <v>Pot 1kg</v>
      </c>
      <c r="G11" s="49" t="str">
        <f>IF(ISBLANK($C11),"",INDEX(Stock!$A$4:$H$103,MATCH(Sortie!$C11,Stock!$C$4:$C$103,0),7))</f>
        <v>Struers</v>
      </c>
    </row>
    <row r="12" spans="1:7" x14ac:dyDescent="0.2">
      <c r="A12" s="40">
        <v>9</v>
      </c>
      <c r="B12" s="46"/>
      <c r="C12" s="47">
        <v>9</v>
      </c>
      <c r="D12" s="48">
        <v>1</v>
      </c>
      <c r="E12" s="49" t="str">
        <f>IF(ISBLANK($C12),"",INDEX(Stock!$A$4:$H$130,MATCH(Sortie!$C12,Stock!$C$4:$C$130,0),5))</f>
        <v>Résine Epomet F (gros grain)</v>
      </c>
      <c r="F12" s="49" t="str">
        <f>IF(ISBLANK($C12),"",INDEX(Stock!$A$4:$H$103,MATCH(Sortie!$C12,Stock!$C$4:$C$103,0),6))</f>
        <v>Pot 4,4kg</v>
      </c>
      <c r="G12" s="49" t="str">
        <f>IF(ISBLANK($C12),"",INDEX(Stock!$A$4:$H$103,MATCH(Sortie!$C12,Stock!$C$4:$C$103,0),7))</f>
        <v>Buehler</v>
      </c>
    </row>
    <row r="13" spans="1:7" x14ac:dyDescent="0.2">
      <c r="A13" s="40">
        <v>10</v>
      </c>
      <c r="B13" s="46"/>
      <c r="C13" s="47">
        <v>10</v>
      </c>
      <c r="D13" s="48">
        <v>1</v>
      </c>
      <c r="E13" s="49" t="str">
        <f>IF(ISBLANK($C13),"",INDEX(Stock!$A$4:$H$130,MATCH(Sortie!$C13,Stock!$C$4:$C$130,0),5))</f>
        <v>Résine TransOptic</v>
      </c>
      <c r="F13" s="49" t="str">
        <f>IF(ISBLANK($C13),"",INDEX(Stock!$A$4:$H$103,MATCH(Sortie!$C13,Stock!$C$4:$C$103,0),6))</f>
        <v>Pot 2,3kg</v>
      </c>
      <c r="G13" s="49" t="str">
        <f>IF(ISBLANK($C13),"",INDEX(Stock!$A$4:$H$103,MATCH(Sortie!$C13,Stock!$C$4:$C$103,0),7))</f>
        <v>Buehler</v>
      </c>
    </row>
    <row r="14" spans="1:7" x14ac:dyDescent="0.2">
      <c r="A14" s="40">
        <v>11</v>
      </c>
      <c r="B14" s="46"/>
      <c r="C14" s="47">
        <v>11</v>
      </c>
      <c r="D14" s="48">
        <v>1</v>
      </c>
      <c r="E14" s="49" t="str">
        <f>IF(ISBLANK($C14),"",INDEX(Stock!$A$4:$H$130,MATCH(Sortie!$C14,Stock!$C$4:$C$130,0),5))</f>
        <v>EpoFix (résine)</v>
      </c>
      <c r="F14" s="49" t="str">
        <f>IF(ISBLANK($C14),"",INDEX(Stock!$A$4:$H$103,MATCH(Sortie!$C14,Stock!$C$4:$C$103,0),6))</f>
        <v>Bouteille 1 L</v>
      </c>
      <c r="G14" s="49" t="str">
        <f>IF(ISBLANK($C14),"",INDEX(Stock!$A$4:$H$103,MATCH(Sortie!$C14,Stock!$C$4:$C$103,0),7))</f>
        <v>Struers</v>
      </c>
    </row>
    <row r="15" spans="1:7" x14ac:dyDescent="0.2">
      <c r="A15" s="40">
        <v>12</v>
      </c>
      <c r="B15" s="46"/>
      <c r="C15" s="47">
        <v>12</v>
      </c>
      <c r="D15" s="48">
        <v>1</v>
      </c>
      <c r="E15" s="49" t="str">
        <f>IF(ISBLANK($C15),"",INDEX(Stock!$A$4:$H$130,MATCH(Sortie!$C15,Stock!$C$4:$C$130,0),5))</f>
        <v>Epofix (Durcisseur)</v>
      </c>
      <c r="F15" s="49" t="str">
        <f>IF(ISBLANK($C15),"",INDEX(Stock!$A$4:$H$103,MATCH(Sortie!$C15,Stock!$C$4:$C$103,0),6))</f>
        <v>Bouteille 1 L</v>
      </c>
      <c r="G15" s="49" t="str">
        <f>IF(ISBLANK($C15),"",INDEX(Stock!$A$4:$H$103,MATCH(Sortie!$C15,Stock!$C$4:$C$103,0),7))</f>
        <v>Struers</v>
      </c>
    </row>
    <row r="16" spans="1:7" x14ac:dyDescent="0.2">
      <c r="A16" s="40">
        <v>13</v>
      </c>
      <c r="B16" s="46"/>
      <c r="C16" s="47">
        <v>13</v>
      </c>
      <c r="D16" s="48">
        <v>1</v>
      </c>
      <c r="E16" s="49" t="str">
        <f>IF(ISBLANK($C16),"",INDEX(Stock!$A$4:$H$130,MATCH(Sortie!$C16,Stock!$C$4:$C$130,0),5))</f>
        <v>EPOLU (Epodye)</v>
      </c>
      <c r="F16" s="49" t="str">
        <f>IF(ISBLANK($C16),"",INDEX(Stock!$A$4:$H$103,MATCH(Sortie!$C16,Stock!$C$4:$C$103,0),6))</f>
        <v>Pot de 20g</v>
      </c>
      <c r="G16" s="49" t="str">
        <f>IF(ISBLANK($C16),"",INDEX(Stock!$A$4:$H$103,MATCH(Sortie!$C16,Stock!$C$4:$C$103,0),7))</f>
        <v>Struers</v>
      </c>
    </row>
    <row r="17" spans="1:7" x14ac:dyDescent="0.2">
      <c r="A17" s="40">
        <v>14</v>
      </c>
      <c r="B17" s="46"/>
      <c r="C17" s="47">
        <v>14</v>
      </c>
      <c r="D17" s="48">
        <v>1</v>
      </c>
      <c r="E17" s="49" t="str">
        <f>IF(ISBLANK($C17),"",INDEX(Stock!$A$4:$H$130,MATCH(Sortie!$C17,Stock!$C$4:$C$130,0),5))</f>
        <v xml:space="preserve">Clips/PL </v>
      </c>
      <c r="F17" s="49" t="str">
        <f>IF(ISBLANK($C17),"",INDEX(Stock!$A$4:$H$103,MATCH(Sortie!$C17,Stock!$C$4:$C$103,0),6))</f>
        <v>Boite de 100</v>
      </c>
      <c r="G17" s="49" t="str">
        <f>IF(ISBLANK($C17),"",INDEX(Stock!$A$4:$H$103,MATCH(Sortie!$C17,Stock!$C$4:$C$103,0),7))</f>
        <v>ESCIL</v>
      </c>
    </row>
    <row r="18" spans="1:7" x14ac:dyDescent="0.2">
      <c r="A18" s="40">
        <v>15</v>
      </c>
      <c r="B18" s="46"/>
      <c r="C18" s="47">
        <v>15</v>
      </c>
      <c r="D18" s="48">
        <v>1</v>
      </c>
      <c r="E18" s="49" t="str">
        <f>IF(ISBLANK($C18),"",INDEX(Stock!$A$4:$H$130,MATCH(Sortie!$C18,Stock!$C$4:$C$130,0),5))</f>
        <v>Moules KM en acrylique Ø25mm</v>
      </c>
      <c r="F18" s="49" t="str">
        <f>IF(ISBLANK($C18),"",INDEX(Stock!$A$4:$H$103,MATCH(Sortie!$C18,Stock!$C$4:$C$103,0),6))</f>
        <v>Boite de 30</v>
      </c>
      <c r="G18" s="49" t="str">
        <f>IF(ISBLANK($C18),"",INDEX(Stock!$A$4:$H$103,MATCH(Sortie!$C18,Stock!$C$4:$C$103,0),7))</f>
        <v>Presi</v>
      </c>
    </row>
    <row r="19" spans="1:7" x14ac:dyDescent="0.2">
      <c r="A19" s="40">
        <v>16</v>
      </c>
      <c r="B19" s="46"/>
      <c r="C19" s="47">
        <v>16</v>
      </c>
      <c r="D19" s="48">
        <v>1</v>
      </c>
      <c r="E19" s="49" t="str">
        <f>IF(ISBLANK($C19),"",INDEX(Stock!$A$4:$H$130,MATCH(Sortie!$C19,Stock!$C$4:$C$130,0),5))</f>
        <v>Moules KM en acrylique Ø40mm</v>
      </c>
      <c r="F19" s="49" t="str">
        <f>IF(ISBLANK($C19),"",INDEX(Stock!$A$4:$H$103,MATCH(Sortie!$C19,Stock!$C$4:$C$103,0),6))</f>
        <v>Boite de 30</v>
      </c>
      <c r="G19" s="49" t="str">
        <f>IF(ISBLANK($C19),"",INDEX(Stock!$A$4:$H$103,MATCH(Sortie!$C19,Stock!$C$4:$C$103,0),7))</f>
        <v>Presi</v>
      </c>
    </row>
    <row r="20" spans="1:7" x14ac:dyDescent="0.2">
      <c r="A20" s="40">
        <v>17</v>
      </c>
      <c r="B20" s="46"/>
      <c r="C20" s="47">
        <v>17</v>
      </c>
      <c r="D20" s="48">
        <v>1</v>
      </c>
      <c r="E20" s="49" t="str">
        <f>IF(ISBLANK($C20),"",INDEX(Stock!$A$4:$H$130,MATCH(Sortie!$C20,Stock!$C$4:$C$130,0),5))</f>
        <v>Papier Zirmet P60</v>
      </c>
      <c r="F20" s="49" t="str">
        <f>IF(ISBLANK($C20),"",INDEX(Stock!$A$4:$H$103,MATCH(Sortie!$C20,Stock!$C$4:$C$103,0),6))</f>
        <v>Boite de 25</v>
      </c>
      <c r="G20" s="49" t="str">
        <f>IF(ISBLANK($C20),"",INDEX(Stock!$A$4:$H$103,MATCH(Sortie!$C20,Stock!$C$4:$C$103,0),7))</f>
        <v>Buehler</v>
      </c>
    </row>
    <row r="21" spans="1:7" x14ac:dyDescent="0.2">
      <c r="A21" s="40">
        <v>18</v>
      </c>
      <c r="B21" s="46"/>
      <c r="C21" s="47">
        <v>18</v>
      </c>
      <c r="D21" s="48">
        <v>1</v>
      </c>
      <c r="E21" s="49" t="str">
        <f>IF(ISBLANK($C21),"",INDEX(Stock!$A$4:$H$130,MATCH(Sortie!$C21,Stock!$C$4:$C$130,0),5))</f>
        <v>Papier Sic Foil Ø300 G 120</v>
      </c>
      <c r="F21" s="49" t="str">
        <f>IF(ISBLANK($C21),"",INDEX(Stock!$A$4:$H$103,MATCH(Sortie!$C21,Stock!$C$4:$C$103,0),6))</f>
        <v>Boite de 50</v>
      </c>
      <c r="G21" s="49" t="str">
        <f>IF(ISBLANK($C21),"",INDEX(Stock!$A$4:$H$103,MATCH(Sortie!$C21,Stock!$C$4:$C$103,0),7))</f>
        <v>Struers</v>
      </c>
    </row>
    <row r="22" spans="1:7" x14ac:dyDescent="0.2">
      <c r="A22" s="30">
        <v>19</v>
      </c>
      <c r="B22" s="46"/>
      <c r="C22" s="47">
        <v>19</v>
      </c>
      <c r="D22" s="48">
        <v>1</v>
      </c>
      <c r="E22" s="49" t="str">
        <f>IF(ISBLANK($C22),"",INDEX(Stock!$A$4:$H$130,MATCH(Sortie!$C22,Stock!$C$4:$C$130,0),5))</f>
        <v>Papier Sic Foil Ø300 G 220</v>
      </c>
      <c r="F22" s="49" t="str">
        <f>IF(ISBLANK($C22),"",INDEX(Stock!$A$4:$H$103,MATCH(Sortie!$C22,Stock!$C$4:$C$103,0),6))</f>
        <v>Boite de 50</v>
      </c>
      <c r="G22" s="49" t="str">
        <f>IF(ISBLANK($C22),"",INDEX(Stock!$A$4:$H$103,MATCH(Sortie!$C22,Stock!$C$4:$C$103,0),7))</f>
        <v>Struers</v>
      </c>
    </row>
    <row r="23" spans="1:7" x14ac:dyDescent="0.2">
      <c r="A23" s="30">
        <v>20</v>
      </c>
      <c r="B23" s="46"/>
      <c r="C23" s="47">
        <v>20</v>
      </c>
      <c r="D23" s="48">
        <v>1</v>
      </c>
      <c r="E23" s="49" t="str">
        <f>IF(ISBLANK($C23),"",INDEX(Stock!$A$4:$H$130,MATCH(Sortie!$C23,Stock!$C$4:$C$130,0),5))</f>
        <v>Papier Sic Foil Ø300 G 500</v>
      </c>
      <c r="F23" s="49" t="str">
        <f>IF(ISBLANK($C23),"",INDEX(Stock!$A$4:$H$103,MATCH(Sortie!$C23,Stock!$C$4:$C$103,0),6))</f>
        <v>Boite de 100</v>
      </c>
      <c r="G23" s="49" t="str">
        <f>IF(ISBLANK($C23),"",INDEX(Stock!$A$4:$H$103,MATCH(Sortie!$C23,Stock!$C$4:$C$103,0),7))</f>
        <v>Struers</v>
      </c>
    </row>
    <row r="24" spans="1:7" x14ac:dyDescent="0.2">
      <c r="A24" s="30">
        <v>21</v>
      </c>
      <c r="B24" s="46"/>
      <c r="C24" s="47">
        <v>21</v>
      </c>
      <c r="D24" s="48">
        <v>1</v>
      </c>
      <c r="E24" s="49" t="str">
        <f>IF(ISBLANK($C24),"",INDEX(Stock!$A$4:$H$130,MATCH(Sortie!$C24,Stock!$C$4:$C$130,0),5))</f>
        <v>Papier Sic Foil Ø300 G 800</v>
      </c>
      <c r="F24" s="49" t="str">
        <f>IF(ISBLANK($C24),"",INDEX(Stock!$A$4:$H$103,MATCH(Sortie!$C24,Stock!$C$4:$C$103,0),6))</f>
        <v>Boite de 100</v>
      </c>
      <c r="G24" s="49" t="str">
        <f>IF(ISBLANK($C24),"",INDEX(Stock!$A$4:$H$103,MATCH(Sortie!$C24,Stock!$C$4:$C$103,0),7))</f>
        <v>Struers</v>
      </c>
    </row>
    <row r="25" spans="1:7" x14ac:dyDescent="0.2">
      <c r="A25" s="30">
        <v>22</v>
      </c>
      <c r="B25" s="46"/>
      <c r="C25" s="47">
        <v>22</v>
      </c>
      <c r="D25" s="48">
        <v>1</v>
      </c>
      <c r="E25" s="49" t="str">
        <f>IF(ISBLANK($C25),"",INDEX(Stock!$A$4:$H$130,MATCH(Sortie!$C25,Stock!$C$4:$C$130,0),5))</f>
        <v>Papier Sic Foil Ø300 G 1200</v>
      </c>
      <c r="F25" s="49" t="str">
        <f>IF(ISBLANK($C25),"",INDEX(Stock!$A$4:$H$103,MATCH(Sortie!$C25,Stock!$C$4:$C$103,0),6))</f>
        <v>Boite de 100</v>
      </c>
      <c r="G25" s="49" t="str">
        <f>IF(ISBLANK($C25),"",INDEX(Stock!$A$4:$H$103,MATCH(Sortie!$C25,Stock!$C$4:$C$103,0),7))</f>
        <v>Struers</v>
      </c>
    </row>
    <row r="26" spans="1:7" x14ac:dyDescent="0.2">
      <c r="A26" s="30">
        <v>23</v>
      </c>
      <c r="B26" s="46"/>
      <c r="C26" s="47">
        <v>23</v>
      </c>
      <c r="D26" s="48">
        <v>1</v>
      </c>
      <c r="E26" s="49" t="str">
        <f>IF(ISBLANK($C26),"",INDEX(Stock!$A$4:$H$130,MATCH(Sortie!$C26,Stock!$C$4:$C$130,0),5))</f>
        <v>Papier Sic Ø305 G 2000</v>
      </c>
      <c r="F26" s="49" t="str">
        <f>IF(ISBLANK($C26),"",INDEX(Stock!$A$4:$H$103,MATCH(Sortie!$C26,Stock!$C$4:$C$103,0),6))</f>
        <v>Boite de 50</v>
      </c>
      <c r="G26" s="49" t="str">
        <f>IF(ISBLANK($C26),"",INDEX(Stock!$A$4:$H$103,MATCH(Sortie!$C26,Stock!$C$4:$C$103,0),7))</f>
        <v>Struers</v>
      </c>
    </row>
    <row r="27" spans="1:7" x14ac:dyDescent="0.2">
      <c r="A27" s="30">
        <v>24</v>
      </c>
      <c r="B27" s="46"/>
      <c r="C27" s="47">
        <v>24</v>
      </c>
      <c r="D27" s="48">
        <v>1</v>
      </c>
      <c r="E27" s="49" t="str">
        <f>IF(ISBLANK($C27),"",INDEX(Stock!$A$4:$H$130,MATCH(Sortie!$C27,Stock!$C$4:$C$130,0),5))</f>
        <v>MD-Gekko Ø300</v>
      </c>
      <c r="F27" s="49" t="str">
        <f>IF(ISBLANK($C27),"",INDEX(Stock!$A$4:$H$103,MATCH(Sortie!$C27,Stock!$C$4:$C$103,0),6))</f>
        <v>Drap</v>
      </c>
      <c r="G27" s="49" t="str">
        <f>IF(ISBLANK($C27),"",INDEX(Stock!$A$4:$H$103,MATCH(Sortie!$C27,Stock!$C$4:$C$103,0),7))</f>
        <v>Struers</v>
      </c>
    </row>
    <row r="28" spans="1:7" x14ac:dyDescent="0.2">
      <c r="A28" s="30">
        <v>25</v>
      </c>
      <c r="B28" s="46"/>
      <c r="C28" s="47">
        <v>25</v>
      </c>
      <c r="D28" s="48">
        <v>1</v>
      </c>
      <c r="E28" s="49" t="str">
        <f>IF(ISBLANK($C28),"",INDEX(Stock!$A$4:$H$130,MATCH(Sortie!$C28,Stock!$C$4:$C$130,0),5))</f>
        <v>MD-Fuga Ø300</v>
      </c>
      <c r="F28" s="49" t="str">
        <f>IF(ISBLANK($C28),"",INDEX(Stock!$A$4:$H$103,MATCH(Sortie!$C28,Stock!$C$4:$C$103,0),6))</f>
        <v>Drap</v>
      </c>
      <c r="G28" s="49" t="str">
        <f>IF(ISBLANK($C28),"",INDEX(Stock!$A$4:$H$103,MATCH(Sortie!$C28,Stock!$C$4:$C$103,0),7))</f>
        <v>Struers</v>
      </c>
    </row>
    <row r="29" spans="1:7" x14ac:dyDescent="0.2">
      <c r="A29" s="30">
        <v>26</v>
      </c>
      <c r="B29" s="46"/>
      <c r="C29" s="47">
        <v>26</v>
      </c>
      <c r="D29" s="48">
        <v>1</v>
      </c>
      <c r="E29" s="49" t="str">
        <f>IF(ISBLANK($C29),"",INDEX(Stock!$A$4:$H$130,MATCH(Sortie!$C29,Stock!$C$4:$C$130,0),5))</f>
        <v>MD-Chem Ø300</v>
      </c>
      <c r="F29" s="49" t="str">
        <f>IF(ISBLANK($C29),"",INDEX(Stock!$A$4:$H$103,MATCH(Sortie!$C29,Stock!$C$4:$C$103,0),6))</f>
        <v>Drap</v>
      </c>
      <c r="G29" s="49" t="str">
        <f>IF(ISBLANK($C29),"",INDEX(Stock!$A$4:$H$103,MATCH(Sortie!$C29,Stock!$C$4:$C$103,0),7))</f>
        <v>Struers</v>
      </c>
    </row>
    <row r="30" spans="1:7" x14ac:dyDescent="0.2">
      <c r="A30" s="30">
        <v>27</v>
      </c>
      <c r="B30" s="46"/>
      <c r="C30" s="47">
        <v>27</v>
      </c>
      <c r="D30" s="48">
        <v>1</v>
      </c>
      <c r="E30" s="49" t="str">
        <f>IF(ISBLANK($C30),"",INDEX(Stock!$A$4:$H$130,MATCH(Sortie!$C30,Stock!$C$4:$C$130,0),5))</f>
        <v>MD-Mol Ø300</v>
      </c>
      <c r="F30" s="49" t="str">
        <f>IF(ISBLANK($C30),"",INDEX(Stock!$A$4:$H$103,MATCH(Sortie!$C30,Stock!$C$4:$C$103,0),6))</f>
        <v>Drap</v>
      </c>
      <c r="G30" s="49" t="str">
        <f>IF(ISBLANK($C30),"",INDEX(Stock!$A$4:$H$103,MATCH(Sortie!$C30,Stock!$C$4:$C$103,0),7))</f>
        <v>Struers</v>
      </c>
    </row>
    <row r="31" spans="1:7" x14ac:dyDescent="0.2">
      <c r="A31" s="30">
        <v>28</v>
      </c>
      <c r="B31" s="46"/>
      <c r="C31" s="47">
        <v>28</v>
      </c>
      <c r="D31" s="48">
        <v>1</v>
      </c>
      <c r="E31" s="49" t="str">
        <f>IF(ISBLANK($C31),"",INDEX(Stock!$A$4:$H$130,MATCH(Sortie!$C31,Stock!$C$4:$C$130,0),5))</f>
        <v>MD-Allegro Ø300</v>
      </c>
      <c r="F31" s="49" t="str">
        <f>IF(ISBLANK($C31),"",INDEX(Stock!$A$4:$H$103,MATCH(Sortie!$C31,Stock!$C$4:$C$103,0),6))</f>
        <v>Drap</v>
      </c>
      <c r="G31" s="49" t="str">
        <f>IF(ISBLANK($C31),"",INDEX(Stock!$A$4:$H$103,MATCH(Sortie!$C31,Stock!$C$4:$C$103,0),7))</f>
        <v>Struers</v>
      </c>
    </row>
    <row r="32" spans="1:7" x14ac:dyDescent="0.2">
      <c r="A32" s="30">
        <v>29</v>
      </c>
      <c r="B32" s="46"/>
      <c r="C32" s="47">
        <v>29</v>
      </c>
      <c r="D32" s="48">
        <v>1</v>
      </c>
      <c r="E32" s="49" t="str">
        <f>IF(ISBLANK($C32),"",INDEX(Stock!$A$4:$H$130,MATCH(Sortie!$C32,Stock!$C$4:$C$130,0),5))</f>
        <v>MD-Largo Ø300</v>
      </c>
      <c r="F32" s="49" t="str">
        <f>IF(ISBLANK($C32),"",INDEX(Stock!$A$4:$H$103,MATCH(Sortie!$C32,Stock!$C$4:$C$103,0),6))</f>
        <v>Drap</v>
      </c>
      <c r="G32" s="49" t="str">
        <f>IF(ISBLANK($C32),"",INDEX(Stock!$A$4:$H$103,MATCH(Sortie!$C32,Stock!$C$4:$C$103,0),7))</f>
        <v>Struers</v>
      </c>
    </row>
    <row r="33" spans="1:7" x14ac:dyDescent="0.2">
      <c r="A33" s="30">
        <v>30</v>
      </c>
      <c r="B33" s="46"/>
      <c r="C33" s="47">
        <v>30</v>
      </c>
      <c r="D33" s="48">
        <v>1</v>
      </c>
      <c r="E33" s="49" t="str">
        <f>IF(ISBLANK($C33),"",INDEX(Stock!$A$4:$H$130,MATCH(Sortie!$C33,Stock!$C$4:$C$130,0),5))</f>
        <v>MD-Dac Ø300</v>
      </c>
      <c r="F33" s="49" t="str">
        <f>IF(ISBLANK($C33),"",INDEX(Stock!$A$4:$H$103,MATCH(Sortie!$C33,Stock!$C$4:$C$103,0),6))</f>
        <v>Drap</v>
      </c>
      <c r="G33" s="49" t="str">
        <f>IF(ISBLANK($C33),"",INDEX(Stock!$A$4:$H$103,MATCH(Sortie!$C33,Stock!$C$4:$C$103,0),7))</f>
        <v>Struers</v>
      </c>
    </row>
    <row r="34" spans="1:7" x14ac:dyDescent="0.2">
      <c r="A34" s="30">
        <v>31</v>
      </c>
      <c r="B34" s="46"/>
      <c r="C34" s="47">
        <v>31</v>
      </c>
      <c r="D34" s="48">
        <v>1</v>
      </c>
      <c r="E34" s="49" t="str">
        <f>IF(ISBLANK($C34),"",INDEX(Stock!$A$4:$H$130,MATCH(Sortie!$C34,Stock!$C$4:$C$130,0),5))</f>
        <v>MD Dur Ø300</v>
      </c>
      <c r="F34" s="49" t="str">
        <f>IF(ISBLANK($C34),"",INDEX(Stock!$A$4:$H$103,MATCH(Sortie!$C34,Stock!$C$4:$C$103,0),6))</f>
        <v>Drap</v>
      </c>
      <c r="G34" s="49" t="str">
        <f>IF(ISBLANK($C34),"",INDEX(Stock!$A$4:$H$103,MATCH(Sortie!$C34,Stock!$C$4:$C$103,0),7))</f>
        <v>Struers</v>
      </c>
    </row>
    <row r="35" spans="1:7" x14ac:dyDescent="0.2">
      <c r="A35" s="30">
        <v>32</v>
      </c>
      <c r="B35" s="46"/>
      <c r="C35" s="47">
        <v>32</v>
      </c>
      <c r="D35" s="48">
        <v>1</v>
      </c>
      <c r="E35" s="49" t="str">
        <f>IF(ISBLANK($C35),"",INDEX(Stock!$A$4:$H$130,MATCH(Sortie!$C35,Stock!$C$4:$C$130,0),5))</f>
        <v>DiaPro Allegro / Largo 9µm</v>
      </c>
      <c r="F35" s="49" t="str">
        <f>IF(ISBLANK($C35),"",INDEX(Stock!$A$4:$H$103,MATCH(Sortie!$C35,Stock!$C$4:$C$103,0),6))</f>
        <v>Flacon</v>
      </c>
      <c r="G35" s="49" t="str">
        <f>IF(ISBLANK($C35),"",INDEX(Stock!$A$4:$H$103,MATCH(Sortie!$C35,Stock!$C$4:$C$103,0),7))</f>
        <v>Struers</v>
      </c>
    </row>
    <row r="36" spans="1:7" x14ac:dyDescent="0.2">
      <c r="A36" s="30">
        <v>33</v>
      </c>
      <c r="B36" s="46"/>
      <c r="C36" s="47">
        <v>33</v>
      </c>
      <c r="D36" s="48">
        <v>1</v>
      </c>
      <c r="E36" s="49" t="str">
        <f>IF(ISBLANK($C36),"",INDEX(Stock!$A$4:$H$130,MATCH(Sortie!$C36,Stock!$C$4:$C$130,0),5))</f>
        <v>Papier Sic Foil Ø250 G 120</v>
      </c>
      <c r="F36" s="49" t="str">
        <f>IF(ISBLANK($C36),"",INDEX(Stock!$A$4:$H$103,MATCH(Sortie!$C36,Stock!$C$4:$C$103,0),6))</f>
        <v>Boite de 50</v>
      </c>
      <c r="G36" s="49" t="str">
        <f>IF(ISBLANK($C36),"",INDEX(Stock!$A$4:$H$103,MATCH(Sortie!$C36,Stock!$C$4:$C$103,0),7))</f>
        <v>Struers</v>
      </c>
    </row>
    <row r="37" spans="1:7" x14ac:dyDescent="0.2">
      <c r="A37" s="30">
        <v>34</v>
      </c>
      <c r="B37" s="46"/>
      <c r="C37" s="47">
        <v>34</v>
      </c>
      <c r="D37" s="48">
        <v>1</v>
      </c>
      <c r="E37" s="49" t="str">
        <f>IF(ISBLANK($C37),"",INDEX(Stock!$A$4:$H$130,MATCH(Sortie!$C37,Stock!$C$4:$C$130,0),5))</f>
        <v>Papier Sic Foil Ø250 G 220</v>
      </c>
      <c r="F37" s="49" t="str">
        <f>IF(ISBLANK($C37),"",INDEX(Stock!$A$4:$H$103,MATCH(Sortie!$C37,Stock!$C$4:$C$103,0),6))</f>
        <v>Boite de 100</v>
      </c>
      <c r="G37" s="49" t="str">
        <f>IF(ISBLANK($C37),"",INDEX(Stock!$A$4:$H$103,MATCH(Sortie!$C37,Stock!$C$4:$C$103,0),7))</f>
        <v>Struers</v>
      </c>
    </row>
    <row r="38" spans="1:7" x14ac:dyDescent="0.2">
      <c r="A38" s="30">
        <v>35</v>
      </c>
      <c r="B38" s="46"/>
      <c r="C38" s="47">
        <v>35</v>
      </c>
      <c r="D38" s="48">
        <v>1</v>
      </c>
      <c r="E38" s="49" t="str">
        <f>IF(ISBLANK($C38),"",INDEX(Stock!$A$4:$H$130,MATCH(Sortie!$C38,Stock!$C$4:$C$130,0),5))</f>
        <v>Papier Sic Foil Ø250 G 500</v>
      </c>
      <c r="F38" s="49" t="str">
        <f>IF(ISBLANK($C38),"",INDEX(Stock!$A$4:$H$103,MATCH(Sortie!$C38,Stock!$C$4:$C$103,0),6))</f>
        <v>Boite de 100</v>
      </c>
      <c r="G38" s="49" t="str">
        <f>IF(ISBLANK($C38),"",INDEX(Stock!$A$4:$H$103,MATCH(Sortie!$C38,Stock!$C$4:$C$103,0),7))</f>
        <v>Struers</v>
      </c>
    </row>
    <row r="39" spans="1:7" x14ac:dyDescent="0.2">
      <c r="A39" s="30">
        <v>36</v>
      </c>
      <c r="B39" s="46"/>
      <c r="C39" s="47">
        <v>36</v>
      </c>
      <c r="D39" s="48">
        <v>1</v>
      </c>
      <c r="E39" s="49" t="str">
        <f>IF(ISBLANK($C39),"",INDEX(Stock!$A$4:$H$130,MATCH(Sortie!$C39,Stock!$C$4:$C$130,0),5))</f>
        <v>Papier Sic Foil Ø250 G 800</v>
      </c>
      <c r="F39" s="49" t="str">
        <f>IF(ISBLANK($C39),"",INDEX(Stock!$A$4:$H$103,MATCH(Sortie!$C39,Stock!$C$4:$C$103,0),6))</f>
        <v>Boite de 100</v>
      </c>
      <c r="G39" s="49" t="str">
        <f>IF(ISBLANK($C39),"",INDEX(Stock!$A$4:$H$103,MATCH(Sortie!$C39,Stock!$C$4:$C$103,0),7))</f>
        <v>Struers</v>
      </c>
    </row>
    <row r="40" spans="1:7" x14ac:dyDescent="0.2">
      <c r="A40" s="30">
        <v>37</v>
      </c>
      <c r="B40" s="46"/>
      <c r="C40" s="47">
        <v>37</v>
      </c>
      <c r="D40" s="48">
        <v>1</v>
      </c>
      <c r="E40" s="49" t="str">
        <f>IF(ISBLANK($C40),"",INDEX(Stock!$A$4:$H$130,MATCH(Sortie!$C40,Stock!$C$4:$C$130,0),5))</f>
        <v>Papier Sic Foil Ø250 G 1200</v>
      </c>
      <c r="F40" s="49" t="str">
        <f>IF(ISBLANK($C40),"",INDEX(Stock!$A$4:$H$103,MATCH(Sortie!$C40,Stock!$C$4:$C$103,0),6))</f>
        <v>Boite de 100</v>
      </c>
      <c r="G40" s="49" t="str">
        <f>IF(ISBLANK($C40),"",INDEX(Stock!$A$4:$H$103,MATCH(Sortie!$C40,Stock!$C$4:$C$103,0),7))</f>
        <v>Struers</v>
      </c>
    </row>
    <row r="41" spans="1:7" x14ac:dyDescent="0.2">
      <c r="A41" s="30">
        <v>38</v>
      </c>
      <c r="B41" s="46"/>
      <c r="C41" s="47">
        <v>38</v>
      </c>
      <c r="D41" s="48">
        <v>1</v>
      </c>
      <c r="E41" s="49" t="str">
        <f>IF(ISBLANK($C41),"",INDEX(Stock!$A$4:$H$130,MATCH(Sortie!$C41,Stock!$C$4:$C$130,0),5))</f>
        <v>Papier Sic Foil Ø250 G 2000</v>
      </c>
      <c r="F41" s="49" t="str">
        <f>IF(ISBLANK($C41),"",INDEX(Stock!$A$4:$H$103,MATCH(Sortie!$C41,Stock!$C$4:$C$103,0),6))</f>
        <v>Boite de 50</v>
      </c>
      <c r="G41" s="49" t="str">
        <f>IF(ISBLANK($C41),"",INDEX(Stock!$A$4:$H$103,MATCH(Sortie!$C41,Stock!$C$4:$C$103,0),7))</f>
        <v>Struers</v>
      </c>
    </row>
    <row r="42" spans="1:7" x14ac:dyDescent="0.2">
      <c r="A42" s="30">
        <v>39</v>
      </c>
      <c r="B42" s="46"/>
      <c r="C42" s="47">
        <v>39</v>
      </c>
      <c r="D42" s="48">
        <v>1</v>
      </c>
      <c r="E42" s="49" t="str">
        <f>IF(ISBLANK($C42),"",INDEX(Stock!$A$4:$H$130,MATCH(Sortie!$C42,Stock!$C$4:$C$130,0),5))</f>
        <v>MD-Gekko Ø250</v>
      </c>
      <c r="F42" s="49" t="str">
        <f>IF(ISBLANK($C42),"",INDEX(Stock!$A$4:$H$103,MATCH(Sortie!$C42,Stock!$C$4:$C$103,0),6))</f>
        <v>Drap</v>
      </c>
      <c r="G42" s="49" t="str">
        <f>IF(ISBLANK($C42),"",INDEX(Stock!$A$4:$H$103,MATCH(Sortie!$C42,Stock!$C$4:$C$103,0),7))</f>
        <v>Struers</v>
      </c>
    </row>
    <row r="43" spans="1:7" x14ac:dyDescent="0.2">
      <c r="A43" s="30">
        <v>40</v>
      </c>
      <c r="B43" s="46"/>
      <c r="C43" s="47">
        <v>40</v>
      </c>
      <c r="D43" s="48">
        <v>1</v>
      </c>
      <c r="E43" s="49" t="str">
        <f>IF(ISBLANK($C43),"",INDEX(Stock!$A$4:$H$130,MATCH(Sortie!$C43,Stock!$C$4:$C$130,0),5))</f>
        <v>MD-Chem Ø250</v>
      </c>
      <c r="F43" s="49" t="str">
        <f>IF(ISBLANK($C43),"",INDEX(Stock!$A$4:$H$103,MATCH(Sortie!$C43,Stock!$C$4:$C$103,0),6))</f>
        <v>Drap</v>
      </c>
      <c r="G43" s="49" t="str">
        <f>IF(ISBLANK($C43),"",INDEX(Stock!$A$4:$H$103,MATCH(Sortie!$C43,Stock!$C$4:$C$103,0),7))</f>
        <v>Struers</v>
      </c>
    </row>
    <row r="44" spans="1:7" x14ac:dyDescent="0.2">
      <c r="A44" s="30">
        <v>41</v>
      </c>
      <c r="B44" s="46"/>
      <c r="C44" s="47">
        <v>41</v>
      </c>
      <c r="D44" s="48">
        <v>1</v>
      </c>
      <c r="E44" s="49" t="str">
        <f>IF(ISBLANK($C44),"",INDEX(Stock!$A$4:$H$130,MATCH(Sortie!$C44,Stock!$C$4:$C$130,0),5))</f>
        <v>MD-Mol Ø250</v>
      </c>
      <c r="F44" s="49" t="str">
        <f>IF(ISBLANK($C44),"",INDEX(Stock!$A$4:$H$103,MATCH(Sortie!$C44,Stock!$C$4:$C$103,0),6))</f>
        <v>Drap</v>
      </c>
      <c r="G44" s="49" t="str">
        <f>IF(ISBLANK($C44),"",INDEX(Stock!$A$4:$H$103,MATCH(Sortie!$C44,Stock!$C$4:$C$103,0),7))</f>
        <v>Struers</v>
      </c>
    </row>
    <row r="45" spans="1:7" x14ac:dyDescent="0.2">
      <c r="A45" s="30">
        <v>42</v>
      </c>
      <c r="B45" s="46"/>
      <c r="C45" s="47">
        <v>42</v>
      </c>
      <c r="D45" s="48">
        <v>1</v>
      </c>
      <c r="E45" s="49" t="str">
        <f>IF(ISBLANK($C45),"",INDEX(Stock!$A$4:$H$130,MATCH(Sortie!$C45,Stock!$C$4:$C$130,0),5))</f>
        <v>MD-Dac Ø250</v>
      </c>
      <c r="F45" s="49" t="str">
        <f>IF(ISBLANK($C45),"",INDEX(Stock!$A$4:$H$103,MATCH(Sortie!$C45,Stock!$C$4:$C$103,0),6))</f>
        <v>Drap</v>
      </c>
      <c r="G45" s="49" t="str">
        <f>IF(ISBLANK($C45),"",INDEX(Stock!$A$4:$H$103,MATCH(Sortie!$C45,Stock!$C$4:$C$103,0),7))</f>
        <v>Struers</v>
      </c>
    </row>
    <row r="46" spans="1:7" x14ac:dyDescent="0.2">
      <c r="A46" s="30">
        <v>43</v>
      </c>
      <c r="B46" s="46"/>
      <c r="C46" s="47">
        <v>43</v>
      </c>
      <c r="D46" s="48">
        <v>1</v>
      </c>
      <c r="E46" s="49" t="str">
        <f>IF(ISBLANK($C46),"",INDEX(Stock!$A$4:$H$130,MATCH(Sortie!$C46,Stock!$C$4:$C$130,0),5))</f>
        <v>MD-Dur Ø250</v>
      </c>
      <c r="F46" s="49" t="str">
        <f>IF(ISBLANK($C46),"",INDEX(Stock!$A$4:$H$103,MATCH(Sortie!$C46,Stock!$C$4:$C$103,0),6))</f>
        <v>Drap</v>
      </c>
      <c r="G46" s="49" t="str">
        <f>IF(ISBLANK($C46),"",INDEX(Stock!$A$4:$H$103,MATCH(Sortie!$C46,Stock!$C$4:$C$103,0),7))</f>
        <v>Struers</v>
      </c>
    </row>
    <row r="47" spans="1:7" x14ac:dyDescent="0.2">
      <c r="A47" s="30">
        <v>44</v>
      </c>
      <c r="B47" s="46"/>
      <c r="C47" s="47">
        <v>44</v>
      </c>
      <c r="D47" s="48">
        <v>1</v>
      </c>
      <c r="E47" s="49" t="str">
        <f>IF(ISBLANK($C47),"",INDEX(Stock!$A$4:$H$130,MATCH(Sortie!$C47,Stock!$C$4:$C$130,0),5))</f>
        <v>MD-Fuga Ø250</v>
      </c>
      <c r="F47" s="49" t="str">
        <f>IF(ISBLANK($C47),"",INDEX(Stock!$A$4:$H$103,MATCH(Sortie!$C47,Stock!$C$4:$C$103,0),6))</f>
        <v>Drap</v>
      </c>
      <c r="G47" s="49" t="str">
        <f>IF(ISBLANK($C47),"",INDEX(Stock!$A$4:$H$103,MATCH(Sortie!$C47,Stock!$C$4:$C$103,0),7))</f>
        <v>Struers</v>
      </c>
    </row>
    <row r="48" spans="1:7" x14ac:dyDescent="0.2">
      <c r="A48" s="30">
        <v>45</v>
      </c>
      <c r="B48" s="46"/>
      <c r="C48" s="47">
        <v>45</v>
      </c>
      <c r="D48" s="48">
        <v>1</v>
      </c>
      <c r="E48" s="49" t="str">
        <f>IF(ISBLANK($C48),"",INDEX(Stock!$A$4:$H$130,MATCH(Sortie!$C48,Stock!$C$4:$C$130,0),5))</f>
        <v>Trident Ø250</v>
      </c>
      <c r="F48" s="49" t="str">
        <f>IF(ISBLANK($C48),"",INDEX(Stock!$A$4:$H$103,MATCH(Sortie!$C48,Stock!$C$4:$C$103,0),6))</f>
        <v>Drap</v>
      </c>
      <c r="G48" s="49" t="str">
        <f>IF(ISBLANK($C48),"",INDEX(Stock!$A$4:$H$103,MATCH(Sortie!$C48,Stock!$C$4:$C$103,0),7))</f>
        <v>Buehler</v>
      </c>
    </row>
    <row r="49" spans="1:7" x14ac:dyDescent="0.2">
      <c r="A49" s="30">
        <v>46</v>
      </c>
      <c r="B49" s="46"/>
      <c r="C49" s="47">
        <v>46</v>
      </c>
      <c r="D49" s="48">
        <v>1</v>
      </c>
      <c r="E49" s="49" t="str">
        <f>IF(ISBLANK($C49),"",INDEX(Stock!$A$4:$H$130,MATCH(Sortie!$C49,Stock!$C$4:$C$130,0),5))</f>
        <v>2TS4 (équivalent drap saumon) Ø250 autocollant</v>
      </c>
      <c r="F49" s="49" t="str">
        <f>IF(ISBLANK($C49),"",INDEX(Stock!$A$4:$H$103,MATCH(Sortie!$C49,Stock!$C$4:$C$103,0),6))</f>
        <v>Drap</v>
      </c>
      <c r="G49" s="49" t="str">
        <f>IF(ISBLANK($C49),"",INDEX(Stock!$A$4:$H$103,MATCH(Sortie!$C49,Stock!$C$4:$C$103,0),7))</f>
        <v>Lam Plan</v>
      </c>
    </row>
    <row r="50" spans="1:7" x14ac:dyDescent="0.2">
      <c r="A50" s="30">
        <v>47</v>
      </c>
      <c r="B50" s="46"/>
      <c r="C50" s="47">
        <v>47</v>
      </c>
      <c r="D50" s="48">
        <v>1</v>
      </c>
      <c r="E50" s="49" t="str">
        <f>IF(ISBLANK($C50),"",INDEX(Stock!$A$4:$H$130,MATCH(Sortie!$C50,Stock!$C$4:$C$130,0),5))</f>
        <v>Pâte diam. 3µm (pâte verte)</v>
      </c>
      <c r="F50" s="49" t="str">
        <f>IF(ISBLANK($C50),"",INDEX(Stock!$A$4:$H$103,MATCH(Sortie!$C50,Stock!$C$4:$C$103,0),6))</f>
        <v>Seringue 20 g</v>
      </c>
      <c r="G50" s="49" t="str">
        <f>IF(ISBLANK($C50),"",INDEX(Stock!$A$4:$H$103,MATCH(Sortie!$C50,Stock!$C$4:$C$103,0),7))</f>
        <v>Buehler</v>
      </c>
    </row>
    <row r="51" spans="1:7" x14ac:dyDescent="0.2">
      <c r="A51" s="30">
        <v>48</v>
      </c>
      <c r="B51" s="46"/>
      <c r="C51" s="47">
        <v>48</v>
      </c>
      <c r="D51" s="48">
        <v>1</v>
      </c>
      <c r="E51" s="49" t="str">
        <f>IF(ISBLANK($C51),"",INDEX(Stock!$A$4:$H$130,MATCH(Sortie!$C51,Stock!$C$4:$C$130,0),5))</f>
        <v>Pâte diam. 6µm (pâte jaune)</v>
      </c>
      <c r="F51" s="49" t="str">
        <f>IF(ISBLANK($C51),"",INDEX(Stock!$A$4:$H$103,MATCH(Sortie!$C51,Stock!$C$4:$C$103,0),6))</f>
        <v>Seringue 20 g</v>
      </c>
      <c r="G51" s="49" t="str">
        <f>IF(ISBLANK($C51),"",INDEX(Stock!$A$4:$H$103,MATCH(Sortie!$C51,Stock!$C$4:$C$103,0),7))</f>
        <v>Buehler</v>
      </c>
    </row>
    <row r="52" spans="1:7" x14ac:dyDescent="0.2">
      <c r="A52" s="30">
        <v>49</v>
      </c>
      <c r="B52" s="46"/>
      <c r="C52" s="47">
        <v>49</v>
      </c>
      <c r="D52" s="48">
        <v>1</v>
      </c>
      <c r="E52" s="49" t="str">
        <f>IF(ISBLANK($C52),"",INDEX(Stock!$A$4:$H$130,MATCH(Sortie!$C52,Stock!$C$4:$C$130,0),5))</f>
        <v>Masterprep (liquide blanc 0,05µm)</v>
      </c>
      <c r="F52" s="49" t="str">
        <f>IF(ISBLANK($C52),"",INDEX(Stock!$A$4:$H$103,MATCH(Sortie!$C52,Stock!$C$4:$C$103,0),6))</f>
        <v>Bidon</v>
      </c>
      <c r="G52" s="49" t="str">
        <f>IF(ISBLANK($C52),"",INDEX(Stock!$A$4:$H$103,MATCH(Sortie!$C52,Stock!$C$4:$C$103,0),7))</f>
        <v>Buehler</v>
      </c>
    </row>
    <row r="53" spans="1:7" x14ac:dyDescent="0.2">
      <c r="A53" s="30">
        <v>50</v>
      </c>
      <c r="B53" s="46"/>
      <c r="C53" s="47">
        <v>50</v>
      </c>
      <c r="D53" s="48">
        <v>1</v>
      </c>
      <c r="E53" s="49" t="str">
        <f>IF(ISBLANK($C53),"",INDEX(Stock!$A$4:$H$130,MATCH(Sortie!$C53,Stock!$C$4:$C$130,0),5))</f>
        <v>Lubrifiant MétaDi Fluid (liquide jaune) pour diam.</v>
      </c>
      <c r="F53" s="49" t="str">
        <f>IF(ISBLANK($C53),"",INDEX(Stock!$A$4:$H$103,MATCH(Sortie!$C53,Stock!$C$4:$C$103,0),6))</f>
        <v>Bidon</v>
      </c>
      <c r="G53" s="49" t="str">
        <f>IF(ISBLANK($C53),"",INDEX(Stock!$A$4:$H$103,MATCH(Sortie!$C53,Stock!$C$4:$C$103,0),7))</f>
        <v>Buehler</v>
      </c>
    </row>
    <row r="54" spans="1:7" x14ac:dyDescent="0.2">
      <c r="A54" s="30">
        <v>51</v>
      </c>
      <c r="B54" s="46"/>
      <c r="C54" s="47">
        <v>51</v>
      </c>
      <c r="D54" s="48">
        <v>1</v>
      </c>
      <c r="E54" s="49" t="str">
        <f>IF(ISBLANK($C54),"",INDEX(Stock!$A$4:$H$130,MATCH(Sortie!$C54,Stock!$C$4:$C$130,0),5))</f>
        <v>Liquide 3µm presi (liquide noir) gel 2+ polycristalin</v>
      </c>
      <c r="F54" s="49" t="str">
        <f>IF(ISBLANK($C54),"",INDEX(Stock!$A$4:$H$103,MATCH(Sortie!$C54,Stock!$C$4:$C$103,0),6))</f>
        <v>Bidon</v>
      </c>
      <c r="G54" s="49" t="str">
        <f>IF(ISBLANK($C54),"",INDEX(Stock!$A$4:$H$103,MATCH(Sortie!$C54,Stock!$C$4:$C$103,0),7))</f>
        <v>Presi</v>
      </c>
    </row>
    <row r="55" spans="1:7" ht="25.5" x14ac:dyDescent="0.2">
      <c r="A55" s="30">
        <v>52</v>
      </c>
      <c r="B55" s="46"/>
      <c r="C55" s="47">
        <v>52</v>
      </c>
      <c r="D55" s="48">
        <v>1</v>
      </c>
      <c r="E55" s="49" t="str">
        <f>IF(ISBLANK($C55),"",INDEX(Stock!$A$4:$H$130,MATCH(Sortie!$C55,Stock!$C$4:$C$130,0),5))</f>
        <v>Liquide 3µm presi (liquide vert) gel 2+ monocristalin</v>
      </c>
      <c r="F55" s="49" t="str">
        <f>IF(ISBLANK($C55),"",INDEX(Stock!$A$4:$H$103,MATCH(Sortie!$C55,Stock!$C$4:$C$103,0),6))</f>
        <v>Bidon</v>
      </c>
      <c r="G55" s="49" t="str">
        <f>IF(ISBLANK($C55),"",INDEX(Stock!$A$4:$H$103,MATCH(Sortie!$C55,Stock!$C$4:$C$103,0),7))</f>
        <v>Presi</v>
      </c>
    </row>
    <row r="56" spans="1:7" x14ac:dyDescent="0.2">
      <c r="A56" s="30">
        <v>53</v>
      </c>
      <c r="B56" s="46"/>
      <c r="C56" s="47">
        <v>53</v>
      </c>
      <c r="D56" s="48">
        <v>1</v>
      </c>
      <c r="E56" s="49" t="str">
        <f>IF(ISBLANK($C56),"",INDEX(Stock!$A$4:$H$130,MATCH(Sortie!$C56,Stock!$C$4:$C$130,0),5))</f>
        <v>Liquide NL orange 3µm</v>
      </c>
      <c r="F56" s="49" t="str">
        <f>IF(ISBLANK($C56),"",INDEX(Stock!$A$4:$H$103,MATCH(Sortie!$C56,Stock!$C$4:$C$103,0),6))</f>
        <v>Bidon</v>
      </c>
      <c r="G56" s="49" t="str">
        <f>IF(ISBLANK($C56),"",INDEX(Stock!$A$4:$H$103,MATCH(Sortie!$C56,Stock!$C$4:$C$103,0),7))</f>
        <v>Lam Plan</v>
      </c>
    </row>
    <row r="57" spans="1:7" x14ac:dyDescent="0.2">
      <c r="A57" s="30">
        <v>54</v>
      </c>
      <c r="B57" s="46"/>
      <c r="C57" s="47">
        <v>54</v>
      </c>
      <c r="D57" s="48">
        <v>1</v>
      </c>
      <c r="E57" s="49" t="str">
        <f>IF(ISBLANK($C57),"",INDEX(Stock!$A$4:$H$130,MATCH(Sortie!$C57,Stock!$C$4:$C$130,0),5))</f>
        <v>Liquide MM-140-1</v>
      </c>
      <c r="F57" s="49" t="str">
        <f>IF(ISBLANK($C57),"",INDEX(Stock!$A$4:$H$103,MATCH(Sortie!$C57,Stock!$C$4:$C$103,0),6))</f>
        <v>Bidon</v>
      </c>
      <c r="G57" s="49" t="str">
        <f>IF(ISBLANK($C57),"",INDEX(Stock!$A$4:$H$103,MATCH(Sortie!$C57,Stock!$C$4:$C$103,0),7))</f>
        <v>Lam Plan</v>
      </c>
    </row>
    <row r="58" spans="1:7" x14ac:dyDescent="0.2">
      <c r="A58" s="30">
        <v>55</v>
      </c>
      <c r="B58" s="46"/>
      <c r="C58" s="47">
        <v>55</v>
      </c>
      <c r="D58" s="48">
        <v>1</v>
      </c>
      <c r="E58" s="49" t="str">
        <f>IF(ISBLANK($C58),"",INDEX(Stock!$A$4:$H$130,MATCH(Sortie!$C58,Stock!$C$4:$C$130,0),5))</f>
        <v>Tresse carbone</v>
      </c>
      <c r="F58" s="49" t="str">
        <f>IF(ISBLANK($C58),"",INDEX(Stock!$A$4:$H$103,MATCH(Sortie!$C58,Stock!$C$4:$C$103,0),6))</f>
        <v>U (25feet)</v>
      </c>
      <c r="G58" s="49" t="str">
        <f>IF(ISBLANK($C58),"",INDEX(Stock!$A$4:$H$103,MATCH(Sortie!$C58,Stock!$C$4:$C$103,0),7))</f>
        <v>Synergie4</v>
      </c>
    </row>
    <row r="59" spans="1:7" x14ac:dyDescent="0.2">
      <c r="A59" s="30">
        <v>56</v>
      </c>
      <c r="B59" s="46"/>
      <c r="C59" s="47">
        <v>56</v>
      </c>
      <c r="D59" s="48">
        <v>1</v>
      </c>
      <c r="E59" s="49" t="str">
        <f>IF(ISBLANK($C59),"",INDEX(Stock!$A$4:$H$130,MATCH(Sortie!$C59,Stock!$C$4:$C$130,0),5))</f>
        <v xml:space="preserve">Meule aciers universels Ø305 </v>
      </c>
      <c r="F59" s="49" t="str">
        <f>IF(ISBLANK($C59),"",INDEX(Stock!$A$4:$H$103,MATCH(Sortie!$C59,Stock!$C$4:$C$103,0),6))</f>
        <v>Meule</v>
      </c>
      <c r="G59" s="49" t="str">
        <f>IF(ISBLANK($C59),"",INDEX(Stock!$A$4:$H$103,MATCH(Sortie!$C59,Stock!$C$4:$C$103,0),7))</f>
        <v>Buehler</v>
      </c>
    </row>
    <row r="60" spans="1:7" x14ac:dyDescent="0.2">
      <c r="A60" s="30">
        <v>57</v>
      </c>
      <c r="B60" s="46"/>
      <c r="C60" s="47">
        <v>57</v>
      </c>
      <c r="D60" s="48">
        <v>1</v>
      </c>
      <c r="E60" s="49" t="str">
        <f>IF(ISBLANK($C60),"",INDEX(Stock!$A$4:$H$130,MATCH(Sortie!$C60,Stock!$C$4:$C$130,0),5))</f>
        <v xml:space="preserve">Meule aciers et plastiques Ø305 </v>
      </c>
      <c r="F60" s="49" t="str">
        <f>IF(ISBLANK($C60),"",INDEX(Stock!$A$4:$H$103,MATCH(Sortie!$C60,Stock!$C$4:$C$103,0),6))</f>
        <v>Meule</v>
      </c>
      <c r="G60" s="49" t="str">
        <f>IF(ISBLANK($C60),"",INDEX(Stock!$A$4:$H$103,MATCH(Sortie!$C60,Stock!$C$4:$C$103,0),7))</f>
        <v>Buehler</v>
      </c>
    </row>
    <row r="61" spans="1:7" x14ac:dyDescent="0.2">
      <c r="A61" s="30">
        <v>58</v>
      </c>
      <c r="B61" s="46"/>
      <c r="C61" s="47">
        <v>58</v>
      </c>
      <c r="D61" s="48">
        <v>1</v>
      </c>
      <c r="E61" s="49" t="str">
        <f>IF(ISBLANK($C61),"",INDEX(Stock!$A$4:$H$130,MATCH(Sortie!$C61,Stock!$C$4:$C$130,0),5))</f>
        <v>Meule titanes Ø305 verte</v>
      </c>
      <c r="F61" s="49" t="str">
        <f>IF(ISBLANK($C61),"",INDEX(Stock!$A$4:$H$103,MATCH(Sortie!$C61,Stock!$C$4:$C$103,0),6))</f>
        <v>Meule</v>
      </c>
      <c r="G61" s="49" t="str">
        <f>IF(ISBLANK($C61),"",INDEX(Stock!$A$4:$H$103,MATCH(Sortie!$C61,Stock!$C$4:$C$103,0),7))</f>
        <v>Buehler</v>
      </c>
    </row>
    <row r="62" spans="1:7" x14ac:dyDescent="0.2">
      <c r="A62" s="30">
        <v>59</v>
      </c>
      <c r="B62" s="46"/>
      <c r="C62" s="47">
        <v>59</v>
      </c>
      <c r="D62" s="48">
        <v>1</v>
      </c>
      <c r="E62" s="49" t="str">
        <f>IF(ISBLANK($C62),"",INDEX(Stock!$A$4:$H$130,MATCH(Sortie!$C62,Stock!$C$4:$C$130,0),5))</f>
        <v>Meule super-alliages Ø306</v>
      </c>
      <c r="F62" s="49" t="str">
        <f>IF(ISBLANK($C62),"",INDEX(Stock!$A$4:$H$103,MATCH(Sortie!$C62,Stock!$C$4:$C$103,0),6))</f>
        <v>Meule</v>
      </c>
      <c r="G62" s="49" t="str">
        <f>IF(ISBLANK($C62),"",INDEX(Stock!$A$4:$H$103,MATCH(Sortie!$C62,Stock!$C$4:$C$103,0),7))</f>
        <v>Buehler</v>
      </c>
    </row>
    <row r="63" spans="1:7" x14ac:dyDescent="0.2">
      <c r="A63" s="30">
        <v>60</v>
      </c>
      <c r="B63" s="46"/>
      <c r="C63" s="47">
        <v>60</v>
      </c>
      <c r="D63" s="48">
        <v>1</v>
      </c>
      <c r="E63" s="49" t="str">
        <f>IF(ISBLANK($C63),"",INDEX(Stock!$A$4:$H$130,MATCH(Sortie!$C63,Stock!$C$4:$C$130,0),5))</f>
        <v>Lubrifiant et anticorrosif Cool 2</v>
      </c>
      <c r="F63" s="49" t="str">
        <f>IF(ISBLANK($C63),"",INDEX(Stock!$A$4:$H$103,MATCH(Sortie!$C63,Stock!$C$4:$C$103,0),6))</f>
        <v>Bidon</v>
      </c>
      <c r="G63" s="49" t="str">
        <f>IF(ISBLANK($C63),"",INDEX(Stock!$A$4:$H$103,MATCH(Sortie!$C63,Stock!$C$4:$C$103,0),7))</f>
        <v>Buehler</v>
      </c>
    </row>
    <row r="64" spans="1:7" x14ac:dyDescent="0.2">
      <c r="A64" s="30">
        <v>61</v>
      </c>
      <c r="B64" s="46"/>
      <c r="C64" s="47">
        <v>61</v>
      </c>
      <c r="D64" s="48">
        <v>1</v>
      </c>
      <c r="E64" s="49" t="str">
        <f>IF(ISBLANK($C64),"",INDEX(Stock!$A$4:$H$130,MATCH(Sortie!$C64,Stock!$C$4:$C$130,0),5))</f>
        <v>Anti buée Glossy</v>
      </c>
      <c r="F64" s="49" t="str">
        <f>IF(ISBLANK($C64),"",INDEX(Stock!$A$4:$H$103,MATCH(Sortie!$C64,Stock!$C$4:$C$103,0),6))</f>
        <v>Boite</v>
      </c>
      <c r="G64" s="49" t="str">
        <f>IF(ISBLANK($C64),"",INDEX(Stock!$A$4:$H$103,MATCH(Sortie!$C64,Stock!$C$4:$C$103,0),7))</f>
        <v>Buehler</v>
      </c>
    </row>
    <row r="65" spans="1:7" x14ac:dyDescent="0.2">
      <c r="A65" s="30">
        <v>62</v>
      </c>
      <c r="B65" s="46"/>
      <c r="C65" s="47">
        <v>62</v>
      </c>
      <c r="D65" s="48">
        <v>1</v>
      </c>
      <c r="E65" s="49" t="str">
        <f>IF(ISBLANK($C65),"",INDEX(Stock!$A$4:$H$130,MATCH(Sortie!$C65,Stock!$C$4:$C$130,0),5))</f>
        <v>Meule titanes Ø305 noire ref 103007P</v>
      </c>
      <c r="F65" s="49" t="str">
        <f>IF(ISBLANK($C65),"",INDEX(Stock!$A$4:$H$103,MATCH(Sortie!$C65,Stock!$C$4:$C$103,0),6))</f>
        <v>Meule</v>
      </c>
      <c r="G65" s="49" t="str">
        <f>IF(ISBLANK($C65),"",INDEX(Stock!$A$4:$H$103,MATCH(Sortie!$C65,Stock!$C$4:$C$103,0),7))</f>
        <v>Buehler</v>
      </c>
    </row>
    <row r="66" spans="1:7" ht="12.75" customHeight="1" x14ac:dyDescent="0.2">
      <c r="A66" s="30">
        <v>63</v>
      </c>
      <c r="B66" s="46"/>
      <c r="C66" s="47">
        <v>63</v>
      </c>
      <c r="D66" s="48">
        <v>1</v>
      </c>
      <c r="E66" s="49" t="str">
        <f>IF(ISBLANK($C66),"",INDEX(Stock!$A$4:$H$130,MATCH(Sortie!$C66,Stock!$C$4:$C$130,0),5))</f>
        <v>Ampoules Tronçonneuse 24V 20W, 8x30mm</v>
      </c>
      <c r="F66" s="49" t="str">
        <f>IF(ISBLANK($C66),"",INDEX(Stock!$A$4:$H$103,MATCH(Sortie!$C66,Stock!$C$4:$C$103,0),6))</f>
        <v>Ampoule</v>
      </c>
      <c r="G66" s="49" t="str">
        <f>IF(ISBLANK($C66),"",INDEX(Stock!$A$4:$H$103,MATCH(Sortie!$C66,Stock!$C$4:$C$103,0),7))</f>
        <v>France lampe(internet)</v>
      </c>
    </row>
    <row r="67" spans="1:7" x14ac:dyDescent="0.2">
      <c r="A67" s="30">
        <v>64</v>
      </c>
      <c r="B67" s="46"/>
      <c r="C67" s="47">
        <v>64</v>
      </c>
      <c r="D67" s="48">
        <v>1</v>
      </c>
      <c r="E67" s="49" t="str">
        <f>IF(ISBLANK($C67),"",INDEX(Stock!$A$4:$H$130,MATCH(Sortie!$C67,Stock!$C$4:$C$130,0),5))</f>
        <v>Bobine fil ø0,3 diam60µm</v>
      </c>
      <c r="F67" s="49" t="str">
        <f>IF(ISBLANK($C67),"",INDEX(Stock!$A$4:$H$103,MATCH(Sortie!$C67,Stock!$C$4:$C$103,0),6))</f>
        <v>U</v>
      </c>
      <c r="G67" s="49" t="str">
        <f>IF(ISBLANK($C67),"",INDEX(Stock!$A$4:$H$103,MATCH(Sortie!$C67,Stock!$C$4:$C$103,0),7))</f>
        <v>ESCIL</v>
      </c>
    </row>
    <row r="68" spans="1:7" x14ac:dyDescent="0.2">
      <c r="A68" s="30">
        <v>65</v>
      </c>
      <c r="B68" s="46"/>
      <c r="C68" s="47">
        <v>65</v>
      </c>
      <c r="D68" s="48">
        <v>1</v>
      </c>
      <c r="E68" s="49" t="str">
        <f>IF(ISBLANK($C68),"",INDEX(Stock!$A$4:$H$130,MATCH(Sortie!$C68,Stock!$C$4:$C$130,0),5))</f>
        <v>Acide fluorhydrique</v>
      </c>
      <c r="F68" s="49" t="str">
        <f>IF(ISBLANK($C68),"",INDEX(Stock!$A$4:$H$103,MATCH(Sortie!$C68,Stock!$C$4:$C$103,0),6))</f>
        <v>L</v>
      </c>
      <c r="G68" s="49" t="str">
        <f>IF(ISBLANK($C68),"",INDEX(Stock!$A$4:$H$103,MATCH(Sortie!$C68,Stock!$C$4:$C$103,0),7))</f>
        <v>VWR</v>
      </c>
    </row>
    <row r="69" spans="1:7" x14ac:dyDescent="0.2">
      <c r="A69" s="30">
        <v>66</v>
      </c>
      <c r="B69" s="46"/>
      <c r="C69" s="47">
        <v>66</v>
      </c>
      <c r="D69" s="48">
        <v>1</v>
      </c>
      <c r="E69" s="49" t="str">
        <f>IF(ISBLANK($C69),"",INDEX(Stock!$A$4:$H$130,MATCH(Sortie!$C69,Stock!$C$4:$C$130,0),5))</f>
        <v>Acide oxalique</v>
      </c>
      <c r="F69" s="49" t="str">
        <f>IF(ISBLANK($C69),"",INDEX(Stock!$A$4:$H$103,MATCH(Sortie!$C69,Stock!$C$4:$C$103,0),6))</f>
        <v>kg</v>
      </c>
      <c r="G69" s="49" t="str">
        <f>IF(ISBLANK($C69),"",INDEX(Stock!$A$4:$H$103,MATCH(Sortie!$C69,Stock!$C$4:$C$103,0),7))</f>
        <v>VWR</v>
      </c>
    </row>
    <row r="70" spans="1:7" x14ac:dyDescent="0.2">
      <c r="A70" s="30">
        <v>67</v>
      </c>
      <c r="B70" s="46"/>
      <c r="C70" s="47">
        <v>67</v>
      </c>
      <c r="D70" s="48">
        <v>1</v>
      </c>
      <c r="E70" s="49" t="str">
        <f>IF(ISBLANK($C70),"",INDEX(Stock!$A$4:$H$130,MATCH(Sortie!$C70,Stock!$C$4:$C$130,0),5))</f>
        <v>Acide nitrique</v>
      </c>
      <c r="F70" s="49" t="str">
        <f>IF(ISBLANK($C70),"",INDEX(Stock!$A$4:$H$103,MATCH(Sortie!$C70,Stock!$C$4:$C$103,0),6))</f>
        <v>L</v>
      </c>
      <c r="G70" s="49" t="str">
        <f>IF(ISBLANK($C70),"",INDEX(Stock!$A$4:$H$103,MATCH(Sortie!$C70,Stock!$C$4:$C$103,0),7))</f>
        <v>VWR</v>
      </c>
    </row>
    <row r="71" spans="1:7" x14ac:dyDescent="0.2">
      <c r="A71" s="30">
        <v>68</v>
      </c>
      <c r="B71" s="46"/>
      <c r="C71" s="47">
        <v>68</v>
      </c>
      <c r="D71" s="48">
        <v>1</v>
      </c>
      <c r="E71" s="49" t="str">
        <f>IF(ISBLANK($C71),"",INDEX(Stock!$A$4:$H$130,MATCH(Sortie!$C71,Stock!$C$4:$C$130,0),5))</f>
        <v>Acide sulfurique</v>
      </c>
      <c r="F71" s="49" t="str">
        <f>IF(ISBLANK($C71),"",INDEX(Stock!$A$4:$H$103,MATCH(Sortie!$C71,Stock!$C$4:$C$103,0),6))</f>
        <v>L</v>
      </c>
      <c r="G71" s="49" t="str">
        <f>IF(ISBLANK($C71),"",INDEX(Stock!$A$4:$H$103,MATCH(Sortie!$C71,Stock!$C$4:$C$103,0),7))</f>
        <v>VWR</v>
      </c>
    </row>
    <row r="72" spans="1:7" x14ac:dyDescent="0.2">
      <c r="A72" s="30">
        <v>69</v>
      </c>
      <c r="B72" s="46"/>
      <c r="C72" s="47">
        <v>69</v>
      </c>
      <c r="D72" s="48">
        <v>1</v>
      </c>
      <c r="E72" s="49" t="str">
        <f>IF(ISBLANK($C72),"",INDEX(Stock!$A$4:$H$130,MATCH(Sortie!$C72,Stock!$C$4:$C$130,0),5))</f>
        <v>Acide chlorydrique</v>
      </c>
      <c r="F72" s="49" t="str">
        <f>IF(ISBLANK($C72),"",INDEX(Stock!$A$4:$H$103,MATCH(Sortie!$C72,Stock!$C$4:$C$103,0),6))</f>
        <v>L</v>
      </c>
      <c r="G72" s="49" t="str">
        <f>IF(ISBLANK($C72),"",INDEX(Stock!$A$4:$H$103,MATCH(Sortie!$C72,Stock!$C$4:$C$103,0),7))</f>
        <v>VWR</v>
      </c>
    </row>
    <row r="73" spans="1:7" x14ac:dyDescent="0.2">
      <c r="A73" s="30">
        <v>70</v>
      </c>
      <c r="B73" s="46"/>
      <c r="C73" s="47">
        <v>70</v>
      </c>
      <c r="D73" s="48">
        <v>1</v>
      </c>
      <c r="E73" s="49" t="str">
        <f>IF(ISBLANK($C73),"",INDEX(Stock!$A$4:$H$130,MATCH(Sortie!$C73,Stock!$C$4:$C$130,0),5))</f>
        <v>Acide Acétique (glacial)</v>
      </c>
      <c r="F73" s="49" t="str">
        <f>IF(ISBLANK($C73),"",INDEX(Stock!$A$4:$H$103,MATCH(Sortie!$C73,Stock!$C$4:$C$103,0),6))</f>
        <v>L</v>
      </c>
      <c r="G73" s="49" t="str">
        <f>IF(ISBLANK($C73),"",INDEX(Stock!$A$4:$H$103,MATCH(Sortie!$C73,Stock!$C$4:$C$103,0),7))</f>
        <v>VWR</v>
      </c>
    </row>
    <row r="74" spans="1:7" x14ac:dyDescent="0.2">
      <c r="A74" s="30">
        <v>71</v>
      </c>
      <c r="B74" s="46"/>
      <c r="C74" s="47">
        <v>71</v>
      </c>
      <c r="D74" s="48">
        <v>1</v>
      </c>
      <c r="E74" s="49" t="str">
        <f>IF(ISBLANK($C74),"",INDEX(Stock!$A$4:$H$130,MATCH(Sortie!$C74,Stock!$C$4:$C$130,0),5))</f>
        <v>Acide picrique</v>
      </c>
      <c r="F74" s="49" t="str">
        <f>IF(ISBLANK($C74),"",INDEX(Stock!$A$4:$H$103,MATCH(Sortie!$C74,Stock!$C$4:$C$103,0),6))</f>
        <v>kg</v>
      </c>
      <c r="G74" s="49">
        <f>IF(ISBLANK($C74),"",INDEX(Stock!$A$4:$H$103,MATCH(Sortie!$C74,Stock!$C$4:$C$103,0),7))</f>
        <v>0</v>
      </c>
    </row>
    <row r="75" spans="1:7" x14ac:dyDescent="0.2">
      <c r="A75" s="30">
        <v>72</v>
      </c>
      <c r="B75" s="46"/>
      <c r="C75" s="47">
        <v>72</v>
      </c>
      <c r="D75" s="48">
        <v>1</v>
      </c>
      <c r="E75" s="49" t="str">
        <f>IF(ISBLANK($C75),"",INDEX(Stock!$A$4:$H$130,MATCH(Sortie!$C75,Stock!$C$4:$C$130,0),5))</f>
        <v>Acide orthophosphorique</v>
      </c>
      <c r="F75" s="49" t="str">
        <f>IF(ISBLANK($C75),"",INDEX(Stock!$A$4:$H$103,MATCH(Sortie!$C75,Stock!$C$4:$C$103,0),6))</f>
        <v>L</v>
      </c>
      <c r="G75" s="49" t="str">
        <f>IF(ISBLANK($C75),"",INDEX(Stock!$A$4:$H$103,MATCH(Sortie!$C75,Stock!$C$4:$C$103,0),7))</f>
        <v>VWR</v>
      </c>
    </row>
    <row r="76" spans="1:7" x14ac:dyDescent="0.2">
      <c r="A76" s="30">
        <v>73</v>
      </c>
      <c r="B76" s="46"/>
      <c r="C76" s="47">
        <v>73</v>
      </c>
      <c r="D76" s="48">
        <v>1</v>
      </c>
      <c r="E76" s="49" t="str">
        <f>IF(ISBLANK($C76),"",INDEX(Stock!$A$4:$H$130,MATCH(Sortie!$C76,Stock!$C$4:$C$130,0),5))</f>
        <v>Méthanol</v>
      </c>
      <c r="F76" s="49" t="str">
        <f>IF(ISBLANK($C76),"",INDEX(Stock!$A$4:$H$103,MATCH(Sortie!$C76,Stock!$C$4:$C$103,0),6))</f>
        <v>L</v>
      </c>
      <c r="G76" s="49" t="str">
        <f>IF(ISBLANK($C76),"",INDEX(Stock!$A$4:$H$103,MATCH(Sortie!$C76,Stock!$C$4:$C$103,0),7))</f>
        <v>VWR</v>
      </c>
    </row>
    <row r="77" spans="1:7" x14ac:dyDescent="0.2">
      <c r="A77" s="30">
        <v>74</v>
      </c>
      <c r="B77" s="46"/>
      <c r="C77" s="47">
        <v>74</v>
      </c>
      <c r="D77" s="48">
        <v>1</v>
      </c>
      <c r="E77" s="49" t="str">
        <f>IF(ISBLANK($C77),"",INDEX(Stock!$A$4:$H$130,MATCH(Sortie!$C77,Stock!$C$4:$C$130,0),5))</f>
        <v>Ethanol</v>
      </c>
      <c r="F77" s="49" t="str">
        <f>IF(ISBLANK($C77),"",INDEX(Stock!$A$4:$H$103,MATCH(Sortie!$C77,Stock!$C$4:$C$103,0),6))</f>
        <v>Bidon</v>
      </c>
      <c r="G77" s="49" t="str">
        <f>IF(ISBLANK($C77),"",INDEX(Stock!$A$4:$H$103,MATCH(Sortie!$C77,Stock!$C$4:$C$103,0),7))</f>
        <v>VWR</v>
      </c>
    </row>
    <row r="78" spans="1:7" x14ac:dyDescent="0.2">
      <c r="A78" s="30">
        <v>75</v>
      </c>
      <c r="B78" s="46"/>
      <c r="C78" s="47">
        <v>75</v>
      </c>
      <c r="D78" s="48">
        <v>1</v>
      </c>
      <c r="E78" s="49" t="str">
        <f>IF(ISBLANK($C78),"",INDEX(Stock!$A$4:$H$130,MATCH(Sortie!$C78,Stock!$C$4:$C$130,0),5))</f>
        <v>Glycérine( glycérol)</v>
      </c>
      <c r="F78" s="49" t="str">
        <f>IF(ISBLANK($C78),"",INDEX(Stock!$A$4:$H$103,MATCH(Sortie!$C78,Stock!$C$4:$C$103,0),6))</f>
        <v>L</v>
      </c>
      <c r="G78" s="49" t="str">
        <f>IF(ISBLANK($C78),"",INDEX(Stock!$A$4:$H$103,MATCH(Sortie!$C78,Stock!$C$4:$C$103,0),7))</f>
        <v>VWR</v>
      </c>
    </row>
    <row r="79" spans="1:7" x14ac:dyDescent="0.2">
      <c r="A79" s="30">
        <v>76</v>
      </c>
      <c r="B79" s="46"/>
      <c r="C79" s="47">
        <v>76</v>
      </c>
      <c r="D79" s="48">
        <v>1</v>
      </c>
      <c r="E79" s="49" t="str">
        <f>IF(ISBLANK($C79),"",INDEX(Stock!$A$4:$H$130,MATCH(Sortie!$C79,Stock!$C$4:$C$130,0),5))</f>
        <v>Isopropanol</v>
      </c>
      <c r="F79" s="49" t="str">
        <f>IF(ISBLANK($C79),"",INDEX(Stock!$A$4:$H$103,MATCH(Sortie!$C79,Stock!$C$4:$C$103,0),6))</f>
        <v>L</v>
      </c>
      <c r="G79" s="49" t="str">
        <f>IF(ISBLANK($C79),"",INDEX(Stock!$A$4:$H$103,MATCH(Sortie!$C79,Stock!$C$4:$C$103,0),7))</f>
        <v>VWR</v>
      </c>
    </row>
    <row r="80" spans="1:7" x14ac:dyDescent="0.2">
      <c r="A80" s="30">
        <v>77</v>
      </c>
      <c r="B80" s="46"/>
      <c r="C80" s="47">
        <v>77</v>
      </c>
      <c r="D80" s="48">
        <v>1</v>
      </c>
      <c r="E80" s="49" t="str">
        <f>IF(ISBLANK($C80),"",INDEX(Stock!$A$4:$H$130,MATCH(Sortie!$C80,Stock!$C$4:$C$130,0),5))</f>
        <v>Dichlorométhane</v>
      </c>
      <c r="F80" s="49" t="str">
        <f>IF(ISBLANK($C80),"",INDEX(Stock!$A$4:$H$103,MATCH(Sortie!$C80,Stock!$C$4:$C$103,0),6))</f>
        <v>L</v>
      </c>
      <c r="G80" s="49" t="str">
        <f>IF(ISBLANK($C80),"",INDEX(Stock!$A$4:$H$103,MATCH(Sortie!$C80,Stock!$C$4:$C$103,0),7))</f>
        <v>VWR</v>
      </c>
    </row>
    <row r="81" spans="1:7" x14ac:dyDescent="0.2">
      <c r="A81" s="30">
        <v>78</v>
      </c>
      <c r="B81" s="46"/>
      <c r="C81" s="47">
        <v>78</v>
      </c>
      <c r="D81" s="48">
        <v>1</v>
      </c>
      <c r="E81" s="49" t="str">
        <f>IF(ISBLANK($C81),"",INDEX(Stock!$A$4:$H$130,MATCH(Sortie!$C81,Stock!$C$4:$C$130,0),5))</f>
        <v>Acétone</v>
      </c>
      <c r="F81" s="49" t="str">
        <f>IF(ISBLANK($C81),"",INDEX(Stock!$A$4:$H$103,MATCH(Sortie!$C81,Stock!$C$4:$C$103,0),6))</f>
        <v>Bidon</v>
      </c>
      <c r="G81" s="49" t="str">
        <f>IF(ISBLANK($C81),"",INDEX(Stock!$A$4:$H$103,MATCH(Sortie!$C81,Stock!$C$4:$C$103,0),7))</f>
        <v>VWR</v>
      </c>
    </row>
    <row r="82" spans="1:7" x14ac:dyDescent="0.2">
      <c r="A82" s="30">
        <v>79</v>
      </c>
      <c r="B82" s="46"/>
      <c r="C82" s="47">
        <v>79</v>
      </c>
      <c r="D82" s="48">
        <v>1</v>
      </c>
      <c r="E82" s="49" t="str">
        <f>IF(ISBLANK($C82),"",INDEX(Stock!$A$4:$H$130,MATCH(Sortie!$C82,Stock!$C$4:$C$130,0),5))</f>
        <v>Chlorure ferrique</v>
      </c>
      <c r="F82" s="49" t="e">
        <f>IF(ISBLANK($C82),"",INDEX(Stock!$A$4:$H$103,MATCH(Sortie!$C82,Stock!$C$4:$C$103,0),6))</f>
        <v>#N/A</v>
      </c>
      <c r="G82" s="49" t="e">
        <f>IF(ISBLANK($C82),"",INDEX(Stock!$A$4:$H$103,MATCH(Sortie!$C82,Stock!$C$4:$C$103,0),7))</f>
        <v>#N/A</v>
      </c>
    </row>
    <row r="83" spans="1:7" x14ac:dyDescent="0.2">
      <c r="A83" s="30">
        <v>80</v>
      </c>
      <c r="B83" s="46"/>
      <c r="C83" s="47">
        <v>80</v>
      </c>
      <c r="D83" s="48">
        <v>1</v>
      </c>
      <c r="E83" s="49" t="str">
        <f>IF(ISBLANK($C83),"",INDEX(Stock!$A$4:$H$130,MATCH(Sortie!$C83,Stock!$C$4:$C$130,0),5))</f>
        <v>Chlorure cuivrique</v>
      </c>
      <c r="F83" s="49" t="e">
        <f>IF(ISBLANK($C83),"",INDEX(Stock!$A$4:$H$103,MATCH(Sortie!$C83,Stock!$C$4:$C$103,0),6))</f>
        <v>#N/A</v>
      </c>
      <c r="G83" s="49" t="e">
        <f>IF(ISBLANK($C83),"",INDEX(Stock!$A$4:$H$103,MATCH(Sortie!$C83,Stock!$C$4:$C$103,0),7))</f>
        <v>#N/A</v>
      </c>
    </row>
    <row r="84" spans="1:7" x14ac:dyDescent="0.2">
      <c r="A84" s="30">
        <v>81</v>
      </c>
      <c r="B84" s="46"/>
      <c r="C84" s="47">
        <v>81</v>
      </c>
      <c r="D84" s="48">
        <v>1</v>
      </c>
      <c r="E84" s="49" t="str">
        <f>IF(ISBLANK($C84),"",INDEX(Stock!$A$4:$H$130,MATCH(Sortie!$C84,Stock!$C$4:$C$130,0),5))</f>
        <v>Sulfate de cuivre</v>
      </c>
      <c r="F84" s="49" t="e">
        <f>IF(ISBLANK($C84),"",INDEX(Stock!$A$4:$H$103,MATCH(Sortie!$C84,Stock!$C$4:$C$103,0),6))</f>
        <v>#N/A</v>
      </c>
      <c r="G84" s="49" t="e">
        <f>IF(ISBLANK($C84),"",INDEX(Stock!$A$4:$H$103,MATCH(Sortie!$C84,Stock!$C$4:$C$103,0),7))</f>
        <v>#N/A</v>
      </c>
    </row>
    <row r="85" spans="1:7" x14ac:dyDescent="0.2">
      <c r="A85" s="30">
        <v>82</v>
      </c>
      <c r="B85" s="46"/>
      <c r="C85" s="47">
        <v>82</v>
      </c>
      <c r="D85" s="48">
        <v>1</v>
      </c>
      <c r="E85" s="49" t="str">
        <f>IF(ISBLANK($C85),"",INDEX(Stock!$A$4:$H$130,MATCH(Sortie!$C85,Stock!$C$4:$C$130,0),5))</f>
        <v>Chlorure d'amonium</v>
      </c>
      <c r="F85" s="49" t="e">
        <f>IF(ISBLANK($C85),"",INDEX(Stock!$A$4:$H$103,MATCH(Sortie!$C85,Stock!$C$4:$C$103,0),6))</f>
        <v>#N/A</v>
      </c>
      <c r="G85" s="49" t="e">
        <f>IF(ISBLANK($C85),"",INDEX(Stock!$A$4:$H$103,MATCH(Sortie!$C85,Stock!$C$4:$C$103,0),7))</f>
        <v>#N/A</v>
      </c>
    </row>
    <row r="86" spans="1:7" x14ac:dyDescent="0.2">
      <c r="A86" s="30">
        <v>83</v>
      </c>
      <c r="B86" s="46"/>
      <c r="C86" s="47">
        <v>83</v>
      </c>
      <c r="D86" s="48">
        <v>1</v>
      </c>
      <c r="E86" s="49" t="str">
        <f>IF(ISBLANK($C86),"",INDEX(Stock!$A$4:$H$130,MATCH(Sortie!$C86,Stock!$C$4:$C$130,0),5))</f>
        <v>Hexamethylenetétramine</v>
      </c>
      <c r="F86" s="49" t="e">
        <f>IF(ISBLANK($C86),"",INDEX(Stock!$A$4:$H$103,MATCH(Sortie!$C86,Stock!$C$4:$C$103,0),6))</f>
        <v>#N/A</v>
      </c>
      <c r="G86" s="49" t="e">
        <f>IF(ISBLANK($C86),"",INDEX(Stock!$A$4:$H$103,MATCH(Sortie!$C86,Stock!$C$4:$C$103,0),7))</f>
        <v>#N/A</v>
      </c>
    </row>
    <row r="87" spans="1:7" x14ac:dyDescent="0.2">
      <c r="A87" s="30">
        <v>84</v>
      </c>
      <c r="B87" s="46"/>
      <c r="C87" s="47">
        <v>84</v>
      </c>
      <c r="D87" s="48">
        <v>1</v>
      </c>
      <c r="E87" s="49" t="str">
        <f>IF(ISBLANK($C87),"",INDEX(Stock!$A$4:$H$130,MATCH(Sortie!$C87,Stock!$C$4:$C$130,0),5))</f>
        <v>Hydroxyde de sodium</v>
      </c>
      <c r="F87" s="49" t="e">
        <f>IF(ISBLANK($C87),"",INDEX(Stock!$A$4:$H$103,MATCH(Sortie!$C87,Stock!$C$4:$C$103,0),6))</f>
        <v>#N/A</v>
      </c>
      <c r="G87" s="49" t="e">
        <f>IF(ISBLANK($C87),"",INDEX(Stock!$A$4:$H$103,MATCH(Sortie!$C87,Stock!$C$4:$C$103,0),7))</f>
        <v>#N/A</v>
      </c>
    </row>
    <row r="88" spans="1:7" x14ac:dyDescent="0.2">
      <c r="A88" s="30">
        <v>85</v>
      </c>
      <c r="B88" s="46"/>
      <c r="C88" s="47">
        <v>85</v>
      </c>
      <c r="D88" s="48">
        <v>1</v>
      </c>
      <c r="E88" s="49" t="str">
        <f>IF(ISBLANK($C88),"",INDEX(Stock!$A$4:$H$130,MATCH(Sortie!$C88,Stock!$C$4:$C$130,0),5))</f>
        <v>Hydroxyde de potassium</v>
      </c>
      <c r="F88" s="49" t="e">
        <f>IF(ISBLANK($C88),"",INDEX(Stock!$A$4:$H$103,MATCH(Sortie!$C88,Stock!$C$4:$C$103,0),6))</f>
        <v>#N/A</v>
      </c>
      <c r="G88" s="49" t="e">
        <f>IF(ISBLANK($C88),"",INDEX(Stock!$A$4:$H$103,MATCH(Sortie!$C88,Stock!$C$4:$C$103,0),7))</f>
        <v>#N/A</v>
      </c>
    </row>
    <row r="89" spans="1:7" x14ac:dyDescent="0.2">
      <c r="A89" s="30">
        <v>86</v>
      </c>
      <c r="B89" s="46"/>
      <c r="C89" s="47">
        <v>86</v>
      </c>
      <c r="D89" s="48">
        <v>1</v>
      </c>
      <c r="E89" s="49" t="str">
        <f>IF(ISBLANK($C89),"",INDEX(Stock!$A$4:$H$130,MATCH(Sortie!$C89,Stock!$C$4:$C$130,0),5))</f>
        <v>Péroxyde d'hydrogène</v>
      </c>
      <c r="F89" s="49" t="e">
        <f>IF(ISBLANK($C89),"",INDEX(Stock!$A$4:$H$103,MATCH(Sortie!$C89,Stock!$C$4:$C$103,0),6))</f>
        <v>#N/A</v>
      </c>
      <c r="G89" s="49" t="e">
        <f>IF(ISBLANK($C89),"",INDEX(Stock!$A$4:$H$103,MATCH(Sortie!$C89,Stock!$C$4:$C$103,0),7))</f>
        <v>#N/A</v>
      </c>
    </row>
    <row r="90" spans="1:7" x14ac:dyDescent="0.2">
      <c r="A90" s="30">
        <v>87</v>
      </c>
      <c r="B90" s="46"/>
      <c r="C90" s="47">
        <v>87</v>
      </c>
      <c r="D90" s="48">
        <v>1</v>
      </c>
      <c r="E90" s="49" t="str">
        <f>IF(ISBLANK($C90),"",INDEX(Stock!$A$4:$H$130,MATCH(Sortie!$C90,Stock!$C$4:$C$130,0),5))</f>
        <v>Gants Latex ambi non poudré S (6-7)</v>
      </c>
      <c r="F90" s="49" t="e">
        <f>IF(ISBLANK($C90),"",INDEX(Stock!$A$4:$H$103,MATCH(Sortie!$C90,Stock!$C$4:$C$103,0),6))</f>
        <v>#N/A</v>
      </c>
      <c r="G90" s="49" t="e">
        <f>IF(ISBLANK($C90),"",INDEX(Stock!$A$4:$H$103,MATCH(Sortie!$C90,Stock!$C$4:$C$103,0),7))</f>
        <v>#N/A</v>
      </c>
    </row>
    <row r="91" spans="1:7" x14ac:dyDescent="0.2">
      <c r="A91" s="30">
        <v>88</v>
      </c>
      <c r="B91" s="46"/>
      <c r="C91" s="47">
        <v>88</v>
      </c>
      <c r="D91" s="48">
        <v>1</v>
      </c>
      <c r="E91" s="49" t="str">
        <f>IF(ISBLANK($C91),"",INDEX(Stock!$A$4:$H$130,MATCH(Sortie!$C91,Stock!$C$4:$C$130,0),5))</f>
        <v>Gants Latex ambi non poudré M (7-8)</v>
      </c>
      <c r="F91" s="49" t="e">
        <f>IF(ISBLANK($C91),"",INDEX(Stock!$A$4:$H$103,MATCH(Sortie!$C91,Stock!$C$4:$C$103,0),6))</f>
        <v>#N/A</v>
      </c>
      <c r="G91" s="49" t="e">
        <f>IF(ISBLANK($C91),"",INDEX(Stock!$A$4:$H$103,MATCH(Sortie!$C91,Stock!$C$4:$C$103,0),7))</f>
        <v>#N/A</v>
      </c>
    </row>
    <row r="92" spans="1:7" x14ac:dyDescent="0.2">
      <c r="A92" s="30">
        <v>89</v>
      </c>
      <c r="B92" s="46"/>
      <c r="C92" s="47">
        <v>89</v>
      </c>
      <c r="D92" s="48">
        <v>1</v>
      </c>
      <c r="E92" s="49" t="str">
        <f>IF(ISBLANK($C92),"",INDEX(Stock!$A$4:$H$130,MATCH(Sortie!$C92,Stock!$C$4:$C$130,0),5))</f>
        <v>Gants Latex ambi non poudré L (8-9)</v>
      </c>
      <c r="F92" s="49" t="e">
        <f>IF(ISBLANK($C92),"",INDEX(Stock!$A$4:$H$103,MATCH(Sortie!$C92,Stock!$C$4:$C$103,0),6))</f>
        <v>#N/A</v>
      </c>
      <c r="G92" s="49" t="e">
        <f>IF(ISBLANK($C92),"",INDEX(Stock!$A$4:$H$103,MATCH(Sortie!$C92,Stock!$C$4:$C$103,0),7))</f>
        <v>#N/A</v>
      </c>
    </row>
    <row r="93" spans="1:7" x14ac:dyDescent="0.2">
      <c r="A93" s="30">
        <v>90</v>
      </c>
      <c r="B93" s="46"/>
      <c r="C93" s="47">
        <v>90</v>
      </c>
      <c r="D93" s="48">
        <v>1</v>
      </c>
      <c r="E93" s="49" t="str">
        <f>IF(ISBLANK($C93),"",INDEX(Stock!$A$4:$H$130,MATCH(Sortie!$C93,Stock!$C$4:$C$130,0),5))</f>
        <v>Gants Latex ambi non poudré XL (9-10)</v>
      </c>
      <c r="F93" s="49" t="e">
        <f>IF(ISBLANK($C93),"",INDEX(Stock!$A$4:$H$103,MATCH(Sortie!$C93,Stock!$C$4:$C$103,0),6))</f>
        <v>#N/A</v>
      </c>
      <c r="G93" s="49" t="e">
        <f>IF(ISBLANK($C93),"",INDEX(Stock!$A$4:$H$103,MATCH(Sortie!$C93,Stock!$C$4:$C$103,0),7))</f>
        <v>#N/A</v>
      </c>
    </row>
    <row r="94" spans="1:7" x14ac:dyDescent="0.2">
      <c r="A94" s="30">
        <v>91</v>
      </c>
      <c r="B94" s="46"/>
      <c r="C94" s="47">
        <v>91</v>
      </c>
      <c r="D94" s="48">
        <v>1</v>
      </c>
      <c r="E94" s="49" t="str">
        <f>IF(ISBLANK($C94),"",INDEX(Stock!$A$4:$H$130,MATCH(Sortie!$C94,Stock!$C$4:$C$130,0),5))</f>
        <v>Gants Nitrile ambi non poudré S (6-7)</v>
      </c>
      <c r="F94" s="49" t="e">
        <f>IF(ISBLANK($C94),"",INDEX(Stock!$A$4:$H$103,MATCH(Sortie!$C94,Stock!$C$4:$C$103,0),6))</f>
        <v>#N/A</v>
      </c>
      <c r="G94" s="49" t="e">
        <f>IF(ISBLANK($C94),"",INDEX(Stock!$A$4:$H$103,MATCH(Sortie!$C94,Stock!$C$4:$C$103,0),7))</f>
        <v>#N/A</v>
      </c>
    </row>
    <row r="95" spans="1:7" x14ac:dyDescent="0.2">
      <c r="A95" s="30">
        <v>92</v>
      </c>
      <c r="B95" s="46"/>
      <c r="C95" s="47">
        <v>92</v>
      </c>
      <c r="D95" s="48">
        <v>1</v>
      </c>
      <c r="E95" s="49" t="str">
        <f>IF(ISBLANK($C95),"",INDEX(Stock!$A$4:$H$130,MATCH(Sortie!$C95,Stock!$C$4:$C$130,0),5))</f>
        <v>Gants Nitrile ambi non poudré M (7-8)</v>
      </c>
      <c r="F95" s="49" t="e">
        <f>IF(ISBLANK($C95),"",INDEX(Stock!$A$4:$H$103,MATCH(Sortie!$C95,Stock!$C$4:$C$103,0),6))</f>
        <v>#N/A</v>
      </c>
      <c r="G95" s="49" t="e">
        <f>IF(ISBLANK($C95),"",INDEX(Stock!$A$4:$H$103,MATCH(Sortie!$C95,Stock!$C$4:$C$103,0),7))</f>
        <v>#N/A</v>
      </c>
    </row>
    <row r="96" spans="1:7" x14ac:dyDescent="0.2">
      <c r="A96" s="30">
        <v>93</v>
      </c>
      <c r="B96" s="46"/>
      <c r="C96" s="47">
        <v>93</v>
      </c>
      <c r="D96" s="48">
        <v>1</v>
      </c>
      <c r="E96" s="49" t="str">
        <f>IF(ISBLANK($C96),"",INDEX(Stock!$A$4:$H$130,MATCH(Sortie!$C96,Stock!$C$4:$C$130,0),5))</f>
        <v>Gants Nitrile ambi non poudré L (8-9)</v>
      </c>
      <c r="F96" s="49" t="e">
        <f>IF(ISBLANK($C96),"",INDEX(Stock!$A$4:$H$103,MATCH(Sortie!$C96,Stock!$C$4:$C$103,0),6))</f>
        <v>#N/A</v>
      </c>
      <c r="G96" s="49" t="e">
        <f>IF(ISBLANK($C96),"",INDEX(Stock!$A$4:$H$103,MATCH(Sortie!$C96,Stock!$C$4:$C$103,0),7))</f>
        <v>#N/A</v>
      </c>
    </row>
    <row r="97" spans="1:7" x14ac:dyDescent="0.2">
      <c r="A97" s="30">
        <v>94</v>
      </c>
      <c r="B97" s="46"/>
      <c r="C97" s="47">
        <v>94</v>
      </c>
      <c r="D97" s="48">
        <v>1</v>
      </c>
      <c r="E97" s="49" t="str">
        <f>IF(ISBLANK($C97),"",INDEX(Stock!$A$4:$H$130,MATCH(Sortie!$C97,Stock!$C$4:$C$130,0),5))</f>
        <v>Gants Nitrile ambi non poudré XL (9-10)</v>
      </c>
      <c r="F97" s="49" t="e">
        <f>IF(ISBLANK($C97),"",INDEX(Stock!$A$4:$H$103,MATCH(Sortie!$C97,Stock!$C$4:$C$103,0),6))</f>
        <v>#N/A</v>
      </c>
      <c r="G97" s="49" t="e">
        <f>IF(ISBLANK($C97),"",INDEX(Stock!$A$4:$H$103,MATCH(Sortie!$C97,Stock!$C$4:$C$103,0),7))</f>
        <v>#N/A</v>
      </c>
    </row>
    <row r="98" spans="1:7" x14ac:dyDescent="0.2">
      <c r="A98" s="30">
        <v>95</v>
      </c>
      <c r="B98" s="46"/>
      <c r="C98" s="47">
        <v>95</v>
      </c>
      <c r="D98" s="48">
        <v>1</v>
      </c>
      <c r="E98" s="49" t="str">
        <f>IF(ISBLANK($C98),"",INDEX(Stock!$A$4:$H$130,MATCH(Sortie!$C98,Stock!$C$4:$C$130,0),5))</f>
        <v>Disques C Double Face 12mm 100</v>
      </c>
      <c r="F98" s="49" t="e">
        <f>IF(ISBLANK($C98),"",INDEX(Stock!$A$4:$H$103,MATCH(Sortie!$C98,Stock!$C$4:$C$103,0),6))</f>
        <v>#N/A</v>
      </c>
      <c r="G98" s="49" t="e">
        <f>IF(ISBLANK($C98),"",INDEX(Stock!$A$4:$H$103,MATCH(Sortie!$C98,Stock!$C$4:$C$103,0),7))</f>
        <v>#N/A</v>
      </c>
    </row>
    <row r="99" spans="1:7" x14ac:dyDescent="0.2">
      <c r="A99" s="30">
        <v>96</v>
      </c>
      <c r="B99" s="46"/>
      <c r="C99" s="47">
        <v>96</v>
      </c>
      <c r="D99" s="48">
        <v>1</v>
      </c>
      <c r="E99" s="49" t="str">
        <f>IF(ISBLANK($C99),"",INDEX(Stock!$A$4:$H$130,MATCH(Sortie!$C99,Stock!$C$4:$C$130,0),5))</f>
        <v>Portes-éch Al tige 12.5mm x100</v>
      </c>
      <c r="F99" s="49" t="e">
        <f>IF(ISBLANK($C99),"",INDEX(Stock!$A$4:$H$103,MATCH(Sortie!$C99,Stock!$C$4:$C$103,0),6))</f>
        <v>#N/A</v>
      </c>
      <c r="G99" s="49" t="e">
        <f>IF(ISBLANK($C99),"",INDEX(Stock!$A$4:$H$103,MATCH(Sortie!$C99,Stock!$C$4:$C$103,0),7))</f>
        <v>#N/A</v>
      </c>
    </row>
    <row r="100" spans="1:7" x14ac:dyDescent="0.2">
      <c r="A100" s="30">
        <v>97</v>
      </c>
      <c r="B100" s="46"/>
      <c r="C100" s="47">
        <v>97</v>
      </c>
      <c r="D100" s="48">
        <v>1</v>
      </c>
      <c r="E100" s="49" t="str">
        <f>IF(ISBLANK($C100),"",INDEX(Stock!$A$4:$H$130,MATCH(Sortie!$C100,Stock!$C$4:$C$130,0),5))</f>
        <v>Tubes porte-ech 12.5 x 10</v>
      </c>
      <c r="F100" s="49" t="e">
        <f>IF(ISBLANK($C100),"",INDEX(Stock!$A$4:$H$103,MATCH(Sortie!$C100,Stock!$C$4:$C$103,0),6))</f>
        <v>#N/A</v>
      </c>
      <c r="G100" s="49" t="e">
        <f>IF(ISBLANK($C100),"",INDEX(Stock!$A$4:$H$103,MATCH(Sortie!$C100,Stock!$C$4:$C$103,0),7))</f>
        <v>#N/A</v>
      </c>
    </row>
    <row r="101" spans="1:7" x14ac:dyDescent="0.2">
      <c r="A101" s="30">
        <v>98</v>
      </c>
      <c r="B101" s="46"/>
      <c r="C101" s="47">
        <v>98</v>
      </c>
      <c r="D101" s="48">
        <v>1</v>
      </c>
      <c r="E101" s="49" t="e">
        <f>IF(ISBLANK($C101),"",INDEX(Stock!$A$4:$H$130,MATCH(Sortie!$C101,Stock!$C$4:$C$130,0),5))</f>
        <v>#N/A</v>
      </c>
      <c r="F101" s="49" t="e">
        <f>IF(ISBLANK($C101),"",INDEX(Stock!$A$4:$H$103,MATCH(Sortie!$C101,Stock!$C$4:$C$103,0),6))</f>
        <v>#N/A</v>
      </c>
      <c r="G101" s="49" t="e">
        <f>IF(ISBLANK($C101),"",INDEX(Stock!$A$4:$H$103,MATCH(Sortie!$C101,Stock!$C$4:$C$103,0),7))</f>
        <v>#N/A</v>
      </c>
    </row>
    <row r="102" spans="1:7" x14ac:dyDescent="0.2">
      <c r="A102" s="30">
        <v>99</v>
      </c>
      <c r="B102" s="46"/>
      <c r="C102" s="47">
        <v>99</v>
      </c>
      <c r="D102" s="48">
        <v>1</v>
      </c>
      <c r="E102" s="49" t="e">
        <f>IF(ISBLANK($C102),"",INDEX(Stock!$A$4:$H$130,MATCH(Sortie!$C102,Stock!$C$4:$C$130,0),5))</f>
        <v>#N/A</v>
      </c>
      <c r="F102" s="49" t="e">
        <f>IF(ISBLANK($C102),"",INDEX(Stock!$A$4:$H$103,MATCH(Sortie!$C102,Stock!$C$4:$C$103,0),6))</f>
        <v>#N/A</v>
      </c>
      <c r="G102" s="49" t="e">
        <f>IF(ISBLANK($C102),"",INDEX(Stock!$A$4:$H$103,MATCH(Sortie!$C102,Stock!$C$4:$C$103,0),7))</f>
        <v>#N/A</v>
      </c>
    </row>
    <row r="103" spans="1:7" x14ac:dyDescent="0.2">
      <c r="A103" s="30">
        <v>100</v>
      </c>
      <c r="B103" s="46"/>
      <c r="C103" s="47"/>
      <c r="D103" s="48"/>
      <c r="E103" s="49" t="str">
        <f>IF(ISBLANK($C103),"",INDEX(Stock!$A$4:$H$103,MATCH(Sortie!$C103,Stock!$C$4:$C$103,0),5))</f>
        <v/>
      </c>
      <c r="F103" s="49" t="str">
        <f>IF(ISBLANK($C103),"",INDEX(Stock!$A$4:$H$103,MATCH(Sortie!$C103,Stock!$C$4:$C$103,0),6))</f>
        <v/>
      </c>
      <c r="G103" s="49" t="str">
        <f>IF(ISBLANK($C103),"",INDEX(Stock!$A$4:$H$103,MATCH(Sortie!$C103,Stock!$C$4:$C$103,0),7))</f>
        <v/>
      </c>
    </row>
    <row r="104" spans="1:7" x14ac:dyDescent="0.2">
      <c r="A104" s="30">
        <v>101</v>
      </c>
      <c r="B104" s="46"/>
      <c r="C104" s="47"/>
      <c r="D104" s="48"/>
      <c r="E104" s="49" t="str">
        <f>IF(ISBLANK($C104),"",INDEX(Stock!$A$4:$H$103,MATCH(Sortie!$C104,Stock!$C$4:$C$103,0),5))</f>
        <v/>
      </c>
      <c r="F104" s="49" t="str">
        <f>IF(ISBLANK($C104),"",INDEX(Stock!$A$4:$H$103,MATCH(Sortie!$C104,Stock!$C$4:$C$103,0),6))</f>
        <v/>
      </c>
      <c r="G104" s="49" t="str">
        <f>IF(ISBLANK($C104),"",INDEX(Stock!$A$4:$H$103,MATCH(Sortie!$C104,Stock!$C$4:$C$103,0),7))</f>
        <v/>
      </c>
    </row>
    <row r="105" spans="1:7" x14ac:dyDescent="0.2">
      <c r="A105" s="30">
        <v>102</v>
      </c>
      <c r="B105" s="46"/>
      <c r="C105" s="47"/>
      <c r="D105" s="48"/>
      <c r="E105" s="49" t="str">
        <f>IF(ISBLANK($C105),"",INDEX(Stock!$A$4:$H$103,MATCH(Sortie!$C105,Stock!$C$4:$C$103,0),5))</f>
        <v/>
      </c>
      <c r="F105" s="49" t="str">
        <f>IF(ISBLANK($C105),"",INDEX(Stock!$A$4:$H$103,MATCH(Sortie!$C105,Stock!$C$4:$C$103,0),6))</f>
        <v/>
      </c>
      <c r="G105" s="49" t="str">
        <f>IF(ISBLANK($C105),"",INDEX(Stock!$A$4:$H$103,MATCH(Sortie!$C105,Stock!$C$4:$C$103,0),7))</f>
        <v/>
      </c>
    </row>
    <row r="106" spans="1:7" x14ac:dyDescent="0.2">
      <c r="A106" s="30">
        <v>103</v>
      </c>
      <c r="B106" s="46"/>
      <c r="C106" s="47"/>
      <c r="D106" s="48"/>
      <c r="E106" s="49" t="str">
        <f>IF(ISBLANK($C106),"",INDEX(Stock!$A$4:$H$103,MATCH(Sortie!$C106,Stock!$C$4:$C$103,0),5))</f>
        <v/>
      </c>
      <c r="F106" s="49" t="str">
        <f>IF(ISBLANK($C106),"",INDEX(Stock!$A$4:$H$103,MATCH(Sortie!$C106,Stock!$C$4:$C$103,0),6))</f>
        <v/>
      </c>
      <c r="G106" s="49" t="str">
        <f>IF(ISBLANK($C106),"",INDEX(Stock!$A$4:$H$103,MATCH(Sortie!$C106,Stock!$C$4:$C$103,0),7))</f>
        <v/>
      </c>
    </row>
    <row r="107" spans="1:7" x14ac:dyDescent="0.2">
      <c r="A107" s="30">
        <v>104</v>
      </c>
      <c r="B107" s="46"/>
      <c r="C107" s="47"/>
      <c r="D107" s="48"/>
      <c r="E107" s="49" t="str">
        <f>IF(ISBLANK($C107),"",INDEX(Stock!$A$4:$H$103,MATCH(Sortie!$C107,Stock!$C$4:$C$103,0),5))</f>
        <v/>
      </c>
      <c r="F107" s="49" t="str">
        <f>IF(ISBLANK($C107),"",INDEX(Stock!$A$4:$H$103,MATCH(Sortie!$C107,Stock!$C$4:$C$103,0),6))</f>
        <v/>
      </c>
      <c r="G107" s="49" t="str">
        <f>IF(ISBLANK($C107),"",INDEX(Stock!$A$4:$H$103,MATCH(Sortie!$C107,Stock!$C$4:$C$103,0),7))</f>
        <v/>
      </c>
    </row>
    <row r="108" spans="1:7" x14ac:dyDescent="0.2">
      <c r="A108" s="30">
        <v>105</v>
      </c>
      <c r="B108" s="46"/>
      <c r="C108" s="47"/>
      <c r="D108" s="48"/>
      <c r="E108" s="49" t="str">
        <f>IF(ISBLANK($C108),"",INDEX(Stock!$A$4:$H$103,MATCH(Sortie!$C108,Stock!$C$4:$C$103,0),5))</f>
        <v/>
      </c>
      <c r="F108" s="49" t="str">
        <f>IF(ISBLANK($C108),"",INDEX(Stock!$A$4:$H$103,MATCH(Sortie!$C108,Stock!$C$4:$C$103,0),6))</f>
        <v/>
      </c>
      <c r="G108" s="49" t="str">
        <f>IF(ISBLANK($C108),"",INDEX(Stock!$A$4:$H$103,MATCH(Sortie!$C108,Stock!$C$4:$C$103,0),7))</f>
        <v/>
      </c>
    </row>
    <row r="109" spans="1:7" x14ac:dyDescent="0.2">
      <c r="A109" s="30">
        <v>106</v>
      </c>
      <c r="B109" s="46"/>
      <c r="C109" s="47"/>
      <c r="D109" s="48"/>
      <c r="E109" s="49" t="str">
        <f>IF(ISBLANK($C109),"",INDEX(Stock!$A$4:$H$103,MATCH(Sortie!$C109,Stock!$C$4:$C$103,0),5))</f>
        <v/>
      </c>
      <c r="F109" s="49" t="str">
        <f>IF(ISBLANK($C109),"",INDEX(Stock!$A$4:$H$103,MATCH(Sortie!$C109,Stock!$C$4:$C$103,0),6))</f>
        <v/>
      </c>
      <c r="G109" s="49" t="str">
        <f>IF(ISBLANK($C109),"",INDEX(Stock!$A$4:$H$103,MATCH(Sortie!$C109,Stock!$C$4:$C$103,0),7))</f>
        <v/>
      </c>
    </row>
    <row r="110" spans="1:7" x14ac:dyDescent="0.2">
      <c r="A110" s="30">
        <v>107</v>
      </c>
      <c r="B110" s="46"/>
      <c r="C110" s="47"/>
      <c r="D110" s="48"/>
      <c r="E110" s="49" t="str">
        <f>IF(ISBLANK($C110),"",INDEX(Stock!$A$4:$H$103,MATCH(Sortie!$C110,Stock!$C$4:$C$103,0),5))</f>
        <v/>
      </c>
      <c r="F110" s="49" t="str">
        <f>IF(ISBLANK($C110),"",INDEX(Stock!$A$4:$H$103,MATCH(Sortie!$C110,Stock!$C$4:$C$103,0),6))</f>
        <v/>
      </c>
      <c r="G110" s="49" t="str">
        <f>IF(ISBLANK($C110),"",INDEX(Stock!$A$4:$H$103,MATCH(Sortie!$C110,Stock!$C$4:$C$103,0),7))</f>
        <v/>
      </c>
    </row>
  </sheetData>
  <phoneticPr fontId="6" type="noConversion"/>
  <conditionalFormatting sqref="A4:A110 E4:G110">
    <cfRule type="expression" dxfId="2" priority="1" stopIfTrue="1">
      <formula>MOD(ROW(),2)</formula>
    </cfRule>
  </conditionalFormatting>
  <conditionalFormatting sqref="B4:F110">
    <cfRule type="expression" dxfId="1" priority="2" stopIfTrue="1">
      <formula>MOD(ROW(),2)</formula>
    </cfRule>
  </conditionalFormatting>
  <dataValidations count="1">
    <dataValidation type="list" allowBlank="1" showInputMessage="1" showErrorMessage="1" sqref="C4:C110">
      <formula1>RefList</formula1>
    </dataValidation>
  </dataValidations>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30"/>
  </sheetPr>
  <dimension ref="A1:Q130"/>
  <sheetViews>
    <sheetView tabSelected="1" zoomScaleNormal="100" workbookViewId="0">
      <pane ySplit="3" topLeftCell="A4" activePane="bottomLeft" state="frozen"/>
      <selection pane="bottomLeft" activeCell="D14" sqref="D14"/>
    </sheetView>
  </sheetViews>
  <sheetFormatPr baseColWidth="10" defaultRowHeight="12.75" x14ac:dyDescent="0.2"/>
  <cols>
    <col min="1" max="1" width="5.375" style="31" bestFit="1" customWidth="1"/>
    <col min="2" max="2" width="12.625" style="25" customWidth="1"/>
    <col min="3" max="3" width="12.625" style="31" customWidth="1"/>
    <col min="4" max="4" width="12.625" style="229" customWidth="1"/>
    <col min="5" max="5" width="37.875" style="31" customWidth="1"/>
    <col min="6" max="6" width="12.625" style="31" customWidth="1"/>
    <col min="7" max="7" width="23.5" style="25" customWidth="1"/>
    <col min="8" max="16384" width="11" style="25"/>
  </cols>
  <sheetData>
    <row r="1" spans="1:17" ht="8.25" customHeight="1" x14ac:dyDescent="0.2">
      <c r="A1" s="32"/>
      <c r="B1" s="33"/>
      <c r="C1" s="42"/>
      <c r="D1" s="227"/>
      <c r="E1" s="44"/>
      <c r="F1" s="44"/>
      <c r="G1" s="35"/>
    </row>
    <row r="2" spans="1:17" ht="21" customHeight="1" x14ac:dyDescent="0.2">
      <c r="A2" s="251" t="s">
        <v>2</v>
      </c>
      <c r="B2" s="253" t="s">
        <v>0</v>
      </c>
      <c r="C2" s="255" t="s">
        <v>152</v>
      </c>
      <c r="D2" s="257" t="s">
        <v>227</v>
      </c>
      <c r="E2" s="249" t="s">
        <v>3</v>
      </c>
      <c r="F2" s="249" t="s">
        <v>142</v>
      </c>
      <c r="G2" s="249" t="s">
        <v>1</v>
      </c>
      <c r="H2" s="249" t="s">
        <v>218</v>
      </c>
      <c r="I2" s="253" t="s">
        <v>219</v>
      </c>
      <c r="J2" s="251" t="s">
        <v>220</v>
      </c>
      <c r="K2" s="253" t="s">
        <v>228</v>
      </c>
      <c r="L2" s="259" t="s">
        <v>222</v>
      </c>
      <c r="M2" s="259"/>
      <c r="N2" s="253" t="s">
        <v>224</v>
      </c>
      <c r="O2" s="259" t="s">
        <v>225</v>
      </c>
      <c r="P2" s="253" t="s">
        <v>226</v>
      </c>
    </row>
    <row r="3" spans="1:17" ht="42" customHeight="1" x14ac:dyDescent="0.2">
      <c r="A3" s="252"/>
      <c r="B3" s="254"/>
      <c r="C3" s="256"/>
      <c r="D3" s="258"/>
      <c r="E3" s="250"/>
      <c r="F3" s="250"/>
      <c r="G3" s="250"/>
      <c r="H3" s="250"/>
      <c r="I3" s="254"/>
      <c r="J3" s="252"/>
      <c r="K3" s="254"/>
      <c r="L3" s="248" t="s">
        <v>223</v>
      </c>
      <c r="M3" s="237" t="s">
        <v>221</v>
      </c>
      <c r="N3" s="254"/>
      <c r="O3" s="260"/>
      <c r="P3" s="254"/>
    </row>
    <row r="4" spans="1:17" ht="5.0999999999999996" customHeight="1" x14ac:dyDescent="0.2">
      <c r="A4" s="235"/>
      <c r="B4" s="235"/>
      <c r="C4" s="235"/>
      <c r="D4" s="235"/>
      <c r="E4" s="235"/>
      <c r="F4" s="235"/>
      <c r="G4" s="235"/>
      <c r="H4" s="235"/>
      <c r="I4" s="235"/>
      <c r="J4" s="235"/>
      <c r="K4" s="235"/>
      <c r="L4" s="235"/>
      <c r="M4" s="235"/>
      <c r="N4" s="235"/>
      <c r="O4" s="236"/>
      <c r="P4" s="235"/>
    </row>
    <row r="5" spans="1:17" ht="12.75" customHeight="1" x14ac:dyDescent="0.2">
      <c r="A5" s="52"/>
      <c r="B5" s="238"/>
      <c r="C5" s="238"/>
      <c r="D5" s="52"/>
      <c r="E5" s="53" t="s">
        <v>8</v>
      </c>
      <c r="F5" s="52"/>
      <c r="G5" s="52"/>
      <c r="H5" s="52"/>
      <c r="I5" s="52"/>
      <c r="J5" s="52"/>
      <c r="K5" s="52"/>
      <c r="L5" s="52"/>
      <c r="M5" s="52"/>
      <c r="N5" s="52"/>
      <c r="O5" s="129"/>
      <c r="P5" s="52"/>
    </row>
    <row r="6" spans="1:17" ht="12.75" customHeight="1" x14ac:dyDescent="0.2">
      <c r="A6" s="108" t="s">
        <v>153</v>
      </c>
      <c r="B6" s="126"/>
      <c r="C6" s="240">
        <v>1</v>
      </c>
      <c r="D6" s="226">
        <f>IF(C6="","",SUMPRODUCT((Entrée!$C$4:C53=C6)*(Entrée!$D$4:D53))-SUMPRODUCT((Sortie!$C$4:C53=C6)*(Sortie!$D$4:D53)))</f>
        <v>129</v>
      </c>
      <c r="E6" s="54" t="s">
        <v>9</v>
      </c>
      <c r="F6" s="74" t="s">
        <v>120</v>
      </c>
      <c r="G6" s="80" t="s">
        <v>143</v>
      </c>
      <c r="H6" s="189">
        <v>1</v>
      </c>
      <c r="I6" s="80">
        <v>1506</v>
      </c>
      <c r="J6" s="80">
        <v>49900046</v>
      </c>
      <c r="K6" s="80">
        <v>1</v>
      </c>
      <c r="L6" s="80">
        <v>5</v>
      </c>
      <c r="M6" s="80" t="s">
        <v>140</v>
      </c>
      <c r="N6" s="130">
        <v>170</v>
      </c>
      <c r="O6" s="131">
        <f>N6-(N6*P6/100)</f>
        <v>154.69999999999999</v>
      </c>
      <c r="P6" s="132">
        <v>9</v>
      </c>
    </row>
    <row r="7" spans="1:17" ht="12.75" customHeight="1" x14ac:dyDescent="0.2">
      <c r="A7" s="108" t="s">
        <v>154</v>
      </c>
      <c r="B7" s="126"/>
      <c r="C7" s="241">
        <v>2</v>
      </c>
      <c r="D7" s="226">
        <f>IF(C7="","",SUMPRODUCT((Entrée!$C$4:C54=C7)*(Entrée!$D$4:D54))-SUMPRODUCT((Sortie!$C$4:C54=C7)*(Sortie!$D$4:D54)))</f>
        <v>128</v>
      </c>
      <c r="E7" s="55" t="s">
        <v>10</v>
      </c>
      <c r="F7" s="74" t="s">
        <v>121</v>
      </c>
      <c r="G7" s="80" t="s">
        <v>143</v>
      </c>
      <c r="H7" s="189">
        <v>5</v>
      </c>
      <c r="I7" s="80">
        <v>1506</v>
      </c>
      <c r="J7" s="80">
        <v>40000056</v>
      </c>
      <c r="K7" s="80">
        <v>10</v>
      </c>
      <c r="L7" s="80">
        <v>5</v>
      </c>
      <c r="M7" s="74" t="s">
        <v>121</v>
      </c>
      <c r="N7" s="130">
        <v>216</v>
      </c>
      <c r="O7" s="131">
        <f>N7-(N7*P7/100)</f>
        <v>196.56</v>
      </c>
      <c r="P7" s="132">
        <v>9</v>
      </c>
    </row>
    <row r="8" spans="1:17" ht="12.75" customHeight="1" x14ac:dyDescent="0.2">
      <c r="A8" s="108" t="s">
        <v>155</v>
      </c>
      <c r="B8" s="126"/>
      <c r="C8" s="241">
        <v>3</v>
      </c>
      <c r="D8" s="226">
        <f>IF(C8="","",SUMPRODUCT((Entrée!$C$4:C55=C8)*(Entrée!$D$4:D55))-SUMPRODUCT((Sortie!$C$4:C55=C8)*(Sortie!$D$4:D55)))</f>
        <v>127</v>
      </c>
      <c r="E8" s="55" t="s">
        <v>11</v>
      </c>
      <c r="F8" s="74" t="s">
        <v>121</v>
      </c>
      <c r="G8" s="80" t="s">
        <v>143</v>
      </c>
      <c r="H8" s="189">
        <v>5</v>
      </c>
      <c r="I8" s="80">
        <v>1506</v>
      </c>
      <c r="J8" s="80">
        <v>40000060</v>
      </c>
      <c r="K8" s="80">
        <v>10</v>
      </c>
      <c r="L8" s="80">
        <v>5</v>
      </c>
      <c r="M8" s="74" t="s">
        <v>121</v>
      </c>
      <c r="N8" s="130">
        <v>190</v>
      </c>
      <c r="O8" s="131">
        <f>N8-(N8*P8/100)</f>
        <v>172.9</v>
      </c>
      <c r="P8" s="132">
        <v>9</v>
      </c>
      <c r="Q8" s="234"/>
    </row>
    <row r="9" spans="1:17" ht="12.75" customHeight="1" x14ac:dyDescent="0.2">
      <c r="A9" s="108" t="s">
        <v>156</v>
      </c>
      <c r="B9" s="126"/>
      <c r="C9" s="242">
        <v>4</v>
      </c>
      <c r="D9" s="226">
        <f>IF(C9="","",SUMPRODUCT((Entrée!$C$4:C56=C9)*(Entrée!$D$4:D56))-SUMPRODUCT((Sortie!$C$4:C56=C9)*(Sortie!$D$4:D56)))</f>
        <v>126</v>
      </c>
      <c r="E9" s="56" t="s">
        <v>12</v>
      </c>
      <c r="F9" s="74" t="s">
        <v>121</v>
      </c>
      <c r="G9" s="80" t="s">
        <v>143</v>
      </c>
      <c r="H9" s="189">
        <v>5</v>
      </c>
      <c r="I9" s="80">
        <v>1506</v>
      </c>
      <c r="J9" s="80">
        <v>40000061</v>
      </c>
      <c r="K9" s="80">
        <v>10</v>
      </c>
      <c r="L9" s="80">
        <v>5</v>
      </c>
      <c r="M9" s="74" t="s">
        <v>121</v>
      </c>
      <c r="N9" s="130">
        <v>210</v>
      </c>
      <c r="O9" s="131">
        <f>N9-(N9*P9/100)</f>
        <v>191.1</v>
      </c>
      <c r="P9" s="132">
        <v>9</v>
      </c>
    </row>
    <row r="10" spans="1:17" ht="12.75" customHeight="1" x14ac:dyDescent="0.2">
      <c r="A10" s="109" t="s">
        <v>157</v>
      </c>
      <c r="B10" s="126"/>
      <c r="C10" s="241">
        <v>5</v>
      </c>
      <c r="D10" s="226">
        <f>IF(C10="","",SUMPRODUCT((Entrée!$C$4:C57=C10)*(Entrée!$D$4:D57))-SUMPRODUCT((Sortie!$C$4:C57=C10)*(Sortie!$D$4:D57)))</f>
        <v>125</v>
      </c>
      <c r="E10" s="56" t="s">
        <v>13</v>
      </c>
      <c r="F10" s="74" t="s">
        <v>121</v>
      </c>
      <c r="G10" s="80" t="s">
        <v>143</v>
      </c>
      <c r="H10" s="189">
        <v>0</v>
      </c>
      <c r="I10" s="80">
        <v>1506</v>
      </c>
      <c r="J10" s="80">
        <v>40000055</v>
      </c>
      <c r="K10" s="80">
        <v>1</v>
      </c>
      <c r="L10" s="80">
        <v>1</v>
      </c>
      <c r="M10" s="74" t="s">
        <v>121</v>
      </c>
      <c r="N10" s="130">
        <v>1040</v>
      </c>
      <c r="O10" s="131">
        <f>N10-(N10*P10/100)</f>
        <v>946.4</v>
      </c>
      <c r="P10" s="132">
        <v>9</v>
      </c>
    </row>
    <row r="11" spans="1:17" ht="5.0999999999999996" customHeight="1" x14ac:dyDescent="0.25">
      <c r="A11" s="110"/>
      <c r="B11" s="239"/>
      <c r="C11" s="239"/>
      <c r="D11" s="110"/>
      <c r="E11" s="51"/>
      <c r="F11" s="75"/>
      <c r="G11" s="51"/>
      <c r="H11" s="128"/>
      <c r="I11" s="51"/>
      <c r="J11" s="75"/>
      <c r="K11" s="75"/>
      <c r="L11" s="75"/>
      <c r="M11" s="75"/>
      <c r="N11" s="133"/>
      <c r="O11" s="134"/>
      <c r="P11" s="135"/>
    </row>
    <row r="12" spans="1:17" ht="12.75" customHeight="1" x14ac:dyDescent="0.2">
      <c r="A12" s="111"/>
      <c r="B12" s="111"/>
      <c r="C12" s="111"/>
      <c r="D12" s="111"/>
      <c r="E12" s="57" t="s">
        <v>14</v>
      </c>
      <c r="F12" s="76"/>
      <c r="G12" s="95"/>
      <c r="H12" s="190"/>
      <c r="I12" s="95"/>
      <c r="J12" s="76"/>
      <c r="K12" s="76"/>
      <c r="L12" s="76"/>
      <c r="M12" s="76"/>
      <c r="N12" s="136"/>
      <c r="O12" s="137"/>
      <c r="P12" s="138"/>
    </row>
    <row r="13" spans="1:17" ht="12.75" customHeight="1" x14ac:dyDescent="0.2">
      <c r="A13" s="112" t="s">
        <v>158</v>
      </c>
      <c r="B13" s="126"/>
      <c r="C13" s="230">
        <v>6</v>
      </c>
      <c r="D13" s="233">
        <f>IF(C13="","",SUMPRODUCT((Entrée!$C$4:C60=C13)*(Entrée!$D$4:D60))-SUMPRODUCT((Sortie!$C$4:C60=C13)*(Sortie!$D$4:D60)))</f>
        <v>124</v>
      </c>
      <c r="E13" s="58" t="s">
        <v>15</v>
      </c>
      <c r="F13" s="74" t="s">
        <v>122</v>
      </c>
      <c r="G13" s="80" t="s">
        <v>143</v>
      </c>
      <c r="H13" s="191">
        <v>0.5</v>
      </c>
      <c r="I13" s="80">
        <v>1506</v>
      </c>
      <c r="J13" s="80">
        <v>40100061</v>
      </c>
      <c r="K13" s="80">
        <v>1</v>
      </c>
      <c r="L13" s="80">
        <v>7.5</v>
      </c>
      <c r="M13" s="80" t="s">
        <v>164</v>
      </c>
      <c r="N13" s="130">
        <v>120</v>
      </c>
      <c r="O13" s="131">
        <f>N13-(N13*P13/100)</f>
        <v>109.2</v>
      </c>
      <c r="P13" s="132">
        <v>9</v>
      </c>
    </row>
    <row r="14" spans="1:17" ht="12.75" customHeight="1" x14ac:dyDescent="0.2">
      <c r="A14" s="112" t="s">
        <v>159</v>
      </c>
      <c r="B14" s="126"/>
      <c r="C14" s="232">
        <v>7</v>
      </c>
      <c r="D14" s="233">
        <f>IF(C14="","",SUMPRODUCT((Entrée!$C$4:C61=C14)*(Entrée!$D$4:D61))-SUMPRODUCT((Sortie!$C$4:C61=C14)*(Sortie!$D$4:D61)))</f>
        <v>123</v>
      </c>
      <c r="E14" s="58" t="s">
        <v>16</v>
      </c>
      <c r="F14" s="74" t="s">
        <v>123</v>
      </c>
      <c r="G14" s="80" t="s">
        <v>143</v>
      </c>
      <c r="H14" s="192">
        <v>1</v>
      </c>
      <c r="I14" s="80">
        <v>1506</v>
      </c>
      <c r="J14" s="80">
        <v>40100036</v>
      </c>
      <c r="K14" s="80">
        <v>2</v>
      </c>
      <c r="L14" s="80">
        <v>1</v>
      </c>
      <c r="M14" s="80" t="s">
        <v>164</v>
      </c>
      <c r="N14" s="130">
        <v>100</v>
      </c>
      <c r="O14" s="131">
        <f>N14-(N14*P14/100)</f>
        <v>91</v>
      </c>
      <c r="P14" s="132">
        <v>9</v>
      </c>
    </row>
    <row r="15" spans="1:17" ht="12.75" customHeight="1" x14ac:dyDescent="0.2">
      <c r="A15" s="112" t="s">
        <v>160</v>
      </c>
      <c r="B15" s="126"/>
      <c r="C15" s="127">
        <v>8</v>
      </c>
      <c r="D15" s="233">
        <f>IF(C15="","",SUMPRODUCT((Entrée!$C$4:C62=C15)*(Entrée!$D$4:D62))-SUMPRODUCT((Sortie!$C$4:C62=C15)*(Sortie!$D$4:D62)))</f>
        <v>122</v>
      </c>
      <c r="E15" s="58" t="s">
        <v>17</v>
      </c>
      <c r="F15" s="74" t="s">
        <v>123</v>
      </c>
      <c r="G15" s="80" t="s">
        <v>143</v>
      </c>
      <c r="H15" s="192">
        <v>1</v>
      </c>
      <c r="I15" s="80">
        <v>1506</v>
      </c>
      <c r="J15" s="80">
        <v>40100042</v>
      </c>
      <c r="K15" s="80">
        <v>1</v>
      </c>
      <c r="L15" s="80">
        <v>1</v>
      </c>
      <c r="M15" s="80" t="s">
        <v>164</v>
      </c>
      <c r="N15" s="130">
        <v>85.5</v>
      </c>
      <c r="O15" s="131">
        <f>N15-(N15*P15/100)</f>
        <v>77.805000000000007</v>
      </c>
      <c r="P15" s="132">
        <v>9</v>
      </c>
    </row>
    <row r="16" spans="1:17" ht="12.75" customHeight="1" x14ac:dyDescent="0.2">
      <c r="A16" s="112" t="s">
        <v>161</v>
      </c>
      <c r="B16" s="126"/>
      <c r="C16" s="231">
        <v>9</v>
      </c>
      <c r="D16" s="233">
        <f>IF(C16="","",SUMPRODUCT((Entrée!$C$4:C63=C16)*(Entrée!$D$4:D63))-SUMPRODUCT((Sortie!$C$4:C63=C16)*(Sortie!$D$4:D63)))</f>
        <v>121</v>
      </c>
      <c r="E16" s="58" t="s">
        <v>18</v>
      </c>
      <c r="F16" s="74" t="s">
        <v>124</v>
      </c>
      <c r="G16" s="80" t="s">
        <v>144</v>
      </c>
      <c r="H16" s="192">
        <v>1</v>
      </c>
      <c r="I16" s="80">
        <v>1506</v>
      </c>
      <c r="J16" s="74" t="s">
        <v>165</v>
      </c>
      <c r="K16" s="74">
        <v>2</v>
      </c>
      <c r="L16" s="80">
        <v>4.4000000000000004</v>
      </c>
      <c r="M16" s="80" t="s">
        <v>164</v>
      </c>
      <c r="N16" s="130">
        <v>264</v>
      </c>
      <c r="O16" s="131">
        <f>N16-(N16*P16/100)</f>
        <v>184.8</v>
      </c>
      <c r="P16" s="132">
        <v>30</v>
      </c>
    </row>
    <row r="17" spans="1:16" ht="12.75" customHeight="1" x14ac:dyDescent="0.2">
      <c r="A17" s="112" t="s">
        <v>162</v>
      </c>
      <c r="B17" s="126"/>
      <c r="C17" s="127">
        <v>10</v>
      </c>
      <c r="D17" s="233">
        <f>IF(C17="","",SUMPRODUCT((Entrée!$C$4:C64=C17)*(Entrée!$D$4:D64))-SUMPRODUCT((Sortie!$C$4:C64=C17)*(Sortie!$D$4:D64)))</f>
        <v>120</v>
      </c>
      <c r="E17" s="54" t="s">
        <v>19</v>
      </c>
      <c r="F17" s="74" t="s">
        <v>125</v>
      </c>
      <c r="G17" s="80" t="s">
        <v>144</v>
      </c>
      <c r="H17" s="192">
        <v>1</v>
      </c>
      <c r="I17" s="80">
        <v>1506</v>
      </c>
      <c r="J17" s="80" t="s">
        <v>166</v>
      </c>
      <c r="K17" s="80">
        <v>2</v>
      </c>
      <c r="L17" s="80">
        <v>2.2999999999999998</v>
      </c>
      <c r="M17" s="80" t="s">
        <v>164</v>
      </c>
      <c r="N17" s="130">
        <v>91.4</v>
      </c>
      <c r="O17" s="131">
        <f>N17-(N17*P17/100)</f>
        <v>63.980000000000004</v>
      </c>
      <c r="P17" s="132">
        <v>30</v>
      </c>
    </row>
    <row r="18" spans="1:16" ht="5.0999999999999996" customHeight="1" x14ac:dyDescent="0.25">
      <c r="A18" s="110"/>
      <c r="B18" s="110"/>
      <c r="C18" s="110"/>
      <c r="D18" s="110"/>
      <c r="E18" s="51"/>
      <c r="F18" s="75"/>
      <c r="G18" s="51"/>
      <c r="H18" s="128"/>
      <c r="I18" s="51"/>
      <c r="J18" s="75"/>
      <c r="K18" s="75"/>
      <c r="L18" s="75"/>
      <c r="M18" s="75"/>
      <c r="N18" s="133"/>
      <c r="O18" s="134"/>
      <c r="P18" s="135"/>
    </row>
    <row r="19" spans="1:16" ht="12.75" customHeight="1" x14ac:dyDescent="0.2">
      <c r="A19" s="113"/>
      <c r="B19" s="113"/>
      <c r="C19" s="113"/>
      <c r="D19" s="113"/>
      <c r="E19" s="59" t="s">
        <v>20</v>
      </c>
      <c r="F19" s="77"/>
      <c r="G19" s="77"/>
      <c r="H19" s="193"/>
      <c r="I19" s="77"/>
      <c r="J19" s="77"/>
      <c r="K19" s="77"/>
      <c r="L19" s="77"/>
      <c r="M19" s="77"/>
      <c r="N19" s="139"/>
      <c r="O19" s="140"/>
      <c r="P19" s="141"/>
    </row>
    <row r="20" spans="1:16" ht="12.75" customHeight="1" x14ac:dyDescent="0.2">
      <c r="A20" s="113">
        <v>11</v>
      </c>
      <c r="B20" s="126"/>
      <c r="C20" s="243">
        <v>11</v>
      </c>
      <c r="D20" s="225">
        <f>IF(C20="","",SUMPRODUCT((Entrée!$C$4:C67=C20)*(Entrée!$D$4:D67))-SUMPRODUCT((Sortie!$C$4:C67=C20)*(Sortie!$D$4:D67)))</f>
        <v>119</v>
      </c>
      <c r="E20" s="58" t="s">
        <v>21</v>
      </c>
      <c r="F20" s="74" t="s">
        <v>126</v>
      </c>
      <c r="G20" s="74" t="s">
        <v>143</v>
      </c>
      <c r="H20" s="192">
        <v>2</v>
      </c>
      <c r="I20" s="80">
        <v>1506</v>
      </c>
      <c r="J20" s="74" t="s">
        <v>167</v>
      </c>
      <c r="K20" s="74">
        <v>10</v>
      </c>
      <c r="L20" s="80">
        <v>1</v>
      </c>
      <c r="M20" s="74" t="s">
        <v>140</v>
      </c>
      <c r="N20" s="130">
        <v>77</v>
      </c>
      <c r="O20" s="131">
        <f t="shared" ref="O20:O25" si="0">N20-(N20*P20/100)</f>
        <v>70.069999999999993</v>
      </c>
      <c r="P20" s="132">
        <v>9</v>
      </c>
    </row>
    <row r="21" spans="1:16" ht="12.75" customHeight="1" x14ac:dyDescent="0.2">
      <c r="A21" s="113">
        <v>12</v>
      </c>
      <c r="B21" s="126"/>
      <c r="C21" s="243">
        <v>12</v>
      </c>
      <c r="D21" s="225">
        <f>IF(C21="","",SUMPRODUCT((Entrée!$C$4:C68=C21)*(Entrée!$D$4:D68))-SUMPRODUCT((Sortie!$C$4:C68=C21)*(Sortie!$D$4:D68)))</f>
        <v>118</v>
      </c>
      <c r="E21" s="58" t="s">
        <v>22</v>
      </c>
      <c r="F21" s="74" t="s">
        <v>126</v>
      </c>
      <c r="G21" s="74" t="s">
        <v>143</v>
      </c>
      <c r="H21" s="192">
        <v>1</v>
      </c>
      <c r="I21" s="80">
        <v>1506</v>
      </c>
      <c r="J21" s="74" t="s">
        <v>168</v>
      </c>
      <c r="K21" s="74">
        <v>4</v>
      </c>
      <c r="L21" s="80">
        <v>0.5</v>
      </c>
      <c r="M21" s="74" t="s">
        <v>140</v>
      </c>
      <c r="N21" s="130">
        <v>48</v>
      </c>
      <c r="O21" s="131">
        <f t="shared" si="0"/>
        <v>43.68</v>
      </c>
      <c r="P21" s="132">
        <v>9</v>
      </c>
    </row>
    <row r="22" spans="1:16" ht="12.75" customHeight="1" x14ac:dyDescent="0.2">
      <c r="A22" s="113">
        <v>13</v>
      </c>
      <c r="B22" s="126"/>
      <c r="C22" s="243">
        <v>13</v>
      </c>
      <c r="D22" s="225">
        <f>IF(C22="","",SUMPRODUCT((Entrée!$C$4:C69=C22)*(Entrée!$D$4:D69))-SUMPRODUCT((Sortie!$C$4:C69=C22)*(Sortie!$D$4:D69)))</f>
        <v>117</v>
      </c>
      <c r="E22" s="58" t="s">
        <v>23</v>
      </c>
      <c r="F22" s="74" t="s">
        <v>127</v>
      </c>
      <c r="G22" s="74" t="s">
        <v>143</v>
      </c>
      <c r="H22" s="192">
        <v>1</v>
      </c>
      <c r="I22" s="80">
        <v>1506</v>
      </c>
      <c r="J22" s="74" t="s">
        <v>169</v>
      </c>
      <c r="K22" s="74">
        <v>2</v>
      </c>
      <c r="L22" s="80">
        <v>0.02</v>
      </c>
      <c r="M22" s="74" t="s">
        <v>170</v>
      </c>
      <c r="N22" s="130">
        <v>25</v>
      </c>
      <c r="O22" s="131">
        <f t="shared" si="0"/>
        <v>22.75</v>
      </c>
      <c r="P22" s="132">
        <v>9</v>
      </c>
    </row>
    <row r="23" spans="1:16" ht="12.75" customHeight="1" x14ac:dyDescent="0.2">
      <c r="A23" s="113">
        <v>14</v>
      </c>
      <c r="B23" s="126"/>
      <c r="C23" s="243">
        <v>14</v>
      </c>
      <c r="D23" s="225">
        <f>IF(C23="","",SUMPRODUCT((Entrée!$C$4:C70=C23)*(Entrée!$D$4:D70))-SUMPRODUCT((Sortie!$C$4:C70=C23)*(Sortie!$D$4:D70)))</f>
        <v>116</v>
      </c>
      <c r="E23" s="58" t="s">
        <v>24</v>
      </c>
      <c r="F23" s="74" t="s">
        <v>128</v>
      </c>
      <c r="G23" s="74" t="s">
        <v>145</v>
      </c>
      <c r="H23" s="192">
        <v>1</v>
      </c>
      <c r="I23" s="80">
        <v>1506</v>
      </c>
      <c r="J23" s="142">
        <v>32001073</v>
      </c>
      <c r="K23" s="142">
        <v>3</v>
      </c>
      <c r="L23" s="80">
        <v>100</v>
      </c>
      <c r="M23" s="74" t="s">
        <v>139</v>
      </c>
      <c r="N23" s="130">
        <v>24.6</v>
      </c>
      <c r="O23" s="131">
        <f t="shared" si="0"/>
        <v>24.6</v>
      </c>
      <c r="P23" s="132">
        <v>0</v>
      </c>
    </row>
    <row r="24" spans="1:16" ht="12.75" customHeight="1" x14ac:dyDescent="0.2">
      <c r="A24" s="113">
        <v>15</v>
      </c>
      <c r="B24" s="126"/>
      <c r="C24" s="243">
        <v>15</v>
      </c>
      <c r="D24" s="225">
        <f>IF(C24="","",SUMPRODUCT((Entrée!$C$4:C71=C24)*(Entrée!$D$4:D71))-SUMPRODUCT((Sortie!$C$4:C71=C24)*(Sortie!$D$4:D71)))</f>
        <v>115</v>
      </c>
      <c r="E24" s="58" t="s">
        <v>25</v>
      </c>
      <c r="F24" s="74" t="s">
        <v>129</v>
      </c>
      <c r="G24" s="80" t="s">
        <v>146</v>
      </c>
      <c r="H24" s="192">
        <v>1</v>
      </c>
      <c r="I24" s="80">
        <v>1506</v>
      </c>
      <c r="J24" s="142">
        <v>4013</v>
      </c>
      <c r="K24" s="142">
        <v>3</v>
      </c>
      <c r="L24" s="80">
        <v>30</v>
      </c>
      <c r="M24" s="74" t="s">
        <v>139</v>
      </c>
      <c r="N24" s="130">
        <v>38</v>
      </c>
      <c r="O24" s="131">
        <f t="shared" si="0"/>
        <v>38</v>
      </c>
      <c r="P24" s="132">
        <v>0</v>
      </c>
    </row>
    <row r="25" spans="1:16" ht="12.75" customHeight="1" x14ac:dyDescent="0.2">
      <c r="A25" s="113">
        <v>16</v>
      </c>
      <c r="B25" s="126"/>
      <c r="C25" s="243">
        <v>16</v>
      </c>
      <c r="D25" s="225">
        <f>IF(C25="","",SUMPRODUCT((Entrée!$C$4:C72=C25)*(Entrée!$D$4:D72))-SUMPRODUCT((Sortie!$C$4:C72=C25)*(Sortie!$D$4:D72)))</f>
        <v>114</v>
      </c>
      <c r="E25" s="58" t="s">
        <v>26</v>
      </c>
      <c r="F25" s="74" t="s">
        <v>129</v>
      </c>
      <c r="G25" s="80" t="s">
        <v>146</v>
      </c>
      <c r="H25" s="192">
        <v>2</v>
      </c>
      <c r="I25" s="80">
        <v>1506</v>
      </c>
      <c r="J25" s="142">
        <v>4015</v>
      </c>
      <c r="K25" s="142">
        <v>10</v>
      </c>
      <c r="L25" s="80">
        <v>30</v>
      </c>
      <c r="M25" s="74" t="s">
        <v>139</v>
      </c>
      <c r="N25" s="130">
        <v>43</v>
      </c>
      <c r="O25" s="131">
        <f t="shared" si="0"/>
        <v>43</v>
      </c>
      <c r="P25" s="132">
        <v>0</v>
      </c>
    </row>
    <row r="26" spans="1:16" ht="5.0999999999999996" customHeight="1" x14ac:dyDescent="0.25">
      <c r="A26" s="110"/>
      <c r="B26" s="110"/>
      <c r="C26" s="244"/>
      <c r="D26" s="208"/>
      <c r="E26" s="51"/>
      <c r="F26" s="75"/>
      <c r="G26" s="51"/>
      <c r="H26" s="128"/>
      <c r="I26" s="51"/>
      <c r="J26" s="75"/>
      <c r="K26" s="75"/>
      <c r="L26" s="75"/>
      <c r="M26" s="75"/>
      <c r="N26" s="133"/>
      <c r="O26" s="134"/>
      <c r="P26" s="135"/>
    </row>
    <row r="27" spans="1:16" ht="12.75" customHeight="1" x14ac:dyDescent="0.2">
      <c r="A27" s="114"/>
      <c r="B27" s="114"/>
      <c r="C27" s="209"/>
      <c r="D27" s="209"/>
      <c r="E27" s="60" t="s">
        <v>27</v>
      </c>
      <c r="F27" s="78"/>
      <c r="G27" s="96"/>
      <c r="H27" s="194"/>
      <c r="I27" s="96"/>
      <c r="J27" s="78"/>
      <c r="K27" s="78"/>
      <c r="L27" s="78"/>
      <c r="M27" s="78"/>
      <c r="N27" s="143"/>
      <c r="O27" s="144"/>
      <c r="P27" s="145"/>
    </row>
    <row r="28" spans="1:16" ht="12.75" customHeight="1" x14ac:dyDescent="0.2">
      <c r="A28" s="114">
        <v>17</v>
      </c>
      <c r="B28" s="126"/>
      <c r="C28" s="243">
        <v>17</v>
      </c>
      <c r="D28" s="225">
        <f>IF(C28="","",SUMPRODUCT((Entrée!$C$4:C75=C28)*(Entrée!$D$4:D75))-SUMPRODUCT((Sortie!$C$4:C75=C28)*(Sortie!$D$4:D75)))</f>
        <v>113</v>
      </c>
      <c r="E28" s="58" t="s">
        <v>28</v>
      </c>
      <c r="F28" s="74" t="s">
        <v>130</v>
      </c>
      <c r="G28" s="74" t="s">
        <v>144</v>
      </c>
      <c r="H28" s="189">
        <v>1</v>
      </c>
      <c r="I28" s="80">
        <v>1506</v>
      </c>
      <c r="J28" s="74" t="s">
        <v>171</v>
      </c>
      <c r="K28" s="74">
        <v>2</v>
      </c>
      <c r="L28" s="80">
        <v>25</v>
      </c>
      <c r="M28" s="74" t="s">
        <v>139</v>
      </c>
      <c r="N28" s="130">
        <v>204</v>
      </c>
      <c r="O28" s="131">
        <f t="shared" ref="O28:O43" si="1">N28-(N28*P28/100)</f>
        <v>142.80000000000001</v>
      </c>
      <c r="P28" s="132">
        <v>30</v>
      </c>
    </row>
    <row r="29" spans="1:16" ht="12.75" customHeight="1" x14ac:dyDescent="0.2">
      <c r="A29" s="114">
        <v>19</v>
      </c>
      <c r="B29" s="126"/>
      <c r="C29" s="243">
        <v>18</v>
      </c>
      <c r="D29" s="225">
        <f>IF(C29="","",SUMPRODUCT((Entrée!$C$4:C76=C29)*(Entrée!$D$4:D76))-SUMPRODUCT((Sortie!$C$4:C76=C29)*(Sortie!$D$4:D76)))</f>
        <v>112</v>
      </c>
      <c r="E29" s="58" t="s">
        <v>29</v>
      </c>
      <c r="F29" s="74" t="s">
        <v>131</v>
      </c>
      <c r="G29" s="80" t="s">
        <v>143</v>
      </c>
      <c r="H29" s="189">
        <v>2</v>
      </c>
      <c r="I29" s="80">
        <v>1506</v>
      </c>
      <c r="J29" s="80">
        <v>40400063</v>
      </c>
      <c r="K29" s="80">
        <v>4</v>
      </c>
      <c r="L29" s="80">
        <v>50</v>
      </c>
      <c r="M29" s="80" t="s">
        <v>139</v>
      </c>
      <c r="N29" s="130">
        <v>60</v>
      </c>
      <c r="O29" s="131">
        <f t="shared" si="1"/>
        <v>51</v>
      </c>
      <c r="P29" s="132">
        <v>15</v>
      </c>
    </row>
    <row r="30" spans="1:16" ht="12.75" customHeight="1" x14ac:dyDescent="0.2">
      <c r="A30" s="114">
        <v>20</v>
      </c>
      <c r="B30" s="126"/>
      <c r="C30" s="243">
        <v>19</v>
      </c>
      <c r="D30" s="225">
        <f>IF(C30="","",SUMPRODUCT((Entrée!$C$4:C77=C30)*(Entrée!$D$4:D77))-SUMPRODUCT((Sortie!$C$4:C77=C30)*(Sortie!$D$4:D77)))</f>
        <v>111</v>
      </c>
      <c r="E30" s="54" t="s">
        <v>30</v>
      </c>
      <c r="F30" s="74" t="s">
        <v>131</v>
      </c>
      <c r="G30" s="80" t="s">
        <v>143</v>
      </c>
      <c r="H30" s="189">
        <v>2</v>
      </c>
      <c r="I30" s="80">
        <v>1506</v>
      </c>
      <c r="J30" s="80">
        <v>40400128</v>
      </c>
      <c r="K30" s="80">
        <v>4</v>
      </c>
      <c r="L30" s="80">
        <v>50</v>
      </c>
      <c r="M30" s="80" t="s">
        <v>139</v>
      </c>
      <c r="N30" s="130">
        <v>58</v>
      </c>
      <c r="O30" s="131">
        <f t="shared" si="1"/>
        <v>49.3</v>
      </c>
      <c r="P30" s="132">
        <v>15</v>
      </c>
    </row>
    <row r="31" spans="1:16" ht="12.75" customHeight="1" x14ac:dyDescent="0.2">
      <c r="A31" s="114">
        <v>21</v>
      </c>
      <c r="B31" s="126"/>
      <c r="C31" s="243">
        <v>20</v>
      </c>
      <c r="D31" s="225">
        <f>IF(C31="","",SUMPRODUCT((Entrée!$C$4:C78=C31)*(Entrée!$D$4:D78))-SUMPRODUCT((Sortie!$C$4:C78=C31)*(Sortie!$D$4:D78)))</f>
        <v>110</v>
      </c>
      <c r="E31" s="54" t="s">
        <v>31</v>
      </c>
      <c r="F31" s="74" t="s">
        <v>128</v>
      </c>
      <c r="G31" s="80" t="s">
        <v>143</v>
      </c>
      <c r="H31" s="189">
        <v>1</v>
      </c>
      <c r="I31" s="80">
        <v>1506</v>
      </c>
      <c r="J31" s="80">
        <v>40400033</v>
      </c>
      <c r="K31" s="80">
        <v>2</v>
      </c>
      <c r="L31" s="80">
        <v>100</v>
      </c>
      <c r="M31" s="80" t="s">
        <v>139</v>
      </c>
      <c r="N31" s="130">
        <v>117</v>
      </c>
      <c r="O31" s="131">
        <f t="shared" si="1"/>
        <v>99.45</v>
      </c>
      <c r="P31" s="132">
        <v>15</v>
      </c>
    </row>
    <row r="32" spans="1:16" ht="12.75" customHeight="1" x14ac:dyDescent="0.2">
      <c r="A32" s="114">
        <v>22</v>
      </c>
      <c r="B32" s="126"/>
      <c r="C32" s="243">
        <v>21</v>
      </c>
      <c r="D32" s="225">
        <f>IF(C32="","",SUMPRODUCT((Entrée!$C$4:C79=C32)*(Entrée!$D$4:D79))-SUMPRODUCT((Sortie!$C$4:C79=C32)*(Sortie!$D$4:D79)))</f>
        <v>109</v>
      </c>
      <c r="E32" s="54" t="s">
        <v>32</v>
      </c>
      <c r="F32" s="74" t="s">
        <v>128</v>
      </c>
      <c r="G32" s="80" t="s">
        <v>143</v>
      </c>
      <c r="H32" s="189">
        <v>1</v>
      </c>
      <c r="I32" s="80">
        <v>1506</v>
      </c>
      <c r="J32" s="80">
        <v>40400034</v>
      </c>
      <c r="K32" s="80">
        <v>2</v>
      </c>
      <c r="L32" s="80">
        <v>100</v>
      </c>
      <c r="M32" s="80" t="s">
        <v>139</v>
      </c>
      <c r="N32" s="130">
        <v>117</v>
      </c>
      <c r="O32" s="131">
        <f t="shared" si="1"/>
        <v>99.45</v>
      </c>
      <c r="P32" s="132">
        <v>15</v>
      </c>
    </row>
    <row r="33" spans="1:16" ht="12.75" customHeight="1" x14ac:dyDescent="0.2">
      <c r="A33" s="114">
        <v>24</v>
      </c>
      <c r="B33" s="126"/>
      <c r="C33" s="243">
        <v>22</v>
      </c>
      <c r="D33" s="225">
        <f>IF(C33="","",SUMPRODUCT((Entrée!$C$4:C80=C33)*(Entrée!$D$4:D80))-SUMPRODUCT((Sortie!$C$4:C80=C33)*(Sortie!$D$4:D80)))</f>
        <v>108</v>
      </c>
      <c r="E33" s="54" t="s">
        <v>33</v>
      </c>
      <c r="F33" s="74" t="s">
        <v>128</v>
      </c>
      <c r="G33" s="80" t="s">
        <v>143</v>
      </c>
      <c r="H33" s="189">
        <v>1</v>
      </c>
      <c r="I33" s="80">
        <v>1506</v>
      </c>
      <c r="J33" s="80">
        <v>40400036</v>
      </c>
      <c r="K33" s="80">
        <v>2</v>
      </c>
      <c r="L33" s="80">
        <v>100</v>
      </c>
      <c r="M33" s="80" t="s">
        <v>139</v>
      </c>
      <c r="N33" s="130">
        <v>117</v>
      </c>
      <c r="O33" s="131">
        <f t="shared" si="1"/>
        <v>99.45</v>
      </c>
      <c r="P33" s="132">
        <v>15</v>
      </c>
    </row>
    <row r="34" spans="1:16" ht="12.75" customHeight="1" x14ac:dyDescent="0.2">
      <c r="A34" s="114">
        <v>25</v>
      </c>
      <c r="B34" s="126"/>
      <c r="C34" s="243">
        <v>23</v>
      </c>
      <c r="D34" s="225">
        <f>IF(C34="","",SUMPRODUCT((Entrée!$C$4:C81=C34)*(Entrée!$D$4:D81))-SUMPRODUCT((Sortie!$C$4:C81=C34)*(Sortie!$D$4:D81)))</f>
        <v>107</v>
      </c>
      <c r="E34" s="58" t="s">
        <v>34</v>
      </c>
      <c r="F34" s="74" t="s">
        <v>131</v>
      </c>
      <c r="G34" s="80" t="s">
        <v>143</v>
      </c>
      <c r="H34" s="189">
        <v>2</v>
      </c>
      <c r="I34" s="80">
        <v>1506</v>
      </c>
      <c r="J34" s="80">
        <v>40400187</v>
      </c>
      <c r="K34" s="80">
        <v>4</v>
      </c>
      <c r="L34" s="80">
        <v>50</v>
      </c>
      <c r="M34" s="80" t="s">
        <v>139</v>
      </c>
      <c r="N34" s="130">
        <v>140</v>
      </c>
      <c r="O34" s="131">
        <f t="shared" si="1"/>
        <v>119</v>
      </c>
      <c r="P34" s="132">
        <v>15</v>
      </c>
    </row>
    <row r="35" spans="1:16" ht="12.75" customHeight="1" x14ac:dyDescent="0.2">
      <c r="A35" s="114">
        <v>26</v>
      </c>
      <c r="B35" s="126"/>
      <c r="C35" s="243">
        <v>24</v>
      </c>
      <c r="D35" s="225">
        <f>IF(C35="","",SUMPRODUCT((Entrée!$C$4:C82=C35)*(Entrée!$D$4:D82))-SUMPRODUCT((Sortie!$C$4:C82=C35)*(Sortie!$D$4:D82)))</f>
        <v>106</v>
      </c>
      <c r="E35" s="54" t="s">
        <v>35</v>
      </c>
      <c r="F35" s="74" t="s">
        <v>132</v>
      </c>
      <c r="G35" s="80" t="s">
        <v>143</v>
      </c>
      <c r="H35" s="189">
        <v>1</v>
      </c>
      <c r="I35" s="80">
        <v>1506</v>
      </c>
      <c r="J35" s="80">
        <v>49900049</v>
      </c>
      <c r="K35" s="80">
        <v>4</v>
      </c>
      <c r="L35" s="80">
        <v>2</v>
      </c>
      <c r="M35" s="80" t="s">
        <v>139</v>
      </c>
      <c r="N35" s="130">
        <v>88</v>
      </c>
      <c r="O35" s="131">
        <f t="shared" si="1"/>
        <v>80.08</v>
      </c>
      <c r="P35" s="132">
        <v>9</v>
      </c>
    </row>
    <row r="36" spans="1:16" ht="12.75" customHeight="1" x14ac:dyDescent="0.2">
      <c r="A36" s="114">
        <v>27</v>
      </c>
      <c r="B36" s="126"/>
      <c r="C36" s="243">
        <v>25</v>
      </c>
      <c r="D36" s="225">
        <f>IF(C36="","",SUMPRODUCT((Entrée!$C$4:C83=C36)*(Entrée!$D$4:D83))-SUMPRODUCT((Sortie!$C$4:C83=C36)*(Sortie!$D$4:D83)))</f>
        <v>105</v>
      </c>
      <c r="E36" s="54" t="s">
        <v>36</v>
      </c>
      <c r="F36" s="74" t="s">
        <v>132</v>
      </c>
      <c r="G36" s="80" t="s">
        <v>143</v>
      </c>
      <c r="H36" s="189">
        <v>2</v>
      </c>
      <c r="I36" s="80">
        <v>1506</v>
      </c>
      <c r="J36" s="80">
        <v>49900023</v>
      </c>
      <c r="K36" s="80">
        <v>10</v>
      </c>
      <c r="L36" s="80">
        <v>5</v>
      </c>
      <c r="M36" s="80" t="s">
        <v>139</v>
      </c>
      <c r="N36" s="130">
        <v>130</v>
      </c>
      <c r="O36" s="131">
        <f t="shared" si="1"/>
        <v>118.3</v>
      </c>
      <c r="P36" s="132">
        <v>9</v>
      </c>
    </row>
    <row r="37" spans="1:16" ht="12.75" customHeight="1" x14ac:dyDescent="0.2">
      <c r="A37" s="114">
        <v>28</v>
      </c>
      <c r="B37" s="126"/>
      <c r="C37" s="243">
        <v>26</v>
      </c>
      <c r="D37" s="225">
        <f>IF(C37="","",SUMPRODUCT((Entrée!$C$4:C84=C37)*(Entrée!$D$4:D84))-SUMPRODUCT((Sortie!$C$4:C84=C37)*(Sortie!$D$4:D84)))</f>
        <v>104</v>
      </c>
      <c r="E37" s="54" t="s">
        <v>37</v>
      </c>
      <c r="F37" s="74" t="s">
        <v>132</v>
      </c>
      <c r="G37" s="80" t="s">
        <v>143</v>
      </c>
      <c r="H37" s="189">
        <v>2</v>
      </c>
      <c r="I37" s="80">
        <v>1506</v>
      </c>
      <c r="J37" s="80">
        <v>40500094</v>
      </c>
      <c r="K37" s="80">
        <v>10</v>
      </c>
      <c r="L37" s="80">
        <v>5</v>
      </c>
      <c r="M37" s="80" t="s">
        <v>139</v>
      </c>
      <c r="N37" s="130">
        <v>230</v>
      </c>
      <c r="O37" s="131">
        <f t="shared" si="1"/>
        <v>209.3</v>
      </c>
      <c r="P37" s="132">
        <v>9</v>
      </c>
    </row>
    <row r="38" spans="1:16" ht="12.75" customHeight="1" x14ac:dyDescent="0.2">
      <c r="A38" s="114">
        <v>29</v>
      </c>
      <c r="B38" s="126"/>
      <c r="C38" s="243">
        <v>27</v>
      </c>
      <c r="D38" s="225">
        <f>IF(C38="","",SUMPRODUCT((Entrée!$C$4:C85=C38)*(Entrée!$D$4:D85))-SUMPRODUCT((Sortie!$C$4:C85=C38)*(Sortie!$D$4:D85)))</f>
        <v>103</v>
      </c>
      <c r="E38" s="54" t="s">
        <v>38</v>
      </c>
      <c r="F38" s="74" t="s">
        <v>132</v>
      </c>
      <c r="G38" s="80" t="s">
        <v>143</v>
      </c>
      <c r="H38" s="189">
        <v>2</v>
      </c>
      <c r="I38" s="80">
        <v>1506</v>
      </c>
      <c r="J38" s="80">
        <v>40500079</v>
      </c>
      <c r="K38" s="80">
        <v>10</v>
      </c>
      <c r="L38" s="80">
        <v>5</v>
      </c>
      <c r="M38" s="80" t="s">
        <v>139</v>
      </c>
      <c r="N38" s="130">
        <v>130</v>
      </c>
      <c r="O38" s="131">
        <f t="shared" si="1"/>
        <v>118.3</v>
      </c>
      <c r="P38" s="132">
        <v>9</v>
      </c>
    </row>
    <row r="39" spans="1:16" ht="12.75" customHeight="1" x14ac:dyDescent="0.2">
      <c r="A39" s="114">
        <v>30</v>
      </c>
      <c r="B39" s="126"/>
      <c r="C39" s="243">
        <v>28</v>
      </c>
      <c r="D39" s="225">
        <f>IF(C39="","",SUMPRODUCT((Entrée!$C$4:C86=C39)*(Entrée!$D$4:D86))-SUMPRODUCT((Sortie!$C$4:C86=C39)*(Sortie!$D$4:D86)))</f>
        <v>102</v>
      </c>
      <c r="E39" s="58" t="s">
        <v>39</v>
      </c>
      <c r="F39" s="74" t="s">
        <v>132</v>
      </c>
      <c r="G39" s="80" t="s">
        <v>143</v>
      </c>
      <c r="H39" s="189">
        <v>1</v>
      </c>
      <c r="I39" s="80">
        <v>1506</v>
      </c>
      <c r="J39" s="80">
        <v>40500067</v>
      </c>
      <c r="K39" s="80">
        <v>5</v>
      </c>
      <c r="L39" s="80">
        <v>5</v>
      </c>
      <c r="M39" s="80" t="s">
        <v>139</v>
      </c>
      <c r="N39" s="130">
        <v>450</v>
      </c>
      <c r="O39" s="131">
        <f t="shared" si="1"/>
        <v>409.5</v>
      </c>
      <c r="P39" s="132">
        <v>9</v>
      </c>
    </row>
    <row r="40" spans="1:16" ht="12.75" customHeight="1" x14ac:dyDescent="0.2">
      <c r="A40" s="114">
        <v>32</v>
      </c>
      <c r="B40" s="126"/>
      <c r="C40" s="243">
        <v>29</v>
      </c>
      <c r="D40" s="225">
        <f>IF(C40="","",SUMPRODUCT((Entrée!$C$4:C87=C40)*(Entrée!$D$4:D87))-SUMPRODUCT((Sortie!$C$4:C87=C40)*(Sortie!$D$4:D87)))</f>
        <v>101</v>
      </c>
      <c r="E40" s="54" t="s">
        <v>40</v>
      </c>
      <c r="F40" s="74" t="s">
        <v>132</v>
      </c>
      <c r="G40" s="80" t="s">
        <v>143</v>
      </c>
      <c r="H40" s="189">
        <v>1</v>
      </c>
      <c r="I40" s="80">
        <v>1506</v>
      </c>
      <c r="J40" s="80">
        <v>40500099</v>
      </c>
      <c r="K40" s="80">
        <v>5</v>
      </c>
      <c r="L40" s="80">
        <v>5</v>
      </c>
      <c r="M40" s="80" t="s">
        <v>139</v>
      </c>
      <c r="N40" s="130">
        <v>410</v>
      </c>
      <c r="O40" s="131">
        <f t="shared" si="1"/>
        <v>373.1</v>
      </c>
      <c r="P40" s="132">
        <v>9</v>
      </c>
    </row>
    <row r="41" spans="1:16" ht="12.75" customHeight="1" x14ac:dyDescent="0.2">
      <c r="A41" s="114">
        <v>33</v>
      </c>
      <c r="B41" s="126"/>
      <c r="C41" s="243">
        <v>30</v>
      </c>
      <c r="D41" s="225">
        <f>IF(C41="","",SUMPRODUCT((Entrée!$C$4:C88=C41)*(Entrée!$D$4:D88))-SUMPRODUCT((Sortie!$C$4:C88=C41)*(Sortie!$D$4:D88)))</f>
        <v>100</v>
      </c>
      <c r="E41" s="54" t="s">
        <v>41</v>
      </c>
      <c r="F41" s="74" t="s">
        <v>132</v>
      </c>
      <c r="G41" s="80" t="s">
        <v>143</v>
      </c>
      <c r="H41" s="189">
        <v>1</v>
      </c>
      <c r="I41" s="80">
        <v>1506</v>
      </c>
      <c r="J41" s="80">
        <v>40500073</v>
      </c>
      <c r="K41" s="80">
        <v>10</v>
      </c>
      <c r="L41" s="80">
        <v>5</v>
      </c>
      <c r="M41" s="80" t="s">
        <v>139</v>
      </c>
      <c r="N41" s="130">
        <v>100</v>
      </c>
      <c r="O41" s="131">
        <f t="shared" si="1"/>
        <v>91</v>
      </c>
      <c r="P41" s="132">
        <v>9</v>
      </c>
    </row>
    <row r="42" spans="1:16" ht="12.75" customHeight="1" x14ac:dyDescent="0.2">
      <c r="A42" s="114">
        <v>34</v>
      </c>
      <c r="B42" s="126"/>
      <c r="C42" s="243">
        <v>31</v>
      </c>
      <c r="D42" s="225">
        <f>IF(C42="","",SUMPRODUCT((Entrée!$C$4:C89=C42)*(Entrée!$D$4:D89))-SUMPRODUCT((Sortie!$C$4:C89=C42)*(Sortie!$D$4:D89)))</f>
        <v>99</v>
      </c>
      <c r="E42" s="54" t="s">
        <v>42</v>
      </c>
      <c r="F42" s="74" t="s">
        <v>132</v>
      </c>
      <c r="G42" s="80" t="s">
        <v>143</v>
      </c>
      <c r="H42" s="189">
        <v>1</v>
      </c>
      <c r="I42" s="80">
        <v>1506</v>
      </c>
      <c r="J42" s="80">
        <v>40500076</v>
      </c>
      <c r="K42" s="80">
        <v>10</v>
      </c>
      <c r="L42" s="80">
        <v>5</v>
      </c>
      <c r="M42" s="80" t="s">
        <v>139</v>
      </c>
      <c r="N42" s="130">
        <v>130</v>
      </c>
      <c r="O42" s="131">
        <f t="shared" si="1"/>
        <v>118.3</v>
      </c>
      <c r="P42" s="132">
        <v>9</v>
      </c>
    </row>
    <row r="43" spans="1:16" ht="12.75" customHeight="1" x14ac:dyDescent="0.2">
      <c r="A43" s="114">
        <v>35</v>
      </c>
      <c r="B43" s="126"/>
      <c r="C43" s="243">
        <v>32</v>
      </c>
      <c r="D43" s="225">
        <f>IF(C43="","",SUMPRODUCT((Entrée!$C$4:C90=C43)*(Entrée!$D$4:D90))-SUMPRODUCT((Sortie!$C$4:C90=C43)*(Sortie!$D$4:D90)))</f>
        <v>98</v>
      </c>
      <c r="E43" s="54" t="s">
        <v>43</v>
      </c>
      <c r="F43" s="74" t="s">
        <v>133</v>
      </c>
      <c r="G43" s="80" t="s">
        <v>143</v>
      </c>
      <c r="H43" s="189">
        <v>1</v>
      </c>
      <c r="I43" s="80">
        <v>1506</v>
      </c>
      <c r="J43" s="80">
        <v>40600369</v>
      </c>
      <c r="K43" s="80">
        <v>2</v>
      </c>
      <c r="L43" s="80">
        <v>0.5</v>
      </c>
      <c r="M43" s="80" t="s">
        <v>140</v>
      </c>
      <c r="N43" s="130">
        <v>72</v>
      </c>
      <c r="O43" s="131">
        <f t="shared" si="1"/>
        <v>65.52</v>
      </c>
      <c r="P43" s="132">
        <v>9</v>
      </c>
    </row>
    <row r="44" spans="1:16" ht="5.0999999999999996" customHeight="1" x14ac:dyDescent="0.25">
      <c r="A44" s="110"/>
      <c r="B44" s="110"/>
      <c r="C44" s="244"/>
      <c r="D44" s="208"/>
      <c r="E44" s="51"/>
      <c r="F44" s="75"/>
      <c r="G44" s="51"/>
      <c r="H44" s="128"/>
      <c r="I44" s="51"/>
      <c r="J44" s="75"/>
      <c r="K44" s="75"/>
      <c r="L44" s="75"/>
      <c r="M44" s="75"/>
      <c r="N44" s="133"/>
      <c r="O44" s="134"/>
      <c r="P44" s="135"/>
    </row>
    <row r="45" spans="1:16" ht="12.75" customHeight="1" x14ac:dyDescent="0.2">
      <c r="A45" s="115"/>
      <c r="B45" s="115"/>
      <c r="C45" s="210"/>
      <c r="D45" s="210"/>
      <c r="E45" s="61" t="s">
        <v>44</v>
      </c>
      <c r="F45" s="79"/>
      <c r="G45" s="97"/>
      <c r="H45" s="195"/>
      <c r="I45" s="97"/>
      <c r="J45" s="79"/>
      <c r="K45" s="79"/>
      <c r="L45" s="79"/>
      <c r="M45" s="79"/>
      <c r="N45" s="146"/>
      <c r="O45" s="147"/>
      <c r="P45" s="148"/>
    </row>
    <row r="46" spans="1:16" ht="12.75" customHeight="1" x14ac:dyDescent="0.2">
      <c r="A46" s="116">
        <v>38</v>
      </c>
      <c r="B46" s="126"/>
      <c r="C46" s="243">
        <v>33</v>
      </c>
      <c r="D46" s="225">
        <f>IF(C46="","",SUMPRODUCT((Entrée!$C$4:C93=C46)*(Entrée!$D$4:D93))-SUMPRODUCT((Sortie!$C$4:C93=C46)*(Sortie!$D$4:D93)))</f>
        <v>97</v>
      </c>
      <c r="E46" s="58" t="s">
        <v>45</v>
      </c>
      <c r="F46" s="74" t="s">
        <v>131</v>
      </c>
      <c r="G46" s="74" t="s">
        <v>143</v>
      </c>
      <c r="H46" s="189">
        <v>1</v>
      </c>
      <c r="I46" s="80">
        <v>1506</v>
      </c>
      <c r="J46" s="80">
        <v>40400066</v>
      </c>
      <c r="K46" s="80">
        <v>4</v>
      </c>
      <c r="L46" s="80">
        <v>50</v>
      </c>
      <c r="M46" s="74" t="s">
        <v>139</v>
      </c>
      <c r="N46" s="130">
        <v>44</v>
      </c>
      <c r="O46" s="131">
        <f>N46-(N46*P46/100)</f>
        <v>37.4</v>
      </c>
      <c r="P46" s="132">
        <v>15</v>
      </c>
    </row>
    <row r="47" spans="1:16" ht="12.75" customHeight="1" x14ac:dyDescent="0.2">
      <c r="A47" s="116">
        <v>39</v>
      </c>
      <c r="B47" s="126"/>
      <c r="C47" s="243">
        <v>34</v>
      </c>
      <c r="D47" s="225">
        <f>IF(C47="","",SUMPRODUCT((Entrée!$C$4:C94=C47)*(Entrée!$D$4:D94))-SUMPRODUCT((Sortie!$C$4:C94=C47)*(Sortie!$D$4:D94)))</f>
        <v>96</v>
      </c>
      <c r="E47" s="58" t="s">
        <v>46</v>
      </c>
      <c r="F47" s="74" t="s">
        <v>128</v>
      </c>
      <c r="G47" s="74" t="s">
        <v>143</v>
      </c>
      <c r="H47" s="189">
        <v>1</v>
      </c>
      <c r="I47" s="80">
        <v>1506</v>
      </c>
      <c r="J47" s="80">
        <v>40400127</v>
      </c>
      <c r="K47" s="80">
        <v>2</v>
      </c>
      <c r="L47" s="80">
        <v>100</v>
      </c>
      <c r="M47" s="80" t="s">
        <v>139</v>
      </c>
      <c r="N47" s="130">
        <v>39</v>
      </c>
      <c r="O47" s="131">
        <f>N47-(N47*P47/100)</f>
        <v>33.15</v>
      </c>
      <c r="P47" s="132">
        <v>15</v>
      </c>
    </row>
    <row r="48" spans="1:16" ht="12.75" customHeight="1" x14ac:dyDescent="0.2">
      <c r="A48" s="116">
        <v>40</v>
      </c>
      <c r="B48" s="126"/>
      <c r="C48" s="243">
        <v>35</v>
      </c>
      <c r="D48" s="225">
        <f>IF(C48="","",SUMPRODUCT((Entrée!$C$4:C95=C48)*(Entrée!$D$4:D95))-SUMPRODUCT((Sortie!$C$4:C95=C48)*(Sortie!$D$4:D95)))</f>
        <v>95</v>
      </c>
      <c r="E48" s="58" t="s">
        <v>47</v>
      </c>
      <c r="F48" s="74" t="s">
        <v>128</v>
      </c>
      <c r="G48" s="74" t="s">
        <v>143</v>
      </c>
      <c r="H48" s="189">
        <v>1</v>
      </c>
      <c r="I48" s="80">
        <v>1506</v>
      </c>
      <c r="J48" s="80">
        <v>40400070</v>
      </c>
      <c r="K48" s="80">
        <v>2</v>
      </c>
      <c r="L48" s="80">
        <v>100</v>
      </c>
      <c r="M48" s="80" t="s">
        <v>139</v>
      </c>
      <c r="N48" s="130">
        <v>79</v>
      </c>
      <c r="O48" s="131">
        <f>N48-(N48*P48/100)</f>
        <v>67.150000000000006</v>
      </c>
      <c r="P48" s="132">
        <v>15</v>
      </c>
    </row>
    <row r="49" spans="1:16" ht="12.75" customHeight="1" x14ac:dyDescent="0.2">
      <c r="A49" s="116">
        <v>41</v>
      </c>
      <c r="B49" s="126"/>
      <c r="C49" s="243">
        <v>36</v>
      </c>
      <c r="D49" s="225">
        <f>IF(C49="","",SUMPRODUCT((Entrée!$C$4:C96=C49)*(Entrée!$D$4:D96))-SUMPRODUCT((Sortie!$C$4:C96=C49)*(Sortie!$D$4:D96)))</f>
        <v>94</v>
      </c>
      <c r="E49" s="58" t="s">
        <v>48</v>
      </c>
      <c r="F49" s="74" t="s">
        <v>128</v>
      </c>
      <c r="G49" s="74" t="s">
        <v>143</v>
      </c>
      <c r="H49" s="189">
        <v>1</v>
      </c>
      <c r="I49" s="80">
        <v>1506</v>
      </c>
      <c r="J49" s="80">
        <v>40400071</v>
      </c>
      <c r="K49" s="80">
        <v>2</v>
      </c>
      <c r="L49" s="80">
        <v>100</v>
      </c>
      <c r="M49" s="80" t="s">
        <v>139</v>
      </c>
      <c r="N49" s="130">
        <v>79</v>
      </c>
      <c r="O49" s="131">
        <f>N49-(N49*P49/100)</f>
        <v>67.150000000000006</v>
      </c>
      <c r="P49" s="132">
        <v>15</v>
      </c>
    </row>
    <row r="50" spans="1:16" ht="12.75" customHeight="1" x14ac:dyDescent="0.2">
      <c r="A50" s="116">
        <v>42</v>
      </c>
      <c r="B50" s="126"/>
      <c r="C50" s="243">
        <v>37</v>
      </c>
      <c r="D50" s="225">
        <f>IF(C50="","",SUMPRODUCT((Entrée!$C$4:C97=C50)*(Entrée!$D$4:D97))-SUMPRODUCT((Sortie!$C$4:C97=C50)*(Sortie!$D$4:D97)))</f>
        <v>93</v>
      </c>
      <c r="E50" s="58" t="s">
        <v>49</v>
      </c>
      <c r="F50" s="74" t="s">
        <v>128</v>
      </c>
      <c r="G50" s="74" t="s">
        <v>143</v>
      </c>
      <c r="H50" s="189">
        <v>1</v>
      </c>
      <c r="I50" s="80">
        <v>1506</v>
      </c>
      <c r="J50" s="80">
        <v>40400073</v>
      </c>
      <c r="K50" s="80">
        <v>2</v>
      </c>
      <c r="L50" s="80">
        <v>100</v>
      </c>
      <c r="M50" s="80" t="s">
        <v>139</v>
      </c>
      <c r="N50" s="130">
        <v>79</v>
      </c>
      <c r="O50" s="131">
        <f t="shared" ref="O50:O63" si="2">N50-(N50*P50/100)</f>
        <v>67.150000000000006</v>
      </c>
      <c r="P50" s="132">
        <v>15</v>
      </c>
    </row>
    <row r="51" spans="1:16" ht="12.75" customHeight="1" x14ac:dyDescent="0.2">
      <c r="A51" s="116">
        <v>43</v>
      </c>
      <c r="B51" s="126"/>
      <c r="C51" s="243">
        <v>38</v>
      </c>
      <c r="D51" s="225">
        <f>IF(C51="","",SUMPRODUCT((Entrée!$C$4:C98=C51)*(Entrée!$D$4:D98))-SUMPRODUCT((Sortie!$C$4:C98=C51)*(Sortie!$D$4:D98)))</f>
        <v>92</v>
      </c>
      <c r="E51" s="58" t="s">
        <v>50</v>
      </c>
      <c r="F51" s="74" t="s">
        <v>131</v>
      </c>
      <c r="G51" s="74" t="s">
        <v>143</v>
      </c>
      <c r="H51" s="189">
        <v>1</v>
      </c>
      <c r="I51" s="80">
        <v>1506</v>
      </c>
      <c r="J51" s="80">
        <v>40400185</v>
      </c>
      <c r="K51" s="80">
        <v>4</v>
      </c>
      <c r="L51" s="80">
        <v>50</v>
      </c>
      <c r="M51" s="74" t="s">
        <v>139</v>
      </c>
      <c r="N51" s="130">
        <v>110</v>
      </c>
      <c r="O51" s="131">
        <f t="shared" si="2"/>
        <v>93.5</v>
      </c>
      <c r="P51" s="132">
        <v>15</v>
      </c>
    </row>
    <row r="52" spans="1:16" ht="12.75" customHeight="1" x14ac:dyDescent="0.2">
      <c r="A52" s="116">
        <v>44</v>
      </c>
      <c r="B52" s="126"/>
      <c r="C52" s="243">
        <v>39</v>
      </c>
      <c r="D52" s="225">
        <f>IF(C52="","",SUMPRODUCT((Entrée!$C$4:C99=C52)*(Entrée!$D$4:D99))-SUMPRODUCT((Sortie!$C$4:C99=C52)*(Sortie!$D$4:D99)))</f>
        <v>91</v>
      </c>
      <c r="E52" s="58" t="s">
        <v>51</v>
      </c>
      <c r="F52" s="74" t="s">
        <v>132</v>
      </c>
      <c r="G52" s="74" t="s">
        <v>143</v>
      </c>
      <c r="H52" s="189">
        <v>1</v>
      </c>
      <c r="I52" s="80">
        <v>1506</v>
      </c>
      <c r="J52" s="80">
        <v>49900048</v>
      </c>
      <c r="K52" s="80">
        <v>4</v>
      </c>
      <c r="L52" s="80">
        <v>2</v>
      </c>
      <c r="M52" s="74" t="s">
        <v>139</v>
      </c>
      <c r="N52" s="130">
        <v>75</v>
      </c>
      <c r="O52" s="131">
        <f t="shared" si="2"/>
        <v>63.75</v>
      </c>
      <c r="P52" s="132">
        <v>15</v>
      </c>
    </row>
    <row r="53" spans="1:16" ht="12.75" customHeight="1" x14ac:dyDescent="0.2">
      <c r="A53" s="116">
        <v>45</v>
      </c>
      <c r="B53" s="126"/>
      <c r="C53" s="243">
        <v>40</v>
      </c>
      <c r="D53" s="225">
        <f>IF(C53="","",SUMPRODUCT((Entrée!$C$4:C100=C53)*(Entrée!$D$4:D100))-SUMPRODUCT((Sortie!$C$4:C100=C53)*(Sortie!$D$4:D100)))</f>
        <v>90</v>
      </c>
      <c r="E53" s="58" t="s">
        <v>52</v>
      </c>
      <c r="F53" s="74" t="s">
        <v>132</v>
      </c>
      <c r="G53" s="80" t="s">
        <v>143</v>
      </c>
      <c r="H53" s="189">
        <v>2</v>
      </c>
      <c r="I53" s="80">
        <v>1506</v>
      </c>
      <c r="J53" s="80">
        <v>40500093</v>
      </c>
      <c r="K53" s="80">
        <v>10</v>
      </c>
      <c r="L53" s="80">
        <v>5</v>
      </c>
      <c r="M53" s="80" t="s">
        <v>139</v>
      </c>
      <c r="N53" s="130">
        <v>180</v>
      </c>
      <c r="O53" s="131">
        <f t="shared" si="2"/>
        <v>163.80000000000001</v>
      </c>
      <c r="P53" s="132">
        <v>9</v>
      </c>
    </row>
    <row r="54" spans="1:16" ht="12.75" customHeight="1" x14ac:dyDescent="0.2">
      <c r="A54" s="116">
        <v>46</v>
      </c>
      <c r="B54" s="126"/>
      <c r="C54" s="243">
        <v>41</v>
      </c>
      <c r="D54" s="225">
        <f>IF(C54="","",SUMPRODUCT((Entrée!$C$4:C101=C54)*(Entrée!$D$4:D101))-SUMPRODUCT((Sortie!$C$4:C101=C54)*(Sortie!$D$4:D101)))</f>
        <v>89</v>
      </c>
      <c r="E54" s="58" t="s">
        <v>53</v>
      </c>
      <c r="F54" s="74" t="s">
        <v>132</v>
      </c>
      <c r="G54" s="80" t="s">
        <v>143</v>
      </c>
      <c r="H54" s="189">
        <v>2</v>
      </c>
      <c r="I54" s="80">
        <v>1506</v>
      </c>
      <c r="J54" s="80">
        <v>40500078</v>
      </c>
      <c r="K54" s="80">
        <v>10</v>
      </c>
      <c r="L54" s="80">
        <v>5</v>
      </c>
      <c r="M54" s="80" t="s">
        <v>139</v>
      </c>
      <c r="N54" s="130">
        <v>110</v>
      </c>
      <c r="O54" s="131">
        <f t="shared" si="2"/>
        <v>100.1</v>
      </c>
      <c r="P54" s="132">
        <v>9</v>
      </c>
    </row>
    <row r="55" spans="1:16" ht="12.75" customHeight="1" x14ac:dyDescent="0.2">
      <c r="A55" s="116">
        <v>47</v>
      </c>
      <c r="B55" s="126"/>
      <c r="C55" s="243">
        <v>42</v>
      </c>
      <c r="D55" s="225">
        <f>IF(C55="","",SUMPRODUCT((Entrée!$C$4:C102=C55)*(Entrée!$D$4:D102))-SUMPRODUCT((Sortie!$C$4:C102=C55)*(Sortie!$D$4:D102)))</f>
        <v>88</v>
      </c>
      <c r="E55" s="58" t="s">
        <v>54</v>
      </c>
      <c r="F55" s="74" t="s">
        <v>132</v>
      </c>
      <c r="G55" s="80" t="s">
        <v>143</v>
      </c>
      <c r="H55" s="189">
        <v>2</v>
      </c>
      <c r="I55" s="80">
        <v>1506</v>
      </c>
      <c r="J55" s="80">
        <v>40500095</v>
      </c>
      <c r="K55" s="80">
        <v>10</v>
      </c>
      <c r="L55" s="80">
        <v>5</v>
      </c>
      <c r="M55" s="80" t="s">
        <v>139</v>
      </c>
      <c r="N55" s="130">
        <v>79</v>
      </c>
      <c r="O55" s="131">
        <f t="shared" si="2"/>
        <v>71.89</v>
      </c>
      <c r="P55" s="132">
        <v>9</v>
      </c>
    </row>
    <row r="56" spans="1:16" ht="12.75" customHeight="1" x14ac:dyDescent="0.2">
      <c r="A56" s="116">
        <v>48</v>
      </c>
      <c r="B56" s="126"/>
      <c r="C56" s="243">
        <v>43</v>
      </c>
      <c r="D56" s="225">
        <f>IF(C56="","",SUMPRODUCT((Entrée!$C$4:C103=C56)*(Entrée!$D$4:D103))-SUMPRODUCT((Sortie!$C$4:C103=C56)*(Sortie!$D$4:D103)))</f>
        <v>87</v>
      </c>
      <c r="E56" s="58" t="s">
        <v>55</v>
      </c>
      <c r="F56" s="74" t="s">
        <v>132</v>
      </c>
      <c r="G56" s="80" t="s">
        <v>143</v>
      </c>
      <c r="H56" s="189">
        <v>2</v>
      </c>
      <c r="I56" s="80">
        <v>1506</v>
      </c>
      <c r="J56" s="80">
        <v>40500075</v>
      </c>
      <c r="K56" s="80">
        <v>10</v>
      </c>
      <c r="L56" s="80">
        <v>5</v>
      </c>
      <c r="M56" s="80" t="s">
        <v>139</v>
      </c>
      <c r="N56" s="130">
        <v>110</v>
      </c>
      <c r="O56" s="131">
        <f t="shared" si="2"/>
        <v>100.1</v>
      </c>
      <c r="P56" s="132">
        <v>9</v>
      </c>
    </row>
    <row r="57" spans="1:16" ht="12.75" customHeight="1" x14ac:dyDescent="0.2">
      <c r="A57" s="116">
        <v>49</v>
      </c>
      <c r="B57" s="126"/>
      <c r="C57" s="243">
        <v>44</v>
      </c>
      <c r="D57" s="225">
        <f>IF(C57="","",SUMPRODUCT((Entrée!$C$4:C104=C57)*(Entrée!$D$4:D104))-SUMPRODUCT((Sortie!$C$4:C104=C57)*(Sortie!$D$4:D104)))</f>
        <v>86</v>
      </c>
      <c r="E57" s="58" t="s">
        <v>56</v>
      </c>
      <c r="F57" s="74" t="s">
        <v>132</v>
      </c>
      <c r="G57" s="80" t="s">
        <v>143</v>
      </c>
      <c r="H57" s="189">
        <v>2</v>
      </c>
      <c r="I57" s="80">
        <v>1506</v>
      </c>
      <c r="J57" s="80">
        <v>49900022</v>
      </c>
      <c r="K57" s="80">
        <v>10</v>
      </c>
      <c r="L57" s="80">
        <v>5</v>
      </c>
      <c r="M57" s="80" t="s">
        <v>139</v>
      </c>
      <c r="N57" s="130">
        <v>130</v>
      </c>
      <c r="O57" s="131">
        <f t="shared" si="2"/>
        <v>118.3</v>
      </c>
      <c r="P57" s="132">
        <v>9</v>
      </c>
    </row>
    <row r="58" spans="1:16" ht="12.75" customHeight="1" x14ac:dyDescent="0.2">
      <c r="A58" s="116">
        <v>50</v>
      </c>
      <c r="B58" s="126"/>
      <c r="C58" s="243">
        <v>45</v>
      </c>
      <c r="D58" s="225">
        <f>IF(C58="","",SUMPRODUCT((Entrée!$C$4:C105=C58)*(Entrée!$D$4:D105))-SUMPRODUCT((Sortie!$C$4:C105=C58)*(Sortie!$D$4:D105)))</f>
        <v>85</v>
      </c>
      <c r="E58" s="62" t="s">
        <v>57</v>
      </c>
      <c r="F58" s="74" t="s">
        <v>132</v>
      </c>
      <c r="G58" s="80" t="s">
        <v>144</v>
      </c>
      <c r="H58" s="189">
        <v>2</v>
      </c>
      <c r="I58" s="80">
        <v>1506</v>
      </c>
      <c r="J58" s="74" t="s">
        <v>172</v>
      </c>
      <c r="K58" s="74">
        <v>10</v>
      </c>
      <c r="L58" s="80">
        <v>10</v>
      </c>
      <c r="M58" s="80" t="s">
        <v>139</v>
      </c>
      <c r="N58" s="130">
        <v>124</v>
      </c>
      <c r="O58" s="131">
        <f t="shared" si="2"/>
        <v>124</v>
      </c>
      <c r="P58" s="132">
        <v>0</v>
      </c>
    </row>
    <row r="59" spans="1:16" ht="12.75" customHeight="1" x14ac:dyDescent="0.2">
      <c r="A59" s="116">
        <v>51</v>
      </c>
      <c r="B59" s="126"/>
      <c r="C59" s="243">
        <v>46</v>
      </c>
      <c r="D59" s="225">
        <f>IF(C59="","",SUMPRODUCT((Entrée!$C$4:C106=C59)*(Entrée!$D$4:D106))-SUMPRODUCT((Sortie!$C$4:C106=C59)*(Sortie!$D$4:D106)))</f>
        <v>84</v>
      </c>
      <c r="E59" s="58" t="s">
        <v>58</v>
      </c>
      <c r="F59" s="74" t="s">
        <v>132</v>
      </c>
      <c r="G59" s="74" t="s">
        <v>147</v>
      </c>
      <c r="H59" s="189">
        <v>2</v>
      </c>
      <c r="I59" s="80">
        <v>1506</v>
      </c>
      <c r="J59" s="74" t="s">
        <v>173</v>
      </c>
      <c r="K59" s="74">
        <v>5</v>
      </c>
      <c r="L59" s="80">
        <v>5</v>
      </c>
      <c r="M59" s="74" t="s">
        <v>139</v>
      </c>
      <c r="N59" s="130">
        <v>80.7</v>
      </c>
      <c r="O59" s="131">
        <f t="shared" si="2"/>
        <v>80.7</v>
      </c>
      <c r="P59" s="132">
        <v>0</v>
      </c>
    </row>
    <row r="60" spans="1:16" ht="12.75" customHeight="1" x14ac:dyDescent="0.2">
      <c r="A60" s="116">
        <v>52</v>
      </c>
      <c r="B60" s="126"/>
      <c r="C60" s="243">
        <v>47</v>
      </c>
      <c r="D60" s="225">
        <f>IF(C60="","",SUMPRODUCT((Entrée!$C$4:C107=C60)*(Entrée!$D$4:D107))-SUMPRODUCT((Sortie!$C$4:C107=C60)*(Sortie!$D$4:D107)))</f>
        <v>83</v>
      </c>
      <c r="E60" s="54" t="s">
        <v>59</v>
      </c>
      <c r="F60" s="80" t="s">
        <v>134</v>
      </c>
      <c r="G60" s="80" t="s">
        <v>144</v>
      </c>
      <c r="H60" s="189">
        <v>1</v>
      </c>
      <c r="I60" s="80">
        <v>1506</v>
      </c>
      <c r="J60" s="80" t="s">
        <v>174</v>
      </c>
      <c r="K60" s="80">
        <v>2</v>
      </c>
      <c r="L60" s="80">
        <v>1</v>
      </c>
      <c r="M60" s="80" t="s">
        <v>134</v>
      </c>
      <c r="N60" s="130">
        <v>92.4</v>
      </c>
      <c r="O60" s="131">
        <f t="shared" si="2"/>
        <v>92.4</v>
      </c>
      <c r="P60" s="132">
        <v>0</v>
      </c>
    </row>
    <row r="61" spans="1:16" ht="12.75" customHeight="1" x14ac:dyDescent="0.2">
      <c r="A61" s="116">
        <v>53</v>
      </c>
      <c r="B61" s="126"/>
      <c r="C61" s="243">
        <v>48</v>
      </c>
      <c r="D61" s="225">
        <f>IF(C61="","",SUMPRODUCT((Entrée!$C$4:C108=C61)*(Entrée!$D$4:D108))-SUMPRODUCT((Sortie!$C$4:C108=C61)*(Sortie!$D$4:D108)))</f>
        <v>82</v>
      </c>
      <c r="E61" s="54" t="s">
        <v>60</v>
      </c>
      <c r="F61" s="80" t="s">
        <v>134</v>
      </c>
      <c r="G61" s="80" t="s">
        <v>144</v>
      </c>
      <c r="H61" s="189">
        <v>1</v>
      </c>
      <c r="I61" s="80">
        <v>1506</v>
      </c>
      <c r="J61" s="80" t="s">
        <v>175</v>
      </c>
      <c r="K61" s="80">
        <v>2</v>
      </c>
      <c r="L61" s="80">
        <v>1</v>
      </c>
      <c r="M61" s="80" t="s">
        <v>134</v>
      </c>
      <c r="N61" s="130">
        <v>96.6</v>
      </c>
      <c r="O61" s="131">
        <f t="shared" si="2"/>
        <v>96.6</v>
      </c>
      <c r="P61" s="132">
        <v>0</v>
      </c>
    </row>
    <row r="62" spans="1:16" ht="12.75" customHeight="1" x14ac:dyDescent="0.2">
      <c r="A62" s="116">
        <v>54</v>
      </c>
      <c r="B62" s="126"/>
      <c r="C62" s="243">
        <v>49</v>
      </c>
      <c r="D62" s="225">
        <f>IF(C62="","",SUMPRODUCT((Entrée!$C$4:C109=C62)*(Entrée!$D$4:D109))-SUMPRODUCT((Sortie!$C$4:C109=C62)*(Sortie!$D$4:D109)))</f>
        <v>81</v>
      </c>
      <c r="E62" s="62" t="s">
        <v>61</v>
      </c>
      <c r="F62" s="74" t="s">
        <v>135</v>
      </c>
      <c r="G62" s="80" t="s">
        <v>144</v>
      </c>
      <c r="H62" s="189">
        <v>0.5</v>
      </c>
      <c r="I62" s="80">
        <v>1506</v>
      </c>
      <c r="J62" s="80" t="s">
        <v>176</v>
      </c>
      <c r="K62" s="80">
        <v>1.9</v>
      </c>
      <c r="L62" s="80">
        <v>1.9</v>
      </c>
      <c r="M62" s="80" t="s">
        <v>140</v>
      </c>
      <c r="N62" s="130">
        <v>156</v>
      </c>
      <c r="O62" s="131">
        <f t="shared" si="2"/>
        <v>156</v>
      </c>
      <c r="P62" s="132">
        <v>0</v>
      </c>
    </row>
    <row r="63" spans="1:16" ht="12.75" customHeight="1" x14ac:dyDescent="0.2">
      <c r="A63" s="116">
        <v>55</v>
      </c>
      <c r="B63" s="126"/>
      <c r="C63" s="243">
        <v>50</v>
      </c>
      <c r="D63" s="225">
        <f>IF(C63="","",SUMPRODUCT((Entrée!$C$4:C110=C63)*(Entrée!$D$4:D110))-SUMPRODUCT((Sortie!$C$4:C110=C63)*(Sortie!$D$4:D110)))</f>
        <v>80</v>
      </c>
      <c r="E63" s="54" t="s">
        <v>62</v>
      </c>
      <c r="F63" s="74" t="s">
        <v>135</v>
      </c>
      <c r="G63" s="80" t="s">
        <v>144</v>
      </c>
      <c r="H63" s="189">
        <v>1</v>
      </c>
      <c r="I63" s="80">
        <v>1506</v>
      </c>
      <c r="J63" s="81" t="s">
        <v>177</v>
      </c>
      <c r="K63" s="81">
        <v>2</v>
      </c>
      <c r="L63" s="81">
        <v>1</v>
      </c>
      <c r="M63" s="80" t="s">
        <v>140</v>
      </c>
      <c r="N63" s="130">
        <v>13</v>
      </c>
      <c r="O63" s="131">
        <f t="shared" si="2"/>
        <v>13</v>
      </c>
      <c r="P63" s="132">
        <v>0</v>
      </c>
    </row>
    <row r="64" spans="1:16" ht="12.75" customHeight="1" x14ac:dyDescent="0.2">
      <c r="A64" s="116">
        <v>56</v>
      </c>
      <c r="B64" s="126"/>
      <c r="C64" s="243">
        <v>51</v>
      </c>
      <c r="D64" s="225">
        <f>IF(C64="","",SUMPRODUCT((Entrée!$C$4:C111=C64)*(Entrée!$D$4:D111))-SUMPRODUCT((Sortie!$C$4:C110=C64)*(Sortie!$D$4:D110)))</f>
        <v>79</v>
      </c>
      <c r="E64" s="54" t="s">
        <v>63</v>
      </c>
      <c r="F64" s="74" t="s">
        <v>135</v>
      </c>
      <c r="G64" s="80" t="s">
        <v>146</v>
      </c>
      <c r="H64" s="189">
        <v>1</v>
      </c>
      <c r="I64" s="80">
        <v>1506</v>
      </c>
      <c r="J64" s="142">
        <v>24323</v>
      </c>
      <c r="K64" s="142">
        <v>1</v>
      </c>
      <c r="L64" s="149">
        <v>2.5</v>
      </c>
      <c r="M64" s="74" t="s">
        <v>140</v>
      </c>
      <c r="N64" s="130">
        <v>261</v>
      </c>
      <c r="O64" s="131">
        <f>N64-(N64*P64/100)</f>
        <v>261</v>
      </c>
      <c r="P64" s="84">
        <v>0</v>
      </c>
    </row>
    <row r="65" spans="1:16" ht="12.75" customHeight="1" x14ac:dyDescent="0.2">
      <c r="A65" s="116">
        <v>57</v>
      </c>
      <c r="B65" s="126"/>
      <c r="C65" s="243">
        <v>52</v>
      </c>
      <c r="D65" s="225">
        <f>IF(C65="","",SUMPRODUCT((Entrée!$C$4:C112=C65)*(Entrée!$D$4:D112))-SUMPRODUCT((Sortie!$C$4:C110=C65)*(Sortie!$D$4:D110)))</f>
        <v>78</v>
      </c>
      <c r="E65" s="54" t="s">
        <v>64</v>
      </c>
      <c r="F65" s="74" t="s">
        <v>135</v>
      </c>
      <c r="G65" s="80" t="s">
        <v>146</v>
      </c>
      <c r="H65" s="189">
        <v>1</v>
      </c>
      <c r="I65" s="80">
        <v>1506</v>
      </c>
      <c r="J65" s="142">
        <v>24317</v>
      </c>
      <c r="K65" s="142">
        <v>1</v>
      </c>
      <c r="L65" s="149">
        <v>2.5</v>
      </c>
      <c r="M65" s="74" t="s">
        <v>140</v>
      </c>
      <c r="N65" s="130">
        <v>177</v>
      </c>
      <c r="O65" s="131">
        <f>N65-(N65*P65/100)</f>
        <v>177</v>
      </c>
      <c r="P65" s="84">
        <v>0</v>
      </c>
    </row>
    <row r="66" spans="1:16" ht="12.75" customHeight="1" x14ac:dyDescent="0.2">
      <c r="A66" s="116">
        <v>58</v>
      </c>
      <c r="B66" s="126"/>
      <c r="C66" s="243">
        <v>53</v>
      </c>
      <c r="D66" s="225">
        <f>IF(C66="","",SUMPRODUCT((Entrée!$C$4:C113=C66)*(Entrée!$D$4:D113))-SUMPRODUCT((Sortie!$C$4:C110=C66)*(Sortie!$D$4:D110)))</f>
        <v>77</v>
      </c>
      <c r="E66" s="58" t="s">
        <v>65</v>
      </c>
      <c r="F66" s="74" t="s">
        <v>135</v>
      </c>
      <c r="G66" s="74" t="s">
        <v>147</v>
      </c>
      <c r="H66" s="189">
        <v>1</v>
      </c>
      <c r="I66" s="80">
        <v>1506</v>
      </c>
      <c r="J66" s="142" t="s">
        <v>178</v>
      </c>
      <c r="K66" s="142">
        <v>4</v>
      </c>
      <c r="L66" s="150">
        <v>0.25</v>
      </c>
      <c r="M66" s="74" t="s">
        <v>140</v>
      </c>
      <c r="N66" s="130">
        <v>117.3</v>
      </c>
      <c r="O66" s="131">
        <f>N66-(N66*P66/100)</f>
        <v>117.3</v>
      </c>
      <c r="P66" s="84">
        <v>0</v>
      </c>
    </row>
    <row r="67" spans="1:16" ht="12.75" customHeight="1" x14ac:dyDescent="0.2">
      <c r="A67" s="116">
        <v>59</v>
      </c>
      <c r="B67" s="126"/>
      <c r="C67" s="243">
        <v>54</v>
      </c>
      <c r="D67" s="225">
        <f>IF(C67="","",SUMPRODUCT((Entrée!$C$4:C113=C67)*(Entrée!$D$4:D113))-SUMPRODUCT((Sortie!$C$4:C110=C67)*(Sortie!$D$4:D110)))</f>
        <v>76</v>
      </c>
      <c r="E67" s="58" t="s">
        <v>66</v>
      </c>
      <c r="F67" s="74" t="s">
        <v>135</v>
      </c>
      <c r="G67" s="74" t="s">
        <v>147</v>
      </c>
      <c r="H67" s="189">
        <v>1</v>
      </c>
      <c r="I67" s="80">
        <v>1506</v>
      </c>
      <c r="J67" s="142" t="s">
        <v>179</v>
      </c>
      <c r="K67" s="142">
        <v>4</v>
      </c>
      <c r="L67" s="150">
        <v>0.25</v>
      </c>
      <c r="M67" s="74" t="s">
        <v>140</v>
      </c>
      <c r="N67" s="130">
        <v>113.3</v>
      </c>
      <c r="O67" s="131">
        <f>N67-(N67*P67/100)</f>
        <v>113.3</v>
      </c>
      <c r="P67" s="84">
        <v>0</v>
      </c>
    </row>
    <row r="68" spans="1:16" ht="5.0999999999999996" customHeight="1" x14ac:dyDescent="0.25">
      <c r="A68" s="110"/>
      <c r="B68" s="110"/>
      <c r="C68" s="244"/>
      <c r="D68" s="208"/>
      <c r="E68" s="51"/>
      <c r="F68" s="51"/>
      <c r="G68" s="51"/>
      <c r="H68" s="128"/>
      <c r="I68" s="51"/>
      <c r="J68" s="51"/>
      <c r="K68" s="51"/>
      <c r="L68" s="51"/>
      <c r="M68" s="51"/>
      <c r="N68" s="133"/>
      <c r="O68" s="134"/>
      <c r="P68" s="135"/>
    </row>
    <row r="69" spans="1:16" ht="12.75" customHeight="1" x14ac:dyDescent="0.2">
      <c r="A69" s="108"/>
      <c r="B69" s="108"/>
      <c r="C69" s="211"/>
      <c r="D69" s="211"/>
      <c r="E69" s="53" t="s">
        <v>67</v>
      </c>
      <c r="F69" s="52"/>
      <c r="G69" s="52"/>
      <c r="H69" s="129"/>
      <c r="I69" s="52"/>
      <c r="J69" s="52"/>
      <c r="K69" s="52"/>
      <c r="L69" s="52"/>
      <c r="M69" s="52"/>
      <c r="N69" s="151"/>
      <c r="O69" s="152"/>
      <c r="P69" s="153"/>
    </row>
    <row r="70" spans="1:16" ht="12.75" customHeight="1" x14ac:dyDescent="0.2">
      <c r="A70" s="108">
        <v>60</v>
      </c>
      <c r="B70" s="39"/>
      <c r="C70" s="245">
        <v>55</v>
      </c>
      <c r="D70" s="225">
        <f>IF(C70="","",SUMPRODUCT((Entrée!$C$4:C113=C70)*(Entrée!$D$4:D113))-SUMPRODUCT((Sortie!$C$4:C110=C70)*(Sortie!$D$4:D110)))</f>
        <v>75</v>
      </c>
      <c r="E70" s="54" t="s">
        <v>68</v>
      </c>
      <c r="F70" s="81" t="s">
        <v>136</v>
      </c>
      <c r="G70" s="98" t="s">
        <v>148</v>
      </c>
      <c r="H70" s="189">
        <v>1</v>
      </c>
      <c r="I70" s="80">
        <v>1506</v>
      </c>
      <c r="J70" s="154" t="s">
        <v>180</v>
      </c>
      <c r="K70" s="154">
        <v>2</v>
      </c>
      <c r="L70" s="81">
        <v>1</v>
      </c>
      <c r="M70" s="81" t="s">
        <v>136</v>
      </c>
      <c r="N70" s="155">
        <v>175.5</v>
      </c>
      <c r="O70" s="131">
        <f>N70-(N70*P70/100)</f>
        <v>175.5</v>
      </c>
      <c r="P70" s="84">
        <v>0</v>
      </c>
    </row>
    <row r="71" spans="1:16" ht="5.0999999999999996" customHeight="1" x14ac:dyDescent="0.25">
      <c r="A71" s="110"/>
      <c r="B71" s="110"/>
      <c r="C71" s="244"/>
      <c r="D71" s="208"/>
      <c r="E71" s="51"/>
      <c r="F71" s="51"/>
      <c r="G71" s="51"/>
      <c r="H71" s="128"/>
      <c r="I71" s="51"/>
      <c r="J71" s="135"/>
      <c r="K71" s="135"/>
      <c r="L71" s="51"/>
      <c r="M71" s="51"/>
      <c r="N71" s="133"/>
      <c r="O71" s="134"/>
      <c r="P71" s="135"/>
    </row>
    <row r="72" spans="1:16" ht="12.75" customHeight="1" x14ac:dyDescent="0.2">
      <c r="A72" s="117"/>
      <c r="B72" s="117"/>
      <c r="C72" s="212"/>
      <c r="D72" s="212"/>
      <c r="E72" s="63" t="s">
        <v>69</v>
      </c>
      <c r="F72" s="82"/>
      <c r="G72" s="82"/>
      <c r="H72" s="196"/>
      <c r="I72" s="82"/>
      <c r="J72" s="156"/>
      <c r="K72" s="156"/>
      <c r="L72" s="82"/>
      <c r="M72" s="82"/>
      <c r="N72" s="157"/>
      <c r="O72" s="158"/>
      <c r="P72" s="156"/>
    </row>
    <row r="73" spans="1:16" ht="12.75" customHeight="1" x14ac:dyDescent="0.2">
      <c r="A73" s="117">
        <v>70</v>
      </c>
      <c r="B73" s="126"/>
      <c r="C73" s="243">
        <v>56</v>
      </c>
      <c r="D73" s="225">
        <f>IF(C73="","",SUMPRODUCT((Entrée!$C$4:C116=C73)*(Entrée!$D$4:D116))-SUMPRODUCT((Sortie!$C$4:C113=C73)*(Sortie!$D$4:D113)))</f>
        <v>74</v>
      </c>
      <c r="E73" s="54" t="s">
        <v>70</v>
      </c>
      <c r="F73" s="74" t="s">
        <v>121</v>
      </c>
      <c r="G73" s="80" t="s">
        <v>144</v>
      </c>
      <c r="H73" s="189">
        <v>5</v>
      </c>
      <c r="I73" s="80">
        <v>1506</v>
      </c>
      <c r="J73" s="84" t="s">
        <v>181</v>
      </c>
      <c r="K73" s="84">
        <v>20</v>
      </c>
      <c r="L73" s="84">
        <v>10</v>
      </c>
      <c r="M73" s="74" t="s">
        <v>121</v>
      </c>
      <c r="N73" s="130">
        <v>162</v>
      </c>
      <c r="O73" s="131">
        <f t="shared" ref="O73:O79" si="3">N73-(N73*P73/100)</f>
        <v>113.4</v>
      </c>
      <c r="P73" s="132">
        <v>30</v>
      </c>
    </row>
    <row r="74" spans="1:16" ht="12.75" customHeight="1" x14ac:dyDescent="0.2">
      <c r="A74" s="117">
        <v>71</v>
      </c>
      <c r="B74" s="126"/>
      <c r="C74" s="243">
        <v>57</v>
      </c>
      <c r="D74" s="225">
        <f>IF(C74="","",SUMPRODUCT((Entrée!$C$4:C117=C74)*(Entrée!$D$4:D117))-SUMPRODUCT((Sortie!$C$4:C114=C74)*(Sortie!$D$4:D114)))</f>
        <v>73</v>
      </c>
      <c r="E74" s="54" t="s">
        <v>71</v>
      </c>
      <c r="F74" s="74" t="s">
        <v>121</v>
      </c>
      <c r="G74" s="80" t="s">
        <v>144</v>
      </c>
      <c r="H74" s="189">
        <v>5</v>
      </c>
      <c r="I74" s="80">
        <v>1506</v>
      </c>
      <c r="J74" s="84" t="s">
        <v>182</v>
      </c>
      <c r="K74" s="84">
        <v>20</v>
      </c>
      <c r="L74" s="84">
        <v>10</v>
      </c>
      <c r="M74" s="74" t="s">
        <v>121</v>
      </c>
      <c r="N74" s="130">
        <v>162</v>
      </c>
      <c r="O74" s="131">
        <f t="shared" si="3"/>
        <v>113.4</v>
      </c>
      <c r="P74" s="132">
        <v>30</v>
      </c>
    </row>
    <row r="75" spans="1:16" ht="12.75" customHeight="1" x14ac:dyDescent="0.2">
      <c r="A75" s="117">
        <v>72</v>
      </c>
      <c r="B75" s="126"/>
      <c r="C75" s="243">
        <v>58</v>
      </c>
      <c r="D75" s="225">
        <f>IF(C75="","",SUMPRODUCT((Entrée!$C$4:C118=C75)*(Entrée!$D$4:D118))-SUMPRODUCT((Sortie!$C$4:C115=C75)*(Sortie!$D$4:D115)))</f>
        <v>72</v>
      </c>
      <c r="E75" s="54" t="s">
        <v>72</v>
      </c>
      <c r="F75" s="74" t="s">
        <v>121</v>
      </c>
      <c r="G75" s="80" t="s">
        <v>144</v>
      </c>
      <c r="H75" s="189">
        <v>5</v>
      </c>
      <c r="I75" s="80">
        <v>1506</v>
      </c>
      <c r="J75" s="84" t="s">
        <v>183</v>
      </c>
      <c r="K75" s="84">
        <v>20</v>
      </c>
      <c r="L75" s="84">
        <v>10</v>
      </c>
      <c r="M75" s="74" t="s">
        <v>121</v>
      </c>
      <c r="N75" s="130">
        <v>239</v>
      </c>
      <c r="O75" s="131">
        <f t="shared" si="3"/>
        <v>167.3</v>
      </c>
      <c r="P75" s="132">
        <v>30</v>
      </c>
    </row>
    <row r="76" spans="1:16" ht="12.75" customHeight="1" x14ac:dyDescent="0.2">
      <c r="A76" s="117">
        <v>73</v>
      </c>
      <c r="B76" s="126"/>
      <c r="C76" s="243">
        <v>59</v>
      </c>
      <c r="D76" s="225">
        <f>IF(C76="","",SUMPRODUCT((Entrée!$C$4:C119=C76)*(Entrée!$D$4:D119))-SUMPRODUCT((Sortie!$C$4:C116=C76)*(Sortie!$D$4:D116)))</f>
        <v>71</v>
      </c>
      <c r="E76" s="54" t="s">
        <v>73</v>
      </c>
      <c r="F76" s="74" t="s">
        <v>121</v>
      </c>
      <c r="G76" s="80" t="s">
        <v>144</v>
      </c>
      <c r="H76" s="189">
        <v>5</v>
      </c>
      <c r="I76" s="80">
        <v>1506</v>
      </c>
      <c r="J76" s="84" t="s">
        <v>184</v>
      </c>
      <c r="K76" s="84">
        <v>20</v>
      </c>
      <c r="L76" s="84">
        <v>10</v>
      </c>
      <c r="M76" s="74" t="s">
        <v>121</v>
      </c>
      <c r="N76" s="130">
        <v>182</v>
      </c>
      <c r="O76" s="131">
        <f t="shared" si="3"/>
        <v>127.4</v>
      </c>
      <c r="P76" s="132">
        <v>30</v>
      </c>
    </row>
    <row r="77" spans="1:16" ht="12.75" customHeight="1" x14ac:dyDescent="0.2">
      <c r="A77" s="117">
        <v>74</v>
      </c>
      <c r="B77" s="126"/>
      <c r="C77" s="243">
        <v>60</v>
      </c>
      <c r="D77" s="225">
        <f>IF(C77="","",SUMPRODUCT((Entrée!$C$4:C120=C77)*(Entrée!$D$4:D120))-SUMPRODUCT((Sortie!$C$4:C117=C77)*(Sortie!$D$4:D117)))</f>
        <v>70</v>
      </c>
      <c r="E77" s="54" t="s">
        <v>74</v>
      </c>
      <c r="F77" s="74" t="s">
        <v>135</v>
      </c>
      <c r="G77" s="80" t="s">
        <v>144</v>
      </c>
      <c r="H77" s="189">
        <v>1</v>
      </c>
      <c r="I77" s="80">
        <v>1506</v>
      </c>
      <c r="J77" s="84">
        <v>109012</v>
      </c>
      <c r="K77" s="84">
        <v>1</v>
      </c>
      <c r="L77" s="84">
        <v>5</v>
      </c>
      <c r="M77" s="91" t="s">
        <v>140</v>
      </c>
      <c r="N77" s="130">
        <v>174</v>
      </c>
      <c r="O77" s="131">
        <f t="shared" si="3"/>
        <v>121.8</v>
      </c>
      <c r="P77" s="132">
        <v>30</v>
      </c>
    </row>
    <row r="78" spans="1:16" ht="12.75" customHeight="1" x14ac:dyDescent="0.2">
      <c r="A78" s="117">
        <v>75</v>
      </c>
      <c r="B78" s="126"/>
      <c r="C78" s="243">
        <v>61</v>
      </c>
      <c r="D78" s="225">
        <f>IF(C78="","",SUMPRODUCT((Entrée!$C$4:C121=C78)*(Entrée!$D$4:D121))-SUMPRODUCT((Sortie!$C$4:C118=C78)*(Sortie!$D$4:D118)))</f>
        <v>69</v>
      </c>
      <c r="E78" s="54" t="s">
        <v>75</v>
      </c>
      <c r="F78" s="74" t="s">
        <v>137</v>
      </c>
      <c r="G78" s="80" t="s">
        <v>144</v>
      </c>
      <c r="H78" s="189">
        <v>1</v>
      </c>
      <c r="I78" s="80">
        <v>1506</v>
      </c>
      <c r="J78" s="84">
        <v>109003</v>
      </c>
      <c r="K78" s="84">
        <v>1</v>
      </c>
      <c r="L78" s="84">
        <v>1</v>
      </c>
      <c r="M78" s="91" t="s">
        <v>185</v>
      </c>
      <c r="N78" s="130">
        <v>42</v>
      </c>
      <c r="O78" s="131">
        <f t="shared" si="3"/>
        <v>29.4</v>
      </c>
      <c r="P78" s="132">
        <v>30</v>
      </c>
    </row>
    <row r="79" spans="1:16" ht="12.75" customHeight="1" x14ac:dyDescent="0.2">
      <c r="A79" s="117">
        <v>76</v>
      </c>
      <c r="B79" s="126"/>
      <c r="C79" s="243">
        <v>62</v>
      </c>
      <c r="D79" s="225">
        <f>IF(C79="","",SUMPRODUCT((Entrée!$C$4:C122=C79)*(Entrée!$D$4:D122))-SUMPRODUCT((Sortie!$C$4:C119=C79)*(Sortie!$D$4:D119)))</f>
        <v>68</v>
      </c>
      <c r="E79" s="54" t="s">
        <v>76</v>
      </c>
      <c r="F79" s="74" t="s">
        <v>121</v>
      </c>
      <c r="G79" s="80" t="s">
        <v>144</v>
      </c>
      <c r="H79" s="189">
        <v>5</v>
      </c>
      <c r="I79" s="80">
        <v>1506</v>
      </c>
      <c r="J79" s="84" t="s">
        <v>186</v>
      </c>
      <c r="K79" s="84">
        <v>20</v>
      </c>
      <c r="L79" s="84">
        <v>10</v>
      </c>
      <c r="M79" s="84" t="s">
        <v>139</v>
      </c>
      <c r="N79" s="130">
        <v>246</v>
      </c>
      <c r="O79" s="131">
        <f t="shared" si="3"/>
        <v>172.2</v>
      </c>
      <c r="P79" s="132">
        <v>30</v>
      </c>
    </row>
    <row r="80" spans="1:16" ht="12.75" customHeight="1" x14ac:dyDescent="0.2">
      <c r="A80" s="117">
        <v>77</v>
      </c>
      <c r="B80" s="126"/>
      <c r="C80" s="243">
        <v>63</v>
      </c>
      <c r="D80" s="225">
        <f>IF(C80="","",SUMPRODUCT((Entrée!$C$4:C123=C80)*(Entrée!$D$4:D123))-SUMPRODUCT((Sortie!$C$4:C120=C80)*(Sortie!$D$4:D120)))</f>
        <v>67</v>
      </c>
      <c r="E80" s="62" t="s">
        <v>77</v>
      </c>
      <c r="F80" s="74" t="s">
        <v>138</v>
      </c>
      <c r="G80" s="80" t="s">
        <v>149</v>
      </c>
      <c r="H80" s="189">
        <v>1</v>
      </c>
      <c r="I80" s="80">
        <v>1506</v>
      </c>
      <c r="J80" s="84"/>
      <c r="K80" s="84">
        <v>3</v>
      </c>
      <c r="L80" s="84">
        <v>1</v>
      </c>
      <c r="M80" s="84" t="s">
        <v>139</v>
      </c>
      <c r="N80" s="130"/>
      <c r="O80" s="131"/>
      <c r="P80" s="132">
        <v>0</v>
      </c>
    </row>
    <row r="81" spans="1:16" ht="5.0999999999999996" customHeight="1" x14ac:dyDescent="0.25">
      <c r="A81" s="110"/>
      <c r="B81" s="110"/>
      <c r="C81" s="244"/>
      <c r="D81" s="208"/>
      <c r="E81" s="51"/>
      <c r="F81" s="51"/>
      <c r="G81" s="51"/>
      <c r="H81" s="128"/>
      <c r="I81" s="51"/>
      <c r="J81" s="51"/>
      <c r="K81" s="51"/>
      <c r="L81" s="51"/>
      <c r="M81" s="51"/>
      <c r="N81" s="133"/>
      <c r="O81" s="134"/>
      <c r="P81" s="135"/>
    </row>
    <row r="82" spans="1:16" ht="12.75" customHeight="1" x14ac:dyDescent="0.2">
      <c r="A82" s="118"/>
      <c r="B82" s="118"/>
      <c r="C82" s="213"/>
      <c r="D82" s="213"/>
      <c r="E82" s="64" t="s">
        <v>78</v>
      </c>
      <c r="F82" s="83"/>
      <c r="G82" s="99"/>
      <c r="H82" s="197"/>
      <c r="I82" s="99"/>
      <c r="J82" s="83"/>
      <c r="K82" s="83"/>
      <c r="L82" s="83"/>
      <c r="M82" s="83"/>
      <c r="N82" s="159"/>
      <c r="O82" s="160"/>
      <c r="P82" s="161"/>
    </row>
    <row r="83" spans="1:16" ht="12.75" customHeight="1" x14ac:dyDescent="0.2">
      <c r="A83" s="118">
        <v>80</v>
      </c>
      <c r="C83" s="247">
        <v>64</v>
      </c>
      <c r="D83" s="225">
        <f>IF(C83="","",SUMPRODUCT((Entrée!$C$4:C113=C83)*(Entrée!$D$4:D113))-SUMPRODUCT((Sortie!$C$4:C110=C83)*(Sortie!$D$4:D110)))</f>
        <v>66</v>
      </c>
      <c r="E83" s="54" t="s">
        <v>79</v>
      </c>
      <c r="F83" s="84" t="s">
        <v>139</v>
      </c>
      <c r="G83" s="80" t="s">
        <v>145</v>
      </c>
      <c r="H83" s="189">
        <v>1</v>
      </c>
      <c r="I83" s="80">
        <v>1506</v>
      </c>
      <c r="J83" s="84"/>
      <c r="K83" s="84">
        <v>4</v>
      </c>
      <c r="L83" s="84">
        <v>1</v>
      </c>
      <c r="M83" s="84" t="s">
        <v>139</v>
      </c>
      <c r="N83" s="130"/>
      <c r="O83" s="131"/>
      <c r="P83" s="132"/>
    </row>
    <row r="84" spans="1:16" ht="5.0999999999999996" customHeight="1" x14ac:dyDescent="0.25">
      <c r="A84" s="110"/>
      <c r="B84" s="110"/>
      <c r="C84" s="244"/>
      <c r="D84" s="208"/>
      <c r="E84" s="51"/>
      <c r="F84" s="51"/>
      <c r="G84" s="51"/>
      <c r="H84" s="128"/>
      <c r="I84" s="51"/>
      <c r="J84" s="51"/>
      <c r="K84" s="51"/>
      <c r="L84" s="51"/>
      <c r="M84" s="51"/>
      <c r="N84" s="133"/>
      <c r="O84" s="134"/>
      <c r="P84" s="135"/>
    </row>
    <row r="85" spans="1:16" ht="12.75" customHeight="1" x14ac:dyDescent="0.2">
      <c r="A85" s="119"/>
      <c r="B85" s="119"/>
      <c r="C85" s="214"/>
      <c r="D85" s="214"/>
      <c r="E85" s="65" t="s">
        <v>80</v>
      </c>
      <c r="F85" s="85"/>
      <c r="G85" s="100"/>
      <c r="H85" s="198"/>
      <c r="I85" s="100"/>
      <c r="J85" s="85"/>
      <c r="K85" s="85"/>
      <c r="L85" s="85"/>
      <c r="M85" s="85"/>
      <c r="N85" s="162"/>
      <c r="O85" s="163"/>
      <c r="P85" s="164"/>
    </row>
    <row r="86" spans="1:16" ht="12.75" customHeight="1" x14ac:dyDescent="0.2">
      <c r="A86" s="119">
        <v>90</v>
      </c>
      <c r="B86" s="126"/>
      <c r="C86" s="243">
        <v>65</v>
      </c>
      <c r="D86" s="225">
        <f>IF(C86="","",SUMPRODUCT((Entrée!$C$4:C116=C86)*(Entrée!$D$4:D116))-SUMPRODUCT((Sortie!$C$4:C113=C86)*(Sortie!$D$4:D113)))</f>
        <v>65</v>
      </c>
      <c r="E86" s="54" t="s">
        <v>81</v>
      </c>
      <c r="F86" s="84" t="s">
        <v>140</v>
      </c>
      <c r="G86" s="80" t="s">
        <v>150</v>
      </c>
      <c r="H86" s="189">
        <v>1</v>
      </c>
      <c r="I86" s="80">
        <v>1506</v>
      </c>
      <c r="J86" s="84" t="s">
        <v>187</v>
      </c>
      <c r="K86" s="84">
        <v>1</v>
      </c>
      <c r="L86" s="84">
        <v>1</v>
      </c>
      <c r="M86" s="84" t="s">
        <v>140</v>
      </c>
      <c r="N86" s="130">
        <v>68.33</v>
      </c>
      <c r="O86" s="131"/>
      <c r="P86" s="132"/>
    </row>
    <row r="87" spans="1:16" ht="12.75" customHeight="1" x14ac:dyDescent="0.2">
      <c r="A87" s="119">
        <v>91</v>
      </c>
      <c r="B87" s="126"/>
      <c r="C87" s="243">
        <v>66</v>
      </c>
      <c r="D87" s="225">
        <f>IF(C87="","",SUMPRODUCT((Entrée!$C$4:C117=C87)*(Entrée!$D$4:D117))-SUMPRODUCT((Sortie!$C$4:C114=C87)*(Sortie!$D$4:D114)))</f>
        <v>64</v>
      </c>
      <c r="E87" s="54" t="s">
        <v>82</v>
      </c>
      <c r="F87" s="84" t="s">
        <v>141</v>
      </c>
      <c r="G87" s="80" t="s">
        <v>150</v>
      </c>
      <c r="H87" s="189">
        <v>1</v>
      </c>
      <c r="I87" s="80">
        <v>1506</v>
      </c>
      <c r="J87" s="84" t="s">
        <v>188</v>
      </c>
      <c r="K87" s="84">
        <v>1</v>
      </c>
      <c r="L87" s="84">
        <v>1</v>
      </c>
      <c r="M87" s="84" t="s">
        <v>141</v>
      </c>
      <c r="N87" s="130">
        <v>77.25</v>
      </c>
      <c r="O87" s="131"/>
      <c r="P87" s="132"/>
    </row>
    <row r="88" spans="1:16" ht="12.75" customHeight="1" x14ac:dyDescent="0.2">
      <c r="A88" s="119">
        <v>92</v>
      </c>
      <c r="B88" s="126"/>
      <c r="C88" s="243">
        <v>67</v>
      </c>
      <c r="D88" s="225">
        <f>IF(C88="","",SUMPRODUCT((Entrée!$C$4:C118=C88)*(Entrée!$D$4:D118))-SUMPRODUCT((Sortie!$C$4:C115=C88)*(Sortie!$D$4:D115)))</f>
        <v>63</v>
      </c>
      <c r="E88" s="54" t="s">
        <v>83</v>
      </c>
      <c r="F88" s="84" t="s">
        <v>140</v>
      </c>
      <c r="G88" s="80" t="s">
        <v>150</v>
      </c>
      <c r="H88" s="189">
        <v>1</v>
      </c>
      <c r="I88" s="80">
        <v>1506</v>
      </c>
      <c r="J88" s="84" t="s">
        <v>189</v>
      </c>
      <c r="K88" s="84">
        <v>1</v>
      </c>
      <c r="L88" s="84">
        <v>2.5</v>
      </c>
      <c r="M88" s="84" t="s">
        <v>140</v>
      </c>
      <c r="N88" s="130">
        <v>59.33</v>
      </c>
      <c r="O88" s="131"/>
      <c r="P88" s="132"/>
    </row>
    <row r="89" spans="1:16" ht="12.75" customHeight="1" x14ac:dyDescent="0.2">
      <c r="A89" s="119">
        <v>93</v>
      </c>
      <c r="B89" s="126"/>
      <c r="C89" s="243">
        <v>68</v>
      </c>
      <c r="D89" s="225">
        <f>IF(C89="","",SUMPRODUCT((Entrée!$C$4:C119=C89)*(Entrée!$D$4:D119))-SUMPRODUCT((Sortie!$C$4:C116=C89)*(Sortie!$D$4:D116)))</f>
        <v>62</v>
      </c>
      <c r="E89" s="54" t="s">
        <v>84</v>
      </c>
      <c r="F89" s="84" t="s">
        <v>140</v>
      </c>
      <c r="G89" s="80" t="s">
        <v>150</v>
      </c>
      <c r="H89" s="189">
        <v>1</v>
      </c>
      <c r="I89" s="80">
        <v>1506</v>
      </c>
      <c r="J89" s="84" t="s">
        <v>190</v>
      </c>
      <c r="K89" s="84">
        <v>1</v>
      </c>
      <c r="L89" s="84">
        <v>2.5</v>
      </c>
      <c r="M89" s="84" t="s">
        <v>140</v>
      </c>
      <c r="N89" s="130">
        <v>33.229999999999997</v>
      </c>
      <c r="O89" s="131"/>
      <c r="P89" s="132"/>
    </row>
    <row r="90" spans="1:16" ht="12.75" customHeight="1" x14ac:dyDescent="0.2">
      <c r="A90" s="119">
        <v>94</v>
      </c>
      <c r="B90" s="126"/>
      <c r="C90" s="243">
        <v>69</v>
      </c>
      <c r="D90" s="225">
        <f>IF(C90="","",SUMPRODUCT((Entrée!$C$4:C120=C90)*(Entrée!$D$4:D120))-SUMPRODUCT((Sortie!$C$4:C117=C90)*(Sortie!$D$4:D117)))</f>
        <v>61</v>
      </c>
      <c r="E90" s="54" t="s">
        <v>85</v>
      </c>
      <c r="F90" s="84" t="s">
        <v>140</v>
      </c>
      <c r="G90" s="80" t="s">
        <v>150</v>
      </c>
      <c r="H90" s="189">
        <v>1</v>
      </c>
      <c r="I90" s="80">
        <v>1506</v>
      </c>
      <c r="J90" s="84" t="s">
        <v>191</v>
      </c>
      <c r="K90" s="84">
        <v>1</v>
      </c>
      <c r="L90" s="84">
        <v>2.5</v>
      </c>
      <c r="M90" s="84" t="s">
        <v>140</v>
      </c>
      <c r="N90" s="130">
        <v>22.73</v>
      </c>
      <c r="O90" s="131"/>
      <c r="P90" s="132"/>
    </row>
    <row r="91" spans="1:16" ht="12.75" customHeight="1" x14ac:dyDescent="0.2">
      <c r="A91" s="119">
        <v>95</v>
      </c>
      <c r="B91" s="126"/>
      <c r="C91" s="243">
        <v>70</v>
      </c>
      <c r="D91" s="225">
        <f>IF(C91="","",SUMPRODUCT((Entrée!$C$4:C121=C91)*(Entrée!$D$4:D121))-SUMPRODUCT((Sortie!$C$4:C118=C91)*(Sortie!$D$4:D118)))</f>
        <v>60</v>
      </c>
      <c r="E91" s="54" t="s">
        <v>86</v>
      </c>
      <c r="F91" s="84" t="s">
        <v>140</v>
      </c>
      <c r="G91" s="80" t="s">
        <v>150</v>
      </c>
      <c r="H91" s="189">
        <v>1</v>
      </c>
      <c r="I91" s="80">
        <v>1506</v>
      </c>
      <c r="J91" s="84" t="s">
        <v>192</v>
      </c>
      <c r="K91" s="84">
        <v>1</v>
      </c>
      <c r="L91" s="84">
        <v>2.5</v>
      </c>
      <c r="M91" s="84" t="s">
        <v>140</v>
      </c>
      <c r="N91" s="165">
        <v>40.799999999999997</v>
      </c>
      <c r="O91" s="131"/>
      <c r="P91" s="132"/>
    </row>
    <row r="92" spans="1:16" ht="12.75" customHeight="1" x14ac:dyDescent="0.2">
      <c r="A92" s="119">
        <v>96</v>
      </c>
      <c r="B92" s="126"/>
      <c r="C92" s="243">
        <v>71</v>
      </c>
      <c r="D92" s="225">
        <f>IF(C92="","",SUMPRODUCT((Entrée!$C$4:C122=C92)*(Entrée!$D$4:D122))-SUMPRODUCT((Sortie!$C$4:C119=C92)*(Sortie!$D$4:D119)))</f>
        <v>59</v>
      </c>
      <c r="E92" s="54" t="s">
        <v>87</v>
      </c>
      <c r="F92" s="84" t="s">
        <v>141</v>
      </c>
      <c r="G92" s="80"/>
      <c r="H92" s="189">
        <v>0.5</v>
      </c>
      <c r="I92" s="80">
        <v>1506</v>
      </c>
      <c r="J92" s="84"/>
      <c r="K92" s="84">
        <v>0.5</v>
      </c>
      <c r="L92" s="84">
        <v>0.5</v>
      </c>
      <c r="M92" s="84" t="s">
        <v>141</v>
      </c>
      <c r="N92" s="130"/>
      <c r="O92" s="131"/>
      <c r="P92" s="132"/>
    </row>
    <row r="93" spans="1:16" ht="12.75" customHeight="1" x14ac:dyDescent="0.2">
      <c r="A93" s="119">
        <v>97</v>
      </c>
      <c r="B93" s="126"/>
      <c r="C93" s="243">
        <v>72</v>
      </c>
      <c r="D93" s="225">
        <f>IF(C93="","",SUMPRODUCT((Entrée!$C$4:C123=C93)*(Entrée!$D$4:D123))-SUMPRODUCT((Sortie!$C$4:C120=C93)*(Sortie!$D$4:D120)))</f>
        <v>58</v>
      </c>
      <c r="E93" s="54" t="s">
        <v>88</v>
      </c>
      <c r="F93" s="84" t="s">
        <v>140</v>
      </c>
      <c r="G93" s="80" t="s">
        <v>150</v>
      </c>
      <c r="H93" s="189">
        <v>1</v>
      </c>
      <c r="I93" s="80">
        <v>1506</v>
      </c>
      <c r="J93" s="84" t="s">
        <v>193</v>
      </c>
      <c r="K93" s="84">
        <v>1</v>
      </c>
      <c r="L93" s="84">
        <v>1</v>
      </c>
      <c r="M93" s="84" t="s">
        <v>140</v>
      </c>
      <c r="N93" s="130">
        <v>60</v>
      </c>
      <c r="O93" s="131"/>
      <c r="P93" s="132"/>
    </row>
    <row r="94" spans="1:16" ht="5.0999999999999996" customHeight="1" x14ac:dyDescent="0.25">
      <c r="A94" s="110"/>
      <c r="B94" s="110"/>
      <c r="C94" s="244"/>
      <c r="D94" s="208"/>
      <c r="E94" s="51"/>
      <c r="F94" s="51"/>
      <c r="G94" s="51"/>
      <c r="H94" s="128"/>
      <c r="I94" s="51"/>
      <c r="J94" s="51"/>
      <c r="K94" s="51"/>
      <c r="L94" s="51"/>
      <c r="M94" s="51"/>
      <c r="N94" s="133"/>
      <c r="O94" s="134"/>
      <c r="P94" s="135"/>
    </row>
    <row r="95" spans="1:16" ht="12.75" customHeight="1" x14ac:dyDescent="0.2">
      <c r="A95" s="113"/>
      <c r="B95" s="113"/>
      <c r="C95" s="113"/>
      <c r="D95" s="113"/>
      <c r="E95" s="59" t="s">
        <v>89</v>
      </c>
      <c r="F95" s="77"/>
      <c r="G95" s="101"/>
      <c r="H95" s="199"/>
      <c r="I95" s="101"/>
      <c r="J95" s="77"/>
      <c r="K95" s="77"/>
      <c r="L95" s="77"/>
      <c r="M95" s="77"/>
      <c r="N95" s="139"/>
      <c r="O95" s="140"/>
      <c r="P95" s="166"/>
    </row>
    <row r="96" spans="1:16" ht="12.75" customHeight="1" x14ac:dyDescent="0.2">
      <c r="A96" s="113">
        <v>98</v>
      </c>
      <c r="B96" s="126"/>
      <c r="C96" s="243">
        <v>73</v>
      </c>
      <c r="D96" s="225">
        <f>IF(C96="","",SUMPRODUCT((Entrée!$C$4:C126=C96)*(Entrée!$D$4:D126))-SUMPRODUCT((Sortie!$C$4:C123=C96)*(Sortie!$D$4:D123)))</f>
        <v>57</v>
      </c>
      <c r="E96" s="54" t="s">
        <v>90</v>
      </c>
      <c r="F96" s="84" t="s">
        <v>140</v>
      </c>
      <c r="G96" s="80" t="s">
        <v>150</v>
      </c>
      <c r="H96" s="189">
        <v>1</v>
      </c>
      <c r="I96" s="80">
        <v>1506</v>
      </c>
      <c r="J96" s="84" t="s">
        <v>194</v>
      </c>
      <c r="K96" s="84">
        <v>1</v>
      </c>
      <c r="L96" s="84">
        <v>1</v>
      </c>
      <c r="M96" s="84" t="s">
        <v>140</v>
      </c>
      <c r="N96" s="130">
        <v>24.6</v>
      </c>
      <c r="O96" s="131"/>
      <c r="P96" s="132"/>
    </row>
    <row r="97" spans="1:16" ht="12.75" customHeight="1" x14ac:dyDescent="0.2">
      <c r="A97" s="113">
        <v>99</v>
      </c>
      <c r="B97" s="126"/>
      <c r="C97" s="243">
        <v>74</v>
      </c>
      <c r="D97" s="225">
        <f>IF(C97="","",SUMPRODUCT((Entrée!$C$4:C127=C97)*(Entrée!$D$4:D127))-SUMPRODUCT((Sortie!$C$4:C124=C97)*(Sortie!$D$4:D124)))</f>
        <v>56</v>
      </c>
      <c r="E97" s="54" t="s">
        <v>91</v>
      </c>
      <c r="F97" s="84" t="s">
        <v>135</v>
      </c>
      <c r="G97" s="80" t="s">
        <v>150</v>
      </c>
      <c r="H97" s="189">
        <v>1</v>
      </c>
      <c r="I97" s="80">
        <v>1506</v>
      </c>
      <c r="J97" s="91" t="s">
        <v>195</v>
      </c>
      <c r="K97" s="91">
        <v>4</v>
      </c>
      <c r="L97" s="84">
        <v>2.5</v>
      </c>
      <c r="M97" s="84" t="s">
        <v>140</v>
      </c>
      <c r="N97" s="130">
        <v>37.950000000000003</v>
      </c>
      <c r="O97" s="131"/>
      <c r="P97" s="132"/>
    </row>
    <row r="98" spans="1:16" ht="12.75" customHeight="1" x14ac:dyDescent="0.2">
      <c r="A98" s="113">
        <v>100</v>
      </c>
      <c r="B98" s="126"/>
      <c r="C98" s="243">
        <v>75</v>
      </c>
      <c r="D98" s="225">
        <f>IF(C98="","",SUMPRODUCT((Entrée!$C$4:C128=C98)*(Entrée!$D$4:D128))-SUMPRODUCT((Sortie!$C$4:C125=C98)*(Sortie!$D$4:D125)))</f>
        <v>55</v>
      </c>
      <c r="E98" s="54" t="s">
        <v>92</v>
      </c>
      <c r="F98" s="84" t="s">
        <v>140</v>
      </c>
      <c r="G98" s="80" t="s">
        <v>150</v>
      </c>
      <c r="H98" s="189">
        <v>1</v>
      </c>
      <c r="I98" s="80">
        <v>1506</v>
      </c>
      <c r="J98" s="84" t="s">
        <v>196</v>
      </c>
      <c r="K98" s="84">
        <v>1</v>
      </c>
      <c r="L98" s="84">
        <v>1</v>
      </c>
      <c r="M98" s="84" t="s">
        <v>140</v>
      </c>
      <c r="N98" s="130">
        <v>166.5</v>
      </c>
      <c r="O98" s="131"/>
      <c r="P98" s="132"/>
    </row>
    <row r="99" spans="1:16" ht="12.75" customHeight="1" x14ac:dyDescent="0.2">
      <c r="A99" s="113">
        <v>101</v>
      </c>
      <c r="B99" s="126"/>
      <c r="C99" s="243">
        <v>76</v>
      </c>
      <c r="D99" s="225">
        <f>IF(C99="","",SUMPRODUCT((Entrée!$C$4:C129=C99)*(Entrée!$D$4:D129))-SUMPRODUCT((Sortie!$C$4:C126=C99)*(Sortie!$D$4:D126)))</f>
        <v>54</v>
      </c>
      <c r="E99" s="54" t="s">
        <v>93</v>
      </c>
      <c r="F99" s="84" t="s">
        <v>140</v>
      </c>
      <c r="G99" s="80" t="s">
        <v>150</v>
      </c>
      <c r="H99" s="189">
        <v>1</v>
      </c>
      <c r="I99" s="80">
        <v>1506</v>
      </c>
      <c r="J99" s="84" t="s">
        <v>197</v>
      </c>
      <c r="K99" s="84">
        <v>1</v>
      </c>
      <c r="L99" s="84">
        <v>1</v>
      </c>
      <c r="M99" s="84" t="s">
        <v>140</v>
      </c>
      <c r="N99" s="130">
        <v>33.450000000000003</v>
      </c>
      <c r="O99" s="131"/>
      <c r="P99" s="132"/>
    </row>
    <row r="100" spans="1:16" ht="12.75" customHeight="1" x14ac:dyDescent="0.2">
      <c r="A100" s="113">
        <v>102</v>
      </c>
      <c r="B100" s="126"/>
      <c r="C100" s="243">
        <v>77</v>
      </c>
      <c r="D100" s="225">
        <f>IF(C100="","",SUMPRODUCT((Entrée!$C$4:C130=C100)*(Entrée!$D$4:D130))-SUMPRODUCT((Sortie!$C$4:C127=C100)*(Sortie!$D$4:D127)))</f>
        <v>53</v>
      </c>
      <c r="E100" s="54" t="s">
        <v>94</v>
      </c>
      <c r="F100" s="84" t="s">
        <v>140</v>
      </c>
      <c r="G100" s="80" t="s">
        <v>150</v>
      </c>
      <c r="H100" s="189">
        <v>1</v>
      </c>
      <c r="I100" s="80">
        <v>1506</v>
      </c>
      <c r="J100" s="84" t="s">
        <v>198</v>
      </c>
      <c r="K100" s="84">
        <v>1</v>
      </c>
      <c r="L100" s="84">
        <v>1</v>
      </c>
      <c r="M100" s="84" t="s">
        <v>140</v>
      </c>
      <c r="N100" s="130">
        <v>34.5</v>
      </c>
      <c r="O100" s="131"/>
      <c r="P100" s="132"/>
    </row>
    <row r="101" spans="1:16" ht="12.75" customHeight="1" x14ac:dyDescent="0.2">
      <c r="A101" s="113">
        <v>103</v>
      </c>
      <c r="B101" s="126"/>
      <c r="C101" s="243">
        <v>78</v>
      </c>
      <c r="D101" s="225">
        <f>IF(C101="","",SUMPRODUCT((Entrée!$C$4:C131=C101)*(Entrée!$D$4:D131))-SUMPRODUCT((Sortie!$C$4:C128=C101)*(Sortie!$D$4:D128)))</f>
        <v>52</v>
      </c>
      <c r="E101" s="54" t="s">
        <v>95</v>
      </c>
      <c r="F101" s="84" t="s">
        <v>135</v>
      </c>
      <c r="G101" s="80" t="s">
        <v>150</v>
      </c>
      <c r="H101" s="189">
        <v>1</v>
      </c>
      <c r="I101" s="80">
        <v>1506</v>
      </c>
      <c r="J101" s="91" t="s">
        <v>199</v>
      </c>
      <c r="K101" s="91">
        <v>4</v>
      </c>
      <c r="L101" s="84">
        <v>2.5</v>
      </c>
      <c r="M101" s="84" t="s">
        <v>140</v>
      </c>
      <c r="N101" s="130">
        <v>25.5</v>
      </c>
      <c r="O101" s="131"/>
      <c r="P101" s="132"/>
    </row>
    <row r="102" spans="1:16" ht="5.0999999999999996" customHeight="1" x14ac:dyDescent="0.25">
      <c r="A102" s="110"/>
      <c r="B102" s="110"/>
      <c r="C102" s="244"/>
      <c r="D102" s="208"/>
      <c r="E102" s="51"/>
      <c r="F102" s="75"/>
      <c r="G102" s="51"/>
      <c r="H102" s="128"/>
      <c r="I102" s="51"/>
      <c r="J102" s="75"/>
      <c r="K102" s="75"/>
      <c r="L102" s="75"/>
      <c r="M102" s="75"/>
      <c r="N102" s="133"/>
      <c r="O102" s="134"/>
      <c r="P102" s="135"/>
    </row>
    <row r="103" spans="1:16" ht="12.75" customHeight="1" thickBot="1" x14ac:dyDescent="0.25">
      <c r="A103" s="120"/>
      <c r="B103" s="120"/>
      <c r="C103" s="215"/>
      <c r="D103" s="215"/>
      <c r="E103" s="66" t="s">
        <v>96</v>
      </c>
      <c r="F103" s="86"/>
      <c r="G103" s="102"/>
      <c r="H103" s="200"/>
      <c r="I103" s="102"/>
      <c r="J103" s="86"/>
      <c r="K103" s="86"/>
      <c r="L103" s="86"/>
      <c r="M103" s="86"/>
      <c r="N103" s="167"/>
      <c r="O103" s="168"/>
      <c r="P103" s="169"/>
    </row>
    <row r="104" spans="1:16" ht="12.75" customHeight="1" x14ac:dyDescent="0.2">
      <c r="A104" s="120">
        <v>104</v>
      </c>
      <c r="B104" s="126"/>
      <c r="C104" s="246">
        <v>79</v>
      </c>
      <c r="D104" s="225">
        <f>IF(C104="","",SUMPRODUCT((Entrée!$C$4:C134=C104)*(Entrée!$D$4:D134))-SUMPRODUCT((Sortie!$C$4:C131=C104)*(Sortie!$D$4:D131)))</f>
        <v>51</v>
      </c>
      <c r="E104" s="58" t="s">
        <v>97</v>
      </c>
      <c r="F104" s="84" t="s">
        <v>141</v>
      </c>
      <c r="G104" s="80" t="s">
        <v>150</v>
      </c>
      <c r="H104" s="189">
        <v>0.2</v>
      </c>
      <c r="I104" s="80">
        <v>1506</v>
      </c>
      <c r="J104" s="84" t="s">
        <v>200</v>
      </c>
      <c r="K104" s="84">
        <v>1</v>
      </c>
      <c r="L104" s="84">
        <v>1</v>
      </c>
      <c r="M104" s="84" t="s">
        <v>141</v>
      </c>
      <c r="N104" s="130">
        <v>151.5</v>
      </c>
      <c r="O104" s="131"/>
      <c r="P104" s="132"/>
    </row>
    <row r="105" spans="1:16" ht="12.75" customHeight="1" x14ac:dyDescent="0.2">
      <c r="A105" s="120">
        <v>105</v>
      </c>
      <c r="B105" s="126"/>
      <c r="C105" s="246">
        <v>80</v>
      </c>
      <c r="D105" s="225">
        <f>IF(C105="","",SUMPRODUCT((Entrée!$C$4:C135=C105)*(Entrée!$D$4:D135))-SUMPRODUCT((Sortie!$C$4:C132=C105)*(Sortie!$D$4:D132)))</f>
        <v>50</v>
      </c>
      <c r="E105" s="58" t="s">
        <v>98</v>
      </c>
      <c r="F105" s="84" t="s">
        <v>141</v>
      </c>
      <c r="G105" s="80" t="s">
        <v>150</v>
      </c>
      <c r="H105" s="189">
        <v>0.2</v>
      </c>
      <c r="I105" s="80">
        <v>1506</v>
      </c>
      <c r="J105" s="84"/>
      <c r="K105" s="84">
        <v>1</v>
      </c>
      <c r="L105" s="84"/>
      <c r="M105" s="84"/>
      <c r="N105" s="130"/>
      <c r="O105" s="131"/>
      <c r="P105" s="132"/>
    </row>
    <row r="106" spans="1:16" ht="12.75" customHeight="1" x14ac:dyDescent="0.2">
      <c r="A106" s="120">
        <v>106</v>
      </c>
      <c r="B106" s="126"/>
      <c r="C106" s="246">
        <v>81</v>
      </c>
      <c r="D106" s="225">
        <f>IF(C106="","",SUMPRODUCT((Entrée!$C$4:C136=C106)*(Entrée!$D$4:D136))-SUMPRODUCT((Sortie!$C$4:C133=C106)*(Sortie!$D$4:D133)))</f>
        <v>49</v>
      </c>
      <c r="E106" s="58" t="s">
        <v>99</v>
      </c>
      <c r="F106" s="84" t="s">
        <v>141</v>
      </c>
      <c r="G106" s="80" t="s">
        <v>150</v>
      </c>
      <c r="H106" s="189">
        <v>0.2</v>
      </c>
      <c r="I106" s="80">
        <v>1506</v>
      </c>
      <c r="J106" s="84" t="s">
        <v>201</v>
      </c>
      <c r="K106" s="84">
        <v>0.5</v>
      </c>
      <c r="L106" s="84">
        <v>1</v>
      </c>
      <c r="M106" s="84" t="s">
        <v>141</v>
      </c>
      <c r="N106" s="130">
        <v>70.2</v>
      </c>
      <c r="O106" s="131"/>
      <c r="P106" s="132"/>
    </row>
    <row r="107" spans="1:16" ht="12.75" customHeight="1" x14ac:dyDescent="0.2">
      <c r="A107" s="120">
        <v>107</v>
      </c>
      <c r="B107" s="126"/>
      <c r="C107" s="246">
        <v>82</v>
      </c>
      <c r="D107" s="225">
        <f>IF(C107="","",SUMPRODUCT((Entrée!$C$4:C137=C107)*(Entrée!$D$4:D137))-SUMPRODUCT((Sortie!$C$4:C134=C107)*(Sortie!$D$4:D134)))</f>
        <v>48</v>
      </c>
      <c r="E107" s="58" t="s">
        <v>100</v>
      </c>
      <c r="F107" s="84"/>
      <c r="G107" s="74" t="s">
        <v>150</v>
      </c>
      <c r="H107" s="189"/>
      <c r="I107" s="80">
        <v>1506</v>
      </c>
      <c r="J107" s="91" t="s">
        <v>202</v>
      </c>
      <c r="K107" s="91"/>
      <c r="L107" s="84">
        <v>0.5</v>
      </c>
      <c r="M107" s="91" t="s">
        <v>141</v>
      </c>
      <c r="N107" s="130">
        <v>38.1</v>
      </c>
      <c r="O107" s="131"/>
      <c r="P107" s="132"/>
    </row>
    <row r="108" spans="1:16" ht="12.75" customHeight="1" x14ac:dyDescent="0.2">
      <c r="A108" s="120">
        <v>108</v>
      </c>
      <c r="B108" s="126"/>
      <c r="C108" s="246">
        <v>83</v>
      </c>
      <c r="D108" s="225">
        <f>IF(C108="","",SUMPRODUCT((Entrée!$C$4:C138=C108)*(Entrée!$D$4:D138))-SUMPRODUCT((Sortie!$C$4:C135=C108)*(Sortie!$D$4:D135)))</f>
        <v>47</v>
      </c>
      <c r="E108" s="58" t="s">
        <v>101</v>
      </c>
      <c r="F108" s="84" t="s">
        <v>141</v>
      </c>
      <c r="G108" s="80" t="s">
        <v>150</v>
      </c>
      <c r="H108" s="189">
        <v>0.2</v>
      </c>
      <c r="I108" s="80">
        <v>1506</v>
      </c>
      <c r="J108" s="84" t="s">
        <v>203</v>
      </c>
      <c r="K108" s="84">
        <v>1</v>
      </c>
      <c r="L108" s="84">
        <v>1</v>
      </c>
      <c r="M108" s="84" t="s">
        <v>141</v>
      </c>
      <c r="N108" s="130">
        <v>28.12</v>
      </c>
      <c r="O108" s="131"/>
      <c r="P108" s="132"/>
    </row>
    <row r="109" spans="1:16" ht="5.0999999999999996" customHeight="1" x14ac:dyDescent="0.25">
      <c r="A109" s="110"/>
      <c r="B109" s="110"/>
      <c r="C109" s="244"/>
      <c r="D109" s="208"/>
      <c r="E109" s="51"/>
      <c r="F109" s="75"/>
      <c r="G109" s="51"/>
      <c r="H109" s="128"/>
      <c r="I109" s="51"/>
      <c r="J109" s="75"/>
      <c r="K109" s="75"/>
      <c r="L109" s="75"/>
      <c r="M109" s="75"/>
      <c r="N109" s="133"/>
      <c r="O109" s="134"/>
      <c r="P109" s="135"/>
    </row>
    <row r="110" spans="1:16" ht="12.75" customHeight="1" thickBot="1" x14ac:dyDescent="0.25">
      <c r="A110" s="116"/>
      <c r="B110" s="116"/>
      <c r="C110" s="216"/>
      <c r="D110" s="216"/>
      <c r="E110" s="67" t="s">
        <v>102</v>
      </c>
      <c r="F110" s="87"/>
      <c r="G110" s="103"/>
      <c r="H110" s="201"/>
      <c r="I110" s="103"/>
      <c r="J110" s="87"/>
      <c r="K110" s="87"/>
      <c r="L110" s="87"/>
      <c r="M110" s="87"/>
      <c r="N110" s="170"/>
      <c r="O110" s="171"/>
      <c r="P110" s="172"/>
    </row>
    <row r="111" spans="1:16" ht="12.75" customHeight="1" x14ac:dyDescent="0.2">
      <c r="A111" s="116">
        <v>109</v>
      </c>
      <c r="B111" s="126"/>
      <c r="C111" s="246">
        <v>84</v>
      </c>
      <c r="D111" s="225">
        <f>IF(C111="","",SUMPRODUCT((Entrée!$C$4:C141=C111)*(Entrée!$D$4:D141))-SUMPRODUCT((Sortie!$C$4:C138=C111)*(Sortie!$D$4:D138)))</f>
        <v>46</v>
      </c>
      <c r="E111" s="58" t="s">
        <v>103</v>
      </c>
      <c r="F111" s="84" t="s">
        <v>141</v>
      </c>
      <c r="G111" s="80" t="s">
        <v>150</v>
      </c>
      <c r="H111" s="189">
        <v>0.2</v>
      </c>
      <c r="I111" s="80">
        <v>1506</v>
      </c>
      <c r="J111" s="84" t="s">
        <v>204</v>
      </c>
      <c r="K111" s="84">
        <v>1</v>
      </c>
      <c r="L111" s="84">
        <v>1</v>
      </c>
      <c r="M111" s="84" t="s">
        <v>141</v>
      </c>
      <c r="N111" s="130">
        <v>146.25</v>
      </c>
      <c r="O111" s="131"/>
      <c r="P111" s="132"/>
    </row>
    <row r="112" spans="1:16" ht="12.75" customHeight="1" x14ac:dyDescent="0.2">
      <c r="A112" s="116">
        <v>110</v>
      </c>
      <c r="B112" s="126"/>
      <c r="C112" s="246">
        <v>85</v>
      </c>
      <c r="D112" s="225">
        <f>IF(C112="","",SUMPRODUCT((Entrée!$C$4:C142=C112)*(Entrée!$D$4:D142))-SUMPRODUCT((Sortie!$C$4:C139=C112)*(Sortie!$D$4:D139)))</f>
        <v>45</v>
      </c>
      <c r="E112" s="58" t="s">
        <v>104</v>
      </c>
      <c r="F112" s="84" t="s">
        <v>141</v>
      </c>
      <c r="G112" s="80" t="s">
        <v>150</v>
      </c>
      <c r="H112" s="189">
        <v>0.2</v>
      </c>
      <c r="I112" s="80">
        <v>1506</v>
      </c>
      <c r="J112" s="84" t="s">
        <v>205</v>
      </c>
      <c r="K112" s="84">
        <v>0.5</v>
      </c>
      <c r="L112" s="84">
        <v>1</v>
      </c>
      <c r="M112" s="84" t="s">
        <v>141</v>
      </c>
      <c r="N112" s="130">
        <v>140.25</v>
      </c>
      <c r="O112" s="131"/>
      <c r="P112" s="132"/>
    </row>
    <row r="113" spans="1:16" ht="5.0999999999999996" customHeight="1" x14ac:dyDescent="0.25">
      <c r="A113" s="110"/>
      <c r="B113" s="110"/>
      <c r="C113" s="244"/>
      <c r="D113" s="208"/>
      <c r="E113" s="51"/>
      <c r="F113" s="75"/>
      <c r="G113" s="51"/>
      <c r="H113" s="128"/>
      <c r="I113" s="51"/>
      <c r="J113" s="75"/>
      <c r="K113" s="75"/>
      <c r="L113" s="75"/>
      <c r="M113" s="75"/>
      <c r="N113" s="133"/>
      <c r="O113" s="134"/>
      <c r="P113" s="135"/>
    </row>
    <row r="114" spans="1:16" ht="12.75" customHeight="1" thickBot="1" x14ac:dyDescent="0.25">
      <c r="A114" s="121"/>
      <c r="B114" s="121"/>
      <c r="C114" s="217"/>
      <c r="D114" s="217"/>
      <c r="E114" s="68" t="s">
        <v>105</v>
      </c>
      <c r="F114" s="88"/>
      <c r="G114" s="104"/>
      <c r="H114" s="202"/>
      <c r="I114" s="104"/>
      <c r="J114" s="88"/>
      <c r="K114" s="88"/>
      <c r="L114" s="88"/>
      <c r="M114" s="88"/>
      <c r="N114" s="173"/>
      <c r="O114" s="174"/>
      <c r="P114" s="175"/>
    </row>
    <row r="115" spans="1:16" ht="12.75" customHeight="1" x14ac:dyDescent="0.2">
      <c r="A115" s="121">
        <v>111</v>
      </c>
      <c r="B115" s="126"/>
      <c r="C115" s="246">
        <v>86</v>
      </c>
      <c r="D115" s="225">
        <f>IF(C115="","",SUMPRODUCT((Entrée!$C$4:C145=C115)*(Entrée!$D$4:D145))-SUMPRODUCT((Sortie!$C$4:C142=C115)*(Sortie!$D$4:D142)))</f>
        <v>44</v>
      </c>
      <c r="E115" s="58" t="s">
        <v>106</v>
      </c>
      <c r="F115" s="84" t="s">
        <v>140</v>
      </c>
      <c r="G115" s="74" t="s">
        <v>150</v>
      </c>
      <c r="H115" s="189">
        <v>0.5</v>
      </c>
      <c r="I115" s="80">
        <v>1506</v>
      </c>
      <c r="J115" s="84" t="s">
        <v>206</v>
      </c>
      <c r="K115" s="84">
        <v>1</v>
      </c>
      <c r="L115" s="84">
        <v>100</v>
      </c>
      <c r="M115" s="91" t="s">
        <v>207</v>
      </c>
      <c r="N115" s="130">
        <v>34.950000000000003</v>
      </c>
      <c r="O115" s="131"/>
      <c r="P115" s="132"/>
    </row>
    <row r="116" spans="1:16" ht="5.0999999999999996" customHeight="1" x14ac:dyDescent="0.25">
      <c r="A116" s="122"/>
      <c r="B116" s="122"/>
      <c r="C116" s="220"/>
      <c r="D116" s="218"/>
      <c r="E116" s="69"/>
      <c r="F116" s="89"/>
      <c r="G116" s="69"/>
      <c r="H116" s="203"/>
      <c r="I116" s="69"/>
      <c r="J116" s="89"/>
      <c r="K116" s="89"/>
      <c r="L116" s="89"/>
      <c r="M116" s="89"/>
      <c r="N116" s="176"/>
      <c r="O116" s="177"/>
      <c r="P116" s="178"/>
    </row>
    <row r="117" spans="1:16" ht="12.75" customHeight="1" thickBot="1" x14ac:dyDescent="0.25">
      <c r="A117" s="123"/>
      <c r="B117" s="123"/>
      <c r="C117" s="219"/>
      <c r="D117" s="219"/>
      <c r="E117" s="70" t="s">
        <v>107</v>
      </c>
      <c r="F117" s="90"/>
      <c r="G117" s="105"/>
      <c r="H117" s="204"/>
      <c r="I117" s="105"/>
      <c r="J117" s="90"/>
      <c r="K117" s="90"/>
      <c r="L117" s="90"/>
      <c r="M117" s="90"/>
      <c r="N117" s="179"/>
      <c r="O117" s="180"/>
      <c r="P117" s="181"/>
    </row>
    <row r="118" spans="1:16" ht="12.75" customHeight="1" x14ac:dyDescent="0.2">
      <c r="A118" s="123"/>
      <c r="B118" s="126"/>
      <c r="C118" s="246">
        <v>87</v>
      </c>
      <c r="D118" s="225">
        <f>IF(C118="","",SUMPRODUCT((Entrée!$C$4:C148=C118)*(Entrée!$D$4:D148))-SUMPRODUCT((Sortie!$C$4:C145=C118)*(Sortie!$D$4:D145)))</f>
        <v>43</v>
      </c>
      <c r="E118" s="58" t="s">
        <v>108</v>
      </c>
      <c r="F118" s="91" t="s">
        <v>139</v>
      </c>
      <c r="G118" s="80" t="s">
        <v>150</v>
      </c>
      <c r="H118" s="189">
        <v>100</v>
      </c>
      <c r="I118" s="80">
        <v>1506</v>
      </c>
      <c r="J118" s="182" t="s">
        <v>208</v>
      </c>
      <c r="K118" s="182">
        <v>200</v>
      </c>
      <c r="L118" s="84">
        <v>100</v>
      </c>
      <c r="M118" s="91" t="s">
        <v>139</v>
      </c>
      <c r="N118" s="130">
        <v>20</v>
      </c>
      <c r="O118" s="131">
        <f t="shared" ref="O118:O125" si="4">N118-(N118*P118/100)</f>
        <v>20</v>
      </c>
      <c r="P118" s="132">
        <v>0</v>
      </c>
    </row>
    <row r="119" spans="1:16" ht="12.75" customHeight="1" x14ac:dyDescent="0.2">
      <c r="A119" s="123"/>
      <c r="B119" s="126"/>
      <c r="C119" s="246">
        <v>88</v>
      </c>
      <c r="D119" s="225">
        <f>IF(C119="","",SUMPRODUCT((Entrée!$C$4:C149=C119)*(Entrée!$D$4:D149))-SUMPRODUCT((Sortie!$C$4:C146=C119)*(Sortie!$D$4:D146)))</f>
        <v>42</v>
      </c>
      <c r="E119" s="58" t="s">
        <v>109</v>
      </c>
      <c r="F119" s="91" t="s">
        <v>139</v>
      </c>
      <c r="G119" s="80" t="s">
        <v>150</v>
      </c>
      <c r="H119" s="189">
        <v>100</v>
      </c>
      <c r="I119" s="80">
        <v>1506</v>
      </c>
      <c r="J119" s="182" t="s">
        <v>209</v>
      </c>
      <c r="K119" s="182">
        <v>300</v>
      </c>
      <c r="L119" s="84">
        <v>100</v>
      </c>
      <c r="M119" s="91" t="s">
        <v>139</v>
      </c>
      <c r="N119" s="130">
        <v>20</v>
      </c>
      <c r="O119" s="131">
        <f t="shared" si="4"/>
        <v>20</v>
      </c>
      <c r="P119" s="132">
        <v>0</v>
      </c>
    </row>
    <row r="120" spans="1:16" ht="12.75" customHeight="1" x14ac:dyDescent="0.2">
      <c r="A120" s="123"/>
      <c r="B120" s="126"/>
      <c r="C120" s="246">
        <v>89</v>
      </c>
      <c r="D120" s="225">
        <f>IF(C120="","",SUMPRODUCT((Entrée!$C$4:C150=C120)*(Entrée!$D$4:D150))-SUMPRODUCT((Sortie!$C$4:C147=C120)*(Sortie!$D$4:D147)))</f>
        <v>41</v>
      </c>
      <c r="E120" s="58" t="s">
        <v>110</v>
      </c>
      <c r="F120" s="91" t="s">
        <v>139</v>
      </c>
      <c r="G120" s="80" t="s">
        <v>150</v>
      </c>
      <c r="H120" s="189">
        <v>100</v>
      </c>
      <c r="I120" s="80">
        <v>1506</v>
      </c>
      <c r="J120" s="91" t="s">
        <v>210</v>
      </c>
      <c r="K120" s="91">
        <v>300</v>
      </c>
      <c r="L120" s="84">
        <v>100</v>
      </c>
      <c r="M120" s="91" t="s">
        <v>139</v>
      </c>
      <c r="N120" s="130">
        <v>20</v>
      </c>
      <c r="O120" s="131">
        <f t="shared" si="4"/>
        <v>20</v>
      </c>
      <c r="P120" s="132">
        <v>0</v>
      </c>
    </row>
    <row r="121" spans="1:16" ht="12.75" customHeight="1" x14ac:dyDescent="0.2">
      <c r="A121" s="123"/>
      <c r="B121" s="126"/>
      <c r="C121" s="246">
        <v>90</v>
      </c>
      <c r="D121" s="225">
        <f>IF(C121="","",SUMPRODUCT((Entrée!$C$4:C151=C121)*(Entrée!$D$4:D151))-SUMPRODUCT((Sortie!$C$4:C148=C121)*(Sortie!$D$4:D148)))</f>
        <v>40</v>
      </c>
      <c r="E121" s="58" t="s">
        <v>111</v>
      </c>
      <c r="F121" s="91" t="s">
        <v>139</v>
      </c>
      <c r="G121" s="80" t="s">
        <v>150</v>
      </c>
      <c r="H121" s="189">
        <v>100</v>
      </c>
      <c r="I121" s="80">
        <v>1506</v>
      </c>
      <c r="J121" s="182" t="s">
        <v>211</v>
      </c>
      <c r="K121" s="182">
        <v>300</v>
      </c>
      <c r="L121" s="84">
        <v>90</v>
      </c>
      <c r="M121" s="91" t="s">
        <v>139</v>
      </c>
      <c r="N121" s="130">
        <v>20</v>
      </c>
      <c r="O121" s="131">
        <f t="shared" si="4"/>
        <v>20</v>
      </c>
      <c r="P121" s="132">
        <v>0</v>
      </c>
    </row>
    <row r="122" spans="1:16" ht="12.75" customHeight="1" x14ac:dyDescent="0.2">
      <c r="A122" s="123"/>
      <c r="B122" s="126"/>
      <c r="C122" s="246">
        <v>91</v>
      </c>
      <c r="D122" s="225">
        <f>IF(C122="","",SUMPRODUCT((Entrée!$C$4:C152=C122)*(Entrée!$D$4:D152))-SUMPRODUCT((Sortie!$C$4:C149=C122)*(Sortie!$D$4:D149)))</f>
        <v>39</v>
      </c>
      <c r="E122" s="58" t="s">
        <v>112</v>
      </c>
      <c r="F122" s="91" t="s">
        <v>139</v>
      </c>
      <c r="G122" s="80" t="s">
        <v>150</v>
      </c>
      <c r="H122" s="189">
        <v>100</v>
      </c>
      <c r="I122" s="80">
        <v>1506</v>
      </c>
      <c r="J122" s="91" t="s">
        <v>212</v>
      </c>
      <c r="K122" s="91">
        <v>200</v>
      </c>
      <c r="L122" s="84">
        <v>100</v>
      </c>
      <c r="M122" s="91" t="s">
        <v>139</v>
      </c>
      <c r="N122" s="130">
        <v>18.559999999999999</v>
      </c>
      <c r="O122" s="131">
        <f t="shared" si="4"/>
        <v>18.559999999999999</v>
      </c>
      <c r="P122" s="132">
        <v>0</v>
      </c>
    </row>
    <row r="123" spans="1:16" ht="12.75" customHeight="1" x14ac:dyDescent="0.2">
      <c r="A123" s="123"/>
      <c r="B123" s="126"/>
      <c r="C123" s="246">
        <v>92</v>
      </c>
      <c r="D123" s="225">
        <f>IF(C123="","",SUMPRODUCT((Entrée!$C$4:C153=C123)*(Entrée!$D$4:D153))-SUMPRODUCT((Sortie!$C$4:C150=C123)*(Sortie!$D$4:D150)))</f>
        <v>38</v>
      </c>
      <c r="E123" s="58" t="s">
        <v>113</v>
      </c>
      <c r="F123" s="91" t="s">
        <v>139</v>
      </c>
      <c r="G123" s="80" t="s">
        <v>150</v>
      </c>
      <c r="H123" s="189">
        <v>100</v>
      </c>
      <c r="I123" s="80">
        <v>1506</v>
      </c>
      <c r="J123" s="91" t="s">
        <v>213</v>
      </c>
      <c r="K123" s="91">
        <v>300</v>
      </c>
      <c r="L123" s="84">
        <v>100</v>
      </c>
      <c r="M123" s="91" t="s">
        <v>139</v>
      </c>
      <c r="N123" s="130">
        <v>18.559999999999999</v>
      </c>
      <c r="O123" s="131">
        <f t="shared" si="4"/>
        <v>18.559999999999999</v>
      </c>
      <c r="P123" s="132">
        <v>0</v>
      </c>
    </row>
    <row r="124" spans="1:16" ht="12.75" customHeight="1" x14ac:dyDescent="0.2">
      <c r="A124" s="123"/>
      <c r="B124" s="126"/>
      <c r="C124" s="246">
        <v>93</v>
      </c>
      <c r="D124" s="225">
        <f>IF(C124="","",SUMPRODUCT((Entrée!$C$4:C154=C124)*(Entrée!$D$4:D154))-SUMPRODUCT((Sortie!$C$4:C151=C124)*(Sortie!$D$4:D151)))</f>
        <v>37</v>
      </c>
      <c r="E124" s="58" t="s">
        <v>114</v>
      </c>
      <c r="F124" s="91" t="s">
        <v>139</v>
      </c>
      <c r="G124" s="80" t="s">
        <v>150</v>
      </c>
      <c r="H124" s="189">
        <v>100</v>
      </c>
      <c r="I124" s="80">
        <v>1506</v>
      </c>
      <c r="J124" s="91" t="s">
        <v>214</v>
      </c>
      <c r="K124" s="91">
        <v>300</v>
      </c>
      <c r="L124" s="84">
        <v>100</v>
      </c>
      <c r="M124" s="91" t="s">
        <v>139</v>
      </c>
      <c r="N124" s="130">
        <v>18.559999999999999</v>
      </c>
      <c r="O124" s="131">
        <f t="shared" si="4"/>
        <v>18.559999999999999</v>
      </c>
      <c r="P124" s="132">
        <v>0</v>
      </c>
    </row>
    <row r="125" spans="1:16" ht="12.75" customHeight="1" x14ac:dyDescent="0.2">
      <c r="A125" s="123"/>
      <c r="B125" s="126"/>
      <c r="C125" s="246">
        <v>94</v>
      </c>
      <c r="D125" s="225">
        <f>IF(C125="","",SUMPRODUCT((Entrée!$C$4:C155=C125)*(Entrée!$D$4:D155))-SUMPRODUCT((Sortie!$C$4:C152=C125)*(Sortie!$D$4:D152)))</f>
        <v>36</v>
      </c>
      <c r="E125" s="58" t="s">
        <v>115</v>
      </c>
      <c r="F125" s="91" t="s">
        <v>139</v>
      </c>
      <c r="G125" s="80" t="s">
        <v>150</v>
      </c>
      <c r="H125" s="189">
        <v>100</v>
      </c>
      <c r="I125" s="80">
        <v>1506</v>
      </c>
      <c r="J125" s="91" t="s">
        <v>212</v>
      </c>
      <c r="K125" s="91">
        <v>300</v>
      </c>
      <c r="L125" s="84">
        <v>90</v>
      </c>
      <c r="M125" s="91" t="s">
        <v>139</v>
      </c>
      <c r="N125" s="130">
        <v>18.559999999999999</v>
      </c>
      <c r="O125" s="131">
        <f t="shared" si="4"/>
        <v>18.559999999999999</v>
      </c>
      <c r="P125" s="132">
        <v>0</v>
      </c>
    </row>
    <row r="126" spans="1:16" ht="5.0999999999999996" customHeight="1" x14ac:dyDescent="0.2">
      <c r="A126" s="124"/>
      <c r="B126" s="124"/>
      <c r="C126" s="220"/>
      <c r="D126" s="220"/>
      <c r="E126" s="71"/>
      <c r="F126" s="92"/>
      <c r="G126" s="89"/>
      <c r="H126" s="205"/>
      <c r="I126" s="89"/>
      <c r="J126" s="92"/>
      <c r="K126" s="92"/>
      <c r="L126" s="178"/>
      <c r="M126" s="92"/>
      <c r="N126" s="176"/>
      <c r="O126" s="177"/>
      <c r="P126" s="183"/>
    </row>
    <row r="127" spans="1:16" ht="12.75" customHeight="1" x14ac:dyDescent="0.2">
      <c r="A127" s="125"/>
      <c r="B127" s="125"/>
      <c r="C127" s="221"/>
      <c r="D127" s="221"/>
      <c r="E127" s="72" t="s">
        <v>116</v>
      </c>
      <c r="F127" s="93"/>
      <c r="G127" s="106"/>
      <c r="H127" s="206"/>
      <c r="I127" s="106"/>
      <c r="J127" s="93"/>
      <c r="K127" s="93"/>
      <c r="L127" s="93"/>
      <c r="M127" s="93"/>
      <c r="N127" s="184"/>
      <c r="O127" s="185"/>
      <c r="P127" s="186"/>
    </row>
    <row r="128" spans="1:16" ht="12.75" customHeight="1" x14ac:dyDescent="0.2">
      <c r="A128" s="125"/>
      <c r="B128" s="126"/>
      <c r="C128" s="246">
        <v>95</v>
      </c>
      <c r="D128" s="228">
        <f>IF(C128="","",SUMPRODUCT((Entrée!$C$4:C158=C128)*(Entrée!$D$4:D158))-SUMPRODUCT((Sortie!$C$4:C155=C128)*(Sortie!$D$4:D155)))</f>
        <v>35</v>
      </c>
      <c r="E128" s="73" t="s">
        <v>117</v>
      </c>
      <c r="F128" s="94" t="s">
        <v>139</v>
      </c>
      <c r="G128" s="107" t="s">
        <v>151</v>
      </c>
      <c r="H128" s="207">
        <v>20</v>
      </c>
      <c r="I128" s="187">
        <v>1506</v>
      </c>
      <c r="J128" s="94" t="s">
        <v>215</v>
      </c>
      <c r="K128" s="94">
        <v>200</v>
      </c>
      <c r="L128" s="98">
        <v>100</v>
      </c>
      <c r="M128" s="94" t="s">
        <v>139</v>
      </c>
      <c r="N128" s="188">
        <v>19</v>
      </c>
      <c r="O128" s="188"/>
      <c r="P128" s="187">
        <v>0</v>
      </c>
    </row>
    <row r="129" spans="1:16" ht="12.75" customHeight="1" x14ac:dyDescent="0.2">
      <c r="A129" s="125"/>
      <c r="B129" s="126"/>
      <c r="C129" s="246">
        <v>96</v>
      </c>
      <c r="D129" s="228">
        <f>IF(C129="","",SUMPRODUCT((Entrée!$C$4:C159=C129)*(Entrée!$D$4:D159))-SUMPRODUCT((Sortie!$C$4:C156=C129)*(Sortie!$D$4:D156)))</f>
        <v>34</v>
      </c>
      <c r="E129" s="58" t="s">
        <v>118</v>
      </c>
      <c r="F129" s="91" t="s">
        <v>139</v>
      </c>
      <c r="G129" s="107" t="s">
        <v>151</v>
      </c>
      <c r="H129" s="189">
        <v>10</v>
      </c>
      <c r="I129" s="80">
        <v>1506</v>
      </c>
      <c r="J129" s="91" t="s">
        <v>216</v>
      </c>
      <c r="K129" s="91">
        <v>100</v>
      </c>
      <c r="L129" s="84">
        <v>100</v>
      </c>
      <c r="M129" s="91" t="s">
        <v>139</v>
      </c>
      <c r="N129" s="131">
        <v>30</v>
      </c>
      <c r="O129" s="131"/>
      <c r="P129" s="132">
        <v>0</v>
      </c>
    </row>
    <row r="130" spans="1:16" ht="12.75" customHeight="1" x14ac:dyDescent="0.2">
      <c r="A130" s="125"/>
      <c r="B130" s="126"/>
      <c r="C130" s="246">
        <v>97</v>
      </c>
      <c r="D130" s="228">
        <f>IF(C130="","",SUMPRODUCT((Entrée!$C$4:C160=C130)*(Entrée!$D$4:D160))-SUMPRODUCT((Sortie!$C$4:C157=C130)*(Sortie!$D$4:D157)))</f>
        <v>33</v>
      </c>
      <c r="E130" s="58" t="s">
        <v>119</v>
      </c>
      <c r="F130" s="91" t="s">
        <v>139</v>
      </c>
      <c r="G130" s="107" t="s">
        <v>151</v>
      </c>
      <c r="H130" s="189">
        <v>10</v>
      </c>
      <c r="I130" s="80">
        <v>1506</v>
      </c>
      <c r="J130" s="91" t="s">
        <v>217</v>
      </c>
      <c r="K130" s="91">
        <v>100</v>
      </c>
      <c r="L130" s="84">
        <v>10</v>
      </c>
      <c r="M130" s="91" t="s">
        <v>139</v>
      </c>
      <c r="N130" s="131">
        <v>5.6</v>
      </c>
      <c r="O130" s="131"/>
      <c r="P130" s="132">
        <v>0</v>
      </c>
    </row>
  </sheetData>
  <mergeCells count="15">
    <mergeCell ref="N2:N3"/>
    <mergeCell ref="O2:O3"/>
    <mergeCell ref="P2:P3"/>
    <mergeCell ref="L2:M2"/>
    <mergeCell ref="G2:G3"/>
    <mergeCell ref="H2:H3"/>
    <mergeCell ref="I2:I3"/>
    <mergeCell ref="J2:J3"/>
    <mergeCell ref="K2:K3"/>
    <mergeCell ref="F2:F3"/>
    <mergeCell ref="A2:A3"/>
    <mergeCell ref="B2:B3"/>
    <mergeCell ref="C2:C3"/>
    <mergeCell ref="D2:D3"/>
    <mergeCell ref="E2:E3"/>
  </mergeCells>
  <phoneticPr fontId="6" type="noConversion"/>
  <conditionalFormatting sqref="B70:C70">
    <cfRule type="expression" dxfId="0" priority="42" stopIfTrue="1">
      <formula>MOD(ROW(),2)</formula>
    </cfRule>
  </conditionalFormatting>
  <pageMargins left="0.78740157499999996" right="0.78740157499999996" top="0.984251969" bottom="0.984251969" header="0.4921259845" footer="0.4921259845"/>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Entrée</vt:lpstr>
      <vt:lpstr>Sortie</vt:lpstr>
      <vt:lpstr>Stock</vt:lpstr>
      <vt:lpstr>Feuil1</vt:lpstr>
      <vt:lpstr>ColRefAchat</vt:lpstr>
      <vt:lpstr>ColRefVente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JMB</dc:creator>
  <cp:lastModifiedBy>Jean-Marie</cp:lastModifiedBy>
  <dcterms:created xsi:type="dcterms:W3CDTF">2007-02-08T16:44:52Z</dcterms:created>
  <dcterms:modified xsi:type="dcterms:W3CDTF">2014-03-02T10:13:27Z</dcterms:modified>
</cp:coreProperties>
</file>