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5" yWindow="-15" windowWidth="28815" windowHeight="14160"/>
  </bookViews>
  <sheets>
    <sheet name="Acceuil" sheetId="8" r:id="rId1"/>
    <sheet name="Entrée" sheetId="1" r:id="rId2"/>
    <sheet name="Sortie" sheetId="2" r:id="rId3"/>
    <sheet name="Stock" sheetId="3" r:id="rId4"/>
    <sheet name="A commander" sheetId="5" r:id="rId5"/>
    <sheet name="Bon de commande" sheetId="6" r:id="rId6"/>
    <sheet name="Inventaire" sheetId="7" r:id="rId7"/>
    <sheet name="Gestion" sheetId="38" r:id="rId8"/>
  </sheets>
  <definedNames>
    <definedName name="_xlnm._FilterDatabase" localSheetId="1" hidden="1">Entrée!$A$3:$F$103</definedName>
    <definedName name="ColRefAchat">Entrée!$B:$B</definedName>
    <definedName name="COLREFREF">Entrée!#REF!</definedName>
    <definedName name="ColRefVente">Sortie!$B:$B</definedName>
    <definedName name="QteAchat">OFFSET(Entrée!$C$4,,,COUNTA(ColRefAchat))</definedName>
    <definedName name="QteVente">OFFSET(Sortie!$C$4,,,COUNTA(ColRefVente))</definedName>
    <definedName name="RefAchat">OFFSET(Entrée!$B$4,,,COUNTA(ColRefAchat))</definedName>
    <definedName name="RefList">OFFSET(Stock!$C$4,,,SUM(IF(RefAchat&lt;&gt;"",1/COUNTIF(RefAchat,RefAchat))))</definedName>
    <definedName name="RefVente">OFFSET(Sortie!$B$4,,,COUNTA(ColRefVente))</definedName>
    <definedName name="Z_3B41E261_378D_487A_B573_333FFFE4F561_.wvu.FilterData" localSheetId="1" hidden="1">Entrée!$A$3:$F$103</definedName>
  </definedNames>
  <calcPr calcId="145621" iterateCount="1000" concurrentCalc="0"/>
  <customWorkbookViews>
    <customWorkbookView name="Accueil" guid="{3B41E261-378D-487A-B573-333FFFE4F561}" maximized="1" windowWidth="1916" windowHeight="835" activeSheetId="8"/>
  </customWorkbookViews>
</workbook>
</file>

<file path=xl/calcChain.xml><?xml version="1.0" encoding="utf-8"?>
<calcChain xmlns="http://schemas.openxmlformats.org/spreadsheetml/2006/main">
  <c r="M119" i="38" l="1"/>
  <c r="P119" i="38"/>
  <c r="Q119" i="38"/>
  <c r="J119" i="38"/>
  <c r="N119" i="38"/>
  <c r="M114" i="38"/>
  <c r="M79" i="38"/>
  <c r="M75" i="38"/>
  <c r="P114" i="38"/>
  <c r="Q114" i="38"/>
  <c r="Q113" i="38"/>
  <c r="J114" i="38"/>
  <c r="N114" i="38"/>
  <c r="F119" i="38"/>
  <c r="P79" i="38"/>
  <c r="Q79" i="38"/>
  <c r="Q78" i="38"/>
  <c r="J79" i="38"/>
  <c r="N79" i="38"/>
  <c r="P75" i="38"/>
  <c r="Q75" i="38"/>
  <c r="J75" i="38"/>
  <c r="N75" i="38"/>
  <c r="P69" i="38"/>
  <c r="M69" i="38"/>
  <c r="Q69" i="38"/>
  <c r="J69" i="38"/>
  <c r="N69" i="38"/>
  <c r="P59" i="38"/>
  <c r="M59" i="38"/>
  <c r="Q59" i="38"/>
  <c r="J59" i="38"/>
  <c r="N59" i="38"/>
  <c r="J42" i="38"/>
  <c r="M42" i="38"/>
  <c r="N42" i="38"/>
  <c r="P42" i="38"/>
  <c r="Q42" i="38"/>
  <c r="Q118" i="38"/>
  <c r="Q117" i="38"/>
  <c r="Q116" i="38"/>
  <c r="Q112" i="38"/>
  <c r="Q111" i="38"/>
  <c r="Q110" i="38"/>
  <c r="Q109" i="38"/>
  <c r="Q108" i="38"/>
  <c r="Q107" i="38"/>
  <c r="Q106" i="38"/>
  <c r="Q105" i="38"/>
  <c r="Q104" i="38"/>
  <c r="Q103" i="38"/>
  <c r="Q102" i="38"/>
  <c r="Q101" i="38"/>
  <c r="Q100" i="38"/>
  <c r="Q99" i="38"/>
  <c r="Q98" i="38"/>
  <c r="Q97" i="38"/>
  <c r="Q96" i="38"/>
  <c r="Q95" i="38"/>
  <c r="Q94" i="38"/>
  <c r="Q93" i="38"/>
  <c r="Q92" i="38"/>
  <c r="Q91" i="38"/>
  <c r="Q90" i="38"/>
  <c r="Q89" i="38"/>
  <c r="Q88" i="38"/>
  <c r="Q87" i="38"/>
  <c r="Q86" i="38"/>
  <c r="Q85" i="38"/>
  <c r="Q84" i="38"/>
  <c r="Q81" i="38"/>
  <c r="Q58" i="38"/>
  <c r="Q57" i="38"/>
  <c r="Q56" i="38"/>
  <c r="Q55" i="38"/>
  <c r="Q54" i="38"/>
  <c r="Q53" i="38"/>
  <c r="Q52" i="38"/>
  <c r="Q61" i="38"/>
  <c r="Q68" i="38"/>
  <c r="Q67" i="38"/>
  <c r="Q74" i="38"/>
  <c r="Q73" i="38"/>
  <c r="Q51" i="38"/>
  <c r="Q50" i="38"/>
  <c r="Q49" i="38"/>
  <c r="Q48" i="38"/>
  <c r="Q64" i="38"/>
  <c r="Q47" i="38"/>
  <c r="Q41" i="38"/>
  <c r="Q40" i="38"/>
  <c r="Q39" i="38"/>
  <c r="Q38" i="38"/>
  <c r="Q37" i="38"/>
  <c r="Q36" i="38"/>
  <c r="Q35" i="38"/>
  <c r="Q34" i="38"/>
  <c r="Q33" i="38"/>
  <c r="Q32" i="38"/>
  <c r="Q31" i="38"/>
  <c r="Q30" i="38"/>
  <c r="Q29" i="38"/>
  <c r="Q28" i="38"/>
  <c r="Q27" i="38"/>
  <c r="Q26" i="38"/>
  <c r="Q25" i="38"/>
  <c r="Q24" i="38"/>
  <c r="Q23" i="38"/>
  <c r="Q22" i="38"/>
  <c r="Q21" i="38"/>
  <c r="Q20" i="38"/>
  <c r="Q19" i="38"/>
  <c r="Q18" i="38"/>
  <c r="Q17" i="38"/>
  <c r="Q16" i="38"/>
  <c r="Q15" i="38"/>
  <c r="Q46" i="38"/>
  <c r="Q72" i="38"/>
  <c r="Q71" i="38"/>
  <c r="Q77" i="38"/>
  <c r="Q14" i="38"/>
  <c r="Q13" i="38"/>
  <c r="Q12" i="38"/>
  <c r="Q45" i="38"/>
  <c r="Q44" i="38"/>
  <c r="Q11" i="38"/>
  <c r="Q10" i="38"/>
  <c r="Q9" i="38"/>
  <c r="Q8" i="38"/>
  <c r="Q7" i="38"/>
  <c r="Q6" i="38"/>
  <c r="Q5" i="38"/>
  <c r="Q4" i="38"/>
  <c r="N117" i="38"/>
  <c r="N118" i="38"/>
  <c r="N107" i="38"/>
  <c r="N108" i="38"/>
  <c r="N109" i="38"/>
  <c r="N110" i="38"/>
  <c r="N111" i="38"/>
  <c r="N112" i="38"/>
  <c r="N113" i="38"/>
  <c r="N104" i="38"/>
  <c r="N99" i="38"/>
  <c r="N100" i="38"/>
  <c r="N101" i="38"/>
  <c r="N102" i="38"/>
  <c r="N93" i="38"/>
  <c r="N94" i="38"/>
  <c r="N95" i="38"/>
  <c r="N96" i="38"/>
  <c r="N97" i="38"/>
  <c r="N85" i="38"/>
  <c r="N86" i="38"/>
  <c r="N87" i="38"/>
  <c r="N88" i="38"/>
  <c r="N89" i="38"/>
  <c r="N90" i="38"/>
  <c r="N91" i="38"/>
  <c r="N53" i="38"/>
  <c r="N54" i="38"/>
  <c r="N55" i="38"/>
  <c r="N56" i="38"/>
  <c r="N57" i="38"/>
  <c r="N58" i="38"/>
  <c r="N81" i="38"/>
  <c r="N31" i="38"/>
  <c r="N32" i="38"/>
  <c r="N33" i="38"/>
  <c r="N34" i="38"/>
  <c r="N35" i="38"/>
  <c r="N36" i="38"/>
  <c r="N37" i="38"/>
  <c r="N38" i="38"/>
  <c r="N39" i="38"/>
  <c r="N40" i="38"/>
  <c r="N41" i="38"/>
  <c r="N47" i="38"/>
  <c r="N64" i="38"/>
  <c r="N48" i="38"/>
  <c r="N49" i="38"/>
  <c r="N50" i="38"/>
  <c r="N51" i="38"/>
  <c r="N73" i="38"/>
  <c r="N74" i="38"/>
  <c r="N67" i="38"/>
  <c r="N68" i="38"/>
  <c r="N15" i="38"/>
  <c r="N16" i="38"/>
  <c r="N17" i="38"/>
  <c r="N18" i="38"/>
  <c r="N19" i="38"/>
  <c r="N20" i="38"/>
  <c r="N21" i="38"/>
  <c r="N22" i="38"/>
  <c r="N23" i="38"/>
  <c r="N24" i="38"/>
  <c r="N25" i="38"/>
  <c r="N26" i="38"/>
  <c r="N27" i="38"/>
  <c r="N28" i="38"/>
  <c r="N29" i="38"/>
  <c r="N13" i="38"/>
  <c r="N14" i="38"/>
  <c r="N77" i="38"/>
  <c r="N71" i="38"/>
  <c r="N72" i="38"/>
  <c r="N116" i="38"/>
  <c r="N106" i="38"/>
  <c r="N105" i="38"/>
  <c r="N103" i="38"/>
  <c r="N98" i="38"/>
  <c r="N92" i="38"/>
  <c r="N84" i="38"/>
  <c r="N78" i="38"/>
  <c r="N52" i="38"/>
  <c r="N61" i="38"/>
  <c r="N30" i="38"/>
  <c r="N46" i="38"/>
  <c r="N12" i="38"/>
  <c r="N10" i="38"/>
  <c r="N11" i="38"/>
  <c r="N44" i="38"/>
  <c r="N45" i="38"/>
  <c r="N9" i="38"/>
  <c r="N5" i="38"/>
  <c r="N6" i="38"/>
  <c r="N7" i="38"/>
  <c r="N8" i="38"/>
  <c r="N4" i="38"/>
  <c r="E4" i="38"/>
  <c r="G4" i="38"/>
  <c r="E104" i="38"/>
  <c r="G104" i="38"/>
  <c r="E117" i="38"/>
  <c r="G117" i="38"/>
  <c r="E118" i="38"/>
  <c r="G118" i="38"/>
  <c r="E107" i="38"/>
  <c r="G107" i="38"/>
  <c r="E108" i="38"/>
  <c r="G108" i="38"/>
  <c r="E109" i="38"/>
  <c r="G109" i="38"/>
  <c r="E110" i="38"/>
  <c r="G110" i="38"/>
  <c r="E111" i="38"/>
  <c r="G111" i="38"/>
  <c r="E112" i="38"/>
  <c r="G112" i="38"/>
  <c r="E113" i="38"/>
  <c r="G113" i="38"/>
  <c r="E99" i="38"/>
  <c r="G99" i="38"/>
  <c r="E100" i="38"/>
  <c r="G100" i="38"/>
  <c r="E101" i="38"/>
  <c r="G101" i="38"/>
  <c r="E102" i="38"/>
  <c r="G102" i="38"/>
  <c r="E93" i="38"/>
  <c r="G93" i="38"/>
  <c r="E94" i="38"/>
  <c r="G94" i="38"/>
  <c r="E95" i="38"/>
  <c r="G95" i="38"/>
  <c r="E96" i="38"/>
  <c r="G96" i="38"/>
  <c r="E97" i="38"/>
  <c r="G97" i="38"/>
  <c r="E85" i="38"/>
  <c r="G85" i="38"/>
  <c r="E86" i="38"/>
  <c r="G86" i="38"/>
  <c r="E87" i="38"/>
  <c r="G87" i="38"/>
  <c r="E88" i="38"/>
  <c r="G88" i="38"/>
  <c r="E89" i="38"/>
  <c r="G89" i="38"/>
  <c r="E90" i="38"/>
  <c r="G90" i="38"/>
  <c r="E91" i="38"/>
  <c r="G91" i="38"/>
  <c r="E53" i="38"/>
  <c r="G53" i="38"/>
  <c r="E54" i="38"/>
  <c r="G54" i="38"/>
  <c r="E55" i="38"/>
  <c r="G55" i="38"/>
  <c r="E56" i="38"/>
  <c r="G56" i="38"/>
  <c r="E57" i="38"/>
  <c r="G57" i="38"/>
  <c r="E58" i="38"/>
  <c r="G58" i="38"/>
  <c r="E81" i="38"/>
  <c r="G81" i="38"/>
  <c r="E31" i="38"/>
  <c r="G31" i="38"/>
  <c r="E32" i="38"/>
  <c r="G32" i="38"/>
  <c r="E33" i="38"/>
  <c r="G33" i="38"/>
  <c r="E34" i="38"/>
  <c r="G34" i="38"/>
  <c r="E35" i="38"/>
  <c r="G35" i="38"/>
  <c r="E36" i="38"/>
  <c r="G36" i="38"/>
  <c r="E37" i="38"/>
  <c r="G37" i="38"/>
  <c r="E38" i="38"/>
  <c r="G38" i="38"/>
  <c r="E39" i="38"/>
  <c r="G39" i="38"/>
  <c r="E40" i="38"/>
  <c r="G40" i="38"/>
  <c r="E41" i="38"/>
  <c r="G41" i="38"/>
  <c r="E47" i="38"/>
  <c r="G47" i="38"/>
  <c r="E64" i="38"/>
  <c r="G64" i="38"/>
  <c r="E48" i="38"/>
  <c r="G48" i="38"/>
  <c r="E49" i="38"/>
  <c r="G49" i="38"/>
  <c r="E50" i="38"/>
  <c r="G50" i="38"/>
  <c r="E51" i="38"/>
  <c r="G51" i="38"/>
  <c r="E73" i="38"/>
  <c r="G73" i="38"/>
  <c r="E74" i="38"/>
  <c r="G74" i="38"/>
  <c r="E67" i="38"/>
  <c r="G67" i="38"/>
  <c r="E68" i="38"/>
  <c r="G68" i="38"/>
  <c r="E15" i="38"/>
  <c r="G15" i="38"/>
  <c r="E16" i="38"/>
  <c r="G16" i="38"/>
  <c r="E17" i="38"/>
  <c r="G17" i="38"/>
  <c r="E18" i="38"/>
  <c r="G18" i="38"/>
  <c r="E19" i="38"/>
  <c r="G19" i="38"/>
  <c r="E20" i="38"/>
  <c r="G20" i="38"/>
  <c r="E21" i="38"/>
  <c r="G21" i="38"/>
  <c r="E22" i="38"/>
  <c r="G22" i="38"/>
  <c r="E23" i="38"/>
  <c r="G23" i="38"/>
  <c r="E24" i="38"/>
  <c r="G24" i="38"/>
  <c r="E25" i="38"/>
  <c r="G25" i="38"/>
  <c r="E26" i="38"/>
  <c r="G26" i="38"/>
  <c r="E27" i="38"/>
  <c r="G27" i="38"/>
  <c r="E28" i="38"/>
  <c r="G28" i="38"/>
  <c r="E29" i="38"/>
  <c r="G29" i="38"/>
  <c r="E13" i="38"/>
  <c r="G13" i="38"/>
  <c r="E14" i="38"/>
  <c r="G14" i="38"/>
  <c r="E77" i="38"/>
  <c r="G77" i="38"/>
  <c r="E71" i="38"/>
  <c r="G71" i="38"/>
  <c r="E72" i="38"/>
  <c r="G72" i="38"/>
  <c r="E116" i="38"/>
  <c r="G116" i="38"/>
  <c r="E106" i="38"/>
  <c r="G106" i="38"/>
  <c r="E105" i="38"/>
  <c r="G105" i="38"/>
  <c r="E103" i="38"/>
  <c r="G103" i="38"/>
  <c r="E98" i="38"/>
  <c r="G98" i="38"/>
  <c r="E92" i="38"/>
  <c r="G92" i="38"/>
  <c r="E84" i="38"/>
  <c r="G84" i="38"/>
  <c r="E78" i="38"/>
  <c r="G78" i="38"/>
  <c r="E52" i="38"/>
  <c r="G52" i="38"/>
  <c r="E61" i="38"/>
  <c r="G61" i="38"/>
  <c r="E30" i="38"/>
  <c r="G30" i="38"/>
  <c r="E46" i="38"/>
  <c r="G46" i="38"/>
  <c r="E12" i="38"/>
  <c r="G12" i="38"/>
  <c r="E10" i="38"/>
  <c r="G10" i="38"/>
  <c r="E11" i="38"/>
  <c r="G11" i="38"/>
  <c r="E44" i="38"/>
  <c r="G44" i="38"/>
  <c r="E45" i="38"/>
  <c r="G45" i="38"/>
  <c r="E9" i="38"/>
  <c r="G9" i="38"/>
  <c r="E5" i="38"/>
  <c r="G5" i="38"/>
  <c r="E6" i="38"/>
  <c r="G6" i="38"/>
  <c r="E7" i="38"/>
  <c r="G7" i="38"/>
  <c r="E8" i="38"/>
  <c r="G8" i="38"/>
  <c r="P3" i="3"/>
  <c r="D4" i="1"/>
  <c r="E4" i="1"/>
  <c r="F4" i="1"/>
  <c r="I10" i="6"/>
  <c r="I11" i="6"/>
  <c r="I12" i="6"/>
  <c r="I13" i="6"/>
  <c r="I14" i="6"/>
  <c r="I15" i="6"/>
  <c r="I16" i="6"/>
  <c r="I17" i="6"/>
  <c r="I18" i="6"/>
  <c r="I19" i="6"/>
  <c r="I20" i="6"/>
  <c r="I21" i="6"/>
  <c r="I22" i="6"/>
  <c r="I23" i="6"/>
  <c r="I24" i="6"/>
  <c r="I25" i="6"/>
  <c r="I26" i="6"/>
  <c r="I27" i="6"/>
  <c r="I28" i="6"/>
  <c r="I29" i="6"/>
  <c r="I30" i="6"/>
  <c r="I31" i="6"/>
  <c r="I32" i="6"/>
  <c r="I33" i="6"/>
  <c r="I34" i="6"/>
  <c r="I35" i="6"/>
  <c r="I36" i="6"/>
  <c r="I37" i="6"/>
  <c r="I38" i="6"/>
  <c r="I39" i="6"/>
  <c r="I40" i="6"/>
  <c r="I41" i="6"/>
  <c r="I42" i="6"/>
  <c r="I43" i="6"/>
  <c r="I44" i="6"/>
  <c r="I45" i="6"/>
  <c r="I46" i="6"/>
  <c r="I47" i="6"/>
  <c r="I48" i="6"/>
  <c r="I49" i="6"/>
  <c r="I9" i="6"/>
  <c r="D5" i="1"/>
  <c r="D6"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D97" i="1"/>
  <c r="D98" i="1"/>
  <c r="D99" i="1"/>
  <c r="D100" i="1"/>
  <c r="D101" i="1"/>
  <c r="D102" i="1"/>
  <c r="D103" i="1"/>
  <c r="D104" i="1"/>
  <c r="D105" i="1"/>
  <c r="D106" i="1"/>
  <c r="D107" i="1"/>
  <c r="D108" i="1"/>
  <c r="D109" i="1"/>
  <c r="D110" i="1"/>
  <c r="D111" i="1"/>
  <c r="D112" i="1"/>
  <c r="D113" i="1"/>
  <c r="E129" i="3"/>
  <c r="E130" i="3"/>
  <c r="E128" i="3"/>
  <c r="E119" i="3"/>
  <c r="E120" i="3"/>
  <c r="E121" i="3"/>
  <c r="E122" i="3"/>
  <c r="E123" i="3"/>
  <c r="E124" i="3"/>
  <c r="E125" i="3"/>
  <c r="E118" i="3"/>
  <c r="E115" i="3"/>
  <c r="E112" i="3"/>
  <c r="E111" i="3"/>
  <c r="E105" i="3"/>
  <c r="E106" i="3"/>
  <c r="E107" i="3"/>
  <c r="E108" i="3"/>
  <c r="E104" i="3"/>
  <c r="E97" i="3"/>
  <c r="E98" i="3"/>
  <c r="E99" i="3"/>
  <c r="E100" i="3"/>
  <c r="E101" i="3"/>
  <c r="E96" i="3"/>
  <c r="E87" i="3"/>
  <c r="E88" i="3"/>
  <c r="E89" i="3"/>
  <c r="E90" i="3"/>
  <c r="E91" i="3"/>
  <c r="E92" i="3"/>
  <c r="E93" i="3"/>
  <c r="E86" i="3"/>
  <c r="E74" i="3"/>
  <c r="E75" i="3"/>
  <c r="E76" i="3"/>
  <c r="E77" i="3"/>
  <c r="E78" i="3"/>
  <c r="E79" i="3"/>
  <c r="E80" i="3"/>
  <c r="E73" i="3"/>
  <c r="E70" i="3"/>
  <c r="E47" i="3"/>
  <c r="E48" i="3"/>
  <c r="E49" i="3"/>
  <c r="E50" i="3"/>
  <c r="E51" i="3"/>
  <c r="E52" i="3"/>
  <c r="E53" i="3"/>
  <c r="E54" i="3"/>
  <c r="E55" i="3"/>
  <c r="E56" i="3"/>
  <c r="E57" i="3"/>
  <c r="E58" i="3"/>
  <c r="E59" i="3"/>
  <c r="E60" i="3"/>
  <c r="E61" i="3"/>
  <c r="E62" i="3"/>
  <c r="E63" i="3"/>
  <c r="E64" i="3"/>
  <c r="E65" i="3"/>
  <c r="E66" i="3"/>
  <c r="E67" i="3"/>
  <c r="E46" i="3"/>
  <c r="E29" i="3"/>
  <c r="E30" i="3"/>
  <c r="E31" i="3"/>
  <c r="E32" i="3"/>
  <c r="E33" i="3"/>
  <c r="E34" i="3"/>
  <c r="E35" i="3"/>
  <c r="E36" i="3"/>
  <c r="E37" i="3"/>
  <c r="E38" i="3"/>
  <c r="E39" i="3"/>
  <c r="E40" i="3"/>
  <c r="E41" i="3"/>
  <c r="E42" i="3"/>
  <c r="E43" i="3"/>
  <c r="E28" i="3"/>
  <c r="E21" i="3"/>
  <c r="E22" i="3"/>
  <c r="E23" i="3"/>
  <c r="E24" i="3"/>
  <c r="E25" i="3"/>
  <c r="E20" i="3"/>
  <c r="E14" i="3"/>
  <c r="E15" i="3"/>
  <c r="E16" i="3"/>
  <c r="E17" i="3"/>
  <c r="E13" i="3"/>
  <c r="E7" i="3"/>
  <c r="E8" i="3"/>
  <c r="E9" i="3"/>
  <c r="E10" i="3"/>
  <c r="E6" i="3"/>
  <c r="D5" i="2"/>
  <c r="D6" i="2"/>
  <c r="D7" i="2"/>
  <c r="D8" i="2"/>
  <c r="D9" i="2"/>
  <c r="D10" i="2"/>
  <c r="D11" i="2"/>
  <c r="D12" i="2"/>
  <c r="D13" i="2"/>
  <c r="D14" i="2"/>
  <c r="D15" i="2"/>
  <c r="D16" i="2"/>
  <c r="D17" i="2"/>
  <c r="D18" i="2"/>
  <c r="D19" i="2"/>
  <c r="D20" i="2"/>
  <c r="D21" i="2"/>
  <c r="D22" i="2"/>
  <c r="D23" i="2"/>
  <c r="D24" i="2"/>
  <c r="D25" i="2"/>
  <c r="D26" i="2"/>
  <c r="D27" i="2"/>
  <c r="D28" i="2"/>
  <c r="D29" i="2"/>
  <c r="D30" i="2"/>
  <c r="D31" i="2"/>
  <c r="D32" i="2"/>
  <c r="D33" i="2"/>
  <c r="D34" i="2"/>
  <c r="D35" i="2"/>
  <c r="D36" i="2"/>
  <c r="D37" i="2"/>
  <c r="D38" i="2"/>
  <c r="D39" i="2"/>
  <c r="D40" i="2"/>
  <c r="D41" i="2"/>
  <c r="D42" i="2"/>
  <c r="D43" i="2"/>
  <c r="D44" i="2"/>
  <c r="D45" i="2"/>
  <c r="D46" i="2"/>
  <c r="D47" i="2"/>
  <c r="D48" i="2"/>
  <c r="D49" i="2"/>
  <c r="D50" i="2"/>
  <c r="D51" i="2"/>
  <c r="D52" i="2"/>
  <c r="D53" i="2"/>
  <c r="D54" i="2"/>
  <c r="D55" i="2"/>
  <c r="D56" i="2"/>
  <c r="D57" i="2"/>
  <c r="D58" i="2"/>
  <c r="D59" i="2"/>
  <c r="D60" i="2"/>
  <c r="D61" i="2"/>
  <c r="D62" i="2"/>
  <c r="D63" i="2"/>
  <c r="D64" i="2"/>
  <c r="D65" i="2"/>
  <c r="D66" i="2"/>
  <c r="D67" i="2"/>
  <c r="D68" i="2"/>
  <c r="D69" i="2"/>
  <c r="D70" i="2"/>
  <c r="D71" i="2"/>
  <c r="D72" i="2"/>
  <c r="D73" i="2"/>
  <c r="D74" i="2"/>
  <c r="D75" i="2"/>
  <c r="D76" i="2"/>
  <c r="D77" i="2"/>
  <c r="D78" i="2"/>
  <c r="D79" i="2"/>
  <c r="D80" i="2"/>
  <c r="D81" i="2"/>
  <c r="D82" i="2"/>
  <c r="D83" i="2"/>
  <c r="D84" i="2"/>
  <c r="D85" i="2"/>
  <c r="D86" i="2"/>
  <c r="D87" i="2"/>
  <c r="D88" i="2"/>
  <c r="D89" i="2"/>
  <c r="D90" i="2"/>
  <c r="D91" i="2"/>
  <c r="D92" i="2"/>
  <c r="D93" i="2"/>
  <c r="D94" i="2"/>
  <c r="D95" i="2"/>
  <c r="D96" i="2"/>
  <c r="D97" i="2"/>
  <c r="D98" i="2"/>
  <c r="D99" i="2"/>
  <c r="D100" i="2"/>
  <c r="D101" i="2"/>
  <c r="D102" i="2"/>
  <c r="D103" i="2"/>
  <c r="D104" i="2"/>
  <c r="D105" i="2"/>
  <c r="D106" i="2"/>
  <c r="D107" i="2"/>
  <c r="D108" i="2"/>
  <c r="D109" i="2"/>
  <c r="D110" i="2"/>
  <c r="D4" i="2"/>
  <c r="E5" i="2"/>
  <c r="F5" i="2"/>
  <c r="E6" i="2"/>
  <c r="F6" i="2"/>
  <c r="E7" i="2"/>
  <c r="F7" i="2"/>
  <c r="E8" i="2"/>
  <c r="F8" i="2"/>
  <c r="E9" i="2"/>
  <c r="F9" i="2"/>
  <c r="E10" i="2"/>
  <c r="F10" i="2"/>
  <c r="E11" i="2"/>
  <c r="F11" i="2"/>
  <c r="E12" i="2"/>
  <c r="F12" i="2"/>
  <c r="E13" i="2"/>
  <c r="F13" i="2"/>
  <c r="E14" i="2"/>
  <c r="F14" i="2"/>
  <c r="E15" i="2"/>
  <c r="F15" i="2"/>
  <c r="E16" i="2"/>
  <c r="F16" i="2"/>
  <c r="E17" i="2"/>
  <c r="F17" i="2"/>
  <c r="E18" i="2"/>
  <c r="F18" i="2"/>
  <c r="E19" i="2"/>
  <c r="F19" i="2"/>
  <c r="E20" i="2"/>
  <c r="F20" i="2"/>
  <c r="E21" i="2"/>
  <c r="F21" i="2"/>
  <c r="E22" i="2"/>
  <c r="F22" i="2"/>
  <c r="E23" i="2"/>
  <c r="F23" i="2"/>
  <c r="E24" i="2"/>
  <c r="F24" i="2"/>
  <c r="E25" i="2"/>
  <c r="F25" i="2"/>
  <c r="E26" i="2"/>
  <c r="F26" i="2"/>
  <c r="E27" i="2"/>
  <c r="F27" i="2"/>
  <c r="E28" i="2"/>
  <c r="F28" i="2"/>
  <c r="E29" i="2"/>
  <c r="F29" i="2"/>
  <c r="E30" i="2"/>
  <c r="F30" i="2"/>
  <c r="E31" i="2"/>
  <c r="F31" i="2"/>
  <c r="E32" i="2"/>
  <c r="F32" i="2"/>
  <c r="E33" i="2"/>
  <c r="F33" i="2"/>
  <c r="E34" i="2"/>
  <c r="F34" i="2"/>
  <c r="E35" i="2"/>
  <c r="F35" i="2"/>
  <c r="E36" i="2"/>
  <c r="F36" i="2"/>
  <c r="E37" i="2"/>
  <c r="F37" i="2"/>
  <c r="E38" i="2"/>
  <c r="F38" i="2"/>
  <c r="E39" i="2"/>
  <c r="F39" i="2"/>
  <c r="E40" i="2"/>
  <c r="F40" i="2"/>
  <c r="E41" i="2"/>
  <c r="F41" i="2"/>
  <c r="E42" i="2"/>
  <c r="F42" i="2"/>
  <c r="E43" i="2"/>
  <c r="F43" i="2"/>
  <c r="E44" i="2"/>
  <c r="F44" i="2"/>
  <c r="E45" i="2"/>
  <c r="F45" i="2"/>
  <c r="E46" i="2"/>
  <c r="F46" i="2"/>
  <c r="E47" i="2"/>
  <c r="F47" i="2"/>
  <c r="E48" i="2"/>
  <c r="F48" i="2"/>
  <c r="E49" i="2"/>
  <c r="F49" i="2"/>
  <c r="E50" i="2"/>
  <c r="F50" i="2"/>
  <c r="E51" i="2"/>
  <c r="F51" i="2"/>
  <c r="E52" i="2"/>
  <c r="F52" i="2"/>
  <c r="E53" i="2"/>
  <c r="F53" i="2"/>
  <c r="E54" i="2"/>
  <c r="F54" i="2"/>
  <c r="E55" i="2"/>
  <c r="F55" i="2"/>
  <c r="E56" i="2"/>
  <c r="F56" i="2"/>
  <c r="E57" i="2"/>
  <c r="F57" i="2"/>
  <c r="E58" i="2"/>
  <c r="F58" i="2"/>
  <c r="E59" i="2"/>
  <c r="F59" i="2"/>
  <c r="E60" i="2"/>
  <c r="F60" i="2"/>
  <c r="E61" i="2"/>
  <c r="F61" i="2"/>
  <c r="E62" i="2"/>
  <c r="F62" i="2"/>
  <c r="E63" i="2"/>
  <c r="F63" i="2"/>
  <c r="E64" i="2"/>
  <c r="F64" i="2"/>
  <c r="E65" i="2"/>
  <c r="F65" i="2"/>
  <c r="E66" i="2"/>
  <c r="F66" i="2"/>
  <c r="E67" i="2"/>
  <c r="F67" i="2"/>
  <c r="E68" i="2"/>
  <c r="F68" i="2"/>
  <c r="E69" i="2"/>
  <c r="F69" i="2"/>
  <c r="E70" i="2"/>
  <c r="F70" i="2"/>
  <c r="E71" i="2"/>
  <c r="F71" i="2"/>
  <c r="E72" i="2"/>
  <c r="F72" i="2"/>
  <c r="E73" i="2"/>
  <c r="F73" i="2"/>
  <c r="E74" i="2"/>
  <c r="F74" i="2"/>
  <c r="E75" i="2"/>
  <c r="F75" i="2"/>
  <c r="E76" i="2"/>
  <c r="F76" i="2"/>
  <c r="E77" i="2"/>
  <c r="F77" i="2"/>
  <c r="E78" i="2"/>
  <c r="F78" i="2"/>
  <c r="E79" i="2"/>
  <c r="F79" i="2"/>
  <c r="E80" i="2"/>
  <c r="F80" i="2"/>
  <c r="E81" i="2"/>
  <c r="F81" i="2"/>
  <c r="E82" i="2"/>
  <c r="F82" i="2"/>
  <c r="E83" i="2"/>
  <c r="F83" i="2"/>
  <c r="E84" i="2"/>
  <c r="F84" i="2"/>
  <c r="E85" i="2"/>
  <c r="F85" i="2"/>
  <c r="E86" i="2"/>
  <c r="F86" i="2"/>
  <c r="E87" i="2"/>
  <c r="F87" i="2"/>
  <c r="E88" i="2"/>
  <c r="F88" i="2"/>
  <c r="E89" i="2"/>
  <c r="F89" i="2"/>
  <c r="E90" i="2"/>
  <c r="F90" i="2"/>
  <c r="E91" i="2"/>
  <c r="F91" i="2"/>
  <c r="E92" i="2"/>
  <c r="F92" i="2"/>
  <c r="E93" i="2"/>
  <c r="F93" i="2"/>
  <c r="E94" i="2"/>
  <c r="F94" i="2"/>
  <c r="E95" i="2"/>
  <c r="F95" i="2"/>
  <c r="E96" i="2"/>
  <c r="F96" i="2"/>
  <c r="E97" i="2"/>
  <c r="F97" i="2"/>
  <c r="E98" i="2"/>
  <c r="F98" i="2"/>
  <c r="E99" i="2"/>
  <c r="F99" i="2"/>
  <c r="E100" i="2"/>
  <c r="F100" i="2"/>
  <c r="E101" i="2"/>
  <c r="F101" i="2"/>
  <c r="E102" i="2"/>
  <c r="F102" i="2"/>
  <c r="E103" i="2"/>
  <c r="F103" i="2"/>
  <c r="E104" i="2"/>
  <c r="F104" i="2"/>
  <c r="E105" i="2"/>
  <c r="F105" i="2"/>
  <c r="E106" i="2"/>
  <c r="F106" i="2"/>
  <c r="E107" i="2"/>
  <c r="F107" i="2"/>
  <c r="E108" i="2"/>
  <c r="F108" i="2"/>
  <c r="E109" i="2"/>
  <c r="F109" i="2"/>
  <c r="E110" i="2"/>
  <c r="F110" i="2"/>
  <c r="F4" i="2"/>
  <c r="E4" i="2"/>
  <c r="E5" i="1"/>
  <c r="F5" i="1"/>
  <c r="E6" i="1"/>
  <c r="F6" i="1"/>
  <c r="E7" i="1"/>
  <c r="F7" i="1"/>
  <c r="E8" i="1"/>
  <c r="F8" i="1"/>
  <c r="E9" i="1"/>
  <c r="F9" i="1"/>
  <c r="E10" i="1"/>
  <c r="F10" i="1"/>
  <c r="E11" i="1"/>
  <c r="F11" i="1"/>
  <c r="E12" i="1"/>
  <c r="F12" i="1"/>
  <c r="E13" i="1"/>
  <c r="F13" i="1"/>
  <c r="E14" i="1"/>
  <c r="F14" i="1"/>
  <c r="E15" i="1"/>
  <c r="F15" i="1"/>
  <c r="E16" i="1"/>
  <c r="F16" i="1"/>
  <c r="E17" i="1"/>
  <c r="F17" i="1"/>
  <c r="E18" i="1"/>
  <c r="F18" i="1"/>
  <c r="E19" i="1"/>
  <c r="F19" i="1"/>
  <c r="E20" i="1"/>
  <c r="F20" i="1"/>
  <c r="E21" i="1"/>
  <c r="F21" i="1"/>
  <c r="E22" i="1"/>
  <c r="F22" i="1"/>
  <c r="E23" i="1"/>
  <c r="F23" i="1"/>
  <c r="E24" i="1"/>
  <c r="F24" i="1"/>
  <c r="E25" i="1"/>
  <c r="F25" i="1"/>
  <c r="E26" i="1"/>
  <c r="F26" i="1"/>
  <c r="E27" i="1"/>
  <c r="F27" i="1"/>
  <c r="E28" i="1"/>
  <c r="F28" i="1"/>
  <c r="E29" i="1"/>
  <c r="F29" i="1"/>
  <c r="E30" i="1"/>
  <c r="F30" i="1"/>
  <c r="E31" i="1"/>
  <c r="F31" i="1"/>
  <c r="E32" i="1"/>
  <c r="F32" i="1"/>
  <c r="E33" i="1"/>
  <c r="F33" i="1"/>
  <c r="E34" i="1"/>
  <c r="F34" i="1"/>
  <c r="E35" i="1"/>
  <c r="F35" i="1"/>
  <c r="E36" i="1"/>
  <c r="F36" i="1"/>
  <c r="E37" i="1"/>
  <c r="F37" i="1"/>
  <c r="E38" i="1"/>
  <c r="F38" i="1"/>
  <c r="E39" i="1"/>
  <c r="F39" i="1"/>
  <c r="E40" i="1"/>
  <c r="F40" i="1"/>
  <c r="E41" i="1"/>
  <c r="F41" i="1"/>
  <c r="E42" i="1"/>
  <c r="F42" i="1"/>
  <c r="E43" i="1"/>
  <c r="F43" i="1"/>
  <c r="E44" i="1"/>
  <c r="F44" i="1"/>
  <c r="E45" i="1"/>
  <c r="F45" i="1"/>
  <c r="E46" i="1"/>
  <c r="F46" i="1"/>
  <c r="E47" i="1"/>
  <c r="F47" i="1"/>
  <c r="E48" i="1"/>
  <c r="F48" i="1"/>
  <c r="E49" i="1"/>
  <c r="F49" i="1"/>
  <c r="E50" i="1"/>
  <c r="F50" i="1"/>
  <c r="E51" i="1"/>
  <c r="F51" i="1"/>
  <c r="E52" i="1"/>
  <c r="F52" i="1"/>
  <c r="E53" i="1"/>
  <c r="F53" i="1"/>
  <c r="E54" i="1"/>
  <c r="F54" i="1"/>
  <c r="E55" i="1"/>
  <c r="F55" i="1"/>
  <c r="E56" i="1"/>
  <c r="F56" i="1"/>
  <c r="E57" i="1"/>
  <c r="F57" i="1"/>
  <c r="E58" i="1"/>
  <c r="F58" i="1"/>
  <c r="E59" i="1"/>
  <c r="F59" i="1"/>
  <c r="E60" i="1"/>
  <c r="F60" i="1"/>
  <c r="E61" i="1"/>
  <c r="F61" i="1"/>
  <c r="E62" i="1"/>
  <c r="F62" i="1"/>
  <c r="E63" i="1"/>
  <c r="F63" i="1"/>
  <c r="E64" i="1"/>
  <c r="F64" i="1"/>
  <c r="E65" i="1"/>
  <c r="F65" i="1"/>
  <c r="E66" i="1"/>
  <c r="F66" i="1"/>
  <c r="E67" i="1"/>
  <c r="F67" i="1"/>
  <c r="E68" i="1"/>
  <c r="F68" i="1"/>
  <c r="E69" i="1"/>
  <c r="F69" i="1"/>
  <c r="E70" i="1"/>
  <c r="F70" i="1"/>
  <c r="E71" i="1"/>
  <c r="F71" i="1"/>
  <c r="E72" i="1"/>
  <c r="F72" i="1"/>
  <c r="E73" i="1"/>
  <c r="F73" i="1"/>
  <c r="E74" i="1"/>
  <c r="F74" i="1"/>
  <c r="E75" i="1"/>
  <c r="F75" i="1"/>
  <c r="E76" i="1"/>
  <c r="F76" i="1"/>
  <c r="E77" i="1"/>
  <c r="F77" i="1"/>
  <c r="E78" i="1"/>
  <c r="F78" i="1"/>
  <c r="E79" i="1"/>
  <c r="F79" i="1"/>
  <c r="E80" i="1"/>
  <c r="F80" i="1"/>
  <c r="E81" i="1"/>
  <c r="F81" i="1"/>
  <c r="E82" i="1"/>
  <c r="F82" i="1"/>
  <c r="E83" i="1"/>
  <c r="F83" i="1"/>
  <c r="E84" i="1"/>
  <c r="F84" i="1"/>
  <c r="E85" i="1"/>
  <c r="F85" i="1"/>
  <c r="E86" i="1"/>
  <c r="F86" i="1"/>
  <c r="E87" i="1"/>
  <c r="F87" i="1"/>
  <c r="E88" i="1"/>
  <c r="F88" i="1"/>
  <c r="E89" i="1"/>
  <c r="F89" i="1"/>
  <c r="E90" i="1"/>
  <c r="F90" i="1"/>
  <c r="E91" i="1"/>
  <c r="F91" i="1"/>
  <c r="E92" i="1"/>
  <c r="F92" i="1"/>
  <c r="E93" i="1"/>
  <c r="F93" i="1"/>
  <c r="E94" i="1"/>
  <c r="F94" i="1"/>
  <c r="E95" i="1"/>
  <c r="F95" i="1"/>
  <c r="E96" i="1"/>
  <c r="F96" i="1"/>
  <c r="E97" i="1"/>
  <c r="F97" i="1"/>
  <c r="E98" i="1"/>
  <c r="F98" i="1"/>
  <c r="E99" i="1"/>
  <c r="F99" i="1"/>
  <c r="E100" i="1"/>
  <c r="F100" i="1"/>
  <c r="E101" i="1"/>
  <c r="F101" i="1"/>
  <c r="E102" i="1"/>
  <c r="F102" i="1"/>
  <c r="E103" i="1"/>
  <c r="F103" i="1"/>
  <c r="E104" i="1"/>
  <c r="F104" i="1"/>
  <c r="E105" i="1"/>
  <c r="F105" i="1"/>
  <c r="E106" i="1"/>
  <c r="F106" i="1"/>
  <c r="E107" i="1"/>
  <c r="F107" i="1"/>
  <c r="E108" i="1"/>
  <c r="F108" i="1"/>
  <c r="E109" i="1"/>
  <c r="F109" i="1"/>
  <c r="E110" i="1"/>
  <c r="F110" i="1"/>
  <c r="E111" i="1"/>
  <c r="F111" i="1"/>
  <c r="E112" i="1"/>
  <c r="F112" i="1"/>
  <c r="E113" i="1"/>
  <c r="F113" i="1"/>
  <c r="C14" i="7"/>
  <c r="C15" i="7"/>
  <c r="C16" i="7"/>
  <c r="C17" i="7"/>
  <c r="C25" i="7"/>
  <c r="C21" i="7"/>
  <c r="C22" i="7"/>
  <c r="C23" i="7"/>
  <c r="C24" i="7"/>
  <c r="C29" i="7"/>
  <c r="C30" i="7"/>
  <c r="C31" i="7"/>
  <c r="C32" i="7"/>
  <c r="C33" i="7"/>
  <c r="C34" i="7"/>
  <c r="C35" i="7"/>
  <c r="C36" i="7"/>
  <c r="C37" i="7"/>
  <c r="C38" i="7"/>
  <c r="C39" i="7"/>
  <c r="C40" i="7"/>
  <c r="C41" i="7"/>
  <c r="C42" i="7"/>
  <c r="C43" i="7"/>
  <c r="C47" i="7"/>
  <c r="C48" i="7"/>
  <c r="C49" i="7"/>
  <c r="C50" i="7"/>
  <c r="C51" i="7"/>
  <c r="C52" i="7"/>
  <c r="C53" i="7"/>
  <c r="C54" i="7"/>
  <c r="C55" i="7"/>
  <c r="C56" i="7"/>
  <c r="C57" i="7"/>
  <c r="C58" i="7"/>
  <c r="C59" i="7"/>
  <c r="C60" i="7"/>
  <c r="C61" i="7"/>
  <c r="C62" i="7"/>
  <c r="C63" i="7"/>
  <c r="C64" i="7"/>
  <c r="C65" i="7"/>
  <c r="C66" i="7"/>
  <c r="C67" i="7"/>
  <c r="C74" i="7"/>
  <c r="C75" i="7"/>
  <c r="C76" i="7"/>
  <c r="C77" i="7"/>
  <c r="C78" i="7"/>
  <c r="C79" i="7"/>
  <c r="C80" i="7"/>
  <c r="C87" i="7"/>
  <c r="C88" i="7"/>
  <c r="C89" i="7"/>
  <c r="C90" i="7"/>
  <c r="C91" i="7"/>
  <c r="C92" i="7"/>
  <c r="C93" i="7"/>
  <c r="C97" i="7"/>
  <c r="C98" i="7"/>
  <c r="C99" i="7"/>
  <c r="C100" i="7"/>
  <c r="C101" i="7"/>
  <c r="C105" i="7"/>
  <c r="C106" i="7"/>
  <c r="C107" i="7"/>
  <c r="C108" i="7"/>
  <c r="C112" i="7"/>
  <c r="C119" i="7"/>
  <c r="C120" i="7"/>
  <c r="C121" i="7"/>
  <c r="C122" i="7"/>
  <c r="C123" i="7"/>
  <c r="C124" i="7"/>
  <c r="C125" i="7"/>
  <c r="C129" i="7"/>
  <c r="C130" i="7"/>
  <c r="C128" i="7"/>
  <c r="C118" i="7"/>
  <c r="C115" i="7"/>
  <c r="C111" i="7"/>
  <c r="C104" i="7"/>
  <c r="C96" i="7"/>
  <c r="C86" i="7"/>
  <c r="C83" i="7"/>
  <c r="C73" i="7"/>
  <c r="C70" i="7"/>
  <c r="C46" i="7"/>
  <c r="C28" i="7"/>
  <c r="C20" i="7"/>
  <c r="C13" i="7"/>
  <c r="C7" i="7"/>
  <c r="C8" i="7"/>
  <c r="C9" i="7"/>
  <c r="C10" i="7"/>
  <c r="C6" i="7"/>
  <c r="I50" i="6"/>
  <c r="B115" i="3"/>
  <c r="B129" i="3"/>
  <c r="B130" i="3"/>
  <c r="B105" i="3"/>
  <c r="B106" i="3"/>
  <c r="B107" i="3"/>
  <c r="B108" i="3"/>
  <c r="E83" i="3"/>
  <c r="B73" i="3"/>
  <c r="P130" i="3"/>
  <c r="P129" i="3"/>
  <c r="P128" i="3"/>
  <c r="P119" i="3"/>
  <c r="P118" i="3"/>
  <c r="P115" i="3"/>
  <c r="P114" i="3"/>
  <c r="P113" i="3"/>
  <c r="P112" i="3"/>
  <c r="P111" i="3"/>
  <c r="P110" i="3"/>
  <c r="P109" i="3"/>
  <c r="P108" i="3"/>
  <c r="P107" i="3"/>
  <c r="P106" i="3"/>
  <c r="P105" i="3"/>
  <c r="P104" i="3"/>
  <c r="P101" i="3"/>
  <c r="P102" i="3"/>
  <c r="P103" i="3"/>
  <c r="P100" i="3"/>
  <c r="P99" i="3"/>
  <c r="P98" i="3"/>
  <c r="P97" i="3"/>
  <c r="P96" i="3"/>
  <c r="P87" i="3"/>
  <c r="P88" i="3"/>
  <c r="P89" i="3"/>
  <c r="P90" i="3"/>
  <c r="P91" i="3"/>
  <c r="P92" i="3"/>
  <c r="P93" i="3"/>
  <c r="P86" i="3"/>
  <c r="P74" i="3"/>
  <c r="P75" i="3"/>
  <c r="P76" i="3"/>
  <c r="P77" i="3"/>
  <c r="P78" i="3"/>
  <c r="P79" i="3"/>
  <c r="P73" i="3"/>
  <c r="P70" i="3"/>
  <c r="P47" i="3"/>
  <c r="P48" i="3"/>
  <c r="P49" i="3"/>
  <c r="P50" i="3"/>
  <c r="P51" i="3"/>
  <c r="P52" i="3"/>
  <c r="P53" i="3"/>
  <c r="P54" i="3"/>
  <c r="P55" i="3"/>
  <c r="P56" i="3"/>
  <c r="P57" i="3"/>
  <c r="P58" i="3"/>
  <c r="P59" i="3"/>
  <c r="P60" i="3"/>
  <c r="P61" i="3"/>
  <c r="P62" i="3"/>
  <c r="P63" i="3"/>
  <c r="P64" i="3"/>
  <c r="P65" i="3"/>
  <c r="P66" i="3"/>
  <c r="P67" i="3"/>
  <c r="P46" i="3"/>
  <c r="P29" i="3"/>
  <c r="P30" i="3"/>
  <c r="P31" i="3"/>
  <c r="P32" i="3"/>
  <c r="P33" i="3"/>
  <c r="P34" i="3"/>
  <c r="P35" i="3"/>
  <c r="P36" i="3"/>
  <c r="P37" i="3"/>
  <c r="P38" i="3"/>
  <c r="P39" i="3"/>
  <c r="P40" i="3"/>
  <c r="P41" i="3"/>
  <c r="P42" i="3"/>
  <c r="P43" i="3"/>
  <c r="P28" i="3"/>
  <c r="P21" i="3"/>
  <c r="P22" i="3"/>
  <c r="P23" i="3"/>
  <c r="P24" i="3"/>
  <c r="P25" i="3"/>
  <c r="P20" i="3"/>
  <c r="P14" i="3"/>
  <c r="P15" i="3"/>
  <c r="P16" i="3"/>
  <c r="P17" i="3"/>
  <c r="P13" i="3"/>
  <c r="P7" i="3"/>
  <c r="P8" i="3"/>
  <c r="P9" i="3"/>
  <c r="P10" i="3"/>
  <c r="P6" i="3"/>
  <c r="I51" i="6"/>
  <c r="I52" i="6"/>
  <c r="E8" i="6"/>
  <c r="F8" i="6"/>
  <c r="G8" i="6"/>
  <c r="A8" i="6"/>
  <c r="B8" i="6"/>
  <c r="C8" i="6"/>
  <c r="D8" i="6"/>
  <c r="H8" i="6"/>
  <c r="B128" i="3"/>
  <c r="B125" i="3"/>
  <c r="B124" i="3"/>
  <c r="B123" i="3"/>
  <c r="B122" i="3"/>
  <c r="B121" i="3"/>
  <c r="B120" i="3"/>
  <c r="B119" i="3"/>
  <c r="B118" i="3"/>
  <c r="B112" i="3"/>
  <c r="B111" i="3"/>
  <c r="B104" i="3"/>
  <c r="B101" i="3"/>
  <c r="B100" i="3"/>
  <c r="B99" i="3"/>
  <c r="B98" i="3"/>
  <c r="B97" i="3"/>
  <c r="B96" i="3"/>
  <c r="B93" i="3"/>
  <c r="B92" i="3"/>
  <c r="B91" i="3"/>
  <c r="B90" i="3"/>
  <c r="B89" i="3"/>
  <c r="B88" i="3"/>
  <c r="B87" i="3"/>
  <c r="B86" i="3"/>
  <c r="B83" i="3"/>
  <c r="B80" i="3"/>
  <c r="B79" i="3"/>
  <c r="B78" i="3"/>
  <c r="B77" i="3"/>
  <c r="B76" i="3"/>
  <c r="B75" i="3"/>
  <c r="B74" i="3"/>
  <c r="B70" i="3"/>
  <c r="B67" i="3"/>
  <c r="B66" i="3"/>
  <c r="B65" i="3"/>
  <c r="B64" i="3"/>
  <c r="B63" i="3"/>
  <c r="B62" i="3"/>
  <c r="B61" i="3"/>
  <c r="B60" i="3"/>
  <c r="B59" i="3"/>
  <c r="B58" i="3"/>
  <c r="B57" i="3"/>
  <c r="B56" i="3"/>
  <c r="B55" i="3"/>
  <c r="B54" i="3"/>
  <c r="B53" i="3"/>
  <c r="B52" i="3"/>
  <c r="B51" i="3"/>
  <c r="B50" i="3"/>
  <c r="B49" i="3"/>
  <c r="B48" i="3"/>
  <c r="B47" i="3"/>
  <c r="B46" i="3"/>
  <c r="B43" i="3"/>
  <c r="B42" i="3"/>
  <c r="B41" i="3"/>
  <c r="B40" i="3"/>
  <c r="B39" i="3"/>
  <c r="B38" i="3"/>
  <c r="B37" i="3"/>
  <c r="B36" i="3"/>
  <c r="B35" i="3"/>
  <c r="B34" i="3"/>
  <c r="B33" i="3"/>
  <c r="B32" i="3"/>
  <c r="B31" i="3"/>
  <c r="B30" i="3"/>
  <c r="B29" i="3"/>
  <c r="B28" i="3"/>
  <c r="B25" i="3"/>
  <c r="B24" i="3"/>
  <c r="B23" i="3"/>
  <c r="B22" i="3"/>
  <c r="B21" i="3"/>
  <c r="B20" i="3"/>
  <c r="B17" i="3"/>
  <c r="B16" i="3"/>
  <c r="B15" i="3"/>
  <c r="B14" i="3"/>
  <c r="B13" i="3"/>
  <c r="B7" i="3"/>
  <c r="B8" i="3"/>
  <c r="B9" i="3"/>
  <c r="B10" i="3"/>
  <c r="B6" i="3"/>
  <c r="P125" i="3"/>
  <c r="P124" i="3"/>
  <c r="P123" i="3"/>
  <c r="P122" i="3"/>
  <c r="P121" i="3"/>
  <c r="P120" i="3"/>
</calcChain>
</file>

<file path=xl/comments1.xml><?xml version="1.0" encoding="utf-8"?>
<comments xmlns="http://schemas.openxmlformats.org/spreadsheetml/2006/main">
  <authors>
    <author>Jean-Marie</author>
  </authors>
  <commentList>
    <comment ref="A2" authorId="0">
      <text>
        <r>
          <rPr>
            <sz val="9"/>
            <color indexed="81"/>
            <rFont val="Tahoma"/>
            <family val="2"/>
          </rPr>
          <t>Aide: 
Pour sortir du matériel, cliquer sur "Sortir des consommables"
Entrer les codes-bares des produits concernés et les quantités utilisées.
Dans "Afficher l'état du stock", cliquer sur la case rouge                        "Stock en date du ??/??/??"pour confirmer et effacer les données dans l'onglet "Sortie".
Pour entrer du matériel, cliquer sur "Entrer des consommables"
Entrer les codes-barres des produits concernés et les quantités intégreés.
Dans "Afficher la feuille de gestion", cliquer sur la case roue "Total des commandes en date du ??/??/??" et ensuite sur la case rouge "Stock en date du ??/??/??" dans "Afficher l'état du stock'' pour confirmer les entrées.
Si dans "Afficher l'état du stock" plusieurs cases s'affichent en orangeavec le texte "A commander". Cliquer sur le bouton "Générer la liste des consommables à commander". La listes des commandes remplie l'onglet       "A commander". Cliquer sur "Générer les bons de commande", les bons de commandes se géhérent par fournisseur sous la forme d'onglets nommés     "BC n° ??". Suffit de de les éditer.
Ensuite les effacer avec le boton "Effacer les bons de commandes" dans acceuil.
Pour imprimer les fiches d'inventaire mensuel, cliquer sur l'imprimante dans l'onglet "Acceuil"</t>
        </r>
      </text>
    </comment>
  </commentList>
</comments>
</file>

<file path=xl/sharedStrings.xml><?xml version="1.0" encoding="utf-8"?>
<sst xmlns="http://schemas.openxmlformats.org/spreadsheetml/2006/main" count="1098" uniqueCount="373">
  <si>
    <t>Fournisseur</t>
  </si>
  <si>
    <t>Index</t>
  </si>
  <si>
    <t>Désignation</t>
  </si>
  <si>
    <t>Quantité</t>
  </si>
  <si>
    <t>Pour micotonçonneuses</t>
  </si>
  <si>
    <t>Additif (Inhibiteur de corrosion)</t>
  </si>
  <si>
    <t>Meule 40 A 15 (Ø150 matériaux ductiles; ex : bases Ni)</t>
  </si>
  <si>
    <t>Meule 50 A 15 (Ø150 matériaux durs; ex : ACIERS)</t>
  </si>
  <si>
    <t>Meule 10 S 15 (Ø150 matériaux ductiles; ex : bases Ti)</t>
  </si>
  <si>
    <t>Meule diamant B0 D 15 (Ø150 matériaux durs HV&gt;800)</t>
  </si>
  <si>
    <t>Pour enrobeuses à chaud</t>
  </si>
  <si>
    <t>Résine MultiFast rouge</t>
  </si>
  <si>
    <t>Résine PolyFast (conductrice)</t>
  </si>
  <si>
    <t>Résine IsoFast</t>
  </si>
  <si>
    <t>Résine Epomet F (gros grain)</t>
  </si>
  <si>
    <t>Résine TransOptic</t>
  </si>
  <si>
    <t>Pour enrobages à froid</t>
  </si>
  <si>
    <t>EpoFix (résine)</t>
  </si>
  <si>
    <t>Epofix (Durcisseur)</t>
  </si>
  <si>
    <t>EPOLU (Epodye)</t>
  </si>
  <si>
    <t xml:space="preserve">Clips/PL </t>
  </si>
  <si>
    <r>
      <t xml:space="preserve">Moules KM en acrylique </t>
    </r>
    <r>
      <rPr>
        <sz val="10"/>
        <rFont val="Calibri"/>
        <family val="2"/>
      </rPr>
      <t>Ø</t>
    </r>
    <r>
      <rPr>
        <sz val="8.5"/>
        <rFont val="Arial"/>
        <family val="2"/>
      </rPr>
      <t>25mm</t>
    </r>
  </si>
  <si>
    <t>Moules KM en acrylique Ø40mm</t>
  </si>
  <si>
    <t>Pour polisseuse semi auto Ø300</t>
  </si>
  <si>
    <t>Papier Zirmet P60</t>
  </si>
  <si>
    <t>Papier Sic Foil Ø300 G 120</t>
  </si>
  <si>
    <t>Papier Sic Foil Ø300 G 220</t>
  </si>
  <si>
    <t>Papier Sic Foil Ø300 G 500</t>
  </si>
  <si>
    <t>Papier Sic Foil Ø300 G 800</t>
  </si>
  <si>
    <t>Papier Sic Foil Ø300 G 1200</t>
  </si>
  <si>
    <t>Papier Sic Ø305 G 2000</t>
  </si>
  <si>
    <t>MD-Gekko Ø300</t>
  </si>
  <si>
    <t>MD-Fuga Ø300</t>
  </si>
  <si>
    <t>MD-Chem Ø300</t>
  </si>
  <si>
    <t>MD-Mol Ø300</t>
  </si>
  <si>
    <t>MD-Allegro Ø300</t>
  </si>
  <si>
    <t>MD-Largo Ø300</t>
  </si>
  <si>
    <t>MD-Dac Ø300</t>
  </si>
  <si>
    <t>MD Dur Ø300</t>
  </si>
  <si>
    <t>DiaPro Allegro / Largo 9µm</t>
  </si>
  <si>
    <t>Pour polisseuses Ø250</t>
  </si>
  <si>
    <t>Papier Sic Foil Ø250 G 120</t>
  </si>
  <si>
    <t>Papier Sic Foil Ø250 G 220</t>
  </si>
  <si>
    <t>Papier Sic Foil Ø250 G 500</t>
  </si>
  <si>
    <t>Papier Sic Foil Ø250 G 800</t>
  </si>
  <si>
    <t>Papier Sic Foil Ø250 G 1200</t>
  </si>
  <si>
    <t>Papier Sic Foil Ø250 G 2000</t>
  </si>
  <si>
    <t>MD-Gekko Ø250</t>
  </si>
  <si>
    <t>MD-Chem Ø250</t>
  </si>
  <si>
    <t>MD-Mol Ø250</t>
  </si>
  <si>
    <t>MD-Dac Ø250</t>
  </si>
  <si>
    <t>MD-Dur Ø250</t>
  </si>
  <si>
    <t>MD-Fuga Ø250</t>
  </si>
  <si>
    <t>Trident Ø250</t>
  </si>
  <si>
    <t>2TS4 (équivalent drap saumon) Ø250 autocollant</t>
  </si>
  <si>
    <t>Pâte diam. 3µm (pâte verte)</t>
  </si>
  <si>
    <t>Pâte diam. 6µm (pâte jaune)</t>
  </si>
  <si>
    <t>Masterprep (liquide blanc 0,05µm)</t>
  </si>
  <si>
    <t>Lubrifiant MétaDi Fluid (liquide jaune) pour diam.</t>
  </si>
  <si>
    <t>Liquide 3µm presi (liquide noir) gel 2+ polycristalin</t>
  </si>
  <si>
    <t>Liquide 3µm presi (liquide vert) gel 2+ monocristalin</t>
  </si>
  <si>
    <t>Liquide NL orange 3µm</t>
  </si>
  <si>
    <t>Liquide MM-140-1</t>
  </si>
  <si>
    <t>Métaliseur carbone</t>
  </si>
  <si>
    <t>Tresse carbone</t>
  </si>
  <si>
    <t>Tronçonneuse Buehler</t>
  </si>
  <si>
    <t xml:space="preserve">Meule aciers universels Ø305 </t>
  </si>
  <si>
    <t xml:space="preserve">Meule aciers et plastiques Ø305 </t>
  </si>
  <si>
    <t>Meule titanes Ø305 verte</t>
  </si>
  <si>
    <t>Meule super-alliages Ø306</t>
  </si>
  <si>
    <t>Lubrifiant et anticorrosif Cool 2</t>
  </si>
  <si>
    <t>Anti buée Glossy</t>
  </si>
  <si>
    <t>Meule titanes Ø305 noire ref 103007P</t>
  </si>
  <si>
    <t>Ampoules Tronçonneuse 24V 20W, 8x30mm</t>
  </si>
  <si>
    <t>Scie à fil</t>
  </si>
  <si>
    <t>Bobine fil ø0,3 diam60µm</t>
  </si>
  <si>
    <t>Produits chimiques - Acides</t>
  </si>
  <si>
    <t>Acide fluorhydrique</t>
  </si>
  <si>
    <t>Acide oxalique</t>
  </si>
  <si>
    <t>Acide nitrique</t>
  </si>
  <si>
    <t>Acide sulfurique</t>
  </si>
  <si>
    <t>Acide chlorydrique</t>
  </si>
  <si>
    <t>Acide Acétique (glacial)</t>
  </si>
  <si>
    <t>Acide picrique</t>
  </si>
  <si>
    <t>Acide orthophosphorique</t>
  </si>
  <si>
    <t>Produits chimiques - Solvants</t>
  </si>
  <si>
    <t>Méthanol</t>
  </si>
  <si>
    <t>Ethanol</t>
  </si>
  <si>
    <t>Glycérine( glycérol)</t>
  </si>
  <si>
    <t>Isopropanol</t>
  </si>
  <si>
    <t>Dichlorométhane</t>
  </si>
  <si>
    <t>Acétone</t>
  </si>
  <si>
    <t>Produits chimiques - Sels</t>
  </si>
  <si>
    <t>Chlorure ferrique</t>
  </si>
  <si>
    <t>Chlorure cuivrique</t>
  </si>
  <si>
    <t>Sulfate de cuivre</t>
  </si>
  <si>
    <t>Chlorure d'amonium</t>
  </si>
  <si>
    <t>Hexamethylenetétramine</t>
  </si>
  <si>
    <t>Produits chimiques - Bases</t>
  </si>
  <si>
    <t>Hydroxyde de sodium</t>
  </si>
  <si>
    <t>Hydroxyde de potassium</t>
  </si>
  <si>
    <t>Produits chimiques - Comburants</t>
  </si>
  <si>
    <t>Péroxyde d'hydrogène</t>
  </si>
  <si>
    <t>EPI à usage unique</t>
  </si>
  <si>
    <t>Gants Latex ambi non poudré S (6-7)</t>
  </si>
  <si>
    <t>Gants Latex ambi non poudré M (7-8)</t>
  </si>
  <si>
    <t>Gants Latex ambi non poudré L (8-9)</t>
  </si>
  <si>
    <t>Gants Latex ambi non poudré XL (9-10)</t>
  </si>
  <si>
    <t>Gants Nitrile ambi non poudré S (6-7)</t>
  </si>
  <si>
    <t>Gants Nitrile ambi non poudré M (7-8)</t>
  </si>
  <si>
    <t>Gants Nitrile ambi non poudré L (8-9)</t>
  </si>
  <si>
    <t>Gants Nitrile ambi non poudré XL (9-10)</t>
  </si>
  <si>
    <t>Consommables MEB</t>
  </si>
  <si>
    <t>Disques C Double Face 12mm 100</t>
  </si>
  <si>
    <t>Portes-éch Al tige 12.5mm x100</t>
  </si>
  <si>
    <t>Tubes porte-ech 12.5 x 10</t>
  </si>
  <si>
    <t>Bidon (5L)</t>
  </si>
  <si>
    <t>Meule</t>
  </si>
  <si>
    <t>Pot 7,5kg</t>
  </si>
  <si>
    <t>Pot 1kg</t>
  </si>
  <si>
    <t>Pot 4,4kg</t>
  </si>
  <si>
    <t>Pot 2,3kg</t>
  </si>
  <si>
    <t>Bouteille 1 L</t>
  </si>
  <si>
    <t>Pot de 20g</t>
  </si>
  <si>
    <t>Boite de 100</t>
  </si>
  <si>
    <t>Boite de 30</t>
  </si>
  <si>
    <t>Boite de 25</t>
  </si>
  <si>
    <t>Boite de 50</t>
  </si>
  <si>
    <t>Drap</t>
  </si>
  <si>
    <t>Flacon</t>
  </si>
  <si>
    <t>Seringue 20 g</t>
  </si>
  <si>
    <t>Bidon</t>
  </si>
  <si>
    <t>U (25feet)</t>
  </si>
  <si>
    <t>Boite</t>
  </si>
  <si>
    <t>Ampoule</t>
  </si>
  <si>
    <t>U</t>
  </si>
  <si>
    <t>L</t>
  </si>
  <si>
    <t>kg</t>
  </si>
  <si>
    <t>Unités</t>
  </si>
  <si>
    <t>Struers</t>
  </si>
  <si>
    <t>Buehler</t>
  </si>
  <si>
    <t>ESCIL</t>
  </si>
  <si>
    <t>Presi</t>
  </si>
  <si>
    <t>Lam Plan</t>
  </si>
  <si>
    <t>Synergie4</t>
  </si>
  <si>
    <t>France lampe(internet)</t>
  </si>
  <si>
    <t>VWR</t>
  </si>
  <si>
    <t>Agar Scientific</t>
  </si>
  <si>
    <t>01</t>
  </si>
  <si>
    <t>02</t>
  </si>
  <si>
    <t>03</t>
  </si>
  <si>
    <t>04</t>
  </si>
  <si>
    <t>05</t>
  </si>
  <si>
    <t>06</t>
  </si>
  <si>
    <t>07</t>
  </si>
  <si>
    <t>08</t>
  </si>
  <si>
    <t>09</t>
  </si>
  <si>
    <t>10</t>
  </si>
  <si>
    <t>Code Barre</t>
  </si>
  <si>
    <t>Kg</t>
  </si>
  <si>
    <t>20-3380-160</t>
  </si>
  <si>
    <t>20-3400-080</t>
  </si>
  <si>
    <t>402 000 30</t>
  </si>
  <si>
    <t>402 000 31</t>
  </si>
  <si>
    <t>403 000 02</t>
  </si>
  <si>
    <t>pot de 20g</t>
  </si>
  <si>
    <t>15-5132-060</t>
  </si>
  <si>
    <t>40-7520</t>
  </si>
  <si>
    <t>2TS40A02505</t>
  </si>
  <si>
    <t>40-6246</t>
  </si>
  <si>
    <t>40-6249</t>
  </si>
  <si>
    <t>40-6377-064</t>
  </si>
  <si>
    <t>15 50 01</t>
  </si>
  <si>
    <t>02NL00600</t>
  </si>
  <si>
    <t>02MM14000</t>
  </si>
  <si>
    <t>YRN 001-0001</t>
  </si>
  <si>
    <t>103010P</t>
  </si>
  <si>
    <t>103011P</t>
  </si>
  <si>
    <t>95-B2311</t>
  </si>
  <si>
    <t>95-B2312</t>
  </si>
  <si>
    <t>flacon mL</t>
  </si>
  <si>
    <t>103007P</t>
  </si>
  <si>
    <t>1.00334.1000</t>
  </si>
  <si>
    <t>1.00495.1000</t>
  </si>
  <si>
    <t>1.01799.2500</t>
  </si>
  <si>
    <t>1.01833.2500</t>
  </si>
  <si>
    <t>1.01834.2500</t>
  </si>
  <si>
    <t>1.01830.2500</t>
  </si>
  <si>
    <t>1.00573.1000</t>
  </si>
  <si>
    <t>1.06009.1011</t>
  </si>
  <si>
    <t xml:space="preserve">1.00974.2511 </t>
  </si>
  <si>
    <t>1.04092.1000</t>
  </si>
  <si>
    <t>1.09634.1011</t>
  </si>
  <si>
    <t>1.06050.1000</t>
  </si>
  <si>
    <t xml:space="preserve">1.07021.2511 </t>
  </si>
  <si>
    <t>1.03943.1000</t>
  </si>
  <si>
    <t>1.02790.1000</t>
  </si>
  <si>
    <t>1.01145.0500</t>
  </si>
  <si>
    <t>8.18712.1000</t>
  </si>
  <si>
    <t>1.06495.0250</t>
  </si>
  <si>
    <t>1.05021.1000</t>
  </si>
  <si>
    <t>386790-100</t>
  </si>
  <si>
    <t>ml</t>
  </si>
  <si>
    <t>112-2750</t>
  </si>
  <si>
    <t>112-2751</t>
  </si>
  <si>
    <t>112-2752</t>
  </si>
  <si>
    <t>112-2753</t>
  </si>
  <si>
    <t xml:space="preserve">112-2371 </t>
  </si>
  <si>
    <t xml:space="preserve">112-2372 </t>
  </si>
  <si>
    <t xml:space="preserve">112-2373 </t>
  </si>
  <si>
    <t>G3347N</t>
  </si>
  <si>
    <t>G301</t>
  </si>
  <si>
    <t>G3626</t>
  </si>
  <si>
    <t>Stock mini</t>
  </si>
  <si>
    <t>N° imputation BLV</t>
  </si>
  <si>
    <t>Référence fournisseur</t>
  </si>
  <si>
    <t>Unité</t>
  </si>
  <si>
    <t xml:space="preserve">Conditionnement </t>
  </si>
  <si>
    <t>Nombres</t>
  </si>
  <si>
    <t>Prix Catalogue Fournisseur</t>
  </si>
  <si>
    <t>Prix remisé</t>
  </si>
  <si>
    <t>Remise</t>
  </si>
  <si>
    <t>Quantité à commander</t>
  </si>
  <si>
    <t>A commander</t>
  </si>
  <si>
    <t>Stock Restant</t>
  </si>
  <si>
    <t>GESTION DES STOCKS</t>
  </si>
  <si>
    <t>Référence</t>
  </si>
  <si>
    <t>Fournisseur:</t>
  </si>
  <si>
    <t>Date:</t>
  </si>
  <si>
    <t>Conditionnement</t>
  </si>
  <si>
    <t>Q. à commander</t>
  </si>
  <si>
    <t>Prix catalogue</t>
  </si>
  <si>
    <t>BON DE COMMANDE</t>
  </si>
  <si>
    <t>Prix HT</t>
  </si>
  <si>
    <t>TVA</t>
  </si>
  <si>
    <t>Prix TTC</t>
  </si>
  <si>
    <t>A</t>
  </si>
  <si>
    <t>B</t>
  </si>
  <si>
    <t>C</t>
  </si>
  <si>
    <t>D</t>
  </si>
  <si>
    <t>E</t>
  </si>
  <si>
    <t>F</t>
  </si>
  <si>
    <t>G</t>
  </si>
  <si>
    <t>H</t>
  </si>
  <si>
    <t>I</t>
  </si>
  <si>
    <t>J</t>
  </si>
  <si>
    <t>K</t>
  </si>
  <si>
    <t>M</t>
  </si>
  <si>
    <t>N</t>
  </si>
  <si>
    <t>O</t>
  </si>
  <si>
    <t>P</t>
  </si>
  <si>
    <t>Q</t>
  </si>
  <si>
    <t>R</t>
  </si>
  <si>
    <t>S</t>
  </si>
  <si>
    <t>T</t>
  </si>
  <si>
    <t>V</t>
  </si>
  <si>
    <t>W</t>
  </si>
  <si>
    <t>X</t>
  </si>
  <si>
    <t>Y</t>
  </si>
  <si>
    <t>Z</t>
  </si>
  <si>
    <t>Inventaire</t>
  </si>
  <si>
    <t>N°</t>
  </si>
  <si>
    <t>DESIGNATION</t>
  </si>
  <si>
    <t>Moules KM en acrylique Ø25mm</t>
  </si>
  <si>
    <t>Stock supposé</t>
  </si>
  <si>
    <t>Ecart constaté</t>
  </si>
  <si>
    <t>Liste des consommables à commander</t>
  </si>
  <si>
    <t>Entrer les Consommables</t>
  </si>
  <si>
    <t>Sortie les Consommables</t>
  </si>
  <si>
    <t>11</t>
  </si>
  <si>
    <t>12</t>
  </si>
  <si>
    <t>13</t>
  </si>
  <si>
    <t>14</t>
  </si>
  <si>
    <t>15</t>
  </si>
  <si>
    <t>16</t>
  </si>
  <si>
    <t>60</t>
  </si>
  <si>
    <t>80</t>
  </si>
  <si>
    <t>17</t>
  </si>
  <si>
    <t>19</t>
  </si>
  <si>
    <t>20</t>
  </si>
  <si>
    <t>21</t>
  </si>
  <si>
    <t>22</t>
  </si>
  <si>
    <t>24</t>
  </si>
  <si>
    <t>25</t>
  </si>
  <si>
    <t>26</t>
  </si>
  <si>
    <t>27</t>
  </si>
  <si>
    <t>28</t>
  </si>
  <si>
    <t>29</t>
  </si>
  <si>
    <t>30</t>
  </si>
  <si>
    <t>32</t>
  </si>
  <si>
    <t>33</t>
  </si>
  <si>
    <t>34</t>
  </si>
  <si>
    <t>35</t>
  </si>
  <si>
    <t>38</t>
  </si>
  <si>
    <t>39</t>
  </si>
  <si>
    <t>40</t>
  </si>
  <si>
    <t>41</t>
  </si>
  <si>
    <t>42</t>
  </si>
  <si>
    <t>43</t>
  </si>
  <si>
    <t>44</t>
  </si>
  <si>
    <t>45</t>
  </si>
  <si>
    <t>46</t>
  </si>
  <si>
    <t>47</t>
  </si>
  <si>
    <t>48</t>
  </si>
  <si>
    <t>49</t>
  </si>
  <si>
    <t>50</t>
  </si>
  <si>
    <t>51</t>
  </si>
  <si>
    <t>52</t>
  </si>
  <si>
    <t>53</t>
  </si>
  <si>
    <t>54</t>
  </si>
  <si>
    <t>55</t>
  </si>
  <si>
    <t>56</t>
  </si>
  <si>
    <t>57</t>
  </si>
  <si>
    <t>58</t>
  </si>
  <si>
    <t>59</t>
  </si>
  <si>
    <t>70</t>
  </si>
  <si>
    <t>71</t>
  </si>
  <si>
    <t>72</t>
  </si>
  <si>
    <t>73</t>
  </si>
  <si>
    <t>74</t>
  </si>
  <si>
    <t>75</t>
  </si>
  <si>
    <t>76</t>
  </si>
  <si>
    <t>77</t>
  </si>
  <si>
    <t>90</t>
  </si>
  <si>
    <t>91</t>
  </si>
  <si>
    <t>92</t>
  </si>
  <si>
    <t>93</t>
  </si>
  <si>
    <t>94</t>
  </si>
  <si>
    <t>95</t>
  </si>
  <si>
    <t>96</t>
  </si>
  <si>
    <t>97</t>
  </si>
  <si>
    <t>98</t>
  </si>
  <si>
    <t>99</t>
  </si>
  <si>
    <t>0122</t>
  </si>
  <si>
    <t>0100</t>
  </si>
  <si>
    <t>0101</t>
  </si>
  <si>
    <t>0102</t>
  </si>
  <si>
    <t>0103</t>
  </si>
  <si>
    <t>0104</t>
  </si>
  <si>
    <t>0105</t>
  </si>
  <si>
    <t>0106</t>
  </si>
  <si>
    <t>0107</t>
  </si>
  <si>
    <t>0108</t>
  </si>
  <si>
    <t>0109</t>
  </si>
  <si>
    <t>0110</t>
  </si>
  <si>
    <t>0111</t>
  </si>
  <si>
    <t>0112</t>
  </si>
  <si>
    <t>0113</t>
  </si>
  <si>
    <t>0114</t>
  </si>
  <si>
    <t>0115</t>
  </si>
  <si>
    <t>0116</t>
  </si>
  <si>
    <t>0117</t>
  </si>
  <si>
    <t>0118</t>
  </si>
  <si>
    <t>0119</t>
  </si>
  <si>
    <t>0120</t>
  </si>
  <si>
    <t>0121</t>
  </si>
  <si>
    <t>GESTION</t>
  </si>
  <si>
    <t>Total commandé</t>
  </si>
  <si>
    <t>Code-Barre</t>
  </si>
  <si>
    <t>Dépenses totales HT avec  dernière commande</t>
  </si>
  <si>
    <t>Année 2014</t>
  </si>
  <si>
    <t>Total Commandé</t>
  </si>
  <si>
    <t>Total des dépenses</t>
  </si>
  <si>
    <t>% augment.</t>
  </si>
  <si>
    <t>Année 2015</t>
  </si>
  <si>
    <t>Année 2016</t>
  </si>
  <si>
    <t>TOTAUX</t>
  </si>
  <si>
    <t>Total des commandes en date du 23/03/14</t>
  </si>
  <si>
    <t>Dépenses HT totales en date du 23/03/14</t>
  </si>
  <si>
    <t>stock en date du 23/03/14</t>
  </si>
  <si>
    <t>0</t>
  </si>
  <si>
    <t>Logo     entreprise</t>
  </si>
  <si>
    <t>Aide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</si>
</sst>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
    <numFmt numFmtId="165" formatCode="#,##0.00\ &quot;€&quot;"/>
    <numFmt numFmtId="166" formatCode="#,##0.00\ _€"/>
  </numFmts>
  <fonts count="63" x14ac:knownFonts="1">
    <font>
      <sz val="10"/>
      <name val="Verdana"/>
    </font>
    <font>
      <sz val="10"/>
      <name val="Arial"/>
      <family val="2"/>
    </font>
    <font>
      <sz val="10"/>
      <name val="Arial"/>
      <family val="2"/>
    </font>
    <font>
      <u/>
      <sz val="10"/>
      <color indexed="12"/>
      <name val="Arial"/>
      <family val="2"/>
    </font>
    <font>
      <sz val="8"/>
      <name val="Verdana"/>
      <family val="2"/>
    </font>
    <font>
      <b/>
      <sz val="10"/>
      <color indexed="9"/>
      <name val="Arial"/>
      <family val="2"/>
    </font>
    <font>
      <b/>
      <sz val="10"/>
      <color indexed="12"/>
      <name val="Arial"/>
      <family val="2"/>
    </font>
    <font>
      <b/>
      <sz val="10"/>
      <name val="Arial"/>
      <family val="2"/>
    </font>
    <font>
      <b/>
      <i/>
      <u/>
      <sz val="12"/>
      <name val="Arial"/>
      <family val="2"/>
    </font>
    <font>
      <sz val="10"/>
      <name val="Calibri"/>
      <family val="2"/>
    </font>
    <font>
      <sz val="8.5"/>
      <name val="Arial"/>
      <family val="2"/>
    </font>
    <font>
      <strike/>
      <sz val="10"/>
      <name val="Arial"/>
      <family val="2"/>
    </font>
    <font>
      <b/>
      <sz val="12"/>
      <name val="Arial"/>
      <family val="2"/>
    </font>
    <font>
      <sz val="10"/>
      <color theme="8"/>
      <name val="Verdana"/>
      <family val="2"/>
    </font>
    <font>
      <sz val="10"/>
      <name val="Verdana"/>
      <family val="2"/>
    </font>
    <font>
      <sz val="10"/>
      <color theme="8"/>
      <name val="Arial"/>
      <family val="2"/>
    </font>
    <font>
      <b/>
      <sz val="10"/>
      <color rgb="FFFF0000"/>
      <name val="Arial"/>
      <family val="2"/>
    </font>
    <font>
      <b/>
      <sz val="20"/>
      <name val="Arial"/>
      <family val="2"/>
    </font>
    <font>
      <b/>
      <sz val="11"/>
      <color theme="1"/>
      <name val="Calibri"/>
      <family val="2"/>
      <scheme val="minor"/>
    </font>
    <font>
      <b/>
      <sz val="20"/>
      <color theme="1"/>
      <name val="Calibri"/>
      <family val="2"/>
      <scheme val="minor"/>
    </font>
    <font>
      <b/>
      <sz val="14"/>
      <color theme="1"/>
      <name val="Calibri"/>
      <family val="2"/>
      <scheme val="minor"/>
    </font>
    <font>
      <b/>
      <sz val="12"/>
      <color theme="4" tint="-0.249977111117893"/>
      <name val="Arial"/>
      <family val="2"/>
    </font>
    <font>
      <b/>
      <sz val="12"/>
      <color rgb="FF92D050"/>
      <name val="Arial"/>
      <family val="2"/>
    </font>
    <font>
      <b/>
      <sz val="10"/>
      <color theme="6" tint="0.59999389629810485"/>
      <name val="Arial"/>
      <family val="2"/>
    </font>
    <font>
      <b/>
      <sz val="12"/>
      <color rgb="FFCCFF33"/>
      <name val="Arial"/>
      <family val="2"/>
    </font>
    <font>
      <sz val="10"/>
      <color rgb="FFCCFF33"/>
      <name val="Verdana"/>
      <family val="2"/>
    </font>
    <font>
      <b/>
      <sz val="12"/>
      <color theme="0" tint="-0.249977111117893"/>
      <name val="Arial"/>
      <family val="2"/>
    </font>
    <font>
      <sz val="10"/>
      <color theme="0" tint="-0.14999847407452621"/>
      <name val="Verdana"/>
      <family val="2"/>
    </font>
    <font>
      <b/>
      <sz val="10"/>
      <color theme="0" tint="-0.249977111117893"/>
      <name val="Arial"/>
      <family val="2"/>
    </font>
    <font>
      <b/>
      <sz val="12"/>
      <color rgb="FFFFFF00"/>
      <name val="Arial"/>
      <family val="2"/>
    </font>
    <font>
      <b/>
      <sz val="10"/>
      <color rgb="FF92D050"/>
      <name val="Arial"/>
      <family val="2"/>
    </font>
    <font>
      <b/>
      <sz val="12"/>
      <color theme="2" tint="-0.499984740745262"/>
      <name val="Arial"/>
      <family val="2"/>
    </font>
    <font>
      <b/>
      <sz val="10"/>
      <color theme="2" tint="-0.499984740745262"/>
      <name val="Arial"/>
      <family val="2"/>
    </font>
    <font>
      <b/>
      <sz val="12"/>
      <color theme="3" tint="0.39997558519241921"/>
      <name val="Arial"/>
      <family val="2"/>
    </font>
    <font>
      <b/>
      <sz val="10"/>
      <color theme="4" tint="-0.249977111117893"/>
      <name val="Arial"/>
      <family val="2"/>
    </font>
    <font>
      <b/>
      <sz val="10"/>
      <color rgb="FFFFFF00"/>
      <name val="Arial"/>
      <family val="2"/>
    </font>
    <font>
      <b/>
      <sz val="10"/>
      <color theme="9"/>
      <name val="Arial"/>
      <family val="2"/>
    </font>
    <font>
      <b/>
      <sz val="12"/>
      <color theme="9"/>
      <name val="Arial"/>
      <family val="2"/>
    </font>
    <font>
      <b/>
      <sz val="12"/>
      <color rgb="FFFF00FF"/>
      <name val="Arial"/>
      <family val="2"/>
    </font>
    <font>
      <sz val="10"/>
      <color theme="3" tint="0.39997558519241921"/>
      <name val="Verdana"/>
      <family val="2"/>
    </font>
    <font>
      <b/>
      <sz val="12"/>
      <color rgb="FF009900"/>
      <name val="Arial"/>
      <family val="2"/>
    </font>
    <font>
      <b/>
      <sz val="10"/>
      <color rgb="FF009900"/>
      <name val="Arial"/>
      <family val="2"/>
    </font>
    <font>
      <b/>
      <sz val="12"/>
      <color rgb="FFFF99CC"/>
      <name val="Arial"/>
      <family val="2"/>
    </font>
    <font>
      <b/>
      <sz val="10"/>
      <color rgb="FFFF99CC"/>
      <name val="Arial"/>
      <family val="2"/>
    </font>
    <font>
      <b/>
      <sz val="12"/>
      <color rgb="FFCC99FF"/>
      <name val="Arial"/>
      <family val="2"/>
    </font>
    <font>
      <b/>
      <sz val="10"/>
      <color rgb="FFCC99FF"/>
      <name val="Arial"/>
      <family val="2"/>
    </font>
    <font>
      <b/>
      <sz val="12"/>
      <color theme="8" tint="0.39997558519241921"/>
      <name val="Arial"/>
      <family val="2"/>
    </font>
    <font>
      <b/>
      <sz val="10"/>
      <color theme="8" tint="0.39997558519241921"/>
      <name val="Arial"/>
      <family val="2"/>
    </font>
    <font>
      <b/>
      <sz val="12"/>
      <color rgb="FFFFCC66"/>
      <name val="Arial"/>
      <family val="2"/>
    </font>
    <font>
      <b/>
      <sz val="10"/>
      <color rgb="FFFFCC66"/>
      <name val="Arial"/>
      <family val="2"/>
    </font>
    <font>
      <b/>
      <sz val="10"/>
      <color theme="3" tint="0.39997558519241921"/>
      <name val="Arial"/>
      <family val="2"/>
    </font>
    <font>
      <b/>
      <sz val="10"/>
      <name val="Verdana"/>
      <family val="2"/>
    </font>
    <font>
      <sz val="20"/>
      <color theme="1"/>
      <name val="Calibri"/>
      <family val="2"/>
      <scheme val="minor"/>
    </font>
    <font>
      <sz val="11"/>
      <name val="Calibri"/>
      <family val="2"/>
    </font>
    <font>
      <b/>
      <sz val="26"/>
      <name val="Arial"/>
      <family val="2"/>
    </font>
    <font>
      <b/>
      <sz val="8"/>
      <name val="Arial"/>
      <family val="2"/>
    </font>
    <font>
      <sz val="14"/>
      <name val="Verdana"/>
      <family val="2"/>
    </font>
    <font>
      <b/>
      <sz val="12"/>
      <color rgb="FFCCFFCC"/>
      <name val="Arial"/>
      <family val="2"/>
    </font>
    <font>
      <sz val="24"/>
      <name val="Times New Roman"/>
      <family val="1"/>
    </font>
    <font>
      <b/>
      <sz val="12"/>
      <color theme="1"/>
      <name val="Arial"/>
      <family val="2"/>
    </font>
    <font>
      <b/>
      <sz val="10"/>
      <name val="Cambria"/>
      <family val="1"/>
    </font>
    <font>
      <b/>
      <sz val="10"/>
      <color theme="1"/>
      <name val="Cambria"/>
      <family val="1"/>
    </font>
    <font>
      <sz val="9"/>
      <color indexed="81"/>
      <name val="Tahoma"/>
      <family val="2"/>
    </font>
  </fonts>
  <fills count="32">
    <fill>
      <patternFill patternType="none"/>
    </fill>
    <fill>
      <patternFill patternType="gray125"/>
    </fill>
    <fill>
      <patternFill patternType="solid">
        <fgColor indexed="56"/>
        <bgColor indexed="64"/>
      </patternFill>
    </fill>
    <fill>
      <patternFill patternType="solid">
        <fgColor indexed="22"/>
        <bgColor indexed="64"/>
      </patternFill>
    </fill>
    <fill>
      <patternFill patternType="solid">
        <fgColor indexed="44"/>
        <bgColor indexed="64"/>
      </patternFill>
    </fill>
    <fill>
      <patternFill patternType="solid">
        <fgColor indexed="42"/>
        <bgColor indexed="64"/>
      </patternFill>
    </fill>
    <fill>
      <patternFill patternType="solid">
        <fgColor indexed="43"/>
        <bgColor indexed="64"/>
      </patternFill>
    </fill>
    <fill>
      <patternFill patternType="solid">
        <fgColor indexed="47"/>
        <bgColor indexed="64"/>
      </patternFill>
    </fill>
    <fill>
      <patternFill patternType="solid">
        <fgColor indexed="46"/>
        <bgColor indexed="64"/>
      </patternFill>
    </fill>
    <fill>
      <patternFill patternType="solid">
        <fgColor indexed="45"/>
        <bgColor indexed="64"/>
      </patternFill>
    </fill>
    <fill>
      <patternFill patternType="solid">
        <fgColor indexed="57"/>
        <bgColor indexed="64"/>
      </patternFill>
    </fill>
    <fill>
      <patternFill patternType="solid">
        <fgColor indexed="14"/>
        <bgColor indexed="64"/>
      </patternFill>
    </fill>
    <fill>
      <patternFill patternType="solid">
        <fgColor indexed="52"/>
        <bgColor indexed="64"/>
      </patternFill>
    </fill>
    <fill>
      <patternFill patternType="solid">
        <fgColor indexed="30"/>
        <bgColor indexed="64"/>
      </patternFill>
    </fill>
    <fill>
      <patternFill patternType="solid">
        <fgColor indexed="9"/>
        <bgColor indexed="64"/>
      </patternFill>
    </fill>
    <fill>
      <patternFill patternType="solid">
        <fgColor theme="3" tint="0.39997558519241921"/>
        <bgColor indexed="64"/>
      </patternFill>
    </fill>
    <fill>
      <patternFill patternType="solid">
        <fgColor theme="0" tint="-0.249977111117893"/>
        <bgColor indexed="64"/>
      </patternFill>
    </fill>
    <fill>
      <patternFill patternType="solid">
        <fgColor theme="2" tint="-0.499984740745262"/>
        <bgColor indexed="64"/>
      </patternFill>
    </fill>
    <fill>
      <patternFill patternType="solid">
        <fgColor rgb="FF92D050"/>
        <bgColor indexed="64"/>
      </patternFill>
    </fill>
    <fill>
      <patternFill patternType="solid">
        <fgColor theme="0"/>
        <bgColor indexed="64"/>
      </patternFill>
    </fill>
    <fill>
      <patternFill patternType="solid">
        <fgColor theme="9" tint="0.39997558519241921"/>
        <bgColor indexed="64"/>
      </patternFill>
    </fill>
    <fill>
      <patternFill patternType="solid">
        <fgColor theme="6" tint="0.79998168889431442"/>
        <bgColor indexed="64"/>
      </patternFill>
    </fill>
    <fill>
      <patternFill patternType="solid">
        <fgColor theme="7" tint="0.59999389629810485"/>
        <bgColor indexed="64"/>
      </patternFill>
    </fill>
    <fill>
      <patternFill patternType="solid">
        <fgColor theme="9"/>
        <bgColor indexed="64"/>
      </patternFill>
    </fill>
    <fill>
      <patternFill patternType="solid">
        <fgColor indexed="41"/>
        <bgColor indexed="64"/>
      </patternFill>
    </fill>
    <fill>
      <patternFill patternType="solid">
        <fgColor rgb="FFCC99FF"/>
        <bgColor indexed="64"/>
      </patternFill>
    </fill>
    <fill>
      <gradientFill degree="270">
        <stop position="0">
          <color theme="0"/>
        </stop>
        <stop position="1">
          <color theme="4"/>
        </stop>
      </gradientFill>
    </fill>
    <fill>
      <patternFill patternType="solid">
        <fgColor theme="6" tint="0.39997558519241921"/>
        <bgColor indexed="64"/>
      </patternFill>
    </fill>
    <fill>
      <gradientFill degree="90">
        <stop position="0">
          <color rgb="FFFF0000"/>
        </stop>
        <stop position="1">
          <color theme="0"/>
        </stop>
      </gradientFill>
    </fill>
    <fill>
      <patternFill patternType="solid">
        <fgColor theme="8" tint="0.39997558519241921"/>
        <bgColor indexed="64"/>
      </patternFill>
    </fill>
    <fill>
      <patternFill patternType="solid">
        <fgColor theme="3" tint="0.79998168889431442"/>
        <bgColor indexed="64"/>
      </patternFill>
    </fill>
    <fill>
      <patternFill patternType="solid">
        <fgColor rgb="FFFF0000"/>
        <bgColor indexed="64"/>
      </patternFill>
    </fill>
  </fills>
  <borders count="6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double">
        <color indexed="15"/>
      </right>
      <top style="double">
        <color indexed="15"/>
      </top>
      <bottom style="double">
        <color indexed="15"/>
      </bottom>
      <diagonal/>
    </border>
    <border>
      <left style="double">
        <color indexed="15"/>
      </left>
      <right style="double">
        <color indexed="15"/>
      </right>
      <top style="double">
        <color indexed="15"/>
      </top>
      <bottom style="double">
        <color indexed="15"/>
      </bottom>
      <diagonal/>
    </border>
    <border>
      <left/>
      <right style="double">
        <color indexed="15"/>
      </right>
      <top style="double">
        <color indexed="15"/>
      </top>
      <bottom/>
      <diagonal/>
    </border>
    <border>
      <left/>
      <right/>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theme="0"/>
      </left>
      <right/>
      <top/>
      <bottom style="thin">
        <color theme="0"/>
      </bottom>
      <diagonal/>
    </border>
    <border>
      <left style="thin">
        <color theme="0"/>
      </left>
      <right style="thin">
        <color theme="0"/>
      </right>
      <top/>
      <bottom style="thin">
        <color theme="0"/>
      </bottom>
      <diagonal/>
    </border>
    <border>
      <left style="thin">
        <color theme="0"/>
      </left>
      <right/>
      <top style="thin">
        <color theme="0"/>
      </top>
      <bottom style="thin">
        <color theme="0"/>
      </bottom>
      <diagonal/>
    </border>
    <border>
      <left style="thin">
        <color indexed="64"/>
      </left>
      <right/>
      <top style="thin">
        <color theme="0"/>
      </top>
      <bottom style="thin">
        <color indexed="64"/>
      </bottom>
      <diagonal/>
    </border>
    <border>
      <left/>
      <right style="thin">
        <color theme="0"/>
      </right>
      <top style="thin">
        <color theme="0"/>
      </top>
      <bottom style="thin">
        <color theme="0"/>
      </bottom>
      <diagonal/>
    </border>
    <border>
      <left style="thin">
        <color indexed="64"/>
      </left>
      <right/>
      <top/>
      <bottom style="thin">
        <color indexed="64"/>
      </bottom>
      <diagonal/>
    </border>
    <border>
      <left style="thin">
        <color theme="0"/>
      </left>
      <right/>
      <top/>
      <bottom/>
      <diagonal/>
    </border>
    <border>
      <left style="thin">
        <color theme="0"/>
      </left>
      <right style="thin">
        <color theme="0"/>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right/>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top/>
      <bottom style="double">
        <color indexed="15"/>
      </bottom>
      <diagonal/>
    </border>
    <border>
      <left style="double">
        <color indexed="15"/>
      </left>
      <right style="double">
        <color indexed="15"/>
      </right>
      <top/>
      <bottom style="double">
        <color indexed="15"/>
      </bottom>
      <diagonal/>
    </border>
    <border>
      <left/>
      <right style="double">
        <color indexed="15"/>
      </right>
      <top/>
      <bottom style="double">
        <color indexed="15"/>
      </bottom>
      <diagonal/>
    </border>
    <border>
      <left/>
      <right/>
      <top style="medium">
        <color auto="1"/>
      </top>
      <bottom/>
      <diagonal/>
    </border>
    <border>
      <left style="thin">
        <color auto="1"/>
      </left>
      <right style="medium">
        <color auto="1"/>
      </right>
      <top style="thin">
        <color auto="1"/>
      </top>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thin">
        <color theme="0"/>
      </left>
      <right style="thin">
        <color theme="0"/>
      </right>
      <top style="thin">
        <color indexed="64"/>
      </top>
      <bottom/>
      <diagonal/>
    </border>
    <border>
      <left style="thin">
        <color theme="0"/>
      </left>
      <right/>
      <top style="thin">
        <color theme="0"/>
      </top>
      <bottom/>
      <diagonal/>
    </border>
    <border>
      <left style="thin">
        <color theme="0"/>
      </left>
      <right style="thin">
        <color theme="0"/>
      </right>
      <top style="thin">
        <color theme="0"/>
      </top>
      <bottom/>
      <diagonal/>
    </border>
    <border>
      <left/>
      <right style="thin">
        <color theme="0"/>
      </right>
      <top style="thin">
        <color theme="0"/>
      </top>
      <bottom/>
      <diagonal/>
    </border>
    <border>
      <left style="medium">
        <color indexed="64"/>
      </left>
      <right/>
      <top/>
      <bottom style="thin">
        <color theme="0"/>
      </bottom>
      <diagonal/>
    </border>
    <border>
      <left style="thin">
        <color theme="0"/>
      </left>
      <right style="thin">
        <color theme="0"/>
      </right>
      <top style="thin">
        <color theme="0"/>
      </top>
      <bottom style="thin">
        <color theme="0"/>
      </bottom>
      <diagonal/>
    </border>
    <border>
      <left style="medium">
        <color auto="1"/>
      </left>
      <right style="thin">
        <color auto="1"/>
      </right>
      <top style="thin">
        <color auto="1"/>
      </top>
      <bottom/>
      <diagonal/>
    </border>
    <border>
      <left style="thin">
        <color indexed="64"/>
      </left>
      <right/>
      <top style="thin">
        <color indexed="64"/>
      </top>
      <bottom/>
      <diagonal/>
    </border>
    <border>
      <left style="medium">
        <color indexed="64"/>
      </left>
      <right/>
      <top style="medium">
        <color indexed="64"/>
      </top>
      <bottom/>
      <diagonal/>
    </border>
    <border>
      <left style="thin">
        <color theme="0"/>
      </left>
      <right/>
      <top style="medium">
        <color indexed="64"/>
      </top>
      <bottom/>
      <diagonal/>
    </border>
    <border>
      <left style="thin">
        <color theme="0"/>
      </left>
      <right style="thin">
        <color theme="0"/>
      </right>
      <top style="medium">
        <color indexed="64"/>
      </top>
      <bottom/>
      <diagonal/>
    </border>
    <border>
      <left style="thin">
        <color theme="0"/>
      </left>
      <right style="thin">
        <color indexed="64"/>
      </right>
      <top style="medium">
        <color indexed="64"/>
      </top>
      <bottom style="thin">
        <color theme="0"/>
      </bottom>
      <diagonal/>
    </border>
    <border>
      <left style="thin">
        <color indexed="64"/>
      </left>
      <right style="thin">
        <color indexed="64"/>
      </right>
      <top style="medium">
        <color indexed="64"/>
      </top>
      <bottom style="thin">
        <color theme="0"/>
      </bottom>
      <diagonal/>
    </border>
    <border>
      <left style="thin">
        <color indexed="64"/>
      </left>
      <right/>
      <top style="medium">
        <color indexed="64"/>
      </top>
      <bottom style="thin">
        <color theme="0"/>
      </bottom>
      <diagonal/>
    </border>
    <border>
      <left style="thin">
        <color theme="0"/>
      </left>
      <right/>
      <top style="medium">
        <color indexed="64"/>
      </top>
      <bottom style="thin">
        <color theme="0"/>
      </bottom>
      <diagonal/>
    </border>
    <border>
      <left/>
      <right/>
      <top style="medium">
        <color indexed="64"/>
      </top>
      <bottom style="thin">
        <color theme="0"/>
      </bottom>
      <diagonal/>
    </border>
    <border>
      <left/>
      <right style="medium">
        <color indexed="64"/>
      </right>
      <top style="medium">
        <color indexed="64"/>
      </top>
      <bottom style="thin">
        <color theme="0"/>
      </bottom>
      <diagonal/>
    </border>
    <border>
      <left style="thin">
        <color theme="0"/>
      </left>
      <right style="medium">
        <color indexed="64"/>
      </right>
      <top style="thin">
        <color theme="0"/>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auto="1"/>
      </left>
      <right style="medium">
        <color auto="1"/>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578">
    <xf numFmtId="0" fontId="0" fillId="0" borderId="0" xfId="0"/>
    <xf numFmtId="0" fontId="0" fillId="0" borderId="0" xfId="0" applyAlignment="1"/>
    <xf numFmtId="0" fontId="5" fillId="2" borderId="3" xfId="0" applyFont="1" applyFill="1" applyBorder="1" applyAlignment="1">
      <alignment horizontal="center" vertical="center"/>
    </xf>
    <xf numFmtId="0" fontId="2" fillId="0" borderId="2" xfId="0" applyFont="1" applyFill="1" applyBorder="1" applyAlignment="1">
      <alignment horizontal="center" vertical="top" wrapText="1"/>
    </xf>
    <xf numFmtId="0" fontId="2" fillId="0" borderId="1" xfId="0" applyFont="1" applyFill="1" applyBorder="1" applyAlignment="1">
      <alignment horizontal="center" vertical="top" wrapText="1"/>
    </xf>
    <xf numFmtId="0" fontId="0" fillId="0" borderId="0" xfId="0" applyAlignment="1">
      <alignment horizontal="center"/>
    </xf>
    <xf numFmtId="0" fontId="0" fillId="0" borderId="0" xfId="0" applyProtection="1">
      <protection locked="0"/>
    </xf>
    <xf numFmtId="0" fontId="5" fillId="2" borderId="4" xfId="0" applyFont="1" applyFill="1" applyBorder="1" applyAlignment="1" applyProtection="1">
      <alignment horizontal="center" vertical="center" wrapText="1"/>
      <protection locked="0"/>
    </xf>
    <xf numFmtId="0" fontId="2" fillId="0" borderId="1" xfId="0" applyFont="1" applyFill="1" applyBorder="1" applyAlignment="1" applyProtection="1">
      <alignment horizontal="center" vertical="top" wrapText="1"/>
      <protection locked="0"/>
    </xf>
    <xf numFmtId="0" fontId="0" fillId="0" borderId="0" xfId="0" applyAlignment="1" applyProtection="1">
      <alignment horizontal="center"/>
      <protection locked="0"/>
    </xf>
    <xf numFmtId="0" fontId="2" fillId="0" borderId="2" xfId="0" applyFont="1" applyFill="1" applyBorder="1" applyAlignment="1" applyProtection="1">
      <alignment horizontal="center" vertical="top" wrapText="1"/>
      <protection hidden="1"/>
    </xf>
    <xf numFmtId="0" fontId="2" fillId="0" borderId="1" xfId="0" applyFont="1" applyFill="1" applyBorder="1" applyAlignment="1" applyProtection="1">
      <alignment horizontal="center" vertical="top" wrapText="1"/>
      <protection hidden="1"/>
    </xf>
    <xf numFmtId="0" fontId="5" fillId="2" borderId="5" xfId="0" applyFont="1" applyFill="1" applyBorder="1" applyAlignment="1" applyProtection="1">
      <alignment horizontal="center" vertical="center"/>
      <protection hidden="1"/>
    </xf>
    <xf numFmtId="0" fontId="2" fillId="0" borderId="1" xfId="0" applyFont="1" applyFill="1" applyBorder="1" applyAlignment="1">
      <alignment horizontal="left" vertical="top"/>
    </xf>
    <xf numFmtId="0" fontId="2" fillId="0" borderId="1" xfId="0" applyFont="1" applyFill="1" applyBorder="1" applyAlignment="1" applyProtection="1">
      <alignment horizontal="left" vertical="center" wrapText="1"/>
      <protection hidden="1"/>
    </xf>
    <xf numFmtId="0" fontId="0" fillId="0" borderId="0" xfId="0" applyAlignment="1" applyProtection="1">
      <alignment horizontal="left" vertical="center"/>
      <protection locked="0"/>
    </xf>
    <xf numFmtId="0" fontId="0" fillId="3" borderId="1" xfId="0" applyFill="1" applyBorder="1"/>
    <xf numFmtId="0" fontId="0" fillId="4" borderId="1" xfId="0" applyFill="1" applyBorder="1"/>
    <xf numFmtId="0" fontId="8" fillId="4" borderId="1" xfId="0" applyFont="1" applyFill="1" applyBorder="1"/>
    <xf numFmtId="0" fontId="0" fillId="0" borderId="1" xfId="0" applyBorder="1"/>
    <xf numFmtId="0" fontId="0" fillId="0" borderId="1" xfId="0" applyBorder="1" applyAlignment="1">
      <alignment wrapText="1"/>
    </xf>
    <xf numFmtId="0" fontId="1" fillId="0" borderId="1" xfId="0" applyFont="1" applyBorder="1" applyAlignment="1">
      <alignment wrapText="1"/>
    </xf>
    <xf numFmtId="0" fontId="8" fillId="5" borderId="1" xfId="0" applyFont="1" applyFill="1" applyBorder="1"/>
    <xf numFmtId="0" fontId="1" fillId="0" borderId="1" xfId="0" applyFont="1" applyBorder="1"/>
    <xf numFmtId="0" fontId="8" fillId="15" borderId="1" xfId="0" applyFont="1" applyFill="1" applyBorder="1"/>
    <xf numFmtId="0" fontId="8" fillId="6" borderId="1" xfId="0" applyFont="1" applyFill="1" applyBorder="1"/>
    <xf numFmtId="0" fontId="8" fillId="7" borderId="1" xfId="0" applyFont="1" applyFill="1" applyBorder="1"/>
    <xf numFmtId="0" fontId="11" fillId="0" borderId="1" xfId="0" applyFont="1" applyBorder="1"/>
    <xf numFmtId="0" fontId="8" fillId="8" borderId="1" xfId="0" applyFont="1" applyFill="1" applyBorder="1"/>
    <xf numFmtId="0" fontId="8" fillId="9" borderId="1" xfId="0" applyFont="1" applyFill="1" applyBorder="1"/>
    <xf numFmtId="0" fontId="8" fillId="10" borderId="1" xfId="0" applyFont="1" applyFill="1" applyBorder="1"/>
    <xf numFmtId="0" fontId="8" fillId="11" borderId="6" xfId="0" applyFont="1" applyFill="1" applyBorder="1"/>
    <xf numFmtId="0" fontId="8" fillId="12" borderId="6" xfId="0" applyFont="1" applyFill="1" applyBorder="1"/>
    <xf numFmtId="0" fontId="8" fillId="13" borderId="6" xfId="0" applyFont="1" applyFill="1" applyBorder="1"/>
    <xf numFmtId="0" fontId="0" fillId="16" borderId="1" xfId="0" applyFill="1" applyBorder="1"/>
    <xf numFmtId="0" fontId="8" fillId="17" borderId="6" xfId="0" applyFont="1" applyFill="1" applyBorder="1"/>
    <xf numFmtId="0" fontId="1" fillId="16" borderId="0" xfId="0" applyFont="1" applyFill="1" applyBorder="1"/>
    <xf numFmtId="0" fontId="8" fillId="18" borderId="1" xfId="0" applyFont="1" applyFill="1" applyBorder="1"/>
    <xf numFmtId="0" fontId="1" fillId="19" borderId="0" xfId="0" applyFont="1" applyFill="1" applyBorder="1"/>
    <xf numFmtId="0" fontId="1" fillId="0" borderId="1" xfId="0" applyFont="1" applyBorder="1" applyAlignment="1">
      <alignment horizontal="center" vertical="center"/>
    </xf>
    <xf numFmtId="0" fontId="0" fillId="3" borderId="1" xfId="0" applyFill="1" applyBorder="1" applyAlignment="1">
      <alignment horizontal="center" vertical="center"/>
    </xf>
    <xf numFmtId="0" fontId="0" fillId="5" borderId="1" xfId="0" applyFill="1" applyBorder="1" applyAlignment="1">
      <alignment horizontal="center" vertical="center"/>
    </xf>
    <xf numFmtId="0" fontId="0" fillId="15" borderId="1" xfId="0" applyFill="1" applyBorder="1" applyAlignment="1">
      <alignment horizontal="center" vertical="center"/>
    </xf>
    <xf numFmtId="0" fontId="0" fillId="6" borderId="1" xfId="0" applyFill="1" applyBorder="1" applyAlignment="1">
      <alignment horizontal="center" vertical="center"/>
    </xf>
    <xf numFmtId="0" fontId="0" fillId="7" borderId="1" xfId="0" applyFill="1" applyBorder="1" applyAlignment="1">
      <alignment horizontal="center" vertical="center"/>
    </xf>
    <xf numFmtId="0" fontId="0" fillId="0" borderId="1" xfId="0" applyBorder="1" applyAlignment="1">
      <alignment horizontal="center" vertical="center"/>
    </xf>
    <xf numFmtId="3" fontId="0" fillId="0" borderId="1" xfId="0" applyNumberFormat="1" applyBorder="1" applyAlignment="1">
      <alignment horizontal="center" vertical="center"/>
    </xf>
    <xf numFmtId="0" fontId="0" fillId="8" borderId="1" xfId="0" applyFill="1" applyBorder="1"/>
    <xf numFmtId="0" fontId="0" fillId="9" borderId="1" xfId="0" applyFill="1" applyBorder="1" applyAlignment="1">
      <alignment horizontal="center" vertical="center"/>
    </xf>
    <xf numFmtId="0" fontId="0" fillId="0" borderId="1" xfId="0" applyBorder="1" applyAlignment="1">
      <alignment horizontal="center"/>
    </xf>
    <xf numFmtId="0" fontId="0" fillId="10" borderId="1" xfId="0" applyFill="1" applyBorder="1" applyAlignment="1">
      <alignment horizontal="center" vertical="center"/>
    </xf>
    <xf numFmtId="0" fontId="0" fillId="11" borderId="1" xfId="0" applyFill="1" applyBorder="1" applyAlignment="1">
      <alignment horizontal="center" vertical="center"/>
    </xf>
    <xf numFmtId="0" fontId="0" fillId="12" borderId="1" xfId="0" applyFill="1" applyBorder="1" applyAlignment="1">
      <alignment horizontal="center" vertical="center"/>
    </xf>
    <xf numFmtId="0" fontId="0" fillId="13" borderId="1" xfId="0" applyFill="1" applyBorder="1" applyAlignment="1">
      <alignment horizontal="center" vertical="center"/>
    </xf>
    <xf numFmtId="0" fontId="0" fillId="16" borderId="1" xfId="0" applyFill="1" applyBorder="1" applyAlignment="1">
      <alignment horizontal="center" vertical="center"/>
    </xf>
    <xf numFmtId="0" fontId="0" fillId="17" borderId="1" xfId="0" applyFill="1" applyBorder="1" applyAlignment="1">
      <alignment horizontal="center" vertical="center"/>
    </xf>
    <xf numFmtId="0" fontId="1" fillId="0" borderId="1" xfId="0" applyFont="1" applyBorder="1" applyAlignment="1">
      <alignment horizontal="center"/>
    </xf>
    <xf numFmtId="0" fontId="1" fillId="16" borderId="1" xfId="0" applyFont="1" applyFill="1" applyBorder="1" applyAlignment="1">
      <alignment horizontal="center"/>
    </xf>
    <xf numFmtId="0" fontId="0" fillId="18" borderId="1" xfId="0" applyFill="1" applyBorder="1" applyAlignment="1">
      <alignment horizontal="center" vertical="center"/>
    </xf>
    <xf numFmtId="0" fontId="1" fillId="19" borderId="1" xfId="0" applyFont="1" applyFill="1" applyBorder="1" applyAlignment="1">
      <alignment horizontal="center" vertical="center"/>
    </xf>
    <xf numFmtId="0" fontId="0" fillId="5" borderId="1" xfId="0" applyFill="1" applyBorder="1"/>
    <xf numFmtId="0" fontId="0" fillId="6" borderId="1" xfId="0" applyFill="1" applyBorder="1"/>
    <xf numFmtId="0" fontId="0" fillId="7" borderId="1" xfId="0" applyFill="1" applyBorder="1"/>
    <xf numFmtId="0" fontId="0" fillId="19" borderId="1" xfId="0" applyFill="1" applyBorder="1" applyAlignment="1">
      <alignment horizontal="center" vertical="center"/>
    </xf>
    <xf numFmtId="0" fontId="0" fillId="9" borderId="1" xfId="0" applyFill="1" applyBorder="1"/>
    <xf numFmtId="0" fontId="0" fillId="10" borderId="1" xfId="0" applyFill="1" applyBorder="1"/>
    <xf numFmtId="0" fontId="0" fillId="11" borderId="1" xfId="0" applyFill="1" applyBorder="1"/>
    <xf numFmtId="0" fontId="0" fillId="12" borderId="1" xfId="0" applyFill="1" applyBorder="1"/>
    <xf numFmtId="0" fontId="0" fillId="13" borderId="1" xfId="0" applyFill="1" applyBorder="1"/>
    <xf numFmtId="0" fontId="0" fillId="17" borderId="1" xfId="0" applyFill="1" applyBorder="1"/>
    <xf numFmtId="0" fontId="0" fillId="18" borderId="1" xfId="0" applyFill="1" applyBorder="1"/>
    <xf numFmtId="0" fontId="1" fillId="19" borderId="1" xfId="0" applyFont="1" applyFill="1" applyBorder="1" applyAlignment="1">
      <alignment horizontal="center"/>
    </xf>
    <xf numFmtId="0" fontId="12" fillId="4" borderId="1" xfId="0" applyFont="1" applyFill="1" applyBorder="1" applyAlignment="1">
      <alignment horizontal="center" vertical="center"/>
    </xf>
    <xf numFmtId="49" fontId="12" fillId="4" borderId="1" xfId="0" applyNumberFormat="1" applyFont="1" applyFill="1" applyBorder="1" applyAlignment="1">
      <alignment horizontal="center" vertical="center"/>
    </xf>
    <xf numFmtId="0" fontId="12" fillId="3" borderId="1" xfId="0" applyFont="1" applyFill="1" applyBorder="1"/>
    <xf numFmtId="0" fontId="12" fillId="5" borderId="1" xfId="0" applyFont="1" applyFill="1" applyBorder="1" applyAlignment="1">
      <alignment horizontal="center" vertical="center"/>
    </xf>
    <xf numFmtId="49" fontId="12" fillId="5" borderId="1" xfId="0" applyNumberFormat="1" applyFont="1" applyFill="1" applyBorder="1" applyAlignment="1">
      <alignment horizontal="center" vertical="center"/>
    </xf>
    <xf numFmtId="0" fontId="12" fillId="15" borderId="1" xfId="0" applyFont="1" applyFill="1" applyBorder="1" applyAlignment="1">
      <alignment horizontal="center" vertical="center"/>
    </xf>
    <xf numFmtId="0" fontId="12" fillId="6" borderId="1" xfId="0" applyFont="1" applyFill="1" applyBorder="1" applyAlignment="1">
      <alignment horizontal="center" vertical="center"/>
    </xf>
    <xf numFmtId="0" fontId="12" fillId="7" borderId="1" xfId="0" applyFont="1" applyFill="1" applyBorder="1" applyAlignment="1">
      <alignment horizontal="center" vertical="center"/>
    </xf>
    <xf numFmtId="0" fontId="12" fillId="20" borderId="1" xfId="0" applyFont="1" applyFill="1" applyBorder="1" applyAlignment="1">
      <alignment horizontal="center" vertical="center"/>
    </xf>
    <xf numFmtId="0" fontId="12" fillId="8" borderId="1" xfId="0" applyFont="1" applyFill="1" applyBorder="1" applyAlignment="1">
      <alignment horizontal="center" vertical="center"/>
    </xf>
    <xf numFmtId="0" fontId="12" fillId="9" borderId="1" xfId="0" applyFont="1" applyFill="1" applyBorder="1" applyAlignment="1">
      <alignment horizontal="center" vertical="center"/>
    </xf>
    <xf numFmtId="0" fontId="12" fillId="10" borderId="1" xfId="0" applyFont="1" applyFill="1" applyBorder="1" applyAlignment="1">
      <alignment horizontal="center" vertical="center"/>
    </xf>
    <xf numFmtId="0" fontId="12" fillId="11" borderId="1" xfId="0" applyFont="1" applyFill="1" applyBorder="1" applyAlignment="1">
      <alignment horizontal="center" vertical="center"/>
    </xf>
    <xf numFmtId="0" fontId="12" fillId="13" borderId="1" xfId="0" applyFont="1" applyFill="1" applyBorder="1" applyAlignment="1">
      <alignment horizontal="center" vertical="center"/>
    </xf>
    <xf numFmtId="0" fontId="12" fillId="16" borderId="1" xfId="0" applyFont="1" applyFill="1" applyBorder="1"/>
    <xf numFmtId="0" fontId="12" fillId="17" borderId="1" xfId="0" applyFont="1" applyFill="1" applyBorder="1" applyAlignment="1">
      <alignment horizontal="center" vertical="center"/>
    </xf>
    <xf numFmtId="0" fontId="12" fillId="16" borderId="1" xfId="0" applyFont="1" applyFill="1" applyBorder="1" applyAlignment="1">
      <alignment horizontal="center" vertical="center"/>
    </xf>
    <xf numFmtId="0" fontId="12" fillId="18" borderId="1" xfId="0" applyFont="1" applyFill="1" applyBorder="1" applyAlignment="1">
      <alignment horizontal="center" vertical="center"/>
    </xf>
    <xf numFmtId="0" fontId="0" fillId="0" borderId="1" xfId="0" applyBorder="1" applyProtection="1">
      <protection locked="0"/>
    </xf>
    <xf numFmtId="2" fontId="0" fillId="0" borderId="1" xfId="0" applyNumberFormat="1" applyBorder="1"/>
    <xf numFmtId="2" fontId="7" fillId="0" borderId="1" xfId="0" applyNumberFormat="1" applyFont="1" applyBorder="1"/>
    <xf numFmtId="0" fontId="0" fillId="0" borderId="1" xfId="0" applyNumberFormat="1" applyBorder="1" applyAlignment="1">
      <alignment horizontal="center"/>
    </xf>
    <xf numFmtId="2" fontId="0" fillId="3" borderId="1" xfId="0" applyNumberFormat="1" applyFill="1" applyBorder="1"/>
    <xf numFmtId="2" fontId="7" fillId="3" borderId="1" xfId="0" applyNumberFormat="1" applyFont="1" applyFill="1" applyBorder="1"/>
    <xf numFmtId="0" fontId="0" fillId="3" borderId="1" xfId="0" applyFill="1" applyBorder="1" applyAlignment="1">
      <alignment horizontal="center"/>
    </xf>
    <xf numFmtId="2" fontId="0" fillId="5" borderId="1" xfId="0" applyNumberFormat="1" applyFill="1" applyBorder="1"/>
    <xf numFmtId="2" fontId="7" fillId="5" borderId="1" xfId="0" applyNumberFormat="1" applyFont="1" applyFill="1" applyBorder="1"/>
    <xf numFmtId="2" fontId="0" fillId="15" borderId="1" xfId="0" applyNumberFormat="1" applyFill="1" applyBorder="1"/>
    <xf numFmtId="2" fontId="7" fillId="15" borderId="1" xfId="0" applyNumberFormat="1" applyFont="1" applyFill="1" applyBorder="1"/>
    <xf numFmtId="3" fontId="1" fillId="0" borderId="1" xfId="0" applyNumberFormat="1" applyFont="1" applyBorder="1" applyAlignment="1">
      <alignment horizontal="center" vertical="center"/>
    </xf>
    <xf numFmtId="2" fontId="0" fillId="6" borderId="1" xfId="0" applyNumberFormat="1" applyFill="1" applyBorder="1"/>
    <xf numFmtId="2" fontId="7" fillId="6" borderId="1" xfId="0" applyNumberFormat="1" applyFont="1" applyFill="1" applyBorder="1"/>
    <xf numFmtId="2" fontId="0" fillId="7" borderId="1" xfId="0" applyNumberFormat="1" applyFill="1" applyBorder="1"/>
    <xf numFmtId="2" fontId="7" fillId="7" borderId="1" xfId="0" applyNumberFormat="1" applyFont="1" applyFill="1" applyBorder="1"/>
    <xf numFmtId="164" fontId="1" fillId="0" borderId="1" xfId="0" applyNumberFormat="1" applyFont="1" applyBorder="1" applyAlignment="1">
      <alignment horizontal="center" vertical="center"/>
    </xf>
    <xf numFmtId="49" fontId="0" fillId="0" borderId="1" xfId="0" applyNumberFormat="1" applyBorder="1" applyAlignment="1">
      <alignment horizontal="center" vertical="center"/>
    </xf>
    <xf numFmtId="2" fontId="0" fillId="4" borderId="1" xfId="0" applyNumberFormat="1" applyFill="1" applyBorder="1"/>
    <xf numFmtId="2" fontId="7" fillId="4" borderId="1" xfId="0" applyNumberFormat="1" applyFont="1" applyFill="1" applyBorder="1"/>
    <xf numFmtId="0" fontId="0" fillId="14" borderId="1" xfId="0" applyFill="1" applyBorder="1" applyAlignment="1">
      <alignment horizontal="center"/>
    </xf>
    <xf numFmtId="2" fontId="0" fillId="14" borderId="1" xfId="0" applyNumberFormat="1" applyFill="1" applyBorder="1"/>
    <xf numFmtId="0" fontId="0" fillId="8" borderId="1" xfId="0" applyFill="1" applyBorder="1" applyAlignment="1">
      <alignment horizontal="center"/>
    </xf>
    <xf numFmtId="2" fontId="0" fillId="8" borderId="1" xfId="0" applyNumberFormat="1" applyFill="1" applyBorder="1"/>
    <xf numFmtId="2" fontId="7" fillId="8" borderId="1" xfId="0" applyNumberFormat="1" applyFont="1" applyFill="1" applyBorder="1"/>
    <xf numFmtId="2" fontId="0" fillId="9" borderId="1" xfId="0" applyNumberFormat="1" applyFill="1" applyBorder="1"/>
    <xf numFmtId="2" fontId="7" fillId="9" borderId="1" xfId="0" applyNumberFormat="1" applyFont="1" applyFill="1" applyBorder="1"/>
    <xf numFmtId="2" fontId="0" fillId="10" borderId="1" xfId="0" applyNumberFormat="1" applyFill="1" applyBorder="1"/>
    <xf numFmtId="2" fontId="7" fillId="10" borderId="1" xfId="0" applyNumberFormat="1" applyFont="1" applyFill="1" applyBorder="1"/>
    <xf numFmtId="2" fontId="0" fillId="0" borderId="1" xfId="0" applyNumberFormat="1" applyBorder="1" applyAlignment="1">
      <alignment horizontal="right"/>
    </xf>
    <xf numFmtId="2" fontId="0" fillId="11" borderId="1" xfId="0" applyNumberFormat="1" applyFill="1" applyBorder="1"/>
    <xf numFmtId="2" fontId="7" fillId="11" borderId="1" xfId="0" applyNumberFormat="1" applyFont="1" applyFill="1" applyBorder="1"/>
    <xf numFmtId="2" fontId="0" fillId="12" borderId="1" xfId="0" applyNumberFormat="1" applyFill="1" applyBorder="1"/>
    <xf numFmtId="2" fontId="7" fillId="12" borderId="1" xfId="0" applyNumberFormat="1" applyFont="1" applyFill="1" applyBorder="1"/>
    <xf numFmtId="2" fontId="0" fillId="13" borderId="1" xfId="0" applyNumberFormat="1" applyFill="1" applyBorder="1"/>
    <xf numFmtId="2" fontId="7" fillId="13" borderId="1" xfId="0" applyNumberFormat="1" applyFont="1" applyFill="1" applyBorder="1"/>
    <xf numFmtId="2" fontId="0" fillId="16" borderId="1" xfId="0" applyNumberFormat="1" applyFill="1" applyBorder="1"/>
    <xf numFmtId="2" fontId="7" fillId="16" borderId="1" xfId="0" applyNumberFormat="1" applyFont="1" applyFill="1" applyBorder="1"/>
    <xf numFmtId="0" fontId="0" fillId="16" borderId="1" xfId="0" applyFill="1" applyBorder="1" applyAlignment="1">
      <alignment horizontal="center"/>
    </xf>
    <xf numFmtId="2" fontId="0" fillId="17" borderId="1" xfId="0" applyNumberFormat="1" applyFill="1" applyBorder="1"/>
    <xf numFmtId="2" fontId="7" fillId="17" borderId="1" xfId="0" applyNumberFormat="1" applyFont="1" applyFill="1" applyBorder="1"/>
    <xf numFmtId="0" fontId="1" fillId="0" borderId="0" xfId="0" applyFont="1" applyAlignment="1">
      <alignment horizontal="center"/>
    </xf>
    <xf numFmtId="2" fontId="0" fillId="18" borderId="1" xfId="0" applyNumberFormat="1" applyFill="1" applyBorder="1"/>
    <xf numFmtId="2" fontId="7" fillId="18" borderId="1" xfId="0" applyNumberFormat="1" applyFont="1" applyFill="1" applyBorder="1"/>
    <xf numFmtId="0" fontId="0" fillId="19" borderId="1" xfId="0" applyFill="1" applyBorder="1" applyAlignment="1">
      <alignment horizontal="center"/>
    </xf>
    <xf numFmtId="2" fontId="7" fillId="19" borderId="1" xfId="0" applyNumberFormat="1" applyFont="1" applyFill="1" applyBorder="1"/>
    <xf numFmtId="0" fontId="12" fillId="3" borderId="2" xfId="0" applyFont="1" applyFill="1" applyBorder="1"/>
    <xf numFmtId="1" fontId="16" fillId="19" borderId="1" xfId="0" applyNumberFormat="1" applyFont="1" applyFill="1" applyBorder="1" applyAlignment="1">
      <alignment horizontal="center" vertical="center"/>
    </xf>
    <xf numFmtId="1" fontId="6" fillId="0" borderId="1" xfId="0" applyNumberFormat="1" applyFont="1" applyFill="1" applyBorder="1" applyAlignment="1" applyProtection="1">
      <alignment horizontal="center" vertical="center"/>
      <protection locked="0"/>
    </xf>
    <xf numFmtId="1" fontId="0" fillId="0" borderId="0" xfId="0" applyNumberFormat="1" applyFill="1" applyAlignment="1" applyProtection="1">
      <alignment horizontal="center"/>
      <protection locked="0"/>
    </xf>
    <xf numFmtId="49" fontId="12" fillId="3" borderId="2" xfId="0" applyNumberFormat="1" applyFont="1" applyFill="1" applyBorder="1"/>
    <xf numFmtId="49" fontId="12" fillId="3" borderId="1" xfId="0" applyNumberFormat="1" applyFont="1" applyFill="1" applyBorder="1"/>
    <xf numFmtId="49" fontId="12" fillId="15" borderId="1" xfId="0" applyNumberFormat="1" applyFont="1" applyFill="1" applyBorder="1" applyAlignment="1">
      <alignment horizontal="center" vertical="center"/>
    </xf>
    <xf numFmtId="49" fontId="12" fillId="3" borderId="1" xfId="0" applyNumberFormat="1" applyFont="1" applyFill="1" applyBorder="1" applyAlignment="1">
      <alignment horizontal="center" vertical="center"/>
    </xf>
    <xf numFmtId="49" fontId="12" fillId="6" borderId="1" xfId="0" applyNumberFormat="1" applyFont="1" applyFill="1" applyBorder="1" applyAlignment="1">
      <alignment horizontal="center" vertical="center"/>
    </xf>
    <xf numFmtId="49" fontId="12" fillId="7" borderId="1" xfId="0" applyNumberFormat="1" applyFont="1" applyFill="1" applyBorder="1" applyAlignment="1">
      <alignment horizontal="center" vertical="center"/>
    </xf>
    <xf numFmtId="49" fontId="12" fillId="8" borderId="1" xfId="0" applyNumberFormat="1" applyFont="1" applyFill="1" applyBorder="1" applyAlignment="1">
      <alignment horizontal="center" vertical="center"/>
    </xf>
    <xf numFmtId="49" fontId="12" fillId="9" borderId="1" xfId="0" applyNumberFormat="1" applyFont="1" applyFill="1" applyBorder="1" applyAlignment="1">
      <alignment horizontal="center" vertical="center"/>
    </xf>
    <xf numFmtId="49" fontId="12" fillId="10" borderId="1" xfId="0" applyNumberFormat="1" applyFont="1" applyFill="1" applyBorder="1" applyAlignment="1">
      <alignment horizontal="center" vertical="center"/>
    </xf>
    <xf numFmtId="49" fontId="12" fillId="11" borderId="1" xfId="0" applyNumberFormat="1" applyFont="1" applyFill="1" applyBorder="1" applyAlignment="1">
      <alignment horizontal="center" vertical="center"/>
    </xf>
    <xf numFmtId="49" fontId="12" fillId="12" borderId="1" xfId="0" applyNumberFormat="1" applyFont="1" applyFill="1" applyBorder="1" applyAlignment="1">
      <alignment horizontal="center" vertical="center"/>
    </xf>
    <xf numFmtId="49" fontId="12" fillId="13" borderId="1" xfId="0" applyNumberFormat="1" applyFont="1" applyFill="1" applyBorder="1" applyAlignment="1">
      <alignment horizontal="center" vertical="center"/>
    </xf>
    <xf numFmtId="49" fontId="12" fillId="16" borderId="1" xfId="0" applyNumberFormat="1" applyFont="1" applyFill="1" applyBorder="1" applyAlignment="1">
      <alignment horizontal="center" vertical="center"/>
    </xf>
    <xf numFmtId="49" fontId="12" fillId="17" borderId="1" xfId="0" applyNumberFormat="1" applyFont="1" applyFill="1" applyBorder="1" applyAlignment="1">
      <alignment horizontal="center" vertical="center"/>
    </xf>
    <xf numFmtId="49" fontId="12" fillId="18" borderId="1" xfId="0" applyNumberFormat="1" applyFont="1" applyFill="1" applyBorder="1" applyAlignment="1">
      <alignment horizontal="center" vertical="center"/>
    </xf>
    <xf numFmtId="49" fontId="0" fillId="0" borderId="0" xfId="0" applyNumberFormat="1" applyAlignment="1" applyProtection="1">
      <alignment horizontal="center"/>
      <protection locked="0"/>
    </xf>
    <xf numFmtId="49" fontId="14" fillId="0" borderId="12" xfId="0" applyNumberFormat="1" applyFont="1" applyBorder="1" applyAlignment="1" applyProtection="1">
      <alignment horizontal="center"/>
      <protection locked="0"/>
    </xf>
    <xf numFmtId="0" fontId="20" fillId="0" borderId="0" xfId="0" applyFont="1"/>
    <xf numFmtId="0" fontId="0" fillId="0" borderId="23" xfId="0" applyBorder="1"/>
    <xf numFmtId="0" fontId="0" fillId="0" borderId="25" xfId="0" applyBorder="1"/>
    <xf numFmtId="0" fontId="0" fillId="0" borderId="26" xfId="0" applyBorder="1"/>
    <xf numFmtId="0" fontId="18" fillId="21" borderId="7" xfId="0" applyFont="1" applyFill="1" applyBorder="1" applyAlignment="1">
      <alignment horizontal="center" vertical="center"/>
    </xf>
    <xf numFmtId="0" fontId="0" fillId="0" borderId="1" xfId="0" applyFill="1" applyBorder="1" applyAlignment="1"/>
    <xf numFmtId="0" fontId="0" fillId="0" borderId="1" xfId="0" applyFill="1" applyBorder="1" applyAlignment="1">
      <alignment vertical="center"/>
    </xf>
    <xf numFmtId="0" fontId="0" fillId="0" borderId="1" xfId="0" applyFill="1" applyBorder="1"/>
    <xf numFmtId="0" fontId="0" fillId="0" borderId="1" xfId="0" applyFill="1" applyBorder="1" applyAlignment="1">
      <alignment horizontal="center" vertical="center"/>
    </xf>
    <xf numFmtId="1" fontId="16" fillId="11" borderId="1" xfId="0" applyNumberFormat="1" applyFont="1" applyFill="1" applyBorder="1"/>
    <xf numFmtId="1" fontId="16" fillId="19" borderId="1" xfId="0" applyNumberFormat="1" applyFont="1" applyFill="1" applyBorder="1" applyAlignment="1">
      <alignment horizontal="center"/>
    </xf>
    <xf numFmtId="1" fontId="0" fillId="0" borderId="0" xfId="0" applyNumberFormat="1" applyProtection="1">
      <protection locked="0"/>
    </xf>
    <xf numFmtId="1" fontId="13" fillId="0" borderId="14" xfId="0" applyNumberFormat="1" applyFont="1" applyBorder="1" applyAlignment="1" applyProtection="1">
      <alignment horizontal="center"/>
      <protection locked="0"/>
    </xf>
    <xf numFmtId="1" fontId="13" fillId="0" borderId="1" xfId="0" applyNumberFormat="1" applyFont="1" applyBorder="1" applyAlignment="1" applyProtection="1">
      <alignment horizontal="center"/>
      <protection locked="0"/>
    </xf>
    <xf numFmtId="1" fontId="13" fillId="0" borderId="1" xfId="0" applyNumberFormat="1" applyFont="1" applyBorder="1" applyAlignment="1" applyProtection="1">
      <alignment horizontal="center" vertical="center"/>
      <protection locked="0"/>
    </xf>
    <xf numFmtId="1" fontId="15" fillId="0" borderId="1" xfId="0" applyNumberFormat="1" applyFont="1" applyFill="1" applyBorder="1" applyAlignment="1" applyProtection="1">
      <alignment horizontal="center" vertical="center" wrapText="1"/>
      <protection hidden="1"/>
    </xf>
    <xf numFmtId="1" fontId="13" fillId="0" borderId="0" xfId="0" applyNumberFormat="1" applyFont="1" applyAlignment="1" applyProtection="1">
      <alignment horizontal="center" vertical="center"/>
      <protection locked="0"/>
    </xf>
    <xf numFmtId="1" fontId="0" fillId="0" borderId="0" xfId="0" applyNumberFormat="1" applyAlignment="1" applyProtection="1">
      <alignment horizontal="center"/>
      <protection locked="0"/>
    </xf>
    <xf numFmtId="2" fontId="0" fillId="0" borderId="0" xfId="0" applyNumberFormat="1"/>
    <xf numFmtId="2" fontId="18" fillId="21" borderId="7" xfId="0" applyNumberFormat="1" applyFont="1" applyFill="1" applyBorder="1" applyAlignment="1">
      <alignment horizontal="center" vertical="center"/>
    </xf>
    <xf numFmtId="0" fontId="0" fillId="0" borderId="0" xfId="0" applyNumberFormat="1" applyAlignment="1">
      <alignment horizontal="center" vertical="center"/>
    </xf>
    <xf numFmtId="0" fontId="18" fillId="21" borderId="7" xfId="0" applyNumberFormat="1" applyFont="1" applyFill="1" applyBorder="1" applyAlignment="1">
      <alignment horizontal="center" vertical="center"/>
    </xf>
    <xf numFmtId="0" fontId="0" fillId="0" borderId="1" xfId="0" applyNumberFormat="1" applyFill="1" applyBorder="1" applyAlignment="1">
      <alignment horizontal="center" vertical="center"/>
    </xf>
    <xf numFmtId="0" fontId="0" fillId="0" borderId="1" xfId="0" applyNumberFormat="1" applyBorder="1" applyAlignment="1">
      <alignment horizontal="center" vertical="center"/>
    </xf>
    <xf numFmtId="0" fontId="7" fillId="0" borderId="1" xfId="0" applyNumberFormat="1" applyFont="1" applyBorder="1" applyAlignment="1">
      <alignment horizontal="center" vertical="center"/>
    </xf>
    <xf numFmtId="0" fontId="0" fillId="0" borderId="1" xfId="0" applyFill="1" applyBorder="1" applyAlignment="1">
      <alignment horizontal="center"/>
    </xf>
    <xf numFmtId="2" fontId="0" fillId="0" borderId="0" xfId="0" applyNumberFormat="1" applyAlignment="1">
      <alignment horizontal="center"/>
    </xf>
    <xf numFmtId="2" fontId="0" fillId="0" borderId="1" xfId="0" applyNumberFormat="1" applyFill="1" applyBorder="1" applyAlignment="1">
      <alignment horizontal="center"/>
    </xf>
    <xf numFmtId="2" fontId="0" fillId="0" borderId="1" xfId="0" applyNumberFormat="1" applyBorder="1" applyAlignment="1">
      <alignment horizontal="center"/>
    </xf>
    <xf numFmtId="2" fontId="0" fillId="0" borderId="1" xfId="0" applyNumberFormat="1" applyBorder="1" applyAlignment="1">
      <alignment horizontal="center" vertical="center" wrapText="1"/>
    </xf>
    <xf numFmtId="2" fontId="0" fillId="0" borderId="1" xfId="0" applyNumberFormat="1" applyFill="1" applyBorder="1" applyAlignment="1">
      <alignment horizontal="center" vertical="center"/>
    </xf>
    <xf numFmtId="1" fontId="23" fillId="5" borderId="1" xfId="0" applyNumberFormat="1" applyFont="1" applyFill="1" applyBorder="1"/>
    <xf numFmtId="1" fontId="24" fillId="5" borderId="1" xfId="0" applyNumberFormat="1" applyFont="1" applyFill="1" applyBorder="1" applyAlignment="1">
      <alignment horizontal="center" vertical="center"/>
    </xf>
    <xf numFmtId="0" fontId="25" fillId="5" borderId="1" xfId="0" applyFont="1" applyFill="1" applyBorder="1"/>
    <xf numFmtId="1" fontId="26" fillId="3" borderId="2" xfId="0" applyNumberFormat="1" applyFont="1" applyFill="1" applyBorder="1"/>
    <xf numFmtId="0" fontId="27" fillId="3" borderId="1" xfId="0" applyFont="1" applyFill="1" applyBorder="1" applyAlignment="1">
      <alignment horizontal="center" vertical="center"/>
    </xf>
    <xf numFmtId="1" fontId="26" fillId="3" borderId="1" xfId="0" applyNumberFormat="1" applyFont="1" applyFill="1" applyBorder="1" applyAlignment="1">
      <alignment horizontal="center" vertical="center"/>
    </xf>
    <xf numFmtId="0" fontId="26" fillId="3" borderId="1" xfId="0" applyFont="1" applyFill="1" applyBorder="1"/>
    <xf numFmtId="1" fontId="26" fillId="3" borderId="1" xfId="0" applyNumberFormat="1" applyFont="1" applyFill="1" applyBorder="1"/>
    <xf numFmtId="1" fontId="28" fillId="3" borderId="1" xfId="0" applyNumberFormat="1" applyFont="1" applyFill="1" applyBorder="1"/>
    <xf numFmtId="0" fontId="26" fillId="16" borderId="1" xfId="0" applyFont="1" applyFill="1" applyBorder="1"/>
    <xf numFmtId="1" fontId="26" fillId="16" borderId="1" xfId="0" applyNumberFormat="1" applyFont="1" applyFill="1" applyBorder="1"/>
    <xf numFmtId="1" fontId="26" fillId="16" borderId="1" xfId="0" applyNumberFormat="1" applyFont="1" applyFill="1" applyBorder="1" applyAlignment="1">
      <alignment horizontal="center" vertical="center"/>
    </xf>
    <xf numFmtId="1" fontId="28" fillId="16" borderId="1" xfId="0" applyNumberFormat="1" applyFont="1" applyFill="1" applyBorder="1"/>
    <xf numFmtId="0" fontId="26" fillId="16" borderId="1" xfId="0" applyFont="1" applyFill="1" applyBorder="1" applyAlignment="1">
      <alignment horizontal="center" vertical="center"/>
    </xf>
    <xf numFmtId="1" fontId="28" fillId="16" borderId="1" xfId="0" applyNumberFormat="1" applyFont="1" applyFill="1" applyBorder="1" applyAlignment="1">
      <alignment horizontal="center" vertical="center"/>
    </xf>
    <xf numFmtId="0" fontId="22" fillId="18" borderId="1" xfId="0" applyFont="1" applyFill="1" applyBorder="1" applyAlignment="1">
      <alignment horizontal="center" vertical="center"/>
    </xf>
    <xf numFmtId="1" fontId="22" fillId="18" borderId="1" xfId="0" applyNumberFormat="1" applyFont="1" applyFill="1" applyBorder="1" applyAlignment="1">
      <alignment horizontal="center" vertical="center"/>
    </xf>
    <xf numFmtId="1" fontId="30" fillId="18" borderId="1" xfId="0" applyNumberFormat="1" applyFont="1" applyFill="1" applyBorder="1"/>
    <xf numFmtId="0" fontId="31" fillId="17" borderId="1" xfId="0" applyFont="1" applyFill="1" applyBorder="1" applyAlignment="1">
      <alignment horizontal="center" vertical="center"/>
    </xf>
    <xf numFmtId="1" fontId="31" fillId="17" borderId="1" xfId="0" applyNumberFormat="1" applyFont="1" applyFill="1" applyBorder="1" applyAlignment="1">
      <alignment horizontal="center" vertical="center"/>
    </xf>
    <xf numFmtId="1" fontId="32" fillId="17" borderId="1" xfId="0" applyNumberFormat="1" applyFont="1" applyFill="1" applyBorder="1"/>
    <xf numFmtId="0" fontId="21" fillId="13" borderId="1" xfId="0" applyFont="1" applyFill="1" applyBorder="1" applyAlignment="1">
      <alignment horizontal="center" vertical="center"/>
    </xf>
    <xf numFmtId="1" fontId="21" fillId="13" borderId="1" xfId="0" applyNumberFormat="1" applyFont="1" applyFill="1" applyBorder="1" applyAlignment="1">
      <alignment horizontal="center" vertical="center"/>
    </xf>
    <xf numFmtId="1" fontId="34" fillId="13" borderId="1" xfId="0" applyNumberFormat="1" applyFont="1" applyFill="1" applyBorder="1"/>
    <xf numFmtId="1" fontId="36" fillId="12" borderId="1" xfId="0" applyNumberFormat="1" applyFont="1" applyFill="1" applyBorder="1"/>
    <xf numFmtId="1" fontId="37" fillId="12" borderId="1" xfId="0" applyNumberFormat="1" applyFont="1" applyFill="1" applyBorder="1" applyAlignment="1">
      <alignment horizontal="center" vertical="center"/>
    </xf>
    <xf numFmtId="0" fontId="12" fillId="23" borderId="1" xfId="0" applyFont="1" applyFill="1" applyBorder="1" applyAlignment="1">
      <alignment horizontal="center" vertical="center"/>
    </xf>
    <xf numFmtId="0" fontId="37" fillId="23" borderId="1" xfId="0" applyFont="1" applyFill="1" applyBorder="1" applyAlignment="1">
      <alignment horizontal="center" vertical="center"/>
    </xf>
    <xf numFmtId="0" fontId="38" fillId="11" borderId="1" xfId="0" applyFont="1" applyFill="1" applyBorder="1" applyAlignment="1">
      <alignment horizontal="center" vertical="center"/>
    </xf>
    <xf numFmtId="1" fontId="38" fillId="11" borderId="1" xfId="0" applyNumberFormat="1" applyFont="1" applyFill="1" applyBorder="1" applyAlignment="1">
      <alignment horizontal="center" vertical="center"/>
    </xf>
    <xf numFmtId="1" fontId="33" fillId="15" borderId="1" xfId="0" applyNumberFormat="1" applyFont="1" applyFill="1" applyBorder="1" applyAlignment="1">
      <alignment horizontal="center" vertical="center"/>
    </xf>
    <xf numFmtId="0" fontId="33" fillId="15" borderId="1" xfId="0" applyFont="1" applyFill="1" applyBorder="1" applyAlignment="1">
      <alignment horizontal="center" vertical="center"/>
    </xf>
    <xf numFmtId="1" fontId="39" fillId="15" borderId="1" xfId="0" applyNumberFormat="1" applyFont="1" applyFill="1" applyBorder="1" applyAlignment="1">
      <alignment horizontal="center" vertical="center"/>
    </xf>
    <xf numFmtId="0" fontId="40" fillId="10" borderId="1" xfId="0" applyFont="1" applyFill="1" applyBorder="1" applyAlignment="1">
      <alignment horizontal="center" vertical="center"/>
    </xf>
    <xf numFmtId="1" fontId="40" fillId="10" borderId="1" xfId="0" applyNumberFormat="1" applyFont="1" applyFill="1" applyBorder="1" applyAlignment="1">
      <alignment horizontal="center" vertical="center"/>
    </xf>
    <xf numFmtId="1" fontId="41" fillId="10" borderId="1" xfId="0" applyNumberFormat="1" applyFont="1" applyFill="1" applyBorder="1"/>
    <xf numFmtId="1" fontId="42" fillId="9" borderId="1" xfId="0" applyNumberFormat="1" applyFont="1" applyFill="1" applyBorder="1" applyAlignment="1">
      <alignment horizontal="center" vertical="center"/>
    </xf>
    <xf numFmtId="0" fontId="42" fillId="9" borderId="1" xfId="0" applyFont="1" applyFill="1" applyBorder="1" applyAlignment="1">
      <alignment horizontal="center" vertical="center"/>
    </xf>
    <xf numFmtId="1" fontId="43" fillId="9" borderId="1" xfId="0" applyNumberFormat="1" applyFont="1" applyFill="1" applyBorder="1"/>
    <xf numFmtId="1" fontId="44" fillId="8" borderId="1" xfId="0" applyNumberFormat="1" applyFont="1" applyFill="1" applyBorder="1" applyAlignment="1">
      <alignment horizontal="center" vertical="center"/>
    </xf>
    <xf numFmtId="0" fontId="44" fillId="8" borderId="1" xfId="0" applyFont="1" applyFill="1" applyBorder="1" applyAlignment="1">
      <alignment horizontal="center" vertical="center"/>
    </xf>
    <xf numFmtId="1" fontId="45" fillId="8" borderId="1" xfId="0" applyNumberFormat="1" applyFont="1" applyFill="1" applyBorder="1"/>
    <xf numFmtId="1" fontId="46" fillId="4" borderId="1" xfId="0" applyNumberFormat="1" applyFont="1" applyFill="1" applyBorder="1" applyAlignment="1">
      <alignment horizontal="center" vertical="center"/>
    </xf>
    <xf numFmtId="0" fontId="46" fillId="4" borderId="1" xfId="0" applyFont="1" applyFill="1" applyBorder="1" applyAlignment="1">
      <alignment horizontal="center" vertical="center"/>
    </xf>
    <xf numFmtId="1" fontId="47" fillId="4" borderId="1" xfId="0" applyNumberFormat="1" applyFont="1" applyFill="1" applyBorder="1"/>
    <xf numFmtId="0" fontId="48" fillId="7" borderId="1" xfId="0" applyFont="1" applyFill="1" applyBorder="1" applyAlignment="1">
      <alignment horizontal="center" vertical="center"/>
    </xf>
    <xf numFmtId="1" fontId="48" fillId="7" borderId="1" xfId="0" applyNumberFormat="1" applyFont="1" applyFill="1" applyBorder="1" applyAlignment="1">
      <alignment horizontal="center" vertical="center"/>
    </xf>
    <xf numFmtId="1" fontId="49" fillId="7" borderId="1" xfId="0" applyNumberFormat="1" applyFont="1" applyFill="1" applyBorder="1"/>
    <xf numFmtId="1" fontId="29" fillId="6" borderId="1" xfId="0" applyNumberFormat="1" applyFont="1" applyFill="1" applyBorder="1" applyAlignment="1">
      <alignment horizontal="center" vertical="center"/>
    </xf>
    <xf numFmtId="1" fontId="35" fillId="6" borderId="1" xfId="0" applyNumberFormat="1" applyFont="1" applyFill="1" applyBorder="1"/>
    <xf numFmtId="1" fontId="50" fillId="15" borderId="1" xfId="0" applyNumberFormat="1" applyFont="1" applyFill="1" applyBorder="1" applyAlignment="1">
      <alignment horizontal="center" vertical="center"/>
    </xf>
    <xf numFmtId="0" fontId="29" fillId="6" borderId="1" xfId="0" applyFont="1" applyFill="1" applyBorder="1" applyAlignment="1">
      <alignment horizontal="center" vertical="center"/>
    </xf>
    <xf numFmtId="0" fontId="0" fillId="3" borderId="2" xfId="0" applyFill="1" applyBorder="1" applyProtection="1"/>
    <xf numFmtId="49" fontId="0" fillId="3" borderId="2" xfId="0" applyNumberFormat="1" applyFill="1" applyBorder="1" applyProtection="1"/>
    <xf numFmtId="1" fontId="0" fillId="3" borderId="2" xfId="0" applyNumberFormat="1" applyFill="1" applyBorder="1" applyProtection="1"/>
    <xf numFmtId="0" fontId="7" fillId="3" borderId="2" xfId="0" applyFont="1" applyFill="1" applyBorder="1" applyProtection="1"/>
    <xf numFmtId="0" fontId="0" fillId="4" borderId="1" xfId="0" applyFill="1" applyBorder="1" applyProtection="1"/>
    <xf numFmtId="0" fontId="0" fillId="4" borderId="7" xfId="0" applyFill="1" applyBorder="1" applyProtection="1"/>
    <xf numFmtId="49" fontId="0" fillId="4" borderId="7" xfId="0" applyNumberFormat="1" applyFill="1" applyBorder="1" applyProtection="1"/>
    <xf numFmtId="1" fontId="0" fillId="4" borderId="7" xfId="0" applyNumberFormat="1" applyFill="1" applyBorder="1" applyProtection="1"/>
    <xf numFmtId="1" fontId="0" fillId="4" borderId="1" xfId="0" applyNumberFormat="1" applyFill="1" applyBorder="1" applyProtection="1"/>
    <xf numFmtId="0" fontId="8" fillId="4" borderId="1" xfId="0" applyFont="1" applyFill="1" applyBorder="1" applyProtection="1"/>
    <xf numFmtId="0" fontId="7" fillId="4" borderId="1" xfId="0" applyFont="1" applyFill="1" applyBorder="1" applyProtection="1"/>
    <xf numFmtId="0" fontId="5" fillId="2" borderId="13" xfId="0" applyFont="1" applyFill="1" applyBorder="1" applyAlignment="1" applyProtection="1">
      <alignment horizontal="center" vertical="center" wrapText="1"/>
      <protection locked="0"/>
    </xf>
    <xf numFmtId="0" fontId="5" fillId="2" borderId="11" xfId="0" applyFont="1" applyFill="1" applyBorder="1" applyAlignment="1" applyProtection="1">
      <alignment horizontal="center" vertical="center" wrapText="1"/>
      <protection locked="0"/>
    </xf>
    <xf numFmtId="0" fontId="0" fillId="0" borderId="1" xfId="0" applyBorder="1" applyAlignment="1">
      <alignment horizontal="center" wrapText="1"/>
    </xf>
    <xf numFmtId="0" fontId="1" fillId="0" borderId="1" xfId="0" applyFont="1" applyBorder="1" applyAlignment="1">
      <alignment horizontal="center" wrapText="1"/>
    </xf>
    <xf numFmtId="165" fontId="0" fillId="0" borderId="0" xfId="0" applyNumberFormat="1"/>
    <xf numFmtId="165" fontId="0" fillId="0" borderId="1" xfId="0" applyNumberFormat="1" applyBorder="1"/>
    <xf numFmtId="165" fontId="0" fillId="0" borderId="26" xfId="0" applyNumberFormat="1" applyBorder="1"/>
    <xf numFmtId="165" fontId="14" fillId="0" borderId="23" xfId="0" applyNumberFormat="1" applyFont="1" applyBorder="1"/>
    <xf numFmtId="165" fontId="14" fillId="0" borderId="25" xfId="0" applyNumberFormat="1" applyFont="1" applyBorder="1"/>
    <xf numFmtId="9" fontId="0" fillId="3" borderId="2" xfId="0" applyNumberFormat="1" applyFill="1" applyBorder="1" applyProtection="1"/>
    <xf numFmtId="9" fontId="0" fillId="4" borderId="1" xfId="0" applyNumberFormat="1" applyFill="1" applyBorder="1" applyProtection="1"/>
    <xf numFmtId="9" fontId="0" fillId="0" borderId="1" xfId="0" applyNumberFormat="1" applyBorder="1" applyAlignment="1">
      <alignment horizontal="center"/>
    </xf>
    <xf numFmtId="9" fontId="0" fillId="3" borderId="1" xfId="0" applyNumberFormat="1" applyFill="1" applyBorder="1" applyAlignment="1">
      <alignment horizontal="center"/>
    </xf>
    <xf numFmtId="9" fontId="0" fillId="5" borderId="1" xfId="0" applyNumberFormat="1" applyFill="1" applyBorder="1" applyAlignment="1">
      <alignment horizontal="center"/>
    </xf>
    <xf numFmtId="9" fontId="0" fillId="15" borderId="1" xfId="0" applyNumberFormat="1" applyFill="1" applyBorder="1" applyAlignment="1">
      <alignment horizontal="center"/>
    </xf>
    <xf numFmtId="9" fontId="0" fillId="6" borderId="1" xfId="0" applyNumberFormat="1" applyFill="1" applyBorder="1" applyAlignment="1">
      <alignment horizontal="center"/>
    </xf>
    <xf numFmtId="9" fontId="0" fillId="7" borderId="1" xfId="0" applyNumberFormat="1" applyFill="1" applyBorder="1" applyAlignment="1">
      <alignment horizontal="center"/>
    </xf>
    <xf numFmtId="9" fontId="0" fillId="4" borderId="1" xfId="0" applyNumberFormat="1" applyFill="1" applyBorder="1" applyAlignment="1">
      <alignment horizontal="center"/>
    </xf>
    <xf numFmtId="9" fontId="0" fillId="8" borderId="1" xfId="0" applyNumberFormat="1" applyFill="1" applyBorder="1" applyAlignment="1">
      <alignment horizontal="center"/>
    </xf>
    <xf numFmtId="9" fontId="0" fillId="9" borderId="1" xfId="0" applyNumberFormat="1" applyFill="1" applyBorder="1" applyAlignment="1">
      <alignment horizontal="center"/>
    </xf>
    <xf numFmtId="9" fontId="0" fillId="10" borderId="1" xfId="0" applyNumberFormat="1" applyFill="1" applyBorder="1" applyAlignment="1">
      <alignment horizontal="center"/>
    </xf>
    <xf numFmtId="9" fontId="7" fillId="15" borderId="1" xfId="0" applyNumberFormat="1" applyFont="1" applyFill="1" applyBorder="1"/>
    <xf numFmtId="9" fontId="0" fillId="11" borderId="1" xfId="0" applyNumberFormat="1" applyFill="1" applyBorder="1" applyAlignment="1">
      <alignment horizontal="center"/>
    </xf>
    <xf numFmtId="9" fontId="0" fillId="12" borderId="1" xfId="0" applyNumberFormat="1" applyFill="1" applyBorder="1" applyAlignment="1">
      <alignment horizontal="center"/>
    </xf>
    <xf numFmtId="9" fontId="0" fillId="13" borderId="1" xfId="0" applyNumberFormat="1" applyFill="1" applyBorder="1" applyAlignment="1">
      <alignment horizontal="center"/>
    </xf>
    <xf numFmtId="9" fontId="0" fillId="16" borderId="1" xfId="0" applyNumberFormat="1" applyFill="1" applyBorder="1" applyAlignment="1">
      <alignment horizontal="center"/>
    </xf>
    <xf numFmtId="9" fontId="0" fillId="17" borderId="1" xfId="0" applyNumberFormat="1" applyFill="1" applyBorder="1" applyAlignment="1">
      <alignment horizontal="center"/>
    </xf>
    <xf numFmtId="9" fontId="0" fillId="18" borderId="1" xfId="0" applyNumberFormat="1" applyFill="1" applyBorder="1" applyAlignment="1">
      <alignment horizontal="center"/>
    </xf>
    <xf numFmtId="9" fontId="0" fillId="19" borderId="1" xfId="0" applyNumberFormat="1" applyFill="1" applyBorder="1" applyAlignment="1">
      <alignment horizontal="center"/>
    </xf>
    <xf numFmtId="9" fontId="0" fillId="0" borderId="0" xfId="0" applyNumberFormat="1" applyProtection="1">
      <protection locked="0"/>
    </xf>
    <xf numFmtId="0" fontId="51" fillId="0" borderId="0" xfId="0" applyFont="1" applyAlignment="1">
      <alignment horizontal="right" vertical="top"/>
    </xf>
    <xf numFmtId="0" fontId="0" fillId="0" borderId="0" xfId="0" applyAlignment="1">
      <alignment vertical="top"/>
    </xf>
    <xf numFmtId="9" fontId="0" fillId="0" borderId="0" xfId="0" applyNumberFormat="1"/>
    <xf numFmtId="9" fontId="0" fillId="0" borderId="1" xfId="0" applyNumberFormat="1" applyBorder="1"/>
    <xf numFmtId="9" fontId="0" fillId="0" borderId="26" xfId="0" applyNumberFormat="1" applyBorder="1"/>
    <xf numFmtId="9" fontId="18" fillId="21" borderId="7" xfId="0" applyNumberFormat="1" applyFont="1" applyFill="1" applyBorder="1" applyAlignment="1">
      <alignment horizontal="center" vertical="center"/>
    </xf>
    <xf numFmtId="165" fontId="0" fillId="0" borderId="24" xfId="0" applyNumberFormat="1" applyBorder="1"/>
    <xf numFmtId="165" fontId="0" fillId="0" borderId="27" xfId="0" applyNumberFormat="1" applyBorder="1"/>
    <xf numFmtId="0" fontId="0" fillId="0" borderId="2" xfId="0" applyBorder="1" applyAlignment="1">
      <alignment horizontal="center"/>
    </xf>
    <xf numFmtId="0" fontId="53" fillId="0" borderId="0" xfId="0" applyFont="1" applyAlignment="1">
      <alignment vertical="center"/>
    </xf>
    <xf numFmtId="0" fontId="14" fillId="0" borderId="1" xfId="0" applyFont="1" applyBorder="1" applyAlignment="1">
      <alignment horizontal="center" vertical="center"/>
    </xf>
    <xf numFmtId="0" fontId="14" fillId="22" borderId="28" xfId="0" applyFont="1" applyFill="1" applyBorder="1"/>
    <xf numFmtId="0" fontId="0" fillId="22" borderId="29" xfId="0" applyFill="1" applyBorder="1"/>
    <xf numFmtId="165" fontId="0" fillId="22" borderId="29" xfId="0" applyNumberFormat="1" applyFill="1" applyBorder="1"/>
    <xf numFmtId="9" fontId="0" fillId="22" borderId="29" xfId="0" applyNumberFormat="1" applyFill="1" applyBorder="1"/>
    <xf numFmtId="165" fontId="14" fillId="22" borderId="30" xfId="0" applyNumberFormat="1" applyFont="1" applyFill="1" applyBorder="1"/>
    <xf numFmtId="49" fontId="18" fillId="21" borderId="7" xfId="0" applyNumberFormat="1" applyFont="1" applyFill="1" applyBorder="1" applyAlignment="1">
      <alignment horizontal="center" vertical="center"/>
    </xf>
    <xf numFmtId="49" fontId="0" fillId="0" borderId="1" xfId="0" applyNumberFormat="1" applyBorder="1" applyAlignment="1">
      <alignment horizontal="center"/>
    </xf>
    <xf numFmtId="49" fontId="0" fillId="0" borderId="1" xfId="0" applyNumberFormat="1" applyFill="1" applyBorder="1" applyAlignment="1">
      <alignment horizontal="center"/>
    </xf>
    <xf numFmtId="49" fontId="0" fillId="0" borderId="1" xfId="0" applyNumberFormat="1" applyFill="1" applyBorder="1" applyAlignment="1">
      <alignment horizontal="center" vertical="center"/>
    </xf>
    <xf numFmtId="49" fontId="0" fillId="0" borderId="0" xfId="0" applyNumberFormat="1" applyAlignment="1">
      <alignment horizontal="center"/>
    </xf>
    <xf numFmtId="0" fontId="6" fillId="3" borderId="1" xfId="0" applyFont="1" applyFill="1" applyBorder="1" applyAlignment="1">
      <alignment horizontal="center" vertical="center"/>
    </xf>
    <xf numFmtId="0" fontId="6" fillId="3" borderId="1" xfId="0" applyFont="1" applyFill="1" applyBorder="1"/>
    <xf numFmtId="0" fontId="6" fillId="5" borderId="1" xfId="0" applyFont="1" applyFill="1" applyBorder="1"/>
    <xf numFmtId="0" fontId="7" fillId="15" borderId="1" xfId="0" applyFont="1" applyFill="1" applyBorder="1" applyAlignment="1">
      <alignment horizontal="center" vertical="center"/>
    </xf>
    <xf numFmtId="0" fontId="6" fillId="6" borderId="1" xfId="0" applyFont="1" applyFill="1" applyBorder="1"/>
    <xf numFmtId="0" fontId="6" fillId="7" borderId="1" xfId="0" applyFont="1" applyFill="1" applyBorder="1"/>
    <xf numFmtId="0" fontId="6" fillId="4" borderId="1" xfId="0" applyFont="1" applyFill="1" applyBorder="1"/>
    <xf numFmtId="0" fontId="6" fillId="8" borderId="1" xfId="0" applyFont="1" applyFill="1" applyBorder="1"/>
    <xf numFmtId="0" fontId="6" fillId="9" borderId="1" xfId="0" applyFont="1" applyFill="1" applyBorder="1"/>
    <xf numFmtId="0" fontId="6" fillId="10" borderId="1" xfId="0" applyFont="1" applyFill="1" applyBorder="1"/>
    <xf numFmtId="0" fontId="6" fillId="11" borderId="1" xfId="0" applyFont="1" applyFill="1" applyBorder="1"/>
    <xf numFmtId="0" fontId="12" fillId="12" borderId="1" xfId="0" applyFont="1" applyFill="1" applyBorder="1" applyAlignment="1">
      <alignment horizontal="center" vertical="center"/>
    </xf>
    <xf numFmtId="0" fontId="6" fillId="12" borderId="1" xfId="0" applyFont="1" applyFill="1" applyBorder="1"/>
    <xf numFmtId="0" fontId="6" fillId="13" borderId="1" xfId="0" applyFont="1" applyFill="1" applyBorder="1"/>
    <xf numFmtId="0" fontId="6" fillId="16" borderId="1" xfId="0" applyFont="1" applyFill="1" applyBorder="1"/>
    <xf numFmtId="0" fontId="6" fillId="17" borderId="1" xfId="0" applyFont="1" applyFill="1" applyBorder="1"/>
    <xf numFmtId="0" fontId="6" fillId="16" borderId="1" xfId="0" applyFont="1" applyFill="1" applyBorder="1" applyAlignment="1">
      <alignment horizontal="center" vertical="center"/>
    </xf>
    <xf numFmtId="0" fontId="6" fillId="18" borderId="1" xfId="0" applyFont="1" applyFill="1" applyBorder="1"/>
    <xf numFmtId="0" fontId="6" fillId="16" borderId="1" xfId="0" applyFont="1" applyFill="1" applyBorder="1" applyAlignment="1">
      <alignment horizontal="center"/>
    </xf>
    <xf numFmtId="0" fontId="12" fillId="25" borderId="1" xfId="0" applyFont="1" applyFill="1" applyBorder="1" applyAlignment="1">
      <alignment horizontal="center" vertical="center"/>
    </xf>
    <xf numFmtId="0" fontId="8" fillId="25" borderId="1" xfId="0" applyFont="1" applyFill="1" applyBorder="1"/>
    <xf numFmtId="0" fontId="6" fillId="25" borderId="1" xfId="0" applyFont="1" applyFill="1" applyBorder="1"/>
    <xf numFmtId="0" fontId="1" fillId="0" borderId="1" xfId="0" applyFont="1" applyFill="1" applyBorder="1" applyAlignment="1" applyProtection="1">
      <alignment horizontal="left" vertical="center" wrapText="1"/>
      <protection hidden="1"/>
    </xf>
    <xf numFmtId="1" fontId="6" fillId="3" borderId="1" xfId="0" applyNumberFormat="1" applyFont="1" applyFill="1" applyBorder="1" applyAlignment="1">
      <alignment horizontal="center" vertical="center"/>
    </xf>
    <xf numFmtId="0" fontId="6" fillId="19" borderId="1" xfId="0" applyFont="1" applyFill="1" applyBorder="1" applyAlignment="1">
      <alignment horizontal="center" vertical="center"/>
    </xf>
    <xf numFmtId="0" fontId="6" fillId="19" borderId="1" xfId="0" applyFont="1" applyFill="1" applyBorder="1" applyAlignment="1">
      <alignment horizontal="center"/>
    </xf>
    <xf numFmtId="0" fontId="0" fillId="29" borderId="0" xfId="0" applyFill="1"/>
    <xf numFmtId="0" fontId="0" fillId="30" borderId="0" xfId="0" applyFill="1"/>
    <xf numFmtId="0" fontId="14" fillId="30" borderId="0" xfId="0" applyFont="1" applyFill="1"/>
    <xf numFmtId="0" fontId="53" fillId="0" borderId="0" xfId="0" applyFont="1"/>
    <xf numFmtId="0" fontId="5" fillId="2" borderId="32" xfId="0" applyFont="1" applyFill="1" applyBorder="1" applyAlignment="1">
      <alignment horizontal="center" vertical="center" wrapText="1"/>
    </xf>
    <xf numFmtId="49" fontId="14" fillId="0" borderId="1" xfId="0" applyNumberFormat="1" applyFont="1" applyBorder="1" applyAlignment="1" applyProtection="1">
      <alignment horizontal="center" vertical="center"/>
      <protection locked="0"/>
    </xf>
    <xf numFmtId="49" fontId="1" fillId="0" borderId="1" xfId="0" applyNumberFormat="1" applyFont="1" applyFill="1" applyBorder="1" applyAlignment="1" applyProtection="1">
      <alignment horizontal="center" vertical="center" wrapText="1"/>
      <protection hidden="1"/>
    </xf>
    <xf numFmtId="49" fontId="14" fillId="0" borderId="0" xfId="0" applyNumberFormat="1" applyFont="1" applyAlignment="1" applyProtection="1">
      <alignment horizontal="center" vertical="center"/>
      <protection locked="0"/>
    </xf>
    <xf numFmtId="0" fontId="57" fillId="5" borderId="1" xfId="0" applyFont="1" applyFill="1" applyBorder="1" applyAlignment="1">
      <alignment horizontal="center" vertical="center"/>
    </xf>
    <xf numFmtId="49" fontId="8" fillId="6" borderId="1" xfId="0" applyNumberFormat="1" applyFont="1" applyFill="1" applyBorder="1"/>
    <xf numFmtId="49" fontId="8" fillId="15" borderId="1" xfId="0" applyNumberFormat="1" applyFont="1" applyFill="1" applyBorder="1"/>
    <xf numFmtId="49" fontId="5" fillId="2" borderId="33" xfId="0" applyNumberFormat="1" applyFont="1" applyFill="1" applyBorder="1" applyAlignment="1">
      <alignment vertical="center" wrapText="1"/>
    </xf>
    <xf numFmtId="49" fontId="1" fillId="0" borderId="1" xfId="0" applyNumberFormat="1" applyFont="1" applyFill="1" applyBorder="1" applyAlignment="1">
      <alignment vertical="top"/>
    </xf>
    <xf numFmtId="49" fontId="1" fillId="27" borderId="1" xfId="0" applyNumberFormat="1" applyFont="1" applyFill="1" applyBorder="1" applyAlignment="1">
      <alignment vertical="top"/>
    </xf>
    <xf numFmtId="49" fontId="2" fillId="0" borderId="1" xfId="0" applyNumberFormat="1" applyFont="1" applyFill="1" applyBorder="1" applyAlignment="1">
      <alignment vertical="top"/>
    </xf>
    <xf numFmtId="49" fontId="0" fillId="0" borderId="0" xfId="0" applyNumberFormat="1" applyAlignment="1"/>
    <xf numFmtId="0" fontId="5" fillId="2" borderId="33" xfId="0" applyFont="1" applyFill="1" applyBorder="1" applyAlignment="1">
      <alignment vertical="center"/>
    </xf>
    <xf numFmtId="1" fontId="2" fillId="0" borderId="2" xfId="0" quotePrefix="1" applyNumberFormat="1" applyFont="1" applyFill="1" applyBorder="1" applyAlignment="1">
      <alignment vertical="top"/>
    </xf>
    <xf numFmtId="1" fontId="2" fillId="0" borderId="1" xfId="0" quotePrefix="1" applyNumberFormat="1" applyFont="1" applyFill="1" applyBorder="1" applyAlignment="1">
      <alignment vertical="top"/>
    </xf>
    <xf numFmtId="49" fontId="5" fillId="2" borderId="3" xfId="0" applyNumberFormat="1" applyFont="1" applyFill="1" applyBorder="1" applyAlignment="1" applyProtection="1">
      <alignment vertical="center" wrapText="1"/>
      <protection hidden="1"/>
    </xf>
    <xf numFmtId="49" fontId="1" fillId="0" borderId="1" xfId="0" applyNumberFormat="1" applyFont="1" applyFill="1" applyBorder="1" applyAlignment="1" applyProtection="1">
      <alignment vertical="center" wrapText="1"/>
      <protection locked="0"/>
    </xf>
    <xf numFmtId="49" fontId="2" fillId="0" borderId="1" xfId="0" applyNumberFormat="1" applyFont="1" applyFill="1" applyBorder="1" applyAlignment="1" applyProtection="1">
      <alignment vertical="center" wrapText="1"/>
      <protection locked="0"/>
    </xf>
    <xf numFmtId="49" fontId="0" fillId="0" borderId="0" xfId="0" applyNumberFormat="1" applyAlignment="1" applyProtection="1">
      <alignment vertical="center"/>
      <protection locked="0"/>
    </xf>
    <xf numFmtId="0" fontId="5" fillId="2" borderId="5" xfId="0" applyFont="1" applyFill="1" applyBorder="1" applyAlignment="1" applyProtection="1">
      <alignment vertical="center"/>
      <protection hidden="1"/>
    </xf>
    <xf numFmtId="0" fontId="2" fillId="0" borderId="1" xfId="1" applyFont="1" applyFill="1" applyBorder="1" applyAlignment="1" applyProtection="1">
      <alignment vertical="center" wrapText="1"/>
      <protection locked="0"/>
    </xf>
    <xf numFmtId="0" fontId="0" fillId="0" borderId="0" xfId="0" applyAlignment="1" applyProtection="1">
      <alignment vertical="center"/>
      <protection locked="0"/>
    </xf>
    <xf numFmtId="165" fontId="0" fillId="0" borderId="7" xfId="0" applyNumberFormat="1" applyBorder="1"/>
    <xf numFmtId="165" fontId="0" fillId="0" borderId="35" xfId="0" applyNumberFormat="1" applyBorder="1"/>
    <xf numFmtId="165" fontId="14" fillId="0" borderId="36" xfId="0" applyNumberFormat="1" applyFont="1" applyBorder="1"/>
    <xf numFmtId="165" fontId="0" fillId="0" borderId="37" xfId="0" applyNumberFormat="1" applyBorder="1"/>
    <xf numFmtId="14" fontId="5" fillId="2" borderId="10" xfId="0" applyNumberFormat="1" applyFont="1" applyFill="1" applyBorder="1" applyAlignment="1" applyProtection="1">
      <alignment vertical="center" wrapText="1"/>
      <protection locked="0"/>
    </xf>
    <xf numFmtId="0" fontId="5" fillId="2" borderId="38" xfId="0" applyFont="1" applyFill="1" applyBorder="1" applyAlignment="1" applyProtection="1">
      <alignment horizontal="center" vertical="center" wrapText="1"/>
      <protection locked="0"/>
    </xf>
    <xf numFmtId="166" fontId="0" fillId="0" borderId="0" xfId="0" applyNumberFormat="1"/>
    <xf numFmtId="49" fontId="60" fillId="4" borderId="1" xfId="0" applyNumberFormat="1" applyFont="1" applyFill="1" applyBorder="1" applyAlignment="1">
      <alignment horizontal="center" vertical="center"/>
    </xf>
    <xf numFmtId="0" fontId="60" fillId="4" borderId="1" xfId="0" applyFont="1" applyFill="1" applyBorder="1" applyAlignment="1">
      <alignment horizontal="center" vertical="center"/>
    </xf>
    <xf numFmtId="49" fontId="60" fillId="5" borderId="1" xfId="0" applyNumberFormat="1" applyFont="1" applyFill="1" applyBorder="1" applyAlignment="1">
      <alignment horizontal="center" vertical="center"/>
    </xf>
    <xf numFmtId="49" fontId="60" fillId="15" borderId="1" xfId="0" applyNumberFormat="1" applyFont="1" applyFill="1" applyBorder="1" applyAlignment="1">
      <alignment horizontal="center" vertical="center"/>
    </xf>
    <xf numFmtId="0" fontId="60" fillId="15" borderId="1" xfId="0" applyFont="1" applyFill="1" applyBorder="1" applyAlignment="1">
      <alignment horizontal="center" vertical="center"/>
    </xf>
    <xf numFmtId="49" fontId="60" fillId="6" borderId="1" xfId="0" applyNumberFormat="1" applyFont="1" applyFill="1" applyBorder="1" applyAlignment="1">
      <alignment horizontal="center" vertical="center"/>
    </xf>
    <xf numFmtId="0" fontId="60" fillId="6" borderId="1" xfId="0" applyFont="1" applyFill="1" applyBorder="1" applyAlignment="1">
      <alignment horizontal="center" vertical="center"/>
    </xf>
    <xf numFmtId="49" fontId="60" fillId="20" borderId="1" xfId="0" applyNumberFormat="1" applyFont="1" applyFill="1" applyBorder="1" applyAlignment="1">
      <alignment horizontal="center" vertical="center"/>
    </xf>
    <xf numFmtId="0" fontId="60" fillId="20" borderId="1" xfId="0" applyFont="1" applyFill="1" applyBorder="1" applyAlignment="1">
      <alignment horizontal="center" vertical="center"/>
    </xf>
    <xf numFmtId="49" fontId="60" fillId="8" borderId="1" xfId="0" applyNumberFormat="1" applyFont="1" applyFill="1" applyBorder="1" applyAlignment="1">
      <alignment horizontal="center" vertical="center"/>
    </xf>
    <xf numFmtId="0" fontId="60" fillId="8" borderId="1" xfId="0" applyFont="1" applyFill="1" applyBorder="1" applyAlignment="1">
      <alignment horizontal="center" vertical="center"/>
    </xf>
    <xf numFmtId="49" fontId="60" fillId="10" borderId="1" xfId="0" applyNumberFormat="1" applyFont="1" applyFill="1" applyBorder="1" applyAlignment="1">
      <alignment horizontal="center" vertical="center"/>
    </xf>
    <xf numFmtId="0" fontId="60" fillId="10" borderId="1" xfId="0" applyFont="1" applyFill="1" applyBorder="1" applyAlignment="1">
      <alignment horizontal="center" vertical="center"/>
    </xf>
    <xf numFmtId="49" fontId="60" fillId="11" borderId="1" xfId="0" applyNumberFormat="1" applyFont="1" applyFill="1" applyBorder="1" applyAlignment="1">
      <alignment horizontal="center" vertical="center"/>
    </xf>
    <xf numFmtId="0" fontId="60" fillId="11" borderId="1" xfId="0" applyFont="1" applyFill="1" applyBorder="1" applyAlignment="1">
      <alignment horizontal="center" vertical="center"/>
    </xf>
    <xf numFmtId="49" fontId="60" fillId="23" borderId="1" xfId="0" applyNumberFormat="1" applyFont="1" applyFill="1" applyBorder="1" applyAlignment="1">
      <alignment horizontal="center" vertical="center"/>
    </xf>
    <xf numFmtId="0" fontId="60" fillId="23" borderId="1" xfId="0" applyFont="1" applyFill="1" applyBorder="1" applyAlignment="1">
      <alignment horizontal="center" vertical="center"/>
    </xf>
    <xf numFmtId="49" fontId="61" fillId="23" borderId="1" xfId="0" applyNumberFormat="1" applyFont="1" applyFill="1" applyBorder="1" applyAlignment="1">
      <alignment horizontal="center" vertical="center"/>
    </xf>
    <xf numFmtId="0" fontId="61" fillId="23" borderId="1" xfId="0" applyFont="1" applyFill="1" applyBorder="1" applyAlignment="1">
      <alignment horizontal="center" vertical="center"/>
    </xf>
    <xf numFmtId="49" fontId="60" fillId="13" borderId="1" xfId="0" applyNumberFormat="1" applyFont="1" applyFill="1" applyBorder="1" applyAlignment="1">
      <alignment horizontal="center" vertical="center"/>
    </xf>
    <xf numFmtId="0" fontId="60" fillId="13" borderId="1" xfId="0" applyFont="1" applyFill="1" applyBorder="1" applyAlignment="1">
      <alignment horizontal="center" vertical="center"/>
    </xf>
    <xf numFmtId="49" fontId="60" fillId="17" borderId="1" xfId="0" applyNumberFormat="1" applyFont="1" applyFill="1" applyBorder="1" applyAlignment="1">
      <alignment horizontal="center" vertical="center"/>
    </xf>
    <xf numFmtId="0" fontId="60" fillId="17" borderId="1" xfId="0" applyFont="1" applyFill="1" applyBorder="1" applyAlignment="1">
      <alignment horizontal="center" vertical="center"/>
    </xf>
    <xf numFmtId="49" fontId="60" fillId="18" borderId="1" xfId="0" applyNumberFormat="1" applyFont="1" applyFill="1" applyBorder="1" applyAlignment="1">
      <alignment horizontal="center" vertical="center"/>
    </xf>
    <xf numFmtId="0" fontId="60" fillId="18" borderId="1" xfId="0" applyFont="1" applyFill="1" applyBorder="1" applyAlignment="1">
      <alignment horizontal="center" vertical="center"/>
    </xf>
    <xf numFmtId="166" fontId="60" fillId="4" borderId="1" xfId="0" applyNumberFormat="1" applyFont="1" applyFill="1" applyBorder="1" applyAlignment="1">
      <alignment horizontal="center" vertical="center"/>
    </xf>
    <xf numFmtId="166" fontId="60" fillId="5" borderId="1" xfId="0" applyNumberFormat="1" applyFont="1" applyFill="1" applyBorder="1" applyAlignment="1">
      <alignment horizontal="center" vertical="center"/>
    </xf>
    <xf numFmtId="166" fontId="60" fillId="15" borderId="1" xfId="0" applyNumberFormat="1" applyFont="1" applyFill="1" applyBorder="1" applyAlignment="1">
      <alignment horizontal="center" vertical="center"/>
    </xf>
    <xf numFmtId="166" fontId="60" fillId="6" borderId="1" xfId="0" applyNumberFormat="1" applyFont="1" applyFill="1" applyBorder="1" applyAlignment="1">
      <alignment horizontal="center" vertical="center"/>
    </xf>
    <xf numFmtId="166" fontId="60" fillId="20" borderId="1" xfId="0" applyNumberFormat="1" applyFont="1" applyFill="1" applyBorder="1" applyAlignment="1">
      <alignment horizontal="center" vertical="center"/>
    </xf>
    <xf numFmtId="166" fontId="60" fillId="8" borderId="1" xfId="0" applyNumberFormat="1" applyFont="1" applyFill="1" applyBorder="1" applyAlignment="1">
      <alignment horizontal="center" vertical="center"/>
    </xf>
    <xf numFmtId="166" fontId="60" fillId="10" borderId="1" xfId="0" applyNumberFormat="1" applyFont="1" applyFill="1" applyBorder="1" applyAlignment="1">
      <alignment horizontal="center" vertical="center"/>
    </xf>
    <xf numFmtId="166" fontId="60" fillId="11" borderId="1" xfId="0" applyNumberFormat="1" applyFont="1" applyFill="1" applyBorder="1" applyAlignment="1">
      <alignment horizontal="center" vertical="center"/>
    </xf>
    <xf numFmtId="166" fontId="60" fillId="23" borderId="1" xfId="0" applyNumberFormat="1" applyFont="1" applyFill="1" applyBorder="1" applyAlignment="1">
      <alignment horizontal="center" vertical="center"/>
    </xf>
    <xf numFmtId="166" fontId="61" fillId="23" borderId="1" xfId="0" applyNumberFormat="1" applyFont="1" applyFill="1" applyBorder="1" applyAlignment="1">
      <alignment horizontal="center" vertical="center"/>
    </xf>
    <xf numFmtId="166" fontId="60" fillId="13" borderId="1" xfId="0" applyNumberFormat="1" applyFont="1" applyFill="1" applyBorder="1" applyAlignment="1">
      <alignment horizontal="center" vertical="center"/>
    </xf>
    <xf numFmtId="166" fontId="60" fillId="17" borderId="1" xfId="0" applyNumberFormat="1" applyFont="1" applyFill="1" applyBorder="1" applyAlignment="1">
      <alignment horizontal="center" vertical="center"/>
    </xf>
    <xf numFmtId="166" fontId="60" fillId="18" borderId="1" xfId="0" applyNumberFormat="1" applyFont="1" applyFill="1" applyBorder="1" applyAlignment="1">
      <alignment horizontal="center" vertical="center"/>
    </xf>
    <xf numFmtId="166" fontId="6" fillId="0" borderId="8" xfId="0" applyNumberFormat="1" applyFont="1" applyFill="1" applyBorder="1" applyAlignment="1" applyProtection="1">
      <alignment horizontal="center" vertical="center"/>
      <protection locked="0"/>
    </xf>
    <xf numFmtId="0" fontId="5" fillId="2" borderId="39" xfId="0" applyFont="1" applyFill="1" applyBorder="1" applyAlignment="1" applyProtection="1">
      <alignment horizontal="center" vertical="center" wrapText="1"/>
      <protection locked="0"/>
    </xf>
    <xf numFmtId="0" fontId="5" fillId="2" borderId="40" xfId="0" applyFont="1" applyFill="1" applyBorder="1" applyAlignment="1" applyProtection="1">
      <alignment horizontal="center" vertical="center" wrapText="1"/>
      <protection locked="0"/>
    </xf>
    <xf numFmtId="0" fontId="5" fillId="2" borderId="41" xfId="0" applyFont="1" applyFill="1" applyBorder="1" applyAlignment="1" applyProtection="1">
      <alignment horizontal="center" vertical="center" wrapText="1"/>
      <protection locked="0"/>
    </xf>
    <xf numFmtId="0" fontId="0" fillId="0" borderId="24" xfId="0" applyBorder="1"/>
    <xf numFmtId="10" fontId="0" fillId="0" borderId="24" xfId="0" applyNumberFormat="1" applyBorder="1"/>
    <xf numFmtId="0" fontId="12" fillId="4" borderId="23" xfId="0" applyFont="1" applyFill="1" applyBorder="1" applyAlignment="1">
      <alignment horizontal="center" vertical="center"/>
    </xf>
    <xf numFmtId="0" fontId="0" fillId="0" borderId="24" xfId="0" applyBorder="1" applyAlignment="1">
      <alignment wrapText="1"/>
    </xf>
    <xf numFmtId="0" fontId="1" fillId="0" borderId="24" xfId="0" applyFont="1" applyBorder="1" applyAlignment="1">
      <alignment wrapText="1"/>
    </xf>
    <xf numFmtId="49" fontId="12" fillId="4" borderId="23" xfId="0" applyNumberFormat="1" applyFont="1" applyFill="1" applyBorder="1" applyAlignment="1">
      <alignment horizontal="center" vertical="center"/>
    </xf>
    <xf numFmtId="49" fontId="12" fillId="5" borderId="23" xfId="0" applyNumberFormat="1" applyFont="1" applyFill="1" applyBorder="1" applyAlignment="1">
      <alignment horizontal="center" vertical="center"/>
    </xf>
    <xf numFmtId="0" fontId="1" fillId="0" borderId="24" xfId="0" applyFont="1" applyBorder="1"/>
    <xf numFmtId="0" fontId="12" fillId="15" borderId="23" xfId="0" applyFont="1" applyFill="1" applyBorder="1" applyAlignment="1">
      <alignment horizontal="center" vertical="center"/>
    </xf>
    <xf numFmtId="0" fontId="12" fillId="6" borderId="23" xfId="0" applyFont="1" applyFill="1" applyBorder="1" applyAlignment="1">
      <alignment horizontal="center" vertical="center"/>
    </xf>
    <xf numFmtId="0" fontId="12" fillId="20" borderId="23" xfId="0" applyFont="1" applyFill="1" applyBorder="1" applyAlignment="1">
      <alignment horizontal="center" vertical="center"/>
    </xf>
    <xf numFmtId="0" fontId="11" fillId="0" borderId="24" xfId="0" applyFont="1" applyBorder="1"/>
    <xf numFmtId="0" fontId="12" fillId="8" borderId="23" xfId="0" applyFont="1" applyFill="1" applyBorder="1" applyAlignment="1">
      <alignment horizontal="center" vertical="center"/>
    </xf>
    <xf numFmtId="0" fontId="12" fillId="10" borderId="23" xfId="0" applyFont="1" applyFill="1" applyBorder="1" applyAlignment="1">
      <alignment horizontal="center" vertical="center"/>
    </xf>
    <xf numFmtId="0" fontId="12" fillId="11" borderId="23" xfId="0" applyFont="1" applyFill="1" applyBorder="1" applyAlignment="1">
      <alignment horizontal="center" vertical="center"/>
    </xf>
    <xf numFmtId="0" fontId="12" fillId="23" borderId="23" xfId="0" applyFont="1" applyFill="1" applyBorder="1" applyAlignment="1">
      <alignment horizontal="center" vertical="center"/>
    </xf>
    <xf numFmtId="0" fontId="59" fillId="23" borderId="23" xfId="0" applyFont="1" applyFill="1" applyBorder="1" applyAlignment="1">
      <alignment horizontal="center" vertical="center"/>
    </xf>
    <xf numFmtId="0" fontId="12" fillId="13" borderId="23" xfId="0" applyFont="1" applyFill="1" applyBorder="1" applyAlignment="1">
      <alignment horizontal="center" vertical="center"/>
    </xf>
    <xf numFmtId="0" fontId="12" fillId="17" borderId="23" xfId="0" applyFont="1" applyFill="1" applyBorder="1" applyAlignment="1">
      <alignment horizontal="center" vertical="center"/>
    </xf>
    <xf numFmtId="0" fontId="12" fillId="18" borderId="23" xfId="0" applyFont="1" applyFill="1" applyBorder="1" applyAlignment="1">
      <alignment horizontal="center" vertical="center"/>
    </xf>
    <xf numFmtId="0" fontId="5" fillId="2" borderId="43" xfId="0" applyFont="1" applyFill="1" applyBorder="1" applyAlignment="1" applyProtection="1">
      <alignment horizontal="center" vertical="center" wrapText="1"/>
      <protection locked="0"/>
    </xf>
    <xf numFmtId="165" fontId="5" fillId="2" borderId="39" xfId="0" applyNumberFormat="1" applyFont="1" applyFill="1" applyBorder="1" applyAlignment="1" applyProtection="1">
      <alignment horizontal="center" vertical="center" wrapText="1"/>
      <protection locked="0"/>
    </xf>
    <xf numFmtId="0" fontId="12" fillId="20" borderId="44" xfId="0" applyFont="1" applyFill="1" applyBorder="1" applyAlignment="1">
      <alignment horizontal="center" vertical="center"/>
    </xf>
    <xf numFmtId="0" fontId="0" fillId="0" borderId="7" xfId="0" applyBorder="1" applyAlignment="1">
      <alignment horizontal="center" vertical="center"/>
    </xf>
    <xf numFmtId="49" fontId="60" fillId="20" borderId="7" xfId="0" applyNumberFormat="1" applyFont="1" applyFill="1" applyBorder="1" applyAlignment="1">
      <alignment horizontal="center" vertical="center"/>
    </xf>
    <xf numFmtId="0" fontId="60" fillId="20" borderId="7" xfId="0" applyFont="1" applyFill="1" applyBorder="1" applyAlignment="1">
      <alignment horizontal="center" vertical="center"/>
    </xf>
    <xf numFmtId="1" fontId="6" fillId="0" borderId="7" xfId="0" applyNumberFormat="1" applyFont="1" applyFill="1" applyBorder="1" applyAlignment="1" applyProtection="1">
      <alignment horizontal="center" vertical="center"/>
      <protection locked="0"/>
    </xf>
    <xf numFmtId="166" fontId="60" fillId="20" borderId="7" xfId="0" applyNumberFormat="1" applyFont="1" applyFill="1" applyBorder="1" applyAlignment="1">
      <alignment horizontal="center" vertical="center"/>
    </xf>
    <xf numFmtId="166" fontId="6" fillId="0" borderId="45" xfId="0" applyNumberFormat="1" applyFont="1" applyFill="1" applyBorder="1" applyAlignment="1" applyProtection="1">
      <alignment horizontal="center" vertical="center"/>
      <protection locked="0"/>
    </xf>
    <xf numFmtId="0" fontId="1" fillId="0" borderId="35" xfId="0" applyFont="1" applyBorder="1"/>
    <xf numFmtId="0" fontId="0" fillId="0" borderId="44" xfId="0" applyBorder="1"/>
    <xf numFmtId="0" fontId="0" fillId="0" borderId="35" xfId="0" applyBorder="1"/>
    <xf numFmtId="0" fontId="51" fillId="0" borderId="19" xfId="0" applyFont="1" applyBorder="1"/>
    <xf numFmtId="166" fontId="51" fillId="0" borderId="20" xfId="0" applyNumberFormat="1" applyFont="1" applyBorder="1"/>
    <xf numFmtId="0" fontId="51" fillId="0" borderId="20" xfId="0" applyFont="1" applyBorder="1"/>
    <xf numFmtId="165" fontId="51" fillId="0" borderId="20" xfId="0" applyNumberFormat="1" applyFont="1" applyBorder="1"/>
    <xf numFmtId="0" fontId="51" fillId="0" borderId="21" xfId="0" applyFont="1" applyBorder="1"/>
    <xf numFmtId="0" fontId="12" fillId="8" borderId="44" xfId="0" applyFont="1" applyFill="1" applyBorder="1" applyAlignment="1">
      <alignment horizontal="center" vertical="center"/>
    </xf>
    <xf numFmtId="49" fontId="60" fillId="8" borderId="7" xfId="0" applyNumberFormat="1" applyFont="1" applyFill="1" applyBorder="1" applyAlignment="1">
      <alignment horizontal="center" vertical="center"/>
    </xf>
    <xf numFmtId="0" fontId="60" fillId="8" borderId="7" xfId="0" applyFont="1" applyFill="1" applyBorder="1" applyAlignment="1">
      <alignment horizontal="center" vertical="center"/>
    </xf>
    <xf numFmtId="166" fontId="60" fillId="8" borderId="7" xfId="0" applyNumberFormat="1" applyFont="1" applyFill="1" applyBorder="1" applyAlignment="1">
      <alignment horizontal="center" vertical="center"/>
    </xf>
    <xf numFmtId="0" fontId="1" fillId="0" borderId="7" xfId="0" applyFont="1" applyBorder="1" applyAlignment="1">
      <alignment horizontal="center" vertical="center"/>
    </xf>
    <xf numFmtId="0" fontId="12" fillId="9" borderId="44" xfId="0" applyFont="1" applyFill="1" applyBorder="1" applyAlignment="1">
      <alignment horizontal="center" vertical="center"/>
    </xf>
    <xf numFmtId="49" fontId="60" fillId="9" borderId="7" xfId="0" applyNumberFormat="1" applyFont="1" applyFill="1" applyBorder="1" applyAlignment="1">
      <alignment horizontal="center" vertical="center"/>
    </xf>
    <xf numFmtId="0" fontId="60" fillId="9" borderId="7" xfId="0" applyFont="1" applyFill="1" applyBorder="1" applyAlignment="1">
      <alignment horizontal="center" vertical="center"/>
    </xf>
    <xf numFmtId="166" fontId="60" fillId="9" borderId="7" xfId="0" applyNumberFormat="1" applyFont="1" applyFill="1" applyBorder="1" applyAlignment="1">
      <alignment horizontal="center" vertical="center"/>
    </xf>
    <xf numFmtId="0" fontId="12" fillId="17" borderId="44" xfId="0" applyFont="1" applyFill="1" applyBorder="1" applyAlignment="1">
      <alignment horizontal="center" vertical="center"/>
    </xf>
    <xf numFmtId="49" fontId="60" fillId="17" borderId="7" xfId="0" applyNumberFormat="1" applyFont="1" applyFill="1" applyBorder="1" applyAlignment="1">
      <alignment horizontal="center" vertical="center"/>
    </xf>
    <xf numFmtId="0" fontId="60" fillId="17" borderId="7" xfId="0" applyFont="1" applyFill="1" applyBorder="1" applyAlignment="1">
      <alignment horizontal="center" vertical="center"/>
    </xf>
    <xf numFmtId="166" fontId="60" fillId="17" borderId="7" xfId="0" applyNumberFormat="1" applyFont="1" applyFill="1" applyBorder="1" applyAlignment="1">
      <alignment horizontal="center" vertical="center"/>
    </xf>
    <xf numFmtId="0" fontId="12" fillId="18" borderId="44" xfId="0" applyFont="1" applyFill="1" applyBorder="1" applyAlignment="1">
      <alignment horizontal="center" vertical="center"/>
    </xf>
    <xf numFmtId="0" fontId="1" fillId="19" borderId="7" xfId="0" applyFont="1" applyFill="1" applyBorder="1" applyAlignment="1">
      <alignment horizontal="center"/>
    </xf>
    <xf numFmtId="49" fontId="60" fillId="18" borderId="7" xfId="0" applyNumberFormat="1" applyFont="1" applyFill="1" applyBorder="1" applyAlignment="1">
      <alignment horizontal="center" vertical="center"/>
    </xf>
    <xf numFmtId="0" fontId="60" fillId="18" borderId="7" xfId="0" applyFont="1" applyFill="1" applyBorder="1" applyAlignment="1">
      <alignment horizontal="center" vertical="center"/>
    </xf>
    <xf numFmtId="166" fontId="60" fillId="18" borderId="7" xfId="0" applyNumberFormat="1" applyFont="1" applyFill="1" applyBorder="1" applyAlignment="1">
      <alignment horizontal="center" vertical="center"/>
    </xf>
    <xf numFmtId="166" fontId="5" fillId="2" borderId="43" xfId="0" applyNumberFormat="1" applyFont="1" applyFill="1" applyBorder="1" applyAlignment="1" applyProtection="1">
      <alignment horizontal="center" vertical="center" wrapText="1"/>
      <protection locked="0"/>
    </xf>
    <xf numFmtId="166" fontId="0" fillId="0" borderId="1" xfId="0" applyNumberFormat="1" applyBorder="1"/>
    <xf numFmtId="166" fontId="0" fillId="0" borderId="1" xfId="0" applyNumberFormat="1" applyBorder="1" applyAlignment="1">
      <alignment horizontal="center"/>
    </xf>
    <xf numFmtId="166" fontId="0" fillId="0" borderId="7" xfId="0" applyNumberFormat="1" applyBorder="1"/>
    <xf numFmtId="166" fontId="5" fillId="2" borderId="39" xfId="0" applyNumberFormat="1" applyFont="1" applyFill="1" applyBorder="1" applyAlignment="1" applyProtection="1">
      <alignment horizontal="center" vertical="center" wrapText="1"/>
      <protection locked="0"/>
    </xf>
    <xf numFmtId="0" fontId="0" fillId="0" borderId="0" xfId="0" applyBorder="1"/>
    <xf numFmtId="0" fontId="5" fillId="2" borderId="55" xfId="0" applyFont="1" applyFill="1" applyBorder="1" applyAlignment="1" applyProtection="1">
      <alignment horizontal="center" vertical="center" wrapText="1"/>
      <protection locked="0"/>
    </xf>
    <xf numFmtId="49" fontId="12" fillId="5" borderId="36" xfId="0" applyNumberFormat="1" applyFont="1" applyFill="1" applyBorder="1" applyAlignment="1">
      <alignment horizontal="center" vertical="center"/>
    </xf>
    <xf numFmtId="0" fontId="0" fillId="0" borderId="56" xfId="0" applyBorder="1" applyAlignment="1">
      <alignment horizontal="center" vertical="center"/>
    </xf>
    <xf numFmtId="49" fontId="60" fillId="5" borderId="56" xfId="0" applyNumberFormat="1" applyFont="1" applyFill="1" applyBorder="1" applyAlignment="1">
      <alignment horizontal="center" vertical="center"/>
    </xf>
    <xf numFmtId="1" fontId="6" fillId="0" borderId="56" xfId="0" applyNumberFormat="1" applyFont="1" applyFill="1" applyBorder="1" applyAlignment="1" applyProtection="1">
      <alignment horizontal="center" vertical="center"/>
      <protection locked="0"/>
    </xf>
    <xf numFmtId="166" fontId="60" fillId="5" borderId="56" xfId="0" applyNumberFormat="1" applyFont="1" applyFill="1" applyBorder="1" applyAlignment="1">
      <alignment horizontal="center" vertical="center"/>
    </xf>
    <xf numFmtId="166" fontId="6" fillId="0" borderId="57" xfId="0" applyNumberFormat="1" applyFont="1" applyFill="1" applyBorder="1" applyAlignment="1" applyProtection="1">
      <alignment horizontal="center" vertical="center"/>
      <protection locked="0"/>
    </xf>
    <xf numFmtId="0" fontId="1" fillId="0" borderId="37" xfId="0" applyFont="1" applyBorder="1"/>
    <xf numFmtId="0" fontId="0" fillId="0" borderId="36" xfId="0" applyBorder="1"/>
    <xf numFmtId="166" fontId="0" fillId="0" borderId="56" xfId="0" applyNumberFormat="1" applyBorder="1"/>
    <xf numFmtId="0" fontId="0" fillId="0" borderId="37" xfId="0" applyBorder="1"/>
    <xf numFmtId="165" fontId="0" fillId="0" borderId="56" xfId="0" applyNumberFormat="1" applyBorder="1"/>
    <xf numFmtId="0" fontId="12" fillId="4" borderId="58" xfId="0" applyFont="1" applyFill="1" applyBorder="1" applyAlignment="1">
      <alignment horizontal="center" vertical="center"/>
    </xf>
    <xf numFmtId="0" fontId="0" fillId="19" borderId="59" xfId="0" applyFill="1" applyBorder="1" applyAlignment="1">
      <alignment horizontal="center" vertical="center"/>
    </xf>
    <xf numFmtId="49" fontId="60" fillId="4" borderId="59" xfId="0" applyNumberFormat="1" applyFont="1" applyFill="1" applyBorder="1" applyAlignment="1">
      <alignment horizontal="center" vertical="center"/>
    </xf>
    <xf numFmtId="0" fontId="60" fillId="4" borderId="59" xfId="0" applyFont="1" applyFill="1" applyBorder="1" applyAlignment="1">
      <alignment horizontal="center" vertical="center"/>
    </xf>
    <xf numFmtId="1" fontId="6" fillId="0" borderId="59" xfId="0" applyNumberFormat="1" applyFont="1" applyFill="1" applyBorder="1" applyAlignment="1" applyProtection="1">
      <alignment horizontal="center" vertical="center"/>
      <protection locked="0"/>
    </xf>
    <xf numFmtId="166" fontId="60" fillId="4" borderId="59" xfId="0" applyNumberFormat="1" applyFont="1" applyFill="1" applyBorder="1" applyAlignment="1">
      <alignment horizontal="center" vertical="center"/>
    </xf>
    <xf numFmtId="166" fontId="6" fillId="0" borderId="60" xfId="0" applyNumberFormat="1" applyFont="1" applyFill="1" applyBorder="1" applyAlignment="1" applyProtection="1">
      <alignment horizontal="center" vertical="center"/>
      <protection locked="0"/>
    </xf>
    <xf numFmtId="0" fontId="0" fillId="0" borderId="61" xfId="0" applyBorder="1"/>
    <xf numFmtId="0" fontId="0" fillId="0" borderId="58" xfId="0" applyBorder="1"/>
    <xf numFmtId="166" fontId="0" fillId="0" borderId="59" xfId="0" applyNumberFormat="1" applyBorder="1"/>
    <xf numFmtId="165" fontId="0" fillId="0" borderId="59" xfId="0" applyNumberFormat="1" applyBorder="1"/>
    <xf numFmtId="0" fontId="12" fillId="20" borderId="58" xfId="0" applyFont="1" applyFill="1" applyBorder="1" applyAlignment="1">
      <alignment horizontal="center" vertical="center"/>
    </xf>
    <xf numFmtId="0" fontId="1" fillId="0" borderId="59" xfId="0" applyFont="1" applyBorder="1" applyAlignment="1">
      <alignment horizontal="center" vertical="center"/>
    </xf>
    <xf numFmtId="49" fontId="60" fillId="20" borderId="59" xfId="0" applyNumberFormat="1" applyFont="1" applyFill="1" applyBorder="1" applyAlignment="1">
      <alignment horizontal="center" vertical="center"/>
    </xf>
    <xf numFmtId="0" fontId="60" fillId="20" borderId="59" xfId="0" applyFont="1" applyFill="1" applyBorder="1" applyAlignment="1">
      <alignment horizontal="center" vertical="center"/>
    </xf>
    <xf numFmtId="166" fontId="60" fillId="20" borderId="59" xfId="0" applyNumberFormat="1" applyFont="1" applyFill="1" applyBorder="1" applyAlignment="1">
      <alignment horizontal="center" vertical="center"/>
    </xf>
    <xf numFmtId="0" fontId="1" fillId="0" borderId="61" xfId="0" applyFont="1" applyBorder="1"/>
    <xf numFmtId="0" fontId="12" fillId="20" borderId="36" xfId="0" applyFont="1" applyFill="1" applyBorder="1" applyAlignment="1">
      <alignment horizontal="center" vertical="center"/>
    </xf>
    <xf numFmtId="0" fontId="1" fillId="0" borderId="56" xfId="0" applyFont="1" applyBorder="1" applyAlignment="1">
      <alignment horizontal="center" vertical="center"/>
    </xf>
    <xf numFmtId="49" fontId="60" fillId="20" borderId="56" xfId="0" applyNumberFormat="1" applyFont="1" applyFill="1" applyBorder="1" applyAlignment="1">
      <alignment horizontal="center" vertical="center"/>
    </xf>
    <xf numFmtId="0" fontId="60" fillId="20" borderId="56" xfId="0" applyFont="1" applyFill="1" applyBorder="1" applyAlignment="1">
      <alignment horizontal="center" vertical="center"/>
    </xf>
    <xf numFmtId="166" fontId="60" fillId="20" borderId="56" xfId="0" applyNumberFormat="1" applyFont="1" applyFill="1" applyBorder="1" applyAlignment="1">
      <alignment horizontal="center" vertical="center"/>
    </xf>
    <xf numFmtId="0" fontId="12" fillId="15" borderId="36" xfId="0" applyFont="1" applyFill="1" applyBorder="1" applyAlignment="1">
      <alignment horizontal="center" vertical="center"/>
    </xf>
    <xf numFmtId="49" fontId="60" fillId="15" borderId="56" xfId="0" applyNumberFormat="1" applyFont="1" applyFill="1" applyBorder="1" applyAlignment="1">
      <alignment horizontal="center" vertical="center"/>
    </xf>
    <xf numFmtId="0" fontId="60" fillId="15" borderId="56" xfId="0" applyFont="1" applyFill="1" applyBorder="1" applyAlignment="1">
      <alignment horizontal="center" vertical="center"/>
    </xf>
    <xf numFmtId="166" fontId="60" fillId="15" borderId="56" xfId="0" applyNumberFormat="1" applyFont="1" applyFill="1" applyBorder="1" applyAlignment="1">
      <alignment horizontal="center" vertical="center"/>
    </xf>
    <xf numFmtId="0" fontId="12" fillId="8" borderId="58" xfId="0" applyFont="1" applyFill="1" applyBorder="1" applyAlignment="1">
      <alignment horizontal="center" vertical="center"/>
    </xf>
    <xf numFmtId="0" fontId="0" fillId="0" borderId="59" xfId="0" applyBorder="1" applyAlignment="1">
      <alignment horizontal="center" vertical="center"/>
    </xf>
    <xf numFmtId="49" fontId="60" fillId="8" borderId="59" xfId="0" applyNumberFormat="1" applyFont="1" applyFill="1" applyBorder="1" applyAlignment="1">
      <alignment horizontal="center" vertical="center"/>
    </xf>
    <xf numFmtId="0" fontId="60" fillId="8" borderId="59" xfId="0" applyFont="1" applyFill="1" applyBorder="1" applyAlignment="1">
      <alignment horizontal="center" vertical="center"/>
    </xf>
    <xf numFmtId="166" fontId="60" fillId="8" borderId="59" xfId="0" applyNumberFormat="1" applyFont="1" applyFill="1" applyBorder="1" applyAlignment="1">
      <alignment horizontal="center" vertical="center"/>
    </xf>
    <xf numFmtId="0" fontId="11" fillId="0" borderId="61" xfId="0" applyFont="1" applyBorder="1"/>
    <xf numFmtId="0" fontId="12" fillId="10" borderId="36" xfId="0" applyFont="1" applyFill="1" applyBorder="1" applyAlignment="1">
      <alignment horizontal="center" vertical="center"/>
    </xf>
    <xf numFmtId="49" fontId="60" fillId="10" borderId="56" xfId="0" applyNumberFormat="1" applyFont="1" applyFill="1" applyBorder="1" applyAlignment="1">
      <alignment horizontal="center" vertical="center"/>
    </xf>
    <xf numFmtId="0" fontId="60" fillId="10" borderId="56" xfId="0" applyFont="1" applyFill="1" applyBorder="1" applyAlignment="1">
      <alignment horizontal="center" vertical="center"/>
    </xf>
    <xf numFmtId="166" fontId="60" fillId="10" borderId="56" xfId="0" applyNumberFormat="1" applyFont="1" applyFill="1" applyBorder="1" applyAlignment="1">
      <alignment horizontal="center" vertical="center"/>
    </xf>
    <xf numFmtId="0" fontId="12" fillId="18" borderId="36" xfId="0" applyFont="1" applyFill="1" applyBorder="1" applyAlignment="1">
      <alignment horizontal="center" vertical="center"/>
    </xf>
    <xf numFmtId="0" fontId="1" fillId="19" borderId="56" xfId="0" applyFont="1" applyFill="1" applyBorder="1" applyAlignment="1">
      <alignment horizontal="center"/>
    </xf>
    <xf numFmtId="49" fontId="60" fillId="18" borderId="34" xfId="0" applyNumberFormat="1" applyFont="1" applyFill="1" applyBorder="1" applyAlignment="1">
      <alignment horizontal="center" vertical="center"/>
    </xf>
    <xf numFmtId="0" fontId="60" fillId="18" borderId="34" xfId="0" applyFont="1" applyFill="1" applyBorder="1" applyAlignment="1">
      <alignment horizontal="center" vertical="center"/>
    </xf>
    <xf numFmtId="166" fontId="60" fillId="18" borderId="34" xfId="0" applyNumberFormat="1" applyFont="1" applyFill="1" applyBorder="1" applyAlignment="1">
      <alignment horizontal="center" vertical="center"/>
    </xf>
    <xf numFmtId="0" fontId="1" fillId="19" borderId="37" xfId="0" applyFont="1" applyFill="1" applyBorder="1"/>
    <xf numFmtId="0" fontId="51" fillId="0" borderId="58" xfId="0" applyFont="1" applyBorder="1"/>
    <xf numFmtId="0" fontId="0" fillId="0" borderId="59" xfId="0" applyBorder="1"/>
    <xf numFmtId="166" fontId="51" fillId="0" borderId="59" xfId="0" applyNumberFormat="1" applyFont="1" applyBorder="1"/>
    <xf numFmtId="0" fontId="51" fillId="0" borderId="59" xfId="0" applyFont="1" applyBorder="1"/>
    <xf numFmtId="165" fontId="51" fillId="0" borderId="59" xfId="0" applyNumberFormat="1" applyFont="1" applyBorder="1"/>
    <xf numFmtId="0" fontId="51" fillId="0" borderId="61" xfId="0" applyFont="1" applyBorder="1"/>
    <xf numFmtId="0" fontId="56" fillId="0" borderId="0" xfId="0" applyFont="1" applyBorder="1" applyAlignment="1">
      <alignment horizontal="center" vertical="center"/>
    </xf>
    <xf numFmtId="0" fontId="56" fillId="0" borderId="0" xfId="0" applyFont="1" applyBorder="1" applyAlignment="1" applyProtection="1">
      <alignment horizontal="center" vertical="center" wrapText="1"/>
      <protection hidden="1"/>
    </xf>
    <xf numFmtId="0" fontId="56" fillId="0" borderId="31" xfId="0" applyFont="1" applyBorder="1" applyAlignment="1" applyProtection="1">
      <alignment horizontal="center" vertical="center" wrapText="1"/>
      <protection hidden="1"/>
    </xf>
    <xf numFmtId="0" fontId="5" fillId="2" borderId="16" xfId="0" applyFont="1" applyFill="1" applyBorder="1" applyAlignment="1" applyProtection="1">
      <alignment horizontal="center" vertical="center" wrapText="1"/>
      <protection locked="0"/>
    </xf>
    <xf numFmtId="0" fontId="5" fillId="2" borderId="10" xfId="0" applyFont="1" applyFill="1" applyBorder="1" applyAlignment="1" applyProtection="1">
      <alignment horizontal="center" vertical="center" wrapText="1"/>
      <protection locked="0"/>
    </xf>
    <xf numFmtId="0" fontId="5" fillId="2" borderId="15" xfId="0" applyFont="1" applyFill="1" applyBorder="1" applyAlignment="1" applyProtection="1">
      <alignment horizontal="center" vertical="center" wrapText="1"/>
      <protection locked="0"/>
    </xf>
    <xf numFmtId="0" fontId="5" fillId="2" borderId="9" xfId="0" applyFont="1" applyFill="1" applyBorder="1" applyAlignment="1" applyProtection="1">
      <alignment horizontal="center" vertical="center" wrapText="1"/>
      <protection locked="0"/>
    </xf>
    <xf numFmtId="0" fontId="17" fillId="26" borderId="8" xfId="0" applyFont="1" applyFill="1" applyBorder="1" applyAlignment="1" applyProtection="1">
      <alignment horizontal="center" vertical="center"/>
      <protection hidden="1"/>
    </xf>
    <xf numFmtId="0" fontId="17" fillId="26" borderId="17" xfId="0" applyFont="1" applyFill="1" applyBorder="1" applyAlignment="1" applyProtection="1">
      <alignment horizontal="center" vertical="center"/>
      <protection hidden="1"/>
    </xf>
    <xf numFmtId="0" fontId="17" fillId="26" borderId="18" xfId="0" applyFont="1" applyFill="1" applyBorder="1" applyAlignment="1" applyProtection="1">
      <alignment horizontal="center" vertical="center"/>
      <protection hidden="1"/>
    </xf>
    <xf numFmtId="0" fontId="5" fillId="2" borderId="15" xfId="0" applyFont="1" applyFill="1" applyBorder="1" applyAlignment="1" applyProtection="1">
      <alignment horizontal="center" vertical="center"/>
      <protection locked="0"/>
    </xf>
    <xf numFmtId="0" fontId="5" fillId="2" borderId="9" xfId="0" applyFont="1" applyFill="1" applyBorder="1" applyAlignment="1" applyProtection="1">
      <alignment horizontal="center" vertical="center"/>
      <protection locked="0"/>
    </xf>
    <xf numFmtId="1" fontId="5" fillId="2" borderId="15" xfId="0" applyNumberFormat="1" applyFont="1" applyFill="1" applyBorder="1" applyAlignment="1" applyProtection="1">
      <alignment horizontal="center" vertical="center" wrapText="1"/>
      <protection locked="0"/>
    </xf>
    <xf numFmtId="1" fontId="5" fillId="2" borderId="9" xfId="0" applyNumberFormat="1" applyFont="1" applyFill="1" applyBorder="1" applyAlignment="1" applyProtection="1">
      <alignment horizontal="center" vertical="center" wrapText="1"/>
      <protection locked="0"/>
    </xf>
    <xf numFmtId="49" fontId="5" fillId="31" borderId="16" xfId="0" applyNumberFormat="1" applyFont="1" applyFill="1" applyBorder="1" applyAlignment="1" applyProtection="1">
      <alignment horizontal="center" vertical="center" wrapText="1"/>
      <protection locked="0"/>
    </xf>
    <xf numFmtId="49" fontId="5" fillId="31" borderId="10" xfId="0" applyNumberFormat="1" applyFont="1" applyFill="1" applyBorder="1" applyAlignment="1" applyProtection="1">
      <alignment horizontal="center" vertical="center" wrapText="1"/>
      <protection locked="0"/>
    </xf>
    <xf numFmtId="9" fontId="5" fillId="2" borderId="16" xfId="0" applyNumberFormat="1" applyFont="1" applyFill="1" applyBorder="1" applyAlignment="1" applyProtection="1">
      <alignment horizontal="center" vertical="center" wrapText="1"/>
      <protection locked="0"/>
    </xf>
    <xf numFmtId="9" fontId="5" fillId="2" borderId="10" xfId="0" applyNumberFormat="1" applyFont="1" applyFill="1" applyBorder="1" applyAlignment="1" applyProtection="1">
      <alignment horizontal="center" vertical="center" wrapText="1"/>
      <protection locked="0"/>
    </xf>
    <xf numFmtId="0" fontId="5" fillId="2" borderId="0" xfId="0" applyFont="1" applyFill="1" applyBorder="1" applyAlignment="1" applyProtection="1">
      <alignment horizontal="center" vertical="center" wrapText="1"/>
      <protection locked="0"/>
    </xf>
    <xf numFmtId="1" fontId="5" fillId="2" borderId="16" xfId="0" applyNumberFormat="1" applyFont="1" applyFill="1" applyBorder="1" applyAlignment="1" applyProtection="1">
      <alignment horizontal="center" vertical="center" wrapText="1"/>
      <protection locked="0"/>
    </xf>
    <xf numFmtId="1" fontId="5" fillId="2" borderId="10" xfId="0" applyNumberFormat="1" applyFont="1" applyFill="1" applyBorder="1" applyAlignment="1" applyProtection="1">
      <alignment horizontal="center" vertical="center" wrapText="1"/>
      <protection locked="0"/>
    </xf>
    <xf numFmtId="0" fontId="19" fillId="28" borderId="19" xfId="0" applyFont="1" applyFill="1" applyBorder="1" applyAlignment="1">
      <alignment horizontal="center"/>
    </xf>
    <xf numFmtId="0" fontId="19" fillId="28" borderId="20" xfId="0" applyFont="1" applyFill="1" applyBorder="1" applyAlignment="1">
      <alignment horizontal="center"/>
    </xf>
    <xf numFmtId="0" fontId="19" fillId="28" borderId="21" xfId="0" applyFont="1" applyFill="1" applyBorder="1" applyAlignment="1">
      <alignment horizontal="center"/>
    </xf>
    <xf numFmtId="0" fontId="0" fillId="0" borderId="34" xfId="0" applyBorder="1" applyAlignment="1">
      <alignment horizontal="center"/>
    </xf>
    <xf numFmtId="0" fontId="0" fillId="0" borderId="22" xfId="0" applyBorder="1" applyAlignment="1">
      <alignment horizontal="center"/>
    </xf>
    <xf numFmtId="0" fontId="52" fillId="0" borderId="0" xfId="0" applyFont="1" applyAlignment="1">
      <alignment horizontal="center"/>
    </xf>
    <xf numFmtId="0" fontId="55" fillId="24" borderId="7" xfId="0" applyFont="1" applyFill="1" applyBorder="1" applyAlignment="1">
      <alignment horizontal="center" vertical="center" wrapText="1"/>
    </xf>
    <xf numFmtId="0" fontId="12" fillId="24" borderId="2" xfId="0" applyFont="1" applyFill="1" applyBorder="1" applyAlignment="1">
      <alignment horizontal="center" vertical="center" wrapText="1"/>
    </xf>
    <xf numFmtId="0" fontId="54" fillId="0" borderId="14" xfId="0" applyFont="1" applyBorder="1" applyAlignment="1">
      <alignment horizontal="center" vertical="center"/>
    </xf>
    <xf numFmtId="0" fontId="54" fillId="0" borderId="22" xfId="0" applyFont="1" applyBorder="1" applyAlignment="1">
      <alignment horizontal="center" vertical="center"/>
    </xf>
    <xf numFmtId="0" fontId="12" fillId="24" borderId="7" xfId="0" applyFont="1" applyFill="1" applyBorder="1" applyAlignment="1">
      <alignment horizontal="center" vertical="center"/>
    </xf>
    <xf numFmtId="0" fontId="12" fillId="24" borderId="2" xfId="0" applyFont="1" applyFill="1" applyBorder="1" applyAlignment="1">
      <alignment horizontal="center" vertical="center"/>
    </xf>
    <xf numFmtId="0" fontId="12" fillId="24" borderId="7" xfId="0" applyFont="1" applyFill="1" applyBorder="1" applyAlignment="1">
      <alignment horizontal="left" vertical="center"/>
    </xf>
    <xf numFmtId="0" fontId="12" fillId="24" borderId="2" xfId="0" applyFont="1" applyFill="1" applyBorder="1" applyAlignment="1">
      <alignment horizontal="left" vertical="center"/>
    </xf>
    <xf numFmtId="0" fontId="55" fillId="24" borderId="2" xfId="0" applyFont="1" applyFill="1" applyBorder="1" applyAlignment="1">
      <alignment horizontal="center" vertical="center" wrapText="1"/>
    </xf>
    <xf numFmtId="0" fontId="5" fillId="2" borderId="52" xfId="0" applyFont="1" applyFill="1" applyBorder="1" applyAlignment="1" applyProtection="1">
      <alignment horizontal="center" vertical="center"/>
      <protection locked="0"/>
    </xf>
    <xf numFmtId="0" fontId="5" fillId="2" borderId="53" xfId="0" applyFont="1" applyFill="1" applyBorder="1" applyAlignment="1" applyProtection="1">
      <alignment horizontal="center" vertical="center"/>
      <protection locked="0"/>
    </xf>
    <xf numFmtId="0" fontId="5" fillId="2" borderId="54" xfId="0" applyFont="1" applyFill="1" applyBorder="1" applyAlignment="1" applyProtection="1">
      <alignment horizontal="center" vertical="center"/>
      <protection locked="0"/>
    </xf>
    <xf numFmtId="0" fontId="58" fillId="0" borderId="0" xfId="0" applyFont="1" applyBorder="1" applyAlignment="1">
      <alignment horizontal="center" vertical="center"/>
    </xf>
    <xf numFmtId="0" fontId="5" fillId="2" borderId="47" xfId="0" applyFont="1" applyFill="1" applyBorder="1" applyAlignment="1" applyProtection="1">
      <alignment horizontal="center" vertical="center"/>
      <protection locked="0"/>
    </xf>
    <xf numFmtId="0" fontId="5" fillId="2" borderId="49" xfId="0" applyFont="1" applyFill="1" applyBorder="1" applyAlignment="1" applyProtection="1">
      <alignment horizontal="center" vertical="center"/>
      <protection locked="0"/>
    </xf>
    <xf numFmtId="0" fontId="5" fillId="2" borderId="50" xfId="0" applyFont="1" applyFill="1" applyBorder="1" applyAlignment="1" applyProtection="1">
      <alignment horizontal="center" vertical="center"/>
      <protection locked="0"/>
    </xf>
    <xf numFmtId="0" fontId="5" fillId="2" borderId="51" xfId="0" applyFont="1" applyFill="1" applyBorder="1" applyAlignment="1" applyProtection="1">
      <alignment horizontal="center" vertical="center"/>
      <protection locked="0"/>
    </xf>
    <xf numFmtId="0" fontId="5" fillId="2" borderId="48" xfId="0" applyFont="1" applyFill="1" applyBorder="1" applyAlignment="1" applyProtection="1">
      <alignment horizontal="center" vertical="center"/>
      <protection locked="0"/>
    </xf>
    <xf numFmtId="0" fontId="5" fillId="2" borderId="10" xfId="0" applyFont="1" applyFill="1" applyBorder="1" applyAlignment="1" applyProtection="1">
      <alignment horizontal="center" vertical="center"/>
      <protection locked="0"/>
    </xf>
    <xf numFmtId="0" fontId="5" fillId="2" borderId="46" xfId="0" applyFont="1" applyFill="1" applyBorder="1" applyAlignment="1" applyProtection="1">
      <alignment horizontal="center" vertical="center" wrapText="1"/>
      <protection locked="0"/>
    </xf>
    <xf numFmtId="0" fontId="5" fillId="2" borderId="42" xfId="0" applyFont="1" applyFill="1" applyBorder="1" applyAlignment="1" applyProtection="1">
      <alignment horizontal="center" vertical="center" wrapText="1"/>
      <protection locked="0"/>
    </xf>
    <xf numFmtId="1" fontId="5" fillId="2" borderId="47" xfId="0" applyNumberFormat="1" applyFont="1" applyFill="1" applyBorder="1" applyAlignment="1" applyProtection="1">
      <alignment horizontal="center" vertical="center" wrapText="1"/>
      <protection locked="0"/>
    </xf>
    <xf numFmtId="0" fontId="5" fillId="2" borderId="48" xfId="0" applyFont="1" applyFill="1" applyBorder="1" applyAlignment="1" applyProtection="1">
      <alignment horizontal="center" vertical="center" wrapText="1"/>
      <protection locked="0"/>
    </xf>
    <xf numFmtId="0" fontId="5" fillId="31" borderId="48" xfId="0" applyFont="1" applyFill="1" applyBorder="1" applyAlignment="1" applyProtection="1">
      <alignment horizontal="center" vertical="center" wrapText="1"/>
      <protection locked="0"/>
    </xf>
    <xf numFmtId="0" fontId="5" fillId="31" borderId="10" xfId="0" applyFont="1" applyFill="1" applyBorder="1" applyAlignment="1" applyProtection="1">
      <alignment horizontal="center" vertical="center" wrapText="1"/>
      <protection locked="0"/>
    </xf>
    <xf numFmtId="166" fontId="5" fillId="2" borderId="48" xfId="0" applyNumberFormat="1" applyFont="1" applyFill="1" applyBorder="1" applyAlignment="1" applyProtection="1">
      <alignment horizontal="center" vertical="center" wrapText="1"/>
      <protection locked="0"/>
    </xf>
    <xf numFmtId="166" fontId="5" fillId="2" borderId="10" xfId="0" applyNumberFormat="1" applyFont="1" applyFill="1" applyBorder="1" applyAlignment="1" applyProtection="1">
      <alignment horizontal="center" vertical="center" wrapText="1"/>
      <protection locked="0"/>
    </xf>
  </cellXfs>
  <cellStyles count="2">
    <cellStyle name="Lien hypertexte" xfId="1" builtinId="8"/>
    <cellStyle name="Normal" xfId="0" builtinId="0"/>
  </cellStyles>
  <dxfs count="41">
    <dxf>
      <font>
        <b/>
        <i val="0"/>
        <color rgb="FF0070C0"/>
      </font>
      <fill>
        <patternFill>
          <bgColor rgb="FFFF0000"/>
        </patternFill>
      </fill>
    </dxf>
    <dxf>
      <font>
        <b/>
        <i val="0"/>
        <color rgb="FF0070C0"/>
      </font>
      <fill>
        <patternFill>
          <bgColor rgb="FFFF0000"/>
        </patternFill>
      </fill>
    </dxf>
    <dxf>
      <font>
        <color rgb="FF9C0006"/>
      </font>
      <fill>
        <patternFill>
          <bgColor rgb="FFFFC7CE"/>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ont>
        <b/>
        <i val="0"/>
        <color rgb="FF0070C0"/>
      </font>
      <fill>
        <patternFill>
          <bgColor rgb="FFFF0000"/>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indexed="26"/>
        </patternFill>
      </fill>
    </dxf>
    <dxf>
      <fill>
        <patternFill>
          <bgColor indexed="47"/>
        </patternFill>
      </fill>
    </dxf>
    <dxf>
      <fill>
        <patternFill>
          <bgColor indexed="26"/>
        </patternFill>
      </fill>
    </dxf>
    <dxf>
      <fill>
        <patternFill>
          <bgColor indexed="26"/>
        </patternFill>
      </fill>
    </dxf>
  </dxfs>
  <tableStyles count="0" defaultTableStyle="TableStyleMedium9" defaultPivotStyle="PivotStyleLight16"/>
  <colors>
    <mruColors>
      <color rgb="FFCCFFCC"/>
      <color rgb="FF99FFCC"/>
      <color rgb="FF66FF99"/>
      <color rgb="FF99FF99"/>
      <color rgb="FF99FF33"/>
      <color rgb="FF99FF66"/>
      <color rgb="FF00FF99"/>
      <color rgb="FF66FF66"/>
      <color rgb="FF0066FF"/>
      <color rgb="FF3030E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6</xdr:col>
      <xdr:colOff>247650</xdr:colOff>
      <xdr:row>15</xdr:row>
      <xdr:rowOff>123824</xdr:rowOff>
    </xdr:from>
    <xdr:to>
      <xdr:col>7</xdr:col>
      <xdr:colOff>561450</xdr:colOff>
      <xdr:row>20</xdr:row>
      <xdr:rowOff>34199</xdr:rowOff>
    </xdr:to>
    <xdr:sp macro="[0]!Afficher_Entrée" textlink="">
      <xdr:nvSpPr>
        <xdr:cNvPr id="2" name="Rectangle à coins arrondis 1"/>
        <xdr:cNvSpPr/>
      </xdr:nvSpPr>
      <xdr:spPr>
        <a:xfrm>
          <a:off x="5276850" y="2552699"/>
          <a:ext cx="1152000" cy="720000"/>
        </a:xfrm>
        <a:prstGeom prst="roundRect">
          <a:avLst/>
        </a:prstGeom>
        <a:solidFill>
          <a:srgbClr val="CC99FF"/>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3">
          <a:schemeClr val="lt1"/>
        </a:lnRef>
        <a:fillRef idx="1">
          <a:schemeClr val="accent3"/>
        </a:fillRef>
        <a:effectRef idx="1">
          <a:schemeClr val="accent3"/>
        </a:effectRef>
        <a:fontRef idx="minor">
          <a:schemeClr val="lt1"/>
        </a:fontRef>
      </xdr:style>
      <xdr:txBody>
        <a:bodyPr vertOverflow="clip" horzOverflow="clip" rtlCol="0" anchor="t"/>
        <a:lstStyle/>
        <a:p>
          <a:pPr algn="ctr"/>
          <a:r>
            <a:rPr lang="fr-FR" sz="1100"/>
            <a:t>Cliquer  pour Entrer des consommables</a:t>
          </a:r>
        </a:p>
      </xdr:txBody>
    </xdr:sp>
    <xdr:clientData/>
  </xdr:twoCellAnchor>
  <xdr:oneCellAnchor>
    <xdr:from>
      <xdr:col>1</xdr:col>
      <xdr:colOff>495300</xdr:colOff>
      <xdr:row>7</xdr:row>
      <xdr:rowOff>104775</xdr:rowOff>
    </xdr:from>
    <xdr:ext cx="204383" cy="282470"/>
    <xdr:sp macro="" textlink="">
      <xdr:nvSpPr>
        <xdr:cNvPr id="3" name="ZoneTexte 2"/>
        <xdr:cNvSpPr txBox="1"/>
      </xdr:nvSpPr>
      <xdr:spPr>
        <a:xfrm>
          <a:off x="1333500" y="1238250"/>
          <a:ext cx="204383" cy="282470"/>
        </a:xfrm>
        <a:prstGeom prst="round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5</xdr:col>
      <xdr:colOff>9525</xdr:colOff>
      <xdr:row>11</xdr:row>
      <xdr:rowOff>47625</xdr:rowOff>
    </xdr:from>
    <xdr:ext cx="184731" cy="264560"/>
    <xdr:sp macro="" textlink="">
      <xdr:nvSpPr>
        <xdr:cNvPr id="4" name="ZoneTexte 3"/>
        <xdr:cNvSpPr txBox="1"/>
      </xdr:nvSpPr>
      <xdr:spPr>
        <a:xfrm>
          <a:off x="4200525" y="182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6</xdr:col>
      <xdr:colOff>333375</xdr:colOff>
      <xdr:row>24</xdr:row>
      <xdr:rowOff>76199</xdr:rowOff>
    </xdr:from>
    <xdr:to>
      <xdr:col>7</xdr:col>
      <xdr:colOff>647175</xdr:colOff>
      <xdr:row>28</xdr:row>
      <xdr:rowOff>148499</xdr:rowOff>
    </xdr:to>
    <xdr:sp macro="[0]!Afficher_Sortie" textlink="">
      <xdr:nvSpPr>
        <xdr:cNvPr id="11" name="Rectangle à coins arrondis 10"/>
        <xdr:cNvSpPr/>
      </xdr:nvSpPr>
      <xdr:spPr>
        <a:xfrm>
          <a:off x="5362575" y="3962399"/>
          <a:ext cx="1152000" cy="720000"/>
        </a:xfrm>
        <a:prstGeom prst="roundRect">
          <a:avLst/>
        </a:prstGeom>
        <a:solidFill>
          <a:schemeClr val="tx2">
            <a:lumMod val="20000"/>
            <a:lumOff val="80000"/>
          </a:schemeClr>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3">
          <a:schemeClr val="lt1"/>
        </a:lnRef>
        <a:fillRef idx="1">
          <a:schemeClr val="accent5"/>
        </a:fillRef>
        <a:effectRef idx="1">
          <a:schemeClr val="accent5"/>
        </a:effectRef>
        <a:fontRef idx="minor">
          <a:schemeClr val="lt1"/>
        </a:fontRef>
      </xdr:style>
      <xdr:txBody>
        <a:bodyPr vertOverflow="clip" horzOverflow="clip" rtlCol="0" anchor="t"/>
        <a:lstStyle/>
        <a:p>
          <a:pPr algn="ctr"/>
          <a:r>
            <a:rPr lang="fr-FR" sz="1100">
              <a:solidFill>
                <a:schemeClr val="tx1"/>
              </a:solidFill>
            </a:rPr>
            <a:t>Cliquer pour </a:t>
          </a:r>
          <a:r>
            <a:rPr lang="fr-FR" sz="1100" baseline="0">
              <a:solidFill>
                <a:schemeClr val="tx1"/>
              </a:solidFill>
            </a:rPr>
            <a:t> Sortir des consommables</a:t>
          </a:r>
          <a:endParaRPr lang="fr-FR" sz="1100">
            <a:solidFill>
              <a:schemeClr val="tx1"/>
            </a:solidFill>
          </a:endParaRPr>
        </a:p>
      </xdr:txBody>
    </xdr:sp>
    <xdr:clientData/>
  </xdr:twoCellAnchor>
  <xdr:oneCellAnchor>
    <xdr:from>
      <xdr:col>5</xdr:col>
      <xdr:colOff>323850</xdr:colOff>
      <xdr:row>23</xdr:row>
      <xdr:rowOff>38100</xdr:rowOff>
    </xdr:from>
    <xdr:ext cx="184731" cy="264560"/>
    <xdr:sp macro="" textlink="">
      <xdr:nvSpPr>
        <xdr:cNvPr id="13" name="ZoneTexte 12"/>
        <xdr:cNvSpPr txBox="1"/>
      </xdr:nvSpPr>
      <xdr:spPr>
        <a:xfrm>
          <a:off x="4514850" y="3762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10</xdr:col>
      <xdr:colOff>152400</xdr:colOff>
      <xdr:row>7</xdr:row>
      <xdr:rowOff>133350</xdr:rowOff>
    </xdr:from>
    <xdr:to>
      <xdr:col>11</xdr:col>
      <xdr:colOff>466200</xdr:colOff>
      <xdr:row>12</xdr:row>
      <xdr:rowOff>43725</xdr:rowOff>
    </xdr:to>
    <xdr:sp macro="[0]!Afficher_stock" textlink="">
      <xdr:nvSpPr>
        <xdr:cNvPr id="5" name="Rectangle à coins arrondis 4"/>
        <xdr:cNvSpPr/>
      </xdr:nvSpPr>
      <xdr:spPr>
        <a:xfrm>
          <a:off x="8534400" y="1266825"/>
          <a:ext cx="1152000" cy="720000"/>
        </a:xfrm>
        <a:prstGeom prst="roundRect">
          <a:avLst/>
        </a:prstGeom>
        <a:solidFill>
          <a:schemeClr val="tx2">
            <a:lumMod val="60000"/>
            <a:lumOff val="40000"/>
          </a:schemeClr>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Afficher  l'état du Stock</a:t>
          </a:r>
        </a:p>
      </xdr:txBody>
    </xdr:sp>
    <xdr:clientData/>
  </xdr:twoCellAnchor>
  <xdr:twoCellAnchor>
    <xdr:from>
      <xdr:col>13</xdr:col>
      <xdr:colOff>542924</xdr:colOff>
      <xdr:row>15</xdr:row>
      <xdr:rowOff>104775</xdr:rowOff>
    </xdr:from>
    <xdr:to>
      <xdr:col>15</xdr:col>
      <xdr:colOff>18524</xdr:colOff>
      <xdr:row>20</xdr:row>
      <xdr:rowOff>15150</xdr:rowOff>
    </xdr:to>
    <xdr:sp macro="[0]!SuppressionOnglet" textlink="">
      <xdr:nvSpPr>
        <xdr:cNvPr id="6" name="Rectangle à coins arrondis 5"/>
        <xdr:cNvSpPr/>
      </xdr:nvSpPr>
      <xdr:spPr>
        <a:xfrm>
          <a:off x="11439524" y="2533650"/>
          <a:ext cx="1152000" cy="720000"/>
        </a:xfrm>
        <a:prstGeom prst="roundRect">
          <a:avLst/>
        </a:prstGeom>
        <a:solidFill>
          <a:srgbClr val="92D05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3">
          <a:schemeClr val="lt1"/>
        </a:lnRef>
        <a:fillRef idx="1">
          <a:schemeClr val="accent3"/>
        </a:fillRef>
        <a:effectRef idx="1">
          <a:schemeClr val="accent3"/>
        </a:effectRef>
        <a:fontRef idx="minor">
          <a:schemeClr val="lt1"/>
        </a:fontRef>
      </xdr:style>
      <xdr:txBody>
        <a:bodyPr vertOverflow="clip" horzOverflow="clip" rtlCol="0" anchor="ctr"/>
        <a:lstStyle/>
        <a:p>
          <a:pPr algn="ctr"/>
          <a:r>
            <a:rPr lang="fr-FR" sz="1100"/>
            <a:t>Effacer les bons de commande</a:t>
          </a:r>
        </a:p>
      </xdr:txBody>
    </xdr:sp>
    <xdr:clientData/>
  </xdr:twoCellAnchor>
  <xdr:twoCellAnchor>
    <xdr:from>
      <xdr:col>13</xdr:col>
      <xdr:colOff>552450</xdr:colOff>
      <xdr:row>24</xdr:row>
      <xdr:rowOff>152399</xdr:rowOff>
    </xdr:from>
    <xdr:to>
      <xdr:col>15</xdr:col>
      <xdr:colOff>28050</xdr:colOff>
      <xdr:row>29</xdr:row>
      <xdr:rowOff>62774</xdr:rowOff>
    </xdr:to>
    <xdr:sp macro="[0]!Afficher_gestion" textlink="">
      <xdr:nvSpPr>
        <xdr:cNvPr id="7" name="Rectangle à coins arrondis 6"/>
        <xdr:cNvSpPr/>
      </xdr:nvSpPr>
      <xdr:spPr>
        <a:xfrm>
          <a:off x="11449050" y="4038599"/>
          <a:ext cx="1152000" cy="720000"/>
        </a:xfrm>
        <a:prstGeom prst="roundRect">
          <a:avLst/>
        </a:prstGeom>
        <a:solidFill>
          <a:schemeClr val="accent2">
            <a:lumMod val="40000"/>
            <a:lumOff val="60000"/>
          </a:schemeClr>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3">
          <a:schemeClr val="lt1"/>
        </a:lnRef>
        <a:fillRef idx="1">
          <a:schemeClr val="accent6"/>
        </a:fillRef>
        <a:effectRef idx="1">
          <a:schemeClr val="accent6"/>
        </a:effectRef>
        <a:fontRef idx="minor">
          <a:schemeClr val="lt1"/>
        </a:fontRef>
      </xdr:style>
      <xdr:txBody>
        <a:bodyPr vertOverflow="clip" horzOverflow="clip" rtlCol="0" anchor="ctr"/>
        <a:lstStyle/>
        <a:p>
          <a:pPr algn="ctr"/>
          <a:r>
            <a:rPr lang="fr-FR" sz="1100">
              <a:solidFill>
                <a:schemeClr val="tx1"/>
              </a:solidFill>
            </a:rPr>
            <a:t>Afficher  la feuille  Gestion</a:t>
          </a:r>
        </a:p>
      </xdr:txBody>
    </xdr:sp>
    <xdr:clientData/>
  </xdr:twoCellAnchor>
  <xdr:twoCellAnchor>
    <xdr:from>
      <xdr:col>18</xdr:col>
      <xdr:colOff>123825</xdr:colOff>
      <xdr:row>43</xdr:row>
      <xdr:rowOff>19050</xdr:rowOff>
    </xdr:from>
    <xdr:to>
      <xdr:col>20</xdr:col>
      <xdr:colOff>85725</xdr:colOff>
      <xdr:row>44</xdr:row>
      <xdr:rowOff>85725</xdr:rowOff>
    </xdr:to>
    <xdr:sp macro="" textlink="">
      <xdr:nvSpPr>
        <xdr:cNvPr id="8" name="ZoneTexte 7"/>
        <xdr:cNvSpPr txBox="1"/>
      </xdr:nvSpPr>
      <xdr:spPr>
        <a:xfrm>
          <a:off x="15211425" y="6981825"/>
          <a:ext cx="1638300" cy="228600"/>
        </a:xfrm>
        <a:prstGeom prst="rect">
          <a:avLst/>
        </a:prstGeom>
        <a:solidFill>
          <a:schemeClr val="tx2">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00"/>
            <a:t>Conception: Julien BONOMELLI</a:t>
          </a:r>
        </a:p>
      </xdr:txBody>
    </xdr:sp>
    <xdr:clientData/>
  </xdr:twoCellAnchor>
  <xdr:twoCellAnchor editAs="oneCell">
    <xdr:from>
      <xdr:col>10</xdr:col>
      <xdr:colOff>142876</xdr:colOff>
      <xdr:row>36</xdr:row>
      <xdr:rowOff>161924</xdr:rowOff>
    </xdr:from>
    <xdr:to>
      <xdr:col>11</xdr:col>
      <xdr:colOff>400050</xdr:colOff>
      <xdr:row>41</xdr:row>
      <xdr:rowOff>85724</xdr:rowOff>
    </xdr:to>
    <xdr:pic macro="[0]!Imp_Inventaire">
      <xdr:nvPicPr>
        <xdr:cNvPr id="9" name="Image 8"/>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8524876" y="5991224"/>
          <a:ext cx="1095374" cy="733425"/>
        </a:xfrm>
        <a:prstGeom prst="roundRect">
          <a:avLst>
            <a:gd name="adj" fmla="val 8594"/>
          </a:avLst>
        </a:prstGeom>
        <a:solidFill>
          <a:schemeClr val="bg2">
            <a:lumMod val="50000"/>
          </a:schemeClr>
        </a:solidFill>
        <a:ln>
          <a:noFill/>
        </a:ln>
        <a:effectLst>
          <a:outerShdw blurRad="50800" dist="50800" dir="5400000" algn="ctr" rotWithShape="0">
            <a:schemeClr val="bg2">
              <a:lumMod val="25000"/>
            </a:schemeClr>
          </a:outerShdw>
          <a:reflection blurRad="12700" stA="38000" endPos="28000" dist="5000" dir="5400000" sy="-100000" algn="bl" rotWithShape="0"/>
        </a:effectLst>
        <a:scene3d>
          <a:camera prst="orthographicFront"/>
          <a:lightRig rig="threePt" dir="t"/>
        </a:scene3d>
        <a:sp3d>
          <a:bevelT w="165100" prst="coolSlant"/>
        </a:sp3d>
      </xdr:spPr>
    </xdr:pic>
    <xdr:clientData/>
  </xdr:twoCellAnchor>
  <xdr:twoCellAnchor>
    <xdr:from>
      <xdr:col>10</xdr:col>
      <xdr:colOff>133350</xdr:colOff>
      <xdr:row>37</xdr:row>
      <xdr:rowOff>9525</xdr:rowOff>
    </xdr:from>
    <xdr:to>
      <xdr:col>11</xdr:col>
      <xdr:colOff>95250</xdr:colOff>
      <xdr:row>38</xdr:row>
      <xdr:rowOff>38100</xdr:rowOff>
    </xdr:to>
    <xdr:sp macro="" textlink="">
      <xdr:nvSpPr>
        <xdr:cNvPr id="10" name="ZoneTexte 9"/>
        <xdr:cNvSpPr txBox="1"/>
      </xdr:nvSpPr>
      <xdr:spPr>
        <a:xfrm>
          <a:off x="8515350" y="6000750"/>
          <a:ext cx="800100" cy="1905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00">
              <a:solidFill>
                <a:srgbClr val="FF0000"/>
              </a:solidFill>
            </a:rPr>
            <a:t>Inventaire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228600</xdr:colOff>
      <xdr:row>0</xdr:row>
      <xdr:rowOff>180975</xdr:rowOff>
    </xdr:from>
    <xdr:to>
      <xdr:col>1</xdr:col>
      <xdr:colOff>797433</xdr:colOff>
      <xdr:row>1</xdr:row>
      <xdr:rowOff>246507</xdr:rowOff>
    </xdr:to>
    <xdr:sp macro="[0]!Retour" textlink="">
      <xdr:nvSpPr>
        <xdr:cNvPr id="4" name="Flèche gauche 3"/>
        <xdr:cNvSpPr/>
      </xdr:nvSpPr>
      <xdr:spPr>
        <a:xfrm>
          <a:off x="228600" y="180975"/>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ACCEUIL</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209550</xdr:colOff>
      <xdr:row>0</xdr:row>
      <xdr:rowOff>152400</xdr:rowOff>
    </xdr:from>
    <xdr:to>
      <xdr:col>1</xdr:col>
      <xdr:colOff>778383</xdr:colOff>
      <xdr:row>1</xdr:row>
      <xdr:rowOff>246507</xdr:rowOff>
    </xdr:to>
    <xdr:sp macro="[0]!Retour" textlink="">
      <xdr:nvSpPr>
        <xdr:cNvPr id="3" name="Flèche gauche 2"/>
        <xdr:cNvSpPr/>
      </xdr:nvSpPr>
      <xdr:spPr>
        <a:xfrm>
          <a:off x="209550" y="152400"/>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ACCEUIL</a:t>
          </a:r>
        </a:p>
      </xdr:txBody>
    </xdr:sp>
    <xdr:clientData/>
  </xdr:twoCellAnchor>
</xdr:wsDr>
</file>

<file path=xl/drawings/drawing4.xml><?xml version="1.0" encoding="utf-8"?>
<xdr:wsDr xmlns:xdr="http://schemas.openxmlformats.org/drawingml/2006/spreadsheetDrawing" xmlns:a="http://schemas.openxmlformats.org/drawingml/2006/main">
  <xdr:oneCellAnchor>
    <xdr:from>
      <xdr:col>9</xdr:col>
      <xdr:colOff>152400</xdr:colOff>
      <xdr:row>0</xdr:row>
      <xdr:rowOff>214993</xdr:rowOff>
    </xdr:from>
    <xdr:ext cx="1638300" cy="613681"/>
    <xdr:sp macro="[0]!Renouvellement" textlink="">
      <xdr:nvSpPr>
        <xdr:cNvPr id="3" name="Rectangle 2"/>
        <xdr:cNvSpPr/>
      </xdr:nvSpPr>
      <xdr:spPr>
        <a:xfrm>
          <a:off x="9820275" y="214993"/>
          <a:ext cx="1638300" cy="613681"/>
        </a:xfrm>
        <a:prstGeom prst="rect">
          <a:avLst/>
        </a:prstGeom>
        <a:ln>
          <a:solidFill>
            <a:schemeClr val="accent3">
              <a:shade val="50000"/>
              <a:alpha val="21000"/>
            </a:schemeClr>
          </a:solidFill>
        </a:ln>
        <a:scene3d>
          <a:camera prst="orthographicFront"/>
          <a:lightRig rig="threePt" dir="t">
            <a:rot lat="0" lon="0" rev="3000000"/>
          </a:lightRig>
        </a:scene3d>
        <a:sp3d extrusionH="76200" contourW="12700">
          <a:bevelT w="63500"/>
          <a:extrusionClr>
            <a:srgbClr val="92D050"/>
          </a:extrusionClr>
          <a:contourClr>
            <a:schemeClr val="accent3">
              <a:lumMod val="75000"/>
            </a:schemeClr>
          </a:contourClr>
        </a:sp3d>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wrap="square" rtlCol="0" anchor="ctr" anchorCtr="0">
          <a:noAutofit/>
        </a:bodyPr>
        <a:lstStyle/>
        <a:p>
          <a:pPr algn="ctr"/>
          <a:r>
            <a:rPr lang="fr-FR" sz="1100"/>
            <a:t>Générer  la liste</a:t>
          </a:r>
          <a:r>
            <a:rPr lang="fr-FR" sz="1100" baseline="0"/>
            <a:t> des consommables </a:t>
          </a:r>
          <a:r>
            <a:rPr lang="fr-FR" sz="1100"/>
            <a:t>à  commander</a:t>
          </a:r>
        </a:p>
      </xdr:txBody>
    </xdr:sp>
    <xdr:clientData/>
  </xdr:oneCellAnchor>
  <xdr:twoCellAnchor>
    <xdr:from>
      <xdr:col>5</xdr:col>
      <xdr:colOff>1333500</xdr:colOff>
      <xdr:row>0</xdr:row>
      <xdr:rowOff>247650</xdr:rowOff>
    </xdr:from>
    <xdr:to>
      <xdr:col>5</xdr:col>
      <xdr:colOff>2311908</xdr:colOff>
      <xdr:row>0</xdr:row>
      <xdr:rowOff>732282</xdr:rowOff>
    </xdr:to>
    <xdr:sp macro="[0]!Retour" textlink="">
      <xdr:nvSpPr>
        <xdr:cNvPr id="5" name="Flèche gauche 4"/>
        <xdr:cNvSpPr/>
      </xdr:nvSpPr>
      <xdr:spPr>
        <a:xfrm>
          <a:off x="4924425" y="247650"/>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ACCEUIL</a:t>
          </a:r>
        </a:p>
      </xdr:txBody>
    </xdr:sp>
    <xdr:clientData/>
  </xdr:twoCellAnchor>
  <xdr:twoCellAnchor>
    <xdr:from>
      <xdr:col>2</xdr:col>
      <xdr:colOff>228600</xdr:colOff>
      <xdr:row>0</xdr:row>
      <xdr:rowOff>19050</xdr:rowOff>
    </xdr:from>
    <xdr:to>
      <xdr:col>5</xdr:col>
      <xdr:colOff>809625</xdr:colOff>
      <xdr:row>0</xdr:row>
      <xdr:rowOff>876301</xdr:rowOff>
    </xdr:to>
    <xdr:sp macro="" textlink="">
      <xdr:nvSpPr>
        <xdr:cNvPr id="4" name="ZoneTexte 3"/>
        <xdr:cNvSpPr txBox="1"/>
      </xdr:nvSpPr>
      <xdr:spPr>
        <a:xfrm>
          <a:off x="1514475" y="19050"/>
          <a:ext cx="2886075" cy="857251"/>
        </a:xfrm>
        <a:prstGeom prst="rect">
          <a:avLst/>
        </a:prstGeom>
        <a:solidFill>
          <a:schemeClr val="lt1"/>
        </a:solidFill>
        <a:ln w="25400" cmpd="sng">
          <a:solidFill>
            <a:srgbClr val="FF0000"/>
          </a:solidFill>
        </a:ln>
        <a:effectLst>
          <a:glow rad="228600">
            <a:schemeClr val="accent2">
              <a:satMod val="175000"/>
              <a:alpha val="40000"/>
            </a:schemeClr>
          </a:glow>
          <a:innerShdw blurRad="63500" dist="50800">
            <a:prstClr val="black">
              <a:alpha val="50000"/>
            </a:prstClr>
          </a:inn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IMPORTANT</a:t>
          </a:r>
        </a:p>
        <a:p>
          <a:r>
            <a:rPr lang="fr-FR" sz="1100"/>
            <a:t>Si vous avez Entré des consommables, n'oubliez pas de cliquer sur la cellules rouge de l'onglet "Gestion" avant de cliquer sur celle-ci</a:t>
          </a:r>
        </a:p>
      </xdr:txBody>
    </xdr:sp>
    <xdr:clientData/>
  </xdr:twoCellAnchor>
</xdr:wsDr>
</file>

<file path=xl/drawings/drawing5.xml><?xml version="1.0" encoding="utf-8"?>
<xdr:wsDr xmlns:xdr="http://schemas.openxmlformats.org/drawingml/2006/spreadsheetDrawing" xmlns:a="http://schemas.openxmlformats.org/drawingml/2006/main">
  <xdr:oneCellAnchor>
    <xdr:from>
      <xdr:col>2</xdr:col>
      <xdr:colOff>21405</xdr:colOff>
      <xdr:row>1</xdr:row>
      <xdr:rowOff>145891</xdr:rowOff>
    </xdr:from>
    <xdr:ext cx="1690955" cy="468077"/>
    <xdr:sp macro="[0]!BonDeCommande" textlink="">
      <xdr:nvSpPr>
        <xdr:cNvPr id="2" name="Rectangle 1" title="Générer les bons de commande"/>
        <xdr:cNvSpPr/>
      </xdr:nvSpPr>
      <xdr:spPr>
        <a:xfrm>
          <a:off x="5832725" y="488363"/>
          <a:ext cx="1690955" cy="468077"/>
        </a:xfrm>
        <a:prstGeom prst="rect">
          <a:avLst/>
        </a:prstGeom>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2700000" scaled="1"/>
          <a:tileRect/>
        </a:gradFill>
        <a:effectLst>
          <a:outerShdw blurRad="50800" dist="50800" dir="5400000" algn="ctr" rotWithShape="0">
            <a:srgbClr val="000000"/>
          </a:outerShdw>
        </a:effectLst>
        <a:scene3d>
          <a:camera prst="orthographicFront"/>
          <a:lightRig rig="threePt" dir="t"/>
        </a:scene3d>
        <a:sp3d extrusionH="76200" contourW="19050">
          <a:bevelT w="57150"/>
          <a:extrusionClr>
            <a:schemeClr val="tx2">
              <a:lumMod val="60000"/>
              <a:lumOff val="40000"/>
            </a:schemeClr>
          </a:extrusion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spAutoFit/>
        </a:bodyPr>
        <a:lstStyle/>
        <a:p>
          <a:pPr algn="ctr"/>
          <a:r>
            <a:rPr lang="fr-FR" sz="1200" b="1">
              <a:solidFill>
                <a:sysClr val="windowText" lastClr="000000"/>
              </a:solidFill>
            </a:rPr>
            <a:t>Générer les bons de commande</a:t>
          </a:r>
        </a:p>
      </xdr:txBody>
    </xdr:sp>
    <xdr:clientData/>
  </xdr:oneCellAnchor>
  <xdr:twoCellAnchor>
    <xdr:from>
      <xdr:col>0</xdr:col>
      <xdr:colOff>192640</xdr:colOff>
      <xdr:row>1</xdr:row>
      <xdr:rowOff>85618</xdr:rowOff>
    </xdr:from>
    <xdr:to>
      <xdr:col>0</xdr:col>
      <xdr:colOff>1171048</xdr:colOff>
      <xdr:row>2</xdr:row>
      <xdr:rowOff>409716</xdr:rowOff>
    </xdr:to>
    <xdr:sp macro="[0]!Retour" textlink="">
      <xdr:nvSpPr>
        <xdr:cNvPr id="5" name="Flèche gauche 4"/>
        <xdr:cNvSpPr/>
      </xdr:nvSpPr>
      <xdr:spPr>
        <a:xfrm>
          <a:off x="192640" y="428090"/>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ACCEUIL</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247650</xdr:colOff>
      <xdr:row>0</xdr:row>
      <xdr:rowOff>66675</xdr:rowOff>
    </xdr:from>
    <xdr:to>
      <xdr:col>1</xdr:col>
      <xdr:colOff>387858</xdr:colOff>
      <xdr:row>0</xdr:row>
      <xdr:rowOff>551307</xdr:rowOff>
    </xdr:to>
    <xdr:sp macro="[0]!Retour" textlink="">
      <xdr:nvSpPr>
        <xdr:cNvPr id="4" name="Flèche gauche 3"/>
        <xdr:cNvSpPr/>
      </xdr:nvSpPr>
      <xdr:spPr>
        <a:xfrm>
          <a:off x="247650" y="66675"/>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ACCEUIL</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247651</xdr:colOff>
      <xdr:row>0</xdr:row>
      <xdr:rowOff>171450</xdr:rowOff>
    </xdr:from>
    <xdr:to>
      <xdr:col>1</xdr:col>
      <xdr:colOff>400050</xdr:colOff>
      <xdr:row>0</xdr:row>
      <xdr:rowOff>656082</xdr:rowOff>
    </xdr:to>
    <xdr:sp macro="[0]!Retour" textlink="">
      <xdr:nvSpPr>
        <xdr:cNvPr id="4" name="Flèche gauche 3"/>
        <xdr:cNvSpPr/>
      </xdr:nvSpPr>
      <xdr:spPr>
        <a:xfrm>
          <a:off x="247651" y="171450"/>
          <a:ext cx="990599"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ACCEUIL</a:t>
          </a:r>
        </a:p>
      </xdr:txBody>
    </xdr:sp>
    <xdr:clientData/>
  </xdr:twoCellAnchor>
</xdr:wsDr>
</file>

<file path=xl/theme/theme1.xml><?xml version="1.0" encoding="utf-8"?>
<a:theme xmlns:a="http://schemas.openxmlformats.org/drawingml/2006/main" name="Thème Office">
  <a:themeElements>
    <a:clrScheme name="Personnalisé 1">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outlinePr showOutlineSymbols="0"/>
  </sheetPr>
  <dimension ref="A1:AG112"/>
  <sheetViews>
    <sheetView showGridLines="0" showRowColHeaders="0" showZeros="0" tabSelected="1" showOutlineSymbols="0" zoomScaleNormal="100" workbookViewId="0">
      <selection activeCell="B7" sqref="B7"/>
    </sheetView>
  </sheetViews>
  <sheetFormatPr baseColWidth="10" defaultRowHeight="12.75" x14ac:dyDescent="0.2"/>
  <sheetData>
    <row r="1" spans="1:33" x14ac:dyDescent="0.2">
      <c r="A1" s="329"/>
      <c r="B1" s="329"/>
      <c r="C1" s="329"/>
      <c r="D1" s="329"/>
      <c r="E1" s="329"/>
      <c r="F1" s="329"/>
      <c r="G1" s="329"/>
      <c r="H1" s="329"/>
      <c r="I1" s="329"/>
      <c r="J1" s="329"/>
      <c r="K1" s="329"/>
      <c r="L1" s="329"/>
      <c r="M1" s="329"/>
      <c r="N1" s="329"/>
      <c r="O1" s="329"/>
      <c r="P1" s="329"/>
      <c r="Q1" s="329"/>
      <c r="R1" s="329"/>
      <c r="S1" s="329"/>
      <c r="T1" s="329"/>
      <c r="U1" s="329"/>
      <c r="V1" s="329"/>
      <c r="W1" s="329"/>
      <c r="X1" s="329"/>
      <c r="Y1" s="329"/>
      <c r="Z1" s="329"/>
      <c r="AA1" s="329"/>
      <c r="AB1" s="329"/>
      <c r="AC1" s="329"/>
      <c r="AD1" s="329"/>
      <c r="AE1" s="329"/>
      <c r="AF1" s="329"/>
      <c r="AG1" s="329"/>
    </row>
    <row r="2" spans="1:33" x14ac:dyDescent="0.2">
      <c r="A2" s="330"/>
      <c r="B2" s="330" t="s">
        <v>372</v>
      </c>
      <c r="C2" s="329"/>
      <c r="D2" s="329"/>
      <c r="E2" s="329"/>
      <c r="F2" s="329"/>
      <c r="G2" s="329"/>
      <c r="H2" s="329"/>
      <c r="I2" s="329"/>
      <c r="J2" s="329"/>
      <c r="K2" s="329"/>
      <c r="L2" s="329"/>
      <c r="M2" s="329"/>
      <c r="N2" s="329"/>
      <c r="O2" s="329"/>
      <c r="P2" s="329"/>
      <c r="Q2" s="329"/>
      <c r="R2" s="329"/>
      <c r="S2" s="329"/>
      <c r="T2" s="329"/>
      <c r="U2" s="329"/>
      <c r="V2" s="329"/>
      <c r="W2" s="329"/>
      <c r="X2" s="329"/>
      <c r="Y2" s="329"/>
      <c r="Z2" s="329"/>
      <c r="AA2" s="329"/>
      <c r="AB2" s="329"/>
      <c r="AC2" s="329"/>
      <c r="AD2" s="329"/>
      <c r="AE2" s="329"/>
      <c r="AF2" s="329"/>
      <c r="AG2" s="329"/>
    </row>
    <row r="3" spans="1:33" x14ac:dyDescent="0.2">
      <c r="A3" s="329"/>
      <c r="B3" s="329"/>
      <c r="C3" s="329"/>
      <c r="D3" s="329"/>
      <c r="E3" s="329"/>
      <c r="F3" s="329"/>
      <c r="G3" s="329"/>
      <c r="H3" s="329"/>
      <c r="I3" s="329"/>
      <c r="J3" s="329"/>
      <c r="K3" s="329"/>
      <c r="L3" s="329"/>
      <c r="M3" s="329"/>
      <c r="N3" s="329"/>
      <c r="O3" s="329"/>
      <c r="P3" s="329"/>
      <c r="Q3" s="329"/>
      <c r="R3" s="329"/>
      <c r="S3" s="329"/>
      <c r="T3" s="329"/>
      <c r="U3" s="329"/>
      <c r="V3" s="329"/>
      <c r="W3" s="329"/>
      <c r="X3" s="329"/>
      <c r="Y3" s="329"/>
      <c r="Z3" s="329"/>
      <c r="AA3" s="329"/>
      <c r="AB3" s="329"/>
      <c r="AC3" s="329"/>
      <c r="AD3" s="329"/>
      <c r="AE3" s="329"/>
      <c r="AF3" s="329"/>
      <c r="AG3" s="329"/>
    </row>
    <row r="4" spans="1:33" x14ac:dyDescent="0.2">
      <c r="A4" s="329"/>
      <c r="B4" s="329"/>
      <c r="C4" s="329"/>
      <c r="D4" s="329"/>
      <c r="E4" s="329"/>
      <c r="F4" s="329"/>
      <c r="G4" s="329"/>
      <c r="H4" s="329"/>
      <c r="I4" s="329"/>
      <c r="J4" s="329"/>
      <c r="K4" s="329"/>
      <c r="L4" s="329"/>
      <c r="M4" s="329"/>
      <c r="N4" s="329"/>
      <c r="O4" s="329"/>
      <c r="P4" s="329"/>
      <c r="Q4" s="329"/>
      <c r="R4" s="329"/>
      <c r="S4" s="329"/>
      <c r="T4" s="329"/>
      <c r="U4" s="329"/>
      <c r="V4" s="329"/>
      <c r="W4" s="329"/>
      <c r="X4" s="329"/>
      <c r="Y4" s="329"/>
      <c r="Z4" s="329"/>
      <c r="AA4" s="329"/>
      <c r="AB4" s="329"/>
      <c r="AC4" s="329"/>
      <c r="AD4" s="329"/>
      <c r="AE4" s="329"/>
      <c r="AF4" s="329"/>
      <c r="AG4" s="329"/>
    </row>
    <row r="5" spans="1:33" x14ac:dyDescent="0.2">
      <c r="A5" s="329"/>
      <c r="B5" s="329"/>
      <c r="C5" s="329"/>
      <c r="D5" s="329"/>
      <c r="E5" s="329"/>
      <c r="F5" s="329"/>
      <c r="G5" s="329"/>
      <c r="H5" s="329"/>
      <c r="I5" s="329"/>
      <c r="J5" s="329"/>
      <c r="K5" s="329"/>
      <c r="L5" s="329"/>
      <c r="M5" s="329"/>
      <c r="N5" s="329"/>
      <c r="O5" s="329"/>
      <c r="P5" s="329"/>
      <c r="Q5" s="329"/>
      <c r="R5" s="329"/>
      <c r="S5" s="329"/>
      <c r="T5" s="329"/>
      <c r="U5" s="329"/>
      <c r="V5" s="329"/>
      <c r="W5" s="329"/>
      <c r="X5" s="329"/>
      <c r="Y5" s="329"/>
      <c r="Z5" s="329"/>
      <c r="AA5" s="329"/>
      <c r="AB5" s="329"/>
      <c r="AC5" s="329"/>
      <c r="AD5" s="329"/>
      <c r="AE5" s="329"/>
      <c r="AF5" s="329"/>
      <c r="AG5" s="329"/>
    </row>
    <row r="6" spans="1:33" x14ac:dyDescent="0.2">
      <c r="A6" s="329"/>
      <c r="B6" s="329"/>
      <c r="C6" s="329"/>
      <c r="D6" s="329"/>
      <c r="E6" s="329"/>
      <c r="F6" s="329"/>
      <c r="G6" s="329"/>
      <c r="H6" s="329"/>
      <c r="I6" s="329"/>
      <c r="J6" s="329"/>
      <c r="K6" s="329"/>
      <c r="L6" s="329"/>
      <c r="M6" s="329"/>
      <c r="N6" s="329"/>
      <c r="O6" s="329"/>
      <c r="P6" s="329"/>
      <c r="Q6" s="329"/>
      <c r="R6" s="329"/>
      <c r="S6" s="329"/>
      <c r="T6" s="329"/>
      <c r="U6" s="329"/>
      <c r="V6" s="329"/>
      <c r="W6" s="329"/>
      <c r="X6" s="329"/>
      <c r="Y6" s="329"/>
      <c r="Z6" s="329"/>
      <c r="AA6" s="329"/>
      <c r="AB6" s="329"/>
      <c r="AC6" s="329"/>
      <c r="AD6" s="329"/>
      <c r="AE6" s="329"/>
      <c r="AF6" s="329"/>
      <c r="AG6" s="329"/>
    </row>
    <row r="7" spans="1:33" x14ac:dyDescent="0.2">
      <c r="A7" s="329"/>
      <c r="B7" s="329"/>
      <c r="C7" s="329"/>
      <c r="D7" s="329"/>
      <c r="E7" s="329"/>
      <c r="F7" s="329"/>
      <c r="G7" s="329"/>
      <c r="H7" s="329"/>
      <c r="I7" s="329"/>
      <c r="J7" s="329"/>
      <c r="K7" s="329"/>
      <c r="L7" s="329"/>
      <c r="M7" s="329"/>
      <c r="N7" s="329"/>
      <c r="O7" s="329"/>
      <c r="P7" s="329"/>
      <c r="Q7" s="329"/>
      <c r="R7" s="329"/>
      <c r="S7" s="329"/>
      <c r="T7" s="329"/>
      <c r="U7" s="329"/>
      <c r="V7" s="329"/>
      <c r="W7" s="329"/>
      <c r="X7" s="329"/>
      <c r="Y7" s="329"/>
      <c r="Z7" s="329"/>
      <c r="AA7" s="329"/>
      <c r="AB7" s="329"/>
      <c r="AC7" s="329"/>
      <c r="AD7" s="329"/>
      <c r="AE7" s="329"/>
      <c r="AF7" s="329"/>
      <c r="AG7" s="329"/>
    </row>
    <row r="8" spans="1:33" x14ac:dyDescent="0.2">
      <c r="A8" s="329"/>
      <c r="B8" s="329"/>
      <c r="C8" s="329"/>
      <c r="D8" s="329"/>
      <c r="E8" s="329"/>
      <c r="F8" s="329"/>
      <c r="G8" s="329"/>
      <c r="H8" s="329"/>
      <c r="I8" s="329"/>
      <c r="J8" s="329"/>
      <c r="K8" s="329"/>
      <c r="L8" s="329"/>
      <c r="M8" s="329"/>
      <c r="N8" s="329"/>
      <c r="O8" s="329"/>
      <c r="P8" s="329"/>
      <c r="Q8" s="329"/>
      <c r="R8" s="329"/>
      <c r="S8" s="329"/>
      <c r="T8" s="329"/>
      <c r="U8" s="329"/>
      <c r="V8" s="329"/>
      <c r="W8" s="329"/>
      <c r="X8" s="329"/>
      <c r="Y8" s="329"/>
      <c r="Z8" s="329"/>
      <c r="AA8" s="329"/>
      <c r="AB8" s="329"/>
      <c r="AC8" s="329"/>
      <c r="AD8" s="329"/>
      <c r="AE8" s="329"/>
      <c r="AF8" s="329"/>
      <c r="AG8" s="329"/>
    </row>
    <row r="9" spans="1:33" x14ac:dyDescent="0.2">
      <c r="A9" s="329"/>
      <c r="B9" s="329"/>
      <c r="C9" s="329"/>
      <c r="D9" s="329"/>
      <c r="E9" s="329"/>
      <c r="F9" s="329"/>
      <c r="G9" s="329"/>
      <c r="H9" s="329"/>
      <c r="I9" s="329"/>
      <c r="J9" s="329"/>
      <c r="K9" s="329"/>
      <c r="L9" s="329"/>
      <c r="M9" s="329"/>
      <c r="N9" s="329"/>
      <c r="O9" s="329"/>
      <c r="P9" s="329"/>
      <c r="Q9" s="329"/>
      <c r="R9" s="329"/>
      <c r="S9" s="329"/>
      <c r="T9" s="329"/>
      <c r="U9" s="329"/>
      <c r="V9" s="329"/>
      <c r="W9" s="329"/>
      <c r="X9" s="329"/>
      <c r="Y9" s="329"/>
      <c r="Z9" s="329"/>
      <c r="AA9" s="329"/>
      <c r="AB9" s="329"/>
      <c r="AC9" s="329"/>
      <c r="AD9" s="329"/>
      <c r="AE9" s="329"/>
      <c r="AF9" s="329"/>
      <c r="AG9" s="329"/>
    </row>
    <row r="10" spans="1:33" x14ac:dyDescent="0.2">
      <c r="A10" s="329"/>
      <c r="B10" s="329"/>
      <c r="C10" s="329"/>
      <c r="D10" s="329"/>
      <c r="E10" s="329"/>
      <c r="F10" s="329"/>
      <c r="G10" s="329"/>
      <c r="H10" s="329"/>
      <c r="I10" s="329"/>
      <c r="J10" s="329"/>
      <c r="K10" s="329"/>
      <c r="L10" s="329"/>
      <c r="M10" s="329"/>
      <c r="N10" s="329"/>
      <c r="O10" s="329"/>
      <c r="P10" s="329"/>
      <c r="Q10" s="329"/>
      <c r="R10" s="329"/>
      <c r="S10" s="329"/>
      <c r="T10" s="329"/>
      <c r="U10" s="329"/>
      <c r="V10" s="329"/>
      <c r="W10" s="329"/>
      <c r="X10" s="329"/>
      <c r="Y10" s="329"/>
      <c r="Z10" s="329"/>
      <c r="AA10" s="329"/>
      <c r="AB10" s="329"/>
      <c r="AC10" s="329"/>
      <c r="AD10" s="329"/>
      <c r="AE10" s="329"/>
      <c r="AF10" s="329"/>
      <c r="AG10" s="329"/>
    </row>
    <row r="11" spans="1:33" x14ac:dyDescent="0.2">
      <c r="A11" s="329"/>
      <c r="B11" s="329"/>
      <c r="C11" s="329"/>
      <c r="D11" s="329"/>
      <c r="E11" s="329"/>
      <c r="F11" s="329"/>
      <c r="G11" s="329"/>
      <c r="H11" s="329"/>
      <c r="I11" s="329"/>
      <c r="J11" s="329"/>
      <c r="K11" s="329"/>
      <c r="L11" s="329"/>
      <c r="M11" s="329"/>
      <c r="N11" s="329"/>
      <c r="O11" s="329"/>
      <c r="P11" s="329"/>
      <c r="Q11" s="329"/>
      <c r="R11" s="329"/>
      <c r="S11" s="329"/>
      <c r="T11" s="329"/>
      <c r="U11" s="329"/>
      <c r="V11" s="329"/>
      <c r="W11" s="329"/>
      <c r="X11" s="329"/>
      <c r="Y11" s="329"/>
      <c r="Z11" s="329"/>
      <c r="AA11" s="329"/>
      <c r="AB11" s="329"/>
      <c r="AC11" s="329"/>
      <c r="AD11" s="329"/>
      <c r="AE11" s="329"/>
      <c r="AF11" s="329"/>
      <c r="AG11" s="329"/>
    </row>
    <row r="12" spans="1:33" x14ac:dyDescent="0.2">
      <c r="A12" s="329"/>
      <c r="B12" s="329"/>
      <c r="C12" s="329"/>
      <c r="D12" s="329"/>
      <c r="E12" s="329"/>
      <c r="F12" s="329"/>
      <c r="G12" s="329"/>
      <c r="H12" s="329"/>
      <c r="I12" s="329"/>
      <c r="J12" s="329"/>
      <c r="K12" s="329"/>
      <c r="L12" s="329"/>
      <c r="M12" s="329"/>
      <c r="N12" s="329"/>
      <c r="O12" s="329"/>
      <c r="P12" s="329"/>
      <c r="Q12" s="329"/>
      <c r="R12" s="329"/>
      <c r="S12" s="329"/>
      <c r="T12" s="329"/>
      <c r="U12" s="329"/>
      <c r="V12" s="329"/>
      <c r="W12" s="329"/>
      <c r="X12" s="329"/>
      <c r="Y12" s="329"/>
      <c r="Z12" s="329"/>
      <c r="AA12" s="329"/>
      <c r="AB12" s="329"/>
      <c r="AC12" s="329"/>
      <c r="AD12" s="329"/>
      <c r="AE12" s="329"/>
      <c r="AF12" s="329"/>
      <c r="AG12" s="329"/>
    </row>
    <row r="13" spans="1:33" x14ac:dyDescent="0.2">
      <c r="A13" s="329"/>
      <c r="B13" s="329"/>
      <c r="C13" s="329"/>
      <c r="D13" s="329"/>
      <c r="E13" s="329"/>
      <c r="F13" s="329"/>
      <c r="G13" s="329"/>
      <c r="H13" s="329"/>
      <c r="I13" s="329"/>
      <c r="J13" s="329"/>
      <c r="K13" s="329"/>
      <c r="L13" s="329"/>
      <c r="M13" s="329"/>
      <c r="N13" s="329"/>
      <c r="O13" s="329"/>
      <c r="P13" s="329"/>
      <c r="Q13" s="329"/>
      <c r="R13" s="329"/>
      <c r="S13" s="329"/>
      <c r="T13" s="329"/>
      <c r="U13" s="329"/>
      <c r="V13" s="329"/>
      <c r="W13" s="329"/>
      <c r="X13" s="329"/>
      <c r="Y13" s="329"/>
      <c r="Z13" s="329"/>
      <c r="AA13" s="329"/>
      <c r="AB13" s="329"/>
      <c r="AC13" s="329"/>
      <c r="AD13" s="329"/>
      <c r="AE13" s="329"/>
      <c r="AF13" s="329"/>
      <c r="AG13" s="329"/>
    </row>
    <row r="14" spans="1:33" x14ac:dyDescent="0.2">
      <c r="A14" s="329"/>
      <c r="B14" s="329"/>
      <c r="C14" s="329"/>
      <c r="D14" s="329"/>
      <c r="E14" s="329"/>
      <c r="F14" s="329"/>
      <c r="G14" s="329"/>
      <c r="H14" s="329"/>
      <c r="I14" s="329"/>
      <c r="J14" s="329"/>
      <c r="K14" s="329"/>
      <c r="L14" s="329"/>
      <c r="M14" s="329"/>
      <c r="N14" s="329"/>
      <c r="O14" s="329"/>
      <c r="P14" s="329"/>
      <c r="Q14" s="329"/>
      <c r="R14" s="329"/>
      <c r="S14" s="329"/>
      <c r="T14" s="329"/>
      <c r="U14" s="329"/>
      <c r="V14" s="329"/>
      <c r="W14" s="329"/>
      <c r="X14" s="329"/>
      <c r="Y14" s="329"/>
      <c r="Z14" s="329"/>
      <c r="AA14" s="329"/>
      <c r="AB14" s="329"/>
      <c r="AC14" s="329"/>
      <c r="AD14" s="329"/>
      <c r="AE14" s="329"/>
      <c r="AF14" s="329"/>
      <c r="AG14" s="329"/>
    </row>
    <row r="15" spans="1:33" x14ac:dyDescent="0.2">
      <c r="A15" s="329"/>
      <c r="B15" s="329"/>
      <c r="C15" s="329"/>
      <c r="D15" s="329"/>
      <c r="E15" s="329"/>
      <c r="F15" s="329"/>
      <c r="G15" s="329"/>
      <c r="H15" s="329"/>
      <c r="I15" s="329"/>
      <c r="J15" s="329"/>
      <c r="K15" s="329"/>
      <c r="L15" s="329"/>
      <c r="M15" s="329"/>
      <c r="N15" s="329"/>
      <c r="O15" s="329"/>
      <c r="P15" s="329"/>
      <c r="Q15" s="329"/>
      <c r="R15" s="329"/>
      <c r="S15" s="329"/>
      <c r="T15" s="329"/>
      <c r="U15" s="329"/>
      <c r="V15" s="329"/>
      <c r="W15" s="329"/>
      <c r="X15" s="329"/>
      <c r="Y15" s="329"/>
      <c r="Z15" s="329"/>
      <c r="AA15" s="329"/>
      <c r="AB15" s="329"/>
      <c r="AC15" s="329"/>
      <c r="AD15" s="329"/>
      <c r="AE15" s="329"/>
      <c r="AF15" s="329"/>
      <c r="AG15" s="329"/>
    </row>
    <row r="16" spans="1:33" x14ac:dyDescent="0.2">
      <c r="A16" s="329"/>
      <c r="B16" s="329"/>
      <c r="C16" s="329"/>
      <c r="D16" s="329"/>
      <c r="E16" s="329"/>
      <c r="F16" s="329"/>
      <c r="G16" s="329"/>
      <c r="H16" s="329"/>
      <c r="I16" s="329"/>
      <c r="J16" s="329"/>
      <c r="K16" s="329"/>
      <c r="L16" s="329"/>
      <c r="M16" s="329"/>
      <c r="N16" s="329"/>
      <c r="O16" s="329"/>
      <c r="P16" s="329"/>
      <c r="Q16" s="329"/>
      <c r="R16" s="329"/>
      <c r="S16" s="329"/>
      <c r="T16" s="329"/>
      <c r="U16" s="329"/>
      <c r="V16" s="329"/>
      <c r="W16" s="329"/>
      <c r="X16" s="329"/>
      <c r="Y16" s="329"/>
      <c r="Z16" s="329"/>
      <c r="AA16" s="329"/>
      <c r="AB16" s="329"/>
      <c r="AC16" s="329"/>
      <c r="AD16" s="329"/>
      <c r="AE16" s="329"/>
      <c r="AF16" s="329"/>
      <c r="AG16" s="329"/>
    </row>
    <row r="17" spans="1:33" x14ac:dyDescent="0.2">
      <c r="A17" s="329"/>
      <c r="B17" s="329"/>
      <c r="C17" s="329"/>
      <c r="D17" s="329"/>
      <c r="E17" s="329"/>
      <c r="F17" s="329"/>
      <c r="G17" s="329"/>
      <c r="H17" s="329"/>
      <c r="I17" s="329"/>
      <c r="J17" s="329"/>
      <c r="K17" s="329"/>
      <c r="L17" s="329"/>
      <c r="M17" s="329"/>
      <c r="N17" s="329"/>
      <c r="O17" s="329"/>
      <c r="P17" s="329"/>
      <c r="Q17" s="329"/>
      <c r="R17" s="329"/>
      <c r="S17" s="329"/>
      <c r="T17" s="329"/>
      <c r="U17" s="329"/>
      <c r="V17" s="329"/>
      <c r="W17" s="329"/>
      <c r="X17" s="329"/>
      <c r="Y17" s="329"/>
      <c r="Z17" s="329"/>
      <c r="AA17" s="329"/>
      <c r="AB17" s="329"/>
      <c r="AC17" s="329"/>
      <c r="AD17" s="329"/>
      <c r="AE17" s="329"/>
      <c r="AF17" s="329"/>
      <c r="AG17" s="329"/>
    </row>
    <row r="18" spans="1:33" x14ac:dyDescent="0.2">
      <c r="A18" s="329"/>
      <c r="B18" s="329"/>
      <c r="C18" s="329"/>
      <c r="D18" s="329"/>
      <c r="E18" s="329"/>
      <c r="F18" s="329"/>
      <c r="G18" s="329"/>
      <c r="H18" s="329"/>
      <c r="I18" s="329"/>
      <c r="J18" s="329"/>
      <c r="K18" s="329"/>
      <c r="L18" s="329"/>
      <c r="M18" s="329"/>
      <c r="N18" s="329"/>
      <c r="O18" s="329"/>
      <c r="P18" s="329"/>
      <c r="Q18" s="329"/>
      <c r="R18" s="329"/>
      <c r="S18" s="329"/>
      <c r="T18" s="329"/>
      <c r="U18" s="329"/>
      <c r="V18" s="329"/>
      <c r="W18" s="329"/>
      <c r="X18" s="329"/>
      <c r="Y18" s="329"/>
      <c r="Z18" s="329"/>
      <c r="AA18" s="329"/>
      <c r="AB18" s="329"/>
      <c r="AC18" s="329"/>
      <c r="AD18" s="329"/>
      <c r="AE18" s="329"/>
      <c r="AF18" s="329"/>
      <c r="AG18" s="329"/>
    </row>
    <row r="19" spans="1:33" x14ac:dyDescent="0.2">
      <c r="A19" s="329"/>
      <c r="B19" s="329"/>
      <c r="C19" s="329"/>
      <c r="D19" s="329"/>
      <c r="E19" s="329"/>
      <c r="F19" s="329"/>
      <c r="G19" s="329"/>
      <c r="H19" s="329"/>
      <c r="I19" s="329"/>
      <c r="J19" s="329"/>
      <c r="K19" s="329"/>
      <c r="L19" s="329"/>
      <c r="M19" s="329"/>
      <c r="N19" s="329"/>
      <c r="O19" s="329"/>
      <c r="P19" s="329"/>
      <c r="Q19" s="329"/>
      <c r="R19" s="329"/>
      <c r="S19" s="329"/>
      <c r="T19" s="329"/>
      <c r="U19" s="329"/>
      <c r="V19" s="329"/>
      <c r="W19" s="329"/>
      <c r="X19" s="329"/>
      <c r="Y19" s="329"/>
      <c r="Z19" s="329"/>
      <c r="AA19" s="329"/>
      <c r="AB19" s="329"/>
      <c r="AC19" s="329"/>
      <c r="AD19" s="329"/>
      <c r="AE19" s="329"/>
      <c r="AF19" s="329"/>
      <c r="AG19" s="329"/>
    </row>
    <row r="20" spans="1:33" x14ac:dyDescent="0.2">
      <c r="A20" s="329"/>
      <c r="B20" s="329"/>
      <c r="C20" s="329"/>
      <c r="D20" s="329"/>
      <c r="E20" s="329"/>
      <c r="F20" s="329"/>
      <c r="G20" s="329"/>
      <c r="H20" s="329"/>
      <c r="I20" s="329"/>
      <c r="J20" s="329"/>
      <c r="K20" s="329"/>
      <c r="L20" s="329"/>
      <c r="M20" s="329"/>
      <c r="N20" s="329"/>
      <c r="O20" s="329"/>
      <c r="P20" s="329"/>
      <c r="Q20" s="329"/>
      <c r="R20" s="329"/>
      <c r="S20" s="329"/>
      <c r="T20" s="329"/>
      <c r="U20" s="329"/>
      <c r="V20" s="329"/>
      <c r="W20" s="329"/>
      <c r="X20" s="329"/>
      <c r="Y20" s="329"/>
      <c r="Z20" s="329"/>
      <c r="AA20" s="329"/>
      <c r="AB20" s="329"/>
      <c r="AC20" s="329"/>
      <c r="AD20" s="329"/>
      <c r="AE20" s="329"/>
      <c r="AF20" s="329"/>
      <c r="AG20" s="329"/>
    </row>
    <row r="21" spans="1:33" x14ac:dyDescent="0.2">
      <c r="A21" s="329"/>
      <c r="B21" s="329"/>
      <c r="C21" s="329"/>
      <c r="D21" s="329"/>
      <c r="E21" s="329"/>
      <c r="F21" s="329"/>
      <c r="G21" s="329"/>
      <c r="H21" s="329"/>
      <c r="I21" s="329"/>
      <c r="J21" s="329"/>
      <c r="K21" s="329"/>
      <c r="L21" s="329"/>
      <c r="M21" s="329"/>
      <c r="N21" s="329"/>
      <c r="O21" s="329"/>
      <c r="P21" s="329"/>
      <c r="Q21" s="329"/>
      <c r="R21" s="329"/>
      <c r="S21" s="329"/>
      <c r="T21" s="329"/>
      <c r="U21" s="329"/>
      <c r="V21" s="329"/>
      <c r="W21" s="329"/>
      <c r="X21" s="329"/>
      <c r="Y21" s="329"/>
      <c r="Z21" s="329"/>
      <c r="AA21" s="329"/>
      <c r="AB21" s="329"/>
      <c r="AC21" s="329"/>
      <c r="AD21" s="329"/>
      <c r="AE21" s="329"/>
      <c r="AF21" s="329"/>
      <c r="AG21" s="329"/>
    </row>
    <row r="22" spans="1:33" x14ac:dyDescent="0.2">
      <c r="A22" s="329"/>
      <c r="B22" s="329"/>
      <c r="C22" s="329"/>
      <c r="D22" s="329"/>
      <c r="E22" s="329"/>
      <c r="F22" s="329"/>
      <c r="G22" s="329"/>
      <c r="H22" s="329"/>
      <c r="I22" s="329"/>
      <c r="J22" s="329"/>
      <c r="K22" s="329"/>
      <c r="L22" s="329"/>
      <c r="M22" s="329"/>
      <c r="N22" s="329"/>
      <c r="O22" s="329"/>
      <c r="P22" s="329"/>
      <c r="Q22" s="329"/>
      <c r="R22" s="329"/>
      <c r="S22" s="329"/>
      <c r="T22" s="329"/>
      <c r="U22" s="329"/>
      <c r="V22" s="329"/>
      <c r="W22" s="329"/>
      <c r="X22" s="329"/>
      <c r="Y22" s="329"/>
      <c r="Z22" s="329"/>
      <c r="AA22" s="329"/>
      <c r="AB22" s="329"/>
      <c r="AC22" s="329"/>
      <c r="AD22" s="329"/>
      <c r="AE22" s="329"/>
      <c r="AF22" s="329"/>
      <c r="AG22" s="329"/>
    </row>
    <row r="23" spans="1:33" x14ac:dyDescent="0.2">
      <c r="A23" s="329"/>
      <c r="B23" s="329"/>
      <c r="C23" s="329"/>
      <c r="D23" s="329"/>
      <c r="E23" s="329"/>
      <c r="F23" s="329"/>
      <c r="G23" s="329"/>
      <c r="H23" s="329"/>
      <c r="I23" s="329"/>
      <c r="J23" s="329"/>
      <c r="K23" s="329"/>
      <c r="L23" s="329"/>
      <c r="M23" s="329"/>
      <c r="N23" s="329"/>
      <c r="O23" s="329"/>
      <c r="P23" s="329"/>
      <c r="Q23" s="329"/>
      <c r="R23" s="329"/>
      <c r="S23" s="329"/>
      <c r="T23" s="329"/>
      <c r="U23" s="329"/>
      <c r="V23" s="329"/>
      <c r="W23" s="329"/>
      <c r="X23" s="329"/>
      <c r="Y23" s="329"/>
      <c r="Z23" s="329"/>
      <c r="AA23" s="329"/>
      <c r="AB23" s="329"/>
      <c r="AC23" s="329"/>
      <c r="AD23" s="329"/>
      <c r="AE23" s="329"/>
      <c r="AF23" s="329"/>
      <c r="AG23" s="329"/>
    </row>
    <row r="24" spans="1:33" x14ac:dyDescent="0.2">
      <c r="A24" s="329"/>
      <c r="B24" s="329"/>
      <c r="C24" s="329"/>
      <c r="D24" s="329"/>
      <c r="E24" s="329"/>
      <c r="F24" s="329"/>
      <c r="G24" s="329"/>
      <c r="H24" s="329"/>
      <c r="I24" s="329"/>
      <c r="J24" s="329"/>
      <c r="K24" s="330" t="s">
        <v>371</v>
      </c>
      <c r="L24" s="329"/>
      <c r="M24" s="329"/>
      <c r="N24" s="329"/>
      <c r="O24" s="329"/>
      <c r="P24" s="329"/>
      <c r="Q24" s="329"/>
      <c r="R24" s="329"/>
      <c r="S24" s="329"/>
      <c r="T24" s="329"/>
      <c r="U24" s="329"/>
      <c r="V24" s="329"/>
      <c r="W24" s="329"/>
      <c r="X24" s="329"/>
      <c r="Y24" s="329"/>
      <c r="Z24" s="329"/>
      <c r="AA24" s="329"/>
      <c r="AB24" s="329"/>
      <c r="AC24" s="329"/>
      <c r="AD24" s="329"/>
      <c r="AE24" s="329"/>
      <c r="AF24" s="329"/>
      <c r="AG24" s="329"/>
    </row>
    <row r="25" spans="1:33" x14ac:dyDescent="0.2">
      <c r="A25" s="329"/>
      <c r="B25" s="329"/>
      <c r="C25" s="329"/>
      <c r="D25" s="329"/>
      <c r="E25" s="329"/>
      <c r="F25" s="329"/>
      <c r="G25" s="329"/>
      <c r="H25" s="329"/>
      <c r="I25" s="329"/>
      <c r="J25" s="329"/>
      <c r="K25" s="329"/>
      <c r="L25" s="329"/>
      <c r="M25" s="329"/>
      <c r="N25" s="329"/>
      <c r="O25" s="329"/>
      <c r="P25" s="329"/>
      <c r="Q25" s="329"/>
      <c r="R25" s="329"/>
      <c r="S25" s="329"/>
      <c r="T25" s="329"/>
      <c r="U25" s="329"/>
      <c r="V25" s="329"/>
      <c r="W25" s="329"/>
      <c r="X25" s="329"/>
      <c r="Y25" s="329"/>
      <c r="Z25" s="329"/>
      <c r="AA25" s="329"/>
      <c r="AB25" s="329"/>
      <c r="AC25" s="329"/>
      <c r="AD25" s="329"/>
      <c r="AE25" s="329"/>
      <c r="AF25" s="329"/>
      <c r="AG25" s="329"/>
    </row>
    <row r="26" spans="1:33" x14ac:dyDescent="0.2">
      <c r="A26" s="329"/>
      <c r="B26" s="329"/>
      <c r="C26" s="329"/>
      <c r="D26" s="329"/>
      <c r="E26" s="329"/>
      <c r="F26" s="329"/>
      <c r="G26" s="329"/>
      <c r="H26" s="329"/>
      <c r="I26" s="329"/>
      <c r="J26" s="329"/>
      <c r="K26" s="329"/>
      <c r="L26" s="329"/>
      <c r="M26" s="329"/>
      <c r="N26" s="329"/>
      <c r="O26" s="329"/>
      <c r="P26" s="329"/>
      <c r="Q26" s="329"/>
      <c r="R26" s="329"/>
      <c r="S26" s="329"/>
      <c r="T26" s="329"/>
      <c r="U26" s="329"/>
      <c r="V26" s="329"/>
      <c r="W26" s="329"/>
      <c r="X26" s="329"/>
      <c r="Y26" s="329"/>
      <c r="Z26" s="329"/>
      <c r="AA26" s="329"/>
      <c r="AB26" s="329"/>
      <c r="AC26" s="329"/>
      <c r="AD26" s="329"/>
      <c r="AE26" s="329"/>
      <c r="AF26" s="329"/>
      <c r="AG26" s="329"/>
    </row>
    <row r="27" spans="1:33" x14ac:dyDescent="0.2">
      <c r="A27" s="329"/>
      <c r="B27" s="329"/>
      <c r="C27" s="329"/>
      <c r="D27" s="329"/>
      <c r="E27" s="329"/>
      <c r="F27" s="329"/>
      <c r="G27" s="329"/>
      <c r="H27" s="329"/>
      <c r="I27" s="329"/>
      <c r="J27" s="329"/>
      <c r="K27" s="329"/>
      <c r="L27" s="329"/>
      <c r="M27" s="329"/>
      <c r="N27" s="329"/>
      <c r="O27" s="329"/>
      <c r="P27" s="329"/>
      <c r="Q27" s="329"/>
      <c r="R27" s="329"/>
      <c r="S27" s="329"/>
      <c r="T27" s="329"/>
      <c r="U27" s="329"/>
      <c r="V27" s="329"/>
      <c r="W27" s="329"/>
      <c r="X27" s="329"/>
      <c r="Y27" s="329"/>
      <c r="Z27" s="329"/>
      <c r="AA27" s="329"/>
      <c r="AB27" s="329"/>
      <c r="AC27" s="329"/>
      <c r="AD27" s="329"/>
      <c r="AE27" s="329"/>
      <c r="AF27" s="329"/>
      <c r="AG27" s="329"/>
    </row>
    <row r="28" spans="1:33" x14ac:dyDescent="0.2">
      <c r="A28" s="329"/>
      <c r="B28" s="329"/>
      <c r="C28" s="329"/>
      <c r="D28" s="329"/>
      <c r="E28" s="329"/>
      <c r="F28" s="329"/>
      <c r="G28" s="329"/>
      <c r="H28" s="329"/>
      <c r="I28" s="329"/>
      <c r="J28" s="329"/>
      <c r="K28" s="329"/>
      <c r="L28" s="329"/>
      <c r="M28" s="329"/>
      <c r="N28" s="329"/>
      <c r="O28" s="329"/>
      <c r="P28" s="329"/>
      <c r="Q28" s="329"/>
      <c r="R28" s="329"/>
      <c r="S28" s="329"/>
      <c r="T28" s="329"/>
      <c r="U28" s="329"/>
      <c r="V28" s="329"/>
      <c r="W28" s="329"/>
      <c r="X28" s="329"/>
      <c r="Y28" s="329"/>
      <c r="Z28" s="329"/>
      <c r="AA28" s="329"/>
      <c r="AB28" s="329"/>
      <c r="AC28" s="329"/>
      <c r="AD28" s="329"/>
      <c r="AE28" s="329"/>
      <c r="AF28" s="329"/>
      <c r="AG28" s="329"/>
    </row>
    <row r="29" spans="1:33" x14ac:dyDescent="0.2">
      <c r="A29" s="329"/>
      <c r="B29" s="329"/>
      <c r="C29" s="329"/>
      <c r="D29" s="329"/>
      <c r="E29" s="329"/>
      <c r="F29" s="329"/>
      <c r="G29" s="329"/>
      <c r="H29" s="329"/>
      <c r="I29" s="329"/>
      <c r="J29" s="329"/>
      <c r="K29" s="329"/>
      <c r="L29" s="329"/>
      <c r="M29" s="329"/>
      <c r="N29" s="329"/>
      <c r="O29" s="329"/>
      <c r="P29" s="329"/>
      <c r="Q29" s="329"/>
      <c r="R29" s="329"/>
      <c r="S29" s="329"/>
      <c r="T29" s="329"/>
      <c r="U29" s="329"/>
      <c r="V29" s="329"/>
      <c r="W29" s="329"/>
      <c r="X29" s="329"/>
      <c r="Y29" s="329"/>
      <c r="Z29" s="329"/>
      <c r="AA29" s="329"/>
      <c r="AB29" s="329"/>
      <c r="AC29" s="329"/>
      <c r="AD29" s="329"/>
      <c r="AE29" s="329"/>
      <c r="AF29" s="329"/>
      <c r="AG29" s="329"/>
    </row>
    <row r="30" spans="1:33" x14ac:dyDescent="0.2">
      <c r="A30" s="329"/>
      <c r="B30" s="329"/>
      <c r="C30" s="329"/>
      <c r="D30" s="329"/>
      <c r="E30" s="329"/>
      <c r="F30" s="329"/>
      <c r="G30" s="329"/>
      <c r="H30" s="329"/>
      <c r="I30" s="329"/>
      <c r="J30" s="329"/>
      <c r="K30" s="329"/>
      <c r="L30" s="329"/>
      <c r="M30" s="329"/>
      <c r="N30" s="329"/>
      <c r="O30" s="329"/>
      <c r="P30" s="329"/>
      <c r="Q30" s="329"/>
      <c r="R30" s="329"/>
      <c r="S30" s="329"/>
      <c r="T30" s="329"/>
      <c r="U30" s="329"/>
      <c r="V30" s="329"/>
      <c r="W30" s="329"/>
      <c r="X30" s="329"/>
      <c r="Y30" s="329"/>
      <c r="Z30" s="329"/>
      <c r="AA30" s="329"/>
      <c r="AB30" s="329"/>
      <c r="AC30" s="329"/>
      <c r="AD30" s="329"/>
      <c r="AE30" s="329"/>
      <c r="AF30" s="329"/>
      <c r="AG30" s="329"/>
    </row>
    <row r="31" spans="1:33" x14ac:dyDescent="0.2">
      <c r="A31" s="329"/>
      <c r="B31" s="329"/>
      <c r="C31" s="329"/>
      <c r="D31" s="329"/>
      <c r="E31" s="329"/>
      <c r="F31" s="329"/>
      <c r="G31" s="329"/>
      <c r="H31" s="329"/>
      <c r="I31" s="329"/>
      <c r="J31" s="329"/>
      <c r="K31" s="329"/>
      <c r="L31" s="329"/>
      <c r="M31" s="329"/>
      <c r="N31" s="329"/>
      <c r="O31" s="329"/>
      <c r="P31" s="329"/>
      <c r="Q31" s="329"/>
      <c r="R31" s="329"/>
      <c r="S31" s="329"/>
      <c r="T31" s="329"/>
      <c r="U31" s="329"/>
      <c r="V31" s="329"/>
      <c r="W31" s="329"/>
      <c r="X31" s="329"/>
      <c r="Y31" s="329"/>
      <c r="Z31" s="329"/>
      <c r="AA31" s="329"/>
      <c r="AB31" s="329"/>
      <c r="AC31" s="329"/>
      <c r="AD31" s="329"/>
      <c r="AE31" s="329"/>
      <c r="AF31" s="329"/>
      <c r="AG31" s="329"/>
    </row>
    <row r="32" spans="1:33" x14ac:dyDescent="0.2">
      <c r="A32" s="329"/>
      <c r="B32" s="329"/>
      <c r="C32" s="329"/>
      <c r="D32" s="329"/>
      <c r="E32" s="329"/>
      <c r="F32" s="329"/>
      <c r="G32" s="329"/>
      <c r="H32" s="329"/>
      <c r="I32" s="329"/>
      <c r="J32" s="329"/>
      <c r="K32" s="329"/>
      <c r="L32" s="329"/>
      <c r="M32" s="329"/>
      <c r="N32" s="329"/>
      <c r="O32" s="329"/>
      <c r="P32" s="329"/>
      <c r="Q32" s="329"/>
      <c r="R32" s="329"/>
      <c r="S32" s="329"/>
      <c r="T32" s="329"/>
      <c r="U32" s="329"/>
      <c r="V32" s="329"/>
      <c r="W32" s="329"/>
      <c r="X32" s="329"/>
      <c r="Y32" s="329"/>
      <c r="Z32" s="329"/>
      <c r="AA32" s="329"/>
      <c r="AB32" s="329"/>
      <c r="AC32" s="329"/>
      <c r="AD32" s="329"/>
      <c r="AE32" s="329"/>
      <c r="AF32" s="329"/>
      <c r="AG32" s="329"/>
    </row>
    <row r="33" spans="1:33" x14ac:dyDescent="0.2">
      <c r="A33" s="329"/>
      <c r="B33" s="329"/>
      <c r="C33" s="329"/>
      <c r="D33" s="329"/>
      <c r="E33" s="329"/>
      <c r="F33" s="329"/>
      <c r="G33" s="329"/>
      <c r="H33" s="329"/>
      <c r="I33" s="329"/>
      <c r="J33" s="329"/>
      <c r="K33" s="329"/>
      <c r="L33" s="329"/>
      <c r="M33" s="329"/>
      <c r="N33" s="329"/>
      <c r="O33" s="329"/>
      <c r="P33" s="329"/>
      <c r="Q33" s="329"/>
      <c r="R33" s="329"/>
      <c r="S33" s="329"/>
      <c r="T33" s="329"/>
      <c r="U33" s="329"/>
      <c r="V33" s="329"/>
      <c r="W33" s="329"/>
      <c r="X33" s="329"/>
      <c r="Y33" s="329"/>
      <c r="Z33" s="329"/>
      <c r="AA33" s="329"/>
      <c r="AB33" s="329"/>
      <c r="AC33" s="329"/>
      <c r="AD33" s="329"/>
      <c r="AE33" s="329"/>
      <c r="AF33" s="329"/>
      <c r="AG33" s="329"/>
    </row>
    <row r="34" spans="1:33" x14ac:dyDescent="0.2">
      <c r="A34" s="329"/>
      <c r="B34" s="329"/>
      <c r="C34" s="329"/>
      <c r="D34" s="329"/>
      <c r="E34" s="329"/>
      <c r="F34" s="329"/>
      <c r="G34" s="329"/>
      <c r="H34" s="329"/>
      <c r="I34" s="329"/>
      <c r="J34" s="329"/>
      <c r="K34" s="329"/>
      <c r="L34" s="329"/>
      <c r="M34" s="329"/>
      <c r="N34" s="329"/>
      <c r="O34" s="329"/>
      <c r="P34" s="329"/>
      <c r="Q34" s="329"/>
      <c r="R34" s="329"/>
      <c r="S34" s="329"/>
      <c r="T34" s="329"/>
      <c r="U34" s="329"/>
      <c r="V34" s="329"/>
      <c r="W34" s="329"/>
      <c r="X34" s="329"/>
      <c r="Y34" s="329"/>
      <c r="Z34" s="329"/>
      <c r="AA34" s="329"/>
      <c r="AB34" s="329"/>
      <c r="AC34" s="329"/>
      <c r="AD34" s="329"/>
      <c r="AE34" s="329"/>
      <c r="AF34" s="329"/>
      <c r="AG34" s="329"/>
    </row>
    <row r="35" spans="1:33" x14ac:dyDescent="0.2">
      <c r="A35" s="329"/>
      <c r="B35" s="329"/>
      <c r="C35" s="329"/>
      <c r="D35" s="329"/>
      <c r="E35" s="329"/>
      <c r="F35" s="329"/>
      <c r="G35" s="329"/>
      <c r="H35" s="329"/>
      <c r="I35" s="329"/>
      <c r="J35" s="329"/>
      <c r="K35" s="329"/>
      <c r="L35" s="329"/>
      <c r="M35" s="329"/>
      <c r="N35" s="329"/>
      <c r="O35" s="329"/>
      <c r="P35" s="329"/>
      <c r="Q35" s="329"/>
      <c r="R35" s="329"/>
      <c r="S35" s="329"/>
      <c r="T35" s="329"/>
      <c r="U35" s="329"/>
      <c r="V35" s="329"/>
      <c r="W35" s="329"/>
      <c r="X35" s="329"/>
      <c r="Y35" s="329"/>
      <c r="Z35" s="329"/>
      <c r="AA35" s="329"/>
      <c r="AB35" s="329"/>
      <c r="AC35" s="329"/>
      <c r="AD35" s="329"/>
      <c r="AE35" s="329"/>
      <c r="AF35" s="329"/>
      <c r="AG35" s="329"/>
    </row>
    <row r="36" spans="1:33" x14ac:dyDescent="0.2">
      <c r="A36" s="329"/>
      <c r="B36" s="329"/>
      <c r="C36" s="329"/>
      <c r="D36" s="329"/>
      <c r="E36" s="329"/>
      <c r="F36" s="329"/>
      <c r="G36" s="329"/>
      <c r="H36" s="329"/>
      <c r="I36" s="329"/>
      <c r="J36" s="329"/>
      <c r="K36" s="329"/>
      <c r="L36" s="329"/>
      <c r="M36" s="329"/>
      <c r="N36" s="329"/>
      <c r="O36" s="329"/>
      <c r="P36" s="329"/>
      <c r="Q36" s="329"/>
      <c r="R36" s="329"/>
      <c r="S36" s="329"/>
      <c r="T36" s="329"/>
      <c r="U36" s="329"/>
      <c r="V36" s="329"/>
      <c r="W36" s="329"/>
      <c r="X36" s="329"/>
      <c r="Y36" s="329"/>
      <c r="Z36" s="329"/>
      <c r="AA36" s="329"/>
      <c r="AB36" s="329"/>
      <c r="AC36" s="329"/>
      <c r="AD36" s="329"/>
      <c r="AE36" s="329"/>
      <c r="AF36" s="329"/>
      <c r="AG36" s="329"/>
    </row>
    <row r="37" spans="1:33" x14ac:dyDescent="0.2">
      <c r="A37" s="329"/>
      <c r="B37" s="329"/>
      <c r="C37" s="329"/>
      <c r="D37" s="329"/>
      <c r="E37" s="329"/>
      <c r="F37" s="329"/>
      <c r="G37" s="329"/>
      <c r="H37" s="329"/>
      <c r="I37" s="329"/>
      <c r="J37" s="329"/>
      <c r="K37" s="329"/>
      <c r="L37" s="329"/>
      <c r="M37" s="329"/>
      <c r="N37" s="329"/>
      <c r="O37" s="329"/>
      <c r="P37" s="329"/>
      <c r="Q37" s="329"/>
      <c r="R37" s="329"/>
      <c r="S37" s="329"/>
      <c r="T37" s="329"/>
      <c r="U37" s="329"/>
      <c r="V37" s="329"/>
      <c r="W37" s="329"/>
      <c r="X37" s="329"/>
      <c r="Y37" s="329"/>
      <c r="Z37" s="329"/>
      <c r="AA37" s="329"/>
      <c r="AB37" s="329"/>
      <c r="AC37" s="329"/>
      <c r="AD37" s="329"/>
      <c r="AE37" s="329"/>
      <c r="AF37" s="329"/>
      <c r="AG37" s="329"/>
    </row>
    <row r="38" spans="1:33" x14ac:dyDescent="0.2">
      <c r="A38" s="329"/>
      <c r="B38" s="329"/>
      <c r="C38" s="329"/>
      <c r="D38" s="329"/>
      <c r="E38" s="329"/>
      <c r="F38" s="329"/>
      <c r="G38" s="329"/>
      <c r="H38" s="329"/>
      <c r="I38" s="329"/>
      <c r="J38" s="329"/>
      <c r="K38" s="329"/>
      <c r="L38" s="329"/>
      <c r="M38" s="329"/>
      <c r="N38" s="329"/>
      <c r="O38" s="329"/>
      <c r="P38" s="329"/>
      <c r="Q38" s="329"/>
      <c r="R38" s="329"/>
      <c r="S38" s="329"/>
      <c r="T38" s="329"/>
      <c r="U38" s="329"/>
      <c r="V38" s="329"/>
      <c r="W38" s="329"/>
      <c r="X38" s="329"/>
      <c r="Y38" s="329"/>
      <c r="Z38" s="329"/>
      <c r="AA38" s="329"/>
      <c r="AB38" s="329"/>
      <c r="AC38" s="329"/>
      <c r="AD38" s="329"/>
      <c r="AE38" s="329"/>
      <c r="AF38" s="329"/>
      <c r="AG38" s="329"/>
    </row>
    <row r="39" spans="1:33" x14ac:dyDescent="0.2">
      <c r="A39" s="329"/>
      <c r="B39" s="329"/>
      <c r="C39" s="329"/>
      <c r="D39" s="329"/>
      <c r="E39" s="329"/>
      <c r="F39" s="329"/>
      <c r="G39" s="329"/>
      <c r="H39" s="329"/>
      <c r="I39" s="329"/>
      <c r="J39" s="329"/>
      <c r="K39" s="329"/>
      <c r="L39" s="329"/>
      <c r="M39" s="329"/>
      <c r="N39" s="329"/>
      <c r="O39" s="329"/>
      <c r="P39" s="329"/>
      <c r="Q39" s="329"/>
      <c r="R39" s="329"/>
      <c r="S39" s="329"/>
      <c r="T39" s="329"/>
      <c r="U39" s="329"/>
      <c r="V39" s="329"/>
      <c r="W39" s="329"/>
      <c r="X39" s="329"/>
      <c r="Y39" s="329"/>
      <c r="Z39" s="329"/>
      <c r="AA39" s="329"/>
      <c r="AB39" s="329"/>
      <c r="AC39" s="329"/>
      <c r="AD39" s="329"/>
      <c r="AE39" s="329"/>
      <c r="AF39" s="329"/>
      <c r="AG39" s="329"/>
    </row>
    <row r="40" spans="1:33" x14ac:dyDescent="0.2">
      <c r="A40" s="329"/>
      <c r="B40" s="329"/>
      <c r="C40" s="329"/>
      <c r="D40" s="329"/>
      <c r="E40" s="329"/>
      <c r="F40" s="329"/>
      <c r="G40" s="329"/>
      <c r="H40" s="329"/>
      <c r="I40" s="329"/>
      <c r="J40" s="329"/>
      <c r="K40" s="329"/>
      <c r="L40" s="329"/>
      <c r="M40" s="329"/>
      <c r="N40" s="329"/>
      <c r="O40" s="329"/>
      <c r="P40" s="329"/>
      <c r="Q40" s="329"/>
      <c r="R40" s="329"/>
      <c r="S40" s="329"/>
      <c r="T40" s="329"/>
      <c r="U40" s="329"/>
      <c r="V40" s="329"/>
      <c r="W40" s="329"/>
      <c r="X40" s="329"/>
      <c r="Y40" s="329"/>
      <c r="Z40" s="329"/>
      <c r="AA40" s="329"/>
      <c r="AB40" s="329"/>
      <c r="AC40" s="329"/>
      <c r="AD40" s="329"/>
      <c r="AE40" s="329"/>
      <c r="AF40" s="329"/>
      <c r="AG40" s="329"/>
    </row>
    <row r="41" spans="1:33" x14ac:dyDescent="0.2">
      <c r="A41" s="329"/>
      <c r="B41" s="329"/>
      <c r="C41" s="329"/>
      <c r="D41" s="329"/>
      <c r="E41" s="329"/>
      <c r="F41" s="329"/>
      <c r="G41" s="329"/>
      <c r="H41" s="329"/>
      <c r="I41" s="329"/>
      <c r="J41" s="329"/>
      <c r="K41" s="329"/>
      <c r="L41" s="329"/>
      <c r="M41" s="329"/>
      <c r="N41" s="329"/>
      <c r="O41" s="329"/>
      <c r="P41" s="329"/>
      <c r="Q41" s="329"/>
      <c r="R41" s="329"/>
      <c r="S41" s="329"/>
      <c r="T41" s="329"/>
      <c r="U41" s="329"/>
      <c r="V41" s="329"/>
      <c r="W41" s="329"/>
      <c r="X41" s="329"/>
      <c r="Y41" s="329"/>
      <c r="Z41" s="329"/>
      <c r="AA41" s="329"/>
      <c r="AB41" s="329"/>
      <c r="AC41" s="329"/>
      <c r="AD41" s="329"/>
      <c r="AE41" s="329"/>
      <c r="AF41" s="329"/>
      <c r="AG41" s="329"/>
    </row>
    <row r="42" spans="1:33" x14ac:dyDescent="0.2">
      <c r="A42" s="329"/>
      <c r="B42" s="329"/>
      <c r="C42" s="329"/>
      <c r="D42" s="329"/>
      <c r="E42" s="329"/>
      <c r="F42" s="329"/>
      <c r="G42" s="329"/>
      <c r="H42" s="329"/>
      <c r="I42" s="329"/>
      <c r="J42" s="329"/>
      <c r="K42" s="329"/>
      <c r="L42" s="329"/>
      <c r="M42" s="329"/>
      <c r="N42" s="329"/>
      <c r="O42" s="329"/>
      <c r="P42" s="329"/>
      <c r="Q42" s="329"/>
      <c r="R42" s="329"/>
      <c r="S42" s="329"/>
      <c r="T42" s="329"/>
      <c r="U42" s="329"/>
      <c r="V42" s="329"/>
      <c r="W42" s="329"/>
      <c r="X42" s="329"/>
      <c r="Y42" s="329"/>
      <c r="Z42" s="329"/>
      <c r="AA42" s="329"/>
      <c r="AB42" s="329"/>
      <c r="AC42" s="329"/>
      <c r="AD42" s="329"/>
      <c r="AE42" s="329"/>
      <c r="AF42" s="329"/>
      <c r="AG42" s="329"/>
    </row>
    <row r="43" spans="1:33" x14ac:dyDescent="0.2">
      <c r="A43" s="329"/>
      <c r="B43" s="329"/>
      <c r="C43" s="329"/>
      <c r="D43" s="329"/>
      <c r="E43" s="329"/>
      <c r="F43" s="329"/>
      <c r="G43" s="329"/>
      <c r="H43" s="329"/>
      <c r="I43" s="329"/>
      <c r="J43" s="329"/>
      <c r="K43" s="329"/>
      <c r="L43" s="329"/>
      <c r="M43" s="329"/>
      <c r="N43" s="329"/>
      <c r="O43" s="329"/>
      <c r="P43" s="329"/>
      <c r="Q43" s="329"/>
      <c r="R43" s="329"/>
      <c r="S43" s="329"/>
      <c r="T43" s="329"/>
      <c r="U43" s="329"/>
      <c r="V43" s="329"/>
      <c r="W43" s="329"/>
      <c r="X43" s="329"/>
      <c r="Y43" s="329"/>
      <c r="Z43" s="329"/>
      <c r="AA43" s="329"/>
      <c r="AB43" s="329"/>
      <c r="AC43" s="329"/>
      <c r="AD43" s="329"/>
      <c r="AE43" s="329"/>
      <c r="AF43" s="329"/>
      <c r="AG43" s="329"/>
    </row>
    <row r="44" spans="1:33" x14ac:dyDescent="0.2">
      <c r="A44" s="329"/>
      <c r="B44" s="329"/>
      <c r="C44" s="329"/>
      <c r="D44" s="329"/>
      <c r="E44" s="329"/>
      <c r="F44" s="329"/>
      <c r="G44" s="329"/>
      <c r="H44" s="329"/>
      <c r="I44" s="329"/>
      <c r="J44" s="329"/>
      <c r="K44" s="329"/>
      <c r="L44" s="329"/>
      <c r="M44" s="329"/>
      <c r="N44" s="329"/>
      <c r="O44" s="329"/>
      <c r="P44" s="329"/>
      <c r="Q44" s="329"/>
      <c r="R44" s="329"/>
      <c r="S44" s="329"/>
      <c r="T44" s="329"/>
      <c r="U44" s="329"/>
      <c r="V44" s="329"/>
      <c r="W44" s="329"/>
      <c r="X44" s="329"/>
      <c r="Y44" s="329"/>
      <c r="Z44" s="329"/>
      <c r="AA44" s="329"/>
      <c r="AB44" s="329"/>
      <c r="AC44" s="329"/>
      <c r="AD44" s="329"/>
      <c r="AE44" s="329"/>
      <c r="AF44" s="329"/>
      <c r="AG44" s="329"/>
    </row>
    <row r="45" spans="1:33" x14ac:dyDescent="0.2">
      <c r="A45" s="329"/>
      <c r="B45" s="329"/>
      <c r="C45" s="329"/>
      <c r="D45" s="329"/>
      <c r="E45" s="329"/>
      <c r="F45" s="329"/>
      <c r="G45" s="329"/>
      <c r="H45" s="329"/>
      <c r="I45" s="329"/>
      <c r="J45" s="329"/>
      <c r="K45" s="329"/>
      <c r="L45" s="329"/>
      <c r="M45" s="329"/>
      <c r="N45" s="329"/>
      <c r="O45" s="329"/>
      <c r="P45" s="329"/>
      <c r="Q45" s="329"/>
      <c r="R45" s="329"/>
      <c r="S45" s="329"/>
      <c r="T45" s="329"/>
      <c r="U45" s="329"/>
      <c r="V45" s="329"/>
      <c r="W45" s="329"/>
      <c r="X45" s="329"/>
      <c r="Y45" s="329"/>
      <c r="Z45" s="329"/>
      <c r="AA45" s="329"/>
      <c r="AB45" s="329"/>
      <c r="AC45" s="329"/>
      <c r="AD45" s="329"/>
      <c r="AE45" s="329"/>
      <c r="AF45" s="329"/>
      <c r="AG45" s="329"/>
    </row>
    <row r="46" spans="1:33" x14ac:dyDescent="0.2">
      <c r="A46" s="329"/>
      <c r="B46" s="329"/>
      <c r="C46" s="329"/>
      <c r="D46" s="329"/>
      <c r="E46" s="329"/>
      <c r="F46" s="329"/>
      <c r="G46" s="329"/>
      <c r="H46" s="329"/>
      <c r="I46" s="329"/>
      <c r="J46" s="329"/>
      <c r="K46" s="329"/>
      <c r="L46" s="329"/>
      <c r="M46" s="329"/>
      <c r="N46" s="329"/>
      <c r="O46" s="329"/>
      <c r="P46" s="329"/>
      <c r="Q46" s="329"/>
      <c r="R46" s="329"/>
      <c r="S46" s="329"/>
      <c r="T46" s="329"/>
      <c r="U46" s="329"/>
      <c r="V46" s="329"/>
      <c r="W46" s="329"/>
      <c r="X46" s="329"/>
      <c r="Y46" s="329"/>
      <c r="Z46" s="329"/>
      <c r="AA46" s="329"/>
      <c r="AB46" s="329"/>
      <c r="AC46" s="329"/>
      <c r="AD46" s="329"/>
      <c r="AE46" s="329"/>
      <c r="AF46" s="329"/>
      <c r="AG46" s="329"/>
    </row>
    <row r="47" spans="1:33" x14ac:dyDescent="0.2">
      <c r="A47" s="329"/>
      <c r="B47" s="329"/>
      <c r="C47" s="329"/>
      <c r="D47" s="329"/>
      <c r="E47" s="329"/>
      <c r="F47" s="329"/>
      <c r="G47" s="329"/>
      <c r="H47" s="329"/>
      <c r="I47" s="329"/>
      <c r="J47" s="329"/>
      <c r="K47" s="329"/>
      <c r="L47" s="329"/>
      <c r="M47" s="329"/>
      <c r="N47" s="329"/>
      <c r="O47" s="329"/>
      <c r="P47" s="329"/>
      <c r="Q47" s="329"/>
      <c r="R47" s="329"/>
      <c r="S47" s="329"/>
      <c r="T47" s="329"/>
      <c r="U47" s="329"/>
      <c r="V47" s="329"/>
      <c r="W47" s="329"/>
      <c r="X47" s="329"/>
      <c r="Y47" s="329"/>
      <c r="Z47" s="329"/>
      <c r="AA47" s="329"/>
      <c r="AB47" s="329"/>
      <c r="AC47" s="329"/>
      <c r="AD47" s="329"/>
      <c r="AE47" s="329"/>
      <c r="AF47" s="329"/>
      <c r="AG47" s="329"/>
    </row>
    <row r="48" spans="1:33" x14ac:dyDescent="0.2">
      <c r="A48" s="329"/>
      <c r="B48" s="329"/>
      <c r="C48" s="329"/>
      <c r="D48" s="329"/>
      <c r="E48" s="329"/>
      <c r="F48" s="329"/>
      <c r="G48" s="329"/>
      <c r="H48" s="329"/>
      <c r="I48" s="329"/>
      <c r="J48" s="329"/>
      <c r="K48" s="329"/>
      <c r="L48" s="329"/>
      <c r="M48" s="329"/>
      <c r="N48" s="329"/>
      <c r="O48" s="329"/>
      <c r="P48" s="329"/>
      <c r="Q48" s="329"/>
      <c r="R48" s="329"/>
      <c r="S48" s="329"/>
      <c r="T48" s="329"/>
      <c r="U48" s="329"/>
      <c r="V48" s="329"/>
      <c r="W48" s="329"/>
      <c r="X48" s="329"/>
      <c r="Y48" s="329"/>
      <c r="Z48" s="329"/>
      <c r="AA48" s="329"/>
      <c r="AB48" s="329"/>
      <c r="AC48" s="329"/>
      <c r="AD48" s="329"/>
      <c r="AE48" s="329"/>
      <c r="AF48" s="329"/>
      <c r="AG48" s="329"/>
    </row>
    <row r="49" spans="1:33" x14ac:dyDescent="0.2">
      <c r="A49" s="329"/>
      <c r="B49" s="329"/>
      <c r="C49" s="329"/>
      <c r="D49" s="329"/>
      <c r="E49" s="329"/>
      <c r="F49" s="329"/>
      <c r="G49" s="329"/>
      <c r="H49" s="329"/>
      <c r="I49" s="329"/>
      <c r="J49" s="329"/>
      <c r="K49" s="329"/>
      <c r="L49" s="329"/>
      <c r="M49" s="329"/>
      <c r="N49" s="329"/>
      <c r="O49" s="329"/>
      <c r="P49" s="329"/>
      <c r="Q49" s="329"/>
      <c r="R49" s="329"/>
      <c r="S49" s="329"/>
      <c r="T49" s="329"/>
      <c r="U49" s="329"/>
      <c r="V49" s="329"/>
      <c r="W49" s="329"/>
      <c r="X49" s="329"/>
      <c r="Y49" s="329"/>
      <c r="Z49" s="329"/>
      <c r="AA49" s="329"/>
      <c r="AB49" s="329"/>
      <c r="AC49" s="329"/>
      <c r="AD49" s="329"/>
      <c r="AE49" s="329"/>
      <c r="AF49" s="329"/>
      <c r="AG49" s="329"/>
    </row>
    <row r="50" spans="1:33" x14ac:dyDescent="0.2">
      <c r="A50" s="329"/>
      <c r="B50" s="329"/>
      <c r="C50" s="329"/>
      <c r="D50" s="329"/>
      <c r="E50" s="329"/>
      <c r="F50" s="329"/>
      <c r="G50" s="329"/>
      <c r="H50" s="329"/>
      <c r="I50" s="329"/>
      <c r="J50" s="329"/>
      <c r="K50" s="329"/>
      <c r="L50" s="329"/>
      <c r="M50" s="329"/>
      <c r="N50" s="329"/>
      <c r="O50" s="329"/>
      <c r="P50" s="329"/>
      <c r="Q50" s="329"/>
      <c r="R50" s="329"/>
      <c r="S50" s="329"/>
      <c r="T50" s="329"/>
      <c r="U50" s="329"/>
      <c r="V50" s="329"/>
      <c r="W50" s="329"/>
      <c r="X50" s="329"/>
      <c r="Y50" s="329"/>
      <c r="Z50" s="329"/>
      <c r="AA50" s="329"/>
      <c r="AB50" s="329"/>
      <c r="AC50" s="329"/>
      <c r="AD50" s="329"/>
      <c r="AE50" s="329"/>
      <c r="AF50" s="329"/>
      <c r="AG50" s="329"/>
    </row>
    <row r="51" spans="1:33" x14ac:dyDescent="0.2">
      <c r="A51" s="329"/>
      <c r="B51" s="329"/>
      <c r="C51" s="329"/>
      <c r="D51" s="329"/>
      <c r="E51" s="329"/>
      <c r="F51" s="329"/>
      <c r="G51" s="329"/>
      <c r="H51" s="329"/>
      <c r="I51" s="329"/>
      <c r="J51" s="329"/>
      <c r="K51" s="329"/>
      <c r="L51" s="329"/>
      <c r="M51" s="329"/>
      <c r="N51" s="329"/>
      <c r="O51" s="329"/>
      <c r="P51" s="329"/>
      <c r="Q51" s="329"/>
      <c r="R51" s="329"/>
      <c r="S51" s="329"/>
      <c r="T51" s="329"/>
      <c r="U51" s="329"/>
      <c r="V51" s="329"/>
      <c r="W51" s="329"/>
      <c r="X51" s="329"/>
      <c r="Y51" s="329"/>
      <c r="Z51" s="329"/>
      <c r="AA51" s="329"/>
      <c r="AB51" s="329"/>
      <c r="AC51" s="329"/>
      <c r="AD51" s="329"/>
      <c r="AE51" s="329"/>
      <c r="AF51" s="329"/>
      <c r="AG51" s="329"/>
    </row>
    <row r="52" spans="1:33" x14ac:dyDescent="0.2">
      <c r="A52" s="329"/>
      <c r="B52" s="329"/>
      <c r="C52" s="329"/>
      <c r="D52" s="329"/>
      <c r="E52" s="329"/>
      <c r="F52" s="329"/>
      <c r="G52" s="329"/>
      <c r="H52" s="329"/>
      <c r="I52" s="329"/>
      <c r="J52" s="329"/>
      <c r="K52" s="329"/>
      <c r="L52" s="329"/>
      <c r="M52" s="329"/>
      <c r="N52" s="329"/>
      <c r="O52" s="329"/>
      <c r="P52" s="329"/>
      <c r="Q52" s="329"/>
      <c r="R52" s="329"/>
      <c r="S52" s="329"/>
      <c r="T52" s="329"/>
      <c r="U52" s="329"/>
      <c r="V52" s="329"/>
      <c r="W52" s="329"/>
      <c r="X52" s="329"/>
      <c r="Y52" s="329"/>
      <c r="Z52" s="329"/>
      <c r="AA52" s="329"/>
      <c r="AB52" s="329"/>
      <c r="AC52" s="329"/>
      <c r="AD52" s="329"/>
      <c r="AE52" s="329"/>
      <c r="AF52" s="329"/>
      <c r="AG52" s="329"/>
    </row>
    <row r="53" spans="1:33" x14ac:dyDescent="0.2">
      <c r="A53" s="329"/>
      <c r="B53" s="329"/>
      <c r="C53" s="329"/>
      <c r="D53" s="329"/>
      <c r="E53" s="329"/>
      <c r="F53" s="329"/>
      <c r="G53" s="329"/>
      <c r="H53" s="329"/>
      <c r="I53" s="329"/>
      <c r="J53" s="329"/>
      <c r="K53" s="329"/>
      <c r="L53" s="329"/>
      <c r="M53" s="329"/>
      <c r="N53" s="329"/>
      <c r="O53" s="329"/>
      <c r="P53" s="329"/>
      <c r="Q53" s="329"/>
      <c r="R53" s="329"/>
      <c r="S53" s="329"/>
      <c r="T53" s="329"/>
      <c r="U53" s="329"/>
      <c r="V53" s="329"/>
      <c r="W53" s="329"/>
      <c r="X53" s="329"/>
      <c r="Y53" s="329"/>
      <c r="Z53" s="329"/>
      <c r="AA53" s="329"/>
      <c r="AB53" s="329"/>
      <c r="AC53" s="329"/>
      <c r="AD53" s="329"/>
      <c r="AE53" s="329"/>
      <c r="AF53" s="329"/>
      <c r="AG53" s="329"/>
    </row>
    <row r="54" spans="1:33" x14ac:dyDescent="0.2">
      <c r="A54" s="329"/>
      <c r="B54" s="329"/>
      <c r="C54" s="329"/>
      <c r="D54" s="329"/>
      <c r="E54" s="329"/>
      <c r="F54" s="329"/>
      <c r="G54" s="329"/>
      <c r="H54" s="329"/>
      <c r="I54" s="329"/>
      <c r="J54" s="329"/>
      <c r="K54" s="329"/>
      <c r="L54" s="329"/>
      <c r="M54" s="329"/>
      <c r="N54" s="329"/>
      <c r="O54" s="329"/>
      <c r="P54" s="329"/>
      <c r="Q54" s="329"/>
      <c r="R54" s="329"/>
      <c r="S54" s="329"/>
      <c r="T54" s="329"/>
      <c r="U54" s="329"/>
      <c r="V54" s="329"/>
      <c r="W54" s="329"/>
      <c r="X54" s="329"/>
      <c r="Y54" s="329"/>
      <c r="Z54" s="329"/>
      <c r="AA54" s="329"/>
      <c r="AB54" s="329"/>
      <c r="AC54" s="329"/>
      <c r="AD54" s="329"/>
      <c r="AE54" s="329"/>
      <c r="AF54" s="329"/>
      <c r="AG54" s="329"/>
    </row>
    <row r="55" spans="1:33" x14ac:dyDescent="0.2">
      <c r="A55" s="329"/>
      <c r="B55" s="329"/>
      <c r="C55" s="329"/>
      <c r="D55" s="329"/>
      <c r="E55" s="329"/>
      <c r="F55" s="329"/>
      <c r="G55" s="329"/>
      <c r="H55" s="329"/>
      <c r="I55" s="329"/>
      <c r="J55" s="329"/>
      <c r="K55" s="329"/>
      <c r="L55" s="329"/>
      <c r="M55" s="329"/>
      <c r="N55" s="329"/>
      <c r="O55" s="329"/>
      <c r="P55" s="329"/>
      <c r="Q55" s="329"/>
      <c r="R55" s="329"/>
      <c r="S55" s="329"/>
      <c r="T55" s="329"/>
      <c r="U55" s="329"/>
      <c r="V55" s="329"/>
      <c r="W55" s="329"/>
      <c r="X55" s="329"/>
      <c r="Y55" s="329"/>
      <c r="Z55" s="329"/>
      <c r="AA55" s="329"/>
      <c r="AB55" s="329"/>
      <c r="AC55" s="329"/>
      <c r="AD55" s="329"/>
      <c r="AE55" s="329"/>
      <c r="AF55" s="329"/>
      <c r="AG55" s="329"/>
    </row>
    <row r="56" spans="1:33" x14ac:dyDescent="0.2">
      <c r="A56" s="329"/>
      <c r="B56" s="329"/>
      <c r="C56" s="329"/>
      <c r="D56" s="329"/>
      <c r="E56" s="329"/>
      <c r="F56" s="329"/>
      <c r="G56" s="329"/>
      <c r="H56" s="329"/>
      <c r="I56" s="329"/>
      <c r="J56" s="329"/>
      <c r="K56" s="329"/>
      <c r="L56" s="329"/>
      <c r="M56" s="329"/>
      <c r="N56" s="329"/>
      <c r="O56" s="329"/>
      <c r="P56" s="329"/>
      <c r="Q56" s="329"/>
      <c r="R56" s="329"/>
      <c r="S56" s="329"/>
      <c r="T56" s="329"/>
      <c r="U56" s="329"/>
      <c r="V56" s="329"/>
      <c r="W56" s="329"/>
      <c r="X56" s="329"/>
      <c r="Y56" s="329"/>
      <c r="Z56" s="329"/>
      <c r="AA56" s="329"/>
      <c r="AB56" s="329"/>
      <c r="AC56" s="329"/>
      <c r="AD56" s="329"/>
      <c r="AE56" s="329"/>
      <c r="AF56" s="329"/>
      <c r="AG56" s="329"/>
    </row>
    <row r="57" spans="1:33" x14ac:dyDescent="0.2">
      <c r="A57" s="329"/>
      <c r="B57" s="329"/>
      <c r="C57" s="329"/>
      <c r="D57" s="329"/>
      <c r="E57" s="329"/>
      <c r="F57" s="329"/>
      <c r="G57" s="329"/>
      <c r="H57" s="329"/>
      <c r="I57" s="329"/>
      <c r="J57" s="329"/>
      <c r="K57" s="329"/>
      <c r="L57" s="329"/>
      <c r="M57" s="329"/>
      <c r="N57" s="329"/>
      <c r="O57" s="329"/>
      <c r="P57" s="329"/>
      <c r="Q57" s="329"/>
      <c r="R57" s="329"/>
      <c r="S57" s="329"/>
      <c r="T57" s="329"/>
      <c r="U57" s="329"/>
      <c r="V57" s="329"/>
      <c r="W57" s="329"/>
      <c r="X57" s="329"/>
      <c r="Y57" s="329"/>
      <c r="Z57" s="329"/>
      <c r="AA57" s="329"/>
      <c r="AB57" s="329"/>
      <c r="AC57" s="329"/>
      <c r="AD57" s="329"/>
      <c r="AE57" s="329"/>
      <c r="AF57" s="329"/>
      <c r="AG57" s="329"/>
    </row>
    <row r="58" spans="1:33" x14ac:dyDescent="0.2">
      <c r="A58" s="329"/>
      <c r="B58" s="329"/>
      <c r="C58" s="329"/>
      <c r="D58" s="329"/>
      <c r="E58" s="329"/>
      <c r="F58" s="329"/>
      <c r="G58" s="329"/>
      <c r="H58" s="329"/>
      <c r="I58" s="329"/>
      <c r="J58" s="329"/>
      <c r="K58" s="329"/>
      <c r="L58" s="329"/>
      <c r="M58" s="329"/>
      <c r="N58" s="329"/>
      <c r="O58" s="329"/>
      <c r="P58" s="329"/>
      <c r="Q58" s="329"/>
      <c r="R58" s="329"/>
      <c r="S58" s="329"/>
      <c r="T58" s="329"/>
      <c r="U58" s="329"/>
      <c r="V58" s="329"/>
      <c r="W58" s="329"/>
      <c r="X58" s="329"/>
      <c r="Y58" s="329"/>
      <c r="Z58" s="329"/>
      <c r="AA58" s="329"/>
      <c r="AB58" s="329"/>
      <c r="AC58" s="329"/>
      <c r="AD58" s="329"/>
      <c r="AE58" s="329"/>
      <c r="AF58" s="329"/>
      <c r="AG58" s="329"/>
    </row>
    <row r="59" spans="1:33" x14ac:dyDescent="0.2">
      <c r="A59" s="329"/>
      <c r="B59" s="329"/>
      <c r="C59" s="329"/>
      <c r="D59" s="329"/>
      <c r="E59" s="329"/>
      <c r="F59" s="329"/>
      <c r="G59" s="329"/>
      <c r="H59" s="329"/>
      <c r="I59" s="329"/>
      <c r="J59" s="329"/>
      <c r="K59" s="329"/>
      <c r="L59" s="329"/>
      <c r="M59" s="329"/>
      <c r="N59" s="329"/>
      <c r="O59" s="329"/>
      <c r="P59" s="329"/>
      <c r="Q59" s="329"/>
      <c r="R59" s="329"/>
      <c r="S59" s="329"/>
      <c r="T59" s="329"/>
      <c r="U59" s="329"/>
      <c r="V59" s="329"/>
      <c r="W59" s="329"/>
      <c r="X59" s="329"/>
      <c r="Y59" s="329"/>
      <c r="Z59" s="329"/>
      <c r="AA59" s="329"/>
      <c r="AB59" s="329"/>
      <c r="AC59" s="329"/>
      <c r="AD59" s="329"/>
      <c r="AE59" s="329"/>
      <c r="AF59" s="329"/>
      <c r="AG59" s="329"/>
    </row>
    <row r="60" spans="1:33" x14ac:dyDescent="0.2">
      <c r="A60" s="329"/>
      <c r="B60" s="329"/>
      <c r="C60" s="329"/>
      <c r="D60" s="329"/>
      <c r="E60" s="329"/>
      <c r="F60" s="329"/>
      <c r="G60" s="329"/>
      <c r="H60" s="329"/>
      <c r="I60" s="329"/>
      <c r="J60" s="329"/>
      <c r="K60" s="329"/>
      <c r="L60" s="329"/>
      <c r="M60" s="329"/>
      <c r="N60" s="329"/>
      <c r="O60" s="329"/>
      <c r="P60" s="329"/>
      <c r="Q60" s="329"/>
      <c r="R60" s="329"/>
      <c r="S60" s="329"/>
      <c r="T60" s="329"/>
      <c r="U60" s="329"/>
      <c r="V60" s="329"/>
      <c r="W60" s="329"/>
      <c r="X60" s="329"/>
      <c r="Y60" s="329"/>
      <c r="Z60" s="329"/>
      <c r="AA60" s="329"/>
      <c r="AB60" s="329"/>
      <c r="AC60" s="329"/>
      <c r="AD60" s="329"/>
      <c r="AE60" s="329"/>
      <c r="AF60" s="329"/>
      <c r="AG60" s="329"/>
    </row>
    <row r="61" spans="1:33" x14ac:dyDescent="0.2">
      <c r="A61" s="329"/>
      <c r="B61" s="329"/>
      <c r="C61" s="329"/>
      <c r="D61" s="329"/>
      <c r="E61" s="329"/>
      <c r="F61" s="329"/>
      <c r="G61" s="329"/>
      <c r="H61" s="329"/>
      <c r="I61" s="329"/>
      <c r="J61" s="329"/>
      <c r="K61" s="329"/>
      <c r="L61" s="329"/>
      <c r="M61" s="329"/>
      <c r="N61" s="329"/>
      <c r="O61" s="329"/>
      <c r="P61" s="329"/>
      <c r="Q61" s="329"/>
      <c r="R61" s="329"/>
      <c r="S61" s="329"/>
      <c r="T61" s="329"/>
      <c r="U61" s="329"/>
      <c r="V61" s="329"/>
      <c r="W61" s="329"/>
      <c r="X61" s="329"/>
      <c r="Y61" s="329"/>
      <c r="Z61" s="329"/>
      <c r="AA61" s="329"/>
      <c r="AB61" s="329"/>
      <c r="AC61" s="329"/>
      <c r="AD61" s="329"/>
      <c r="AE61" s="329"/>
      <c r="AF61" s="329"/>
      <c r="AG61" s="329"/>
    </row>
    <row r="62" spans="1:33" x14ac:dyDescent="0.2">
      <c r="A62" s="329"/>
      <c r="B62" s="329"/>
      <c r="C62" s="329"/>
      <c r="D62" s="329"/>
      <c r="E62" s="329"/>
      <c r="F62" s="329"/>
      <c r="G62" s="329"/>
      <c r="H62" s="329"/>
      <c r="I62" s="329"/>
      <c r="J62" s="329"/>
      <c r="K62" s="329"/>
      <c r="L62" s="329"/>
      <c r="M62" s="329"/>
      <c r="N62" s="329"/>
      <c r="O62" s="329"/>
      <c r="P62" s="329"/>
      <c r="Q62" s="329"/>
      <c r="R62" s="329"/>
      <c r="S62" s="329"/>
      <c r="T62" s="329"/>
      <c r="U62" s="329"/>
      <c r="V62" s="329"/>
      <c r="W62" s="329"/>
      <c r="X62" s="329"/>
      <c r="Y62" s="329"/>
      <c r="Z62" s="329"/>
      <c r="AA62" s="329"/>
      <c r="AB62" s="329"/>
      <c r="AC62" s="329"/>
      <c r="AD62" s="329"/>
      <c r="AE62" s="329"/>
      <c r="AF62" s="329"/>
      <c r="AG62" s="329"/>
    </row>
    <row r="63" spans="1:33" x14ac:dyDescent="0.2">
      <c r="A63" s="329"/>
      <c r="B63" s="329"/>
      <c r="C63" s="329"/>
      <c r="D63" s="329"/>
      <c r="E63" s="329"/>
      <c r="F63" s="329"/>
      <c r="G63" s="329"/>
      <c r="H63" s="329"/>
      <c r="I63" s="329"/>
      <c r="J63" s="329"/>
      <c r="K63" s="329"/>
      <c r="L63" s="329"/>
      <c r="M63" s="329"/>
      <c r="N63" s="329"/>
      <c r="O63" s="329"/>
      <c r="P63" s="329"/>
      <c r="Q63" s="329"/>
      <c r="R63" s="329"/>
      <c r="S63" s="329"/>
      <c r="T63" s="329"/>
      <c r="U63" s="329"/>
      <c r="V63" s="329"/>
      <c r="W63" s="329"/>
      <c r="X63" s="329"/>
      <c r="Y63" s="329"/>
      <c r="Z63" s="329"/>
      <c r="AA63" s="329"/>
      <c r="AB63" s="329"/>
      <c r="AC63" s="329"/>
      <c r="AD63" s="329"/>
      <c r="AE63" s="329"/>
      <c r="AF63" s="329"/>
      <c r="AG63" s="329"/>
    </row>
    <row r="64" spans="1:33" x14ac:dyDescent="0.2">
      <c r="A64" s="329"/>
      <c r="B64" s="329"/>
      <c r="C64" s="329"/>
      <c r="D64" s="329"/>
      <c r="E64" s="329"/>
      <c r="F64" s="329"/>
      <c r="G64" s="329"/>
      <c r="H64" s="329"/>
      <c r="I64" s="329"/>
      <c r="J64" s="329"/>
      <c r="K64" s="329"/>
      <c r="L64" s="329"/>
      <c r="M64" s="329"/>
      <c r="N64" s="329"/>
      <c r="O64" s="329"/>
      <c r="P64" s="329"/>
      <c r="Q64" s="329"/>
      <c r="R64" s="329"/>
      <c r="S64" s="329"/>
      <c r="T64" s="329"/>
      <c r="U64" s="329"/>
      <c r="V64" s="329"/>
      <c r="W64" s="329"/>
      <c r="X64" s="329"/>
      <c r="Y64" s="329"/>
      <c r="Z64" s="329"/>
      <c r="AA64" s="329"/>
      <c r="AB64" s="329"/>
      <c r="AC64" s="329"/>
      <c r="AD64" s="329"/>
      <c r="AE64" s="329"/>
      <c r="AF64" s="329"/>
      <c r="AG64" s="329"/>
    </row>
    <row r="65" spans="1:33" x14ac:dyDescent="0.2">
      <c r="A65" s="329"/>
      <c r="B65" s="329"/>
      <c r="C65" s="329"/>
      <c r="D65" s="329"/>
      <c r="E65" s="329"/>
      <c r="F65" s="329"/>
      <c r="G65" s="329"/>
      <c r="H65" s="329"/>
      <c r="I65" s="329"/>
      <c r="J65" s="329"/>
      <c r="K65" s="329"/>
      <c r="L65" s="329"/>
      <c r="M65" s="329"/>
      <c r="N65" s="329"/>
      <c r="O65" s="329"/>
      <c r="P65" s="329"/>
      <c r="Q65" s="329"/>
      <c r="R65" s="329"/>
      <c r="S65" s="329"/>
      <c r="T65" s="329"/>
      <c r="U65" s="329"/>
      <c r="V65" s="329"/>
      <c r="W65" s="329"/>
      <c r="X65" s="329"/>
      <c r="Y65" s="329"/>
      <c r="Z65" s="329"/>
      <c r="AA65" s="329"/>
      <c r="AB65" s="329"/>
      <c r="AC65" s="329"/>
      <c r="AD65" s="329"/>
      <c r="AE65" s="329"/>
      <c r="AF65" s="329"/>
      <c r="AG65" s="329"/>
    </row>
    <row r="66" spans="1:33" x14ac:dyDescent="0.2">
      <c r="A66" s="329"/>
      <c r="B66" s="329"/>
      <c r="C66" s="329"/>
      <c r="D66" s="329"/>
      <c r="E66" s="329"/>
      <c r="F66" s="329"/>
      <c r="G66" s="329"/>
      <c r="H66" s="329"/>
      <c r="I66" s="329"/>
      <c r="J66" s="329"/>
      <c r="K66" s="329"/>
      <c r="L66" s="329"/>
      <c r="M66" s="329"/>
      <c r="N66" s="329"/>
      <c r="O66" s="329"/>
      <c r="P66" s="329"/>
      <c r="Q66" s="329"/>
      <c r="R66" s="329"/>
      <c r="S66" s="329"/>
      <c r="T66" s="329"/>
      <c r="U66" s="329"/>
      <c r="V66" s="329"/>
      <c r="W66" s="329"/>
      <c r="X66" s="329"/>
      <c r="Y66" s="329"/>
      <c r="Z66" s="329"/>
      <c r="AA66" s="329"/>
      <c r="AB66" s="329"/>
      <c r="AC66" s="329"/>
      <c r="AD66" s="329"/>
      <c r="AE66" s="329"/>
      <c r="AF66" s="329"/>
      <c r="AG66" s="329"/>
    </row>
    <row r="67" spans="1:33" x14ac:dyDescent="0.2">
      <c r="A67" s="329"/>
      <c r="B67" s="329"/>
      <c r="C67" s="329"/>
      <c r="D67" s="329"/>
      <c r="E67" s="329"/>
      <c r="F67" s="329"/>
      <c r="G67" s="329"/>
      <c r="H67" s="329"/>
      <c r="I67" s="329"/>
      <c r="J67" s="329"/>
      <c r="K67" s="329"/>
      <c r="L67" s="329"/>
      <c r="M67" s="329"/>
      <c r="N67" s="329"/>
      <c r="O67" s="329"/>
      <c r="P67" s="329"/>
      <c r="Q67" s="329"/>
      <c r="R67" s="329"/>
      <c r="S67" s="329"/>
      <c r="T67" s="329"/>
      <c r="U67" s="329"/>
      <c r="V67" s="329"/>
      <c r="W67" s="329"/>
      <c r="X67" s="329"/>
      <c r="Y67" s="329"/>
      <c r="Z67" s="329"/>
      <c r="AA67" s="329"/>
      <c r="AB67" s="329"/>
      <c r="AC67" s="329"/>
      <c r="AD67" s="329"/>
      <c r="AE67" s="329"/>
      <c r="AF67" s="329"/>
      <c r="AG67" s="329"/>
    </row>
    <row r="68" spans="1:33" x14ac:dyDescent="0.2">
      <c r="A68" s="329"/>
      <c r="B68" s="329"/>
      <c r="C68" s="329"/>
      <c r="D68" s="329"/>
      <c r="E68" s="329"/>
      <c r="F68" s="329"/>
      <c r="G68" s="329"/>
      <c r="H68" s="329"/>
      <c r="I68" s="329"/>
      <c r="J68" s="329"/>
      <c r="K68" s="329"/>
      <c r="L68" s="329"/>
      <c r="M68" s="329"/>
      <c r="N68" s="329"/>
      <c r="O68" s="329"/>
      <c r="P68" s="329"/>
      <c r="Q68" s="329"/>
      <c r="R68" s="329"/>
      <c r="S68" s="329"/>
      <c r="T68" s="329"/>
      <c r="U68" s="329"/>
      <c r="V68" s="329"/>
      <c r="W68" s="329"/>
      <c r="X68" s="329"/>
      <c r="Y68" s="329"/>
      <c r="Z68" s="329"/>
      <c r="AA68" s="329"/>
      <c r="AB68" s="329"/>
      <c r="AC68" s="329"/>
      <c r="AD68" s="329"/>
      <c r="AE68" s="329"/>
      <c r="AF68" s="329"/>
      <c r="AG68" s="329"/>
    </row>
    <row r="69" spans="1:33" x14ac:dyDescent="0.2">
      <c r="A69" s="329"/>
      <c r="B69" s="329"/>
      <c r="C69" s="329"/>
      <c r="D69" s="329"/>
      <c r="E69" s="329"/>
      <c r="F69" s="329"/>
      <c r="G69" s="329"/>
      <c r="H69" s="329"/>
      <c r="I69" s="329"/>
      <c r="J69" s="329"/>
      <c r="K69" s="329"/>
      <c r="L69" s="329"/>
      <c r="M69" s="329"/>
      <c r="N69" s="329"/>
      <c r="O69" s="329"/>
      <c r="P69" s="329"/>
      <c r="Q69" s="329"/>
      <c r="R69" s="329"/>
      <c r="S69" s="329"/>
      <c r="T69" s="329"/>
      <c r="U69" s="329"/>
      <c r="V69" s="329"/>
      <c r="W69" s="329"/>
      <c r="X69" s="329"/>
      <c r="Y69" s="329"/>
      <c r="Z69" s="329"/>
      <c r="AA69" s="329"/>
      <c r="AB69" s="329"/>
      <c r="AC69" s="329"/>
      <c r="AD69" s="329"/>
      <c r="AE69" s="329"/>
      <c r="AF69" s="329"/>
      <c r="AG69" s="329"/>
    </row>
    <row r="70" spans="1:33" x14ac:dyDescent="0.2">
      <c r="A70" s="329"/>
      <c r="B70" s="329"/>
      <c r="C70" s="329"/>
      <c r="D70" s="329"/>
      <c r="E70" s="329"/>
      <c r="F70" s="329"/>
      <c r="G70" s="329"/>
      <c r="H70" s="329"/>
      <c r="I70" s="329"/>
      <c r="J70" s="329"/>
      <c r="K70" s="329"/>
      <c r="L70" s="329"/>
      <c r="M70" s="329"/>
      <c r="N70" s="329"/>
      <c r="O70" s="329"/>
      <c r="P70" s="329"/>
      <c r="Q70" s="329"/>
      <c r="R70" s="329"/>
      <c r="S70" s="329"/>
      <c r="T70" s="329"/>
      <c r="U70" s="329"/>
      <c r="V70" s="329"/>
      <c r="W70" s="329"/>
      <c r="X70" s="329"/>
      <c r="Y70" s="329"/>
      <c r="Z70" s="329"/>
      <c r="AA70" s="329"/>
      <c r="AB70" s="329"/>
      <c r="AC70" s="329"/>
      <c r="AD70" s="329"/>
      <c r="AE70" s="329"/>
      <c r="AF70" s="329"/>
      <c r="AG70" s="329"/>
    </row>
    <row r="71" spans="1:33" x14ac:dyDescent="0.2">
      <c r="A71" s="329"/>
      <c r="B71" s="329"/>
      <c r="C71" s="329"/>
      <c r="D71" s="329"/>
      <c r="E71" s="329"/>
      <c r="F71" s="329"/>
      <c r="G71" s="329"/>
      <c r="H71" s="329"/>
      <c r="I71" s="329"/>
      <c r="J71" s="329"/>
      <c r="K71" s="329"/>
      <c r="L71" s="329"/>
      <c r="M71" s="329"/>
      <c r="N71" s="329"/>
      <c r="O71" s="329"/>
      <c r="P71" s="329"/>
      <c r="Q71" s="329"/>
      <c r="R71" s="329"/>
      <c r="S71" s="329"/>
      <c r="T71" s="329"/>
      <c r="U71" s="329"/>
      <c r="V71" s="329"/>
      <c r="W71" s="329"/>
      <c r="X71" s="329"/>
      <c r="Y71" s="329"/>
      <c r="Z71" s="329"/>
      <c r="AA71" s="329"/>
      <c r="AB71" s="329"/>
      <c r="AC71" s="329"/>
      <c r="AD71" s="329"/>
      <c r="AE71" s="329"/>
      <c r="AF71" s="329"/>
      <c r="AG71" s="329"/>
    </row>
    <row r="72" spans="1:33" x14ac:dyDescent="0.2">
      <c r="A72" s="329"/>
      <c r="B72" s="329"/>
      <c r="C72" s="329"/>
      <c r="D72" s="329"/>
      <c r="E72" s="329"/>
      <c r="F72" s="329"/>
      <c r="G72" s="329"/>
      <c r="H72" s="329"/>
      <c r="I72" s="329"/>
      <c r="J72" s="329"/>
      <c r="K72" s="329"/>
      <c r="L72" s="329"/>
      <c r="M72" s="329"/>
      <c r="N72" s="329"/>
      <c r="O72" s="329"/>
      <c r="P72" s="329"/>
      <c r="Q72" s="329"/>
      <c r="R72" s="329"/>
      <c r="S72" s="329"/>
      <c r="T72" s="329"/>
      <c r="U72" s="329"/>
      <c r="V72" s="329"/>
      <c r="W72" s="329"/>
      <c r="X72" s="329"/>
      <c r="Y72" s="329"/>
      <c r="Z72" s="329"/>
      <c r="AA72" s="329"/>
      <c r="AB72" s="329"/>
      <c r="AC72" s="329"/>
      <c r="AD72" s="329"/>
      <c r="AE72" s="329"/>
      <c r="AF72" s="329"/>
      <c r="AG72" s="329"/>
    </row>
    <row r="73" spans="1:33" x14ac:dyDescent="0.2">
      <c r="A73" s="329"/>
      <c r="B73" s="329"/>
      <c r="C73" s="329"/>
      <c r="D73" s="329"/>
      <c r="E73" s="329"/>
      <c r="F73" s="329"/>
      <c r="G73" s="329"/>
      <c r="H73" s="329"/>
      <c r="I73" s="329"/>
      <c r="J73" s="329"/>
      <c r="K73" s="329"/>
      <c r="L73" s="329"/>
      <c r="M73" s="329"/>
      <c r="N73" s="329"/>
      <c r="O73" s="329"/>
      <c r="P73" s="329"/>
      <c r="Q73" s="329"/>
      <c r="R73" s="329"/>
      <c r="S73" s="329"/>
      <c r="T73" s="329"/>
      <c r="U73" s="329"/>
      <c r="V73" s="329"/>
      <c r="W73" s="329"/>
      <c r="X73" s="329"/>
      <c r="Y73" s="329"/>
      <c r="Z73" s="329"/>
      <c r="AA73" s="329"/>
      <c r="AB73" s="329"/>
      <c r="AC73" s="329"/>
      <c r="AD73" s="329"/>
      <c r="AE73" s="329"/>
      <c r="AF73" s="329"/>
      <c r="AG73" s="329"/>
    </row>
    <row r="74" spans="1:33" x14ac:dyDescent="0.2">
      <c r="A74" s="329"/>
      <c r="B74" s="329"/>
      <c r="C74" s="329"/>
      <c r="D74" s="329"/>
      <c r="E74" s="329"/>
      <c r="F74" s="329"/>
      <c r="G74" s="329"/>
      <c r="H74" s="329"/>
      <c r="I74" s="329"/>
      <c r="J74" s="329"/>
      <c r="K74" s="329"/>
      <c r="L74" s="329"/>
      <c r="M74" s="329"/>
      <c r="N74" s="329"/>
      <c r="O74" s="329"/>
      <c r="P74" s="329"/>
      <c r="Q74" s="329"/>
      <c r="R74" s="329"/>
      <c r="S74" s="329"/>
      <c r="T74" s="329"/>
      <c r="U74" s="329"/>
      <c r="V74" s="329"/>
      <c r="W74" s="329"/>
      <c r="X74" s="329"/>
      <c r="Y74" s="329"/>
      <c r="Z74" s="329"/>
      <c r="AA74" s="329"/>
      <c r="AB74" s="329"/>
      <c r="AC74" s="329"/>
      <c r="AD74" s="329"/>
      <c r="AE74" s="329"/>
      <c r="AF74" s="329"/>
      <c r="AG74" s="329"/>
    </row>
    <row r="75" spans="1:33" x14ac:dyDescent="0.2">
      <c r="A75" s="329"/>
      <c r="B75" s="329"/>
      <c r="C75" s="329"/>
      <c r="D75" s="329"/>
      <c r="E75" s="329"/>
      <c r="F75" s="329"/>
      <c r="G75" s="329"/>
      <c r="H75" s="329"/>
      <c r="I75" s="329"/>
      <c r="J75" s="329"/>
      <c r="K75" s="329"/>
      <c r="L75" s="329"/>
      <c r="M75" s="329"/>
      <c r="N75" s="329"/>
      <c r="O75" s="329"/>
      <c r="P75" s="329"/>
      <c r="Q75" s="329"/>
      <c r="R75" s="329"/>
      <c r="S75" s="329"/>
      <c r="T75" s="329"/>
      <c r="U75" s="329"/>
      <c r="V75" s="329"/>
      <c r="W75" s="329"/>
      <c r="X75" s="329"/>
      <c r="Y75" s="329"/>
      <c r="Z75" s="329"/>
      <c r="AA75" s="329"/>
      <c r="AB75" s="329"/>
      <c r="AC75" s="329"/>
      <c r="AD75" s="329"/>
      <c r="AE75" s="329"/>
      <c r="AF75" s="329"/>
      <c r="AG75" s="329"/>
    </row>
    <row r="76" spans="1:33" x14ac:dyDescent="0.2">
      <c r="A76" s="329"/>
      <c r="B76" s="329"/>
      <c r="C76" s="329"/>
      <c r="D76" s="329"/>
      <c r="E76" s="329"/>
      <c r="F76" s="329"/>
      <c r="G76" s="329"/>
      <c r="H76" s="329"/>
      <c r="I76" s="329"/>
      <c r="J76" s="329"/>
      <c r="K76" s="329"/>
      <c r="L76" s="329"/>
      <c r="M76" s="329"/>
      <c r="N76" s="329"/>
      <c r="O76" s="329"/>
      <c r="P76" s="329"/>
      <c r="Q76" s="329"/>
      <c r="R76" s="329"/>
      <c r="S76" s="329"/>
      <c r="T76" s="329"/>
      <c r="U76" s="329"/>
      <c r="V76" s="329"/>
      <c r="W76" s="329"/>
      <c r="X76" s="329"/>
      <c r="Y76" s="329"/>
      <c r="Z76" s="329"/>
      <c r="AA76" s="329"/>
      <c r="AB76" s="329"/>
      <c r="AC76" s="329"/>
      <c r="AD76" s="329"/>
      <c r="AE76" s="329"/>
      <c r="AF76" s="329"/>
      <c r="AG76" s="329"/>
    </row>
    <row r="77" spans="1:33" x14ac:dyDescent="0.2">
      <c r="A77" s="329"/>
      <c r="B77" s="329"/>
      <c r="C77" s="329"/>
      <c r="D77" s="329"/>
      <c r="E77" s="329"/>
      <c r="F77" s="329"/>
      <c r="G77" s="329"/>
      <c r="H77" s="329"/>
      <c r="I77" s="329"/>
      <c r="J77" s="329"/>
      <c r="K77" s="329"/>
      <c r="L77" s="329"/>
      <c r="M77" s="329"/>
      <c r="N77" s="329"/>
      <c r="O77" s="329"/>
      <c r="P77" s="329"/>
      <c r="Q77" s="329"/>
      <c r="R77" s="329"/>
      <c r="S77" s="329"/>
      <c r="T77" s="329"/>
      <c r="U77" s="329"/>
      <c r="V77" s="329"/>
      <c r="W77" s="329"/>
      <c r="X77" s="329"/>
      <c r="Y77" s="329"/>
      <c r="Z77" s="329"/>
      <c r="AA77" s="329"/>
      <c r="AB77" s="329"/>
      <c r="AC77" s="329"/>
      <c r="AD77" s="329"/>
      <c r="AE77" s="329"/>
      <c r="AF77" s="329"/>
      <c r="AG77" s="329"/>
    </row>
    <row r="78" spans="1:33" x14ac:dyDescent="0.2">
      <c r="A78" s="329"/>
      <c r="B78" s="329"/>
      <c r="C78" s="329"/>
      <c r="D78" s="329"/>
      <c r="E78" s="329"/>
      <c r="F78" s="329"/>
      <c r="G78" s="329"/>
      <c r="H78" s="329"/>
      <c r="I78" s="329"/>
      <c r="J78" s="329"/>
      <c r="K78" s="329"/>
      <c r="L78" s="329"/>
      <c r="M78" s="329"/>
      <c r="N78" s="329"/>
      <c r="O78" s="329"/>
      <c r="P78" s="329"/>
      <c r="Q78" s="329"/>
      <c r="R78" s="329"/>
      <c r="S78" s="329"/>
      <c r="T78" s="329"/>
      <c r="U78" s="329"/>
      <c r="V78" s="329"/>
      <c r="W78" s="329"/>
      <c r="X78" s="329"/>
      <c r="Y78" s="329"/>
      <c r="Z78" s="329"/>
      <c r="AA78" s="329"/>
      <c r="AB78" s="329"/>
      <c r="AC78" s="329"/>
      <c r="AD78" s="329"/>
      <c r="AE78" s="329"/>
      <c r="AF78" s="329"/>
      <c r="AG78" s="329"/>
    </row>
    <row r="79" spans="1:33" x14ac:dyDescent="0.2">
      <c r="A79" s="329"/>
      <c r="B79" s="329"/>
      <c r="C79" s="329"/>
      <c r="D79" s="329"/>
      <c r="E79" s="329"/>
      <c r="F79" s="329"/>
      <c r="G79" s="329"/>
      <c r="H79" s="329"/>
      <c r="I79" s="329"/>
      <c r="J79" s="329"/>
      <c r="K79" s="329"/>
      <c r="L79" s="329"/>
      <c r="M79" s="329"/>
      <c r="N79" s="329"/>
      <c r="O79" s="329"/>
      <c r="P79" s="329"/>
      <c r="Q79" s="329"/>
      <c r="R79" s="329"/>
      <c r="S79" s="329"/>
      <c r="T79" s="329"/>
      <c r="U79" s="329"/>
      <c r="V79" s="329"/>
      <c r="W79" s="329"/>
      <c r="X79" s="329"/>
      <c r="Y79" s="329"/>
      <c r="Z79" s="329"/>
      <c r="AA79" s="329"/>
      <c r="AB79" s="329"/>
      <c r="AC79" s="329"/>
      <c r="AD79" s="329"/>
      <c r="AE79" s="329"/>
      <c r="AF79" s="329"/>
      <c r="AG79" s="329"/>
    </row>
    <row r="80" spans="1:33" x14ac:dyDescent="0.2">
      <c r="A80" s="329"/>
      <c r="B80" s="329"/>
      <c r="C80" s="329"/>
      <c r="D80" s="329"/>
      <c r="E80" s="329"/>
      <c r="F80" s="329"/>
      <c r="G80" s="329"/>
      <c r="H80" s="329"/>
      <c r="I80" s="329"/>
      <c r="J80" s="329"/>
      <c r="K80" s="329"/>
      <c r="L80" s="329"/>
      <c r="M80" s="329"/>
      <c r="N80" s="329"/>
      <c r="O80" s="329"/>
      <c r="P80" s="329"/>
      <c r="Q80" s="329"/>
      <c r="R80" s="329"/>
      <c r="S80" s="329"/>
      <c r="T80" s="329"/>
      <c r="U80" s="329"/>
      <c r="V80" s="329"/>
      <c r="W80" s="329"/>
      <c r="X80" s="329"/>
      <c r="Y80" s="329"/>
      <c r="Z80" s="329"/>
      <c r="AA80" s="329"/>
      <c r="AB80" s="329"/>
      <c r="AC80" s="329"/>
      <c r="AD80" s="329"/>
      <c r="AE80" s="329"/>
      <c r="AF80" s="329"/>
      <c r="AG80" s="329"/>
    </row>
    <row r="81" spans="1:33" x14ac:dyDescent="0.2">
      <c r="A81" s="329"/>
      <c r="B81" s="329"/>
      <c r="C81" s="329"/>
      <c r="D81" s="329"/>
      <c r="E81" s="329"/>
      <c r="F81" s="329"/>
      <c r="G81" s="329"/>
      <c r="H81" s="329"/>
      <c r="I81" s="329"/>
      <c r="J81" s="329"/>
      <c r="K81" s="329"/>
      <c r="L81" s="329"/>
      <c r="M81" s="329"/>
      <c r="N81" s="329"/>
      <c r="O81" s="329"/>
      <c r="P81" s="329"/>
      <c r="Q81" s="329"/>
      <c r="R81" s="329"/>
      <c r="S81" s="329"/>
      <c r="T81" s="329"/>
      <c r="U81" s="329"/>
      <c r="V81" s="329"/>
      <c r="W81" s="329"/>
      <c r="X81" s="329"/>
      <c r="Y81" s="329"/>
      <c r="Z81" s="329"/>
      <c r="AA81" s="329"/>
      <c r="AB81" s="329"/>
      <c r="AC81" s="329"/>
      <c r="AD81" s="329"/>
      <c r="AE81" s="329"/>
      <c r="AF81" s="329"/>
      <c r="AG81" s="329"/>
    </row>
    <row r="82" spans="1:33" x14ac:dyDescent="0.2">
      <c r="A82" s="329"/>
      <c r="B82" s="329"/>
      <c r="C82" s="329"/>
      <c r="D82" s="329"/>
      <c r="E82" s="329"/>
      <c r="F82" s="329"/>
      <c r="G82" s="329"/>
      <c r="H82" s="329"/>
      <c r="I82" s="329"/>
      <c r="J82" s="329"/>
      <c r="K82" s="329"/>
      <c r="L82" s="329"/>
      <c r="M82" s="329"/>
      <c r="N82" s="329"/>
      <c r="O82" s="329"/>
      <c r="P82" s="329"/>
      <c r="Q82" s="329"/>
      <c r="R82" s="329"/>
      <c r="S82" s="329"/>
      <c r="T82" s="329"/>
      <c r="U82" s="329"/>
      <c r="V82" s="329"/>
      <c r="W82" s="329"/>
      <c r="X82" s="329"/>
      <c r="Y82" s="329"/>
      <c r="Z82" s="329"/>
      <c r="AA82" s="329"/>
      <c r="AB82" s="329"/>
      <c r="AC82" s="329"/>
      <c r="AD82" s="329"/>
      <c r="AE82" s="329"/>
      <c r="AF82" s="329"/>
      <c r="AG82" s="329"/>
    </row>
    <row r="83" spans="1:33" x14ac:dyDescent="0.2">
      <c r="A83" s="329"/>
      <c r="B83" s="329"/>
      <c r="C83" s="329"/>
      <c r="D83" s="329"/>
      <c r="E83" s="329"/>
      <c r="F83" s="329"/>
      <c r="G83" s="329"/>
      <c r="H83" s="329"/>
      <c r="I83" s="329"/>
      <c r="J83" s="329"/>
      <c r="K83" s="329"/>
      <c r="L83" s="329"/>
      <c r="M83" s="329"/>
      <c r="N83" s="329"/>
      <c r="O83" s="329"/>
      <c r="P83" s="329"/>
      <c r="Q83" s="329"/>
      <c r="R83" s="329"/>
      <c r="S83" s="329"/>
      <c r="T83" s="329"/>
      <c r="U83" s="329"/>
      <c r="V83" s="329"/>
      <c r="W83" s="329"/>
      <c r="X83" s="329"/>
      <c r="Y83" s="329"/>
      <c r="Z83" s="329"/>
      <c r="AA83" s="329"/>
      <c r="AB83" s="329"/>
      <c r="AC83" s="329"/>
      <c r="AD83" s="329"/>
      <c r="AE83" s="329"/>
      <c r="AF83" s="329"/>
      <c r="AG83" s="329"/>
    </row>
    <row r="84" spans="1:33" x14ac:dyDescent="0.2">
      <c r="A84" s="329"/>
      <c r="B84" s="329"/>
      <c r="C84" s="329"/>
      <c r="D84" s="329"/>
      <c r="E84" s="329"/>
      <c r="F84" s="329"/>
      <c r="G84" s="329"/>
      <c r="H84" s="329"/>
      <c r="I84" s="329"/>
      <c r="J84" s="329"/>
      <c r="K84" s="329"/>
      <c r="L84" s="329"/>
      <c r="M84" s="329"/>
      <c r="N84" s="329"/>
      <c r="O84" s="329"/>
      <c r="P84" s="329"/>
      <c r="Q84" s="329"/>
      <c r="R84" s="329"/>
      <c r="S84" s="329"/>
      <c r="T84" s="329"/>
      <c r="U84" s="329"/>
      <c r="V84" s="329"/>
      <c r="W84" s="329"/>
      <c r="X84" s="329"/>
      <c r="Y84" s="329"/>
      <c r="Z84" s="329"/>
      <c r="AA84" s="329"/>
      <c r="AB84" s="329"/>
      <c r="AC84" s="329"/>
      <c r="AD84" s="329"/>
      <c r="AE84" s="329"/>
      <c r="AF84" s="329"/>
      <c r="AG84" s="329"/>
    </row>
    <row r="85" spans="1:33" x14ac:dyDescent="0.2">
      <c r="A85" s="329"/>
      <c r="B85" s="329"/>
      <c r="C85" s="329"/>
      <c r="D85" s="329"/>
      <c r="E85" s="329"/>
      <c r="F85" s="329"/>
      <c r="G85" s="329"/>
      <c r="H85" s="329"/>
      <c r="I85" s="329"/>
      <c r="J85" s="329"/>
      <c r="K85" s="329"/>
      <c r="L85" s="329"/>
      <c r="M85" s="329"/>
      <c r="N85" s="329"/>
      <c r="O85" s="329"/>
      <c r="P85" s="329"/>
      <c r="Q85" s="329"/>
      <c r="R85" s="329"/>
      <c r="S85" s="329"/>
      <c r="T85" s="329"/>
      <c r="U85" s="329"/>
      <c r="V85" s="329"/>
      <c r="W85" s="329"/>
      <c r="X85" s="329"/>
      <c r="Y85" s="329"/>
      <c r="Z85" s="329"/>
      <c r="AA85" s="329"/>
      <c r="AB85" s="329"/>
      <c r="AC85" s="329"/>
      <c r="AD85" s="329"/>
      <c r="AE85" s="329"/>
      <c r="AF85" s="329"/>
      <c r="AG85" s="329"/>
    </row>
    <row r="86" spans="1:33" x14ac:dyDescent="0.2">
      <c r="A86" s="329"/>
      <c r="B86" s="329"/>
      <c r="C86" s="329"/>
      <c r="D86" s="329"/>
      <c r="E86" s="329"/>
      <c r="F86" s="329"/>
      <c r="G86" s="329"/>
      <c r="H86" s="329"/>
      <c r="I86" s="329"/>
      <c r="J86" s="329"/>
      <c r="K86" s="329"/>
      <c r="L86" s="329"/>
      <c r="M86" s="329"/>
      <c r="N86" s="329"/>
      <c r="O86" s="329"/>
      <c r="P86" s="329"/>
      <c r="Q86" s="329"/>
      <c r="R86" s="329"/>
      <c r="S86" s="329"/>
      <c r="T86" s="329"/>
      <c r="U86" s="329"/>
      <c r="V86" s="329"/>
      <c r="W86" s="329"/>
      <c r="X86" s="329"/>
      <c r="Y86" s="329"/>
      <c r="Z86" s="329"/>
      <c r="AA86" s="329"/>
      <c r="AB86" s="329"/>
      <c r="AC86" s="329"/>
      <c r="AD86" s="329"/>
      <c r="AE86" s="329"/>
      <c r="AF86" s="329"/>
      <c r="AG86" s="329"/>
    </row>
    <row r="87" spans="1:33" x14ac:dyDescent="0.2">
      <c r="A87" s="329"/>
      <c r="B87" s="329"/>
      <c r="C87" s="329"/>
      <c r="D87" s="329"/>
      <c r="E87" s="329"/>
      <c r="F87" s="329"/>
      <c r="G87" s="329"/>
      <c r="H87" s="329"/>
      <c r="I87" s="329"/>
      <c r="J87" s="329"/>
      <c r="K87" s="329"/>
      <c r="L87" s="329"/>
      <c r="M87" s="329"/>
      <c r="N87" s="329"/>
      <c r="O87" s="329"/>
      <c r="P87" s="329"/>
      <c r="Q87" s="329"/>
      <c r="R87" s="329"/>
      <c r="S87" s="329"/>
      <c r="T87" s="329"/>
      <c r="U87" s="329"/>
      <c r="V87" s="329"/>
      <c r="W87" s="329"/>
      <c r="X87" s="329"/>
      <c r="Y87" s="329"/>
      <c r="Z87" s="329"/>
      <c r="AA87" s="329"/>
      <c r="AB87" s="329"/>
      <c r="AC87" s="329"/>
      <c r="AD87" s="329"/>
      <c r="AE87" s="329"/>
      <c r="AF87" s="329"/>
      <c r="AG87" s="329"/>
    </row>
    <row r="88" spans="1:33" x14ac:dyDescent="0.2">
      <c r="A88" s="329"/>
      <c r="B88" s="329"/>
      <c r="C88" s="329"/>
      <c r="D88" s="329"/>
      <c r="E88" s="329"/>
      <c r="F88" s="329"/>
      <c r="G88" s="329"/>
      <c r="H88" s="329"/>
      <c r="I88" s="329"/>
      <c r="J88" s="329"/>
      <c r="K88" s="329"/>
      <c r="L88" s="329"/>
      <c r="M88" s="329"/>
      <c r="N88" s="329"/>
      <c r="O88" s="329"/>
      <c r="P88" s="329"/>
      <c r="Q88" s="329"/>
      <c r="R88" s="329"/>
      <c r="S88" s="329"/>
      <c r="T88" s="329"/>
      <c r="U88" s="329"/>
      <c r="V88" s="329"/>
      <c r="W88" s="329"/>
      <c r="X88" s="329"/>
      <c r="Y88" s="329"/>
      <c r="Z88" s="329"/>
      <c r="AA88" s="329"/>
      <c r="AB88" s="329"/>
      <c r="AC88" s="329"/>
      <c r="AD88" s="329"/>
      <c r="AE88" s="329"/>
      <c r="AF88" s="329"/>
      <c r="AG88" s="329"/>
    </row>
    <row r="89" spans="1:33" x14ac:dyDescent="0.2">
      <c r="A89" s="329"/>
      <c r="B89" s="329"/>
      <c r="C89" s="329"/>
      <c r="D89" s="329"/>
      <c r="E89" s="329"/>
      <c r="F89" s="329"/>
      <c r="G89" s="329"/>
      <c r="H89" s="329"/>
      <c r="I89" s="329"/>
      <c r="J89" s="329"/>
      <c r="K89" s="329"/>
      <c r="L89" s="329"/>
      <c r="M89" s="329"/>
      <c r="N89" s="329"/>
      <c r="O89" s="329"/>
      <c r="P89" s="329"/>
      <c r="Q89" s="329"/>
      <c r="R89" s="329"/>
      <c r="S89" s="329"/>
      <c r="T89" s="329"/>
      <c r="U89" s="329"/>
      <c r="V89" s="329"/>
      <c r="W89" s="329"/>
      <c r="X89" s="329"/>
      <c r="Y89" s="329"/>
      <c r="Z89" s="329"/>
      <c r="AA89" s="329"/>
      <c r="AB89" s="329"/>
      <c r="AC89" s="329"/>
      <c r="AD89" s="329"/>
      <c r="AE89" s="329"/>
      <c r="AF89" s="329"/>
      <c r="AG89" s="329"/>
    </row>
    <row r="90" spans="1:33" x14ac:dyDescent="0.2">
      <c r="A90" s="329"/>
      <c r="B90" s="329"/>
      <c r="C90" s="329"/>
      <c r="D90" s="329"/>
      <c r="E90" s="329"/>
      <c r="F90" s="329"/>
      <c r="G90" s="329"/>
      <c r="H90" s="329"/>
      <c r="I90" s="329"/>
      <c r="J90" s="329"/>
      <c r="K90" s="329"/>
      <c r="L90" s="329"/>
      <c r="M90" s="329"/>
      <c r="N90" s="329"/>
      <c r="O90" s="329"/>
      <c r="P90" s="329"/>
      <c r="Q90" s="329"/>
      <c r="R90" s="329"/>
      <c r="S90" s="329"/>
      <c r="T90" s="329"/>
      <c r="U90" s="329"/>
      <c r="V90" s="329"/>
      <c r="W90" s="329"/>
      <c r="X90" s="329"/>
      <c r="Y90" s="329"/>
      <c r="Z90" s="329"/>
      <c r="AA90" s="329"/>
      <c r="AB90" s="329"/>
      <c r="AC90" s="329"/>
      <c r="AD90" s="329"/>
      <c r="AE90" s="329"/>
      <c r="AF90" s="329"/>
      <c r="AG90" s="329"/>
    </row>
    <row r="91" spans="1:33" x14ac:dyDescent="0.2">
      <c r="A91" s="329"/>
      <c r="B91" s="329"/>
      <c r="C91" s="329"/>
      <c r="D91" s="329"/>
      <c r="E91" s="329"/>
      <c r="F91" s="329"/>
      <c r="G91" s="329"/>
      <c r="H91" s="329"/>
      <c r="I91" s="329"/>
      <c r="J91" s="329"/>
      <c r="K91" s="329"/>
      <c r="L91" s="329"/>
      <c r="M91" s="329"/>
      <c r="N91" s="329"/>
      <c r="O91" s="329"/>
      <c r="P91" s="329"/>
      <c r="Q91" s="329"/>
      <c r="R91" s="329"/>
      <c r="S91" s="329"/>
      <c r="T91" s="329"/>
      <c r="U91" s="329"/>
      <c r="V91" s="329"/>
      <c r="W91" s="329"/>
      <c r="X91" s="329"/>
      <c r="Y91" s="329"/>
      <c r="Z91" s="329"/>
      <c r="AA91" s="329"/>
      <c r="AB91" s="329"/>
      <c r="AC91" s="329"/>
      <c r="AD91" s="329"/>
      <c r="AE91" s="329"/>
      <c r="AF91" s="329"/>
      <c r="AG91" s="329"/>
    </row>
    <row r="92" spans="1:33" x14ac:dyDescent="0.2">
      <c r="A92" s="329"/>
      <c r="B92" s="329"/>
      <c r="C92" s="329"/>
      <c r="D92" s="329"/>
      <c r="E92" s="329"/>
      <c r="F92" s="329"/>
      <c r="G92" s="329"/>
      <c r="H92" s="329"/>
      <c r="I92" s="329"/>
      <c r="J92" s="329"/>
      <c r="K92" s="329"/>
      <c r="L92" s="329"/>
      <c r="M92" s="329"/>
      <c r="N92" s="329"/>
      <c r="O92" s="329"/>
      <c r="P92" s="329"/>
      <c r="Q92" s="329"/>
      <c r="R92" s="329"/>
      <c r="S92" s="329"/>
      <c r="T92" s="329"/>
      <c r="U92" s="329"/>
      <c r="V92" s="329"/>
      <c r="W92" s="329"/>
      <c r="X92" s="329"/>
      <c r="Y92" s="329"/>
      <c r="Z92" s="329"/>
      <c r="AA92" s="329"/>
      <c r="AB92" s="329"/>
      <c r="AC92" s="329"/>
      <c r="AD92" s="329"/>
      <c r="AE92" s="329"/>
      <c r="AF92" s="329"/>
      <c r="AG92" s="329"/>
    </row>
    <row r="93" spans="1:33" x14ac:dyDescent="0.2">
      <c r="A93" s="329"/>
      <c r="B93" s="329"/>
      <c r="C93" s="329"/>
      <c r="D93" s="329"/>
      <c r="E93" s="329"/>
      <c r="F93" s="329"/>
      <c r="G93" s="329"/>
      <c r="H93" s="329"/>
      <c r="I93" s="329"/>
      <c r="J93" s="329"/>
      <c r="K93" s="329"/>
      <c r="L93" s="329"/>
      <c r="M93" s="329"/>
      <c r="N93" s="329"/>
      <c r="O93" s="329"/>
      <c r="P93" s="329"/>
      <c r="Q93" s="329"/>
      <c r="R93" s="329"/>
      <c r="S93" s="329"/>
      <c r="T93" s="329"/>
      <c r="U93" s="329"/>
      <c r="V93" s="329"/>
      <c r="W93" s="329"/>
      <c r="X93" s="329"/>
      <c r="Y93" s="329"/>
      <c r="Z93" s="329"/>
      <c r="AA93" s="329"/>
      <c r="AB93" s="329"/>
      <c r="AC93" s="329"/>
      <c r="AD93" s="329"/>
      <c r="AE93" s="329"/>
      <c r="AF93" s="329"/>
      <c r="AG93" s="329"/>
    </row>
    <row r="94" spans="1:33" x14ac:dyDescent="0.2">
      <c r="A94" s="329"/>
      <c r="B94" s="329"/>
      <c r="C94" s="329"/>
      <c r="D94" s="329"/>
      <c r="E94" s="329"/>
      <c r="F94" s="329"/>
      <c r="G94" s="329"/>
      <c r="H94" s="329"/>
      <c r="I94" s="329"/>
      <c r="J94" s="329"/>
      <c r="K94" s="329"/>
      <c r="L94" s="329"/>
      <c r="M94" s="329"/>
      <c r="N94" s="329"/>
      <c r="O94" s="329"/>
      <c r="P94" s="329"/>
      <c r="Q94" s="329"/>
      <c r="R94" s="329"/>
      <c r="S94" s="329"/>
      <c r="T94" s="329"/>
      <c r="U94" s="329"/>
      <c r="V94" s="329"/>
      <c r="W94" s="329"/>
      <c r="X94" s="329"/>
      <c r="Y94" s="329"/>
      <c r="Z94" s="329"/>
      <c r="AA94" s="329"/>
      <c r="AB94" s="329"/>
      <c r="AC94" s="329"/>
      <c r="AD94" s="329"/>
      <c r="AE94" s="329"/>
      <c r="AF94" s="329"/>
      <c r="AG94" s="329"/>
    </row>
    <row r="95" spans="1:33" x14ac:dyDescent="0.2">
      <c r="A95" s="329"/>
      <c r="B95" s="329"/>
      <c r="C95" s="329"/>
      <c r="D95" s="329"/>
      <c r="E95" s="329"/>
      <c r="F95" s="329"/>
      <c r="G95" s="329"/>
      <c r="H95" s="329"/>
      <c r="I95" s="329"/>
      <c r="J95" s="329"/>
      <c r="K95" s="329"/>
      <c r="L95" s="329"/>
      <c r="M95" s="329"/>
      <c r="N95" s="329"/>
      <c r="O95" s="329"/>
      <c r="P95" s="329"/>
      <c r="Q95" s="329"/>
      <c r="R95" s="329"/>
      <c r="S95" s="329"/>
      <c r="T95" s="329"/>
      <c r="U95" s="329"/>
      <c r="V95" s="329"/>
      <c r="W95" s="329"/>
      <c r="X95" s="329"/>
      <c r="Y95" s="329"/>
      <c r="Z95" s="329"/>
      <c r="AA95" s="329"/>
      <c r="AB95" s="329"/>
      <c r="AC95" s="329"/>
      <c r="AD95" s="329"/>
      <c r="AE95" s="329"/>
      <c r="AF95" s="329"/>
      <c r="AG95" s="329"/>
    </row>
    <row r="96" spans="1:33" x14ac:dyDescent="0.2">
      <c r="A96" s="329"/>
      <c r="B96" s="329"/>
      <c r="C96" s="329"/>
      <c r="D96" s="329"/>
      <c r="E96" s="329"/>
      <c r="F96" s="329"/>
      <c r="G96" s="329"/>
      <c r="H96" s="329"/>
      <c r="I96" s="329"/>
      <c r="J96" s="329"/>
      <c r="K96" s="329"/>
      <c r="L96" s="329"/>
      <c r="M96" s="329"/>
      <c r="N96" s="329"/>
      <c r="O96" s="329"/>
      <c r="P96" s="329"/>
      <c r="Q96" s="329"/>
      <c r="R96" s="329"/>
      <c r="S96" s="329"/>
      <c r="T96" s="329"/>
      <c r="U96" s="329"/>
      <c r="V96" s="329"/>
      <c r="W96" s="329"/>
      <c r="X96" s="329"/>
      <c r="Y96" s="329"/>
      <c r="Z96" s="329"/>
      <c r="AA96" s="329"/>
      <c r="AB96" s="329"/>
      <c r="AC96" s="329"/>
      <c r="AD96" s="329"/>
      <c r="AE96" s="329"/>
      <c r="AF96" s="329"/>
      <c r="AG96" s="329"/>
    </row>
    <row r="97" spans="1:33" x14ac:dyDescent="0.2">
      <c r="A97" s="329"/>
      <c r="B97" s="329"/>
      <c r="C97" s="329"/>
      <c r="D97" s="329"/>
      <c r="E97" s="329"/>
      <c r="F97" s="329"/>
      <c r="G97" s="329"/>
      <c r="H97" s="329"/>
      <c r="I97" s="329"/>
      <c r="J97" s="329"/>
      <c r="K97" s="329"/>
      <c r="L97" s="329"/>
      <c r="M97" s="329"/>
      <c r="N97" s="329"/>
      <c r="O97" s="329"/>
      <c r="P97" s="329"/>
      <c r="Q97" s="329"/>
      <c r="R97" s="329"/>
      <c r="S97" s="329"/>
      <c r="T97" s="329"/>
      <c r="U97" s="329"/>
      <c r="V97" s="329"/>
      <c r="W97" s="329"/>
      <c r="X97" s="329"/>
      <c r="Y97" s="329"/>
      <c r="Z97" s="329"/>
      <c r="AA97" s="329"/>
      <c r="AB97" s="329"/>
      <c r="AC97" s="329"/>
      <c r="AD97" s="329"/>
      <c r="AE97" s="329"/>
      <c r="AF97" s="329"/>
      <c r="AG97" s="329"/>
    </row>
    <row r="98" spans="1:33" x14ac:dyDescent="0.2">
      <c r="A98" s="329"/>
      <c r="B98" s="329"/>
      <c r="C98" s="329"/>
      <c r="D98" s="329"/>
      <c r="E98" s="329"/>
      <c r="F98" s="329"/>
      <c r="G98" s="329"/>
      <c r="H98" s="329"/>
      <c r="I98" s="329"/>
      <c r="J98" s="329"/>
      <c r="K98" s="329"/>
      <c r="L98" s="329"/>
      <c r="M98" s="329"/>
      <c r="N98" s="329"/>
      <c r="O98" s="329"/>
      <c r="P98" s="329"/>
      <c r="Q98" s="329"/>
      <c r="R98" s="329"/>
      <c r="S98" s="329"/>
      <c r="T98" s="329"/>
      <c r="U98" s="329"/>
      <c r="V98" s="329"/>
      <c r="W98" s="329"/>
      <c r="X98" s="329"/>
      <c r="Y98" s="329"/>
      <c r="Z98" s="329"/>
      <c r="AA98" s="329"/>
      <c r="AB98" s="329"/>
      <c r="AC98" s="329"/>
      <c r="AD98" s="329"/>
      <c r="AE98" s="329"/>
      <c r="AF98" s="329"/>
      <c r="AG98" s="329"/>
    </row>
    <row r="99" spans="1:33" x14ac:dyDescent="0.2">
      <c r="A99" s="329"/>
      <c r="B99" s="329"/>
      <c r="C99" s="329"/>
      <c r="D99" s="329"/>
      <c r="E99" s="329"/>
      <c r="F99" s="329"/>
      <c r="G99" s="329"/>
      <c r="H99" s="329"/>
      <c r="I99" s="329"/>
      <c r="J99" s="329"/>
      <c r="K99" s="329"/>
      <c r="L99" s="329"/>
      <c r="M99" s="329"/>
      <c r="N99" s="329"/>
      <c r="O99" s="329"/>
      <c r="P99" s="329"/>
      <c r="Q99" s="329"/>
      <c r="R99" s="329"/>
      <c r="S99" s="329"/>
      <c r="T99" s="329"/>
      <c r="U99" s="329"/>
      <c r="V99" s="329"/>
      <c r="W99" s="329"/>
      <c r="X99" s="329"/>
      <c r="Y99" s="329"/>
      <c r="Z99" s="329"/>
      <c r="AA99" s="329"/>
      <c r="AB99" s="329"/>
      <c r="AC99" s="329"/>
      <c r="AD99" s="329"/>
      <c r="AE99" s="329"/>
      <c r="AF99" s="329"/>
      <c r="AG99" s="329"/>
    </row>
    <row r="100" spans="1:33" x14ac:dyDescent="0.2">
      <c r="A100" s="329"/>
      <c r="B100" s="329"/>
      <c r="C100" s="329"/>
      <c r="D100" s="329"/>
      <c r="E100" s="329"/>
      <c r="F100" s="329"/>
      <c r="G100" s="329"/>
      <c r="H100" s="329"/>
      <c r="I100" s="329"/>
      <c r="J100" s="329"/>
      <c r="K100" s="329"/>
      <c r="L100" s="329"/>
      <c r="M100" s="329"/>
      <c r="N100" s="329"/>
      <c r="O100" s="329"/>
      <c r="P100" s="329"/>
      <c r="Q100" s="329"/>
      <c r="R100" s="329"/>
      <c r="S100" s="329"/>
      <c r="T100" s="329"/>
      <c r="U100" s="329"/>
      <c r="V100" s="329"/>
      <c r="W100" s="329"/>
      <c r="X100" s="329"/>
      <c r="Y100" s="329"/>
      <c r="Z100" s="329"/>
      <c r="AA100" s="329"/>
      <c r="AB100" s="329"/>
      <c r="AC100" s="329"/>
      <c r="AD100" s="329"/>
      <c r="AE100" s="329"/>
      <c r="AF100" s="329"/>
      <c r="AG100" s="329"/>
    </row>
    <row r="101" spans="1:33" x14ac:dyDescent="0.2">
      <c r="A101" s="329"/>
      <c r="B101" s="329"/>
      <c r="C101" s="329"/>
      <c r="D101" s="329"/>
      <c r="E101" s="329"/>
      <c r="F101" s="329"/>
      <c r="G101" s="329"/>
      <c r="H101" s="329"/>
      <c r="I101" s="329"/>
      <c r="J101" s="329"/>
      <c r="K101" s="329"/>
      <c r="L101" s="329"/>
      <c r="M101" s="329"/>
      <c r="N101" s="329"/>
      <c r="O101" s="329"/>
      <c r="P101" s="329"/>
      <c r="Q101" s="329"/>
      <c r="R101" s="329"/>
      <c r="S101" s="329"/>
      <c r="T101" s="329"/>
      <c r="U101" s="329"/>
      <c r="V101" s="329"/>
      <c r="W101" s="329"/>
      <c r="X101" s="329"/>
      <c r="Y101" s="329"/>
      <c r="Z101" s="329"/>
      <c r="AA101" s="329"/>
      <c r="AB101" s="329"/>
      <c r="AC101" s="329"/>
      <c r="AD101" s="329"/>
      <c r="AE101" s="329"/>
      <c r="AF101" s="329"/>
      <c r="AG101" s="329"/>
    </row>
    <row r="102" spans="1:33" x14ac:dyDescent="0.2">
      <c r="A102" s="329"/>
      <c r="B102" s="329"/>
      <c r="C102" s="329"/>
      <c r="D102" s="329"/>
      <c r="E102" s="329"/>
      <c r="F102" s="329"/>
      <c r="G102" s="329"/>
      <c r="H102" s="329"/>
      <c r="I102" s="329"/>
      <c r="J102" s="329"/>
      <c r="K102" s="329"/>
      <c r="L102" s="329"/>
      <c r="M102" s="329"/>
      <c r="N102" s="329"/>
      <c r="O102" s="329"/>
      <c r="P102" s="329"/>
      <c r="Q102" s="329"/>
      <c r="R102" s="329"/>
      <c r="S102" s="329"/>
      <c r="T102" s="329"/>
      <c r="U102" s="329"/>
      <c r="V102" s="329"/>
      <c r="W102" s="329"/>
      <c r="X102" s="329"/>
      <c r="Y102" s="329"/>
      <c r="Z102" s="329"/>
      <c r="AA102" s="329"/>
      <c r="AB102" s="329"/>
      <c r="AC102" s="329"/>
      <c r="AD102" s="329"/>
      <c r="AE102" s="329"/>
      <c r="AF102" s="329"/>
      <c r="AG102" s="329"/>
    </row>
    <row r="103" spans="1:33" x14ac:dyDescent="0.2">
      <c r="A103" s="328"/>
      <c r="B103" s="328"/>
      <c r="C103" s="328"/>
      <c r="D103" s="328"/>
      <c r="E103" s="328"/>
      <c r="F103" s="328"/>
      <c r="G103" s="328"/>
      <c r="H103" s="328"/>
      <c r="I103" s="328"/>
      <c r="J103" s="328"/>
      <c r="K103" s="328"/>
      <c r="L103" s="328"/>
      <c r="M103" s="328"/>
      <c r="N103" s="328"/>
      <c r="O103" s="328"/>
      <c r="P103" s="328"/>
      <c r="Q103" s="328"/>
      <c r="R103" s="328"/>
      <c r="S103" s="328"/>
      <c r="T103" s="328"/>
      <c r="U103" s="328"/>
      <c r="V103" s="329"/>
      <c r="W103" s="329"/>
      <c r="X103" s="329"/>
      <c r="Y103" s="329"/>
      <c r="Z103" s="329"/>
      <c r="AA103" s="329"/>
      <c r="AB103" s="329"/>
      <c r="AC103" s="329"/>
      <c r="AD103" s="329"/>
      <c r="AE103" s="329"/>
      <c r="AF103" s="329"/>
      <c r="AG103" s="329"/>
    </row>
    <row r="104" spans="1:33" x14ac:dyDescent="0.2">
      <c r="A104" s="328"/>
      <c r="B104" s="328"/>
      <c r="C104" s="328"/>
      <c r="D104" s="328"/>
      <c r="E104" s="328"/>
      <c r="F104" s="328"/>
      <c r="G104" s="328"/>
      <c r="H104" s="328"/>
      <c r="I104" s="328"/>
      <c r="J104" s="328"/>
      <c r="K104" s="328"/>
      <c r="L104" s="328"/>
      <c r="M104" s="328"/>
      <c r="N104" s="328"/>
      <c r="O104" s="328"/>
      <c r="P104" s="328"/>
      <c r="Q104" s="328"/>
      <c r="R104" s="328"/>
      <c r="S104" s="328"/>
      <c r="T104" s="328"/>
      <c r="U104" s="328"/>
      <c r="V104" s="329"/>
      <c r="W104" s="329"/>
      <c r="X104" s="329"/>
      <c r="Y104" s="329"/>
      <c r="Z104" s="329"/>
      <c r="AA104" s="329"/>
      <c r="AB104" s="329"/>
      <c r="AC104" s="329"/>
      <c r="AD104" s="329"/>
      <c r="AE104" s="329"/>
      <c r="AF104" s="329"/>
      <c r="AG104" s="329"/>
    </row>
    <row r="105" spans="1:33" x14ac:dyDescent="0.2">
      <c r="A105" s="328"/>
      <c r="B105" s="328"/>
      <c r="C105" s="328"/>
      <c r="D105" s="328"/>
      <c r="E105" s="328"/>
      <c r="F105" s="328"/>
      <c r="G105" s="328"/>
      <c r="H105" s="328"/>
      <c r="I105" s="328"/>
      <c r="J105" s="328"/>
      <c r="K105" s="328"/>
      <c r="L105" s="328"/>
      <c r="M105" s="328"/>
      <c r="N105" s="328"/>
      <c r="O105" s="328"/>
      <c r="P105" s="328"/>
      <c r="Q105" s="328"/>
      <c r="R105" s="328"/>
      <c r="S105" s="328"/>
      <c r="T105" s="328"/>
      <c r="U105" s="328"/>
      <c r="V105" s="329"/>
      <c r="W105" s="329"/>
      <c r="X105" s="329"/>
      <c r="Y105" s="329"/>
      <c r="Z105" s="329"/>
      <c r="AA105" s="329"/>
      <c r="AB105" s="329"/>
      <c r="AC105" s="329"/>
      <c r="AD105" s="329"/>
      <c r="AE105" s="329"/>
      <c r="AF105" s="329"/>
      <c r="AG105" s="329"/>
    </row>
    <row r="106" spans="1:33" x14ac:dyDescent="0.2">
      <c r="A106" s="328"/>
      <c r="B106" s="328"/>
      <c r="C106" s="328"/>
      <c r="D106" s="328"/>
      <c r="E106" s="328"/>
      <c r="F106" s="328"/>
      <c r="G106" s="328"/>
      <c r="H106" s="328"/>
      <c r="I106" s="328"/>
      <c r="J106" s="328"/>
      <c r="K106" s="328"/>
      <c r="L106" s="328"/>
      <c r="M106" s="328"/>
      <c r="N106" s="328"/>
      <c r="O106" s="328"/>
      <c r="P106" s="328"/>
      <c r="Q106" s="328"/>
      <c r="R106" s="328"/>
      <c r="S106" s="328"/>
      <c r="T106" s="328"/>
      <c r="U106" s="328"/>
      <c r="V106" s="329"/>
      <c r="W106" s="329"/>
      <c r="X106" s="329"/>
      <c r="Y106" s="329"/>
      <c r="Z106" s="329"/>
      <c r="AA106" s="329"/>
      <c r="AB106" s="329"/>
      <c r="AC106" s="329"/>
      <c r="AD106" s="329"/>
      <c r="AE106" s="329"/>
      <c r="AF106" s="329"/>
      <c r="AG106" s="329"/>
    </row>
    <row r="107" spans="1:33" x14ac:dyDescent="0.2">
      <c r="A107" s="328"/>
      <c r="B107" s="328"/>
      <c r="C107" s="328"/>
      <c r="D107" s="328"/>
      <c r="E107" s="328"/>
      <c r="F107" s="328"/>
      <c r="G107" s="328"/>
      <c r="H107" s="328"/>
      <c r="I107" s="328"/>
      <c r="J107" s="328"/>
      <c r="K107" s="328"/>
      <c r="L107" s="328"/>
      <c r="M107" s="328"/>
      <c r="N107" s="328"/>
      <c r="O107" s="328"/>
      <c r="P107" s="328"/>
      <c r="Q107" s="328"/>
      <c r="R107" s="328"/>
      <c r="S107" s="328"/>
      <c r="T107" s="328"/>
      <c r="U107" s="328"/>
      <c r="V107" s="329"/>
      <c r="W107" s="329"/>
      <c r="X107" s="329"/>
      <c r="Y107" s="329"/>
      <c r="Z107" s="329"/>
      <c r="AA107" s="329"/>
      <c r="AB107" s="329"/>
      <c r="AC107" s="329"/>
      <c r="AD107" s="329"/>
      <c r="AE107" s="329"/>
      <c r="AF107" s="329"/>
      <c r="AG107" s="329"/>
    </row>
    <row r="108" spans="1:33" x14ac:dyDescent="0.2">
      <c r="A108" s="328"/>
      <c r="B108" s="328"/>
      <c r="C108" s="328"/>
      <c r="D108" s="328"/>
      <c r="E108" s="328"/>
      <c r="F108" s="328"/>
      <c r="G108" s="328"/>
      <c r="H108" s="328"/>
      <c r="I108" s="328"/>
      <c r="J108" s="328"/>
      <c r="K108" s="328"/>
      <c r="L108" s="328"/>
      <c r="M108" s="328"/>
      <c r="N108" s="328"/>
      <c r="O108" s="328"/>
      <c r="P108" s="328"/>
      <c r="Q108" s="328"/>
      <c r="R108" s="328"/>
      <c r="S108" s="328"/>
      <c r="T108" s="328"/>
      <c r="U108" s="328"/>
      <c r="V108" s="329"/>
      <c r="W108" s="329"/>
      <c r="X108" s="329"/>
      <c r="Y108" s="329"/>
      <c r="Z108" s="329"/>
      <c r="AA108" s="329"/>
      <c r="AB108" s="329"/>
      <c r="AC108" s="329"/>
      <c r="AD108" s="329"/>
      <c r="AE108" s="329"/>
      <c r="AF108" s="329"/>
      <c r="AG108" s="329"/>
    </row>
    <row r="109" spans="1:33" x14ac:dyDescent="0.2">
      <c r="A109" s="328"/>
      <c r="B109" s="328"/>
      <c r="C109" s="328"/>
      <c r="D109" s="328"/>
      <c r="E109" s="328"/>
      <c r="F109" s="328"/>
      <c r="G109" s="328"/>
      <c r="H109" s="328"/>
      <c r="I109" s="328"/>
      <c r="J109" s="328"/>
      <c r="K109" s="328"/>
      <c r="L109" s="328"/>
      <c r="M109" s="328"/>
      <c r="N109" s="328"/>
      <c r="O109" s="328"/>
      <c r="P109" s="328"/>
      <c r="Q109" s="328"/>
      <c r="R109" s="328"/>
      <c r="S109" s="328"/>
      <c r="T109" s="328"/>
      <c r="U109" s="328"/>
      <c r="V109" s="329"/>
      <c r="W109" s="329"/>
      <c r="X109" s="329"/>
      <c r="Y109" s="329"/>
      <c r="Z109" s="329"/>
      <c r="AA109" s="329"/>
      <c r="AB109" s="329"/>
      <c r="AC109" s="329"/>
      <c r="AD109" s="329"/>
      <c r="AE109" s="329"/>
      <c r="AF109" s="329"/>
      <c r="AG109" s="329"/>
    </row>
    <row r="110" spans="1:33" x14ac:dyDescent="0.2">
      <c r="A110" s="328"/>
      <c r="B110" s="328"/>
      <c r="C110" s="328"/>
      <c r="D110" s="328"/>
      <c r="E110" s="328"/>
      <c r="F110" s="328"/>
      <c r="G110" s="328"/>
      <c r="H110" s="328"/>
      <c r="I110" s="328"/>
      <c r="J110" s="328"/>
      <c r="K110" s="328"/>
      <c r="L110" s="328"/>
      <c r="M110" s="328"/>
      <c r="N110" s="328"/>
      <c r="O110" s="328"/>
      <c r="P110" s="328"/>
      <c r="Q110" s="328"/>
      <c r="R110" s="328"/>
      <c r="S110" s="328"/>
      <c r="T110" s="328"/>
      <c r="U110" s="328"/>
      <c r="V110" s="329"/>
      <c r="W110" s="329"/>
      <c r="X110" s="329"/>
      <c r="Y110" s="329"/>
      <c r="Z110" s="329"/>
      <c r="AA110" s="329"/>
      <c r="AB110" s="329"/>
      <c r="AC110" s="329"/>
      <c r="AD110" s="329"/>
      <c r="AE110" s="329"/>
      <c r="AF110" s="329"/>
      <c r="AG110" s="329"/>
    </row>
    <row r="111" spans="1:33" x14ac:dyDescent="0.2">
      <c r="A111" s="328"/>
      <c r="B111" s="328"/>
      <c r="C111" s="328"/>
      <c r="D111" s="328"/>
      <c r="E111" s="328"/>
      <c r="F111" s="328"/>
      <c r="G111" s="328"/>
      <c r="H111" s="328"/>
      <c r="I111" s="328"/>
      <c r="J111" s="328"/>
      <c r="K111" s="328"/>
      <c r="L111" s="328"/>
      <c r="M111" s="328"/>
      <c r="N111" s="328"/>
      <c r="O111" s="328"/>
      <c r="P111" s="328"/>
      <c r="Q111" s="328"/>
      <c r="R111" s="328"/>
      <c r="S111" s="328"/>
      <c r="T111" s="328"/>
      <c r="U111" s="328"/>
      <c r="V111" s="329"/>
      <c r="W111" s="329"/>
      <c r="X111" s="329"/>
      <c r="Y111" s="329"/>
      <c r="Z111" s="329"/>
      <c r="AA111" s="329"/>
      <c r="AB111" s="329"/>
      <c r="AC111" s="329"/>
      <c r="AD111" s="329"/>
      <c r="AE111" s="329"/>
      <c r="AF111" s="329"/>
      <c r="AG111" s="329"/>
    </row>
    <row r="112" spans="1:33" x14ac:dyDescent="0.2">
      <c r="A112" s="328"/>
      <c r="B112" s="328"/>
      <c r="C112" s="328"/>
      <c r="D112" s="328"/>
      <c r="E112" s="328"/>
      <c r="F112" s="328"/>
      <c r="G112" s="328"/>
      <c r="H112" s="328"/>
      <c r="I112" s="328"/>
      <c r="J112" s="328"/>
      <c r="K112" s="328"/>
      <c r="L112" s="328"/>
      <c r="M112" s="328"/>
      <c r="N112" s="328"/>
      <c r="O112" s="328"/>
      <c r="P112" s="328"/>
      <c r="Q112" s="328"/>
      <c r="R112" s="328"/>
      <c r="S112" s="328"/>
      <c r="T112" s="328"/>
      <c r="U112" s="328"/>
      <c r="V112" s="329"/>
      <c r="W112" s="329"/>
      <c r="X112" s="329"/>
      <c r="Y112" s="329"/>
      <c r="Z112" s="329"/>
      <c r="AA112" s="329"/>
      <c r="AB112" s="329"/>
      <c r="AC112" s="329"/>
      <c r="AD112" s="329"/>
      <c r="AE112" s="329"/>
      <c r="AF112" s="329"/>
      <c r="AG112" s="329"/>
    </row>
  </sheetData>
  <customSheetViews>
    <customSheetView guid="{3B41E261-378D-487A-B573-333FFFE4F561}" showPageBreaks="1">
      <pageMargins left="0.7" right="0.7" top="0.75" bottom="0.75" header="0.3" footer="0.3"/>
      <pageSetup paperSize="9" orientation="portrait" horizontalDpi="360" verticalDpi="360" r:id="rId1"/>
    </customSheetView>
  </customSheetViews>
  <pageMargins left="0.7" right="0.7" top="0.75" bottom="0.75" header="0.3" footer="0.3"/>
  <pageSetup paperSize="9" orientation="portrait" horizontalDpi="360" verticalDpi="360" r:id="rId2"/>
  <drawing r:id="rId3"/>
  <legacy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enableFormatConditionsCalculation="0">
    <tabColor indexed="46"/>
  </sheetPr>
  <dimension ref="A1:F113"/>
  <sheetViews>
    <sheetView showGridLines="0" showRowColHeaders="0" workbookViewId="0">
      <selection activeCell="B48" sqref="B48"/>
    </sheetView>
  </sheetViews>
  <sheetFormatPr baseColWidth="10" defaultColWidth="11" defaultRowHeight="12.75" x14ac:dyDescent="0.2"/>
  <cols>
    <col min="1" max="1" width="5.375" style="5" bestFit="1" customWidth="1"/>
    <col min="2" max="2" width="13" style="343" bestFit="1" customWidth="1"/>
    <col min="3" max="3" width="12.625" style="1" customWidth="1"/>
    <col min="4" max="4" width="37.875" style="1" customWidth="1"/>
    <col min="5" max="6" width="12.625" style="1" customWidth="1"/>
  </cols>
  <sheetData>
    <row r="1" spans="1:6" ht="33" customHeight="1" x14ac:dyDescent="0.2">
      <c r="A1" s="524" t="s">
        <v>267</v>
      </c>
      <c r="B1" s="524"/>
      <c r="C1" s="524"/>
      <c r="D1" s="524"/>
      <c r="E1" s="524"/>
      <c r="F1" s="524"/>
    </row>
    <row r="2" spans="1:6" ht="34.5" customHeight="1" thickBot="1" x14ac:dyDescent="0.25">
      <c r="A2" s="524"/>
      <c r="B2" s="524"/>
      <c r="C2" s="524"/>
      <c r="D2" s="524"/>
      <c r="E2" s="524"/>
      <c r="F2" s="524"/>
    </row>
    <row r="3" spans="1:6" ht="28.5" customHeight="1" thickTop="1" thickBot="1" x14ac:dyDescent="0.25">
      <c r="A3" s="332" t="s">
        <v>1</v>
      </c>
      <c r="B3" s="339" t="s">
        <v>158</v>
      </c>
      <c r="C3" s="344" t="s">
        <v>3</v>
      </c>
      <c r="D3" s="2" t="s">
        <v>2</v>
      </c>
      <c r="E3" s="2" t="s">
        <v>138</v>
      </c>
      <c r="F3" s="2" t="s">
        <v>0</v>
      </c>
    </row>
    <row r="4" spans="1:6" ht="13.5" thickTop="1" x14ac:dyDescent="0.2">
      <c r="A4" s="3">
        <v>1</v>
      </c>
      <c r="B4" s="340"/>
      <c r="C4" s="345"/>
      <c r="D4" s="13" t="str">
        <f>IF(ISBLANK($B4),"",INDEX(Stock!$A$4:$I$130,MATCH(Entrée!$B4,Stock!$C$4:$C$130,0),6))</f>
        <v/>
      </c>
      <c r="E4" s="13" t="str">
        <f>IF(ISBLANK($B4),"",INDEX(Stock!$A$4:$I$130,MATCH(Entrée!$B4,Stock!$C$4:$C$130,0),7))</f>
        <v/>
      </c>
      <c r="F4" s="13" t="str">
        <f>IF(ISBLANK($B4),"",INDEX(Stock!$A$4:$I$130,MATCH(Entrée!$B4,Stock!$C$4:$C$130,0),8))</f>
        <v/>
      </c>
    </row>
    <row r="5" spans="1:6" x14ac:dyDescent="0.2">
      <c r="A5" s="4">
        <v>2</v>
      </c>
      <c r="B5" s="341"/>
      <c r="C5" s="345"/>
      <c r="D5" s="13" t="str">
        <f>IF(ISBLANK($B5),"",INDEX(Stock!$A$4:$I$130,MATCH(Entrée!$B5,Stock!$C$4:$C$130,0),6))</f>
        <v/>
      </c>
      <c r="E5" s="13" t="str">
        <f>IF(ISBLANK($B5),"",INDEX(Stock!$A$4:$I$130,MATCH(Entrée!$B5,Stock!$C$4:$C$130,0),7))</f>
        <v/>
      </c>
      <c r="F5" s="13" t="str">
        <f>IF(ISBLANK($B5),"",INDEX(Stock!$A$4:$I$130,MATCH(Entrée!$B5,Stock!$C$4:$C$130,0),8))</f>
        <v/>
      </c>
    </row>
    <row r="6" spans="1:6" x14ac:dyDescent="0.2">
      <c r="A6" s="4">
        <v>3</v>
      </c>
      <c r="B6" s="340"/>
      <c r="C6" s="345"/>
      <c r="D6" s="13" t="str">
        <f>IF(ISBLANK($B6),"",INDEX(Stock!$A$4:$I$130,MATCH(Entrée!$B6,Stock!$C$4:$C$130,0),6))</f>
        <v/>
      </c>
      <c r="E6" s="13" t="str">
        <f>IF(ISBLANK($B6),"",INDEX(Stock!$A$4:$I$130,MATCH(Entrée!$B6,Stock!$C$4:$C$130,0),7))</f>
        <v/>
      </c>
      <c r="F6" s="13" t="str">
        <f>IF(ISBLANK($B6),"",INDEX(Stock!$A$4:$I$130,MATCH(Entrée!$B6,Stock!$C$4:$C$130,0),8))</f>
        <v/>
      </c>
    </row>
    <row r="7" spans="1:6" x14ac:dyDescent="0.2">
      <c r="A7" s="4">
        <v>4</v>
      </c>
      <c r="B7" s="340"/>
      <c r="C7" s="345"/>
      <c r="D7" s="13" t="str">
        <f>IF(ISBLANK($B7),"",INDEX(Stock!$A$4:$I$130,MATCH(Entrée!$B7,Stock!$C$4:$C$130,0),6))</f>
        <v/>
      </c>
      <c r="E7" s="13" t="str">
        <f>IF(ISBLANK($B7),"",INDEX(Stock!$A$4:$I$130,MATCH(Entrée!$B7,Stock!$C$4:$C$130,0),7))</f>
        <v/>
      </c>
      <c r="F7" s="13" t="str">
        <f>IF(ISBLANK($B7),"",INDEX(Stock!$A$4:$I$130,MATCH(Entrée!$B7,Stock!$C$4:$C$130,0),8))</f>
        <v/>
      </c>
    </row>
    <row r="8" spans="1:6" x14ac:dyDescent="0.2">
      <c r="A8" s="4">
        <v>5</v>
      </c>
      <c r="B8" s="340"/>
      <c r="C8" s="345"/>
      <c r="D8" s="13" t="str">
        <f>IF(ISBLANK($B8),"",INDEX(Stock!$A$4:$I$130,MATCH(Entrée!$B8,Stock!$C$4:$C$130,0),6))</f>
        <v/>
      </c>
      <c r="E8" s="13" t="str">
        <f>IF(ISBLANK($B8),"",INDEX(Stock!$A$4:$I$130,MATCH(Entrée!$B8,Stock!$C$4:$C$130,0),7))</f>
        <v/>
      </c>
      <c r="F8" s="13" t="str">
        <f>IF(ISBLANK($B8),"",INDEX(Stock!$A$4:$I$130,MATCH(Entrée!$B8,Stock!$C$4:$C$130,0),8))</f>
        <v/>
      </c>
    </row>
    <row r="9" spans="1:6" x14ac:dyDescent="0.2">
      <c r="A9" s="4">
        <v>6</v>
      </c>
      <c r="B9" s="340"/>
      <c r="C9" s="345"/>
      <c r="D9" s="13" t="str">
        <f>IF(ISBLANK($B9),"",INDEX(Stock!$A$4:$I$130,MATCH(Entrée!$B9,Stock!$C$4:$C$130,0),6))</f>
        <v/>
      </c>
      <c r="E9" s="13" t="str">
        <f>IF(ISBLANK($B9),"",INDEX(Stock!$A$4:$I$130,MATCH(Entrée!$B9,Stock!$C$4:$C$130,0),7))</f>
        <v/>
      </c>
      <c r="F9" s="13" t="str">
        <f>IF(ISBLANK($B9),"",INDEX(Stock!$A$4:$I$130,MATCH(Entrée!$B9,Stock!$C$4:$C$130,0),8))</f>
        <v/>
      </c>
    </row>
    <row r="10" spans="1:6" x14ac:dyDescent="0.2">
      <c r="A10" s="4">
        <v>7</v>
      </c>
      <c r="B10" s="340"/>
      <c r="C10" s="345"/>
      <c r="D10" s="13" t="str">
        <f>IF(ISBLANK($B10),"",INDEX(Stock!$A$4:$I$130,MATCH(Entrée!$B10,Stock!$C$4:$C$130,0),6))</f>
        <v/>
      </c>
      <c r="E10" s="13" t="str">
        <f>IF(ISBLANK($B10),"",INDEX(Stock!$A$4:$I$130,MATCH(Entrée!$B10,Stock!$C$4:$C$130,0),7))</f>
        <v/>
      </c>
      <c r="F10" s="13" t="str">
        <f>IF(ISBLANK($B10),"",INDEX(Stock!$A$4:$I$130,MATCH(Entrée!$B10,Stock!$C$4:$C$130,0),8))</f>
        <v/>
      </c>
    </row>
    <row r="11" spans="1:6" x14ac:dyDescent="0.2">
      <c r="A11" s="4">
        <v>8</v>
      </c>
      <c r="B11" s="340"/>
      <c r="C11" s="345"/>
      <c r="D11" s="13" t="str">
        <f>IF(ISBLANK($B11),"",INDEX(Stock!$A$4:$I$130,MATCH(Entrée!$B11,Stock!$C$4:$C$130,0),6))</f>
        <v/>
      </c>
      <c r="E11" s="13" t="str">
        <f>IF(ISBLANK($B11),"",INDEX(Stock!$A$4:$I$130,MATCH(Entrée!$B11,Stock!$C$4:$C$130,0),7))</f>
        <v/>
      </c>
      <c r="F11" s="13" t="str">
        <f>IF(ISBLANK($B11),"",INDEX(Stock!$A$4:$I$130,MATCH(Entrée!$B11,Stock!$C$4:$C$130,0),8))</f>
        <v/>
      </c>
    </row>
    <row r="12" spans="1:6" x14ac:dyDescent="0.2">
      <c r="A12" s="4">
        <v>9</v>
      </c>
      <c r="B12" s="340"/>
      <c r="C12" s="345"/>
      <c r="D12" s="13" t="str">
        <f>IF(ISBLANK($B12),"",INDEX(Stock!$A$4:$I$130,MATCH(Entrée!$B12,Stock!$C$4:$C$130,0),6))</f>
        <v/>
      </c>
      <c r="E12" s="13" t="str">
        <f>IF(ISBLANK($B12),"",INDEX(Stock!$A$4:$I$130,MATCH(Entrée!$B12,Stock!$C$4:$C$130,0),7))</f>
        <v/>
      </c>
      <c r="F12" s="13" t="str">
        <f>IF(ISBLANK($B12),"",INDEX(Stock!$A$4:$I$130,MATCH(Entrée!$B12,Stock!$C$4:$C$130,0),8))</f>
        <v/>
      </c>
    </row>
    <row r="13" spans="1:6" x14ac:dyDescent="0.2">
      <c r="A13" s="4">
        <v>10</v>
      </c>
      <c r="B13" s="340"/>
      <c r="C13" s="345"/>
      <c r="D13" s="13" t="str">
        <f>IF(ISBLANK($B13),"",INDEX(Stock!$A$4:$I$130,MATCH(Entrée!$B13,Stock!$C$4:$C$130,0),6))</f>
        <v/>
      </c>
      <c r="E13" s="13" t="str">
        <f>IF(ISBLANK($B13),"",INDEX(Stock!$A$4:$I$130,MATCH(Entrée!$B13,Stock!$C$4:$C$130,0),7))</f>
        <v/>
      </c>
      <c r="F13" s="13" t="str">
        <f>IF(ISBLANK($B13),"",INDEX(Stock!$A$4:$I$130,MATCH(Entrée!$B13,Stock!$C$4:$C$130,0),8))</f>
        <v/>
      </c>
    </row>
    <row r="14" spans="1:6" x14ac:dyDescent="0.2">
      <c r="A14" s="4">
        <v>11</v>
      </c>
      <c r="B14" s="340"/>
      <c r="C14" s="345"/>
      <c r="D14" s="13" t="str">
        <f>IF(ISBLANK($B14),"",INDEX(Stock!$A$4:$I$130,MATCH(Entrée!$B14,Stock!$C$4:$C$130,0),6))</f>
        <v/>
      </c>
      <c r="E14" s="13" t="str">
        <f>IF(ISBLANK($B14),"",INDEX(Stock!$A$4:$I$130,MATCH(Entrée!$B14,Stock!$C$4:$C$130,0),7))</f>
        <v/>
      </c>
      <c r="F14" s="13" t="str">
        <f>IF(ISBLANK($B14),"",INDEX(Stock!$A$4:$I$130,MATCH(Entrée!$B14,Stock!$C$4:$C$130,0),8))</f>
        <v/>
      </c>
    </row>
    <row r="15" spans="1:6" x14ac:dyDescent="0.2">
      <c r="A15" s="4">
        <v>12</v>
      </c>
      <c r="B15" s="340"/>
      <c r="C15" s="345"/>
      <c r="D15" s="13" t="str">
        <f>IF(ISBLANK($B15),"",INDEX(Stock!$A$4:$I$130,MATCH(Entrée!$B15,Stock!$C$4:$C$130,0),6))</f>
        <v/>
      </c>
      <c r="E15" s="13" t="str">
        <f>IF(ISBLANK($B15),"",INDEX(Stock!$A$4:$I$130,MATCH(Entrée!$B15,Stock!$C$4:$C$130,0),7))</f>
        <v/>
      </c>
      <c r="F15" s="13" t="str">
        <f>IF(ISBLANK($B15),"",INDEX(Stock!$A$4:$I$130,MATCH(Entrée!$B15,Stock!$C$4:$C$130,0),8))</f>
        <v/>
      </c>
    </row>
    <row r="16" spans="1:6" x14ac:dyDescent="0.2">
      <c r="A16" s="4">
        <v>13</v>
      </c>
      <c r="B16" s="340"/>
      <c r="C16" s="345"/>
      <c r="D16" s="13" t="str">
        <f>IF(ISBLANK($B16),"",INDEX(Stock!$A$4:$I$130,MATCH(Entrée!$B16,Stock!$C$4:$C$130,0),6))</f>
        <v/>
      </c>
      <c r="E16" s="13" t="str">
        <f>IF(ISBLANK($B16),"",INDEX(Stock!$A$4:$I$130,MATCH(Entrée!$B16,Stock!$C$4:$C$130,0),7))</f>
        <v/>
      </c>
      <c r="F16" s="13" t="str">
        <f>IF(ISBLANK($B16),"",INDEX(Stock!$A$4:$I$130,MATCH(Entrée!$B16,Stock!$C$4:$C$130,0),8))</f>
        <v/>
      </c>
    </row>
    <row r="17" spans="1:6" x14ac:dyDescent="0.2">
      <c r="A17" s="4">
        <v>14</v>
      </c>
      <c r="B17" s="340"/>
      <c r="C17" s="345"/>
      <c r="D17" s="13" t="str">
        <f>IF(ISBLANK($B17),"",INDEX(Stock!$A$4:$I$130,MATCH(Entrée!$B17,Stock!$C$4:$C$130,0),6))</f>
        <v/>
      </c>
      <c r="E17" s="13" t="str">
        <f>IF(ISBLANK($B17),"",INDEX(Stock!$A$4:$I$130,MATCH(Entrée!$B17,Stock!$C$4:$C$130,0),7))</f>
        <v/>
      </c>
      <c r="F17" s="13" t="str">
        <f>IF(ISBLANK($B17),"",INDEX(Stock!$A$4:$I$130,MATCH(Entrée!$B17,Stock!$C$4:$C$130,0),8))</f>
        <v/>
      </c>
    </row>
    <row r="18" spans="1:6" x14ac:dyDescent="0.2">
      <c r="A18" s="4">
        <v>15</v>
      </c>
      <c r="B18" s="340"/>
      <c r="C18" s="345"/>
      <c r="D18" s="13" t="str">
        <f>IF(ISBLANK($B18),"",INDEX(Stock!$A$4:$I$130,MATCH(Entrée!$B18,Stock!$C$4:$C$130,0),6))</f>
        <v/>
      </c>
      <c r="E18" s="13" t="str">
        <f>IF(ISBLANK($B18),"",INDEX(Stock!$A$4:$I$130,MATCH(Entrée!$B18,Stock!$C$4:$C$130,0),7))</f>
        <v/>
      </c>
      <c r="F18" s="13" t="str">
        <f>IF(ISBLANK($B18),"",INDEX(Stock!$A$4:$I$130,MATCH(Entrée!$B18,Stock!$C$4:$C$130,0),8))</f>
        <v/>
      </c>
    </row>
    <row r="19" spans="1:6" x14ac:dyDescent="0.2">
      <c r="A19" s="4">
        <v>16</v>
      </c>
      <c r="B19" s="340"/>
      <c r="C19" s="345"/>
      <c r="D19" s="13" t="str">
        <f>IF(ISBLANK($B19),"",INDEX(Stock!$A$4:$I$130,MATCH(Entrée!$B19,Stock!$C$4:$C$130,0),6))</f>
        <v/>
      </c>
      <c r="E19" s="13" t="str">
        <f>IF(ISBLANK($B19),"",INDEX(Stock!$A$4:$I$130,MATCH(Entrée!$B19,Stock!$C$4:$C$130,0),7))</f>
        <v/>
      </c>
      <c r="F19" s="13" t="str">
        <f>IF(ISBLANK($B19),"",INDEX(Stock!$A$4:$I$130,MATCH(Entrée!$B19,Stock!$C$4:$C$130,0),8))</f>
        <v/>
      </c>
    </row>
    <row r="20" spans="1:6" x14ac:dyDescent="0.2">
      <c r="A20" s="4">
        <v>17</v>
      </c>
      <c r="B20" s="340"/>
      <c r="C20" s="345"/>
      <c r="D20" s="13" t="str">
        <f>IF(ISBLANK($B20),"",INDEX(Stock!$A$4:$I$130,MATCH(Entrée!$B20,Stock!$C$4:$C$130,0),6))</f>
        <v/>
      </c>
      <c r="E20" s="13" t="str">
        <f>IF(ISBLANK($B20),"",INDEX(Stock!$A$4:$I$130,MATCH(Entrée!$B20,Stock!$C$4:$C$130,0),7))</f>
        <v/>
      </c>
      <c r="F20" s="13" t="str">
        <f>IF(ISBLANK($B20),"",INDEX(Stock!$A$4:$I$130,MATCH(Entrée!$B20,Stock!$C$4:$C$130,0),8))</f>
        <v/>
      </c>
    </row>
    <row r="21" spans="1:6" x14ac:dyDescent="0.2">
      <c r="A21" s="4">
        <v>18</v>
      </c>
      <c r="B21" s="340"/>
      <c r="C21" s="345"/>
      <c r="D21" s="13" t="str">
        <f>IF(ISBLANK($B21),"",INDEX(Stock!$A$4:$I$130,MATCH(Entrée!$B21,Stock!$C$4:$C$130,0),6))</f>
        <v/>
      </c>
      <c r="E21" s="13" t="str">
        <f>IF(ISBLANK($B21),"",INDEX(Stock!$A$4:$I$130,MATCH(Entrée!$B21,Stock!$C$4:$C$130,0),7))</f>
        <v/>
      </c>
      <c r="F21" s="13" t="str">
        <f>IF(ISBLANK($B21),"",INDEX(Stock!$A$4:$I$130,MATCH(Entrée!$B21,Stock!$C$4:$C$130,0),8))</f>
        <v/>
      </c>
    </row>
    <row r="22" spans="1:6" x14ac:dyDescent="0.2">
      <c r="A22" s="4">
        <v>19</v>
      </c>
      <c r="B22" s="340"/>
      <c r="C22" s="345"/>
      <c r="D22" s="13" t="str">
        <f>IF(ISBLANK($B22),"",INDEX(Stock!$A$4:$I$130,MATCH(Entrée!$B22,Stock!$C$4:$C$130,0),6))</f>
        <v/>
      </c>
      <c r="E22" s="13" t="str">
        <f>IF(ISBLANK($B22),"",INDEX(Stock!$A$4:$I$130,MATCH(Entrée!$B22,Stock!$C$4:$C$130,0),7))</f>
        <v/>
      </c>
      <c r="F22" s="13" t="str">
        <f>IF(ISBLANK($B22),"",INDEX(Stock!$A$4:$I$130,MATCH(Entrée!$B22,Stock!$C$4:$C$130,0),8))</f>
        <v/>
      </c>
    </row>
    <row r="23" spans="1:6" x14ac:dyDescent="0.2">
      <c r="A23" s="4">
        <v>20</v>
      </c>
      <c r="B23" s="340"/>
      <c r="C23" s="345"/>
      <c r="D23" s="13" t="str">
        <f>IF(ISBLANK($B23),"",INDEX(Stock!$A$4:$I$130,MATCH(Entrée!$B23,Stock!$C$4:$C$130,0),6))</f>
        <v/>
      </c>
      <c r="E23" s="13" t="str">
        <f>IF(ISBLANK($B23),"",INDEX(Stock!$A$4:$I$130,MATCH(Entrée!$B23,Stock!$C$4:$C$130,0),7))</f>
        <v/>
      </c>
      <c r="F23" s="13" t="str">
        <f>IF(ISBLANK($B23),"",INDEX(Stock!$A$4:$I$130,MATCH(Entrée!$B23,Stock!$C$4:$C$130,0),8))</f>
        <v/>
      </c>
    </row>
    <row r="24" spans="1:6" x14ac:dyDescent="0.2">
      <c r="A24" s="4">
        <v>21</v>
      </c>
      <c r="B24" s="340"/>
      <c r="C24" s="345"/>
      <c r="D24" s="13" t="str">
        <f>IF(ISBLANK($B24),"",INDEX(Stock!$A$4:$I$130,MATCH(Entrée!$B24,Stock!$C$4:$C$130,0),6))</f>
        <v/>
      </c>
      <c r="E24" s="13" t="str">
        <f>IF(ISBLANK($B24),"",INDEX(Stock!$A$4:$I$130,MATCH(Entrée!$B24,Stock!$C$4:$C$130,0),7))</f>
        <v/>
      </c>
      <c r="F24" s="13" t="str">
        <f>IF(ISBLANK($B24),"",INDEX(Stock!$A$4:$I$130,MATCH(Entrée!$B24,Stock!$C$4:$C$130,0),8))</f>
        <v/>
      </c>
    </row>
    <row r="25" spans="1:6" x14ac:dyDescent="0.2">
      <c r="A25" s="4">
        <v>22</v>
      </c>
      <c r="B25" s="340"/>
      <c r="C25" s="345"/>
      <c r="D25" s="13" t="str">
        <f>IF(ISBLANK($B25),"",INDEX(Stock!$A$4:$I$130,MATCH(Entrée!$B25,Stock!$C$4:$C$130,0),6))</f>
        <v/>
      </c>
      <c r="E25" s="13" t="str">
        <f>IF(ISBLANK($B25),"",INDEX(Stock!$A$4:$I$130,MATCH(Entrée!$B25,Stock!$C$4:$C$130,0),7))</f>
        <v/>
      </c>
      <c r="F25" s="13" t="str">
        <f>IF(ISBLANK($B25),"",INDEX(Stock!$A$4:$I$130,MATCH(Entrée!$B25,Stock!$C$4:$C$130,0),8))</f>
        <v/>
      </c>
    </row>
    <row r="26" spans="1:6" x14ac:dyDescent="0.2">
      <c r="A26" s="4">
        <v>23</v>
      </c>
      <c r="B26" s="340"/>
      <c r="C26" s="345"/>
      <c r="D26" s="13" t="str">
        <f>IF(ISBLANK($B26),"",INDEX(Stock!$A$4:$I$130,MATCH(Entrée!$B26,Stock!$C$4:$C$130,0),6))</f>
        <v/>
      </c>
      <c r="E26" s="13" t="str">
        <f>IF(ISBLANK($B26),"",INDEX(Stock!$A$4:$I$130,MATCH(Entrée!$B26,Stock!$C$4:$C$130,0),7))</f>
        <v/>
      </c>
      <c r="F26" s="13" t="str">
        <f>IF(ISBLANK($B26),"",INDEX(Stock!$A$4:$I$130,MATCH(Entrée!$B26,Stock!$C$4:$C$130,0),8))</f>
        <v/>
      </c>
    </row>
    <row r="27" spans="1:6" x14ac:dyDescent="0.2">
      <c r="A27" s="4">
        <v>24</v>
      </c>
      <c r="B27" s="340"/>
      <c r="C27" s="345"/>
      <c r="D27" s="13" t="str">
        <f>IF(ISBLANK($B27),"",INDEX(Stock!$A$4:$I$130,MATCH(Entrée!$B27,Stock!$C$4:$C$130,0),6))</f>
        <v/>
      </c>
      <c r="E27" s="13" t="str">
        <f>IF(ISBLANK($B27),"",INDEX(Stock!$A$4:$I$130,MATCH(Entrée!$B27,Stock!$C$4:$C$130,0),7))</f>
        <v/>
      </c>
      <c r="F27" s="13" t="str">
        <f>IF(ISBLANK($B27),"",INDEX(Stock!$A$4:$I$130,MATCH(Entrée!$B27,Stock!$C$4:$C$130,0),8))</f>
        <v/>
      </c>
    </row>
    <row r="28" spans="1:6" x14ac:dyDescent="0.2">
      <c r="A28" s="4">
        <v>25</v>
      </c>
      <c r="B28" s="340"/>
      <c r="C28" s="345"/>
      <c r="D28" s="13" t="str">
        <f>IF(ISBLANK($B28),"",INDEX(Stock!$A$4:$I$130,MATCH(Entrée!$B28,Stock!$C$4:$C$130,0),6))</f>
        <v/>
      </c>
      <c r="E28" s="13" t="str">
        <f>IF(ISBLANK($B28),"",INDEX(Stock!$A$4:$I$130,MATCH(Entrée!$B28,Stock!$C$4:$C$130,0),7))</f>
        <v/>
      </c>
      <c r="F28" s="13" t="str">
        <f>IF(ISBLANK($B28),"",INDEX(Stock!$A$4:$I$130,MATCH(Entrée!$B28,Stock!$C$4:$C$130,0),8))</f>
        <v/>
      </c>
    </row>
    <row r="29" spans="1:6" x14ac:dyDescent="0.2">
      <c r="A29" s="4">
        <v>26</v>
      </c>
      <c r="B29" s="340"/>
      <c r="C29" s="345"/>
      <c r="D29" s="13" t="str">
        <f>IF(ISBLANK($B29),"",INDEX(Stock!$A$4:$I$130,MATCH(Entrée!$B29,Stock!$C$4:$C$130,0),6))</f>
        <v/>
      </c>
      <c r="E29" s="13" t="str">
        <f>IF(ISBLANK($B29),"",INDEX(Stock!$A$4:$I$130,MATCH(Entrée!$B29,Stock!$C$4:$C$130,0),7))</f>
        <v/>
      </c>
      <c r="F29" s="13" t="str">
        <f>IF(ISBLANK($B29),"",INDEX(Stock!$A$4:$I$130,MATCH(Entrée!$B29,Stock!$C$4:$C$130,0),8))</f>
        <v/>
      </c>
    </row>
    <row r="30" spans="1:6" x14ac:dyDescent="0.2">
      <c r="A30" s="4">
        <v>27</v>
      </c>
      <c r="B30" s="340"/>
      <c r="C30" s="345"/>
      <c r="D30" s="13" t="str">
        <f>IF(ISBLANK($B30),"",INDEX(Stock!$A$4:$I$130,MATCH(Entrée!$B30,Stock!$C$4:$C$130,0),6))</f>
        <v/>
      </c>
      <c r="E30" s="13" t="str">
        <f>IF(ISBLANK($B30),"",INDEX(Stock!$A$4:$I$130,MATCH(Entrée!$B30,Stock!$C$4:$C$130,0),7))</f>
        <v/>
      </c>
      <c r="F30" s="13" t="str">
        <f>IF(ISBLANK($B30),"",INDEX(Stock!$A$4:$I$130,MATCH(Entrée!$B30,Stock!$C$4:$C$130,0),8))</f>
        <v/>
      </c>
    </row>
    <row r="31" spans="1:6" x14ac:dyDescent="0.2">
      <c r="A31" s="4">
        <v>28</v>
      </c>
      <c r="B31" s="340"/>
      <c r="C31" s="345"/>
      <c r="D31" s="13" t="str">
        <f>IF(ISBLANK($B31),"",INDEX(Stock!$A$4:$I$130,MATCH(Entrée!$B31,Stock!$C$4:$C$130,0),6))</f>
        <v/>
      </c>
      <c r="E31" s="13" t="str">
        <f>IF(ISBLANK($B31),"",INDEX(Stock!$A$4:$I$130,MATCH(Entrée!$B31,Stock!$C$4:$C$130,0),7))</f>
        <v/>
      </c>
      <c r="F31" s="13" t="str">
        <f>IF(ISBLANK($B31),"",INDEX(Stock!$A$4:$I$130,MATCH(Entrée!$B31,Stock!$C$4:$C$130,0),8))</f>
        <v/>
      </c>
    </row>
    <row r="32" spans="1:6" x14ac:dyDescent="0.2">
      <c r="A32" s="4">
        <v>29</v>
      </c>
      <c r="B32" s="340"/>
      <c r="C32" s="345"/>
      <c r="D32" s="13" t="str">
        <f>IF(ISBLANK($B32),"",INDEX(Stock!$A$4:$I$130,MATCH(Entrée!$B32,Stock!$C$4:$C$130,0),6))</f>
        <v/>
      </c>
      <c r="E32" s="13" t="str">
        <f>IF(ISBLANK($B32),"",INDEX(Stock!$A$4:$I$130,MATCH(Entrée!$B32,Stock!$C$4:$C$130,0),7))</f>
        <v/>
      </c>
      <c r="F32" s="13" t="str">
        <f>IF(ISBLANK($B32),"",INDEX(Stock!$A$4:$I$130,MATCH(Entrée!$B32,Stock!$C$4:$C$130,0),8))</f>
        <v/>
      </c>
    </row>
    <row r="33" spans="1:6" x14ac:dyDescent="0.2">
      <c r="A33" s="4">
        <v>30</v>
      </c>
      <c r="B33" s="340"/>
      <c r="C33" s="345"/>
      <c r="D33" s="13" t="str">
        <f>IF(ISBLANK($B33),"",INDEX(Stock!$A$4:$I$130,MATCH(Entrée!$B33,Stock!$C$4:$C$130,0),6))</f>
        <v/>
      </c>
      <c r="E33" s="13" t="str">
        <f>IF(ISBLANK($B33),"",INDEX(Stock!$A$4:$I$130,MATCH(Entrée!$B33,Stock!$C$4:$C$130,0),7))</f>
        <v/>
      </c>
      <c r="F33" s="13" t="str">
        <f>IF(ISBLANK($B33),"",INDEX(Stock!$A$4:$I$130,MATCH(Entrée!$B33,Stock!$C$4:$C$130,0),8))</f>
        <v/>
      </c>
    </row>
    <row r="34" spans="1:6" x14ac:dyDescent="0.2">
      <c r="A34" s="4">
        <v>31</v>
      </c>
      <c r="B34" s="340"/>
      <c r="C34" s="345"/>
      <c r="D34" s="13" t="str">
        <f>IF(ISBLANK($B34),"",INDEX(Stock!$A$4:$I$130,MATCH(Entrée!$B34,Stock!$C$4:$C$130,0),6))</f>
        <v/>
      </c>
      <c r="E34" s="13" t="str">
        <f>IF(ISBLANK($B34),"",INDEX(Stock!$A$4:$I$130,MATCH(Entrée!$B34,Stock!$C$4:$C$130,0),7))</f>
        <v/>
      </c>
      <c r="F34" s="13" t="str">
        <f>IF(ISBLANK($B34),"",INDEX(Stock!$A$4:$I$130,MATCH(Entrée!$B34,Stock!$C$4:$C$130,0),8))</f>
        <v/>
      </c>
    </row>
    <row r="35" spans="1:6" x14ac:dyDescent="0.2">
      <c r="A35" s="4">
        <v>32</v>
      </c>
      <c r="B35" s="340"/>
      <c r="C35" s="345"/>
      <c r="D35" s="13" t="str">
        <f>IF(ISBLANK($B35),"",INDEX(Stock!$A$4:$I$130,MATCH(Entrée!$B35,Stock!$C$4:$C$130,0),6))</f>
        <v/>
      </c>
      <c r="E35" s="13" t="str">
        <f>IF(ISBLANK($B35),"",INDEX(Stock!$A$4:$I$130,MATCH(Entrée!$B35,Stock!$C$4:$C$130,0),7))</f>
        <v/>
      </c>
      <c r="F35" s="13" t="str">
        <f>IF(ISBLANK($B35),"",INDEX(Stock!$A$4:$I$130,MATCH(Entrée!$B35,Stock!$C$4:$C$130,0),8))</f>
        <v/>
      </c>
    </row>
    <row r="36" spans="1:6" x14ac:dyDescent="0.2">
      <c r="A36" s="4">
        <v>33</v>
      </c>
      <c r="B36" s="340"/>
      <c r="C36" s="345"/>
      <c r="D36" s="13" t="str">
        <f>IF(ISBLANK($B36),"",INDEX(Stock!$A$4:$I$130,MATCH(Entrée!$B36,Stock!$C$4:$C$130,0),6))</f>
        <v/>
      </c>
      <c r="E36" s="13" t="str">
        <f>IF(ISBLANK($B36),"",INDEX(Stock!$A$4:$I$130,MATCH(Entrée!$B36,Stock!$C$4:$C$130,0),7))</f>
        <v/>
      </c>
      <c r="F36" s="13" t="str">
        <f>IF(ISBLANK($B36),"",INDEX(Stock!$A$4:$I$130,MATCH(Entrée!$B36,Stock!$C$4:$C$130,0),8))</f>
        <v/>
      </c>
    </row>
    <row r="37" spans="1:6" x14ac:dyDescent="0.2">
      <c r="A37" s="4">
        <v>34</v>
      </c>
      <c r="B37" s="340"/>
      <c r="C37" s="346"/>
      <c r="D37" s="13" t="str">
        <f>IF(ISBLANK($B37),"",INDEX(Stock!$A$4:$I$130,MATCH(Entrée!$B37,Stock!$C$4:$C$130,0),6))</f>
        <v/>
      </c>
      <c r="E37" s="13" t="str">
        <f>IF(ISBLANK($B37),"",INDEX(Stock!$A$4:$I$130,MATCH(Entrée!$B37,Stock!$C$4:$C$130,0),7))</f>
        <v/>
      </c>
      <c r="F37" s="13" t="str">
        <f>IF(ISBLANK($B37),"",INDEX(Stock!$A$4:$I$130,MATCH(Entrée!$B37,Stock!$C$4:$C$130,0),8))</f>
        <v/>
      </c>
    </row>
    <row r="38" spans="1:6" x14ac:dyDescent="0.2">
      <c r="A38" s="4">
        <v>35</v>
      </c>
      <c r="B38" s="340"/>
      <c r="C38" s="345"/>
      <c r="D38" s="13" t="str">
        <f>IF(ISBLANK($B38),"",INDEX(Stock!$A$4:$I$130,MATCH(Entrée!$B38,Stock!$C$4:$C$130,0),6))</f>
        <v/>
      </c>
      <c r="E38" s="13" t="str">
        <f>IF(ISBLANK($B38),"",INDEX(Stock!$A$4:$I$130,MATCH(Entrée!$B38,Stock!$C$4:$C$130,0),7))</f>
        <v/>
      </c>
      <c r="F38" s="13" t="str">
        <f>IF(ISBLANK($B38),"",INDEX(Stock!$A$4:$I$130,MATCH(Entrée!$B38,Stock!$C$4:$C$130,0),8))</f>
        <v/>
      </c>
    </row>
    <row r="39" spans="1:6" x14ac:dyDescent="0.2">
      <c r="A39" s="4">
        <v>36</v>
      </c>
      <c r="B39" s="340"/>
      <c r="C39" s="346"/>
      <c r="D39" s="13" t="str">
        <f>IF(ISBLANK($B39),"",INDEX(Stock!$A$4:$I$130,MATCH(Entrée!$B39,Stock!$C$4:$C$130,0),6))</f>
        <v/>
      </c>
      <c r="E39" s="13" t="str">
        <f>IF(ISBLANK($B39),"",INDEX(Stock!$A$4:$I$130,MATCH(Entrée!$B39,Stock!$C$4:$C$130,0),7))</f>
        <v/>
      </c>
      <c r="F39" s="13" t="str">
        <f>IF(ISBLANK($B39),"",INDEX(Stock!$A$4:$I$130,MATCH(Entrée!$B39,Stock!$C$4:$C$130,0),8))</f>
        <v/>
      </c>
    </row>
    <row r="40" spans="1:6" x14ac:dyDescent="0.2">
      <c r="A40" s="4">
        <v>37</v>
      </c>
      <c r="B40" s="340"/>
      <c r="C40" s="345"/>
      <c r="D40" s="13" t="str">
        <f>IF(ISBLANK($B40),"",INDEX(Stock!$A$4:$I$130,MATCH(Entrée!$B40,Stock!$C$4:$C$130,0),6))</f>
        <v/>
      </c>
      <c r="E40" s="13" t="str">
        <f>IF(ISBLANK($B40),"",INDEX(Stock!$A$4:$I$130,MATCH(Entrée!$B40,Stock!$C$4:$C$130,0),7))</f>
        <v/>
      </c>
      <c r="F40" s="13" t="str">
        <f>IF(ISBLANK($B40),"",INDEX(Stock!$A$4:$I$130,MATCH(Entrée!$B40,Stock!$C$4:$C$130,0),8))</f>
        <v/>
      </c>
    </row>
    <row r="41" spans="1:6" x14ac:dyDescent="0.2">
      <c r="A41" s="4">
        <v>38</v>
      </c>
      <c r="B41" s="340"/>
      <c r="C41" s="346"/>
      <c r="D41" s="13" t="str">
        <f>IF(ISBLANK($B41),"",INDEX(Stock!$A$4:$I$130,MATCH(Entrée!$B41,Stock!$C$4:$C$130,0),6))</f>
        <v/>
      </c>
      <c r="E41" s="13" t="str">
        <f>IF(ISBLANK($B41),"",INDEX(Stock!$A$4:$I$130,MATCH(Entrée!$B41,Stock!$C$4:$C$130,0),7))</f>
        <v/>
      </c>
      <c r="F41" s="13" t="str">
        <f>IF(ISBLANK($B41),"",INDEX(Stock!$A$4:$I$130,MATCH(Entrée!$B41,Stock!$C$4:$C$130,0),8))</f>
        <v/>
      </c>
    </row>
    <row r="42" spans="1:6" x14ac:dyDescent="0.2">
      <c r="A42" s="4">
        <v>39</v>
      </c>
      <c r="B42" s="340"/>
      <c r="C42" s="345"/>
      <c r="D42" s="13" t="str">
        <f>IF(ISBLANK($B42),"",INDEX(Stock!$A$4:$I$130,MATCH(Entrée!$B42,Stock!$C$4:$C$130,0),6))</f>
        <v/>
      </c>
      <c r="E42" s="13" t="str">
        <f>IF(ISBLANK($B42),"",INDEX(Stock!$A$4:$I$130,MATCH(Entrée!$B42,Stock!$C$4:$C$130,0),7))</f>
        <v/>
      </c>
      <c r="F42" s="13" t="str">
        <f>IF(ISBLANK($B42),"",INDEX(Stock!$A$4:$I$130,MATCH(Entrée!$B42,Stock!$C$4:$C$130,0),8))</f>
        <v/>
      </c>
    </row>
    <row r="43" spans="1:6" x14ac:dyDescent="0.2">
      <c r="A43" s="4">
        <v>40</v>
      </c>
      <c r="B43" s="340"/>
      <c r="C43" s="346"/>
      <c r="D43" s="13" t="str">
        <f>IF(ISBLANK($B43),"",INDEX(Stock!$A$4:$I$130,MATCH(Entrée!$B43,Stock!$C$4:$C$130,0),6))</f>
        <v/>
      </c>
      <c r="E43" s="13" t="str">
        <f>IF(ISBLANK($B43),"",INDEX(Stock!$A$4:$I$130,MATCH(Entrée!$B43,Stock!$C$4:$C$130,0),7))</f>
        <v/>
      </c>
      <c r="F43" s="13" t="str">
        <f>IF(ISBLANK($B43),"",INDEX(Stock!$A$4:$I$130,MATCH(Entrée!$B43,Stock!$C$4:$C$130,0),8))</f>
        <v/>
      </c>
    </row>
    <row r="44" spans="1:6" x14ac:dyDescent="0.2">
      <c r="A44" s="4">
        <v>41</v>
      </c>
      <c r="B44" s="340"/>
      <c r="C44" s="345"/>
      <c r="D44" s="13" t="str">
        <f>IF(ISBLANK($B44),"",INDEX(Stock!$A$4:$I$130,MATCH(Entrée!$B44,Stock!$C$4:$C$130,0),6))</f>
        <v/>
      </c>
      <c r="E44" s="13" t="str">
        <f>IF(ISBLANK($B44),"",INDEX(Stock!$A$4:$I$130,MATCH(Entrée!$B44,Stock!$C$4:$C$130,0),7))</f>
        <v/>
      </c>
      <c r="F44" s="13" t="str">
        <f>IF(ISBLANK($B44),"",INDEX(Stock!$A$4:$I$130,MATCH(Entrée!$B44,Stock!$C$4:$C$130,0),8))</f>
        <v/>
      </c>
    </row>
    <row r="45" spans="1:6" x14ac:dyDescent="0.2">
      <c r="A45" s="4">
        <v>42</v>
      </c>
      <c r="B45" s="340"/>
      <c r="C45" s="346"/>
      <c r="D45" s="13" t="str">
        <f>IF(ISBLANK($B45),"",INDEX(Stock!$A$4:$I$130,MATCH(Entrée!$B45,Stock!$C$4:$C$130,0),6))</f>
        <v/>
      </c>
      <c r="E45" s="13" t="str">
        <f>IF(ISBLANK($B45),"",INDEX(Stock!$A$4:$I$130,MATCH(Entrée!$B45,Stock!$C$4:$C$130,0),7))</f>
        <v/>
      </c>
      <c r="F45" s="13" t="str">
        <f>IF(ISBLANK($B45),"",INDEX(Stock!$A$4:$I$130,MATCH(Entrée!$B45,Stock!$C$4:$C$130,0),8))</f>
        <v/>
      </c>
    </row>
    <row r="46" spans="1:6" x14ac:dyDescent="0.2">
      <c r="A46" s="4">
        <v>43</v>
      </c>
      <c r="B46" s="340"/>
      <c r="C46" s="345"/>
      <c r="D46" s="13" t="str">
        <f>IF(ISBLANK($B46),"",INDEX(Stock!$A$4:$I$130,MATCH(Entrée!$B46,Stock!$C$4:$C$130,0),6))</f>
        <v/>
      </c>
      <c r="E46" s="13" t="str">
        <f>IF(ISBLANK($B46),"",INDEX(Stock!$A$4:$I$130,MATCH(Entrée!$B46,Stock!$C$4:$C$130,0),7))</f>
        <v/>
      </c>
      <c r="F46" s="13" t="str">
        <f>IF(ISBLANK($B46),"",INDEX(Stock!$A$4:$I$130,MATCH(Entrée!$B46,Stock!$C$4:$C$130,0),8))</f>
        <v/>
      </c>
    </row>
    <row r="47" spans="1:6" x14ac:dyDescent="0.2">
      <c r="A47" s="4">
        <v>44</v>
      </c>
      <c r="B47" s="340"/>
      <c r="C47" s="346"/>
      <c r="D47" s="13" t="str">
        <f>IF(ISBLANK($B47),"",INDEX(Stock!$A$4:$I$130,MATCH(Entrée!$B47,Stock!$C$4:$C$130,0),6))</f>
        <v/>
      </c>
      <c r="E47" s="13" t="str">
        <f>IF(ISBLANK($B47),"",INDEX(Stock!$A$4:$I$130,MATCH(Entrée!$B47,Stock!$C$4:$C$130,0),7))</f>
        <v/>
      </c>
      <c r="F47" s="13" t="str">
        <f>IF(ISBLANK($B47),"",INDEX(Stock!$A$4:$I$130,MATCH(Entrée!$B47,Stock!$C$4:$C$130,0),8))</f>
        <v/>
      </c>
    </row>
    <row r="48" spans="1:6" x14ac:dyDescent="0.2">
      <c r="A48" s="4">
        <v>45</v>
      </c>
      <c r="B48" s="342"/>
      <c r="C48" s="345"/>
      <c r="D48" s="13" t="str">
        <f>IF(ISBLANK($B48),"",INDEX(Stock!$A$4:$I$130,MATCH(Entrée!$B48,Stock!$C$4:$C$130,0),6))</f>
        <v/>
      </c>
      <c r="E48" s="13" t="str">
        <f>IF(ISBLANK($B48),"",INDEX(Stock!$A$4:$I$130,MATCH(Entrée!$B48,Stock!$C$4:$C$130,0),7))</f>
        <v/>
      </c>
      <c r="F48" s="13" t="str">
        <f>IF(ISBLANK($B48),"",INDEX(Stock!$A$4:$I$130,MATCH(Entrée!$B48,Stock!$C$4:$C$130,0),8))</f>
        <v/>
      </c>
    </row>
    <row r="49" spans="1:6" x14ac:dyDescent="0.2">
      <c r="A49" s="4">
        <v>46</v>
      </c>
      <c r="B49" s="342"/>
      <c r="C49" s="346"/>
      <c r="D49" s="13" t="str">
        <f>IF(ISBLANK($B49),"",INDEX(Stock!$A$4:$I$130,MATCH(Entrée!$B49,Stock!$C$4:$C$130,0),6))</f>
        <v/>
      </c>
      <c r="E49" s="13" t="str">
        <f>IF(ISBLANK($B49),"",INDEX(Stock!$A$4:$I$130,MATCH(Entrée!$B49,Stock!$C$4:$C$130,0),7))</f>
        <v/>
      </c>
      <c r="F49" s="13" t="str">
        <f>IF(ISBLANK($B49),"",INDEX(Stock!$A$4:$I$130,MATCH(Entrée!$B49,Stock!$C$4:$C$130,0),8))</f>
        <v/>
      </c>
    </row>
    <row r="50" spans="1:6" x14ac:dyDescent="0.2">
      <c r="A50" s="4">
        <v>47</v>
      </c>
      <c r="B50" s="342"/>
      <c r="C50" s="345"/>
      <c r="D50" s="13" t="str">
        <f>IF(ISBLANK($B50),"",INDEX(Stock!$A$4:$I$130,MATCH(Entrée!$B50,Stock!$C$4:$C$130,0),6))</f>
        <v/>
      </c>
      <c r="E50" s="13" t="str">
        <f>IF(ISBLANK($B50),"",INDEX(Stock!$A$4:$I$130,MATCH(Entrée!$B50,Stock!$C$4:$C$130,0),7))</f>
        <v/>
      </c>
      <c r="F50" s="13" t="str">
        <f>IF(ISBLANK($B50),"",INDEX(Stock!$A$4:$I$130,MATCH(Entrée!$B50,Stock!$C$4:$C$130,0),8))</f>
        <v/>
      </c>
    </row>
    <row r="51" spans="1:6" x14ac:dyDescent="0.2">
      <c r="A51" s="4">
        <v>48</v>
      </c>
      <c r="B51" s="342"/>
      <c r="C51" s="346"/>
      <c r="D51" s="13" t="str">
        <f>IF(ISBLANK($B51),"",INDEX(Stock!$A$4:$I$130,MATCH(Entrée!$B51,Stock!$C$4:$C$130,0),6))</f>
        <v/>
      </c>
      <c r="E51" s="13" t="str">
        <f>IF(ISBLANK($B51),"",INDEX(Stock!$A$4:$I$130,MATCH(Entrée!$B51,Stock!$C$4:$C$130,0),7))</f>
        <v/>
      </c>
      <c r="F51" s="13" t="str">
        <f>IF(ISBLANK($B51),"",INDEX(Stock!$A$4:$I$130,MATCH(Entrée!$B51,Stock!$C$4:$C$130,0),8))</f>
        <v/>
      </c>
    </row>
    <row r="52" spans="1:6" x14ac:dyDescent="0.2">
      <c r="A52" s="4">
        <v>49</v>
      </c>
      <c r="B52" s="342"/>
      <c r="C52" s="345"/>
      <c r="D52" s="13" t="str">
        <f>IF(ISBLANK($B52),"",INDEX(Stock!$A$4:$I$130,MATCH(Entrée!$B52,Stock!$C$4:$C$130,0),6))</f>
        <v/>
      </c>
      <c r="E52" s="13" t="str">
        <f>IF(ISBLANK($B52),"",INDEX(Stock!$A$4:$I$130,MATCH(Entrée!$B52,Stock!$C$4:$C$130,0),7))</f>
        <v/>
      </c>
      <c r="F52" s="13" t="str">
        <f>IF(ISBLANK($B52),"",INDEX(Stock!$A$4:$I$130,MATCH(Entrée!$B52,Stock!$C$4:$C$130,0),8))</f>
        <v/>
      </c>
    </row>
    <row r="53" spans="1:6" x14ac:dyDescent="0.2">
      <c r="A53" s="4">
        <v>50</v>
      </c>
      <c r="B53" s="342"/>
      <c r="C53" s="346"/>
      <c r="D53" s="13" t="str">
        <f>IF(ISBLANK($B53),"",INDEX(Stock!$A$4:$I$130,MATCH(Entrée!$B53,Stock!$C$4:$C$130,0),6))</f>
        <v/>
      </c>
      <c r="E53" s="13" t="str">
        <f>IF(ISBLANK($B53),"",INDEX(Stock!$A$4:$I$130,MATCH(Entrée!$B53,Stock!$C$4:$C$130,0),7))</f>
        <v/>
      </c>
      <c r="F53" s="13" t="str">
        <f>IF(ISBLANK($B53),"",INDEX(Stock!$A$4:$I$130,MATCH(Entrée!$B53,Stock!$C$4:$C$130,0),8))</f>
        <v/>
      </c>
    </row>
    <row r="54" spans="1:6" x14ac:dyDescent="0.2">
      <c r="A54" s="4">
        <v>51</v>
      </c>
      <c r="B54" s="342"/>
      <c r="C54" s="345"/>
      <c r="D54" s="13" t="str">
        <f>IF(ISBLANK($B54),"",INDEX(Stock!$A$4:$I$130,MATCH(Entrée!$B54,Stock!$C$4:$C$130,0),6))</f>
        <v/>
      </c>
      <c r="E54" s="13" t="str">
        <f>IF(ISBLANK($B54),"",INDEX(Stock!$A$4:$I$130,MATCH(Entrée!$B54,Stock!$C$4:$C$130,0),7))</f>
        <v/>
      </c>
      <c r="F54" s="13" t="str">
        <f>IF(ISBLANK($B54),"",INDEX(Stock!$A$4:$I$130,MATCH(Entrée!$B54,Stock!$C$4:$C$130,0),8))</f>
        <v/>
      </c>
    </row>
    <row r="55" spans="1:6" x14ac:dyDescent="0.2">
      <c r="A55" s="4">
        <v>52</v>
      </c>
      <c r="B55" s="342"/>
      <c r="C55" s="346"/>
      <c r="D55" s="13" t="str">
        <f>IF(ISBLANK($B55),"",INDEX(Stock!$A$4:$I$130,MATCH(Entrée!$B55,Stock!$C$4:$C$130,0),6))</f>
        <v/>
      </c>
      <c r="E55" s="13" t="str">
        <f>IF(ISBLANK($B55),"",INDEX(Stock!$A$4:$I$130,MATCH(Entrée!$B55,Stock!$C$4:$C$130,0),7))</f>
        <v/>
      </c>
      <c r="F55" s="13" t="str">
        <f>IF(ISBLANK($B55),"",INDEX(Stock!$A$4:$I$130,MATCH(Entrée!$B55,Stock!$C$4:$C$130,0),8))</f>
        <v/>
      </c>
    </row>
    <row r="56" spans="1:6" x14ac:dyDescent="0.2">
      <c r="A56" s="4">
        <v>53</v>
      </c>
      <c r="B56" s="342"/>
      <c r="C56" s="345"/>
      <c r="D56" s="13" t="str">
        <f>IF(ISBLANK($B56),"",INDEX(Stock!$A$4:$I$130,MATCH(Entrée!$B56,Stock!$C$4:$C$130,0),6))</f>
        <v/>
      </c>
      <c r="E56" s="13" t="str">
        <f>IF(ISBLANK($B56),"",INDEX(Stock!$A$4:$I$130,MATCH(Entrée!$B56,Stock!$C$4:$C$130,0),7))</f>
        <v/>
      </c>
      <c r="F56" s="13" t="str">
        <f>IF(ISBLANK($B56),"",INDEX(Stock!$A$4:$I$130,MATCH(Entrée!$B56,Stock!$C$4:$C$130,0),8))</f>
        <v/>
      </c>
    </row>
    <row r="57" spans="1:6" x14ac:dyDescent="0.2">
      <c r="A57" s="4">
        <v>54</v>
      </c>
      <c r="B57" s="342"/>
      <c r="C57" s="346"/>
      <c r="D57" s="13" t="str">
        <f>IF(ISBLANK($B57),"",INDEX(Stock!$A$4:$I$130,MATCH(Entrée!$B57,Stock!$C$4:$C$130,0),6))</f>
        <v/>
      </c>
      <c r="E57" s="13" t="str">
        <f>IF(ISBLANK($B57),"",INDEX(Stock!$A$4:$I$130,MATCH(Entrée!$B57,Stock!$C$4:$C$130,0),7))</f>
        <v/>
      </c>
      <c r="F57" s="13" t="str">
        <f>IF(ISBLANK($B57),"",INDEX(Stock!$A$4:$I$130,MATCH(Entrée!$B57,Stock!$C$4:$C$130,0),8))</f>
        <v/>
      </c>
    </row>
    <row r="58" spans="1:6" x14ac:dyDescent="0.2">
      <c r="A58" s="4">
        <v>55</v>
      </c>
      <c r="B58" s="342"/>
      <c r="C58" s="345"/>
      <c r="D58" s="13" t="str">
        <f>IF(ISBLANK($B58),"",INDEX(Stock!$A$4:$I$130,MATCH(Entrée!$B58,Stock!$C$4:$C$130,0),6))</f>
        <v/>
      </c>
      <c r="E58" s="13" t="str">
        <f>IF(ISBLANK($B58),"",INDEX(Stock!$A$4:$I$130,MATCH(Entrée!$B58,Stock!$C$4:$C$130,0),7))</f>
        <v/>
      </c>
      <c r="F58" s="13" t="str">
        <f>IF(ISBLANK($B58),"",INDEX(Stock!$A$4:$I$130,MATCH(Entrée!$B58,Stock!$C$4:$C$130,0),8))</f>
        <v/>
      </c>
    </row>
    <row r="59" spans="1:6" x14ac:dyDescent="0.2">
      <c r="A59" s="4">
        <v>56</v>
      </c>
      <c r="B59" s="342"/>
      <c r="C59" s="346"/>
      <c r="D59" s="13" t="str">
        <f>IF(ISBLANK($B59),"",INDEX(Stock!$A$4:$I$130,MATCH(Entrée!$B59,Stock!$C$4:$C$130,0),6))</f>
        <v/>
      </c>
      <c r="E59" s="13" t="str">
        <f>IF(ISBLANK($B59),"",INDEX(Stock!$A$4:$I$130,MATCH(Entrée!$B59,Stock!$C$4:$C$130,0),7))</f>
        <v/>
      </c>
      <c r="F59" s="13" t="str">
        <f>IF(ISBLANK($B59),"",INDEX(Stock!$A$4:$I$130,MATCH(Entrée!$B59,Stock!$C$4:$C$130,0),8))</f>
        <v/>
      </c>
    </row>
    <row r="60" spans="1:6" x14ac:dyDescent="0.2">
      <c r="A60" s="4">
        <v>57</v>
      </c>
      <c r="B60" s="342"/>
      <c r="C60" s="345"/>
      <c r="D60" s="13" t="str">
        <f>IF(ISBLANK($B60),"",INDEX(Stock!$A$4:$I$130,MATCH(Entrée!$B60,Stock!$C$4:$C$130,0),6))</f>
        <v/>
      </c>
      <c r="E60" s="13" t="str">
        <f>IF(ISBLANK($B60),"",INDEX(Stock!$A$4:$I$130,MATCH(Entrée!$B60,Stock!$C$4:$C$130,0),7))</f>
        <v/>
      </c>
      <c r="F60" s="13" t="str">
        <f>IF(ISBLANK($B60),"",INDEX(Stock!$A$4:$I$130,MATCH(Entrée!$B60,Stock!$C$4:$C$130,0),8))</f>
        <v/>
      </c>
    </row>
    <row r="61" spans="1:6" x14ac:dyDescent="0.2">
      <c r="A61" s="4">
        <v>58</v>
      </c>
      <c r="B61" s="342"/>
      <c r="C61" s="346"/>
      <c r="D61" s="13" t="str">
        <f>IF(ISBLANK($B61),"",INDEX(Stock!$A$4:$I$130,MATCH(Entrée!$B61,Stock!$C$4:$C$130,0),6))</f>
        <v/>
      </c>
      <c r="E61" s="13" t="str">
        <f>IF(ISBLANK($B61),"",INDEX(Stock!$A$4:$I$130,MATCH(Entrée!$B61,Stock!$C$4:$C$130,0),7))</f>
        <v/>
      </c>
      <c r="F61" s="13" t="str">
        <f>IF(ISBLANK($B61),"",INDEX(Stock!$A$4:$I$130,MATCH(Entrée!$B61,Stock!$C$4:$C$130,0),8))</f>
        <v/>
      </c>
    </row>
    <row r="62" spans="1:6" x14ac:dyDescent="0.2">
      <c r="A62" s="4">
        <v>59</v>
      </c>
      <c r="B62" s="342"/>
      <c r="C62" s="345"/>
      <c r="D62" s="13" t="str">
        <f>IF(ISBLANK($B62),"",INDEX(Stock!$A$4:$I$130,MATCH(Entrée!$B62,Stock!$C$4:$C$130,0),6))</f>
        <v/>
      </c>
      <c r="E62" s="13" t="str">
        <f>IF(ISBLANK($B62),"",INDEX(Stock!$A$4:$I$130,MATCH(Entrée!$B62,Stock!$C$4:$C$130,0),7))</f>
        <v/>
      </c>
      <c r="F62" s="13" t="str">
        <f>IF(ISBLANK($B62),"",INDEX(Stock!$A$4:$I$130,MATCH(Entrée!$B62,Stock!$C$4:$C$130,0),8))</f>
        <v/>
      </c>
    </row>
    <row r="63" spans="1:6" x14ac:dyDescent="0.2">
      <c r="A63" s="4">
        <v>60</v>
      </c>
      <c r="B63" s="342"/>
      <c r="C63" s="346"/>
      <c r="D63" s="13" t="str">
        <f>IF(ISBLANK($B63),"",INDEX(Stock!$A$4:$I$130,MATCH(Entrée!$B63,Stock!$C$4:$C$130,0),6))</f>
        <v/>
      </c>
      <c r="E63" s="13" t="str">
        <f>IF(ISBLANK($B63),"",INDEX(Stock!$A$4:$I$130,MATCH(Entrée!$B63,Stock!$C$4:$C$130,0),7))</f>
        <v/>
      </c>
      <c r="F63" s="13" t="str">
        <f>IF(ISBLANK($B63),"",INDEX(Stock!$A$4:$I$130,MATCH(Entrée!$B63,Stock!$C$4:$C$130,0),8))</f>
        <v/>
      </c>
    </row>
    <row r="64" spans="1:6" x14ac:dyDescent="0.2">
      <c r="A64" s="4">
        <v>61</v>
      </c>
      <c r="B64" s="342"/>
      <c r="C64" s="345"/>
      <c r="D64" s="13" t="str">
        <f>IF(ISBLANK($B64),"",INDEX(Stock!$A$4:$I$130,MATCH(Entrée!$B64,Stock!$C$4:$C$130,0),6))</f>
        <v/>
      </c>
      <c r="E64" s="13" t="str">
        <f>IF(ISBLANK($B64),"",INDEX(Stock!$A$4:$I$130,MATCH(Entrée!$B64,Stock!$C$4:$C$130,0),7))</f>
        <v/>
      </c>
      <c r="F64" s="13" t="str">
        <f>IF(ISBLANK($B64),"",INDEX(Stock!$A$4:$I$130,MATCH(Entrée!$B64,Stock!$C$4:$C$130,0),8))</f>
        <v/>
      </c>
    </row>
    <row r="65" spans="1:6" x14ac:dyDescent="0.2">
      <c r="A65" s="4">
        <v>62</v>
      </c>
      <c r="B65" s="342"/>
      <c r="C65" s="346"/>
      <c r="D65" s="13" t="str">
        <f>IF(ISBLANK($B65),"",INDEX(Stock!$A$4:$I$130,MATCH(Entrée!$B65,Stock!$C$4:$C$130,0),6))</f>
        <v/>
      </c>
      <c r="E65" s="13" t="str">
        <f>IF(ISBLANK($B65),"",INDEX(Stock!$A$4:$I$130,MATCH(Entrée!$B65,Stock!$C$4:$C$130,0),7))</f>
        <v/>
      </c>
      <c r="F65" s="13" t="str">
        <f>IF(ISBLANK($B65),"",INDEX(Stock!$A$4:$I$130,MATCH(Entrée!$B65,Stock!$C$4:$C$130,0),8))</f>
        <v/>
      </c>
    </row>
    <row r="66" spans="1:6" x14ac:dyDescent="0.2">
      <c r="A66" s="4">
        <v>63</v>
      </c>
      <c r="B66" s="342"/>
      <c r="C66" s="345"/>
      <c r="D66" s="13" t="str">
        <f>IF(ISBLANK($B66),"",INDEX(Stock!$A$4:$I$130,MATCH(Entrée!$B66,Stock!$C$4:$C$130,0),6))</f>
        <v/>
      </c>
      <c r="E66" s="13" t="str">
        <f>IF(ISBLANK($B66),"",INDEX(Stock!$A$4:$I$130,MATCH(Entrée!$B66,Stock!$C$4:$C$130,0),7))</f>
        <v/>
      </c>
      <c r="F66" s="13" t="str">
        <f>IF(ISBLANK($B66),"",INDEX(Stock!$A$4:$I$130,MATCH(Entrée!$B66,Stock!$C$4:$C$130,0),8))</f>
        <v/>
      </c>
    </row>
    <row r="67" spans="1:6" x14ac:dyDescent="0.2">
      <c r="A67" s="4">
        <v>64</v>
      </c>
      <c r="B67" s="342"/>
      <c r="C67" s="346"/>
      <c r="D67" s="13" t="str">
        <f>IF(ISBLANK($B67),"",INDEX(Stock!$A$4:$I$130,MATCH(Entrée!$B67,Stock!$C$4:$C$130,0),6))</f>
        <v/>
      </c>
      <c r="E67" s="13" t="str">
        <f>IF(ISBLANK($B67),"",INDEX(Stock!$A$4:$I$130,MATCH(Entrée!$B67,Stock!$C$4:$C$130,0),7))</f>
        <v/>
      </c>
      <c r="F67" s="13" t="str">
        <f>IF(ISBLANK($B67),"",INDEX(Stock!$A$4:$I$130,MATCH(Entrée!$B67,Stock!$C$4:$C$130,0),8))</f>
        <v/>
      </c>
    </row>
    <row r="68" spans="1:6" x14ac:dyDescent="0.2">
      <c r="A68" s="4">
        <v>65</v>
      </c>
      <c r="B68" s="342"/>
      <c r="C68" s="345"/>
      <c r="D68" s="13" t="str">
        <f>IF(ISBLANK($B68),"",INDEX(Stock!$A$4:$I$130,MATCH(Entrée!$B68,Stock!$C$4:$C$130,0),6))</f>
        <v/>
      </c>
      <c r="E68" s="13" t="str">
        <f>IF(ISBLANK($B68),"",INDEX(Stock!$A$4:$I$130,MATCH(Entrée!$B68,Stock!$C$4:$C$130,0),7))</f>
        <v/>
      </c>
      <c r="F68" s="13" t="str">
        <f>IF(ISBLANK($B68),"",INDEX(Stock!$A$4:$I$130,MATCH(Entrée!$B68,Stock!$C$4:$C$130,0),8))</f>
        <v/>
      </c>
    </row>
    <row r="69" spans="1:6" x14ac:dyDescent="0.2">
      <c r="A69" s="4">
        <v>66</v>
      </c>
      <c r="B69" s="342"/>
      <c r="C69" s="346"/>
      <c r="D69" s="13" t="str">
        <f>IF(ISBLANK($B69),"",INDEX(Stock!$A$4:$I$130,MATCH(Entrée!$B69,Stock!$C$4:$C$130,0),6))</f>
        <v/>
      </c>
      <c r="E69" s="13" t="str">
        <f>IF(ISBLANK($B69),"",INDEX(Stock!$A$4:$I$130,MATCH(Entrée!$B69,Stock!$C$4:$C$130,0),7))</f>
        <v/>
      </c>
      <c r="F69" s="13" t="str">
        <f>IF(ISBLANK($B69),"",INDEX(Stock!$A$4:$I$130,MATCH(Entrée!$B69,Stock!$C$4:$C$130,0),8))</f>
        <v/>
      </c>
    </row>
    <row r="70" spans="1:6" x14ac:dyDescent="0.2">
      <c r="A70" s="4">
        <v>67</v>
      </c>
      <c r="B70" s="342"/>
      <c r="C70" s="345"/>
      <c r="D70" s="13" t="str">
        <f>IF(ISBLANK($B70),"",INDEX(Stock!$A$4:$I$130,MATCH(Entrée!$B70,Stock!$C$4:$C$130,0),6))</f>
        <v/>
      </c>
      <c r="E70" s="13" t="str">
        <f>IF(ISBLANK($B70),"",INDEX(Stock!$A$4:$I$130,MATCH(Entrée!$B70,Stock!$C$4:$C$130,0),7))</f>
        <v/>
      </c>
      <c r="F70" s="13" t="str">
        <f>IF(ISBLANK($B70),"",INDEX(Stock!$A$4:$I$130,MATCH(Entrée!$B70,Stock!$C$4:$C$130,0),8))</f>
        <v/>
      </c>
    </row>
    <row r="71" spans="1:6" x14ac:dyDescent="0.2">
      <c r="A71" s="4">
        <v>68</v>
      </c>
      <c r="B71" s="342"/>
      <c r="C71" s="346"/>
      <c r="D71" s="13" t="str">
        <f>IF(ISBLANK($B71),"",INDEX(Stock!$A$4:$I$130,MATCH(Entrée!$B71,Stock!$C$4:$C$130,0),6))</f>
        <v/>
      </c>
      <c r="E71" s="13" t="str">
        <f>IF(ISBLANK($B71),"",INDEX(Stock!$A$4:$I$130,MATCH(Entrée!$B71,Stock!$C$4:$C$130,0),7))</f>
        <v/>
      </c>
      <c r="F71" s="13" t="str">
        <f>IF(ISBLANK($B71),"",INDEX(Stock!$A$4:$I$130,MATCH(Entrée!$B71,Stock!$C$4:$C$130,0),8))</f>
        <v/>
      </c>
    </row>
    <row r="72" spans="1:6" x14ac:dyDescent="0.2">
      <c r="A72" s="4">
        <v>69</v>
      </c>
      <c r="B72" s="342"/>
      <c r="C72" s="345"/>
      <c r="D72" s="13" t="str">
        <f>IF(ISBLANK($B72),"",INDEX(Stock!$A$4:$I$130,MATCH(Entrée!$B72,Stock!$C$4:$C$130,0),6))</f>
        <v/>
      </c>
      <c r="E72" s="13" t="str">
        <f>IF(ISBLANK($B72),"",INDEX(Stock!$A$4:$I$130,MATCH(Entrée!$B72,Stock!$C$4:$C$130,0),7))</f>
        <v/>
      </c>
      <c r="F72" s="13" t="str">
        <f>IF(ISBLANK($B72),"",INDEX(Stock!$A$4:$I$130,MATCH(Entrée!$B72,Stock!$C$4:$C$130,0),8))</f>
        <v/>
      </c>
    </row>
    <row r="73" spans="1:6" x14ac:dyDescent="0.2">
      <c r="A73" s="4">
        <v>70</v>
      </c>
      <c r="B73" s="342"/>
      <c r="C73" s="346"/>
      <c r="D73" s="13" t="str">
        <f>IF(ISBLANK($B73),"",INDEX(Stock!$A$4:$I$130,MATCH(Entrée!$B73,Stock!$C$4:$C$130,0),6))</f>
        <v/>
      </c>
      <c r="E73" s="13" t="str">
        <f>IF(ISBLANK($B73),"",INDEX(Stock!$A$4:$I$130,MATCH(Entrée!$B73,Stock!$C$4:$C$130,0),7))</f>
        <v/>
      </c>
      <c r="F73" s="13" t="str">
        <f>IF(ISBLANK($B73),"",INDEX(Stock!$A$4:$I$130,MATCH(Entrée!$B73,Stock!$C$4:$C$130,0),8))</f>
        <v/>
      </c>
    </row>
    <row r="74" spans="1:6" x14ac:dyDescent="0.2">
      <c r="A74" s="4">
        <v>71</v>
      </c>
      <c r="B74" s="342"/>
      <c r="C74" s="345"/>
      <c r="D74" s="13" t="str">
        <f>IF(ISBLANK($B74),"",INDEX(Stock!$A$4:$I$130,MATCH(Entrée!$B74,Stock!$C$4:$C$130,0),6))</f>
        <v/>
      </c>
      <c r="E74" s="13" t="str">
        <f>IF(ISBLANK($B74),"",INDEX(Stock!$A$4:$I$130,MATCH(Entrée!$B74,Stock!$C$4:$C$130,0),7))</f>
        <v/>
      </c>
      <c r="F74" s="13" t="str">
        <f>IF(ISBLANK($B74),"",INDEX(Stock!$A$4:$I$130,MATCH(Entrée!$B74,Stock!$C$4:$C$130,0),8))</f>
        <v/>
      </c>
    </row>
    <row r="75" spans="1:6" x14ac:dyDescent="0.2">
      <c r="A75" s="4">
        <v>72</v>
      </c>
      <c r="B75" s="342"/>
      <c r="C75" s="346"/>
      <c r="D75" s="13" t="str">
        <f>IF(ISBLANK($B75),"",INDEX(Stock!$A$4:$I$130,MATCH(Entrée!$B75,Stock!$C$4:$C$130,0),6))</f>
        <v/>
      </c>
      <c r="E75" s="13" t="str">
        <f>IF(ISBLANK($B75),"",INDEX(Stock!$A$4:$I$130,MATCH(Entrée!$B75,Stock!$C$4:$C$130,0),7))</f>
        <v/>
      </c>
      <c r="F75" s="13" t="str">
        <f>IF(ISBLANK($B75),"",INDEX(Stock!$A$4:$I$130,MATCH(Entrée!$B75,Stock!$C$4:$C$130,0),8))</f>
        <v/>
      </c>
    </row>
    <row r="76" spans="1:6" x14ac:dyDescent="0.2">
      <c r="A76" s="4">
        <v>73</v>
      </c>
      <c r="B76" s="342"/>
      <c r="C76" s="345"/>
      <c r="D76" s="13" t="str">
        <f>IF(ISBLANK($B76),"",INDEX(Stock!$A$4:$I$130,MATCH(Entrée!$B76,Stock!$C$4:$C$130,0),6))</f>
        <v/>
      </c>
      <c r="E76" s="13" t="str">
        <f>IF(ISBLANK($B76),"",INDEX(Stock!$A$4:$I$130,MATCH(Entrée!$B76,Stock!$C$4:$C$130,0),7))</f>
        <v/>
      </c>
      <c r="F76" s="13" t="str">
        <f>IF(ISBLANK($B76),"",INDEX(Stock!$A$4:$I$130,MATCH(Entrée!$B76,Stock!$C$4:$C$130,0),8))</f>
        <v/>
      </c>
    </row>
    <row r="77" spans="1:6" x14ac:dyDescent="0.2">
      <c r="A77" s="4">
        <v>74</v>
      </c>
      <c r="B77" s="342"/>
      <c r="C77" s="346"/>
      <c r="D77" s="13" t="str">
        <f>IF(ISBLANK($B77),"",INDEX(Stock!$A$4:$I$130,MATCH(Entrée!$B77,Stock!$C$4:$C$130,0),6))</f>
        <v/>
      </c>
      <c r="E77" s="13" t="str">
        <f>IF(ISBLANK($B77),"",INDEX(Stock!$A$4:$I$130,MATCH(Entrée!$B77,Stock!$C$4:$C$130,0),7))</f>
        <v/>
      </c>
      <c r="F77" s="13" t="str">
        <f>IF(ISBLANK($B77),"",INDEX(Stock!$A$4:$I$130,MATCH(Entrée!$B77,Stock!$C$4:$C$130,0),8))</f>
        <v/>
      </c>
    </row>
    <row r="78" spans="1:6" x14ac:dyDescent="0.2">
      <c r="A78" s="4">
        <v>75</v>
      </c>
      <c r="B78" s="342"/>
      <c r="C78" s="345"/>
      <c r="D78" s="13" t="str">
        <f>IF(ISBLANK($B78),"",INDEX(Stock!$A$4:$I$130,MATCH(Entrée!$B78,Stock!$C$4:$C$130,0),6))</f>
        <v/>
      </c>
      <c r="E78" s="13" t="str">
        <f>IF(ISBLANK($B78),"",INDEX(Stock!$A$4:$I$130,MATCH(Entrée!$B78,Stock!$C$4:$C$130,0),7))</f>
        <v/>
      </c>
      <c r="F78" s="13" t="str">
        <f>IF(ISBLANK($B78),"",INDEX(Stock!$A$4:$I$130,MATCH(Entrée!$B78,Stock!$C$4:$C$130,0),8))</f>
        <v/>
      </c>
    </row>
    <row r="79" spans="1:6" x14ac:dyDescent="0.2">
      <c r="A79" s="4">
        <v>76</v>
      </c>
      <c r="B79" s="342"/>
      <c r="C79" s="346"/>
      <c r="D79" s="13" t="str">
        <f>IF(ISBLANK($B79),"",INDEX(Stock!$A$4:$I$130,MATCH(Entrée!$B79,Stock!$C$4:$C$130,0),6))</f>
        <v/>
      </c>
      <c r="E79" s="13" t="str">
        <f>IF(ISBLANK($B79),"",INDEX(Stock!$A$4:$I$130,MATCH(Entrée!$B79,Stock!$C$4:$C$130,0),7))</f>
        <v/>
      </c>
      <c r="F79" s="13" t="str">
        <f>IF(ISBLANK($B79),"",INDEX(Stock!$A$4:$I$130,MATCH(Entrée!$B79,Stock!$C$4:$C$130,0),8))</f>
        <v/>
      </c>
    </row>
    <row r="80" spans="1:6" x14ac:dyDescent="0.2">
      <c r="A80" s="4">
        <v>77</v>
      </c>
      <c r="B80" s="342"/>
      <c r="C80" s="345"/>
      <c r="D80" s="13" t="str">
        <f>IF(ISBLANK($B80),"",INDEX(Stock!$A$4:$I$130,MATCH(Entrée!$B80,Stock!$C$4:$C$130,0),6))</f>
        <v/>
      </c>
      <c r="E80" s="13" t="str">
        <f>IF(ISBLANK($B80),"",INDEX(Stock!$A$4:$I$130,MATCH(Entrée!$B80,Stock!$C$4:$C$130,0),7))</f>
        <v/>
      </c>
      <c r="F80" s="13" t="str">
        <f>IF(ISBLANK($B80),"",INDEX(Stock!$A$4:$I$130,MATCH(Entrée!$B80,Stock!$C$4:$C$130,0),8))</f>
        <v/>
      </c>
    </row>
    <row r="81" spans="1:6" x14ac:dyDescent="0.2">
      <c r="A81" s="4">
        <v>78</v>
      </c>
      <c r="B81" s="342"/>
      <c r="C81" s="346"/>
      <c r="D81" s="13" t="str">
        <f>IF(ISBLANK($B81),"",INDEX(Stock!$A$4:$I$130,MATCH(Entrée!$B81,Stock!$C$4:$C$130,0),6))</f>
        <v/>
      </c>
      <c r="E81" s="13" t="str">
        <f>IF(ISBLANK($B81),"",INDEX(Stock!$A$4:$I$130,MATCH(Entrée!$B81,Stock!$C$4:$C$130,0),7))</f>
        <v/>
      </c>
      <c r="F81" s="13" t="str">
        <f>IF(ISBLANK($B81),"",INDEX(Stock!$A$4:$I$130,MATCH(Entrée!$B81,Stock!$C$4:$C$130,0),8))</f>
        <v/>
      </c>
    </row>
    <row r="82" spans="1:6" x14ac:dyDescent="0.2">
      <c r="A82" s="4">
        <v>79</v>
      </c>
      <c r="B82" s="342"/>
      <c r="C82" s="345"/>
      <c r="D82" s="13" t="str">
        <f>IF(ISBLANK($B82),"",INDEX(Stock!$A$4:$I$130,MATCH(Entrée!$B82,Stock!$C$4:$C$130,0),6))</f>
        <v/>
      </c>
      <c r="E82" s="13" t="str">
        <f>IF(ISBLANK($B82),"",INDEX(Stock!$A$4:$I$130,MATCH(Entrée!$B82,Stock!$C$4:$C$130,0),7))</f>
        <v/>
      </c>
      <c r="F82" s="13" t="str">
        <f>IF(ISBLANK($B82),"",INDEX(Stock!$A$4:$I$130,MATCH(Entrée!$B82,Stock!$C$4:$C$130,0),8))</f>
        <v/>
      </c>
    </row>
    <row r="83" spans="1:6" x14ac:dyDescent="0.2">
      <c r="A83" s="4">
        <v>80</v>
      </c>
      <c r="B83" s="342"/>
      <c r="C83" s="346"/>
      <c r="D83" s="13" t="str">
        <f>IF(ISBLANK($B83),"",INDEX(Stock!$A$4:$I$130,MATCH(Entrée!$B83,Stock!$C$4:$C$130,0),6))</f>
        <v/>
      </c>
      <c r="E83" s="13" t="str">
        <f>IF(ISBLANK($B83),"",INDEX(Stock!$A$4:$I$130,MATCH(Entrée!$B83,Stock!$C$4:$C$130,0),7))</f>
        <v/>
      </c>
      <c r="F83" s="13" t="str">
        <f>IF(ISBLANK($B83),"",INDEX(Stock!$A$4:$I$130,MATCH(Entrée!$B83,Stock!$C$4:$C$130,0),8))</f>
        <v/>
      </c>
    </row>
    <row r="84" spans="1:6" x14ac:dyDescent="0.2">
      <c r="A84" s="4">
        <v>81</v>
      </c>
      <c r="B84" s="342"/>
      <c r="C84" s="345"/>
      <c r="D84" s="13" t="str">
        <f>IF(ISBLANK($B84),"",INDEX(Stock!$A$4:$I$130,MATCH(Entrée!$B84,Stock!$C$4:$C$130,0),6))</f>
        <v/>
      </c>
      <c r="E84" s="13" t="str">
        <f>IF(ISBLANK($B84),"",INDEX(Stock!$A$4:$I$130,MATCH(Entrée!$B84,Stock!$C$4:$C$130,0),7))</f>
        <v/>
      </c>
      <c r="F84" s="13" t="str">
        <f>IF(ISBLANK($B84),"",INDEX(Stock!$A$4:$I$130,MATCH(Entrée!$B84,Stock!$C$4:$C$130,0),8))</f>
        <v/>
      </c>
    </row>
    <row r="85" spans="1:6" x14ac:dyDescent="0.2">
      <c r="A85" s="4">
        <v>82</v>
      </c>
      <c r="B85" s="342"/>
      <c r="C85" s="346"/>
      <c r="D85" s="13" t="str">
        <f>IF(ISBLANK($B85),"",INDEX(Stock!$A$4:$I$130,MATCH(Entrée!$B85,Stock!$C$4:$C$130,0),6))</f>
        <v/>
      </c>
      <c r="E85" s="13" t="str">
        <f>IF(ISBLANK($B85),"",INDEX(Stock!$A$4:$I$130,MATCH(Entrée!$B85,Stock!$C$4:$C$130,0),7))</f>
        <v/>
      </c>
      <c r="F85" s="13" t="str">
        <f>IF(ISBLANK($B85),"",INDEX(Stock!$A$4:$I$130,MATCH(Entrée!$B85,Stock!$C$4:$C$130,0),8))</f>
        <v/>
      </c>
    </row>
    <row r="86" spans="1:6" x14ac:dyDescent="0.2">
      <c r="A86" s="4">
        <v>83</v>
      </c>
      <c r="B86" s="342"/>
      <c r="C86" s="345"/>
      <c r="D86" s="13" t="str">
        <f>IF(ISBLANK($B86),"",INDEX(Stock!$A$4:$I$130,MATCH(Entrée!$B86,Stock!$C$4:$C$130,0),6))</f>
        <v/>
      </c>
      <c r="E86" s="13" t="str">
        <f>IF(ISBLANK($B86),"",INDEX(Stock!$A$4:$I$130,MATCH(Entrée!$B86,Stock!$C$4:$C$130,0),7))</f>
        <v/>
      </c>
      <c r="F86" s="13" t="str">
        <f>IF(ISBLANK($B86),"",INDEX(Stock!$A$4:$I$130,MATCH(Entrée!$B86,Stock!$C$4:$C$130,0),8))</f>
        <v/>
      </c>
    </row>
    <row r="87" spans="1:6" x14ac:dyDescent="0.2">
      <c r="A87" s="4">
        <v>84</v>
      </c>
      <c r="B87" s="342"/>
      <c r="C87" s="346"/>
      <c r="D87" s="13" t="str">
        <f>IF(ISBLANK($B87),"",INDEX(Stock!$A$4:$I$130,MATCH(Entrée!$B87,Stock!$C$4:$C$130,0),6))</f>
        <v/>
      </c>
      <c r="E87" s="13" t="str">
        <f>IF(ISBLANK($B87),"",INDEX(Stock!$A$4:$I$130,MATCH(Entrée!$B87,Stock!$C$4:$C$130,0),7))</f>
        <v/>
      </c>
      <c r="F87" s="13" t="str">
        <f>IF(ISBLANK($B87),"",INDEX(Stock!$A$4:$I$130,MATCH(Entrée!$B87,Stock!$C$4:$C$130,0),8))</f>
        <v/>
      </c>
    </row>
    <row r="88" spans="1:6" x14ac:dyDescent="0.2">
      <c r="A88" s="4">
        <v>85</v>
      </c>
      <c r="B88" s="342"/>
      <c r="C88" s="345"/>
      <c r="D88" s="13" t="str">
        <f>IF(ISBLANK($B88),"",INDEX(Stock!$A$4:$I$130,MATCH(Entrée!$B88,Stock!$C$4:$C$130,0),6))</f>
        <v/>
      </c>
      <c r="E88" s="13" t="str">
        <f>IF(ISBLANK($B88),"",INDEX(Stock!$A$4:$I$130,MATCH(Entrée!$B88,Stock!$C$4:$C$130,0),7))</f>
        <v/>
      </c>
      <c r="F88" s="13" t="str">
        <f>IF(ISBLANK($B88),"",INDEX(Stock!$A$4:$I$130,MATCH(Entrée!$B88,Stock!$C$4:$C$130,0),8))</f>
        <v/>
      </c>
    </row>
    <row r="89" spans="1:6" x14ac:dyDescent="0.2">
      <c r="A89" s="4">
        <v>86</v>
      </c>
      <c r="B89" s="342"/>
      <c r="C89" s="346"/>
      <c r="D89" s="13" t="str">
        <f>IF(ISBLANK($B89),"",INDEX(Stock!$A$4:$I$130,MATCH(Entrée!$B89,Stock!$C$4:$C$130,0),6))</f>
        <v/>
      </c>
      <c r="E89" s="13" t="str">
        <f>IF(ISBLANK($B89),"",INDEX(Stock!$A$4:$I$130,MATCH(Entrée!$B89,Stock!$C$4:$C$130,0),7))</f>
        <v/>
      </c>
      <c r="F89" s="13" t="str">
        <f>IF(ISBLANK($B89),"",INDEX(Stock!$A$4:$I$130,MATCH(Entrée!$B89,Stock!$C$4:$C$130,0),8))</f>
        <v/>
      </c>
    </row>
    <row r="90" spans="1:6" x14ac:dyDescent="0.2">
      <c r="A90" s="4">
        <v>87</v>
      </c>
      <c r="B90" s="342"/>
      <c r="C90" s="345"/>
      <c r="D90" s="13" t="str">
        <f>IF(ISBLANK($B90),"",INDEX(Stock!$A$4:$I$130,MATCH(Entrée!$B90,Stock!$C$4:$C$130,0),6))</f>
        <v/>
      </c>
      <c r="E90" s="13" t="str">
        <f>IF(ISBLANK($B90),"",INDEX(Stock!$A$4:$I$130,MATCH(Entrée!$B90,Stock!$C$4:$C$130,0),7))</f>
        <v/>
      </c>
      <c r="F90" s="13" t="str">
        <f>IF(ISBLANK($B90),"",INDEX(Stock!$A$4:$I$130,MATCH(Entrée!$B90,Stock!$C$4:$C$130,0),8))</f>
        <v/>
      </c>
    </row>
    <row r="91" spans="1:6" x14ac:dyDescent="0.2">
      <c r="A91" s="4">
        <v>88</v>
      </c>
      <c r="B91" s="342"/>
      <c r="C91" s="346"/>
      <c r="D91" s="13" t="str">
        <f>IF(ISBLANK($B91),"",INDEX(Stock!$A$4:$I$130,MATCH(Entrée!$B91,Stock!$C$4:$C$130,0),6))</f>
        <v/>
      </c>
      <c r="E91" s="13" t="str">
        <f>IF(ISBLANK($B91),"",INDEX(Stock!$A$4:$I$130,MATCH(Entrée!$B91,Stock!$C$4:$C$130,0),7))</f>
        <v/>
      </c>
      <c r="F91" s="13" t="str">
        <f>IF(ISBLANK($B91),"",INDEX(Stock!$A$4:$I$130,MATCH(Entrée!$B91,Stock!$C$4:$C$130,0),8))</f>
        <v/>
      </c>
    </row>
    <row r="92" spans="1:6" x14ac:dyDescent="0.2">
      <c r="A92" s="4">
        <v>89</v>
      </c>
      <c r="B92" s="342"/>
      <c r="C92" s="345"/>
      <c r="D92" s="13" t="str">
        <f>IF(ISBLANK($B92),"",INDEX(Stock!$A$4:$I$130,MATCH(Entrée!$B92,Stock!$C$4:$C$130,0),6))</f>
        <v/>
      </c>
      <c r="E92" s="13" t="str">
        <f>IF(ISBLANK($B92),"",INDEX(Stock!$A$4:$I$130,MATCH(Entrée!$B92,Stock!$C$4:$C$130,0),7))</f>
        <v/>
      </c>
      <c r="F92" s="13" t="str">
        <f>IF(ISBLANK($B92),"",INDEX(Stock!$A$4:$I$130,MATCH(Entrée!$B92,Stock!$C$4:$C$130,0),8))</f>
        <v/>
      </c>
    </row>
    <row r="93" spans="1:6" x14ac:dyDescent="0.2">
      <c r="A93" s="4">
        <v>90</v>
      </c>
      <c r="B93" s="342"/>
      <c r="C93" s="346"/>
      <c r="D93" s="13" t="str">
        <f>IF(ISBLANK($B93),"",INDEX(Stock!$A$4:$I$130,MATCH(Entrée!$B93,Stock!$C$4:$C$130,0),6))</f>
        <v/>
      </c>
      <c r="E93" s="13" t="str">
        <f>IF(ISBLANK($B93),"",INDEX(Stock!$A$4:$I$130,MATCH(Entrée!$B93,Stock!$C$4:$C$130,0),7))</f>
        <v/>
      </c>
      <c r="F93" s="13" t="str">
        <f>IF(ISBLANK($B93),"",INDEX(Stock!$A$4:$I$130,MATCH(Entrée!$B93,Stock!$C$4:$C$130,0),8))</f>
        <v/>
      </c>
    </row>
    <row r="94" spans="1:6" x14ac:dyDescent="0.2">
      <c r="A94" s="4">
        <v>91</v>
      </c>
      <c r="B94" s="342"/>
      <c r="C94" s="345"/>
      <c r="D94" s="13" t="str">
        <f>IF(ISBLANK($B94),"",INDEX(Stock!$A$4:$I$130,MATCH(Entrée!$B94,Stock!$C$4:$C$130,0),6))</f>
        <v/>
      </c>
      <c r="E94" s="13" t="str">
        <f>IF(ISBLANK($B94),"",INDEX(Stock!$A$4:$I$130,MATCH(Entrée!$B94,Stock!$C$4:$C$130,0),7))</f>
        <v/>
      </c>
      <c r="F94" s="13" t="str">
        <f>IF(ISBLANK($B94),"",INDEX(Stock!$A$4:$I$130,MATCH(Entrée!$B94,Stock!$C$4:$C$130,0),8))</f>
        <v/>
      </c>
    </row>
    <row r="95" spans="1:6" x14ac:dyDescent="0.2">
      <c r="A95" s="4">
        <v>92</v>
      </c>
      <c r="B95" s="342"/>
      <c r="C95" s="346"/>
      <c r="D95" s="13" t="str">
        <f>IF(ISBLANK($B95),"",INDEX(Stock!$A$4:$I$130,MATCH(Entrée!$B95,Stock!$C$4:$C$130,0),6))</f>
        <v/>
      </c>
      <c r="E95" s="13" t="str">
        <f>IF(ISBLANK($B95),"",INDEX(Stock!$A$4:$I$130,MATCH(Entrée!$B95,Stock!$C$4:$C$130,0),7))</f>
        <v/>
      </c>
      <c r="F95" s="13" t="str">
        <f>IF(ISBLANK($B95),"",INDEX(Stock!$A$4:$I$130,MATCH(Entrée!$B95,Stock!$C$4:$C$130,0),8))</f>
        <v/>
      </c>
    </row>
    <row r="96" spans="1:6" x14ac:dyDescent="0.2">
      <c r="A96" s="4">
        <v>93</v>
      </c>
      <c r="B96" s="342"/>
      <c r="C96" s="345"/>
      <c r="D96" s="13" t="str">
        <f>IF(ISBLANK($B96),"",INDEX(Stock!$A$4:$I$130,MATCH(Entrée!$B96,Stock!$C$4:$C$130,0),6))</f>
        <v/>
      </c>
      <c r="E96" s="13" t="str">
        <f>IF(ISBLANK($B96),"",INDEX(Stock!$A$4:$I$130,MATCH(Entrée!$B96,Stock!$C$4:$C$130,0),7))</f>
        <v/>
      </c>
      <c r="F96" s="13" t="str">
        <f>IF(ISBLANK($B96),"",INDEX(Stock!$A$4:$I$130,MATCH(Entrée!$B96,Stock!$C$4:$C$130,0),8))</f>
        <v/>
      </c>
    </row>
    <row r="97" spans="1:6" x14ac:dyDescent="0.2">
      <c r="A97" s="4">
        <v>94</v>
      </c>
      <c r="B97" s="342"/>
      <c r="C97" s="346"/>
      <c r="D97" s="13" t="str">
        <f>IF(ISBLANK($B97),"",INDEX(Stock!$A$4:$I$130,MATCH(Entrée!$B97,Stock!$C$4:$C$130,0),6))</f>
        <v/>
      </c>
      <c r="E97" s="13" t="str">
        <f>IF(ISBLANK($B97),"",INDEX(Stock!$A$4:$I$130,MATCH(Entrée!$B97,Stock!$C$4:$C$130,0),7))</f>
        <v/>
      </c>
      <c r="F97" s="13" t="str">
        <f>IF(ISBLANK($B97),"",INDEX(Stock!$A$4:$I$130,MATCH(Entrée!$B97,Stock!$C$4:$C$130,0),8))</f>
        <v/>
      </c>
    </row>
    <row r="98" spans="1:6" x14ac:dyDescent="0.2">
      <c r="A98" s="4">
        <v>95</v>
      </c>
      <c r="B98" s="342"/>
      <c r="C98" s="345"/>
      <c r="D98" s="13" t="str">
        <f>IF(ISBLANK($B98),"",INDEX(Stock!$A$4:$I$130,MATCH(Entrée!$B98,Stock!$C$4:$C$130,0),6))</f>
        <v/>
      </c>
      <c r="E98" s="13" t="str">
        <f>IF(ISBLANK($B98),"",INDEX(Stock!$A$4:$I$130,MATCH(Entrée!$B98,Stock!$C$4:$C$130,0),7))</f>
        <v/>
      </c>
      <c r="F98" s="13" t="str">
        <f>IF(ISBLANK($B98),"",INDEX(Stock!$A$4:$I$130,MATCH(Entrée!$B98,Stock!$C$4:$C$130,0),8))</f>
        <v/>
      </c>
    </row>
    <row r="99" spans="1:6" x14ac:dyDescent="0.2">
      <c r="A99" s="4">
        <v>96</v>
      </c>
      <c r="B99" s="342"/>
      <c r="C99" s="346"/>
      <c r="D99" s="13" t="str">
        <f>IF(ISBLANK($B99),"",INDEX(Stock!$A$4:$I$130,MATCH(Entrée!$B99,Stock!$C$4:$C$130,0),6))</f>
        <v/>
      </c>
      <c r="E99" s="13" t="str">
        <f>IF(ISBLANK($B99),"",INDEX(Stock!$A$4:$I$130,MATCH(Entrée!$B99,Stock!$C$4:$C$130,0),7))</f>
        <v/>
      </c>
      <c r="F99" s="13" t="str">
        <f>IF(ISBLANK($B99),"",INDEX(Stock!$A$4:$I$130,MATCH(Entrée!$B99,Stock!$C$4:$C$130,0),8))</f>
        <v/>
      </c>
    </row>
    <row r="100" spans="1:6" x14ac:dyDescent="0.2">
      <c r="A100" s="4">
        <v>97</v>
      </c>
      <c r="B100" s="342"/>
      <c r="C100" s="345"/>
      <c r="D100" s="13" t="str">
        <f>IF(ISBLANK($B100),"",INDEX(Stock!$A$4:$I$130,MATCH(Entrée!$B100,Stock!$C$4:$C$130,0),6))</f>
        <v/>
      </c>
      <c r="E100" s="13" t="str">
        <f>IF(ISBLANK($B100),"",INDEX(Stock!$A$4:$I$130,MATCH(Entrée!$B100,Stock!$C$4:$C$130,0),7))</f>
        <v/>
      </c>
      <c r="F100" s="13" t="str">
        <f>IF(ISBLANK($B100),"",INDEX(Stock!$A$4:$I$130,MATCH(Entrée!$B100,Stock!$C$4:$C$130,0),8))</f>
        <v/>
      </c>
    </row>
    <row r="101" spans="1:6" x14ac:dyDescent="0.2">
      <c r="A101" s="4">
        <v>98</v>
      </c>
      <c r="B101" s="342"/>
      <c r="C101" s="346"/>
      <c r="D101" s="13" t="str">
        <f>IF(ISBLANK($B101),"",INDEX(Stock!$A$4:$I$130,MATCH(Entrée!$B101,Stock!$C$4:$C$130,0),6))</f>
        <v/>
      </c>
      <c r="E101" s="13" t="str">
        <f>IF(ISBLANK($B101),"",INDEX(Stock!$A$4:$I$130,MATCH(Entrée!$B101,Stock!$C$4:$C$130,0),7))</f>
        <v/>
      </c>
      <c r="F101" s="13" t="str">
        <f>IF(ISBLANK($B101),"",INDEX(Stock!$A$4:$I$130,MATCH(Entrée!$B101,Stock!$C$4:$C$130,0),8))</f>
        <v/>
      </c>
    </row>
    <row r="102" spans="1:6" x14ac:dyDescent="0.2">
      <c r="A102" s="4">
        <v>99</v>
      </c>
      <c r="B102" s="342"/>
      <c r="C102" s="345"/>
      <c r="D102" s="13" t="str">
        <f>IF(ISBLANK($B102),"",INDEX(Stock!$A$4:$I$130,MATCH(Entrée!$B102,Stock!$C$4:$C$130,0),6))</f>
        <v/>
      </c>
      <c r="E102" s="13" t="str">
        <f>IF(ISBLANK($B102),"",INDEX(Stock!$A$4:$I$130,MATCH(Entrée!$B102,Stock!$C$4:$C$130,0),7))</f>
        <v/>
      </c>
      <c r="F102" s="13" t="str">
        <f>IF(ISBLANK($B102),"",INDEX(Stock!$A$4:$I$130,MATCH(Entrée!$B102,Stock!$C$4:$C$130,0),8))</f>
        <v/>
      </c>
    </row>
    <row r="103" spans="1:6" x14ac:dyDescent="0.2">
      <c r="A103" s="4">
        <v>100</v>
      </c>
      <c r="B103" s="342"/>
      <c r="C103" s="346"/>
      <c r="D103" s="13" t="str">
        <f>IF(ISBLANK($B103),"",INDEX(Stock!$A$4:$I$130,MATCH(Entrée!$B103,Stock!$C$4:$C$130,0),6))</f>
        <v/>
      </c>
      <c r="E103" s="13" t="str">
        <f>IF(ISBLANK($B103),"",INDEX(Stock!$A$4:$I$130,MATCH(Entrée!$B103,Stock!$C$4:$C$130,0),7))</f>
        <v/>
      </c>
      <c r="F103" s="13" t="str">
        <f>IF(ISBLANK($B103),"",INDEX(Stock!$A$4:$I$130,MATCH(Entrée!$B103,Stock!$C$4:$C$130,0),8))</f>
        <v/>
      </c>
    </row>
    <row r="104" spans="1:6" x14ac:dyDescent="0.2">
      <c r="A104" s="4">
        <v>101</v>
      </c>
      <c r="B104" s="342"/>
      <c r="C104" s="345"/>
      <c r="D104" s="13" t="str">
        <f>IF(ISBLANK($B104),"",INDEX(Stock!$A$4:$I$130,MATCH(Entrée!$B104,Stock!$C$4:$C$130,0),6))</f>
        <v/>
      </c>
      <c r="E104" s="13" t="str">
        <f>IF(ISBLANK($B104),"",INDEX(Stock!$A$4:$I$130,MATCH(Entrée!$B104,Stock!$C$4:$C$130,0),7))</f>
        <v/>
      </c>
      <c r="F104" s="13" t="str">
        <f>IF(ISBLANK($B104),"",INDEX(Stock!$A$4:$I$130,MATCH(Entrée!$B104,Stock!$C$4:$C$130,0),8))</f>
        <v/>
      </c>
    </row>
    <row r="105" spans="1:6" x14ac:dyDescent="0.2">
      <c r="A105" s="4">
        <v>102</v>
      </c>
      <c r="B105" s="342"/>
      <c r="C105" s="346"/>
      <c r="D105" s="13" t="str">
        <f>IF(ISBLANK($B105),"",INDEX(Stock!$A$4:$I$130,MATCH(Entrée!$B105,Stock!$C$4:$C$130,0),6))</f>
        <v/>
      </c>
      <c r="E105" s="13" t="str">
        <f>IF(ISBLANK($B105),"",INDEX(Stock!$A$4:$I$130,MATCH(Entrée!$B105,Stock!$C$4:$C$130,0),7))</f>
        <v/>
      </c>
      <c r="F105" s="13" t="str">
        <f>IF(ISBLANK($B105),"",INDEX(Stock!$A$4:$I$130,MATCH(Entrée!$B105,Stock!$C$4:$C$130,0),8))</f>
        <v/>
      </c>
    </row>
    <row r="106" spans="1:6" x14ac:dyDescent="0.2">
      <c r="A106" s="4">
        <v>103</v>
      </c>
      <c r="B106" s="342"/>
      <c r="C106" s="345"/>
      <c r="D106" s="13" t="str">
        <f>IF(ISBLANK($B106),"",INDEX(Stock!$A$4:$I$130,MATCH(Entrée!$B106,Stock!$C$4:$C$130,0),6))</f>
        <v/>
      </c>
      <c r="E106" s="13" t="str">
        <f>IF(ISBLANK($B106),"",INDEX(Stock!$A$4:$I$130,MATCH(Entrée!$B106,Stock!$C$4:$C$130,0),7))</f>
        <v/>
      </c>
      <c r="F106" s="13" t="str">
        <f>IF(ISBLANK($B106),"",INDEX(Stock!$A$4:$I$130,MATCH(Entrée!$B106,Stock!$C$4:$C$130,0),8))</f>
        <v/>
      </c>
    </row>
    <row r="107" spans="1:6" x14ac:dyDescent="0.2">
      <c r="A107" s="4">
        <v>104</v>
      </c>
      <c r="B107" s="342"/>
      <c r="C107" s="346"/>
      <c r="D107" s="13" t="str">
        <f>IF(ISBLANK($B107),"",INDEX(Stock!$A$4:$I$130,MATCH(Entrée!$B107,Stock!$C$4:$C$130,0),6))</f>
        <v/>
      </c>
      <c r="E107" s="13" t="str">
        <f>IF(ISBLANK($B107),"",INDEX(Stock!$A$4:$I$130,MATCH(Entrée!$B107,Stock!$C$4:$C$130,0),7))</f>
        <v/>
      </c>
      <c r="F107" s="13" t="str">
        <f>IF(ISBLANK($B107),"",INDEX(Stock!$A$4:$I$130,MATCH(Entrée!$B107,Stock!$C$4:$C$130,0),8))</f>
        <v/>
      </c>
    </row>
    <row r="108" spans="1:6" x14ac:dyDescent="0.2">
      <c r="A108" s="4">
        <v>105</v>
      </c>
      <c r="B108" s="342"/>
      <c r="C108" s="345"/>
      <c r="D108" s="13" t="str">
        <f>IF(ISBLANK($B108),"",INDEX(Stock!$A$4:$I$130,MATCH(Entrée!$B108,Stock!$C$4:$C$130,0),6))</f>
        <v/>
      </c>
      <c r="E108" s="13" t="str">
        <f>IF(ISBLANK($B108),"",INDEX(Stock!$A$4:$I$130,MATCH(Entrée!$B108,Stock!$C$4:$C$130,0),7))</f>
        <v/>
      </c>
      <c r="F108" s="13" t="str">
        <f>IF(ISBLANK($B108),"",INDEX(Stock!$A$4:$I$130,MATCH(Entrée!$B108,Stock!$C$4:$C$130,0),8))</f>
        <v/>
      </c>
    </row>
    <row r="109" spans="1:6" x14ac:dyDescent="0.2">
      <c r="A109" s="4">
        <v>106</v>
      </c>
      <c r="B109" s="342"/>
      <c r="C109" s="346"/>
      <c r="D109" s="13" t="str">
        <f>IF(ISBLANK($B109),"",INDEX(Stock!$A$4:$I$130,MATCH(Entrée!$B109,Stock!$C$4:$C$130,0),6))</f>
        <v/>
      </c>
      <c r="E109" s="13" t="str">
        <f>IF(ISBLANK($B109),"",INDEX(Stock!$A$4:$I$130,MATCH(Entrée!$B109,Stock!$C$4:$C$130,0),7))</f>
        <v/>
      </c>
      <c r="F109" s="13" t="str">
        <f>IF(ISBLANK($B109),"",INDEX(Stock!$A$4:$I$130,MATCH(Entrée!$B109,Stock!$C$4:$C$130,0),8))</f>
        <v/>
      </c>
    </row>
    <row r="110" spans="1:6" x14ac:dyDescent="0.2">
      <c r="A110" s="4">
        <v>107</v>
      </c>
      <c r="B110" s="342"/>
      <c r="C110" s="345"/>
      <c r="D110" s="13" t="str">
        <f>IF(ISBLANK($B110),"",INDEX(Stock!$A$4:$I$130,MATCH(Entrée!$B110,Stock!$C$4:$C$130,0),6))</f>
        <v/>
      </c>
      <c r="E110" s="13" t="str">
        <f>IF(ISBLANK($B110),"",INDEX(Stock!$A$4:$I$130,MATCH(Entrée!$B110,Stock!$C$4:$C$130,0),7))</f>
        <v/>
      </c>
      <c r="F110" s="13" t="str">
        <f>IF(ISBLANK($B110),"",INDEX(Stock!$A$4:$I$130,MATCH(Entrée!$B110,Stock!$C$4:$C$130,0),8))</f>
        <v/>
      </c>
    </row>
    <row r="111" spans="1:6" x14ac:dyDescent="0.2">
      <c r="A111" s="4">
        <v>108</v>
      </c>
      <c r="B111" s="342"/>
      <c r="C111" s="346"/>
      <c r="D111" s="13" t="str">
        <f>IF(ISBLANK($B111),"",INDEX(Stock!$A$4:$I$130,MATCH(Entrée!$B111,Stock!$C$4:$C$130,0),6))</f>
        <v/>
      </c>
      <c r="E111" s="13" t="str">
        <f>IF(ISBLANK($B111),"",INDEX(Stock!$A$4:$I$130,MATCH(Entrée!$B111,Stock!$C$4:$C$130,0),7))</f>
        <v/>
      </c>
      <c r="F111" s="13" t="str">
        <f>IF(ISBLANK($B111),"",INDEX(Stock!$A$4:$I$130,MATCH(Entrée!$B111,Stock!$C$4:$C$130,0),8))</f>
        <v/>
      </c>
    </row>
    <row r="112" spans="1:6" x14ac:dyDescent="0.2">
      <c r="A112" s="4">
        <v>109</v>
      </c>
      <c r="B112" s="342"/>
      <c r="C112" s="345"/>
      <c r="D112" s="13" t="str">
        <f>IF(ISBLANK($B112),"",INDEX(Stock!$A$4:$I$130,MATCH(Entrée!$B112,Stock!$C$4:$C$130,0),6))</f>
        <v/>
      </c>
      <c r="E112" s="13" t="str">
        <f>IF(ISBLANK($B112),"",INDEX(Stock!$A$4:$I$130,MATCH(Entrée!$B112,Stock!$C$4:$C$130,0),7))</f>
        <v/>
      </c>
      <c r="F112" s="13" t="str">
        <f>IF(ISBLANK($B112),"",INDEX(Stock!$A$4:$I$130,MATCH(Entrée!$B112,Stock!$C$4:$C$130,0),8))</f>
        <v/>
      </c>
    </row>
    <row r="113" spans="1:6" x14ac:dyDescent="0.2">
      <c r="A113" s="4">
        <v>110</v>
      </c>
      <c r="B113" s="342"/>
      <c r="C113" s="346"/>
      <c r="D113" s="13" t="str">
        <f>IF(ISBLANK($B113),"",INDEX(Stock!$A$4:$I$130,MATCH(Entrée!$B113,Stock!$C$4:$C$130,0),6))</f>
        <v/>
      </c>
      <c r="E113" s="13" t="str">
        <f>IF(ISBLANK($B113),"",INDEX(Stock!$A$4:$I$130,MATCH(Entrée!$B113,Stock!$C$4:$C$130,0),7))</f>
        <v/>
      </c>
      <c r="F113" s="13" t="str">
        <f>IF(ISBLANK($B113),"",INDEX(Stock!$A$4:$I$130,MATCH(Entrée!$B113,Stock!$C$4:$C$130,0),8))</f>
        <v/>
      </c>
    </row>
  </sheetData>
  <customSheetViews>
    <customSheetView guid="{3B41E261-378D-487A-B573-333FFFE4F561}">
      <pageMargins left="0.78740157499999996" right="0.78740157499999996" top="0.984251969" bottom="0.984251969" header="0.4921259845" footer="0.4921259845"/>
      <headerFooter alignWithMargins="0"/>
    </customSheetView>
  </customSheetViews>
  <mergeCells count="1">
    <mergeCell ref="A1:F2"/>
  </mergeCells>
  <phoneticPr fontId="4" type="noConversion"/>
  <conditionalFormatting sqref="A4:F113">
    <cfRule type="expression" dxfId="40" priority="1" stopIfTrue="1">
      <formula>MOD(ROW(),2)</formula>
    </cfRule>
  </conditionalFormatting>
  <pageMargins left="0.78740157499999996" right="0.78740157499999996" top="0.984251969" bottom="0.984251969" header="0.4921259845" footer="0.4921259845"/>
  <headerFooter alignWithMargins="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enableFormatConditionsCalculation="0">
    <tabColor indexed="27"/>
  </sheetPr>
  <dimension ref="A1:F110"/>
  <sheetViews>
    <sheetView showGridLines="0" showRowColHeaders="0" workbookViewId="0">
      <selection activeCell="C44" sqref="C44"/>
    </sheetView>
  </sheetViews>
  <sheetFormatPr baseColWidth="10" defaultColWidth="11" defaultRowHeight="12.75" x14ac:dyDescent="0.2"/>
  <cols>
    <col min="1" max="1" width="5.375" style="9" bestFit="1" customWidth="1"/>
    <col min="2" max="2" width="12.625" style="350" customWidth="1"/>
    <col min="3" max="3" width="12.625" style="353" customWidth="1"/>
    <col min="4" max="4" width="39.5" style="15" customWidth="1"/>
    <col min="5" max="6" width="12.625" style="15" customWidth="1"/>
    <col min="7" max="16384" width="11" style="6"/>
  </cols>
  <sheetData>
    <row r="1" spans="1:6" ht="30.75" customHeight="1" x14ac:dyDescent="0.2">
      <c r="A1" s="525" t="s">
        <v>268</v>
      </c>
      <c r="B1" s="525"/>
      <c r="C1" s="525"/>
      <c r="D1" s="525"/>
      <c r="E1" s="525"/>
      <c r="F1" s="525"/>
    </row>
    <row r="2" spans="1:6" ht="35.25" customHeight="1" thickBot="1" x14ac:dyDescent="0.25">
      <c r="A2" s="526"/>
      <c r="B2" s="526"/>
      <c r="C2" s="526"/>
      <c r="D2" s="526"/>
      <c r="E2" s="526"/>
      <c r="F2" s="526"/>
    </row>
    <row r="3" spans="1:6" ht="28.5" customHeight="1" thickTop="1" thickBot="1" x14ac:dyDescent="0.25">
      <c r="A3" s="7" t="s">
        <v>1</v>
      </c>
      <c r="B3" s="347" t="s">
        <v>158</v>
      </c>
      <c r="C3" s="351" t="s">
        <v>3</v>
      </c>
      <c r="D3" s="12" t="s">
        <v>2</v>
      </c>
      <c r="E3" s="12" t="s">
        <v>138</v>
      </c>
      <c r="F3" s="2" t="s">
        <v>0</v>
      </c>
    </row>
    <row r="4" spans="1:6" ht="13.5" thickTop="1" x14ac:dyDescent="0.2">
      <c r="A4" s="10">
        <v>1</v>
      </c>
      <c r="B4" s="348"/>
      <c r="C4" s="352"/>
      <c r="D4" s="324" t="str">
        <f>IF(ISBLANK($B4),"",INDEX(Stock!$A$4:$I$130,MATCH(Sortie!$B4,Stock!$C$4:$C$130,0),6))</f>
        <v/>
      </c>
      <c r="E4" s="14" t="str">
        <f>IF(ISBLANK($B4),"",INDEX(Stock!$A$4:$I$130,MATCH(Sortie!$B4,Stock!$C$4:$C$130,0),7))</f>
        <v/>
      </c>
      <c r="F4" s="14" t="str">
        <f>IF(ISBLANK($B4),"",INDEX(Stock!$A$4:$I$130,MATCH(Sortie!$B4,Stock!$C$4:$C$130,0),8))</f>
        <v/>
      </c>
    </row>
    <row r="5" spans="1:6" ht="12.75" customHeight="1" x14ac:dyDescent="0.2">
      <c r="A5" s="11">
        <v>2</v>
      </c>
      <c r="B5" s="348"/>
      <c r="C5" s="352"/>
      <c r="D5" s="324" t="str">
        <f>IF(ISBLANK($B5),"",INDEX(Stock!$A$4:$I$130,MATCH(Sortie!$B5,Stock!$C$4:$C$130,0),6))</f>
        <v/>
      </c>
      <c r="E5" s="14" t="str">
        <f>IF(ISBLANK($B5),"",INDEX(Stock!$A$4:$I$130,MATCH(Sortie!$B5,Stock!$C$4:$C$130,0),7))</f>
        <v/>
      </c>
      <c r="F5" s="14" t="str">
        <f>IF(ISBLANK($B5),"",INDEX(Stock!$A$4:$I$130,MATCH(Sortie!$B5,Stock!$C$4:$C$130,0),8))</f>
        <v/>
      </c>
    </row>
    <row r="6" spans="1:6" ht="11.25" customHeight="1" x14ac:dyDescent="0.2">
      <c r="A6" s="11">
        <v>3</v>
      </c>
      <c r="B6" s="348"/>
      <c r="C6" s="352"/>
      <c r="D6" s="324" t="str">
        <f>IF(ISBLANK($B6),"",INDEX(Stock!$A$4:$I$130,MATCH(Sortie!$B6,Stock!$C$4:$C$130,0),6))</f>
        <v/>
      </c>
      <c r="E6" s="14" t="str">
        <f>IF(ISBLANK($B6),"",INDEX(Stock!$A$4:$I$130,MATCH(Sortie!$B6,Stock!$C$4:$C$130,0),7))</f>
        <v/>
      </c>
      <c r="F6" s="14" t="str">
        <f>IF(ISBLANK($B6),"",INDEX(Stock!$A$4:$I$130,MATCH(Sortie!$B6,Stock!$C$4:$C$130,0),8))</f>
        <v/>
      </c>
    </row>
    <row r="7" spans="1:6" ht="12.75" customHeight="1" x14ac:dyDescent="0.2">
      <c r="A7" s="11">
        <v>4</v>
      </c>
      <c r="B7" s="348"/>
      <c r="C7" s="352"/>
      <c r="D7" s="324" t="str">
        <f>IF(ISBLANK($B7),"",INDEX(Stock!$A$4:$I$130,MATCH(Sortie!$B7,Stock!$C$4:$C$130,0),6))</f>
        <v/>
      </c>
      <c r="E7" s="14" t="str">
        <f>IF(ISBLANK($B7),"",INDEX(Stock!$A$4:$I$130,MATCH(Sortie!$B7,Stock!$C$4:$C$130,0),7))</f>
        <v/>
      </c>
      <c r="F7" s="14" t="str">
        <f>IF(ISBLANK($B7),"",INDEX(Stock!$A$4:$I$130,MATCH(Sortie!$B7,Stock!$C$4:$C$130,0),8))</f>
        <v/>
      </c>
    </row>
    <row r="8" spans="1:6" ht="12.75" customHeight="1" x14ac:dyDescent="0.2">
      <c r="A8" s="11">
        <v>5</v>
      </c>
      <c r="B8" s="348"/>
      <c r="C8" s="352"/>
      <c r="D8" s="324" t="str">
        <f>IF(ISBLANK($B8),"",INDEX(Stock!$A$4:$I$130,MATCH(Sortie!$B8,Stock!$C$4:$C$130,0),6))</f>
        <v/>
      </c>
      <c r="E8" s="14" t="str">
        <f>IF(ISBLANK($B8),"",INDEX(Stock!$A$4:$I$130,MATCH(Sortie!$B8,Stock!$C$4:$C$130,0),7))</f>
        <v/>
      </c>
      <c r="F8" s="14" t="str">
        <f>IF(ISBLANK($B8),"",INDEX(Stock!$A$4:$I$130,MATCH(Sortie!$B8,Stock!$C$4:$C$130,0),8))</f>
        <v/>
      </c>
    </row>
    <row r="9" spans="1:6" x14ac:dyDescent="0.2">
      <c r="A9" s="11">
        <v>6</v>
      </c>
      <c r="B9" s="348"/>
      <c r="C9" s="352"/>
      <c r="D9" s="324" t="str">
        <f>IF(ISBLANK($B9),"",INDEX(Stock!$A$4:$I$130,MATCH(Sortie!$B9,Stock!$C$4:$C$130,0),6))</f>
        <v/>
      </c>
      <c r="E9" s="14" t="str">
        <f>IF(ISBLANK($B9),"",INDEX(Stock!$A$4:$I$130,MATCH(Sortie!$B9,Stock!$C$4:$C$130,0),7))</f>
        <v/>
      </c>
      <c r="F9" s="14" t="str">
        <f>IF(ISBLANK($B9),"",INDEX(Stock!$A$4:$I$130,MATCH(Sortie!$B9,Stock!$C$4:$C$130,0),8))</f>
        <v/>
      </c>
    </row>
    <row r="10" spans="1:6" x14ac:dyDescent="0.2">
      <c r="A10" s="11">
        <v>7</v>
      </c>
      <c r="B10" s="348"/>
      <c r="C10" s="352"/>
      <c r="D10" s="324" t="str">
        <f>IF(ISBLANK($B10),"",INDEX(Stock!$A$4:$I$130,MATCH(Sortie!$B10,Stock!$C$4:$C$130,0),6))</f>
        <v/>
      </c>
      <c r="E10" s="14" t="str">
        <f>IF(ISBLANK($B10),"",INDEX(Stock!$A$4:$I$130,MATCH(Sortie!$B10,Stock!$C$4:$C$130,0),7))</f>
        <v/>
      </c>
      <c r="F10" s="14" t="str">
        <f>IF(ISBLANK($B10),"",INDEX(Stock!$A$4:$I$130,MATCH(Sortie!$B10,Stock!$C$4:$C$130,0),8))</f>
        <v/>
      </c>
    </row>
    <row r="11" spans="1:6" x14ac:dyDescent="0.2">
      <c r="A11" s="11">
        <v>8</v>
      </c>
      <c r="B11" s="348"/>
      <c r="C11" s="352"/>
      <c r="D11" s="324" t="str">
        <f>IF(ISBLANK($B11),"",INDEX(Stock!$A$4:$I$130,MATCH(Sortie!$B11,Stock!$C$4:$C$130,0),6))</f>
        <v/>
      </c>
      <c r="E11" s="14" t="str">
        <f>IF(ISBLANK($B11),"",INDEX(Stock!$A$4:$I$130,MATCH(Sortie!$B11,Stock!$C$4:$C$130,0),7))</f>
        <v/>
      </c>
      <c r="F11" s="14" t="str">
        <f>IF(ISBLANK($B11),"",INDEX(Stock!$A$4:$I$130,MATCH(Sortie!$B11,Stock!$C$4:$C$130,0),8))</f>
        <v/>
      </c>
    </row>
    <row r="12" spans="1:6" x14ac:dyDescent="0.2">
      <c r="A12" s="11">
        <v>9</v>
      </c>
      <c r="B12" s="348"/>
      <c r="C12" s="352"/>
      <c r="D12" s="324" t="str">
        <f>IF(ISBLANK($B12),"",INDEX(Stock!$A$4:$I$130,MATCH(Sortie!$B12,Stock!$C$4:$C$130,0),6))</f>
        <v/>
      </c>
      <c r="E12" s="14" t="str">
        <f>IF(ISBLANK($B12),"",INDEX(Stock!$A$4:$I$130,MATCH(Sortie!$B12,Stock!$C$4:$C$130,0),7))</f>
        <v/>
      </c>
      <c r="F12" s="14" t="str">
        <f>IF(ISBLANK($B12),"",INDEX(Stock!$A$4:$I$130,MATCH(Sortie!$B12,Stock!$C$4:$C$130,0),8))</f>
        <v/>
      </c>
    </row>
    <row r="13" spans="1:6" x14ac:dyDescent="0.2">
      <c r="A13" s="11">
        <v>10</v>
      </c>
      <c r="B13" s="348"/>
      <c r="C13" s="352"/>
      <c r="D13" s="324" t="str">
        <f>IF(ISBLANK($B13),"",INDEX(Stock!$A$4:$I$130,MATCH(Sortie!$B13,Stock!$C$4:$C$130,0),6))</f>
        <v/>
      </c>
      <c r="E13" s="14" t="str">
        <f>IF(ISBLANK($B13),"",INDEX(Stock!$A$4:$I$130,MATCH(Sortie!$B13,Stock!$C$4:$C$130,0),7))</f>
        <v/>
      </c>
      <c r="F13" s="14" t="str">
        <f>IF(ISBLANK($B13),"",INDEX(Stock!$A$4:$I$130,MATCH(Sortie!$B13,Stock!$C$4:$C$130,0),8))</f>
        <v/>
      </c>
    </row>
    <row r="14" spans="1:6" x14ac:dyDescent="0.2">
      <c r="A14" s="11">
        <v>11</v>
      </c>
      <c r="B14" s="348"/>
      <c r="C14" s="352"/>
      <c r="D14" s="324" t="str">
        <f>IF(ISBLANK($B14),"",INDEX(Stock!$A$4:$I$130,MATCH(Sortie!$B14,Stock!$C$4:$C$130,0),6))</f>
        <v/>
      </c>
      <c r="E14" s="14" t="str">
        <f>IF(ISBLANK($B14),"",INDEX(Stock!$A$4:$I$130,MATCH(Sortie!$B14,Stock!$C$4:$C$130,0),7))</f>
        <v/>
      </c>
      <c r="F14" s="14" t="str">
        <f>IF(ISBLANK($B14),"",INDEX(Stock!$A$4:$I$130,MATCH(Sortie!$B14,Stock!$C$4:$C$130,0),8))</f>
        <v/>
      </c>
    </row>
    <row r="15" spans="1:6" x14ac:dyDescent="0.2">
      <c r="A15" s="11">
        <v>12</v>
      </c>
      <c r="B15" s="348"/>
      <c r="C15" s="352"/>
      <c r="D15" s="324" t="str">
        <f>IF(ISBLANK($B15),"",INDEX(Stock!$A$4:$I$130,MATCH(Sortie!$B15,Stock!$C$4:$C$130,0),6))</f>
        <v/>
      </c>
      <c r="E15" s="14" t="str">
        <f>IF(ISBLANK($B15),"",INDEX(Stock!$A$4:$I$130,MATCH(Sortie!$B15,Stock!$C$4:$C$130,0),7))</f>
        <v/>
      </c>
      <c r="F15" s="14" t="str">
        <f>IF(ISBLANK($B15),"",INDEX(Stock!$A$4:$I$130,MATCH(Sortie!$B15,Stock!$C$4:$C$130,0),8))</f>
        <v/>
      </c>
    </row>
    <row r="16" spans="1:6" x14ac:dyDescent="0.2">
      <c r="A16" s="11">
        <v>13</v>
      </c>
      <c r="B16" s="348"/>
      <c r="C16" s="352"/>
      <c r="D16" s="324" t="str">
        <f>IF(ISBLANK($B16),"",INDEX(Stock!$A$4:$I$130,MATCH(Sortie!$B16,Stock!$C$4:$C$130,0),6))</f>
        <v/>
      </c>
      <c r="E16" s="14" t="str">
        <f>IF(ISBLANK($B16),"",INDEX(Stock!$A$4:$I$130,MATCH(Sortie!$B16,Stock!$C$4:$C$130,0),7))</f>
        <v/>
      </c>
      <c r="F16" s="14" t="str">
        <f>IF(ISBLANK($B16),"",INDEX(Stock!$A$4:$I$130,MATCH(Sortie!$B16,Stock!$C$4:$C$130,0),8))</f>
        <v/>
      </c>
    </row>
    <row r="17" spans="1:6" x14ac:dyDescent="0.2">
      <c r="A17" s="11">
        <v>14</v>
      </c>
      <c r="B17" s="348"/>
      <c r="C17" s="352"/>
      <c r="D17" s="324" t="str">
        <f>IF(ISBLANK($B17),"",INDEX(Stock!$A$4:$I$130,MATCH(Sortie!$B17,Stock!$C$4:$C$130,0),6))</f>
        <v/>
      </c>
      <c r="E17" s="14" t="str">
        <f>IF(ISBLANK($B17),"",INDEX(Stock!$A$4:$I$130,MATCH(Sortie!$B17,Stock!$C$4:$C$130,0),7))</f>
        <v/>
      </c>
      <c r="F17" s="14" t="str">
        <f>IF(ISBLANK($B17),"",INDEX(Stock!$A$4:$I$130,MATCH(Sortie!$B17,Stock!$C$4:$C$130,0),8))</f>
        <v/>
      </c>
    </row>
    <row r="18" spans="1:6" x14ac:dyDescent="0.2">
      <c r="A18" s="11">
        <v>15</v>
      </c>
      <c r="B18" s="348"/>
      <c r="C18" s="352"/>
      <c r="D18" s="324" t="str">
        <f>IF(ISBLANK($B18),"",INDEX(Stock!$A$4:$I$130,MATCH(Sortie!$B18,Stock!$C$4:$C$130,0),6))</f>
        <v/>
      </c>
      <c r="E18" s="14" t="str">
        <f>IF(ISBLANK($B18),"",INDEX(Stock!$A$4:$I$130,MATCH(Sortie!$B18,Stock!$C$4:$C$130,0),7))</f>
        <v/>
      </c>
      <c r="F18" s="14" t="str">
        <f>IF(ISBLANK($B18),"",INDEX(Stock!$A$4:$I$130,MATCH(Sortie!$B18,Stock!$C$4:$C$130,0),8))</f>
        <v/>
      </c>
    </row>
    <row r="19" spans="1:6" x14ac:dyDescent="0.2">
      <c r="A19" s="11">
        <v>16</v>
      </c>
      <c r="B19" s="348"/>
      <c r="C19" s="352"/>
      <c r="D19" s="324" t="str">
        <f>IF(ISBLANK($B19),"",INDEX(Stock!$A$4:$I$130,MATCH(Sortie!$B19,Stock!$C$4:$C$130,0),6))</f>
        <v/>
      </c>
      <c r="E19" s="14" t="str">
        <f>IF(ISBLANK($B19),"",INDEX(Stock!$A$4:$I$130,MATCH(Sortie!$B19,Stock!$C$4:$C$130,0),7))</f>
        <v/>
      </c>
      <c r="F19" s="14" t="str">
        <f>IF(ISBLANK($B19),"",INDEX(Stock!$A$4:$I$130,MATCH(Sortie!$B19,Stock!$C$4:$C$130,0),8))</f>
        <v/>
      </c>
    </row>
    <row r="20" spans="1:6" x14ac:dyDescent="0.2">
      <c r="A20" s="11">
        <v>17</v>
      </c>
      <c r="B20" s="348"/>
      <c r="C20" s="352"/>
      <c r="D20" s="324" t="str">
        <f>IF(ISBLANK($B20),"",INDEX(Stock!$A$4:$I$130,MATCH(Sortie!$B20,Stock!$C$4:$C$130,0),6))</f>
        <v/>
      </c>
      <c r="E20" s="14" t="str">
        <f>IF(ISBLANK($B20),"",INDEX(Stock!$A$4:$I$130,MATCH(Sortie!$B20,Stock!$C$4:$C$130,0),7))</f>
        <v/>
      </c>
      <c r="F20" s="14" t="str">
        <f>IF(ISBLANK($B20),"",INDEX(Stock!$A$4:$I$130,MATCH(Sortie!$B20,Stock!$C$4:$C$130,0),8))</f>
        <v/>
      </c>
    </row>
    <row r="21" spans="1:6" x14ac:dyDescent="0.2">
      <c r="A21" s="11">
        <v>18</v>
      </c>
      <c r="B21" s="348"/>
      <c r="C21" s="352"/>
      <c r="D21" s="324" t="str">
        <f>IF(ISBLANK($B21),"",INDEX(Stock!$A$4:$I$130,MATCH(Sortie!$B21,Stock!$C$4:$C$130,0),6))</f>
        <v/>
      </c>
      <c r="E21" s="14" t="str">
        <f>IF(ISBLANK($B21),"",INDEX(Stock!$A$4:$I$130,MATCH(Sortie!$B21,Stock!$C$4:$C$130,0),7))</f>
        <v/>
      </c>
      <c r="F21" s="14" t="str">
        <f>IF(ISBLANK($B21),"",INDEX(Stock!$A$4:$I$130,MATCH(Sortie!$B21,Stock!$C$4:$C$130,0),8))</f>
        <v/>
      </c>
    </row>
    <row r="22" spans="1:6" x14ac:dyDescent="0.2">
      <c r="A22" s="8">
        <v>19</v>
      </c>
      <c r="B22" s="348"/>
      <c r="C22" s="352"/>
      <c r="D22" s="324" t="str">
        <f>IF(ISBLANK($B22),"",INDEX(Stock!$A$4:$I$130,MATCH(Sortie!$B22,Stock!$C$4:$C$130,0),6))</f>
        <v/>
      </c>
      <c r="E22" s="14" t="str">
        <f>IF(ISBLANK($B22),"",INDEX(Stock!$A$4:$I$130,MATCH(Sortie!$B22,Stock!$C$4:$C$130,0),7))</f>
        <v/>
      </c>
      <c r="F22" s="14" t="str">
        <f>IF(ISBLANK($B22),"",INDEX(Stock!$A$4:$I$130,MATCH(Sortie!$B22,Stock!$C$4:$C$130,0),8))</f>
        <v/>
      </c>
    </row>
    <row r="23" spans="1:6" x14ac:dyDescent="0.2">
      <c r="A23" s="8">
        <v>20</v>
      </c>
      <c r="B23" s="348"/>
      <c r="C23" s="352"/>
      <c r="D23" s="324" t="str">
        <f>IF(ISBLANK($B23),"",INDEX(Stock!$A$4:$I$130,MATCH(Sortie!$B23,Stock!$C$4:$C$130,0),6))</f>
        <v/>
      </c>
      <c r="E23" s="14" t="str">
        <f>IF(ISBLANK($B23),"",INDEX(Stock!$A$4:$I$130,MATCH(Sortie!$B23,Stock!$C$4:$C$130,0),7))</f>
        <v/>
      </c>
      <c r="F23" s="14" t="str">
        <f>IF(ISBLANK($B23),"",INDEX(Stock!$A$4:$I$130,MATCH(Sortie!$B23,Stock!$C$4:$C$130,0),8))</f>
        <v/>
      </c>
    </row>
    <row r="24" spans="1:6" x14ac:dyDescent="0.2">
      <c r="A24" s="8">
        <v>21</v>
      </c>
      <c r="B24" s="348"/>
      <c r="C24" s="352"/>
      <c r="D24" s="324" t="str">
        <f>IF(ISBLANK($B24),"",INDEX(Stock!$A$4:$I$130,MATCH(Sortie!$B24,Stock!$C$4:$C$130,0),6))</f>
        <v/>
      </c>
      <c r="E24" s="14" t="str">
        <f>IF(ISBLANK($B24),"",INDEX(Stock!$A$4:$I$130,MATCH(Sortie!$B24,Stock!$C$4:$C$130,0),7))</f>
        <v/>
      </c>
      <c r="F24" s="14" t="str">
        <f>IF(ISBLANK($B24),"",INDEX(Stock!$A$4:$I$130,MATCH(Sortie!$B24,Stock!$C$4:$C$130,0),8))</f>
        <v/>
      </c>
    </row>
    <row r="25" spans="1:6" x14ac:dyDescent="0.2">
      <c r="A25" s="8">
        <v>22</v>
      </c>
      <c r="B25" s="348"/>
      <c r="C25" s="352"/>
      <c r="D25" s="324" t="str">
        <f>IF(ISBLANK($B25),"",INDEX(Stock!$A$4:$I$130,MATCH(Sortie!$B25,Stock!$C$4:$C$130,0),6))</f>
        <v/>
      </c>
      <c r="E25" s="14" t="str">
        <f>IF(ISBLANK($B25),"",INDEX(Stock!$A$4:$I$130,MATCH(Sortie!$B25,Stock!$C$4:$C$130,0),7))</f>
        <v/>
      </c>
      <c r="F25" s="14" t="str">
        <f>IF(ISBLANK($B25),"",INDEX(Stock!$A$4:$I$130,MATCH(Sortie!$B25,Stock!$C$4:$C$130,0),8))</f>
        <v/>
      </c>
    </row>
    <row r="26" spans="1:6" x14ac:dyDescent="0.2">
      <c r="A26" s="8">
        <v>23</v>
      </c>
      <c r="B26" s="348"/>
      <c r="C26" s="352"/>
      <c r="D26" s="324" t="str">
        <f>IF(ISBLANK($B26),"",INDEX(Stock!$A$4:$I$130,MATCH(Sortie!$B26,Stock!$C$4:$C$130,0),6))</f>
        <v/>
      </c>
      <c r="E26" s="14" t="str">
        <f>IF(ISBLANK($B26),"",INDEX(Stock!$A$4:$I$130,MATCH(Sortie!$B26,Stock!$C$4:$C$130,0),7))</f>
        <v/>
      </c>
      <c r="F26" s="14" t="str">
        <f>IF(ISBLANK($B26),"",INDEX(Stock!$A$4:$I$130,MATCH(Sortie!$B26,Stock!$C$4:$C$130,0),8))</f>
        <v/>
      </c>
    </row>
    <row r="27" spans="1:6" x14ac:dyDescent="0.2">
      <c r="A27" s="8">
        <v>24</v>
      </c>
      <c r="B27" s="348"/>
      <c r="C27" s="352"/>
      <c r="D27" s="324" t="str">
        <f>IF(ISBLANK($B27),"",INDEX(Stock!$A$4:$I$130,MATCH(Sortie!$B27,Stock!$C$4:$C$130,0),6))</f>
        <v/>
      </c>
      <c r="E27" s="14" t="str">
        <f>IF(ISBLANK($B27),"",INDEX(Stock!$A$4:$I$130,MATCH(Sortie!$B27,Stock!$C$4:$C$130,0),7))</f>
        <v/>
      </c>
      <c r="F27" s="14" t="str">
        <f>IF(ISBLANK($B27),"",INDEX(Stock!$A$4:$I$130,MATCH(Sortie!$B27,Stock!$C$4:$C$130,0),8))</f>
        <v/>
      </c>
    </row>
    <row r="28" spans="1:6" x14ac:dyDescent="0.2">
      <c r="A28" s="8">
        <v>25</v>
      </c>
      <c r="B28" s="348"/>
      <c r="C28" s="352"/>
      <c r="D28" s="324" t="str">
        <f>IF(ISBLANK($B28),"",INDEX(Stock!$A$4:$I$130,MATCH(Sortie!$B28,Stock!$C$4:$C$130,0),6))</f>
        <v/>
      </c>
      <c r="E28" s="14" t="str">
        <f>IF(ISBLANK($B28),"",INDEX(Stock!$A$4:$I$130,MATCH(Sortie!$B28,Stock!$C$4:$C$130,0),7))</f>
        <v/>
      </c>
      <c r="F28" s="14" t="str">
        <f>IF(ISBLANK($B28),"",INDEX(Stock!$A$4:$I$130,MATCH(Sortie!$B28,Stock!$C$4:$C$130,0),8))</f>
        <v/>
      </c>
    </row>
    <row r="29" spans="1:6" x14ac:dyDescent="0.2">
      <c r="A29" s="8">
        <v>26</v>
      </c>
      <c r="B29" s="348"/>
      <c r="C29" s="352"/>
      <c r="D29" s="324" t="str">
        <f>IF(ISBLANK($B29),"",INDEX(Stock!$A$4:$I$130,MATCH(Sortie!$B29,Stock!$C$4:$C$130,0),6))</f>
        <v/>
      </c>
      <c r="E29" s="14" t="str">
        <f>IF(ISBLANK($B29),"",INDEX(Stock!$A$4:$I$130,MATCH(Sortie!$B29,Stock!$C$4:$C$130,0),7))</f>
        <v/>
      </c>
      <c r="F29" s="14" t="str">
        <f>IF(ISBLANK($B29),"",INDEX(Stock!$A$4:$I$130,MATCH(Sortie!$B29,Stock!$C$4:$C$130,0),8))</f>
        <v/>
      </c>
    </row>
    <row r="30" spans="1:6" x14ac:dyDescent="0.2">
      <c r="A30" s="8">
        <v>27</v>
      </c>
      <c r="B30" s="348"/>
      <c r="C30" s="352"/>
      <c r="D30" s="324" t="str">
        <f>IF(ISBLANK($B30),"",INDEX(Stock!$A$4:$I$130,MATCH(Sortie!$B30,Stock!$C$4:$C$130,0),6))</f>
        <v/>
      </c>
      <c r="E30" s="14" t="str">
        <f>IF(ISBLANK($B30),"",INDEX(Stock!$A$4:$I$130,MATCH(Sortie!$B30,Stock!$C$4:$C$130,0),7))</f>
        <v/>
      </c>
      <c r="F30" s="14" t="str">
        <f>IF(ISBLANK($B30),"",INDEX(Stock!$A$4:$I$130,MATCH(Sortie!$B30,Stock!$C$4:$C$130,0),8))</f>
        <v/>
      </c>
    </row>
    <row r="31" spans="1:6" x14ac:dyDescent="0.2">
      <c r="A31" s="8">
        <v>28</v>
      </c>
      <c r="B31" s="348"/>
      <c r="C31" s="352"/>
      <c r="D31" s="324" t="str">
        <f>IF(ISBLANK($B31),"",INDEX(Stock!$A$4:$I$130,MATCH(Sortie!$B31,Stock!$C$4:$C$130,0),6))</f>
        <v/>
      </c>
      <c r="E31" s="14" t="str">
        <f>IF(ISBLANK($B31),"",INDEX(Stock!$A$4:$I$130,MATCH(Sortie!$B31,Stock!$C$4:$C$130,0),7))</f>
        <v/>
      </c>
      <c r="F31" s="14" t="str">
        <f>IF(ISBLANK($B31),"",INDEX(Stock!$A$4:$I$130,MATCH(Sortie!$B31,Stock!$C$4:$C$130,0),8))</f>
        <v/>
      </c>
    </row>
    <row r="32" spans="1:6" x14ac:dyDescent="0.2">
      <c r="A32" s="8">
        <v>29</v>
      </c>
      <c r="B32" s="348"/>
      <c r="C32" s="352"/>
      <c r="D32" s="324" t="str">
        <f>IF(ISBLANK($B32),"",INDEX(Stock!$A$4:$I$130,MATCH(Sortie!$B32,Stock!$C$4:$C$130,0),6))</f>
        <v/>
      </c>
      <c r="E32" s="14" t="str">
        <f>IF(ISBLANK($B32),"",INDEX(Stock!$A$4:$I$130,MATCH(Sortie!$B32,Stock!$C$4:$C$130,0),7))</f>
        <v/>
      </c>
      <c r="F32" s="14" t="str">
        <f>IF(ISBLANK($B32),"",INDEX(Stock!$A$4:$I$130,MATCH(Sortie!$B32,Stock!$C$4:$C$130,0),8))</f>
        <v/>
      </c>
    </row>
    <row r="33" spans="1:6" x14ac:dyDescent="0.2">
      <c r="A33" s="8">
        <v>30</v>
      </c>
      <c r="B33" s="348"/>
      <c r="C33" s="352"/>
      <c r="D33" s="324" t="str">
        <f>IF(ISBLANK($B33),"",INDEX(Stock!$A$4:$I$130,MATCH(Sortie!$B33,Stock!$C$4:$C$130,0),6))</f>
        <v/>
      </c>
      <c r="E33" s="14" t="str">
        <f>IF(ISBLANK($B33),"",INDEX(Stock!$A$4:$I$130,MATCH(Sortie!$B33,Stock!$C$4:$C$130,0),7))</f>
        <v/>
      </c>
      <c r="F33" s="14" t="str">
        <f>IF(ISBLANK($B33),"",INDEX(Stock!$A$4:$I$130,MATCH(Sortie!$B33,Stock!$C$4:$C$130,0),8))</f>
        <v/>
      </c>
    </row>
    <row r="34" spans="1:6" x14ac:dyDescent="0.2">
      <c r="A34" s="8">
        <v>31</v>
      </c>
      <c r="B34" s="348"/>
      <c r="C34" s="352"/>
      <c r="D34" s="324" t="str">
        <f>IF(ISBLANK($B34),"",INDEX(Stock!$A$4:$I$130,MATCH(Sortie!$B34,Stock!$C$4:$C$130,0),6))</f>
        <v/>
      </c>
      <c r="E34" s="14" t="str">
        <f>IF(ISBLANK($B34),"",INDEX(Stock!$A$4:$I$130,MATCH(Sortie!$B34,Stock!$C$4:$C$130,0),7))</f>
        <v/>
      </c>
      <c r="F34" s="14" t="str">
        <f>IF(ISBLANK($B34),"",INDEX(Stock!$A$4:$I$130,MATCH(Sortie!$B34,Stock!$C$4:$C$130,0),8))</f>
        <v/>
      </c>
    </row>
    <row r="35" spans="1:6" x14ac:dyDescent="0.2">
      <c r="A35" s="8">
        <v>32</v>
      </c>
      <c r="B35" s="348"/>
      <c r="C35" s="352"/>
      <c r="D35" s="324" t="str">
        <f>IF(ISBLANK($B35),"",INDEX(Stock!$A$4:$I$130,MATCH(Sortie!$B35,Stock!$C$4:$C$130,0),6))</f>
        <v/>
      </c>
      <c r="E35" s="14" t="str">
        <f>IF(ISBLANK($B35),"",INDEX(Stock!$A$4:$I$130,MATCH(Sortie!$B35,Stock!$C$4:$C$130,0),7))</f>
        <v/>
      </c>
      <c r="F35" s="14" t="str">
        <f>IF(ISBLANK($B35),"",INDEX(Stock!$A$4:$I$130,MATCH(Sortie!$B35,Stock!$C$4:$C$130,0),8))</f>
        <v/>
      </c>
    </row>
    <row r="36" spans="1:6" x14ac:dyDescent="0.2">
      <c r="A36" s="8">
        <v>33</v>
      </c>
      <c r="B36" s="348"/>
      <c r="C36" s="352"/>
      <c r="D36" s="324" t="str">
        <f>IF(ISBLANK($B36),"",INDEX(Stock!$A$4:$I$130,MATCH(Sortie!$B36,Stock!$C$4:$C$130,0),6))</f>
        <v/>
      </c>
      <c r="E36" s="14" t="str">
        <f>IF(ISBLANK($B36),"",INDEX(Stock!$A$4:$I$130,MATCH(Sortie!$B36,Stock!$C$4:$C$130,0),7))</f>
        <v/>
      </c>
      <c r="F36" s="14" t="str">
        <f>IF(ISBLANK($B36),"",INDEX(Stock!$A$4:$I$130,MATCH(Sortie!$B36,Stock!$C$4:$C$130,0),8))</f>
        <v/>
      </c>
    </row>
    <row r="37" spans="1:6" x14ac:dyDescent="0.2">
      <c r="A37" s="8">
        <v>34</v>
      </c>
      <c r="B37" s="348"/>
      <c r="C37" s="352"/>
      <c r="D37" s="324" t="str">
        <f>IF(ISBLANK($B37),"",INDEX(Stock!$A$4:$I$130,MATCH(Sortie!$B37,Stock!$C$4:$C$130,0),6))</f>
        <v/>
      </c>
      <c r="E37" s="14" t="str">
        <f>IF(ISBLANK($B37),"",INDEX(Stock!$A$4:$I$130,MATCH(Sortie!$B37,Stock!$C$4:$C$130,0),7))</f>
        <v/>
      </c>
      <c r="F37" s="14" t="str">
        <f>IF(ISBLANK($B37),"",INDEX(Stock!$A$4:$I$130,MATCH(Sortie!$B37,Stock!$C$4:$C$130,0),8))</f>
        <v/>
      </c>
    </row>
    <row r="38" spans="1:6" x14ac:dyDescent="0.2">
      <c r="A38" s="8">
        <v>35</v>
      </c>
      <c r="B38" s="348"/>
      <c r="C38" s="352"/>
      <c r="D38" s="324" t="str">
        <f>IF(ISBLANK($B38),"",INDEX(Stock!$A$4:$I$130,MATCH(Sortie!$B38,Stock!$C$4:$C$130,0),6))</f>
        <v/>
      </c>
      <c r="E38" s="14" t="str">
        <f>IF(ISBLANK($B38),"",INDEX(Stock!$A$4:$I$130,MATCH(Sortie!$B38,Stock!$C$4:$C$130,0),7))</f>
        <v/>
      </c>
      <c r="F38" s="14" t="str">
        <f>IF(ISBLANK($B38),"",INDEX(Stock!$A$4:$I$130,MATCH(Sortie!$B38,Stock!$C$4:$C$130,0),8))</f>
        <v/>
      </c>
    </row>
    <row r="39" spans="1:6" x14ac:dyDescent="0.2">
      <c r="A39" s="8">
        <v>36</v>
      </c>
      <c r="B39" s="348"/>
      <c r="C39" s="352"/>
      <c r="D39" s="324" t="str">
        <f>IF(ISBLANK($B39),"",INDEX(Stock!$A$4:$I$130,MATCH(Sortie!$B39,Stock!$C$4:$C$130,0),6))</f>
        <v/>
      </c>
      <c r="E39" s="14" t="str">
        <f>IF(ISBLANK($B39),"",INDEX(Stock!$A$4:$I$130,MATCH(Sortie!$B39,Stock!$C$4:$C$130,0),7))</f>
        <v/>
      </c>
      <c r="F39" s="14" t="str">
        <f>IF(ISBLANK($B39),"",INDEX(Stock!$A$4:$I$130,MATCH(Sortie!$B39,Stock!$C$4:$C$130,0),8))</f>
        <v/>
      </c>
    </row>
    <row r="40" spans="1:6" x14ac:dyDescent="0.2">
      <c r="A40" s="8">
        <v>37</v>
      </c>
      <c r="B40" s="348"/>
      <c r="C40" s="352"/>
      <c r="D40" s="324" t="str">
        <f>IF(ISBLANK($B40),"",INDEX(Stock!$A$4:$I$130,MATCH(Sortie!$B40,Stock!$C$4:$C$130,0),6))</f>
        <v/>
      </c>
      <c r="E40" s="14" t="str">
        <f>IF(ISBLANK($B40),"",INDEX(Stock!$A$4:$I$130,MATCH(Sortie!$B40,Stock!$C$4:$C$130,0),7))</f>
        <v/>
      </c>
      <c r="F40" s="14" t="str">
        <f>IF(ISBLANK($B40),"",INDEX(Stock!$A$4:$I$130,MATCH(Sortie!$B40,Stock!$C$4:$C$130,0),8))</f>
        <v/>
      </c>
    </row>
    <row r="41" spans="1:6" x14ac:dyDescent="0.2">
      <c r="A41" s="8">
        <v>38</v>
      </c>
      <c r="B41" s="348"/>
      <c r="C41" s="352"/>
      <c r="D41" s="324" t="str">
        <f>IF(ISBLANK($B41),"",INDEX(Stock!$A$4:$I$130,MATCH(Sortie!$B41,Stock!$C$4:$C$130,0),6))</f>
        <v/>
      </c>
      <c r="E41" s="14" t="str">
        <f>IF(ISBLANK($B41),"",INDEX(Stock!$A$4:$I$130,MATCH(Sortie!$B41,Stock!$C$4:$C$130,0),7))</f>
        <v/>
      </c>
      <c r="F41" s="14" t="str">
        <f>IF(ISBLANK($B41),"",INDEX(Stock!$A$4:$I$130,MATCH(Sortie!$B41,Stock!$C$4:$C$130,0),8))</f>
        <v/>
      </c>
    </row>
    <row r="42" spans="1:6" x14ac:dyDescent="0.2">
      <c r="A42" s="8">
        <v>39</v>
      </c>
      <c r="B42" s="348"/>
      <c r="C42" s="352"/>
      <c r="D42" s="324" t="str">
        <f>IF(ISBLANK($B42),"",INDEX(Stock!$A$4:$I$130,MATCH(Sortie!$B42,Stock!$C$4:$C$130,0),6))</f>
        <v/>
      </c>
      <c r="E42" s="14" t="str">
        <f>IF(ISBLANK($B42),"",INDEX(Stock!$A$4:$I$130,MATCH(Sortie!$B42,Stock!$C$4:$C$130,0),7))</f>
        <v/>
      </c>
      <c r="F42" s="14" t="str">
        <f>IF(ISBLANK($B42),"",INDEX(Stock!$A$4:$I$130,MATCH(Sortie!$B42,Stock!$C$4:$C$130,0),8))</f>
        <v/>
      </c>
    </row>
    <row r="43" spans="1:6" x14ac:dyDescent="0.2">
      <c r="A43" s="8">
        <v>40</v>
      </c>
      <c r="B43" s="348"/>
      <c r="C43" s="352"/>
      <c r="D43" s="324" t="str">
        <f>IF(ISBLANK($B43),"",INDEX(Stock!$A$4:$I$130,MATCH(Sortie!$B43,Stock!$C$4:$C$130,0),6))</f>
        <v/>
      </c>
      <c r="E43" s="14" t="str">
        <f>IF(ISBLANK($B43),"",INDEX(Stock!$A$4:$I$130,MATCH(Sortie!$B43,Stock!$C$4:$C$130,0),7))</f>
        <v/>
      </c>
      <c r="F43" s="14" t="str">
        <f>IF(ISBLANK($B43),"",INDEX(Stock!$A$4:$I$130,MATCH(Sortie!$B43,Stock!$C$4:$C$130,0),8))</f>
        <v/>
      </c>
    </row>
    <row r="44" spans="1:6" x14ac:dyDescent="0.2">
      <c r="A44" s="8">
        <v>41</v>
      </c>
      <c r="B44" s="349"/>
      <c r="C44" s="352"/>
      <c r="D44" s="324" t="str">
        <f>IF(ISBLANK($B44),"",INDEX(Stock!$A$4:$I$130,MATCH(Sortie!$B44,Stock!$C$4:$C$130,0),6))</f>
        <v/>
      </c>
      <c r="E44" s="14" t="str">
        <f>IF(ISBLANK($B44),"",INDEX(Stock!$A$4:$I$130,MATCH(Sortie!$B44,Stock!$C$4:$C$130,0),7))</f>
        <v/>
      </c>
      <c r="F44" s="14" t="str">
        <f>IF(ISBLANK($B44),"",INDEX(Stock!$A$4:$I$130,MATCH(Sortie!$B44,Stock!$C$4:$C$130,0),8))</f>
        <v/>
      </c>
    </row>
    <row r="45" spans="1:6" x14ac:dyDescent="0.2">
      <c r="A45" s="8">
        <v>42</v>
      </c>
      <c r="B45" s="349"/>
      <c r="C45" s="352"/>
      <c r="D45" s="324" t="str">
        <f>IF(ISBLANK($B45),"",INDEX(Stock!$A$4:$I$130,MATCH(Sortie!$B45,Stock!$C$4:$C$130,0),6))</f>
        <v/>
      </c>
      <c r="E45" s="14" t="str">
        <f>IF(ISBLANK($B45),"",INDEX(Stock!$A$4:$I$130,MATCH(Sortie!$B45,Stock!$C$4:$C$130,0),7))</f>
        <v/>
      </c>
      <c r="F45" s="14" t="str">
        <f>IF(ISBLANK($B45),"",INDEX(Stock!$A$4:$I$130,MATCH(Sortie!$B45,Stock!$C$4:$C$130,0),8))</f>
        <v/>
      </c>
    </row>
    <row r="46" spans="1:6" x14ac:dyDescent="0.2">
      <c r="A46" s="8">
        <v>43</v>
      </c>
      <c r="B46" s="349"/>
      <c r="C46" s="352"/>
      <c r="D46" s="324" t="str">
        <f>IF(ISBLANK($B46),"",INDEX(Stock!$A$4:$I$130,MATCH(Sortie!$B46,Stock!$C$4:$C$130,0),6))</f>
        <v/>
      </c>
      <c r="E46" s="14" t="str">
        <f>IF(ISBLANK($B46),"",INDEX(Stock!$A$4:$I$130,MATCH(Sortie!$B46,Stock!$C$4:$C$130,0),7))</f>
        <v/>
      </c>
      <c r="F46" s="14" t="str">
        <f>IF(ISBLANK($B46),"",INDEX(Stock!$A$4:$I$130,MATCH(Sortie!$B46,Stock!$C$4:$C$130,0),8))</f>
        <v/>
      </c>
    </row>
    <row r="47" spans="1:6" x14ac:dyDescent="0.2">
      <c r="A47" s="8">
        <v>44</v>
      </c>
      <c r="B47" s="349"/>
      <c r="C47" s="352"/>
      <c r="D47" s="324" t="str">
        <f>IF(ISBLANK($B47),"",INDEX(Stock!$A$4:$I$130,MATCH(Sortie!$B47,Stock!$C$4:$C$130,0),6))</f>
        <v/>
      </c>
      <c r="E47" s="14" t="str">
        <f>IF(ISBLANK($B47),"",INDEX(Stock!$A$4:$I$130,MATCH(Sortie!$B47,Stock!$C$4:$C$130,0),7))</f>
        <v/>
      </c>
      <c r="F47" s="14" t="str">
        <f>IF(ISBLANK($B47),"",INDEX(Stock!$A$4:$I$130,MATCH(Sortie!$B47,Stock!$C$4:$C$130,0),8))</f>
        <v/>
      </c>
    </row>
    <row r="48" spans="1:6" x14ac:dyDescent="0.2">
      <c r="A48" s="8">
        <v>45</v>
      </c>
      <c r="B48" s="349"/>
      <c r="C48" s="352"/>
      <c r="D48" s="324" t="str">
        <f>IF(ISBLANK($B48),"",INDEX(Stock!$A$4:$I$130,MATCH(Sortie!$B48,Stock!$C$4:$C$130,0),6))</f>
        <v/>
      </c>
      <c r="E48" s="14" t="str">
        <f>IF(ISBLANK($B48),"",INDEX(Stock!$A$4:$I$130,MATCH(Sortie!$B48,Stock!$C$4:$C$130,0),7))</f>
        <v/>
      </c>
      <c r="F48" s="14" t="str">
        <f>IF(ISBLANK($B48),"",INDEX(Stock!$A$4:$I$130,MATCH(Sortie!$B48,Stock!$C$4:$C$130,0),8))</f>
        <v/>
      </c>
    </row>
    <row r="49" spans="1:6" x14ac:dyDescent="0.2">
      <c r="A49" s="8">
        <v>46</v>
      </c>
      <c r="B49" s="349"/>
      <c r="C49" s="352"/>
      <c r="D49" s="324" t="str">
        <f>IF(ISBLANK($B49),"",INDEX(Stock!$A$4:$I$130,MATCH(Sortie!$B49,Stock!$C$4:$C$130,0),6))</f>
        <v/>
      </c>
      <c r="E49" s="14" t="str">
        <f>IF(ISBLANK($B49),"",INDEX(Stock!$A$4:$I$130,MATCH(Sortie!$B49,Stock!$C$4:$C$130,0),7))</f>
        <v/>
      </c>
      <c r="F49" s="14" t="str">
        <f>IF(ISBLANK($B49),"",INDEX(Stock!$A$4:$I$130,MATCH(Sortie!$B49,Stock!$C$4:$C$130,0),8))</f>
        <v/>
      </c>
    </row>
    <row r="50" spans="1:6" x14ac:dyDescent="0.2">
      <c r="A50" s="8">
        <v>47</v>
      </c>
      <c r="B50" s="349"/>
      <c r="C50" s="352"/>
      <c r="D50" s="324" t="str">
        <f>IF(ISBLANK($B50),"",INDEX(Stock!$A$4:$I$130,MATCH(Sortie!$B50,Stock!$C$4:$C$130,0),6))</f>
        <v/>
      </c>
      <c r="E50" s="14" t="str">
        <f>IF(ISBLANK($B50),"",INDEX(Stock!$A$4:$I$130,MATCH(Sortie!$B50,Stock!$C$4:$C$130,0),7))</f>
        <v/>
      </c>
      <c r="F50" s="14" t="str">
        <f>IF(ISBLANK($B50),"",INDEX(Stock!$A$4:$I$130,MATCH(Sortie!$B50,Stock!$C$4:$C$130,0),8))</f>
        <v/>
      </c>
    </row>
    <row r="51" spans="1:6" x14ac:dyDescent="0.2">
      <c r="A51" s="8">
        <v>48</v>
      </c>
      <c r="B51" s="349"/>
      <c r="C51" s="352"/>
      <c r="D51" s="324" t="str">
        <f>IF(ISBLANK($B51),"",INDEX(Stock!$A$4:$I$130,MATCH(Sortie!$B51,Stock!$C$4:$C$130,0),6))</f>
        <v/>
      </c>
      <c r="E51" s="14" t="str">
        <f>IF(ISBLANK($B51),"",INDEX(Stock!$A$4:$I$130,MATCH(Sortie!$B51,Stock!$C$4:$C$130,0),7))</f>
        <v/>
      </c>
      <c r="F51" s="14" t="str">
        <f>IF(ISBLANK($B51),"",INDEX(Stock!$A$4:$I$130,MATCH(Sortie!$B51,Stock!$C$4:$C$130,0),8))</f>
        <v/>
      </c>
    </row>
    <row r="52" spans="1:6" x14ac:dyDescent="0.2">
      <c r="A52" s="8">
        <v>49</v>
      </c>
      <c r="B52" s="349"/>
      <c r="C52" s="352"/>
      <c r="D52" s="324" t="str">
        <f>IF(ISBLANK($B52),"",INDEX(Stock!$A$4:$I$130,MATCH(Sortie!$B52,Stock!$C$4:$C$130,0),6))</f>
        <v/>
      </c>
      <c r="E52" s="14" t="str">
        <f>IF(ISBLANK($B52),"",INDEX(Stock!$A$4:$I$130,MATCH(Sortie!$B52,Stock!$C$4:$C$130,0),7))</f>
        <v/>
      </c>
      <c r="F52" s="14" t="str">
        <f>IF(ISBLANK($B52),"",INDEX(Stock!$A$4:$I$130,MATCH(Sortie!$B52,Stock!$C$4:$C$130,0),8))</f>
        <v/>
      </c>
    </row>
    <row r="53" spans="1:6" x14ac:dyDescent="0.2">
      <c r="A53" s="8">
        <v>50</v>
      </c>
      <c r="B53" s="349"/>
      <c r="C53" s="352"/>
      <c r="D53" s="324" t="str">
        <f>IF(ISBLANK($B53),"",INDEX(Stock!$A$4:$I$130,MATCH(Sortie!$B53,Stock!$C$4:$C$130,0),6))</f>
        <v/>
      </c>
      <c r="E53" s="14" t="str">
        <f>IF(ISBLANK($B53),"",INDEX(Stock!$A$4:$I$130,MATCH(Sortie!$B53,Stock!$C$4:$C$130,0),7))</f>
        <v/>
      </c>
      <c r="F53" s="14" t="str">
        <f>IF(ISBLANK($B53),"",INDEX(Stock!$A$4:$I$130,MATCH(Sortie!$B53,Stock!$C$4:$C$130,0),8))</f>
        <v/>
      </c>
    </row>
    <row r="54" spans="1:6" x14ac:dyDescent="0.2">
      <c r="A54" s="8">
        <v>51</v>
      </c>
      <c r="B54" s="349"/>
      <c r="C54" s="352"/>
      <c r="D54" s="324" t="str">
        <f>IF(ISBLANK($B54),"",INDEX(Stock!$A$4:$I$130,MATCH(Sortie!$B54,Stock!$C$4:$C$130,0),6))</f>
        <v/>
      </c>
      <c r="E54" s="14" t="str">
        <f>IF(ISBLANK($B54),"",INDEX(Stock!$A$4:$I$130,MATCH(Sortie!$B54,Stock!$C$4:$C$130,0),7))</f>
        <v/>
      </c>
      <c r="F54" s="14" t="str">
        <f>IF(ISBLANK($B54),"",INDEX(Stock!$A$4:$I$130,MATCH(Sortie!$B54,Stock!$C$4:$C$130,0),8))</f>
        <v/>
      </c>
    </row>
    <row r="55" spans="1:6" x14ac:dyDescent="0.2">
      <c r="A55" s="8">
        <v>52</v>
      </c>
      <c r="B55" s="349"/>
      <c r="C55" s="352"/>
      <c r="D55" s="324" t="str">
        <f>IF(ISBLANK($B55),"",INDEX(Stock!$A$4:$I$130,MATCH(Sortie!$B55,Stock!$C$4:$C$130,0),6))</f>
        <v/>
      </c>
      <c r="E55" s="14" t="str">
        <f>IF(ISBLANK($B55),"",INDEX(Stock!$A$4:$I$130,MATCH(Sortie!$B55,Stock!$C$4:$C$130,0),7))</f>
        <v/>
      </c>
      <c r="F55" s="14" t="str">
        <f>IF(ISBLANK($B55),"",INDEX(Stock!$A$4:$I$130,MATCH(Sortie!$B55,Stock!$C$4:$C$130,0),8))</f>
        <v/>
      </c>
    </row>
    <row r="56" spans="1:6" x14ac:dyDescent="0.2">
      <c r="A56" s="8">
        <v>53</v>
      </c>
      <c r="B56" s="349"/>
      <c r="C56" s="352"/>
      <c r="D56" s="324" t="str">
        <f>IF(ISBLANK($B56),"",INDEX(Stock!$A$4:$I$130,MATCH(Sortie!$B56,Stock!$C$4:$C$130,0),6))</f>
        <v/>
      </c>
      <c r="E56" s="14" t="str">
        <f>IF(ISBLANK($B56),"",INDEX(Stock!$A$4:$I$130,MATCH(Sortie!$B56,Stock!$C$4:$C$130,0),7))</f>
        <v/>
      </c>
      <c r="F56" s="14" t="str">
        <f>IF(ISBLANK($B56),"",INDEX(Stock!$A$4:$I$130,MATCH(Sortie!$B56,Stock!$C$4:$C$130,0),8))</f>
        <v/>
      </c>
    </row>
    <row r="57" spans="1:6" x14ac:dyDescent="0.2">
      <c r="A57" s="8">
        <v>54</v>
      </c>
      <c r="B57" s="349"/>
      <c r="C57" s="352"/>
      <c r="D57" s="324" t="str">
        <f>IF(ISBLANK($B57),"",INDEX(Stock!$A$4:$I$130,MATCH(Sortie!$B57,Stock!$C$4:$C$130,0),6))</f>
        <v/>
      </c>
      <c r="E57" s="14" t="str">
        <f>IF(ISBLANK($B57),"",INDEX(Stock!$A$4:$I$130,MATCH(Sortie!$B57,Stock!$C$4:$C$130,0),7))</f>
        <v/>
      </c>
      <c r="F57" s="14" t="str">
        <f>IF(ISBLANK($B57),"",INDEX(Stock!$A$4:$I$130,MATCH(Sortie!$B57,Stock!$C$4:$C$130,0),8))</f>
        <v/>
      </c>
    </row>
    <row r="58" spans="1:6" x14ac:dyDescent="0.2">
      <c r="A58" s="8">
        <v>55</v>
      </c>
      <c r="B58" s="349"/>
      <c r="C58" s="352"/>
      <c r="D58" s="324" t="str">
        <f>IF(ISBLANK($B58),"",INDEX(Stock!$A$4:$I$130,MATCH(Sortie!$B58,Stock!$C$4:$C$130,0),6))</f>
        <v/>
      </c>
      <c r="E58" s="14" t="str">
        <f>IF(ISBLANK($B58),"",INDEX(Stock!$A$4:$I$130,MATCH(Sortie!$B58,Stock!$C$4:$C$130,0),7))</f>
        <v/>
      </c>
      <c r="F58" s="14" t="str">
        <f>IF(ISBLANK($B58),"",INDEX(Stock!$A$4:$I$130,MATCH(Sortie!$B58,Stock!$C$4:$C$130,0),8))</f>
        <v/>
      </c>
    </row>
    <row r="59" spans="1:6" x14ac:dyDescent="0.2">
      <c r="A59" s="8">
        <v>56</v>
      </c>
      <c r="B59" s="349"/>
      <c r="C59" s="352"/>
      <c r="D59" s="324" t="str">
        <f>IF(ISBLANK($B59),"",INDEX(Stock!$A$4:$I$130,MATCH(Sortie!$B59,Stock!$C$4:$C$130,0),6))</f>
        <v/>
      </c>
      <c r="E59" s="14" t="str">
        <f>IF(ISBLANK($B59),"",INDEX(Stock!$A$4:$I$130,MATCH(Sortie!$B59,Stock!$C$4:$C$130,0),7))</f>
        <v/>
      </c>
      <c r="F59" s="14" t="str">
        <f>IF(ISBLANK($B59),"",INDEX(Stock!$A$4:$I$130,MATCH(Sortie!$B59,Stock!$C$4:$C$130,0),8))</f>
        <v/>
      </c>
    </row>
    <row r="60" spans="1:6" x14ac:dyDescent="0.2">
      <c r="A60" s="8">
        <v>57</v>
      </c>
      <c r="B60" s="349"/>
      <c r="C60" s="352"/>
      <c r="D60" s="324" t="str">
        <f>IF(ISBLANK($B60),"",INDEX(Stock!$A$4:$I$130,MATCH(Sortie!$B60,Stock!$C$4:$C$130,0),6))</f>
        <v/>
      </c>
      <c r="E60" s="14" t="str">
        <f>IF(ISBLANK($B60),"",INDEX(Stock!$A$4:$I$130,MATCH(Sortie!$B60,Stock!$C$4:$C$130,0),7))</f>
        <v/>
      </c>
      <c r="F60" s="14" t="str">
        <f>IF(ISBLANK($B60),"",INDEX(Stock!$A$4:$I$130,MATCH(Sortie!$B60,Stock!$C$4:$C$130,0),8))</f>
        <v/>
      </c>
    </row>
    <row r="61" spans="1:6" x14ac:dyDescent="0.2">
      <c r="A61" s="8">
        <v>58</v>
      </c>
      <c r="B61" s="349"/>
      <c r="C61" s="352"/>
      <c r="D61" s="324" t="str">
        <f>IF(ISBLANK($B61),"",INDEX(Stock!$A$4:$I$130,MATCH(Sortie!$B61,Stock!$C$4:$C$130,0),6))</f>
        <v/>
      </c>
      <c r="E61" s="14" t="str">
        <f>IF(ISBLANK($B61),"",INDEX(Stock!$A$4:$I$130,MATCH(Sortie!$B61,Stock!$C$4:$C$130,0),7))</f>
        <v/>
      </c>
      <c r="F61" s="14" t="str">
        <f>IF(ISBLANK($B61),"",INDEX(Stock!$A$4:$I$130,MATCH(Sortie!$B61,Stock!$C$4:$C$130,0),8))</f>
        <v/>
      </c>
    </row>
    <row r="62" spans="1:6" x14ac:dyDescent="0.2">
      <c r="A62" s="8">
        <v>59</v>
      </c>
      <c r="B62" s="349"/>
      <c r="C62" s="352"/>
      <c r="D62" s="324" t="str">
        <f>IF(ISBLANK($B62),"",INDEX(Stock!$A$4:$I$130,MATCH(Sortie!$B62,Stock!$C$4:$C$130,0),6))</f>
        <v/>
      </c>
      <c r="E62" s="14" t="str">
        <f>IF(ISBLANK($B62),"",INDEX(Stock!$A$4:$I$130,MATCH(Sortie!$B62,Stock!$C$4:$C$130,0),7))</f>
        <v/>
      </c>
      <c r="F62" s="14" t="str">
        <f>IF(ISBLANK($B62),"",INDEX(Stock!$A$4:$I$130,MATCH(Sortie!$B62,Stock!$C$4:$C$130,0),8))</f>
        <v/>
      </c>
    </row>
    <row r="63" spans="1:6" x14ac:dyDescent="0.2">
      <c r="A63" s="8">
        <v>60</v>
      </c>
      <c r="B63" s="349"/>
      <c r="C63" s="352"/>
      <c r="D63" s="324" t="str">
        <f>IF(ISBLANK($B63),"",INDEX(Stock!$A$4:$I$130,MATCH(Sortie!$B63,Stock!$C$4:$C$130,0),6))</f>
        <v/>
      </c>
      <c r="E63" s="14" t="str">
        <f>IF(ISBLANK($B63),"",INDEX(Stock!$A$4:$I$130,MATCH(Sortie!$B63,Stock!$C$4:$C$130,0),7))</f>
        <v/>
      </c>
      <c r="F63" s="14" t="str">
        <f>IF(ISBLANK($B63),"",INDEX(Stock!$A$4:$I$130,MATCH(Sortie!$B63,Stock!$C$4:$C$130,0),8))</f>
        <v/>
      </c>
    </row>
    <row r="64" spans="1:6" x14ac:dyDescent="0.2">
      <c r="A64" s="8">
        <v>61</v>
      </c>
      <c r="B64" s="349"/>
      <c r="C64" s="352"/>
      <c r="D64" s="324" t="str">
        <f>IF(ISBLANK($B64),"",INDEX(Stock!$A$4:$I$130,MATCH(Sortie!$B64,Stock!$C$4:$C$130,0),6))</f>
        <v/>
      </c>
      <c r="E64" s="14" t="str">
        <f>IF(ISBLANK($B64),"",INDEX(Stock!$A$4:$I$130,MATCH(Sortie!$B64,Stock!$C$4:$C$130,0),7))</f>
        <v/>
      </c>
      <c r="F64" s="14" t="str">
        <f>IF(ISBLANK($B64),"",INDEX(Stock!$A$4:$I$130,MATCH(Sortie!$B64,Stock!$C$4:$C$130,0),8))</f>
        <v/>
      </c>
    </row>
    <row r="65" spans="1:6" x14ac:dyDescent="0.2">
      <c r="A65" s="8">
        <v>62</v>
      </c>
      <c r="B65" s="349"/>
      <c r="C65" s="352"/>
      <c r="D65" s="324" t="str">
        <f>IF(ISBLANK($B65),"",INDEX(Stock!$A$4:$I$130,MATCH(Sortie!$B65,Stock!$C$4:$C$130,0),6))</f>
        <v/>
      </c>
      <c r="E65" s="14" t="str">
        <f>IF(ISBLANK($B65),"",INDEX(Stock!$A$4:$I$130,MATCH(Sortie!$B65,Stock!$C$4:$C$130,0),7))</f>
        <v/>
      </c>
      <c r="F65" s="14" t="str">
        <f>IF(ISBLANK($B65),"",INDEX(Stock!$A$4:$I$130,MATCH(Sortie!$B65,Stock!$C$4:$C$130,0),8))</f>
        <v/>
      </c>
    </row>
    <row r="66" spans="1:6" ht="12.75" customHeight="1" x14ac:dyDescent="0.2">
      <c r="A66" s="8">
        <v>63</v>
      </c>
      <c r="B66" s="349"/>
      <c r="C66" s="352"/>
      <c r="D66" s="324" t="str">
        <f>IF(ISBLANK($B66),"",INDEX(Stock!$A$4:$I$130,MATCH(Sortie!$B66,Stock!$C$4:$C$130,0),6))</f>
        <v/>
      </c>
      <c r="E66" s="14" t="str">
        <f>IF(ISBLANK($B66),"",INDEX(Stock!$A$4:$I$130,MATCH(Sortie!$B66,Stock!$C$4:$C$130,0),7))</f>
        <v/>
      </c>
      <c r="F66" s="14" t="str">
        <f>IF(ISBLANK($B66),"",INDEX(Stock!$A$4:$I$130,MATCH(Sortie!$B66,Stock!$C$4:$C$130,0),8))</f>
        <v/>
      </c>
    </row>
    <row r="67" spans="1:6" x14ac:dyDescent="0.2">
      <c r="A67" s="8">
        <v>64</v>
      </c>
      <c r="B67" s="349"/>
      <c r="C67" s="352"/>
      <c r="D67" s="324" t="str">
        <f>IF(ISBLANK($B67),"",INDEX(Stock!$A$4:$I$130,MATCH(Sortie!$B67,Stock!$C$4:$C$130,0),6))</f>
        <v/>
      </c>
      <c r="E67" s="14" t="str">
        <f>IF(ISBLANK($B67),"",INDEX(Stock!$A$4:$I$130,MATCH(Sortie!$B67,Stock!$C$4:$C$130,0),7))</f>
        <v/>
      </c>
      <c r="F67" s="14" t="str">
        <f>IF(ISBLANK($B67),"",INDEX(Stock!$A$4:$I$130,MATCH(Sortie!$B67,Stock!$C$4:$C$130,0),8))</f>
        <v/>
      </c>
    </row>
    <row r="68" spans="1:6" x14ac:dyDescent="0.2">
      <c r="A68" s="8">
        <v>65</v>
      </c>
      <c r="B68" s="349"/>
      <c r="C68" s="352"/>
      <c r="D68" s="324" t="str">
        <f>IF(ISBLANK($B68),"",INDEX(Stock!$A$4:$I$130,MATCH(Sortie!$B68,Stock!$C$4:$C$130,0),6))</f>
        <v/>
      </c>
      <c r="E68" s="14" t="str">
        <f>IF(ISBLANK($B68),"",INDEX(Stock!$A$4:$I$130,MATCH(Sortie!$B68,Stock!$C$4:$C$130,0),7))</f>
        <v/>
      </c>
      <c r="F68" s="14" t="str">
        <f>IF(ISBLANK($B68),"",INDEX(Stock!$A$4:$I$130,MATCH(Sortie!$B68,Stock!$C$4:$C$130,0),8))</f>
        <v/>
      </c>
    </row>
    <row r="69" spans="1:6" x14ac:dyDescent="0.2">
      <c r="A69" s="8">
        <v>66</v>
      </c>
      <c r="B69" s="349"/>
      <c r="C69" s="352"/>
      <c r="D69" s="324" t="str">
        <f>IF(ISBLANK($B69),"",INDEX(Stock!$A$4:$I$130,MATCH(Sortie!$B69,Stock!$C$4:$C$130,0),6))</f>
        <v/>
      </c>
      <c r="E69" s="14" t="str">
        <f>IF(ISBLANK($B69),"",INDEX(Stock!$A$4:$I$130,MATCH(Sortie!$B69,Stock!$C$4:$C$130,0),7))</f>
        <v/>
      </c>
      <c r="F69" s="14" t="str">
        <f>IF(ISBLANK($B69),"",INDEX(Stock!$A$4:$I$130,MATCH(Sortie!$B69,Stock!$C$4:$C$130,0),8))</f>
        <v/>
      </c>
    </row>
    <row r="70" spans="1:6" x14ac:dyDescent="0.2">
      <c r="A70" s="8">
        <v>67</v>
      </c>
      <c r="B70" s="349"/>
      <c r="C70" s="352"/>
      <c r="D70" s="324" t="str">
        <f>IF(ISBLANK($B70),"",INDEX(Stock!$A$4:$I$130,MATCH(Sortie!$B70,Stock!$C$4:$C$130,0),6))</f>
        <v/>
      </c>
      <c r="E70" s="14" t="str">
        <f>IF(ISBLANK($B70),"",INDEX(Stock!$A$4:$I$130,MATCH(Sortie!$B70,Stock!$C$4:$C$130,0),7))</f>
        <v/>
      </c>
      <c r="F70" s="14" t="str">
        <f>IF(ISBLANK($B70),"",INDEX(Stock!$A$4:$I$130,MATCH(Sortie!$B70,Stock!$C$4:$C$130,0),8))</f>
        <v/>
      </c>
    </row>
    <row r="71" spans="1:6" x14ac:dyDescent="0.2">
      <c r="A71" s="8">
        <v>68</v>
      </c>
      <c r="B71" s="349"/>
      <c r="C71" s="352"/>
      <c r="D71" s="324" t="str">
        <f>IF(ISBLANK($B71),"",INDEX(Stock!$A$4:$I$130,MATCH(Sortie!$B71,Stock!$C$4:$C$130,0),6))</f>
        <v/>
      </c>
      <c r="E71" s="14" t="str">
        <f>IF(ISBLANK($B71),"",INDEX(Stock!$A$4:$I$130,MATCH(Sortie!$B71,Stock!$C$4:$C$130,0),7))</f>
        <v/>
      </c>
      <c r="F71" s="14" t="str">
        <f>IF(ISBLANK($B71),"",INDEX(Stock!$A$4:$I$130,MATCH(Sortie!$B71,Stock!$C$4:$C$130,0),8))</f>
        <v/>
      </c>
    </row>
    <row r="72" spans="1:6" x14ac:dyDescent="0.2">
      <c r="A72" s="8">
        <v>69</v>
      </c>
      <c r="B72" s="349"/>
      <c r="C72" s="352"/>
      <c r="D72" s="324" t="str">
        <f>IF(ISBLANK($B72),"",INDEX(Stock!$A$4:$I$130,MATCH(Sortie!$B72,Stock!$C$4:$C$130,0),6))</f>
        <v/>
      </c>
      <c r="E72" s="14" t="str">
        <f>IF(ISBLANK($B72),"",INDEX(Stock!$A$4:$I$130,MATCH(Sortie!$B72,Stock!$C$4:$C$130,0),7))</f>
        <v/>
      </c>
      <c r="F72" s="14" t="str">
        <f>IF(ISBLANK($B72),"",INDEX(Stock!$A$4:$I$130,MATCH(Sortie!$B72,Stock!$C$4:$C$130,0),8))</f>
        <v/>
      </c>
    </row>
    <row r="73" spans="1:6" x14ac:dyDescent="0.2">
      <c r="A73" s="8">
        <v>70</v>
      </c>
      <c r="B73" s="349"/>
      <c r="C73" s="352"/>
      <c r="D73" s="324" t="str">
        <f>IF(ISBLANK($B73),"",INDEX(Stock!$A$4:$I$130,MATCH(Sortie!$B73,Stock!$C$4:$C$130,0),6))</f>
        <v/>
      </c>
      <c r="E73" s="14" t="str">
        <f>IF(ISBLANK($B73),"",INDEX(Stock!$A$4:$I$130,MATCH(Sortie!$B73,Stock!$C$4:$C$130,0),7))</f>
        <v/>
      </c>
      <c r="F73" s="14" t="str">
        <f>IF(ISBLANK($B73),"",INDEX(Stock!$A$4:$I$130,MATCH(Sortie!$B73,Stock!$C$4:$C$130,0),8))</f>
        <v/>
      </c>
    </row>
    <row r="74" spans="1:6" x14ac:dyDescent="0.2">
      <c r="A74" s="8">
        <v>71</v>
      </c>
      <c r="B74" s="349"/>
      <c r="C74" s="352"/>
      <c r="D74" s="324" t="str">
        <f>IF(ISBLANK($B74),"",INDEX(Stock!$A$4:$I$130,MATCH(Sortie!$B74,Stock!$C$4:$C$130,0),6))</f>
        <v/>
      </c>
      <c r="E74" s="14" t="str">
        <f>IF(ISBLANK($B74),"",INDEX(Stock!$A$4:$I$130,MATCH(Sortie!$B74,Stock!$C$4:$C$130,0),7))</f>
        <v/>
      </c>
      <c r="F74" s="14" t="str">
        <f>IF(ISBLANK($B74),"",INDEX(Stock!$A$4:$I$130,MATCH(Sortie!$B74,Stock!$C$4:$C$130,0),8))</f>
        <v/>
      </c>
    </row>
    <row r="75" spans="1:6" x14ac:dyDescent="0.2">
      <c r="A75" s="8">
        <v>72</v>
      </c>
      <c r="B75" s="349"/>
      <c r="C75" s="352"/>
      <c r="D75" s="324" t="str">
        <f>IF(ISBLANK($B75),"",INDEX(Stock!$A$4:$I$130,MATCH(Sortie!$B75,Stock!$C$4:$C$130,0),6))</f>
        <v/>
      </c>
      <c r="E75" s="14" t="str">
        <f>IF(ISBLANK($B75),"",INDEX(Stock!$A$4:$I$130,MATCH(Sortie!$B75,Stock!$C$4:$C$130,0),7))</f>
        <v/>
      </c>
      <c r="F75" s="14" t="str">
        <f>IF(ISBLANK($B75),"",INDEX(Stock!$A$4:$I$130,MATCH(Sortie!$B75,Stock!$C$4:$C$130,0),8))</f>
        <v/>
      </c>
    </row>
    <row r="76" spans="1:6" x14ac:dyDescent="0.2">
      <c r="A76" s="8">
        <v>73</v>
      </c>
      <c r="B76" s="349"/>
      <c r="C76" s="352"/>
      <c r="D76" s="324" t="str">
        <f>IF(ISBLANK($B76),"",INDEX(Stock!$A$4:$I$130,MATCH(Sortie!$B76,Stock!$C$4:$C$130,0),6))</f>
        <v/>
      </c>
      <c r="E76" s="14" t="str">
        <f>IF(ISBLANK($B76),"",INDEX(Stock!$A$4:$I$130,MATCH(Sortie!$B76,Stock!$C$4:$C$130,0),7))</f>
        <v/>
      </c>
      <c r="F76" s="14" t="str">
        <f>IF(ISBLANK($B76),"",INDEX(Stock!$A$4:$I$130,MATCH(Sortie!$B76,Stock!$C$4:$C$130,0),8))</f>
        <v/>
      </c>
    </row>
    <row r="77" spans="1:6" x14ac:dyDescent="0.2">
      <c r="A77" s="8">
        <v>74</v>
      </c>
      <c r="B77" s="349"/>
      <c r="C77" s="352"/>
      <c r="D77" s="324" t="str">
        <f>IF(ISBLANK($B77),"",INDEX(Stock!$A$4:$I$130,MATCH(Sortie!$B77,Stock!$C$4:$C$130,0),6))</f>
        <v/>
      </c>
      <c r="E77" s="14" t="str">
        <f>IF(ISBLANK($B77),"",INDEX(Stock!$A$4:$I$130,MATCH(Sortie!$B77,Stock!$C$4:$C$130,0),7))</f>
        <v/>
      </c>
      <c r="F77" s="14" t="str">
        <f>IF(ISBLANK($B77),"",INDEX(Stock!$A$4:$I$130,MATCH(Sortie!$B77,Stock!$C$4:$C$130,0),8))</f>
        <v/>
      </c>
    </row>
    <row r="78" spans="1:6" x14ac:dyDescent="0.2">
      <c r="A78" s="8">
        <v>75</v>
      </c>
      <c r="B78" s="349"/>
      <c r="C78" s="352"/>
      <c r="D78" s="324" t="str">
        <f>IF(ISBLANK($B78),"",INDEX(Stock!$A$4:$I$130,MATCH(Sortie!$B78,Stock!$C$4:$C$130,0),6))</f>
        <v/>
      </c>
      <c r="E78" s="14" t="str">
        <f>IF(ISBLANK($B78),"",INDEX(Stock!$A$4:$I$130,MATCH(Sortie!$B78,Stock!$C$4:$C$130,0),7))</f>
        <v/>
      </c>
      <c r="F78" s="14" t="str">
        <f>IF(ISBLANK($B78),"",INDEX(Stock!$A$4:$I$130,MATCH(Sortie!$B78,Stock!$C$4:$C$130,0),8))</f>
        <v/>
      </c>
    </row>
    <row r="79" spans="1:6" x14ac:dyDescent="0.2">
      <c r="A79" s="8">
        <v>76</v>
      </c>
      <c r="B79" s="349"/>
      <c r="C79" s="352"/>
      <c r="D79" s="324" t="str">
        <f>IF(ISBLANK($B79),"",INDEX(Stock!$A$4:$I$130,MATCH(Sortie!$B79,Stock!$C$4:$C$130,0),6))</f>
        <v/>
      </c>
      <c r="E79" s="14" t="str">
        <f>IF(ISBLANK($B79),"",INDEX(Stock!$A$4:$I$130,MATCH(Sortie!$B79,Stock!$C$4:$C$130,0),7))</f>
        <v/>
      </c>
      <c r="F79" s="14" t="str">
        <f>IF(ISBLANK($B79),"",INDEX(Stock!$A$4:$I$130,MATCH(Sortie!$B79,Stock!$C$4:$C$130,0),8))</f>
        <v/>
      </c>
    </row>
    <row r="80" spans="1:6" x14ac:dyDescent="0.2">
      <c r="A80" s="8">
        <v>77</v>
      </c>
      <c r="B80" s="349"/>
      <c r="C80" s="352"/>
      <c r="D80" s="324" t="str">
        <f>IF(ISBLANK($B80),"",INDEX(Stock!$A$4:$I$130,MATCH(Sortie!$B80,Stock!$C$4:$C$130,0),6))</f>
        <v/>
      </c>
      <c r="E80" s="14" t="str">
        <f>IF(ISBLANK($B80),"",INDEX(Stock!$A$4:$I$130,MATCH(Sortie!$B80,Stock!$C$4:$C$130,0),7))</f>
        <v/>
      </c>
      <c r="F80" s="14" t="str">
        <f>IF(ISBLANK($B80),"",INDEX(Stock!$A$4:$I$130,MATCH(Sortie!$B80,Stock!$C$4:$C$130,0),8))</f>
        <v/>
      </c>
    </row>
    <row r="81" spans="1:6" x14ac:dyDescent="0.2">
      <c r="A81" s="8">
        <v>78</v>
      </c>
      <c r="B81" s="349"/>
      <c r="C81" s="352"/>
      <c r="D81" s="324" t="str">
        <f>IF(ISBLANK($B81),"",INDEX(Stock!$A$4:$I$130,MATCH(Sortie!$B81,Stock!$C$4:$C$130,0),6))</f>
        <v/>
      </c>
      <c r="E81" s="14" t="str">
        <f>IF(ISBLANK($B81),"",INDEX(Stock!$A$4:$I$130,MATCH(Sortie!$B81,Stock!$C$4:$C$130,0),7))</f>
        <v/>
      </c>
      <c r="F81" s="14" t="str">
        <f>IF(ISBLANK($B81),"",INDEX(Stock!$A$4:$I$130,MATCH(Sortie!$B81,Stock!$C$4:$C$130,0),8))</f>
        <v/>
      </c>
    </row>
    <row r="82" spans="1:6" x14ac:dyDescent="0.2">
      <c r="A82" s="8">
        <v>79</v>
      </c>
      <c r="B82" s="349"/>
      <c r="C82" s="352"/>
      <c r="D82" s="324" t="str">
        <f>IF(ISBLANK($B82),"",INDEX(Stock!$A$4:$I$130,MATCH(Sortie!$B82,Stock!$C$4:$C$130,0),6))</f>
        <v/>
      </c>
      <c r="E82" s="14" t="str">
        <f>IF(ISBLANK($B82),"",INDEX(Stock!$A$4:$I$130,MATCH(Sortie!$B82,Stock!$C$4:$C$130,0),7))</f>
        <v/>
      </c>
      <c r="F82" s="14" t="str">
        <f>IF(ISBLANK($B82),"",INDEX(Stock!$A$4:$I$130,MATCH(Sortie!$B82,Stock!$C$4:$C$130,0),8))</f>
        <v/>
      </c>
    </row>
    <row r="83" spans="1:6" x14ac:dyDescent="0.2">
      <c r="A83" s="8">
        <v>80</v>
      </c>
      <c r="B83" s="349"/>
      <c r="C83" s="352"/>
      <c r="D83" s="324" t="str">
        <f>IF(ISBLANK($B83),"",INDEX(Stock!$A$4:$I$130,MATCH(Sortie!$B83,Stock!$C$4:$C$130,0),6))</f>
        <v/>
      </c>
      <c r="E83" s="14" t="str">
        <f>IF(ISBLANK($B83),"",INDEX(Stock!$A$4:$I$130,MATCH(Sortie!$B83,Stock!$C$4:$C$130,0),7))</f>
        <v/>
      </c>
      <c r="F83" s="14" t="str">
        <f>IF(ISBLANK($B83),"",INDEX(Stock!$A$4:$I$130,MATCH(Sortie!$B83,Stock!$C$4:$C$130,0),8))</f>
        <v/>
      </c>
    </row>
    <row r="84" spans="1:6" x14ac:dyDescent="0.2">
      <c r="A84" s="8">
        <v>81</v>
      </c>
      <c r="B84" s="349"/>
      <c r="C84" s="352"/>
      <c r="D84" s="324" t="str">
        <f>IF(ISBLANK($B84),"",INDEX(Stock!$A$4:$I$130,MATCH(Sortie!$B84,Stock!$C$4:$C$130,0),6))</f>
        <v/>
      </c>
      <c r="E84" s="14" t="str">
        <f>IF(ISBLANK($B84),"",INDEX(Stock!$A$4:$I$130,MATCH(Sortie!$B84,Stock!$C$4:$C$130,0),7))</f>
        <v/>
      </c>
      <c r="F84" s="14" t="str">
        <f>IF(ISBLANK($B84),"",INDEX(Stock!$A$4:$I$130,MATCH(Sortie!$B84,Stock!$C$4:$C$130,0),8))</f>
        <v/>
      </c>
    </row>
    <row r="85" spans="1:6" x14ac:dyDescent="0.2">
      <c r="A85" s="8">
        <v>82</v>
      </c>
      <c r="B85" s="349"/>
      <c r="C85" s="352"/>
      <c r="D85" s="324" t="str">
        <f>IF(ISBLANK($B85),"",INDEX(Stock!$A$4:$I$130,MATCH(Sortie!$B85,Stock!$C$4:$C$130,0),6))</f>
        <v/>
      </c>
      <c r="E85" s="14" t="str">
        <f>IF(ISBLANK($B85),"",INDEX(Stock!$A$4:$I$130,MATCH(Sortie!$B85,Stock!$C$4:$C$130,0),7))</f>
        <v/>
      </c>
      <c r="F85" s="14" t="str">
        <f>IF(ISBLANK($B85),"",INDEX(Stock!$A$4:$I$130,MATCH(Sortie!$B85,Stock!$C$4:$C$130,0),8))</f>
        <v/>
      </c>
    </row>
    <row r="86" spans="1:6" x14ac:dyDescent="0.2">
      <c r="A86" s="8">
        <v>83</v>
      </c>
      <c r="B86" s="349"/>
      <c r="C86" s="352"/>
      <c r="D86" s="324" t="str">
        <f>IF(ISBLANK($B86),"",INDEX(Stock!$A$4:$I$130,MATCH(Sortie!$B86,Stock!$C$4:$C$130,0),6))</f>
        <v/>
      </c>
      <c r="E86" s="14" t="str">
        <f>IF(ISBLANK($B86),"",INDEX(Stock!$A$4:$I$130,MATCH(Sortie!$B86,Stock!$C$4:$C$130,0),7))</f>
        <v/>
      </c>
      <c r="F86" s="14" t="str">
        <f>IF(ISBLANK($B86),"",INDEX(Stock!$A$4:$I$130,MATCH(Sortie!$B86,Stock!$C$4:$C$130,0),8))</f>
        <v/>
      </c>
    </row>
    <row r="87" spans="1:6" x14ac:dyDescent="0.2">
      <c r="A87" s="8">
        <v>84</v>
      </c>
      <c r="B87" s="349"/>
      <c r="C87" s="352"/>
      <c r="D87" s="324" t="str">
        <f>IF(ISBLANK($B87),"",INDEX(Stock!$A$4:$I$130,MATCH(Sortie!$B87,Stock!$C$4:$C$130,0),6))</f>
        <v/>
      </c>
      <c r="E87" s="14" t="str">
        <f>IF(ISBLANK($B87),"",INDEX(Stock!$A$4:$I$130,MATCH(Sortie!$B87,Stock!$C$4:$C$130,0),7))</f>
        <v/>
      </c>
      <c r="F87" s="14" t="str">
        <f>IF(ISBLANK($B87),"",INDEX(Stock!$A$4:$I$130,MATCH(Sortie!$B87,Stock!$C$4:$C$130,0),8))</f>
        <v/>
      </c>
    </row>
    <row r="88" spans="1:6" x14ac:dyDescent="0.2">
      <c r="A88" s="8">
        <v>85</v>
      </c>
      <c r="B88" s="349"/>
      <c r="C88" s="352"/>
      <c r="D88" s="324" t="str">
        <f>IF(ISBLANK($B88),"",INDEX(Stock!$A$4:$I$130,MATCH(Sortie!$B88,Stock!$C$4:$C$130,0),6))</f>
        <v/>
      </c>
      <c r="E88" s="14" t="str">
        <f>IF(ISBLANK($B88),"",INDEX(Stock!$A$4:$I$130,MATCH(Sortie!$B88,Stock!$C$4:$C$130,0),7))</f>
        <v/>
      </c>
      <c r="F88" s="14" t="str">
        <f>IF(ISBLANK($B88),"",INDEX(Stock!$A$4:$I$130,MATCH(Sortie!$B88,Stock!$C$4:$C$130,0),8))</f>
        <v/>
      </c>
    </row>
    <row r="89" spans="1:6" x14ac:dyDescent="0.2">
      <c r="A89" s="8">
        <v>86</v>
      </c>
      <c r="B89" s="349"/>
      <c r="C89" s="352"/>
      <c r="D89" s="324" t="str">
        <f>IF(ISBLANK($B89),"",INDEX(Stock!$A$4:$I$130,MATCH(Sortie!$B89,Stock!$C$4:$C$130,0),6))</f>
        <v/>
      </c>
      <c r="E89" s="14" t="str">
        <f>IF(ISBLANK($B89),"",INDEX(Stock!$A$4:$I$130,MATCH(Sortie!$B89,Stock!$C$4:$C$130,0),7))</f>
        <v/>
      </c>
      <c r="F89" s="14" t="str">
        <f>IF(ISBLANK($B89),"",INDEX(Stock!$A$4:$I$130,MATCH(Sortie!$B89,Stock!$C$4:$C$130,0),8))</f>
        <v/>
      </c>
    </row>
    <row r="90" spans="1:6" x14ac:dyDescent="0.2">
      <c r="A90" s="8">
        <v>87</v>
      </c>
      <c r="B90" s="349"/>
      <c r="C90" s="352"/>
      <c r="D90" s="324" t="str">
        <f>IF(ISBLANK($B90),"",INDEX(Stock!$A$4:$I$130,MATCH(Sortie!$B90,Stock!$C$4:$C$130,0),6))</f>
        <v/>
      </c>
      <c r="E90" s="14" t="str">
        <f>IF(ISBLANK($B90),"",INDEX(Stock!$A$4:$I$130,MATCH(Sortie!$B90,Stock!$C$4:$C$130,0),7))</f>
        <v/>
      </c>
      <c r="F90" s="14" t="str">
        <f>IF(ISBLANK($B90),"",INDEX(Stock!$A$4:$I$130,MATCH(Sortie!$B90,Stock!$C$4:$C$130,0),8))</f>
        <v/>
      </c>
    </row>
    <row r="91" spans="1:6" x14ac:dyDescent="0.2">
      <c r="A91" s="8">
        <v>88</v>
      </c>
      <c r="B91" s="349"/>
      <c r="C91" s="352"/>
      <c r="D91" s="324" t="str">
        <f>IF(ISBLANK($B91),"",INDEX(Stock!$A$4:$I$130,MATCH(Sortie!$B91,Stock!$C$4:$C$130,0),6))</f>
        <v/>
      </c>
      <c r="E91" s="14" t="str">
        <f>IF(ISBLANK($B91),"",INDEX(Stock!$A$4:$I$130,MATCH(Sortie!$B91,Stock!$C$4:$C$130,0),7))</f>
        <v/>
      </c>
      <c r="F91" s="14" t="str">
        <f>IF(ISBLANK($B91),"",INDEX(Stock!$A$4:$I$130,MATCH(Sortie!$B91,Stock!$C$4:$C$130,0),8))</f>
        <v/>
      </c>
    </row>
    <row r="92" spans="1:6" x14ac:dyDescent="0.2">
      <c r="A92" s="8">
        <v>89</v>
      </c>
      <c r="B92" s="349"/>
      <c r="C92" s="352"/>
      <c r="D92" s="324" t="str">
        <f>IF(ISBLANK($B92),"",INDEX(Stock!$A$4:$I$130,MATCH(Sortie!$B92,Stock!$C$4:$C$130,0),6))</f>
        <v/>
      </c>
      <c r="E92" s="14" t="str">
        <f>IF(ISBLANK($B92),"",INDEX(Stock!$A$4:$I$130,MATCH(Sortie!$B92,Stock!$C$4:$C$130,0),7))</f>
        <v/>
      </c>
      <c r="F92" s="14" t="str">
        <f>IF(ISBLANK($B92),"",INDEX(Stock!$A$4:$I$130,MATCH(Sortie!$B92,Stock!$C$4:$C$130,0),8))</f>
        <v/>
      </c>
    </row>
    <row r="93" spans="1:6" x14ac:dyDescent="0.2">
      <c r="A93" s="8">
        <v>90</v>
      </c>
      <c r="B93" s="349"/>
      <c r="C93" s="352"/>
      <c r="D93" s="324" t="str">
        <f>IF(ISBLANK($B93),"",INDEX(Stock!$A$4:$I$130,MATCH(Sortie!$B93,Stock!$C$4:$C$130,0),6))</f>
        <v/>
      </c>
      <c r="E93" s="14" t="str">
        <f>IF(ISBLANK($B93),"",INDEX(Stock!$A$4:$I$130,MATCH(Sortie!$B93,Stock!$C$4:$C$130,0),7))</f>
        <v/>
      </c>
      <c r="F93" s="14" t="str">
        <f>IF(ISBLANK($B93),"",INDEX(Stock!$A$4:$I$130,MATCH(Sortie!$B93,Stock!$C$4:$C$130,0),8))</f>
        <v/>
      </c>
    </row>
    <row r="94" spans="1:6" x14ac:dyDescent="0.2">
      <c r="A94" s="8">
        <v>91</v>
      </c>
      <c r="B94" s="349"/>
      <c r="C94" s="352"/>
      <c r="D94" s="324" t="str">
        <f>IF(ISBLANK($B94),"",INDEX(Stock!$A$4:$I$130,MATCH(Sortie!$B94,Stock!$C$4:$C$130,0),6))</f>
        <v/>
      </c>
      <c r="E94" s="14" t="str">
        <f>IF(ISBLANK($B94),"",INDEX(Stock!$A$4:$I$130,MATCH(Sortie!$B94,Stock!$C$4:$C$130,0),7))</f>
        <v/>
      </c>
      <c r="F94" s="14" t="str">
        <f>IF(ISBLANK($B94),"",INDEX(Stock!$A$4:$I$130,MATCH(Sortie!$B94,Stock!$C$4:$C$130,0),8))</f>
        <v/>
      </c>
    </row>
    <row r="95" spans="1:6" x14ac:dyDescent="0.2">
      <c r="A95" s="8">
        <v>92</v>
      </c>
      <c r="B95" s="349"/>
      <c r="C95" s="352"/>
      <c r="D95" s="324" t="str">
        <f>IF(ISBLANK($B95),"",INDEX(Stock!$A$4:$I$130,MATCH(Sortie!$B95,Stock!$C$4:$C$130,0),6))</f>
        <v/>
      </c>
      <c r="E95" s="14" t="str">
        <f>IF(ISBLANK($B95),"",INDEX(Stock!$A$4:$I$130,MATCH(Sortie!$B95,Stock!$C$4:$C$130,0),7))</f>
        <v/>
      </c>
      <c r="F95" s="14" t="str">
        <f>IF(ISBLANK($B95),"",INDEX(Stock!$A$4:$I$130,MATCH(Sortie!$B95,Stock!$C$4:$C$130,0),8))</f>
        <v/>
      </c>
    </row>
    <row r="96" spans="1:6" x14ac:dyDescent="0.2">
      <c r="A96" s="8">
        <v>93</v>
      </c>
      <c r="B96" s="349"/>
      <c r="C96" s="352"/>
      <c r="D96" s="324" t="str">
        <f>IF(ISBLANK($B96),"",INDEX(Stock!$A$4:$I$130,MATCH(Sortie!$B96,Stock!$C$4:$C$130,0),6))</f>
        <v/>
      </c>
      <c r="E96" s="14" t="str">
        <f>IF(ISBLANK($B96),"",INDEX(Stock!$A$4:$I$130,MATCH(Sortie!$B96,Stock!$C$4:$C$130,0),7))</f>
        <v/>
      </c>
      <c r="F96" s="14" t="str">
        <f>IF(ISBLANK($B96),"",INDEX(Stock!$A$4:$I$130,MATCH(Sortie!$B96,Stock!$C$4:$C$130,0),8))</f>
        <v/>
      </c>
    </row>
    <row r="97" spans="1:6" x14ac:dyDescent="0.2">
      <c r="A97" s="8">
        <v>94</v>
      </c>
      <c r="B97" s="349"/>
      <c r="C97" s="352"/>
      <c r="D97" s="324" t="str">
        <f>IF(ISBLANK($B97),"",INDEX(Stock!$A$4:$I$130,MATCH(Sortie!$B97,Stock!$C$4:$C$130,0),6))</f>
        <v/>
      </c>
      <c r="E97" s="14" t="str">
        <f>IF(ISBLANK($B97),"",INDEX(Stock!$A$4:$I$130,MATCH(Sortie!$B97,Stock!$C$4:$C$130,0),7))</f>
        <v/>
      </c>
      <c r="F97" s="14" t="str">
        <f>IF(ISBLANK($B97),"",INDEX(Stock!$A$4:$I$130,MATCH(Sortie!$B97,Stock!$C$4:$C$130,0),8))</f>
        <v/>
      </c>
    </row>
    <row r="98" spans="1:6" x14ac:dyDescent="0.2">
      <c r="A98" s="8">
        <v>95</v>
      </c>
      <c r="B98" s="349"/>
      <c r="C98" s="352"/>
      <c r="D98" s="324" t="str">
        <f>IF(ISBLANK($B98),"",INDEX(Stock!$A$4:$I$130,MATCH(Sortie!$B98,Stock!$C$4:$C$130,0),6))</f>
        <v/>
      </c>
      <c r="E98" s="14" t="str">
        <f>IF(ISBLANK($B98),"",INDEX(Stock!$A$4:$I$130,MATCH(Sortie!$B98,Stock!$C$4:$C$130,0),7))</f>
        <v/>
      </c>
      <c r="F98" s="14" t="str">
        <f>IF(ISBLANK($B98),"",INDEX(Stock!$A$4:$I$130,MATCH(Sortie!$B98,Stock!$C$4:$C$130,0),8))</f>
        <v/>
      </c>
    </row>
    <row r="99" spans="1:6" x14ac:dyDescent="0.2">
      <c r="A99" s="8">
        <v>96</v>
      </c>
      <c r="B99" s="349"/>
      <c r="C99" s="352"/>
      <c r="D99" s="324" t="str">
        <f>IF(ISBLANK($B99),"",INDEX(Stock!$A$4:$I$130,MATCH(Sortie!$B99,Stock!$C$4:$C$130,0),6))</f>
        <v/>
      </c>
      <c r="E99" s="14" t="str">
        <f>IF(ISBLANK($B99),"",INDEX(Stock!$A$4:$I$130,MATCH(Sortie!$B99,Stock!$C$4:$C$130,0),7))</f>
        <v/>
      </c>
      <c r="F99" s="14" t="str">
        <f>IF(ISBLANK($B99),"",INDEX(Stock!$A$4:$I$130,MATCH(Sortie!$B99,Stock!$C$4:$C$130,0),8))</f>
        <v/>
      </c>
    </row>
    <row r="100" spans="1:6" x14ac:dyDescent="0.2">
      <c r="A100" s="8">
        <v>97</v>
      </c>
      <c r="B100" s="349"/>
      <c r="C100" s="352"/>
      <c r="D100" s="324" t="str">
        <f>IF(ISBLANK($B100),"",INDEX(Stock!$A$4:$I$130,MATCH(Sortie!$B100,Stock!$C$4:$C$130,0),6))</f>
        <v/>
      </c>
      <c r="E100" s="14" t="str">
        <f>IF(ISBLANK($B100),"",INDEX(Stock!$A$4:$I$130,MATCH(Sortie!$B100,Stock!$C$4:$C$130,0),7))</f>
        <v/>
      </c>
      <c r="F100" s="14" t="str">
        <f>IF(ISBLANK($B100),"",INDEX(Stock!$A$4:$I$130,MATCH(Sortie!$B100,Stock!$C$4:$C$130,0),8))</f>
        <v/>
      </c>
    </row>
    <row r="101" spans="1:6" x14ac:dyDescent="0.2">
      <c r="A101" s="8">
        <v>98</v>
      </c>
      <c r="B101" s="349"/>
      <c r="C101" s="352"/>
      <c r="D101" s="324" t="str">
        <f>IF(ISBLANK($B101),"",INDEX(Stock!$A$4:$I$130,MATCH(Sortie!$B101,Stock!$C$4:$C$130,0),6))</f>
        <v/>
      </c>
      <c r="E101" s="14" t="str">
        <f>IF(ISBLANK($B101),"",INDEX(Stock!$A$4:$I$130,MATCH(Sortie!$B101,Stock!$C$4:$C$130,0),7))</f>
        <v/>
      </c>
      <c r="F101" s="14" t="str">
        <f>IF(ISBLANK($B101),"",INDEX(Stock!$A$4:$I$130,MATCH(Sortie!$B101,Stock!$C$4:$C$130,0),8))</f>
        <v/>
      </c>
    </row>
    <row r="102" spans="1:6" x14ac:dyDescent="0.2">
      <c r="A102" s="8">
        <v>99</v>
      </c>
      <c r="B102" s="349"/>
      <c r="C102" s="352"/>
      <c r="D102" s="324" t="str">
        <f>IF(ISBLANK($B102),"",INDEX(Stock!$A$4:$I$130,MATCH(Sortie!$B102,Stock!$C$4:$C$130,0),6))</f>
        <v/>
      </c>
      <c r="E102" s="14" t="str">
        <f>IF(ISBLANK($B102),"",INDEX(Stock!$A$4:$I$130,MATCH(Sortie!$B102,Stock!$C$4:$C$130,0),7))</f>
        <v/>
      </c>
      <c r="F102" s="14" t="str">
        <f>IF(ISBLANK($B102),"",INDEX(Stock!$A$4:$I$130,MATCH(Sortie!$B102,Stock!$C$4:$C$130,0),8))</f>
        <v/>
      </c>
    </row>
    <row r="103" spans="1:6" x14ac:dyDescent="0.2">
      <c r="A103" s="8">
        <v>100</v>
      </c>
      <c r="B103" s="349"/>
      <c r="C103" s="352"/>
      <c r="D103" s="324" t="str">
        <f>IF(ISBLANK($B103),"",INDEX(Stock!$A$4:$I$130,MATCH(Sortie!$B103,Stock!$C$4:$C$130,0),6))</f>
        <v/>
      </c>
      <c r="E103" s="14" t="str">
        <f>IF(ISBLANK($B103),"",INDEX(Stock!$A$4:$I$130,MATCH(Sortie!$B103,Stock!$C$4:$C$130,0),7))</f>
        <v/>
      </c>
      <c r="F103" s="14" t="str">
        <f>IF(ISBLANK($B103),"",INDEX(Stock!$A$4:$I$130,MATCH(Sortie!$B103,Stock!$C$4:$C$130,0),8))</f>
        <v/>
      </c>
    </row>
    <row r="104" spans="1:6" x14ac:dyDescent="0.2">
      <c r="A104" s="8">
        <v>101</v>
      </c>
      <c r="B104" s="349"/>
      <c r="C104" s="352"/>
      <c r="D104" s="324" t="str">
        <f>IF(ISBLANK($B104),"",INDEX(Stock!$A$4:$I$130,MATCH(Sortie!$B104,Stock!$C$4:$C$130,0),6))</f>
        <v/>
      </c>
      <c r="E104" s="14" t="str">
        <f>IF(ISBLANK($B104),"",INDEX(Stock!$A$4:$I$130,MATCH(Sortie!$B104,Stock!$C$4:$C$130,0),7))</f>
        <v/>
      </c>
      <c r="F104" s="14" t="str">
        <f>IF(ISBLANK($B104),"",INDEX(Stock!$A$4:$I$130,MATCH(Sortie!$B104,Stock!$C$4:$C$130,0),8))</f>
        <v/>
      </c>
    </row>
    <row r="105" spans="1:6" x14ac:dyDescent="0.2">
      <c r="A105" s="8">
        <v>102</v>
      </c>
      <c r="B105" s="349"/>
      <c r="C105" s="352"/>
      <c r="D105" s="324" t="str">
        <f>IF(ISBLANK($B105),"",INDEX(Stock!$A$4:$I$130,MATCH(Sortie!$B105,Stock!$C$4:$C$130,0),6))</f>
        <v/>
      </c>
      <c r="E105" s="14" t="str">
        <f>IF(ISBLANK($B105),"",INDEX(Stock!$A$4:$I$130,MATCH(Sortie!$B105,Stock!$C$4:$C$130,0),7))</f>
        <v/>
      </c>
      <c r="F105" s="14" t="str">
        <f>IF(ISBLANK($B105),"",INDEX(Stock!$A$4:$I$130,MATCH(Sortie!$B105,Stock!$C$4:$C$130,0),8))</f>
        <v/>
      </c>
    </row>
    <row r="106" spans="1:6" x14ac:dyDescent="0.2">
      <c r="A106" s="8">
        <v>103</v>
      </c>
      <c r="B106" s="349"/>
      <c r="C106" s="352"/>
      <c r="D106" s="324" t="str">
        <f>IF(ISBLANK($B106),"",INDEX(Stock!$A$4:$I$130,MATCH(Sortie!$B106,Stock!$C$4:$C$130,0),6))</f>
        <v/>
      </c>
      <c r="E106" s="14" t="str">
        <f>IF(ISBLANK($B106),"",INDEX(Stock!$A$4:$I$130,MATCH(Sortie!$B106,Stock!$C$4:$C$130,0),7))</f>
        <v/>
      </c>
      <c r="F106" s="14" t="str">
        <f>IF(ISBLANK($B106),"",INDEX(Stock!$A$4:$I$130,MATCH(Sortie!$B106,Stock!$C$4:$C$130,0),8))</f>
        <v/>
      </c>
    </row>
    <row r="107" spans="1:6" x14ac:dyDescent="0.2">
      <c r="A107" s="8">
        <v>104</v>
      </c>
      <c r="B107" s="349"/>
      <c r="C107" s="352"/>
      <c r="D107" s="324" t="str">
        <f>IF(ISBLANK($B107),"",INDEX(Stock!$A$4:$I$130,MATCH(Sortie!$B107,Stock!$C$4:$C$130,0),6))</f>
        <v/>
      </c>
      <c r="E107" s="14" t="str">
        <f>IF(ISBLANK($B107),"",INDEX(Stock!$A$4:$I$130,MATCH(Sortie!$B107,Stock!$C$4:$C$130,0),7))</f>
        <v/>
      </c>
      <c r="F107" s="14" t="str">
        <f>IF(ISBLANK($B107),"",INDEX(Stock!$A$4:$I$130,MATCH(Sortie!$B107,Stock!$C$4:$C$130,0),8))</f>
        <v/>
      </c>
    </row>
    <row r="108" spans="1:6" x14ac:dyDescent="0.2">
      <c r="A108" s="8">
        <v>105</v>
      </c>
      <c r="B108" s="349"/>
      <c r="C108" s="352"/>
      <c r="D108" s="324" t="str">
        <f>IF(ISBLANK($B108),"",INDEX(Stock!$A$4:$I$130,MATCH(Sortie!$B108,Stock!$C$4:$C$130,0),6))</f>
        <v/>
      </c>
      <c r="E108" s="14" t="str">
        <f>IF(ISBLANK($B108),"",INDEX(Stock!$A$4:$I$130,MATCH(Sortie!$B108,Stock!$C$4:$C$130,0),7))</f>
        <v/>
      </c>
      <c r="F108" s="14" t="str">
        <f>IF(ISBLANK($B108),"",INDEX(Stock!$A$4:$I$130,MATCH(Sortie!$B108,Stock!$C$4:$C$130,0),8))</f>
        <v/>
      </c>
    </row>
    <row r="109" spans="1:6" x14ac:dyDescent="0.2">
      <c r="A109" s="8">
        <v>106</v>
      </c>
      <c r="B109" s="349"/>
      <c r="C109" s="352"/>
      <c r="D109" s="324" t="str">
        <f>IF(ISBLANK($B109),"",INDEX(Stock!$A$4:$I$130,MATCH(Sortie!$B109,Stock!$C$4:$C$130,0),6))</f>
        <v/>
      </c>
      <c r="E109" s="14" t="str">
        <f>IF(ISBLANK($B109),"",INDEX(Stock!$A$4:$I$130,MATCH(Sortie!$B109,Stock!$C$4:$C$130,0),7))</f>
        <v/>
      </c>
      <c r="F109" s="14" t="str">
        <f>IF(ISBLANK($B109),"",INDEX(Stock!$A$4:$I$130,MATCH(Sortie!$B109,Stock!$C$4:$C$130,0),8))</f>
        <v/>
      </c>
    </row>
    <row r="110" spans="1:6" x14ac:dyDescent="0.2">
      <c r="A110" s="8">
        <v>107</v>
      </c>
      <c r="B110" s="349"/>
      <c r="C110" s="352"/>
      <c r="D110" s="324" t="str">
        <f>IF(ISBLANK($B110),"",INDEX(Stock!$A$4:$I$130,MATCH(Sortie!$B110,Stock!$C$4:$C$130,0),6))</f>
        <v/>
      </c>
      <c r="E110" s="14" t="str">
        <f>IF(ISBLANK($B110),"",INDEX(Stock!$A$4:$I$130,MATCH(Sortie!$B110,Stock!$C$4:$C$130,0),7))</f>
        <v/>
      </c>
      <c r="F110" s="14" t="str">
        <f>IF(ISBLANK($B110),"",INDEX(Stock!$A$4:$I$130,MATCH(Sortie!$B110,Stock!$C$4:$C$130,0),8))</f>
        <v/>
      </c>
    </row>
  </sheetData>
  <customSheetViews>
    <customSheetView guid="{3B41E261-378D-487A-B573-333FFFE4F561}">
      <pageMargins left="0.78740157499999996" right="0.78740157499999996" top="0.984251969" bottom="0.984251969" header="0.4921259845" footer="0.4921259845"/>
      <headerFooter alignWithMargins="0"/>
    </customSheetView>
  </customSheetViews>
  <mergeCells count="1">
    <mergeCell ref="A1:F2"/>
  </mergeCells>
  <phoneticPr fontId="4" type="noConversion"/>
  <conditionalFormatting sqref="A4:A110 D4:F110">
    <cfRule type="expression" dxfId="39" priority="1" stopIfTrue="1">
      <formula>MOD(ROW(),2)</formula>
    </cfRule>
  </conditionalFormatting>
  <conditionalFormatting sqref="B4:E110">
    <cfRule type="expression" dxfId="38" priority="2" stopIfTrue="1">
      <formula>MOD(ROW(),2)</formula>
    </cfRule>
  </conditionalFormatting>
  <dataValidations count="1">
    <dataValidation type="list" allowBlank="1" showInputMessage="1" showErrorMessage="1" sqref="B4:B110">
      <formula1>RefList</formula1>
    </dataValidation>
  </dataValidations>
  <pageMargins left="0.78740157499999996" right="0.78740157499999996" top="0.984251969" bottom="0.984251969" header="0.4921259845" footer="0.4921259845"/>
  <headerFooter alignWithMargins="0"/>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tabColor indexed="30"/>
  </sheetPr>
  <dimension ref="A1:R130"/>
  <sheetViews>
    <sheetView showGridLines="0" showRowColHeaders="0" zoomScaleNormal="100" workbookViewId="0">
      <selection activeCell="E2" sqref="E2:E3"/>
    </sheetView>
  </sheetViews>
  <sheetFormatPr baseColWidth="10" defaultColWidth="11" defaultRowHeight="12.75" x14ac:dyDescent="0.2"/>
  <cols>
    <col min="1" max="1" width="5.375" style="9" bestFit="1" customWidth="1"/>
    <col min="2" max="2" width="11.5" style="6" customWidth="1"/>
    <col min="3" max="3" width="14.875" style="155" customWidth="1"/>
    <col min="4" max="4" width="7.625" style="174" customWidth="1"/>
    <col min="5" max="5" width="7.75" style="139" customWidth="1"/>
    <col min="6" max="6" width="44.5" style="9" customWidth="1"/>
    <col min="7" max="7" width="11.25" style="9" customWidth="1"/>
    <col min="8" max="8" width="18.75" style="6" customWidth="1"/>
    <col min="9" max="9" width="5.25" style="168" customWidth="1"/>
    <col min="10" max="10" width="9.625" style="6" customWidth="1"/>
    <col min="11" max="11" width="11.25" style="6" customWidth="1"/>
    <col min="12" max="12" width="10.25" style="6" customWidth="1"/>
    <col min="13" max="13" width="8.375" style="6" customWidth="1"/>
    <col min="14" max="14" width="10.125" style="6" customWidth="1"/>
    <col min="15" max="15" width="7.75" style="6" customWidth="1"/>
    <col min="16" max="16" width="8.625" style="6" customWidth="1"/>
    <col min="17" max="17" width="8.625" style="280" customWidth="1"/>
    <col min="18" max="16384" width="11" style="6"/>
  </cols>
  <sheetData>
    <row r="1" spans="1:18" ht="71.25" customHeight="1" x14ac:dyDescent="0.25">
      <c r="A1" s="531" t="s">
        <v>225</v>
      </c>
      <c r="B1" s="532"/>
      <c r="C1" s="532"/>
      <c r="D1" s="532"/>
      <c r="E1" s="532"/>
      <c r="F1" s="532"/>
      <c r="G1" s="532"/>
      <c r="H1" s="532"/>
      <c r="I1" s="532"/>
      <c r="J1" s="532"/>
      <c r="K1" s="532"/>
      <c r="L1" s="532"/>
      <c r="M1" s="532"/>
      <c r="N1" s="532"/>
      <c r="O1" s="532"/>
      <c r="P1" s="532"/>
      <c r="Q1" s="533"/>
      <c r="R1" s="331"/>
    </row>
    <row r="2" spans="1:18" ht="21" customHeight="1" x14ac:dyDescent="0.2">
      <c r="A2" s="529" t="s">
        <v>1</v>
      </c>
      <c r="B2" s="527" t="s">
        <v>223</v>
      </c>
      <c r="C2" s="527" t="s">
        <v>223</v>
      </c>
      <c r="D2" s="538" t="s">
        <v>369</v>
      </c>
      <c r="E2" s="536" t="s">
        <v>224</v>
      </c>
      <c r="F2" s="534" t="s">
        <v>2</v>
      </c>
      <c r="G2" s="534" t="s">
        <v>138</v>
      </c>
      <c r="H2" s="534" t="s">
        <v>0</v>
      </c>
      <c r="I2" s="543" t="s">
        <v>213</v>
      </c>
      <c r="J2" s="527" t="s">
        <v>214</v>
      </c>
      <c r="K2" s="529" t="s">
        <v>215</v>
      </c>
      <c r="L2" s="527" t="s">
        <v>222</v>
      </c>
      <c r="M2" s="542" t="s">
        <v>217</v>
      </c>
      <c r="N2" s="542"/>
      <c r="O2" s="527" t="s">
        <v>219</v>
      </c>
      <c r="P2" s="359" t="s">
        <v>220</v>
      </c>
      <c r="Q2" s="540" t="s">
        <v>221</v>
      </c>
    </row>
    <row r="3" spans="1:18" ht="42" customHeight="1" x14ac:dyDescent="0.2">
      <c r="A3" s="530"/>
      <c r="B3" s="528"/>
      <c r="C3" s="528"/>
      <c r="D3" s="539"/>
      <c r="E3" s="537"/>
      <c r="F3" s="535"/>
      <c r="G3" s="535"/>
      <c r="H3" s="535"/>
      <c r="I3" s="544"/>
      <c r="J3" s="528"/>
      <c r="K3" s="530"/>
      <c r="L3" s="528"/>
      <c r="M3" s="251" t="s">
        <v>218</v>
      </c>
      <c r="N3" s="252" t="s">
        <v>216</v>
      </c>
      <c r="O3" s="528"/>
      <c r="P3" s="358">
        <f ca="1">TODAY()</f>
        <v>41723</v>
      </c>
      <c r="Q3" s="541"/>
    </row>
    <row r="4" spans="1:18" ht="5.0999999999999996" customHeight="1" x14ac:dyDescent="0.2">
      <c r="A4" s="240"/>
      <c r="B4" s="240"/>
      <c r="C4" s="241"/>
      <c r="D4" s="242"/>
      <c r="E4" s="242"/>
      <c r="F4" s="240"/>
      <c r="G4" s="240"/>
      <c r="H4" s="240"/>
      <c r="I4" s="242"/>
      <c r="J4" s="240"/>
      <c r="K4" s="240"/>
      <c r="L4" s="240"/>
      <c r="M4" s="240"/>
      <c r="N4" s="240"/>
      <c r="O4" s="240"/>
      <c r="P4" s="243"/>
      <c r="Q4" s="260"/>
    </row>
    <row r="5" spans="1:18" ht="12.75" customHeight="1" x14ac:dyDescent="0.2">
      <c r="A5" s="244"/>
      <c r="B5" s="245"/>
      <c r="C5" s="246"/>
      <c r="D5" s="247"/>
      <c r="E5" s="248"/>
      <c r="F5" s="249" t="s">
        <v>4</v>
      </c>
      <c r="G5" s="244"/>
      <c r="H5" s="244"/>
      <c r="I5" s="248"/>
      <c r="J5" s="244"/>
      <c r="K5" s="244"/>
      <c r="L5" s="244"/>
      <c r="M5" s="244"/>
      <c r="N5" s="244"/>
      <c r="O5" s="244"/>
      <c r="P5" s="250"/>
      <c r="Q5" s="261"/>
      <c r="R5" s="290"/>
    </row>
    <row r="6" spans="1:18" ht="12.75" customHeight="1" x14ac:dyDescent="0.2">
      <c r="A6" s="72" t="s">
        <v>148</v>
      </c>
      <c r="B6" s="90" t="str">
        <f>IF(E6&lt;=I6,"A commander","        ")</f>
        <v>A commander</v>
      </c>
      <c r="C6" s="156" t="s">
        <v>148</v>
      </c>
      <c r="D6" s="169">
        <v>-1</v>
      </c>
      <c r="E6" s="138">
        <f>IF(C6="","",D6+SUMPRODUCT((Entrée!$B$4:B113=C6)*(Entrée!$C$4:C113))-SUMPRODUCT((Sortie!$B$4:B113=C6)*(Sortie!$C$4:C113)))</f>
        <v>-1</v>
      </c>
      <c r="F6" s="19" t="s">
        <v>5</v>
      </c>
      <c r="G6" s="39" t="s">
        <v>116</v>
      </c>
      <c r="H6" s="45" t="s">
        <v>139</v>
      </c>
      <c r="I6" s="137">
        <v>1</v>
      </c>
      <c r="J6" s="45">
        <v>1506</v>
      </c>
      <c r="K6" s="45">
        <v>49900046</v>
      </c>
      <c r="L6" s="45">
        <v>1</v>
      </c>
      <c r="M6" s="45">
        <v>5</v>
      </c>
      <c r="N6" s="45" t="s">
        <v>136</v>
      </c>
      <c r="O6" s="91">
        <v>170</v>
      </c>
      <c r="P6" s="92">
        <f>O6-(O6*Q6)</f>
        <v>154.69999999999999</v>
      </c>
      <c r="Q6" s="262">
        <v>0.09</v>
      </c>
      <c r="R6" s="290"/>
    </row>
    <row r="7" spans="1:18" ht="12.75" customHeight="1" x14ac:dyDescent="0.2">
      <c r="A7" s="72" t="s">
        <v>149</v>
      </c>
      <c r="B7" s="90" t="str">
        <f t="shared" ref="B7:B10" si="0">IF(E7&lt;=I7,"A commander","        ")</f>
        <v>A commander</v>
      </c>
      <c r="C7" s="156" t="s">
        <v>149</v>
      </c>
      <c r="D7" s="169">
        <v>-1</v>
      </c>
      <c r="E7" s="138">
        <f>IF(C7="","",D7+SUMPRODUCT((Entrée!$B$4:B114=C7)*(Entrée!$C$4:C114))-SUMPRODUCT((Sortie!$B$4:B114=C7)*(Sortie!$C$4:C114)))</f>
        <v>-1</v>
      </c>
      <c r="F7" s="20" t="s">
        <v>6</v>
      </c>
      <c r="G7" s="39" t="s">
        <v>117</v>
      </c>
      <c r="H7" s="45" t="s">
        <v>139</v>
      </c>
      <c r="I7" s="137">
        <v>5</v>
      </c>
      <c r="J7" s="45">
        <v>1506</v>
      </c>
      <c r="K7" s="45">
        <v>40000056</v>
      </c>
      <c r="L7" s="45">
        <v>10</v>
      </c>
      <c r="M7" s="45">
        <v>5</v>
      </c>
      <c r="N7" s="39" t="s">
        <v>117</v>
      </c>
      <c r="O7" s="91">
        <v>216</v>
      </c>
      <c r="P7" s="92">
        <f t="shared" ref="P7:P10" si="1">O7-(O7*Q7)</f>
        <v>196.56</v>
      </c>
      <c r="Q7" s="262">
        <v>0.09</v>
      </c>
      <c r="R7" s="290"/>
    </row>
    <row r="8" spans="1:18" ht="12.75" customHeight="1" x14ac:dyDescent="0.2">
      <c r="A8" s="72" t="s">
        <v>150</v>
      </c>
      <c r="B8" s="90" t="str">
        <f t="shared" si="0"/>
        <v>A commander</v>
      </c>
      <c r="C8" s="156" t="s">
        <v>150</v>
      </c>
      <c r="D8" s="169">
        <v>-1</v>
      </c>
      <c r="E8" s="138">
        <f>IF(C8="","",D8+SUMPRODUCT((Entrée!$B$4:B115=C8)*(Entrée!$C$4:C115))-SUMPRODUCT((Sortie!$B$4:B115=C8)*(Sortie!$C$4:C115)))</f>
        <v>-1</v>
      </c>
      <c r="F8" s="20" t="s">
        <v>7</v>
      </c>
      <c r="G8" s="39" t="s">
        <v>117</v>
      </c>
      <c r="H8" s="45" t="s">
        <v>139</v>
      </c>
      <c r="I8" s="137">
        <v>5</v>
      </c>
      <c r="J8" s="45">
        <v>1506</v>
      </c>
      <c r="K8" s="45">
        <v>40000060</v>
      </c>
      <c r="L8" s="45">
        <v>10</v>
      </c>
      <c r="M8" s="45">
        <v>5</v>
      </c>
      <c r="N8" s="39" t="s">
        <v>117</v>
      </c>
      <c r="O8" s="91">
        <v>190</v>
      </c>
      <c r="P8" s="92">
        <f t="shared" si="1"/>
        <v>172.9</v>
      </c>
      <c r="Q8" s="262">
        <v>0.09</v>
      </c>
      <c r="R8" s="290"/>
    </row>
    <row r="9" spans="1:18" ht="12.75" customHeight="1" x14ac:dyDescent="0.2">
      <c r="A9" s="72" t="s">
        <v>151</v>
      </c>
      <c r="B9" s="90" t="str">
        <f t="shared" si="0"/>
        <v>A commander</v>
      </c>
      <c r="C9" s="156" t="s">
        <v>151</v>
      </c>
      <c r="D9" s="169">
        <v>1</v>
      </c>
      <c r="E9" s="138">
        <f>IF(C9="","",D9+SUMPRODUCT((Entrée!$B$4:B116=C9)*(Entrée!$C$4:C116))-SUMPRODUCT((Sortie!$B$4:B116=C9)*(Sortie!$C$4:C116)))</f>
        <v>1</v>
      </c>
      <c r="F9" s="21" t="s">
        <v>8</v>
      </c>
      <c r="G9" s="39" t="s">
        <v>117</v>
      </c>
      <c r="H9" s="45" t="s">
        <v>139</v>
      </c>
      <c r="I9" s="137">
        <v>5</v>
      </c>
      <c r="J9" s="45">
        <v>1506</v>
      </c>
      <c r="K9" s="45">
        <v>40000061</v>
      </c>
      <c r="L9" s="45">
        <v>10</v>
      </c>
      <c r="M9" s="45">
        <v>5</v>
      </c>
      <c r="N9" s="39" t="s">
        <v>117</v>
      </c>
      <c r="O9" s="91">
        <v>210</v>
      </c>
      <c r="P9" s="92">
        <f t="shared" si="1"/>
        <v>191.1</v>
      </c>
      <c r="Q9" s="262">
        <v>0.09</v>
      </c>
    </row>
    <row r="10" spans="1:18" ht="12.75" customHeight="1" x14ac:dyDescent="0.2">
      <c r="A10" s="73" t="s">
        <v>152</v>
      </c>
      <c r="B10" s="90" t="str">
        <f t="shared" si="0"/>
        <v xml:space="preserve">        </v>
      </c>
      <c r="C10" s="156" t="s">
        <v>152</v>
      </c>
      <c r="D10" s="169">
        <v>1</v>
      </c>
      <c r="E10" s="138">
        <f>IF(C10="","",D10+SUMPRODUCT((Entrée!$B$4:B117=C10)*(Entrée!$C$4:C117))-SUMPRODUCT((Sortie!$B$4:B117=C10)*(Sortie!$C$4:C117)))</f>
        <v>1</v>
      </c>
      <c r="F10" s="21" t="s">
        <v>9</v>
      </c>
      <c r="G10" s="39" t="s">
        <v>117</v>
      </c>
      <c r="H10" s="45" t="s">
        <v>139</v>
      </c>
      <c r="I10" s="137">
        <v>0</v>
      </c>
      <c r="J10" s="45">
        <v>1506</v>
      </c>
      <c r="K10" s="45">
        <v>40000055</v>
      </c>
      <c r="L10" s="45">
        <v>1</v>
      </c>
      <c r="M10" s="45">
        <v>1</v>
      </c>
      <c r="N10" s="39" t="s">
        <v>117</v>
      </c>
      <c r="O10" s="91">
        <v>1040</v>
      </c>
      <c r="P10" s="92">
        <f t="shared" si="1"/>
        <v>946.4</v>
      </c>
      <c r="Q10" s="262">
        <v>0.09</v>
      </c>
    </row>
    <row r="11" spans="1:18" ht="5.0999999999999996" customHeight="1" x14ac:dyDescent="0.25">
      <c r="A11" s="194" t="s">
        <v>236</v>
      </c>
      <c r="B11" s="136"/>
      <c r="C11" s="140"/>
      <c r="D11" s="191">
        <v>2</v>
      </c>
      <c r="E11" s="195">
        <v>2</v>
      </c>
      <c r="F11" s="16"/>
      <c r="G11" s="40"/>
      <c r="H11" s="16"/>
      <c r="I11" s="196">
        <v>1</v>
      </c>
      <c r="J11" s="16"/>
      <c r="K11" s="40"/>
      <c r="L11" s="40"/>
      <c r="M11" s="40"/>
      <c r="N11" s="40"/>
      <c r="O11" s="94"/>
      <c r="P11" s="95"/>
      <c r="Q11" s="263"/>
    </row>
    <row r="12" spans="1:18" ht="12.75" customHeight="1" x14ac:dyDescent="0.2">
      <c r="A12" s="336" t="s">
        <v>237</v>
      </c>
      <c r="B12" s="75"/>
      <c r="C12" s="76"/>
      <c r="D12" s="189">
        <v>2</v>
      </c>
      <c r="E12" s="189">
        <v>2</v>
      </c>
      <c r="F12" s="22" t="s">
        <v>10</v>
      </c>
      <c r="G12" s="41"/>
      <c r="H12" s="60"/>
      <c r="I12" s="188">
        <v>1</v>
      </c>
      <c r="J12" s="190"/>
      <c r="K12" s="41"/>
      <c r="L12" s="41"/>
      <c r="M12" s="41"/>
      <c r="N12" s="41"/>
      <c r="O12" s="97"/>
      <c r="P12" s="98"/>
      <c r="Q12" s="264"/>
    </row>
    <row r="13" spans="1:18" ht="12.75" customHeight="1" x14ac:dyDescent="0.2">
      <c r="A13" s="76" t="s">
        <v>153</v>
      </c>
      <c r="B13" s="90" t="str">
        <f t="shared" ref="B13:B17" si="2">IF(E13&lt;=I13,"A commander","        ")</f>
        <v>A commander</v>
      </c>
      <c r="C13" s="156" t="s">
        <v>153</v>
      </c>
      <c r="D13" s="170">
        <v>-1</v>
      </c>
      <c r="E13" s="138">
        <f>IF(C13="","",D13+SUMPRODUCT((Entrée!$B$4:B120=C13)*(Entrée!$C$4:C120))-SUMPRODUCT((Sortie!$B$4:B120=C13)*(Sortie!$C$4:C120)))</f>
        <v>-1</v>
      </c>
      <c r="F13" s="23" t="s">
        <v>11</v>
      </c>
      <c r="G13" s="39" t="s">
        <v>118</v>
      </c>
      <c r="H13" s="45" t="s">
        <v>139</v>
      </c>
      <c r="I13" s="137">
        <v>0.5</v>
      </c>
      <c r="J13" s="45">
        <v>1506</v>
      </c>
      <c r="K13" s="45">
        <v>40100061</v>
      </c>
      <c r="L13" s="45">
        <v>1</v>
      </c>
      <c r="M13" s="45">
        <v>7.5</v>
      </c>
      <c r="N13" s="45" t="s">
        <v>159</v>
      </c>
      <c r="O13" s="91">
        <v>120</v>
      </c>
      <c r="P13" s="92">
        <f t="shared" ref="P13:P17" si="3">O13-(O13*Q13)</f>
        <v>109.2</v>
      </c>
      <c r="Q13" s="262">
        <v>0.09</v>
      </c>
      <c r="R13" s="290"/>
    </row>
    <row r="14" spans="1:18" ht="12.75" customHeight="1" x14ac:dyDescent="0.2">
      <c r="A14" s="76" t="s">
        <v>154</v>
      </c>
      <c r="B14" s="90" t="str">
        <f t="shared" si="2"/>
        <v>A commander</v>
      </c>
      <c r="C14" s="156" t="s">
        <v>154</v>
      </c>
      <c r="D14" s="170">
        <v>-1</v>
      </c>
      <c r="E14" s="138">
        <f>IF(C14="","",D14+SUMPRODUCT((Entrée!$B$4:B121=C14)*(Entrée!$C$4:C121))-SUMPRODUCT((Sortie!$B$4:B121=C14)*(Sortie!$C$4:C121)))</f>
        <v>-1</v>
      </c>
      <c r="F14" s="23" t="s">
        <v>12</v>
      </c>
      <c r="G14" s="39" t="s">
        <v>119</v>
      </c>
      <c r="H14" s="45" t="s">
        <v>139</v>
      </c>
      <c r="I14" s="137">
        <v>1</v>
      </c>
      <c r="J14" s="45">
        <v>1506</v>
      </c>
      <c r="K14" s="45">
        <v>40100036</v>
      </c>
      <c r="L14" s="45">
        <v>2</v>
      </c>
      <c r="M14" s="45">
        <v>1</v>
      </c>
      <c r="N14" s="45" t="s">
        <v>159</v>
      </c>
      <c r="O14" s="91">
        <v>100</v>
      </c>
      <c r="P14" s="92">
        <f t="shared" si="3"/>
        <v>91</v>
      </c>
      <c r="Q14" s="262">
        <v>0.09</v>
      </c>
      <c r="R14" s="290"/>
    </row>
    <row r="15" spans="1:18" ht="12.75" customHeight="1" x14ac:dyDescent="0.2">
      <c r="A15" s="76" t="s">
        <v>155</v>
      </c>
      <c r="B15" s="90" t="str">
        <f t="shared" si="2"/>
        <v>A commander</v>
      </c>
      <c r="C15" s="156" t="s">
        <v>155</v>
      </c>
      <c r="D15" s="170">
        <v>-1</v>
      </c>
      <c r="E15" s="138">
        <f>IF(C15="","",D15+SUMPRODUCT((Entrée!$B$4:B122=C15)*(Entrée!$C$4:C122))-SUMPRODUCT((Sortie!$B$4:B122=C15)*(Sortie!$C$4:C122)))</f>
        <v>-1</v>
      </c>
      <c r="F15" s="23" t="s">
        <v>13</v>
      </c>
      <c r="G15" s="39" t="s">
        <v>119</v>
      </c>
      <c r="H15" s="45" t="s">
        <v>139</v>
      </c>
      <c r="I15" s="137">
        <v>1</v>
      </c>
      <c r="J15" s="45">
        <v>1506</v>
      </c>
      <c r="K15" s="45">
        <v>40100042</v>
      </c>
      <c r="L15" s="45">
        <v>1</v>
      </c>
      <c r="M15" s="45">
        <v>1</v>
      </c>
      <c r="N15" s="45" t="s">
        <v>159</v>
      </c>
      <c r="O15" s="91">
        <v>85.5</v>
      </c>
      <c r="P15" s="92">
        <f t="shared" si="3"/>
        <v>77.805000000000007</v>
      </c>
      <c r="Q15" s="262">
        <v>0.09</v>
      </c>
      <c r="R15" s="290"/>
    </row>
    <row r="16" spans="1:18" ht="12.75" customHeight="1" x14ac:dyDescent="0.2">
      <c r="A16" s="76" t="s">
        <v>156</v>
      </c>
      <c r="B16" s="90" t="str">
        <f t="shared" si="2"/>
        <v>A commander</v>
      </c>
      <c r="C16" s="156" t="s">
        <v>156</v>
      </c>
      <c r="D16" s="170">
        <v>-1</v>
      </c>
      <c r="E16" s="138">
        <f>IF(C16="","",D16+SUMPRODUCT((Entrée!$B$4:B123=C16)*(Entrée!$C$4:C123))-SUMPRODUCT((Sortie!$B$4:B123=C16)*(Sortie!$C$4:C123)))</f>
        <v>-1</v>
      </c>
      <c r="F16" s="23" t="s">
        <v>14</v>
      </c>
      <c r="G16" s="39" t="s">
        <v>120</v>
      </c>
      <c r="H16" s="45" t="s">
        <v>140</v>
      </c>
      <c r="I16" s="137">
        <v>1</v>
      </c>
      <c r="J16" s="45">
        <v>1506</v>
      </c>
      <c r="K16" s="39" t="s">
        <v>160</v>
      </c>
      <c r="L16" s="39">
        <v>2</v>
      </c>
      <c r="M16" s="45">
        <v>4.4000000000000004</v>
      </c>
      <c r="N16" s="45" t="s">
        <v>159</v>
      </c>
      <c r="O16" s="91">
        <v>264</v>
      </c>
      <c r="P16" s="92">
        <f t="shared" si="3"/>
        <v>184.8</v>
      </c>
      <c r="Q16" s="262">
        <v>0.3</v>
      </c>
      <c r="R16" s="290"/>
    </row>
    <row r="17" spans="1:18" ht="12.75" customHeight="1" x14ac:dyDescent="0.2">
      <c r="A17" s="76" t="s">
        <v>157</v>
      </c>
      <c r="B17" s="90" t="str">
        <f t="shared" si="2"/>
        <v>A commander</v>
      </c>
      <c r="C17" s="156" t="s">
        <v>157</v>
      </c>
      <c r="D17" s="170">
        <v>1</v>
      </c>
      <c r="E17" s="138">
        <f>IF(C17="","",D17+SUMPRODUCT((Entrée!$B$4:B124=C17)*(Entrée!$C$4:C124))-SUMPRODUCT((Sortie!$B$4:B124=C17)*(Sortie!$C$4:C124)))</f>
        <v>1</v>
      </c>
      <c r="F17" s="19" t="s">
        <v>15</v>
      </c>
      <c r="G17" s="39" t="s">
        <v>121</v>
      </c>
      <c r="H17" s="45" t="s">
        <v>140</v>
      </c>
      <c r="I17" s="137">
        <v>1</v>
      </c>
      <c r="J17" s="45">
        <v>1506</v>
      </c>
      <c r="K17" s="45" t="s">
        <v>161</v>
      </c>
      <c r="L17" s="45">
        <v>2</v>
      </c>
      <c r="M17" s="45">
        <v>2.2999999999999998</v>
      </c>
      <c r="N17" s="45" t="s">
        <v>159</v>
      </c>
      <c r="O17" s="91">
        <v>91.4</v>
      </c>
      <c r="P17" s="92">
        <f t="shared" si="3"/>
        <v>63.980000000000004</v>
      </c>
      <c r="Q17" s="262">
        <v>0.3</v>
      </c>
      <c r="R17" s="290"/>
    </row>
    <row r="18" spans="1:18" ht="5.0999999999999996" customHeight="1" x14ac:dyDescent="0.25">
      <c r="A18" s="74" t="s">
        <v>238</v>
      </c>
      <c r="B18" s="74"/>
      <c r="C18" s="141"/>
      <c r="D18" s="195">
        <v>2</v>
      </c>
      <c r="E18" s="195">
        <v>2</v>
      </c>
      <c r="F18" s="16"/>
      <c r="G18" s="192"/>
      <c r="H18" s="16"/>
      <c r="I18" s="196">
        <v>1</v>
      </c>
      <c r="J18" s="16"/>
      <c r="K18" s="40"/>
      <c r="L18" s="40"/>
      <c r="M18" s="40"/>
      <c r="N18" s="40"/>
      <c r="O18" s="94"/>
      <c r="P18" s="95"/>
      <c r="Q18" s="263"/>
    </row>
    <row r="19" spans="1:18" ht="12.75" customHeight="1" x14ac:dyDescent="0.2">
      <c r="A19" s="219" t="s">
        <v>239</v>
      </c>
      <c r="B19" s="77"/>
      <c r="C19" s="142"/>
      <c r="D19" s="218">
        <v>2</v>
      </c>
      <c r="E19" s="218">
        <v>2</v>
      </c>
      <c r="F19" s="338" t="s">
        <v>16</v>
      </c>
      <c r="G19" s="42"/>
      <c r="H19" s="42"/>
      <c r="I19" s="238">
        <v>1</v>
      </c>
      <c r="J19" s="42"/>
      <c r="K19" s="42"/>
      <c r="L19" s="42"/>
      <c r="M19" s="42"/>
      <c r="N19" s="42"/>
      <c r="O19" s="99"/>
      <c r="P19" s="100"/>
      <c r="Q19" s="265"/>
    </row>
    <row r="20" spans="1:18" ht="12.75" customHeight="1" x14ac:dyDescent="0.2">
      <c r="A20" s="77">
        <v>11</v>
      </c>
      <c r="B20" s="90" t="str">
        <f t="shared" ref="B20:B25" si="4">IF(E20&lt;=I20,"A commander","        ")</f>
        <v>A commander</v>
      </c>
      <c r="C20" s="333" t="s">
        <v>269</v>
      </c>
      <c r="D20" s="171">
        <v>1</v>
      </c>
      <c r="E20" s="138">
        <f>IF(C20="","",D20+SUMPRODUCT((Entrée!$B$4:B127=C20)*(Entrée!$C$4:C127))-SUMPRODUCT((Sortie!$B$4:B127=C20)*(Sortie!$C$4:C127)))</f>
        <v>1</v>
      </c>
      <c r="F20" s="23" t="s">
        <v>17</v>
      </c>
      <c r="G20" s="39" t="s">
        <v>122</v>
      </c>
      <c r="H20" s="39" t="s">
        <v>139</v>
      </c>
      <c r="I20" s="137">
        <v>2</v>
      </c>
      <c r="J20" s="45">
        <v>1506</v>
      </c>
      <c r="K20" s="39" t="s">
        <v>162</v>
      </c>
      <c r="L20" s="39">
        <v>10</v>
      </c>
      <c r="M20" s="45">
        <v>1</v>
      </c>
      <c r="N20" s="39" t="s">
        <v>136</v>
      </c>
      <c r="O20" s="91">
        <v>77</v>
      </c>
      <c r="P20" s="92">
        <f t="shared" ref="P20:P25" si="5">O20-(O20*Q20)</f>
        <v>70.069999999999993</v>
      </c>
      <c r="Q20" s="262">
        <v>0.09</v>
      </c>
      <c r="R20" s="290"/>
    </row>
    <row r="21" spans="1:18" ht="12.75" customHeight="1" x14ac:dyDescent="0.2">
      <c r="A21" s="77">
        <v>12</v>
      </c>
      <c r="B21" s="90" t="str">
        <f t="shared" si="4"/>
        <v>A commander</v>
      </c>
      <c r="C21" s="333" t="s">
        <v>270</v>
      </c>
      <c r="D21" s="171">
        <v>-1</v>
      </c>
      <c r="E21" s="138">
        <f>IF(C21="","",D21+SUMPRODUCT((Entrée!$B$4:B128=C21)*(Entrée!$C$4:C128))-SUMPRODUCT((Sortie!$B$4:B128=C21)*(Sortie!$C$4:C128)))</f>
        <v>-1</v>
      </c>
      <c r="F21" s="23" t="s">
        <v>18</v>
      </c>
      <c r="G21" s="39" t="s">
        <v>122</v>
      </c>
      <c r="H21" s="39" t="s">
        <v>139</v>
      </c>
      <c r="I21" s="137">
        <v>2</v>
      </c>
      <c r="J21" s="45">
        <v>1506</v>
      </c>
      <c r="K21" s="39" t="s">
        <v>163</v>
      </c>
      <c r="L21" s="39">
        <v>4</v>
      </c>
      <c r="M21" s="45">
        <v>0.5</v>
      </c>
      <c r="N21" s="39" t="s">
        <v>136</v>
      </c>
      <c r="O21" s="91">
        <v>48</v>
      </c>
      <c r="P21" s="92">
        <f t="shared" si="5"/>
        <v>43.68</v>
      </c>
      <c r="Q21" s="262">
        <v>0.09</v>
      </c>
      <c r="R21" s="290"/>
    </row>
    <row r="22" spans="1:18" ht="12.75" customHeight="1" x14ac:dyDescent="0.2">
      <c r="A22" s="77">
        <v>13</v>
      </c>
      <c r="B22" s="90" t="str">
        <f t="shared" si="4"/>
        <v>A commander</v>
      </c>
      <c r="C22" s="333" t="s">
        <v>271</v>
      </c>
      <c r="D22" s="171">
        <v>1</v>
      </c>
      <c r="E22" s="138">
        <f>IF(C22="","",D22+SUMPRODUCT((Entrée!$B$4:B129=C22)*(Entrée!$C$4:C129))-SUMPRODUCT((Sortie!$B$4:B129=C22)*(Sortie!$C$4:C129)))</f>
        <v>1</v>
      </c>
      <c r="F22" s="23" t="s">
        <v>19</v>
      </c>
      <c r="G22" s="39" t="s">
        <v>123</v>
      </c>
      <c r="H22" s="39" t="s">
        <v>139</v>
      </c>
      <c r="I22" s="137">
        <v>2</v>
      </c>
      <c r="J22" s="45">
        <v>1506</v>
      </c>
      <c r="K22" s="39" t="s">
        <v>164</v>
      </c>
      <c r="L22" s="39">
        <v>2</v>
      </c>
      <c r="M22" s="45">
        <v>0.02</v>
      </c>
      <c r="N22" s="39" t="s">
        <v>165</v>
      </c>
      <c r="O22" s="91">
        <v>25</v>
      </c>
      <c r="P22" s="92">
        <f t="shared" si="5"/>
        <v>22.75</v>
      </c>
      <c r="Q22" s="262">
        <v>0.09</v>
      </c>
      <c r="R22" s="290"/>
    </row>
    <row r="23" spans="1:18" ht="12.75" customHeight="1" x14ac:dyDescent="0.2">
      <c r="A23" s="77">
        <v>14</v>
      </c>
      <c r="B23" s="90" t="str">
        <f t="shared" si="4"/>
        <v>A commander</v>
      </c>
      <c r="C23" s="333" t="s">
        <v>272</v>
      </c>
      <c r="D23" s="171">
        <v>1</v>
      </c>
      <c r="E23" s="138">
        <f>IF(C23="","",D23+SUMPRODUCT((Entrée!$B$4:B130=C23)*(Entrée!$C$4:C130))-SUMPRODUCT((Sortie!$B$4:B130=C23)*(Sortie!$C$4:C130)))</f>
        <v>1</v>
      </c>
      <c r="F23" s="23" t="s">
        <v>20</v>
      </c>
      <c r="G23" s="39" t="s">
        <v>124</v>
      </c>
      <c r="H23" s="39" t="s">
        <v>141</v>
      </c>
      <c r="I23" s="137">
        <v>2</v>
      </c>
      <c r="J23" s="45">
        <v>1506</v>
      </c>
      <c r="K23" s="101">
        <v>32001073</v>
      </c>
      <c r="L23" s="101">
        <v>3</v>
      </c>
      <c r="M23" s="45">
        <v>100</v>
      </c>
      <c r="N23" s="39" t="s">
        <v>135</v>
      </c>
      <c r="O23" s="91">
        <v>24.6</v>
      </c>
      <c r="P23" s="92">
        <f t="shared" si="5"/>
        <v>24.6</v>
      </c>
      <c r="Q23" s="262">
        <v>0</v>
      </c>
      <c r="R23" s="290"/>
    </row>
    <row r="24" spans="1:18" ht="12.75" customHeight="1" x14ac:dyDescent="0.2">
      <c r="A24" s="77">
        <v>15</v>
      </c>
      <c r="B24" s="90" t="str">
        <f t="shared" si="4"/>
        <v>A commander</v>
      </c>
      <c r="C24" s="333" t="s">
        <v>273</v>
      </c>
      <c r="D24" s="171">
        <v>1</v>
      </c>
      <c r="E24" s="138">
        <f>IF(C24="","",D24+SUMPRODUCT((Entrée!$B$4:B131=C24)*(Entrée!$C$4:C131))-SUMPRODUCT((Sortie!$B$4:B131=C24)*(Sortie!$C$4:C131)))</f>
        <v>1</v>
      </c>
      <c r="F24" s="23" t="s">
        <v>21</v>
      </c>
      <c r="G24" s="39" t="s">
        <v>125</v>
      </c>
      <c r="H24" s="45" t="s">
        <v>142</v>
      </c>
      <c r="I24" s="137">
        <v>2</v>
      </c>
      <c r="J24" s="45">
        <v>1506</v>
      </c>
      <c r="K24" s="101">
        <v>4013</v>
      </c>
      <c r="L24" s="101">
        <v>3</v>
      </c>
      <c r="M24" s="45">
        <v>30</v>
      </c>
      <c r="N24" s="39" t="s">
        <v>135</v>
      </c>
      <c r="O24" s="91">
        <v>38</v>
      </c>
      <c r="P24" s="92">
        <f t="shared" si="5"/>
        <v>38</v>
      </c>
      <c r="Q24" s="262">
        <v>0</v>
      </c>
      <c r="R24" s="290"/>
    </row>
    <row r="25" spans="1:18" ht="12.75" customHeight="1" x14ac:dyDescent="0.2">
      <c r="A25" s="77">
        <v>16</v>
      </c>
      <c r="B25" s="90" t="str">
        <f t="shared" si="4"/>
        <v>A commander</v>
      </c>
      <c r="C25" s="333" t="s">
        <v>274</v>
      </c>
      <c r="D25" s="171">
        <v>1</v>
      </c>
      <c r="E25" s="138">
        <f>IF(C25="","",D25+SUMPRODUCT((Entrée!$B$4:B132=C25)*(Entrée!$C$4:C132))-SUMPRODUCT((Sortie!$B$4:B132=C25)*(Sortie!$C$4:C132)))</f>
        <v>1</v>
      </c>
      <c r="F25" s="23" t="s">
        <v>22</v>
      </c>
      <c r="G25" s="39" t="s">
        <v>125</v>
      </c>
      <c r="H25" s="45" t="s">
        <v>142</v>
      </c>
      <c r="I25" s="137">
        <v>2</v>
      </c>
      <c r="J25" s="45">
        <v>1506</v>
      </c>
      <c r="K25" s="101">
        <v>4015</v>
      </c>
      <c r="L25" s="101">
        <v>10</v>
      </c>
      <c r="M25" s="45">
        <v>30</v>
      </c>
      <c r="N25" s="39" t="s">
        <v>135</v>
      </c>
      <c r="O25" s="91">
        <v>43</v>
      </c>
      <c r="P25" s="92">
        <f t="shared" si="5"/>
        <v>43</v>
      </c>
      <c r="Q25" s="262">
        <v>0</v>
      </c>
      <c r="R25" s="290"/>
    </row>
    <row r="26" spans="1:18" ht="5.0999999999999996" customHeight="1" x14ac:dyDescent="0.25">
      <c r="A26" s="194" t="s">
        <v>240</v>
      </c>
      <c r="B26" s="74"/>
      <c r="C26" s="143"/>
      <c r="D26" s="193">
        <v>2</v>
      </c>
      <c r="E26" s="195">
        <v>2</v>
      </c>
      <c r="F26" s="16">
        <v>0</v>
      </c>
      <c r="G26" s="40"/>
      <c r="H26" s="16"/>
      <c r="I26" s="196">
        <v>1</v>
      </c>
      <c r="J26" s="16"/>
      <c r="K26" s="40"/>
      <c r="L26" s="40"/>
      <c r="M26" s="40"/>
      <c r="N26" s="40"/>
      <c r="O26" s="94"/>
      <c r="P26" s="95"/>
      <c r="Q26" s="263"/>
    </row>
    <row r="27" spans="1:18" ht="12.75" customHeight="1" x14ac:dyDescent="0.2">
      <c r="A27" s="239" t="s">
        <v>241</v>
      </c>
      <c r="B27" s="78"/>
      <c r="C27" s="144"/>
      <c r="D27" s="236">
        <v>2</v>
      </c>
      <c r="E27" s="236">
        <v>2</v>
      </c>
      <c r="F27" s="337" t="s">
        <v>23</v>
      </c>
      <c r="G27" s="43"/>
      <c r="H27" s="61"/>
      <c r="I27" s="237">
        <v>1</v>
      </c>
      <c r="J27" s="61"/>
      <c r="K27" s="43"/>
      <c r="L27" s="43"/>
      <c r="M27" s="43"/>
      <c r="N27" s="43"/>
      <c r="O27" s="102"/>
      <c r="P27" s="103"/>
      <c r="Q27" s="266"/>
    </row>
    <row r="28" spans="1:18" ht="12.75" customHeight="1" x14ac:dyDescent="0.2">
      <c r="A28" s="78">
        <v>17</v>
      </c>
      <c r="B28" s="90" t="str">
        <f t="shared" ref="B28:B43" si="6">IF(E28&lt;=I28,"A commander","        ")</f>
        <v>A commander</v>
      </c>
      <c r="C28" s="333" t="s">
        <v>277</v>
      </c>
      <c r="D28" s="171">
        <v>1</v>
      </c>
      <c r="E28" s="138">
        <f>IF(C28="","",D28+SUMPRODUCT((Entrée!$B$4:B135=C28)*(Entrée!$C$4:C135))-SUMPRODUCT((Sortie!$B$4:B135=C28)*(Sortie!$C$4:C135)))</f>
        <v>1</v>
      </c>
      <c r="F28" s="23" t="s">
        <v>24</v>
      </c>
      <c r="G28" s="39" t="s">
        <v>126</v>
      </c>
      <c r="H28" s="39" t="s">
        <v>140</v>
      </c>
      <c r="I28" s="137">
        <v>1</v>
      </c>
      <c r="J28" s="45">
        <v>1506</v>
      </c>
      <c r="K28" s="39" t="s">
        <v>166</v>
      </c>
      <c r="L28" s="39">
        <v>2</v>
      </c>
      <c r="M28" s="45">
        <v>25</v>
      </c>
      <c r="N28" s="39" t="s">
        <v>135</v>
      </c>
      <c r="O28" s="91">
        <v>204</v>
      </c>
      <c r="P28" s="92">
        <f t="shared" ref="P28:P43" si="7">O28-(O28*Q28)</f>
        <v>142.80000000000001</v>
      </c>
      <c r="Q28" s="262">
        <v>0.3</v>
      </c>
    </row>
    <row r="29" spans="1:18" ht="12.75" customHeight="1" x14ac:dyDescent="0.2">
      <c r="A29" s="78">
        <v>19</v>
      </c>
      <c r="B29" s="90" t="str">
        <f t="shared" si="6"/>
        <v>A commander</v>
      </c>
      <c r="C29" s="333" t="s">
        <v>278</v>
      </c>
      <c r="D29" s="171">
        <v>1</v>
      </c>
      <c r="E29" s="138">
        <f>IF(C29="","",D29+SUMPRODUCT((Entrée!$B$4:B136=C29)*(Entrée!$C$4:C136))-SUMPRODUCT((Sortie!$B$4:B136=C29)*(Sortie!$C$4:C136)))</f>
        <v>1</v>
      </c>
      <c r="F29" s="23" t="s">
        <v>25</v>
      </c>
      <c r="G29" s="39" t="s">
        <v>127</v>
      </c>
      <c r="H29" s="45" t="s">
        <v>139</v>
      </c>
      <c r="I29" s="137">
        <v>1</v>
      </c>
      <c r="J29" s="45">
        <v>1506</v>
      </c>
      <c r="K29" s="45">
        <v>40400063</v>
      </c>
      <c r="L29" s="45">
        <v>4</v>
      </c>
      <c r="M29" s="45">
        <v>50</v>
      </c>
      <c r="N29" s="45" t="s">
        <v>135</v>
      </c>
      <c r="O29" s="91">
        <v>60</v>
      </c>
      <c r="P29" s="92">
        <f t="shared" si="7"/>
        <v>51</v>
      </c>
      <c r="Q29" s="262">
        <v>0.15</v>
      </c>
      <c r="R29" s="290"/>
    </row>
    <row r="30" spans="1:18" ht="12.75" customHeight="1" x14ac:dyDescent="0.2">
      <c r="A30" s="78">
        <v>20</v>
      </c>
      <c r="B30" s="90" t="str">
        <f t="shared" si="6"/>
        <v>A commander</v>
      </c>
      <c r="C30" s="333" t="s">
        <v>279</v>
      </c>
      <c r="D30" s="171">
        <v>-1</v>
      </c>
      <c r="E30" s="138">
        <f>IF(C30="","",D30+SUMPRODUCT((Entrée!$B$4:B137=C30)*(Entrée!$C$4:C137))-SUMPRODUCT((Sortie!$B$4:B137=C30)*(Sortie!$C$4:C137)))</f>
        <v>-1</v>
      </c>
      <c r="F30" s="19" t="s">
        <v>26</v>
      </c>
      <c r="G30" s="39" t="s">
        <v>127</v>
      </c>
      <c r="H30" s="45" t="s">
        <v>139</v>
      </c>
      <c r="I30" s="137">
        <v>1</v>
      </c>
      <c r="J30" s="45">
        <v>1506</v>
      </c>
      <c r="K30" s="45">
        <v>40400128</v>
      </c>
      <c r="L30" s="45">
        <v>4</v>
      </c>
      <c r="M30" s="45">
        <v>50</v>
      </c>
      <c r="N30" s="45" t="s">
        <v>135</v>
      </c>
      <c r="O30" s="91">
        <v>58</v>
      </c>
      <c r="P30" s="92">
        <f t="shared" si="7"/>
        <v>49.3</v>
      </c>
      <c r="Q30" s="262">
        <v>0.15</v>
      </c>
      <c r="R30" s="290"/>
    </row>
    <row r="31" spans="1:18" ht="12.75" customHeight="1" x14ac:dyDescent="0.2">
      <c r="A31" s="78">
        <v>21</v>
      </c>
      <c r="B31" s="90" t="str">
        <f t="shared" si="6"/>
        <v>A commander</v>
      </c>
      <c r="C31" s="333" t="s">
        <v>280</v>
      </c>
      <c r="D31" s="171">
        <v>1</v>
      </c>
      <c r="E31" s="138">
        <f>IF(C31="","",D31+SUMPRODUCT((Entrée!$B$4:B138=C31)*(Entrée!$C$4:C138))-SUMPRODUCT((Sortie!$B$4:B138=C31)*(Sortie!$C$4:C138)))</f>
        <v>1</v>
      </c>
      <c r="F31" s="19" t="s">
        <v>27</v>
      </c>
      <c r="G31" s="39" t="s">
        <v>124</v>
      </c>
      <c r="H31" s="45" t="s">
        <v>139</v>
      </c>
      <c r="I31" s="137">
        <v>1</v>
      </c>
      <c r="J31" s="45">
        <v>1506</v>
      </c>
      <c r="K31" s="45">
        <v>40400033</v>
      </c>
      <c r="L31" s="45">
        <v>2</v>
      </c>
      <c r="M31" s="45">
        <v>100</v>
      </c>
      <c r="N31" s="45" t="s">
        <v>135</v>
      </c>
      <c r="O31" s="91">
        <v>117</v>
      </c>
      <c r="P31" s="92">
        <f t="shared" si="7"/>
        <v>99.45</v>
      </c>
      <c r="Q31" s="262">
        <v>0.15</v>
      </c>
    </row>
    <row r="32" spans="1:18" ht="12.75" customHeight="1" x14ac:dyDescent="0.2">
      <c r="A32" s="78">
        <v>22</v>
      </c>
      <c r="B32" s="90" t="str">
        <f t="shared" si="6"/>
        <v>A commander</v>
      </c>
      <c r="C32" s="333" t="s">
        <v>281</v>
      </c>
      <c r="D32" s="171">
        <v>1</v>
      </c>
      <c r="E32" s="138">
        <f>IF(C32="","",D32+SUMPRODUCT((Entrée!$B$4:B139=C32)*(Entrée!$C$4:C139))-SUMPRODUCT((Sortie!$B$4:B139=C32)*(Sortie!$C$4:C139)))</f>
        <v>1</v>
      </c>
      <c r="F32" s="19" t="s">
        <v>28</v>
      </c>
      <c r="G32" s="39" t="s">
        <v>124</v>
      </c>
      <c r="H32" s="45" t="s">
        <v>139</v>
      </c>
      <c r="I32" s="137">
        <v>1</v>
      </c>
      <c r="J32" s="45">
        <v>1506</v>
      </c>
      <c r="K32" s="45">
        <v>40400034</v>
      </c>
      <c r="L32" s="45">
        <v>2</v>
      </c>
      <c r="M32" s="45">
        <v>100</v>
      </c>
      <c r="N32" s="45" t="s">
        <v>135</v>
      </c>
      <c r="O32" s="91">
        <v>117</v>
      </c>
      <c r="P32" s="92">
        <f t="shared" si="7"/>
        <v>99.45</v>
      </c>
      <c r="Q32" s="262">
        <v>0.15</v>
      </c>
    </row>
    <row r="33" spans="1:17" ht="12.75" customHeight="1" x14ac:dyDescent="0.2">
      <c r="A33" s="78">
        <v>24</v>
      </c>
      <c r="B33" s="90" t="str">
        <f t="shared" si="6"/>
        <v>A commander</v>
      </c>
      <c r="C33" s="333" t="s">
        <v>282</v>
      </c>
      <c r="D33" s="171">
        <v>-1</v>
      </c>
      <c r="E33" s="138">
        <f>IF(C33="","",D33+SUMPRODUCT((Entrée!$B$4:B140=C33)*(Entrée!$C$4:C140))-SUMPRODUCT((Sortie!$B$4:B140=C33)*(Sortie!$C$4:C140)))</f>
        <v>-1</v>
      </c>
      <c r="F33" s="19" t="s">
        <v>29</v>
      </c>
      <c r="G33" s="39" t="s">
        <v>124</v>
      </c>
      <c r="H33" s="45" t="s">
        <v>139</v>
      </c>
      <c r="I33" s="137">
        <v>1</v>
      </c>
      <c r="J33" s="45">
        <v>1506</v>
      </c>
      <c r="K33" s="45">
        <v>40400036</v>
      </c>
      <c r="L33" s="45">
        <v>2</v>
      </c>
      <c r="M33" s="45">
        <v>100</v>
      </c>
      <c r="N33" s="45" t="s">
        <v>135</v>
      </c>
      <c r="O33" s="91">
        <v>117</v>
      </c>
      <c r="P33" s="92">
        <f t="shared" si="7"/>
        <v>99.45</v>
      </c>
      <c r="Q33" s="262">
        <v>0.15</v>
      </c>
    </row>
    <row r="34" spans="1:17" ht="12.75" customHeight="1" x14ac:dyDescent="0.2">
      <c r="A34" s="78">
        <v>25</v>
      </c>
      <c r="B34" s="90" t="str">
        <f t="shared" si="6"/>
        <v>A commander</v>
      </c>
      <c r="C34" s="333" t="s">
        <v>283</v>
      </c>
      <c r="D34" s="171">
        <v>-1</v>
      </c>
      <c r="E34" s="138">
        <f>IF(C34="","",D34+SUMPRODUCT((Entrée!$B$4:B141=C34)*(Entrée!$C$4:C141))-SUMPRODUCT((Sortie!$B$4:B141=C34)*(Sortie!$C$4:C141)))</f>
        <v>-1</v>
      </c>
      <c r="F34" s="23" t="s">
        <v>30</v>
      </c>
      <c r="G34" s="39" t="s">
        <v>127</v>
      </c>
      <c r="H34" s="45" t="s">
        <v>139</v>
      </c>
      <c r="I34" s="137">
        <v>1</v>
      </c>
      <c r="J34" s="45">
        <v>1506</v>
      </c>
      <c r="K34" s="45">
        <v>40400187</v>
      </c>
      <c r="L34" s="45">
        <v>4</v>
      </c>
      <c r="M34" s="45">
        <v>50</v>
      </c>
      <c r="N34" s="45" t="s">
        <v>135</v>
      </c>
      <c r="O34" s="91">
        <v>140</v>
      </c>
      <c r="P34" s="92">
        <f t="shared" si="7"/>
        <v>119</v>
      </c>
      <c r="Q34" s="262">
        <v>0.15</v>
      </c>
    </row>
    <row r="35" spans="1:17" ht="12.75" customHeight="1" x14ac:dyDescent="0.2">
      <c r="A35" s="78">
        <v>26</v>
      </c>
      <c r="B35" s="90" t="str">
        <f t="shared" si="6"/>
        <v>A commander</v>
      </c>
      <c r="C35" s="333" t="s">
        <v>284</v>
      </c>
      <c r="D35" s="171">
        <v>-1</v>
      </c>
      <c r="E35" s="138">
        <f>IF(C35="","",D35+SUMPRODUCT((Entrée!$B$4:B142=C35)*(Entrée!$C$4:C142))-SUMPRODUCT((Sortie!$B$4:B142=C35)*(Sortie!$C$4:C142)))</f>
        <v>-1</v>
      </c>
      <c r="F35" s="19" t="s">
        <v>31</v>
      </c>
      <c r="G35" s="39" t="s">
        <v>128</v>
      </c>
      <c r="H35" s="45" t="s">
        <v>139</v>
      </c>
      <c r="I35" s="137">
        <v>1</v>
      </c>
      <c r="J35" s="45">
        <v>1506</v>
      </c>
      <c r="K35" s="45">
        <v>49900049</v>
      </c>
      <c r="L35" s="45">
        <v>4</v>
      </c>
      <c r="M35" s="45">
        <v>2</v>
      </c>
      <c r="N35" s="45" t="s">
        <v>135</v>
      </c>
      <c r="O35" s="91">
        <v>88</v>
      </c>
      <c r="P35" s="92">
        <f t="shared" si="7"/>
        <v>80.08</v>
      </c>
      <c r="Q35" s="262">
        <v>0.09</v>
      </c>
    </row>
    <row r="36" spans="1:17" ht="12.75" customHeight="1" x14ac:dyDescent="0.2">
      <c r="A36" s="78">
        <v>27</v>
      </c>
      <c r="B36" s="90" t="str">
        <f t="shared" si="6"/>
        <v>A commander</v>
      </c>
      <c r="C36" s="333" t="s">
        <v>285</v>
      </c>
      <c r="D36" s="171">
        <v>-1</v>
      </c>
      <c r="E36" s="138">
        <f>IF(C36="","",D36+SUMPRODUCT((Entrée!$B$4:B143=C36)*(Entrée!$C$4:C143))-SUMPRODUCT((Sortie!$B$4:B143=C36)*(Sortie!$C$4:C143)))</f>
        <v>-1</v>
      </c>
      <c r="F36" s="19" t="s">
        <v>32</v>
      </c>
      <c r="G36" s="39" t="s">
        <v>128</v>
      </c>
      <c r="H36" s="45" t="s">
        <v>139</v>
      </c>
      <c r="I36" s="137">
        <v>1</v>
      </c>
      <c r="J36" s="45">
        <v>1506</v>
      </c>
      <c r="K36" s="45">
        <v>49900023</v>
      </c>
      <c r="L36" s="45">
        <v>10</v>
      </c>
      <c r="M36" s="45">
        <v>5</v>
      </c>
      <c r="N36" s="45" t="s">
        <v>135</v>
      </c>
      <c r="O36" s="91">
        <v>130</v>
      </c>
      <c r="P36" s="92">
        <f t="shared" si="7"/>
        <v>118.3</v>
      </c>
      <c r="Q36" s="262">
        <v>0.09</v>
      </c>
    </row>
    <row r="37" spans="1:17" ht="12.75" customHeight="1" x14ac:dyDescent="0.2">
      <c r="A37" s="78">
        <v>28</v>
      </c>
      <c r="B37" s="90" t="str">
        <f t="shared" si="6"/>
        <v>A commander</v>
      </c>
      <c r="C37" s="333" t="s">
        <v>286</v>
      </c>
      <c r="D37" s="171">
        <v>1</v>
      </c>
      <c r="E37" s="138">
        <f>IF(C37="","",D37+SUMPRODUCT((Entrée!$B$4:B144=C37)*(Entrée!$C$4:C144))-SUMPRODUCT((Sortie!$B$4:B144=C37)*(Sortie!$C$4:C144)))</f>
        <v>1</v>
      </c>
      <c r="F37" s="19" t="s">
        <v>33</v>
      </c>
      <c r="G37" s="39" t="s">
        <v>128</v>
      </c>
      <c r="H37" s="45" t="s">
        <v>139</v>
      </c>
      <c r="I37" s="137">
        <v>1</v>
      </c>
      <c r="J37" s="45">
        <v>1506</v>
      </c>
      <c r="K37" s="45">
        <v>40500094</v>
      </c>
      <c r="L37" s="45">
        <v>10</v>
      </c>
      <c r="M37" s="45">
        <v>5</v>
      </c>
      <c r="N37" s="45" t="s">
        <v>135</v>
      </c>
      <c r="O37" s="91">
        <v>230</v>
      </c>
      <c r="P37" s="92">
        <f t="shared" si="7"/>
        <v>209.3</v>
      </c>
      <c r="Q37" s="262">
        <v>0.09</v>
      </c>
    </row>
    <row r="38" spans="1:17" ht="12.75" customHeight="1" x14ac:dyDescent="0.2">
      <c r="A38" s="78">
        <v>29</v>
      </c>
      <c r="B38" s="90" t="str">
        <f t="shared" si="6"/>
        <v>A commander</v>
      </c>
      <c r="C38" s="333" t="s">
        <v>287</v>
      </c>
      <c r="D38" s="171">
        <v>1</v>
      </c>
      <c r="E38" s="138">
        <f>IF(C38="","",D38+SUMPRODUCT((Entrée!$B$4:B145=C38)*(Entrée!$C$4:C145))-SUMPRODUCT((Sortie!$B$4:B145=C38)*(Sortie!$C$4:C145)))</f>
        <v>1</v>
      </c>
      <c r="F38" s="19" t="s">
        <v>34</v>
      </c>
      <c r="G38" s="39" t="s">
        <v>128</v>
      </c>
      <c r="H38" s="45" t="s">
        <v>139</v>
      </c>
      <c r="I38" s="137">
        <v>1</v>
      </c>
      <c r="J38" s="45">
        <v>1506</v>
      </c>
      <c r="K38" s="45">
        <v>40500079</v>
      </c>
      <c r="L38" s="45">
        <v>10</v>
      </c>
      <c r="M38" s="45">
        <v>5</v>
      </c>
      <c r="N38" s="45" t="s">
        <v>135</v>
      </c>
      <c r="O38" s="91">
        <v>130</v>
      </c>
      <c r="P38" s="92">
        <f t="shared" si="7"/>
        <v>118.3</v>
      </c>
      <c r="Q38" s="262">
        <v>0.09</v>
      </c>
    </row>
    <row r="39" spans="1:17" ht="12.75" customHeight="1" x14ac:dyDescent="0.2">
      <c r="A39" s="78">
        <v>30</v>
      </c>
      <c r="B39" s="90" t="str">
        <f t="shared" si="6"/>
        <v>A commander</v>
      </c>
      <c r="C39" s="333" t="s">
        <v>288</v>
      </c>
      <c r="D39" s="171">
        <v>0</v>
      </c>
      <c r="E39" s="138">
        <f>IF(C39="","",D39+SUMPRODUCT((Entrée!$B$4:B146=C39)*(Entrée!$C$4:C146))-SUMPRODUCT((Sortie!$B$4:B146=C39)*(Sortie!$C$4:C146)))</f>
        <v>0</v>
      </c>
      <c r="F39" s="23" t="s">
        <v>35</v>
      </c>
      <c r="G39" s="39" t="s">
        <v>128</v>
      </c>
      <c r="H39" s="45" t="s">
        <v>139</v>
      </c>
      <c r="I39" s="137">
        <v>1</v>
      </c>
      <c r="J39" s="45">
        <v>1506</v>
      </c>
      <c r="K39" s="45">
        <v>40500067</v>
      </c>
      <c r="L39" s="45">
        <v>5</v>
      </c>
      <c r="M39" s="45">
        <v>5</v>
      </c>
      <c r="N39" s="45" t="s">
        <v>135</v>
      </c>
      <c r="O39" s="91">
        <v>450</v>
      </c>
      <c r="P39" s="92">
        <f t="shared" si="7"/>
        <v>409.5</v>
      </c>
      <c r="Q39" s="262">
        <v>0.09</v>
      </c>
    </row>
    <row r="40" spans="1:17" ht="12.75" customHeight="1" x14ac:dyDescent="0.2">
      <c r="A40" s="78">
        <v>32</v>
      </c>
      <c r="B40" s="90" t="str">
        <f t="shared" si="6"/>
        <v>A commander</v>
      </c>
      <c r="C40" s="333" t="s">
        <v>289</v>
      </c>
      <c r="D40" s="171">
        <v>0</v>
      </c>
      <c r="E40" s="138">
        <f>IF(C40="","",D40+SUMPRODUCT((Entrée!$B$4:B147=C40)*(Entrée!$C$4:C147))-SUMPRODUCT((Sortie!$B$4:B147=C40)*(Sortie!$C$4:C147)))</f>
        <v>0</v>
      </c>
      <c r="F40" s="19" t="s">
        <v>36</v>
      </c>
      <c r="G40" s="39" t="s">
        <v>128</v>
      </c>
      <c r="H40" s="45" t="s">
        <v>139</v>
      </c>
      <c r="I40" s="137">
        <v>1</v>
      </c>
      <c r="J40" s="45">
        <v>1506</v>
      </c>
      <c r="K40" s="45">
        <v>40500099</v>
      </c>
      <c r="L40" s="45">
        <v>5</v>
      </c>
      <c r="M40" s="45">
        <v>5</v>
      </c>
      <c r="N40" s="45" t="s">
        <v>135</v>
      </c>
      <c r="O40" s="91">
        <v>410</v>
      </c>
      <c r="P40" s="92">
        <f t="shared" si="7"/>
        <v>373.1</v>
      </c>
      <c r="Q40" s="262">
        <v>0.09</v>
      </c>
    </row>
    <row r="41" spans="1:17" ht="12.75" customHeight="1" x14ac:dyDescent="0.2">
      <c r="A41" s="78">
        <v>33</v>
      </c>
      <c r="B41" s="90" t="str">
        <f t="shared" si="6"/>
        <v>A commander</v>
      </c>
      <c r="C41" s="333" t="s">
        <v>290</v>
      </c>
      <c r="D41" s="171">
        <v>-2</v>
      </c>
      <c r="E41" s="138">
        <f>IF(C41="","",D41+SUMPRODUCT((Entrée!$B$4:B148=C41)*(Entrée!$C$4:C148))-SUMPRODUCT((Sortie!$B$4:B148=C41)*(Sortie!$C$4:C148)))</f>
        <v>-2</v>
      </c>
      <c r="F41" s="19" t="s">
        <v>37</v>
      </c>
      <c r="G41" s="39" t="s">
        <v>128</v>
      </c>
      <c r="H41" s="45" t="s">
        <v>139</v>
      </c>
      <c r="I41" s="137">
        <v>1</v>
      </c>
      <c r="J41" s="45">
        <v>1506</v>
      </c>
      <c r="K41" s="45">
        <v>40500073</v>
      </c>
      <c r="L41" s="45">
        <v>10</v>
      </c>
      <c r="M41" s="45">
        <v>5</v>
      </c>
      <c r="N41" s="45" t="s">
        <v>135</v>
      </c>
      <c r="O41" s="91">
        <v>100</v>
      </c>
      <c r="P41" s="92">
        <f t="shared" si="7"/>
        <v>91</v>
      </c>
      <c r="Q41" s="262">
        <v>0.09</v>
      </c>
    </row>
    <row r="42" spans="1:17" ht="12.75" customHeight="1" x14ac:dyDescent="0.2">
      <c r="A42" s="78">
        <v>34</v>
      </c>
      <c r="B42" s="90" t="str">
        <f t="shared" si="6"/>
        <v>A commander</v>
      </c>
      <c r="C42" s="333" t="s">
        <v>291</v>
      </c>
      <c r="D42" s="171">
        <v>0</v>
      </c>
      <c r="E42" s="138">
        <f>IF(C42="","",D42+SUMPRODUCT((Entrée!$B$4:B149=C42)*(Entrée!$C$4:C149))-SUMPRODUCT((Sortie!$B$4:B149=C42)*(Sortie!$C$4:C149)))</f>
        <v>0</v>
      </c>
      <c r="F42" s="19" t="s">
        <v>38</v>
      </c>
      <c r="G42" s="39" t="s">
        <v>128</v>
      </c>
      <c r="H42" s="45" t="s">
        <v>139</v>
      </c>
      <c r="I42" s="137">
        <v>1</v>
      </c>
      <c r="J42" s="45">
        <v>1506</v>
      </c>
      <c r="K42" s="45">
        <v>40500076</v>
      </c>
      <c r="L42" s="45">
        <v>10</v>
      </c>
      <c r="M42" s="45">
        <v>5</v>
      </c>
      <c r="N42" s="45" t="s">
        <v>135</v>
      </c>
      <c r="O42" s="91">
        <v>130</v>
      </c>
      <c r="P42" s="92">
        <f t="shared" si="7"/>
        <v>118.3</v>
      </c>
      <c r="Q42" s="262">
        <v>0.09</v>
      </c>
    </row>
    <row r="43" spans="1:17" ht="12.75" customHeight="1" x14ac:dyDescent="0.2">
      <c r="A43" s="78">
        <v>35</v>
      </c>
      <c r="B43" s="90" t="str">
        <f t="shared" si="6"/>
        <v>A commander</v>
      </c>
      <c r="C43" s="333" t="s">
        <v>292</v>
      </c>
      <c r="D43" s="171">
        <v>-2</v>
      </c>
      <c r="E43" s="138">
        <f>IF(C43="","",D43+SUMPRODUCT((Entrée!$B$4:B150=C43)*(Entrée!$C$4:C150))-SUMPRODUCT((Sortie!$B$4:B150=C43)*(Sortie!$C$4:C150)))</f>
        <v>-2</v>
      </c>
      <c r="F43" s="19" t="s">
        <v>39</v>
      </c>
      <c r="G43" s="39" t="s">
        <v>129</v>
      </c>
      <c r="H43" s="45" t="s">
        <v>139</v>
      </c>
      <c r="I43" s="137">
        <v>1</v>
      </c>
      <c r="J43" s="45">
        <v>1506</v>
      </c>
      <c r="K43" s="45">
        <v>40600369</v>
      </c>
      <c r="L43" s="45">
        <v>2</v>
      </c>
      <c r="M43" s="45">
        <v>0.5</v>
      </c>
      <c r="N43" s="45" t="s">
        <v>136</v>
      </c>
      <c r="O43" s="91">
        <v>72</v>
      </c>
      <c r="P43" s="92">
        <f t="shared" si="7"/>
        <v>65.52</v>
      </c>
      <c r="Q43" s="262">
        <v>0.09</v>
      </c>
    </row>
    <row r="44" spans="1:17" ht="5.25" customHeight="1" x14ac:dyDescent="0.25">
      <c r="A44" s="194" t="s">
        <v>242</v>
      </c>
      <c r="B44" s="74"/>
      <c r="C44" s="143"/>
      <c r="D44" s="193">
        <v>2</v>
      </c>
      <c r="E44" s="195">
        <v>2</v>
      </c>
      <c r="F44" s="16"/>
      <c r="G44" s="40"/>
      <c r="H44" s="16"/>
      <c r="I44" s="196">
        <v>1</v>
      </c>
      <c r="J44" s="16"/>
      <c r="K44" s="40"/>
      <c r="L44" s="40"/>
      <c r="M44" s="40"/>
      <c r="N44" s="40"/>
      <c r="O44" s="94"/>
      <c r="P44" s="95"/>
      <c r="Q44" s="263"/>
    </row>
    <row r="45" spans="1:17" ht="12.75" customHeight="1" x14ac:dyDescent="0.2">
      <c r="A45" s="233" t="s">
        <v>243</v>
      </c>
      <c r="B45" s="79"/>
      <c r="C45" s="145"/>
      <c r="D45" s="234">
        <v>2</v>
      </c>
      <c r="E45" s="234">
        <v>2</v>
      </c>
      <c r="F45" s="26" t="s">
        <v>40</v>
      </c>
      <c r="G45" s="44"/>
      <c r="H45" s="62"/>
      <c r="I45" s="235">
        <v>1</v>
      </c>
      <c r="J45" s="62"/>
      <c r="K45" s="44"/>
      <c r="L45" s="44"/>
      <c r="M45" s="44"/>
      <c r="N45" s="44"/>
      <c r="O45" s="104"/>
      <c r="P45" s="105"/>
      <c r="Q45" s="267"/>
    </row>
    <row r="46" spans="1:17" ht="12.75" customHeight="1" x14ac:dyDescent="0.2">
      <c r="A46" s="80">
        <v>38</v>
      </c>
      <c r="B46" s="90" t="str">
        <f t="shared" ref="B46:B67" si="8">IF(E46&lt;=I46,"A commander","        ")</f>
        <v>A commander</v>
      </c>
      <c r="C46" s="333" t="s">
        <v>293</v>
      </c>
      <c r="D46" s="171">
        <v>-2</v>
      </c>
      <c r="E46" s="138">
        <f>IF(C46="","",D46+SUMPRODUCT((Entrée!$B$4:B153=C46)*(Entrée!$C$4:C153))-SUMPRODUCT((Sortie!$B$4:B153=C46)*(Sortie!$C$4:C153)))</f>
        <v>-2</v>
      </c>
      <c r="F46" s="23" t="s">
        <v>41</v>
      </c>
      <c r="G46" s="39" t="s">
        <v>127</v>
      </c>
      <c r="H46" s="39" t="s">
        <v>139</v>
      </c>
      <c r="I46" s="137">
        <v>1</v>
      </c>
      <c r="J46" s="45">
        <v>1506</v>
      </c>
      <c r="K46" s="45">
        <v>40400066</v>
      </c>
      <c r="L46" s="45">
        <v>4</v>
      </c>
      <c r="M46" s="45">
        <v>50</v>
      </c>
      <c r="N46" s="39" t="s">
        <v>135</v>
      </c>
      <c r="O46" s="91">
        <v>44</v>
      </c>
      <c r="P46" s="92">
        <f t="shared" ref="P46:P67" si="9">O46-(O46*Q46)</f>
        <v>37.4</v>
      </c>
      <c r="Q46" s="262">
        <v>0.15</v>
      </c>
    </row>
    <row r="47" spans="1:17" ht="12.75" customHeight="1" x14ac:dyDescent="0.2">
      <c r="A47" s="80">
        <v>39</v>
      </c>
      <c r="B47" s="90" t="str">
        <f t="shared" si="8"/>
        <v>A commander</v>
      </c>
      <c r="C47" s="333" t="s">
        <v>294</v>
      </c>
      <c r="D47" s="171">
        <v>-2</v>
      </c>
      <c r="E47" s="138">
        <f>IF(C47="","",D47+SUMPRODUCT((Entrée!$B$4:B154=C47)*(Entrée!$C$4:C154))-SUMPRODUCT((Sortie!$B$4:B154=C47)*(Sortie!$C$4:C154)))</f>
        <v>-2</v>
      </c>
      <c r="F47" s="23" t="s">
        <v>42</v>
      </c>
      <c r="G47" s="39" t="s">
        <v>124</v>
      </c>
      <c r="H47" s="39" t="s">
        <v>139</v>
      </c>
      <c r="I47" s="137">
        <v>1</v>
      </c>
      <c r="J47" s="45">
        <v>1506</v>
      </c>
      <c r="K47" s="45">
        <v>40400127</v>
      </c>
      <c r="L47" s="45">
        <v>2</v>
      </c>
      <c r="M47" s="45">
        <v>100</v>
      </c>
      <c r="N47" s="45" t="s">
        <v>135</v>
      </c>
      <c r="O47" s="91">
        <v>39</v>
      </c>
      <c r="P47" s="92">
        <f t="shared" si="9"/>
        <v>33.15</v>
      </c>
      <c r="Q47" s="262">
        <v>0.15</v>
      </c>
    </row>
    <row r="48" spans="1:17" ht="12.75" customHeight="1" x14ac:dyDescent="0.2">
      <c r="A48" s="80">
        <v>40</v>
      </c>
      <c r="B48" s="90" t="str">
        <f t="shared" si="8"/>
        <v>A commander</v>
      </c>
      <c r="C48" s="333" t="s">
        <v>295</v>
      </c>
      <c r="D48" s="171">
        <v>-2</v>
      </c>
      <c r="E48" s="138">
        <f>IF(C48="","",D48+SUMPRODUCT((Entrée!$B$4:B155=C48)*(Entrée!$C$4:C155))-SUMPRODUCT((Sortie!$B$4:B155=C48)*(Sortie!$C$4:C155)))</f>
        <v>-2</v>
      </c>
      <c r="F48" s="23" t="s">
        <v>43</v>
      </c>
      <c r="G48" s="39" t="s">
        <v>124</v>
      </c>
      <c r="H48" s="39" t="s">
        <v>139</v>
      </c>
      <c r="I48" s="137">
        <v>1</v>
      </c>
      <c r="J48" s="45">
        <v>1506</v>
      </c>
      <c r="K48" s="45">
        <v>40400070</v>
      </c>
      <c r="L48" s="45">
        <v>2</v>
      </c>
      <c r="M48" s="45">
        <v>100</v>
      </c>
      <c r="N48" s="45" t="s">
        <v>135</v>
      </c>
      <c r="O48" s="91">
        <v>79</v>
      </c>
      <c r="P48" s="92">
        <f t="shared" si="9"/>
        <v>67.150000000000006</v>
      </c>
      <c r="Q48" s="262">
        <v>0.15</v>
      </c>
    </row>
    <row r="49" spans="1:17" ht="12.75" customHeight="1" x14ac:dyDescent="0.2">
      <c r="A49" s="80">
        <v>41</v>
      </c>
      <c r="B49" s="90" t="str">
        <f t="shared" si="8"/>
        <v>A commander</v>
      </c>
      <c r="C49" s="333" t="s">
        <v>296</v>
      </c>
      <c r="D49" s="171">
        <v>-2</v>
      </c>
      <c r="E49" s="138">
        <f>IF(C49="","",D49+SUMPRODUCT((Entrée!$B$4:B156=C49)*(Entrée!$C$4:C156))-SUMPRODUCT((Sortie!$B$4:B156=C49)*(Sortie!$C$4:C156)))</f>
        <v>-2</v>
      </c>
      <c r="F49" s="23" t="s">
        <v>44</v>
      </c>
      <c r="G49" s="39" t="s">
        <v>124</v>
      </c>
      <c r="H49" s="39" t="s">
        <v>139</v>
      </c>
      <c r="I49" s="137">
        <v>1</v>
      </c>
      <c r="J49" s="45">
        <v>1506</v>
      </c>
      <c r="K49" s="45">
        <v>40400071</v>
      </c>
      <c r="L49" s="45">
        <v>2</v>
      </c>
      <c r="M49" s="45">
        <v>100</v>
      </c>
      <c r="N49" s="45" t="s">
        <v>135</v>
      </c>
      <c r="O49" s="91">
        <v>79</v>
      </c>
      <c r="P49" s="92">
        <f t="shared" si="9"/>
        <v>67.150000000000006</v>
      </c>
      <c r="Q49" s="262">
        <v>0.15</v>
      </c>
    </row>
    <row r="50" spans="1:17" ht="12.75" customHeight="1" x14ac:dyDescent="0.2">
      <c r="A50" s="80">
        <v>42</v>
      </c>
      <c r="B50" s="90" t="str">
        <f t="shared" si="8"/>
        <v>A commander</v>
      </c>
      <c r="C50" s="333" t="s">
        <v>297</v>
      </c>
      <c r="D50" s="171">
        <v>-2</v>
      </c>
      <c r="E50" s="138">
        <f>IF(C50="","",D50+SUMPRODUCT((Entrée!$B$4:B157=C50)*(Entrée!$C$4:C157))-SUMPRODUCT((Sortie!$B$4:B157=C50)*(Sortie!$C$4:C157)))</f>
        <v>-2</v>
      </c>
      <c r="F50" s="23" t="s">
        <v>45</v>
      </c>
      <c r="G50" s="39" t="s">
        <v>124</v>
      </c>
      <c r="H50" s="39" t="s">
        <v>139</v>
      </c>
      <c r="I50" s="137">
        <v>1</v>
      </c>
      <c r="J50" s="45">
        <v>1506</v>
      </c>
      <c r="K50" s="45">
        <v>40400073</v>
      </c>
      <c r="L50" s="45">
        <v>2</v>
      </c>
      <c r="M50" s="45">
        <v>100</v>
      </c>
      <c r="N50" s="45" t="s">
        <v>135</v>
      </c>
      <c r="O50" s="91">
        <v>79</v>
      </c>
      <c r="P50" s="92">
        <f t="shared" si="9"/>
        <v>67.150000000000006</v>
      </c>
      <c r="Q50" s="262">
        <v>0.15</v>
      </c>
    </row>
    <row r="51" spans="1:17" ht="12.75" customHeight="1" x14ac:dyDescent="0.2">
      <c r="A51" s="80">
        <v>43</v>
      </c>
      <c r="B51" s="90" t="str">
        <f t="shared" si="8"/>
        <v>A commander</v>
      </c>
      <c r="C51" s="333" t="s">
        <v>298</v>
      </c>
      <c r="D51" s="171">
        <v>-2</v>
      </c>
      <c r="E51" s="138">
        <f>IF(C51="","",D51+SUMPRODUCT((Entrée!$B$4:B158=C51)*(Entrée!$C$4:C158))-SUMPRODUCT((Sortie!$B$4:B158=C51)*(Sortie!$C$4:C158)))</f>
        <v>-2</v>
      </c>
      <c r="F51" s="23" t="s">
        <v>46</v>
      </c>
      <c r="G51" s="39" t="s">
        <v>127</v>
      </c>
      <c r="H51" s="39" t="s">
        <v>139</v>
      </c>
      <c r="I51" s="137">
        <v>1</v>
      </c>
      <c r="J51" s="45">
        <v>1506</v>
      </c>
      <c r="K51" s="45">
        <v>40400185</v>
      </c>
      <c r="L51" s="45">
        <v>4</v>
      </c>
      <c r="M51" s="45">
        <v>50</v>
      </c>
      <c r="N51" s="39" t="s">
        <v>135</v>
      </c>
      <c r="O51" s="91">
        <v>110</v>
      </c>
      <c r="P51" s="92">
        <f t="shared" si="9"/>
        <v>93.5</v>
      </c>
      <c r="Q51" s="262">
        <v>0.15</v>
      </c>
    </row>
    <row r="52" spans="1:17" ht="12.75" customHeight="1" x14ac:dyDescent="0.2">
      <c r="A52" s="80">
        <v>44</v>
      </c>
      <c r="B52" s="90" t="str">
        <f t="shared" si="8"/>
        <v>A commander</v>
      </c>
      <c r="C52" s="333" t="s">
        <v>299</v>
      </c>
      <c r="D52" s="171">
        <v>-2</v>
      </c>
      <c r="E52" s="138">
        <f>IF(C52="","",D52+SUMPRODUCT((Entrée!$B$4:B159=C52)*(Entrée!$C$4:C159))-SUMPRODUCT((Sortie!$B$4:B159=C52)*(Sortie!$C$4:C159)))</f>
        <v>-2</v>
      </c>
      <c r="F52" s="23" t="s">
        <v>47</v>
      </c>
      <c r="G52" s="39" t="s">
        <v>128</v>
      </c>
      <c r="H52" s="39" t="s">
        <v>139</v>
      </c>
      <c r="I52" s="137">
        <v>1</v>
      </c>
      <c r="J52" s="45">
        <v>1506</v>
      </c>
      <c r="K52" s="45">
        <v>49900048</v>
      </c>
      <c r="L52" s="45">
        <v>4</v>
      </c>
      <c r="M52" s="45">
        <v>2</v>
      </c>
      <c r="N52" s="39" t="s">
        <v>135</v>
      </c>
      <c r="O52" s="91">
        <v>75</v>
      </c>
      <c r="P52" s="92">
        <f t="shared" si="9"/>
        <v>63.75</v>
      </c>
      <c r="Q52" s="262">
        <v>0.15</v>
      </c>
    </row>
    <row r="53" spans="1:17" ht="12.75" customHeight="1" x14ac:dyDescent="0.2">
      <c r="A53" s="80">
        <v>45</v>
      </c>
      <c r="B53" s="90" t="str">
        <f t="shared" si="8"/>
        <v>A commander</v>
      </c>
      <c r="C53" s="333" t="s">
        <v>300</v>
      </c>
      <c r="D53" s="171">
        <v>-2</v>
      </c>
      <c r="E53" s="138">
        <f>IF(C53="","",D53+SUMPRODUCT((Entrée!$B$4:B160=C53)*(Entrée!$C$4:C160))-SUMPRODUCT((Sortie!$B$4:B160=C53)*(Sortie!$C$4:C160)))</f>
        <v>-2</v>
      </c>
      <c r="F53" s="23" t="s">
        <v>48</v>
      </c>
      <c r="G53" s="39" t="s">
        <v>128</v>
      </c>
      <c r="H53" s="45" t="s">
        <v>139</v>
      </c>
      <c r="I53" s="137">
        <v>1</v>
      </c>
      <c r="J53" s="45">
        <v>1506</v>
      </c>
      <c r="K53" s="45">
        <v>40500093</v>
      </c>
      <c r="L53" s="45">
        <v>10</v>
      </c>
      <c r="M53" s="45">
        <v>5</v>
      </c>
      <c r="N53" s="45" t="s">
        <v>135</v>
      </c>
      <c r="O53" s="91">
        <v>180</v>
      </c>
      <c r="P53" s="92">
        <f t="shared" si="9"/>
        <v>163.80000000000001</v>
      </c>
      <c r="Q53" s="262">
        <v>0.09</v>
      </c>
    </row>
    <row r="54" spans="1:17" ht="12.75" customHeight="1" x14ac:dyDescent="0.2">
      <c r="A54" s="80">
        <v>46</v>
      </c>
      <c r="B54" s="90" t="str">
        <f t="shared" si="8"/>
        <v>A commander</v>
      </c>
      <c r="C54" s="333" t="s">
        <v>301</v>
      </c>
      <c r="D54" s="171">
        <v>0</v>
      </c>
      <c r="E54" s="138">
        <f>IF(C54="","",D54+SUMPRODUCT((Entrée!$B$4:B161=C54)*(Entrée!$C$4:C161))-SUMPRODUCT((Sortie!$B$4:B161=C54)*(Sortie!$C$4:C161)))</f>
        <v>0</v>
      </c>
      <c r="F54" s="23" t="s">
        <v>49</v>
      </c>
      <c r="G54" s="39" t="s">
        <v>128</v>
      </c>
      <c r="H54" s="45" t="s">
        <v>139</v>
      </c>
      <c r="I54" s="137">
        <v>1</v>
      </c>
      <c r="J54" s="45">
        <v>1506</v>
      </c>
      <c r="K54" s="45">
        <v>40500078</v>
      </c>
      <c r="L54" s="45">
        <v>10</v>
      </c>
      <c r="M54" s="45">
        <v>5</v>
      </c>
      <c r="N54" s="45" t="s">
        <v>135</v>
      </c>
      <c r="O54" s="91">
        <v>110</v>
      </c>
      <c r="P54" s="92">
        <f t="shared" si="9"/>
        <v>100.1</v>
      </c>
      <c r="Q54" s="262">
        <v>0.09</v>
      </c>
    </row>
    <row r="55" spans="1:17" ht="12.75" customHeight="1" x14ac:dyDescent="0.2">
      <c r="A55" s="80">
        <v>47</v>
      </c>
      <c r="B55" s="90" t="str">
        <f t="shared" si="8"/>
        <v>A commander</v>
      </c>
      <c r="C55" s="333" t="s">
        <v>302</v>
      </c>
      <c r="D55" s="171">
        <v>0</v>
      </c>
      <c r="E55" s="138">
        <f>IF(C55="","",D55+SUMPRODUCT((Entrée!$B$4:B162=C55)*(Entrée!$C$4:C162))-SUMPRODUCT((Sortie!$B$4:B162=C55)*(Sortie!$C$4:C162)))</f>
        <v>0</v>
      </c>
      <c r="F55" s="23" t="s">
        <v>50</v>
      </c>
      <c r="G55" s="39" t="s">
        <v>128</v>
      </c>
      <c r="H55" s="45" t="s">
        <v>139</v>
      </c>
      <c r="I55" s="137">
        <v>1</v>
      </c>
      <c r="J55" s="45">
        <v>1506</v>
      </c>
      <c r="K55" s="45">
        <v>40500095</v>
      </c>
      <c r="L55" s="45">
        <v>10</v>
      </c>
      <c r="M55" s="45">
        <v>5</v>
      </c>
      <c r="N55" s="45" t="s">
        <v>135</v>
      </c>
      <c r="O55" s="91">
        <v>79</v>
      </c>
      <c r="P55" s="92">
        <f t="shared" si="9"/>
        <v>71.89</v>
      </c>
      <c r="Q55" s="262">
        <v>0.09</v>
      </c>
    </row>
    <row r="56" spans="1:17" ht="12.75" customHeight="1" x14ac:dyDescent="0.2">
      <c r="A56" s="80">
        <v>48</v>
      </c>
      <c r="B56" s="90" t="str">
        <f t="shared" si="8"/>
        <v>A commander</v>
      </c>
      <c r="C56" s="333" t="s">
        <v>303</v>
      </c>
      <c r="D56" s="171">
        <v>0</v>
      </c>
      <c r="E56" s="138">
        <f>IF(C56="","",D56+SUMPRODUCT((Entrée!$B$4:B163=C56)*(Entrée!$C$4:C163))-SUMPRODUCT((Sortie!$B$4:B163=C56)*(Sortie!$C$4:C163)))</f>
        <v>0</v>
      </c>
      <c r="F56" s="23" t="s">
        <v>51</v>
      </c>
      <c r="G56" s="39" t="s">
        <v>128</v>
      </c>
      <c r="H56" s="45" t="s">
        <v>139</v>
      </c>
      <c r="I56" s="137">
        <v>1</v>
      </c>
      <c r="J56" s="45">
        <v>1506</v>
      </c>
      <c r="K56" s="45">
        <v>40500075</v>
      </c>
      <c r="L56" s="45">
        <v>10</v>
      </c>
      <c r="M56" s="45">
        <v>5</v>
      </c>
      <c r="N56" s="45" t="s">
        <v>135</v>
      </c>
      <c r="O56" s="91">
        <v>110</v>
      </c>
      <c r="P56" s="92">
        <f t="shared" si="9"/>
        <v>100.1</v>
      </c>
      <c r="Q56" s="262">
        <v>0.09</v>
      </c>
    </row>
    <row r="57" spans="1:17" ht="12.75" customHeight="1" x14ac:dyDescent="0.2">
      <c r="A57" s="80">
        <v>49</v>
      </c>
      <c r="B57" s="90" t="str">
        <f t="shared" si="8"/>
        <v>A commander</v>
      </c>
      <c r="C57" s="333" t="s">
        <v>304</v>
      </c>
      <c r="D57" s="171">
        <v>0</v>
      </c>
      <c r="E57" s="138">
        <f>IF(C57="","",D57+SUMPRODUCT((Entrée!$B$4:B164=C57)*(Entrée!$C$4:C164))-SUMPRODUCT((Sortie!$B$4:B164=C57)*(Sortie!$C$4:C164)))</f>
        <v>0</v>
      </c>
      <c r="F57" s="23" t="s">
        <v>52</v>
      </c>
      <c r="G57" s="39" t="s">
        <v>128</v>
      </c>
      <c r="H57" s="45" t="s">
        <v>139</v>
      </c>
      <c r="I57" s="137">
        <v>1</v>
      </c>
      <c r="J57" s="45">
        <v>1506</v>
      </c>
      <c r="K57" s="45">
        <v>49900022</v>
      </c>
      <c r="L57" s="45">
        <v>10</v>
      </c>
      <c r="M57" s="45">
        <v>5</v>
      </c>
      <c r="N57" s="45" t="s">
        <v>135</v>
      </c>
      <c r="O57" s="91">
        <v>130</v>
      </c>
      <c r="P57" s="92">
        <f t="shared" si="9"/>
        <v>118.3</v>
      </c>
      <c r="Q57" s="262">
        <v>0.09</v>
      </c>
    </row>
    <row r="58" spans="1:17" ht="12.75" customHeight="1" x14ac:dyDescent="0.2">
      <c r="A58" s="80">
        <v>50</v>
      </c>
      <c r="B58" s="90" t="str">
        <f t="shared" si="8"/>
        <v>A commander</v>
      </c>
      <c r="C58" s="333" t="s">
        <v>305</v>
      </c>
      <c r="D58" s="171">
        <v>-2</v>
      </c>
      <c r="E58" s="138">
        <f>IF(C58="","",D58+SUMPRODUCT((Entrée!$B$4:B165=C58)*(Entrée!$C$4:C165))-SUMPRODUCT((Sortie!$B$4:B165=C58)*(Sortie!$C$4:C165)))</f>
        <v>-2</v>
      </c>
      <c r="F58" s="27" t="s">
        <v>53</v>
      </c>
      <c r="G58" s="39" t="s">
        <v>128</v>
      </c>
      <c r="H58" s="45" t="s">
        <v>140</v>
      </c>
      <c r="I58" s="137">
        <v>1</v>
      </c>
      <c r="J58" s="45">
        <v>1506</v>
      </c>
      <c r="K58" s="39" t="s">
        <v>167</v>
      </c>
      <c r="L58" s="39">
        <v>10</v>
      </c>
      <c r="M58" s="45">
        <v>10</v>
      </c>
      <c r="N58" s="45" t="s">
        <v>135</v>
      </c>
      <c r="O58" s="91">
        <v>124</v>
      </c>
      <c r="P58" s="92">
        <f t="shared" si="9"/>
        <v>124</v>
      </c>
      <c r="Q58" s="262">
        <v>0</v>
      </c>
    </row>
    <row r="59" spans="1:17" ht="12.75" customHeight="1" x14ac:dyDescent="0.2">
      <c r="A59" s="80">
        <v>51</v>
      </c>
      <c r="B59" s="90" t="str">
        <f t="shared" si="8"/>
        <v>A commander</v>
      </c>
      <c r="C59" s="333" t="s">
        <v>306</v>
      </c>
      <c r="D59" s="171">
        <v>0</v>
      </c>
      <c r="E59" s="138">
        <f>IF(C59="","",D59+SUMPRODUCT((Entrée!$B$4:B166=C59)*(Entrée!$C$4:C166))-SUMPRODUCT((Sortie!$B$4:B166=C59)*(Sortie!$C$4:C166)))</f>
        <v>0</v>
      </c>
      <c r="F59" s="23" t="s">
        <v>54</v>
      </c>
      <c r="G59" s="39" t="s">
        <v>128</v>
      </c>
      <c r="H59" s="39" t="s">
        <v>143</v>
      </c>
      <c r="I59" s="137">
        <v>1</v>
      </c>
      <c r="J59" s="45">
        <v>1506</v>
      </c>
      <c r="K59" s="39" t="s">
        <v>168</v>
      </c>
      <c r="L59" s="39">
        <v>5</v>
      </c>
      <c r="M59" s="45">
        <v>5</v>
      </c>
      <c r="N59" s="39" t="s">
        <v>135</v>
      </c>
      <c r="O59" s="91">
        <v>80.7</v>
      </c>
      <c r="P59" s="92">
        <f t="shared" si="9"/>
        <v>80.7</v>
      </c>
      <c r="Q59" s="262">
        <v>0</v>
      </c>
    </row>
    <row r="60" spans="1:17" ht="12.75" customHeight="1" x14ac:dyDescent="0.2">
      <c r="A60" s="80">
        <v>52</v>
      </c>
      <c r="B60" s="90" t="str">
        <f t="shared" si="8"/>
        <v>A commander</v>
      </c>
      <c r="C60" s="333" t="s">
        <v>307</v>
      </c>
      <c r="D60" s="171">
        <v>0</v>
      </c>
      <c r="E60" s="138">
        <f>IF(C60="","",D60+SUMPRODUCT((Entrée!$B$4:B167=C60)*(Entrée!$C$4:C167))-SUMPRODUCT((Sortie!$B$4:B167=C60)*(Sortie!$C$4:C167)))</f>
        <v>0</v>
      </c>
      <c r="F60" s="19" t="s">
        <v>55</v>
      </c>
      <c r="G60" s="45" t="s">
        <v>130</v>
      </c>
      <c r="H60" s="45" t="s">
        <v>140</v>
      </c>
      <c r="I60" s="137">
        <v>1</v>
      </c>
      <c r="J60" s="45">
        <v>1506</v>
      </c>
      <c r="K60" s="45" t="s">
        <v>169</v>
      </c>
      <c r="L60" s="45">
        <v>2</v>
      </c>
      <c r="M60" s="45">
        <v>1</v>
      </c>
      <c r="N60" s="45" t="s">
        <v>130</v>
      </c>
      <c r="O60" s="91">
        <v>92.4</v>
      </c>
      <c r="P60" s="92">
        <f t="shared" si="9"/>
        <v>92.4</v>
      </c>
      <c r="Q60" s="262">
        <v>0</v>
      </c>
    </row>
    <row r="61" spans="1:17" ht="12.75" customHeight="1" x14ac:dyDescent="0.2">
      <c r="A61" s="80">
        <v>53</v>
      </c>
      <c r="B61" s="90" t="str">
        <f t="shared" si="8"/>
        <v>A commander</v>
      </c>
      <c r="C61" s="333" t="s">
        <v>308</v>
      </c>
      <c r="D61" s="171">
        <v>0</v>
      </c>
      <c r="E61" s="138">
        <f>IF(C61="","",D61+SUMPRODUCT((Entrée!$B$4:B168=C61)*(Entrée!$C$4:C168))-SUMPRODUCT((Sortie!$B$4:B168=C61)*(Sortie!$C$4:C168)))</f>
        <v>0</v>
      </c>
      <c r="F61" s="19" t="s">
        <v>56</v>
      </c>
      <c r="G61" s="45" t="s">
        <v>130</v>
      </c>
      <c r="H61" s="45" t="s">
        <v>140</v>
      </c>
      <c r="I61" s="137">
        <v>1</v>
      </c>
      <c r="J61" s="45">
        <v>1506</v>
      </c>
      <c r="K61" s="45" t="s">
        <v>170</v>
      </c>
      <c r="L61" s="45">
        <v>2</v>
      </c>
      <c r="M61" s="45">
        <v>1</v>
      </c>
      <c r="N61" s="45" t="s">
        <v>130</v>
      </c>
      <c r="O61" s="91">
        <v>96.6</v>
      </c>
      <c r="P61" s="92">
        <f t="shared" si="9"/>
        <v>96.6</v>
      </c>
      <c r="Q61" s="262">
        <v>0</v>
      </c>
    </row>
    <row r="62" spans="1:17" ht="12.75" customHeight="1" x14ac:dyDescent="0.2">
      <c r="A62" s="80">
        <v>54</v>
      </c>
      <c r="B62" s="90" t="str">
        <f t="shared" si="8"/>
        <v>A commander</v>
      </c>
      <c r="C62" s="333" t="s">
        <v>309</v>
      </c>
      <c r="D62" s="171">
        <v>0</v>
      </c>
      <c r="E62" s="138">
        <f>IF(C62="","",D62+SUMPRODUCT((Entrée!$B$4:B169=C62)*(Entrée!$C$4:C169))-SUMPRODUCT((Sortie!$B$4:B169=C62)*(Sortie!$C$4:C169)))</f>
        <v>0</v>
      </c>
      <c r="F62" s="27" t="s">
        <v>57</v>
      </c>
      <c r="G62" s="39" t="s">
        <v>131</v>
      </c>
      <c r="H62" s="45" t="s">
        <v>140</v>
      </c>
      <c r="I62" s="137">
        <v>1</v>
      </c>
      <c r="J62" s="45">
        <v>1506</v>
      </c>
      <c r="K62" s="45" t="s">
        <v>171</v>
      </c>
      <c r="L62" s="45">
        <v>1.9</v>
      </c>
      <c r="M62" s="45">
        <v>1.9</v>
      </c>
      <c r="N62" s="45" t="s">
        <v>136</v>
      </c>
      <c r="O62" s="91">
        <v>156</v>
      </c>
      <c r="P62" s="92">
        <f t="shared" si="9"/>
        <v>156</v>
      </c>
      <c r="Q62" s="262">
        <v>0</v>
      </c>
    </row>
    <row r="63" spans="1:17" ht="12.75" customHeight="1" x14ac:dyDescent="0.2">
      <c r="A63" s="80">
        <v>55</v>
      </c>
      <c r="B63" s="90" t="str">
        <f t="shared" si="8"/>
        <v>A commander</v>
      </c>
      <c r="C63" s="333" t="s">
        <v>310</v>
      </c>
      <c r="D63" s="171">
        <v>0</v>
      </c>
      <c r="E63" s="138">
        <f>IF(C63="","",D63+SUMPRODUCT((Entrée!$B$4:B170=C63)*(Entrée!$C$4:C170))-SUMPRODUCT((Sortie!$B$4:B170=C63)*(Sortie!$C$4:C170)))</f>
        <v>0</v>
      </c>
      <c r="F63" s="19" t="s">
        <v>58</v>
      </c>
      <c r="G63" s="39" t="s">
        <v>131</v>
      </c>
      <c r="H63" s="45" t="s">
        <v>140</v>
      </c>
      <c r="I63" s="137">
        <v>1</v>
      </c>
      <c r="J63" s="45">
        <v>1506</v>
      </c>
      <c r="K63" s="46" t="s">
        <v>172</v>
      </c>
      <c r="L63" s="46">
        <v>2</v>
      </c>
      <c r="M63" s="46">
        <v>1</v>
      </c>
      <c r="N63" s="45" t="s">
        <v>136</v>
      </c>
      <c r="O63" s="91">
        <v>13</v>
      </c>
      <c r="P63" s="92">
        <f t="shared" si="9"/>
        <v>13</v>
      </c>
      <c r="Q63" s="262">
        <v>0</v>
      </c>
    </row>
    <row r="64" spans="1:17" ht="12.75" customHeight="1" x14ac:dyDescent="0.2">
      <c r="A64" s="80">
        <v>56</v>
      </c>
      <c r="B64" s="90" t="str">
        <f t="shared" si="8"/>
        <v>A commander</v>
      </c>
      <c r="C64" s="333" t="s">
        <v>311</v>
      </c>
      <c r="D64" s="171">
        <v>-2</v>
      </c>
      <c r="E64" s="138">
        <f>IF(C64="","",D64+SUMPRODUCT((Entrée!$B$4:B171=C64)*(Entrée!$C$4:C171))-SUMPRODUCT((Sortie!$B$4:B171=C64)*(Sortie!$C$4:C171)))</f>
        <v>-2</v>
      </c>
      <c r="F64" s="19" t="s">
        <v>59</v>
      </c>
      <c r="G64" s="39" t="s">
        <v>131</v>
      </c>
      <c r="H64" s="45" t="s">
        <v>142</v>
      </c>
      <c r="I64" s="137">
        <v>1</v>
      </c>
      <c r="J64" s="45">
        <v>1506</v>
      </c>
      <c r="K64" s="101">
        <v>24323</v>
      </c>
      <c r="L64" s="101">
        <v>1</v>
      </c>
      <c r="M64" s="106">
        <v>2.5</v>
      </c>
      <c r="N64" s="39" t="s">
        <v>136</v>
      </c>
      <c r="O64" s="91">
        <v>261</v>
      </c>
      <c r="P64" s="92">
        <f t="shared" si="9"/>
        <v>261</v>
      </c>
      <c r="Q64" s="262">
        <v>0</v>
      </c>
    </row>
    <row r="65" spans="1:17" ht="12.75" customHeight="1" x14ac:dyDescent="0.2">
      <c r="A65" s="80">
        <v>57</v>
      </c>
      <c r="B65" s="90" t="str">
        <f t="shared" si="8"/>
        <v>A commander</v>
      </c>
      <c r="C65" s="333" t="s">
        <v>312</v>
      </c>
      <c r="D65" s="171">
        <v>-2</v>
      </c>
      <c r="E65" s="138">
        <f>IF(C65="","",D65+SUMPRODUCT((Entrée!$B$4:B172=C65)*(Entrée!$C$4:C172))-SUMPRODUCT((Sortie!$B$4:B172=C65)*(Sortie!$C$4:C172)))</f>
        <v>-2</v>
      </c>
      <c r="F65" s="19" t="s">
        <v>60</v>
      </c>
      <c r="G65" s="39" t="s">
        <v>131</v>
      </c>
      <c r="H65" s="45" t="s">
        <v>142</v>
      </c>
      <c r="I65" s="137">
        <v>1</v>
      </c>
      <c r="J65" s="45">
        <v>1506</v>
      </c>
      <c r="K65" s="101">
        <v>24317</v>
      </c>
      <c r="L65" s="101">
        <v>1</v>
      </c>
      <c r="M65" s="106">
        <v>2.5</v>
      </c>
      <c r="N65" s="39" t="s">
        <v>136</v>
      </c>
      <c r="O65" s="91">
        <v>177</v>
      </c>
      <c r="P65" s="92">
        <f t="shared" si="9"/>
        <v>177</v>
      </c>
      <c r="Q65" s="262">
        <v>0</v>
      </c>
    </row>
    <row r="66" spans="1:17" ht="12.75" customHeight="1" x14ac:dyDescent="0.2">
      <c r="A66" s="80">
        <v>58</v>
      </c>
      <c r="B66" s="90" t="str">
        <f t="shared" si="8"/>
        <v>A commander</v>
      </c>
      <c r="C66" s="333" t="s">
        <v>313</v>
      </c>
      <c r="D66" s="171">
        <v>0</v>
      </c>
      <c r="E66" s="138">
        <f>IF(C66="","",D66+SUMPRODUCT((Entrée!$B$4:B173=C66)*(Entrée!$C$4:C173))-SUMPRODUCT((Sortie!$B$4:B173=C66)*(Sortie!$C$4:C173)))</f>
        <v>0</v>
      </c>
      <c r="F66" s="23" t="s">
        <v>61</v>
      </c>
      <c r="G66" s="39" t="s">
        <v>131</v>
      </c>
      <c r="H66" s="39" t="s">
        <v>143</v>
      </c>
      <c r="I66" s="137">
        <v>1</v>
      </c>
      <c r="J66" s="45">
        <v>1506</v>
      </c>
      <c r="K66" s="101" t="s">
        <v>173</v>
      </c>
      <c r="L66" s="101">
        <v>4</v>
      </c>
      <c r="M66" s="107">
        <v>0.25</v>
      </c>
      <c r="N66" s="39" t="s">
        <v>136</v>
      </c>
      <c r="O66" s="91">
        <v>117.3</v>
      </c>
      <c r="P66" s="92">
        <f t="shared" si="9"/>
        <v>117.3</v>
      </c>
      <c r="Q66" s="262">
        <v>0</v>
      </c>
    </row>
    <row r="67" spans="1:17" ht="12.75" customHeight="1" x14ac:dyDescent="0.2">
      <c r="A67" s="80">
        <v>59</v>
      </c>
      <c r="B67" s="90" t="str">
        <f t="shared" si="8"/>
        <v>A commander</v>
      </c>
      <c r="C67" s="333" t="s">
        <v>314</v>
      </c>
      <c r="D67" s="171">
        <v>0</v>
      </c>
      <c r="E67" s="138">
        <f>IF(C67="","",D67+SUMPRODUCT((Entrée!$B$4:B174=C67)*(Entrée!$C$4:C174))-SUMPRODUCT((Sortie!$B$4:B174=C67)*(Sortie!$C$4:C174)))</f>
        <v>0</v>
      </c>
      <c r="F67" s="23" t="s">
        <v>62</v>
      </c>
      <c r="G67" s="39" t="s">
        <v>131</v>
      </c>
      <c r="H67" s="39" t="s">
        <v>143</v>
      </c>
      <c r="I67" s="137">
        <v>1</v>
      </c>
      <c r="J67" s="45">
        <v>1506</v>
      </c>
      <c r="K67" s="101" t="s">
        <v>174</v>
      </c>
      <c r="L67" s="101">
        <v>4</v>
      </c>
      <c r="M67" s="107">
        <v>0.25</v>
      </c>
      <c r="N67" s="39" t="s">
        <v>136</v>
      </c>
      <c r="O67" s="91">
        <v>113.3</v>
      </c>
      <c r="P67" s="92">
        <f t="shared" si="9"/>
        <v>113.3</v>
      </c>
      <c r="Q67" s="262">
        <v>0</v>
      </c>
    </row>
    <row r="68" spans="1:17" ht="5.0999999999999996" customHeight="1" x14ac:dyDescent="0.25">
      <c r="A68" s="194" t="s">
        <v>244</v>
      </c>
      <c r="B68" s="74"/>
      <c r="C68" s="143"/>
      <c r="D68" s="193">
        <v>2</v>
      </c>
      <c r="E68" s="195">
        <v>2</v>
      </c>
      <c r="F68" s="16"/>
      <c r="G68" s="16"/>
      <c r="H68" s="16"/>
      <c r="I68" s="196">
        <v>1</v>
      </c>
      <c r="J68" s="16"/>
      <c r="K68" s="16"/>
      <c r="L68" s="16"/>
      <c r="M68" s="16"/>
      <c r="N68" s="16"/>
      <c r="O68" s="94"/>
      <c r="P68" s="95"/>
      <c r="Q68" s="263"/>
    </row>
    <row r="69" spans="1:17" ht="12.75" customHeight="1" x14ac:dyDescent="0.2">
      <c r="A69" s="231" t="s">
        <v>245</v>
      </c>
      <c r="B69" s="72"/>
      <c r="C69" s="73" t="s">
        <v>275</v>
      </c>
      <c r="D69" s="230">
        <v>2</v>
      </c>
      <c r="E69" s="230">
        <v>2</v>
      </c>
      <c r="F69" s="18" t="s">
        <v>63</v>
      </c>
      <c r="G69" s="17"/>
      <c r="H69" s="17"/>
      <c r="I69" s="232">
        <v>1</v>
      </c>
      <c r="J69" s="17"/>
      <c r="K69" s="17"/>
      <c r="L69" s="17"/>
      <c r="M69" s="17"/>
      <c r="N69" s="17"/>
      <c r="O69" s="108"/>
      <c r="P69" s="109"/>
      <c r="Q69" s="268"/>
    </row>
    <row r="70" spans="1:17" ht="12.75" customHeight="1" x14ac:dyDescent="0.2">
      <c r="A70" s="72">
        <v>60</v>
      </c>
      <c r="B70" s="90" t="str">
        <f t="shared" ref="B70" si="10">IF(E70&lt;=I70,"A commander","        ")</f>
        <v>A commander</v>
      </c>
      <c r="C70" s="334" t="s">
        <v>275</v>
      </c>
      <c r="D70" s="172">
        <v>0</v>
      </c>
      <c r="E70" s="138">
        <f>IF(C70="","",D70+SUMPRODUCT((Entrée!$B$4:B177=C70)*(Entrée!$C$4:C177))-SUMPRODUCT((Sortie!$B$4:B177=C70)*(Sortie!$C$4:C177)))</f>
        <v>0</v>
      </c>
      <c r="F70" s="19" t="s">
        <v>64</v>
      </c>
      <c r="G70" s="46" t="s">
        <v>132</v>
      </c>
      <c r="H70" s="63" t="s">
        <v>144</v>
      </c>
      <c r="I70" s="137">
        <v>1</v>
      </c>
      <c r="J70" s="45">
        <v>1506</v>
      </c>
      <c r="K70" s="110" t="s">
        <v>175</v>
      </c>
      <c r="L70" s="110">
        <v>2</v>
      </c>
      <c r="M70" s="46">
        <v>1</v>
      </c>
      <c r="N70" s="46" t="s">
        <v>132</v>
      </c>
      <c r="O70" s="111">
        <v>175.5</v>
      </c>
      <c r="P70" s="92">
        <f t="shared" ref="P70" si="11">O70-(O70*Q70)</f>
        <v>175.5</v>
      </c>
      <c r="Q70" s="262">
        <v>0</v>
      </c>
    </row>
    <row r="71" spans="1:17" ht="5.0999999999999996" customHeight="1" x14ac:dyDescent="0.25">
      <c r="A71" s="194" t="s">
        <v>246</v>
      </c>
      <c r="B71" s="74"/>
      <c r="C71" s="143"/>
      <c r="D71" s="199">
        <v>2</v>
      </c>
      <c r="E71" s="195">
        <v>2</v>
      </c>
      <c r="F71" s="16"/>
      <c r="G71" s="16"/>
      <c r="H71" s="16"/>
      <c r="I71" s="196">
        <v>1</v>
      </c>
      <c r="J71" s="16"/>
      <c r="K71" s="96"/>
      <c r="L71" s="96"/>
      <c r="M71" s="16"/>
      <c r="N71" s="16"/>
      <c r="O71" s="94"/>
      <c r="P71" s="95"/>
      <c r="Q71" s="263"/>
    </row>
    <row r="72" spans="1:17" ht="12.75" customHeight="1" x14ac:dyDescent="0.2">
      <c r="A72" s="228" t="s">
        <v>136</v>
      </c>
      <c r="B72" s="81"/>
      <c r="C72" s="146"/>
      <c r="D72" s="227">
        <v>2</v>
      </c>
      <c r="E72" s="227">
        <v>2</v>
      </c>
      <c r="F72" s="28" t="s">
        <v>65</v>
      </c>
      <c r="G72" s="47"/>
      <c r="H72" s="47"/>
      <c r="I72" s="229">
        <v>1</v>
      </c>
      <c r="J72" s="47"/>
      <c r="K72" s="112"/>
      <c r="L72" s="112"/>
      <c r="M72" s="47"/>
      <c r="N72" s="47"/>
      <c r="O72" s="113"/>
      <c r="P72" s="114"/>
      <c r="Q72" s="269"/>
    </row>
    <row r="73" spans="1:17" ht="12.75" customHeight="1" x14ac:dyDescent="0.2">
      <c r="A73" s="81">
        <v>70</v>
      </c>
      <c r="B73" s="90" t="str">
        <f t="shared" ref="B73:B80" si="12">IF(E73&lt;=I73,"A commander","        ")</f>
        <v>A commander</v>
      </c>
      <c r="C73" s="333" t="s">
        <v>315</v>
      </c>
      <c r="D73" s="171">
        <v>0</v>
      </c>
      <c r="E73" s="138">
        <f>IF(C73="","",D73+SUMPRODUCT((Entrée!$B$4:B180=C73)*(Entrée!$C$4:C180))-SUMPRODUCT((Sortie!$B$4:B180=C73)*(Sortie!$C$4:C180)))</f>
        <v>0</v>
      </c>
      <c r="F73" s="19" t="s">
        <v>66</v>
      </c>
      <c r="G73" s="39" t="s">
        <v>117</v>
      </c>
      <c r="H73" s="45" t="s">
        <v>140</v>
      </c>
      <c r="I73" s="137">
        <v>5</v>
      </c>
      <c r="J73" s="45">
        <v>1506</v>
      </c>
      <c r="K73" s="49" t="s">
        <v>176</v>
      </c>
      <c r="L73" s="49">
        <v>20</v>
      </c>
      <c r="M73" s="49">
        <v>10</v>
      </c>
      <c r="N73" s="39" t="s">
        <v>117</v>
      </c>
      <c r="O73" s="91">
        <v>162</v>
      </c>
      <c r="P73" s="92">
        <f t="shared" ref="P73:P79" si="13">O73-(O73*Q73)</f>
        <v>113.4</v>
      </c>
      <c r="Q73" s="262">
        <v>0.3</v>
      </c>
    </row>
    <row r="74" spans="1:17" ht="12.75" customHeight="1" x14ac:dyDescent="0.2">
      <c r="A74" s="81">
        <v>71</v>
      </c>
      <c r="B74" s="90" t="str">
        <f t="shared" si="12"/>
        <v>A commander</v>
      </c>
      <c r="C74" s="333" t="s">
        <v>316</v>
      </c>
      <c r="D74" s="171">
        <v>0</v>
      </c>
      <c r="E74" s="138">
        <f>IF(C74="","",D74+SUMPRODUCT((Entrée!$B$4:B181=C74)*(Entrée!$C$4:C181))-SUMPRODUCT((Sortie!$B$4:B181=C74)*(Sortie!$C$4:C181)))</f>
        <v>0</v>
      </c>
      <c r="F74" s="19" t="s">
        <v>67</v>
      </c>
      <c r="G74" s="39" t="s">
        <v>117</v>
      </c>
      <c r="H74" s="45" t="s">
        <v>140</v>
      </c>
      <c r="I74" s="137">
        <v>5</v>
      </c>
      <c r="J74" s="45">
        <v>1506</v>
      </c>
      <c r="K74" s="49" t="s">
        <v>177</v>
      </c>
      <c r="L74" s="49">
        <v>20</v>
      </c>
      <c r="M74" s="49">
        <v>10</v>
      </c>
      <c r="N74" s="39" t="s">
        <v>117</v>
      </c>
      <c r="O74" s="91">
        <v>162</v>
      </c>
      <c r="P74" s="92">
        <f t="shared" si="13"/>
        <v>113.4</v>
      </c>
      <c r="Q74" s="262">
        <v>0.3</v>
      </c>
    </row>
    <row r="75" spans="1:17" ht="12.75" customHeight="1" x14ac:dyDescent="0.2">
      <c r="A75" s="81">
        <v>72</v>
      </c>
      <c r="B75" s="90" t="str">
        <f t="shared" si="12"/>
        <v>A commander</v>
      </c>
      <c r="C75" s="333" t="s">
        <v>317</v>
      </c>
      <c r="D75" s="171">
        <v>0</v>
      </c>
      <c r="E75" s="138">
        <f>IF(C75="","",D75+SUMPRODUCT((Entrée!$B$4:B182=C75)*(Entrée!$C$4:C182))-SUMPRODUCT((Sortie!$B$4:B182=C75)*(Sortie!$C$4:C182)))</f>
        <v>0</v>
      </c>
      <c r="F75" s="19" t="s">
        <v>68</v>
      </c>
      <c r="G75" s="39" t="s">
        <v>117</v>
      </c>
      <c r="H75" s="45" t="s">
        <v>140</v>
      </c>
      <c r="I75" s="137">
        <v>5</v>
      </c>
      <c r="J75" s="45">
        <v>1506</v>
      </c>
      <c r="K75" s="49" t="s">
        <v>178</v>
      </c>
      <c r="L75" s="49">
        <v>20</v>
      </c>
      <c r="M75" s="49">
        <v>10</v>
      </c>
      <c r="N75" s="39" t="s">
        <v>117</v>
      </c>
      <c r="O75" s="91">
        <v>239</v>
      </c>
      <c r="P75" s="92">
        <f t="shared" si="13"/>
        <v>167.3</v>
      </c>
      <c r="Q75" s="262">
        <v>0.3</v>
      </c>
    </row>
    <row r="76" spans="1:17" ht="12.75" customHeight="1" x14ac:dyDescent="0.2">
      <c r="A76" s="81">
        <v>73</v>
      </c>
      <c r="B76" s="90" t="str">
        <f t="shared" si="12"/>
        <v>A commander</v>
      </c>
      <c r="C76" s="333" t="s">
        <v>318</v>
      </c>
      <c r="D76" s="171">
        <v>0</v>
      </c>
      <c r="E76" s="138">
        <f>IF(C76="","",D76+SUMPRODUCT((Entrée!$B$4:B183=C76)*(Entrée!$C$4:C183))-SUMPRODUCT((Sortie!$B$4:B183=C76)*(Sortie!$C$4:C183)))</f>
        <v>0</v>
      </c>
      <c r="F76" s="19" t="s">
        <v>69</v>
      </c>
      <c r="G76" s="39" t="s">
        <v>117</v>
      </c>
      <c r="H76" s="45" t="s">
        <v>140</v>
      </c>
      <c r="I76" s="137">
        <v>5</v>
      </c>
      <c r="J76" s="45">
        <v>1506</v>
      </c>
      <c r="K76" s="49" t="s">
        <v>179</v>
      </c>
      <c r="L76" s="49">
        <v>20</v>
      </c>
      <c r="M76" s="49">
        <v>10</v>
      </c>
      <c r="N76" s="39" t="s">
        <v>117</v>
      </c>
      <c r="O76" s="91">
        <v>182</v>
      </c>
      <c r="P76" s="92">
        <f t="shared" si="13"/>
        <v>127.4</v>
      </c>
      <c r="Q76" s="262">
        <v>0.3</v>
      </c>
    </row>
    <row r="77" spans="1:17" ht="12.75" customHeight="1" x14ac:dyDescent="0.2">
      <c r="A77" s="81">
        <v>74</v>
      </c>
      <c r="B77" s="90" t="str">
        <f t="shared" si="12"/>
        <v>A commander</v>
      </c>
      <c r="C77" s="333" t="s">
        <v>319</v>
      </c>
      <c r="D77" s="171">
        <v>1</v>
      </c>
      <c r="E77" s="138">
        <f>IF(C77="","",D77+SUMPRODUCT((Entrée!$B$4:B184=C77)*(Entrée!$C$4:C184))-SUMPRODUCT((Sortie!$B$4:B184=C77)*(Sortie!$C$4:C184)))</f>
        <v>1</v>
      </c>
      <c r="F77" s="19" t="s">
        <v>70</v>
      </c>
      <c r="G77" s="39" t="s">
        <v>131</v>
      </c>
      <c r="H77" s="45" t="s">
        <v>140</v>
      </c>
      <c r="I77" s="137">
        <v>5</v>
      </c>
      <c r="J77" s="45">
        <v>1506</v>
      </c>
      <c r="K77" s="49">
        <v>109012</v>
      </c>
      <c r="L77" s="49">
        <v>1</v>
      </c>
      <c r="M77" s="49">
        <v>5</v>
      </c>
      <c r="N77" s="56" t="s">
        <v>136</v>
      </c>
      <c r="O77" s="91">
        <v>174</v>
      </c>
      <c r="P77" s="92">
        <f t="shared" si="13"/>
        <v>121.80000000000001</v>
      </c>
      <c r="Q77" s="262">
        <v>0.3</v>
      </c>
    </row>
    <row r="78" spans="1:17" ht="12.75" customHeight="1" x14ac:dyDescent="0.2">
      <c r="A78" s="81">
        <v>75</v>
      </c>
      <c r="B78" s="90" t="str">
        <f t="shared" si="12"/>
        <v>A commander</v>
      </c>
      <c r="C78" s="333" t="s">
        <v>320</v>
      </c>
      <c r="D78" s="171">
        <v>0</v>
      </c>
      <c r="E78" s="138">
        <f>IF(C78="","",D78+SUMPRODUCT((Entrée!$B$4:B185=C78)*(Entrée!$C$4:C185))-SUMPRODUCT((Sortie!$B$4:B185=C78)*(Sortie!$C$4:C185)))</f>
        <v>0</v>
      </c>
      <c r="F78" s="19" t="s">
        <v>71</v>
      </c>
      <c r="G78" s="39" t="s">
        <v>133</v>
      </c>
      <c r="H78" s="45" t="s">
        <v>140</v>
      </c>
      <c r="I78" s="137">
        <v>5</v>
      </c>
      <c r="J78" s="45">
        <v>1506</v>
      </c>
      <c r="K78" s="49">
        <v>109003</v>
      </c>
      <c r="L78" s="49">
        <v>1</v>
      </c>
      <c r="M78" s="49">
        <v>1</v>
      </c>
      <c r="N78" s="56" t="s">
        <v>180</v>
      </c>
      <c r="O78" s="91">
        <v>42</v>
      </c>
      <c r="P78" s="92">
        <f t="shared" si="13"/>
        <v>29.4</v>
      </c>
      <c r="Q78" s="262">
        <v>0.3</v>
      </c>
    </row>
    <row r="79" spans="1:17" ht="12.75" customHeight="1" x14ac:dyDescent="0.2">
      <c r="A79" s="81">
        <v>76</v>
      </c>
      <c r="B79" s="90" t="str">
        <f t="shared" si="12"/>
        <v>A commander</v>
      </c>
      <c r="C79" s="333" t="s">
        <v>321</v>
      </c>
      <c r="D79" s="171">
        <v>0</v>
      </c>
      <c r="E79" s="138">
        <f>IF(C79="","",D79+SUMPRODUCT((Entrée!$B$4:B186=C79)*(Entrée!$C$4:C186))-SUMPRODUCT((Sortie!$B$4:B186=C79)*(Sortie!$C$4:C186)))</f>
        <v>0</v>
      </c>
      <c r="F79" s="19" t="s">
        <v>72</v>
      </c>
      <c r="G79" s="39" t="s">
        <v>117</v>
      </c>
      <c r="H79" s="45" t="s">
        <v>140</v>
      </c>
      <c r="I79" s="137">
        <v>5</v>
      </c>
      <c r="J79" s="45">
        <v>1506</v>
      </c>
      <c r="K79" s="49" t="s">
        <v>181</v>
      </c>
      <c r="L79" s="49">
        <v>20</v>
      </c>
      <c r="M79" s="49">
        <v>10</v>
      </c>
      <c r="N79" s="49" t="s">
        <v>135</v>
      </c>
      <c r="O79" s="91">
        <v>246</v>
      </c>
      <c r="P79" s="92">
        <f t="shared" si="13"/>
        <v>172.2</v>
      </c>
      <c r="Q79" s="262">
        <v>0.3</v>
      </c>
    </row>
    <row r="80" spans="1:17" ht="12.75" customHeight="1" x14ac:dyDescent="0.2">
      <c r="A80" s="81">
        <v>77</v>
      </c>
      <c r="B80" s="90" t="str">
        <f t="shared" si="12"/>
        <v>A commander</v>
      </c>
      <c r="C80" s="333" t="s">
        <v>322</v>
      </c>
      <c r="D80" s="171">
        <v>-2</v>
      </c>
      <c r="E80" s="138">
        <f>IF(C80="","",D80+SUMPRODUCT((Entrée!$B$4:B187=C80)*(Entrée!$C$4:C187))-SUMPRODUCT((Sortie!$B$4:B187=C80)*(Sortie!$C$4:C187)))</f>
        <v>-2</v>
      </c>
      <c r="F80" s="27" t="s">
        <v>73</v>
      </c>
      <c r="G80" s="39" t="s">
        <v>134</v>
      </c>
      <c r="H80" s="45" t="s">
        <v>145</v>
      </c>
      <c r="I80" s="137">
        <v>5</v>
      </c>
      <c r="J80" s="45">
        <v>1506</v>
      </c>
      <c r="K80" s="49">
        <v>0</v>
      </c>
      <c r="L80" s="49">
        <v>3</v>
      </c>
      <c r="M80" s="49">
        <v>1</v>
      </c>
      <c r="N80" s="49" t="s">
        <v>135</v>
      </c>
      <c r="O80" s="91"/>
      <c r="P80" s="92">
        <v>0</v>
      </c>
      <c r="Q80" s="262">
        <v>0</v>
      </c>
    </row>
    <row r="81" spans="1:17" ht="5.0999999999999996" customHeight="1" x14ac:dyDescent="0.25">
      <c r="A81" s="194" t="s">
        <v>247</v>
      </c>
      <c r="B81" s="74"/>
      <c r="C81" s="143"/>
      <c r="D81" s="193">
        <v>2</v>
      </c>
      <c r="E81" s="195">
        <v>2</v>
      </c>
      <c r="F81" s="16"/>
      <c r="G81" s="16"/>
      <c r="H81" s="16"/>
      <c r="I81" s="196">
        <v>1</v>
      </c>
      <c r="J81" s="16"/>
      <c r="K81" s="16"/>
      <c r="L81" s="16"/>
      <c r="M81" s="16"/>
      <c r="N81" s="16"/>
      <c r="O81" s="94"/>
      <c r="P81" s="95"/>
      <c r="Q81" s="263"/>
    </row>
    <row r="82" spans="1:17" ht="12.75" customHeight="1" x14ac:dyDescent="0.2">
      <c r="A82" s="225" t="s">
        <v>248</v>
      </c>
      <c r="B82" s="82"/>
      <c r="C82" s="147"/>
      <c r="D82" s="224">
        <v>2</v>
      </c>
      <c r="E82" s="224">
        <v>2</v>
      </c>
      <c r="F82" s="29" t="s">
        <v>74</v>
      </c>
      <c r="G82" s="48"/>
      <c r="H82" s="64"/>
      <c r="I82" s="226">
        <v>1</v>
      </c>
      <c r="J82" s="64"/>
      <c r="K82" s="48"/>
      <c r="L82" s="48"/>
      <c r="M82" s="48"/>
      <c r="N82" s="48"/>
      <c r="O82" s="115"/>
      <c r="P82" s="116"/>
      <c r="Q82" s="270"/>
    </row>
    <row r="83" spans="1:17" ht="12.75" customHeight="1" x14ac:dyDescent="0.2">
      <c r="A83" s="82">
        <v>80</v>
      </c>
      <c r="B83" s="90" t="str">
        <f t="shared" ref="B83" si="14">IF(E83&lt;=I83,"A commander","        ")</f>
        <v>A commander</v>
      </c>
      <c r="C83" s="335" t="s">
        <v>276</v>
      </c>
      <c r="D83" s="173">
        <v>-2</v>
      </c>
      <c r="E83" s="138">
        <f>IF(C83="","",D83+SUMPRODUCT((Entrée!$B$4:B130=C83)*(Entrée!$C$4:C130))-SUMPRODUCT((Sortie!$B$4:B130=C83)*(Sortie!$C$4:C130)))</f>
        <v>-2</v>
      </c>
      <c r="F83" s="19" t="s">
        <v>75</v>
      </c>
      <c r="G83" s="49" t="s">
        <v>135</v>
      </c>
      <c r="H83" s="45" t="s">
        <v>141</v>
      </c>
      <c r="I83" s="137">
        <v>1</v>
      </c>
      <c r="J83" s="45">
        <v>1506</v>
      </c>
      <c r="K83" s="49">
        <v>0</v>
      </c>
      <c r="L83" s="49">
        <v>4</v>
      </c>
      <c r="M83" s="49">
        <v>1</v>
      </c>
      <c r="N83" s="49" t="s">
        <v>135</v>
      </c>
      <c r="O83" s="91"/>
      <c r="P83" s="92">
        <v>0</v>
      </c>
      <c r="Q83" s="262">
        <v>0</v>
      </c>
    </row>
    <row r="84" spans="1:17" ht="5.0999999999999996" customHeight="1" x14ac:dyDescent="0.25">
      <c r="A84" s="194" t="s">
        <v>249</v>
      </c>
      <c r="B84" s="74"/>
      <c r="C84" s="143"/>
      <c r="D84" s="193">
        <v>2</v>
      </c>
      <c r="E84" s="195">
        <v>2</v>
      </c>
      <c r="F84" s="16"/>
      <c r="G84" s="16"/>
      <c r="H84" s="16"/>
      <c r="I84" s="196">
        <v>1</v>
      </c>
      <c r="J84" s="16"/>
      <c r="K84" s="16"/>
      <c r="L84" s="16"/>
      <c r="M84" s="16"/>
      <c r="N84" s="16"/>
      <c r="O84" s="94"/>
      <c r="P84" s="95"/>
      <c r="Q84" s="263"/>
    </row>
    <row r="85" spans="1:17" ht="12.75" customHeight="1" x14ac:dyDescent="0.2">
      <c r="A85" s="221" t="s">
        <v>250</v>
      </c>
      <c r="B85" s="83"/>
      <c r="C85" s="148"/>
      <c r="D85" s="222">
        <v>2</v>
      </c>
      <c r="E85" s="222">
        <v>2</v>
      </c>
      <c r="F85" s="30" t="s">
        <v>76</v>
      </c>
      <c r="G85" s="50"/>
      <c r="H85" s="65"/>
      <c r="I85" s="223">
        <v>1</v>
      </c>
      <c r="J85" s="65"/>
      <c r="K85" s="50"/>
      <c r="L85" s="50"/>
      <c r="M85" s="50"/>
      <c r="N85" s="50"/>
      <c r="O85" s="117"/>
      <c r="P85" s="118"/>
      <c r="Q85" s="271"/>
    </row>
    <row r="86" spans="1:17" ht="12.75" customHeight="1" x14ac:dyDescent="0.2">
      <c r="A86" s="83">
        <v>90</v>
      </c>
      <c r="B86" s="90" t="str">
        <f t="shared" ref="B86:B93" si="15">IF(E86&lt;=I86,"A commander","        ")</f>
        <v>A commander</v>
      </c>
      <c r="C86" s="333" t="s">
        <v>323</v>
      </c>
      <c r="D86" s="171">
        <v>-1</v>
      </c>
      <c r="E86" s="138">
        <f>IF(C86="","",D86+SUMPRODUCT((Entrée!$B$4:B133=C86)*(Entrée!$C$4:C133))-SUMPRODUCT((Sortie!$B$4:B133=C86)*(Sortie!$C$4:C133)))</f>
        <v>-1</v>
      </c>
      <c r="F86" s="19" t="s">
        <v>77</v>
      </c>
      <c r="G86" s="49" t="s">
        <v>136</v>
      </c>
      <c r="H86" s="45" t="s">
        <v>146</v>
      </c>
      <c r="I86" s="137">
        <v>1</v>
      </c>
      <c r="J86" s="45">
        <v>1506</v>
      </c>
      <c r="K86" s="49" t="s">
        <v>182</v>
      </c>
      <c r="L86" s="49">
        <v>1</v>
      </c>
      <c r="M86" s="49">
        <v>1</v>
      </c>
      <c r="N86" s="49" t="s">
        <v>136</v>
      </c>
      <c r="O86" s="91">
        <v>68.33</v>
      </c>
      <c r="P86" s="92">
        <f t="shared" ref="P86:P93" si="16">O86-(O86*Q86)</f>
        <v>68.33</v>
      </c>
      <c r="Q86" s="262">
        <v>0</v>
      </c>
    </row>
    <row r="87" spans="1:17" ht="12.75" customHeight="1" x14ac:dyDescent="0.2">
      <c r="A87" s="83">
        <v>91</v>
      </c>
      <c r="B87" s="90" t="str">
        <f t="shared" si="15"/>
        <v>A commander</v>
      </c>
      <c r="C87" s="333" t="s">
        <v>324</v>
      </c>
      <c r="D87" s="171">
        <v>-1</v>
      </c>
      <c r="E87" s="138">
        <f>IF(C87="","",D87+SUMPRODUCT((Entrée!$B$4:B134=C87)*(Entrée!$C$4:C134))-SUMPRODUCT((Sortie!$B$4:B134=C87)*(Sortie!$C$4:C134)))</f>
        <v>-1</v>
      </c>
      <c r="F87" s="19" t="s">
        <v>78</v>
      </c>
      <c r="G87" s="49" t="s">
        <v>137</v>
      </c>
      <c r="H87" s="45" t="s">
        <v>146</v>
      </c>
      <c r="I87" s="137">
        <v>1</v>
      </c>
      <c r="J87" s="45">
        <v>1506</v>
      </c>
      <c r="K87" s="49" t="s">
        <v>183</v>
      </c>
      <c r="L87" s="49">
        <v>1</v>
      </c>
      <c r="M87" s="49">
        <v>1</v>
      </c>
      <c r="N87" s="49" t="s">
        <v>137</v>
      </c>
      <c r="O87" s="91">
        <v>77.25</v>
      </c>
      <c r="P87" s="92">
        <f t="shared" si="16"/>
        <v>77.25</v>
      </c>
      <c r="Q87" s="262">
        <v>0</v>
      </c>
    </row>
    <row r="88" spans="1:17" ht="12.75" customHeight="1" x14ac:dyDescent="0.2">
      <c r="A88" s="83">
        <v>92</v>
      </c>
      <c r="B88" s="90" t="str">
        <f t="shared" si="15"/>
        <v>A commander</v>
      </c>
      <c r="C88" s="333" t="s">
        <v>325</v>
      </c>
      <c r="D88" s="171">
        <v>1</v>
      </c>
      <c r="E88" s="138">
        <f>IF(C88="","",D88+SUMPRODUCT((Entrée!$B$4:B135=C88)*(Entrée!$C$4:C135))-SUMPRODUCT((Sortie!$B$4:B135=C88)*(Sortie!$C$4:C135)))</f>
        <v>1</v>
      </c>
      <c r="F88" s="19" t="s">
        <v>79</v>
      </c>
      <c r="G88" s="49" t="s">
        <v>136</v>
      </c>
      <c r="H88" s="45" t="s">
        <v>146</v>
      </c>
      <c r="I88" s="137">
        <v>1</v>
      </c>
      <c r="J88" s="45">
        <v>1506</v>
      </c>
      <c r="K88" s="49" t="s">
        <v>184</v>
      </c>
      <c r="L88" s="49">
        <v>1</v>
      </c>
      <c r="M88" s="49">
        <v>2.5</v>
      </c>
      <c r="N88" s="49" t="s">
        <v>136</v>
      </c>
      <c r="O88" s="91">
        <v>59.33</v>
      </c>
      <c r="P88" s="92">
        <f t="shared" si="16"/>
        <v>59.33</v>
      </c>
      <c r="Q88" s="262">
        <v>0</v>
      </c>
    </row>
    <row r="89" spans="1:17" ht="12.75" customHeight="1" x14ac:dyDescent="0.2">
      <c r="A89" s="83">
        <v>93</v>
      </c>
      <c r="B89" s="90" t="str">
        <f t="shared" si="15"/>
        <v>A commander</v>
      </c>
      <c r="C89" s="333" t="s">
        <v>326</v>
      </c>
      <c r="D89" s="171">
        <v>-1</v>
      </c>
      <c r="E89" s="138">
        <f>IF(C89="","",D89+SUMPRODUCT((Entrée!$B$4:B136=C89)*(Entrée!$C$4:C136))-SUMPRODUCT((Sortie!$B$4:B136=C89)*(Sortie!$C$4:C136)))</f>
        <v>-1</v>
      </c>
      <c r="F89" s="19" t="s">
        <v>80</v>
      </c>
      <c r="G89" s="49" t="s">
        <v>136</v>
      </c>
      <c r="H89" s="45" t="s">
        <v>146</v>
      </c>
      <c r="I89" s="137">
        <v>1</v>
      </c>
      <c r="J89" s="45">
        <v>1506</v>
      </c>
      <c r="K89" s="49" t="s">
        <v>185</v>
      </c>
      <c r="L89" s="49">
        <v>1</v>
      </c>
      <c r="M89" s="49">
        <v>2.5</v>
      </c>
      <c r="N89" s="49" t="s">
        <v>136</v>
      </c>
      <c r="O89" s="91">
        <v>33.229999999999997</v>
      </c>
      <c r="P89" s="92">
        <f t="shared" si="16"/>
        <v>33.229999999999997</v>
      </c>
      <c r="Q89" s="262">
        <v>0</v>
      </c>
    </row>
    <row r="90" spans="1:17" ht="12.75" customHeight="1" x14ac:dyDescent="0.2">
      <c r="A90" s="83">
        <v>94</v>
      </c>
      <c r="B90" s="90" t="str">
        <f t="shared" si="15"/>
        <v>A commander</v>
      </c>
      <c r="C90" s="333" t="s">
        <v>327</v>
      </c>
      <c r="D90" s="171">
        <v>-1</v>
      </c>
      <c r="E90" s="138">
        <f>IF(C90="","",D90+SUMPRODUCT((Entrée!$B$4:B137=C90)*(Entrée!$C$4:C137))-SUMPRODUCT((Sortie!$B$4:B137=C90)*(Sortie!$C$4:C137)))</f>
        <v>-1</v>
      </c>
      <c r="F90" s="19" t="s">
        <v>81</v>
      </c>
      <c r="G90" s="49" t="s">
        <v>136</v>
      </c>
      <c r="H90" s="45" t="s">
        <v>146</v>
      </c>
      <c r="I90" s="137">
        <v>1</v>
      </c>
      <c r="J90" s="45">
        <v>1506</v>
      </c>
      <c r="K90" s="49" t="s">
        <v>186</v>
      </c>
      <c r="L90" s="49">
        <v>1</v>
      </c>
      <c r="M90" s="49">
        <v>2.5</v>
      </c>
      <c r="N90" s="49" t="s">
        <v>136</v>
      </c>
      <c r="O90" s="91">
        <v>22.73</v>
      </c>
      <c r="P90" s="92">
        <f t="shared" si="16"/>
        <v>22.73</v>
      </c>
      <c r="Q90" s="262">
        <v>0</v>
      </c>
    </row>
    <row r="91" spans="1:17" ht="12.75" customHeight="1" x14ac:dyDescent="0.2">
      <c r="A91" s="83">
        <v>95</v>
      </c>
      <c r="B91" s="90" t="str">
        <f t="shared" si="15"/>
        <v>A commander</v>
      </c>
      <c r="C91" s="333" t="s">
        <v>328</v>
      </c>
      <c r="D91" s="171">
        <v>1</v>
      </c>
      <c r="E91" s="138">
        <f>IF(C91="","",D91+SUMPRODUCT((Entrée!$B$4:B138=C91)*(Entrée!$C$4:C138))-SUMPRODUCT((Sortie!$B$4:B138=C91)*(Sortie!$C$4:C138)))</f>
        <v>1</v>
      </c>
      <c r="F91" s="19" t="s">
        <v>82</v>
      </c>
      <c r="G91" s="49" t="s">
        <v>136</v>
      </c>
      <c r="H91" s="45" t="s">
        <v>146</v>
      </c>
      <c r="I91" s="137">
        <v>1</v>
      </c>
      <c r="J91" s="45">
        <v>1506</v>
      </c>
      <c r="K91" s="49" t="s">
        <v>187</v>
      </c>
      <c r="L91" s="49">
        <v>1</v>
      </c>
      <c r="M91" s="49">
        <v>2.5</v>
      </c>
      <c r="N91" s="49" t="s">
        <v>136</v>
      </c>
      <c r="O91" s="119">
        <v>40.799999999999997</v>
      </c>
      <c r="P91" s="92">
        <f t="shared" si="16"/>
        <v>40.799999999999997</v>
      </c>
      <c r="Q91" s="262">
        <v>0</v>
      </c>
    </row>
    <row r="92" spans="1:17" ht="12.75" customHeight="1" x14ac:dyDescent="0.2">
      <c r="A92" s="83">
        <v>96</v>
      </c>
      <c r="B92" s="90" t="str">
        <f t="shared" si="15"/>
        <v>A commander</v>
      </c>
      <c r="C92" s="333" t="s">
        <v>329</v>
      </c>
      <c r="D92" s="171">
        <v>0</v>
      </c>
      <c r="E92" s="138">
        <f>IF(C92="","",D92+SUMPRODUCT((Entrée!$B$4:B139=C92)*(Entrée!$C$4:C139))-SUMPRODUCT((Sortie!$B$4:B139=C92)*(Sortie!$C$4:C139)))</f>
        <v>0</v>
      </c>
      <c r="F92" s="19" t="s">
        <v>83</v>
      </c>
      <c r="G92" s="49" t="s">
        <v>137</v>
      </c>
      <c r="H92" s="291" t="s">
        <v>146</v>
      </c>
      <c r="I92" s="137">
        <v>1</v>
      </c>
      <c r="J92" s="45">
        <v>1506</v>
      </c>
      <c r="K92" s="49">
        <v>0</v>
      </c>
      <c r="L92" s="49">
        <v>0.5</v>
      </c>
      <c r="M92" s="49">
        <v>0.5</v>
      </c>
      <c r="N92" s="49" t="s">
        <v>137</v>
      </c>
      <c r="O92" s="91"/>
      <c r="P92" s="92">
        <f t="shared" si="16"/>
        <v>0</v>
      </c>
      <c r="Q92" s="262">
        <v>0</v>
      </c>
    </row>
    <row r="93" spans="1:17" ht="12.75" customHeight="1" x14ac:dyDescent="0.2">
      <c r="A93" s="83">
        <v>97</v>
      </c>
      <c r="B93" s="90" t="str">
        <f t="shared" si="15"/>
        <v>A commander</v>
      </c>
      <c r="C93" s="333" t="s">
        <v>330</v>
      </c>
      <c r="D93" s="171">
        <v>0</v>
      </c>
      <c r="E93" s="138">
        <f>IF(C93="","",D93+SUMPRODUCT((Entrée!$B$4:B140=C93)*(Entrée!$C$4:C140))-SUMPRODUCT((Sortie!$B$4:B140=C93)*(Sortie!$C$4:C140)))</f>
        <v>0</v>
      </c>
      <c r="F93" s="19" t="s">
        <v>84</v>
      </c>
      <c r="G93" s="49" t="s">
        <v>136</v>
      </c>
      <c r="H93" s="45" t="s">
        <v>146</v>
      </c>
      <c r="I93" s="137">
        <v>1</v>
      </c>
      <c r="J93" s="45">
        <v>1506</v>
      </c>
      <c r="K93" s="49" t="s">
        <v>188</v>
      </c>
      <c r="L93" s="49">
        <v>1</v>
      </c>
      <c r="M93" s="49">
        <v>1</v>
      </c>
      <c r="N93" s="49" t="s">
        <v>136</v>
      </c>
      <c r="O93" s="91">
        <v>60</v>
      </c>
      <c r="P93" s="92">
        <f t="shared" si="16"/>
        <v>60</v>
      </c>
      <c r="Q93" s="262">
        <v>0</v>
      </c>
    </row>
    <row r="94" spans="1:17" ht="5.0999999999999996" customHeight="1" x14ac:dyDescent="0.25">
      <c r="A94" s="194" t="s">
        <v>251</v>
      </c>
      <c r="B94" s="74"/>
      <c r="C94" s="143"/>
      <c r="D94" s="193">
        <v>2</v>
      </c>
      <c r="E94" s="195">
        <v>2</v>
      </c>
      <c r="F94" s="16"/>
      <c r="G94" s="16"/>
      <c r="H94" s="16"/>
      <c r="I94" s="196">
        <v>1</v>
      </c>
      <c r="J94" s="16"/>
      <c r="K94" s="16"/>
      <c r="L94" s="16"/>
      <c r="M94" s="16"/>
      <c r="N94" s="16"/>
      <c r="O94" s="94"/>
      <c r="P94" s="95"/>
      <c r="Q94" s="263"/>
    </row>
    <row r="95" spans="1:17" ht="12.75" customHeight="1" x14ac:dyDescent="0.2">
      <c r="A95" s="219" t="s">
        <v>252</v>
      </c>
      <c r="B95" s="77"/>
      <c r="C95" s="142"/>
      <c r="D95" s="218">
        <v>2</v>
      </c>
      <c r="E95" s="218">
        <v>2</v>
      </c>
      <c r="F95" s="24" t="s">
        <v>85</v>
      </c>
      <c r="G95" s="42"/>
      <c r="H95" s="42"/>
      <c r="I95" s="220">
        <v>1</v>
      </c>
      <c r="J95" s="42"/>
      <c r="K95" s="42"/>
      <c r="L95" s="42"/>
      <c r="M95" s="42"/>
      <c r="N95" s="42"/>
      <c r="O95" s="99"/>
      <c r="P95" s="100"/>
      <c r="Q95" s="272"/>
    </row>
    <row r="96" spans="1:17" ht="12.75" customHeight="1" x14ac:dyDescent="0.2">
      <c r="A96" s="77">
        <v>98</v>
      </c>
      <c r="B96" s="90" t="str">
        <f t="shared" ref="B96:B101" si="17">IF(E96&lt;=I96,"A commander","        ")</f>
        <v>A commander</v>
      </c>
      <c r="C96" s="333" t="s">
        <v>331</v>
      </c>
      <c r="D96" s="171">
        <v>0</v>
      </c>
      <c r="E96" s="138">
        <f>IF(C96="","",D96+SUMPRODUCT((Entrée!$B$4:B143=C96)*(Entrée!$C$4:C143))-SUMPRODUCT((Sortie!$B$4:B143=C96)*(Sortie!$C$4:C143)))</f>
        <v>0</v>
      </c>
      <c r="F96" s="19" t="s">
        <v>86</v>
      </c>
      <c r="G96" s="49" t="s">
        <v>136</v>
      </c>
      <c r="H96" s="45" t="s">
        <v>146</v>
      </c>
      <c r="I96" s="137">
        <v>1</v>
      </c>
      <c r="J96" s="45">
        <v>1506</v>
      </c>
      <c r="K96" s="49" t="s">
        <v>189</v>
      </c>
      <c r="L96" s="49">
        <v>1</v>
      </c>
      <c r="M96" s="49">
        <v>1</v>
      </c>
      <c r="N96" s="49" t="s">
        <v>136</v>
      </c>
      <c r="O96" s="91">
        <v>24.6</v>
      </c>
      <c r="P96" s="92">
        <f t="shared" ref="P96:P119" si="18">O96-(O96*Q96)</f>
        <v>24.6</v>
      </c>
      <c r="Q96" s="262">
        <v>0</v>
      </c>
    </row>
    <row r="97" spans="1:17" ht="12.75" customHeight="1" x14ac:dyDescent="0.2">
      <c r="A97" s="77">
        <v>99</v>
      </c>
      <c r="B97" s="90" t="str">
        <f t="shared" si="17"/>
        <v>A commander</v>
      </c>
      <c r="C97" s="333" t="s">
        <v>332</v>
      </c>
      <c r="D97" s="171">
        <v>0</v>
      </c>
      <c r="E97" s="138">
        <f>IF(C97="","",D97+SUMPRODUCT((Entrée!$B$4:B144=C97)*(Entrée!$C$4:C144))-SUMPRODUCT((Sortie!$B$4:B144=C97)*(Sortie!$C$4:C144)))</f>
        <v>0</v>
      </c>
      <c r="F97" s="19" t="s">
        <v>87</v>
      </c>
      <c r="G97" s="49" t="s">
        <v>131</v>
      </c>
      <c r="H97" s="45" t="s">
        <v>146</v>
      </c>
      <c r="I97" s="137">
        <v>1</v>
      </c>
      <c r="J97" s="45">
        <v>1506</v>
      </c>
      <c r="K97" s="56" t="s">
        <v>190</v>
      </c>
      <c r="L97" s="56">
        <v>4</v>
      </c>
      <c r="M97" s="49">
        <v>2.5</v>
      </c>
      <c r="N97" s="49" t="s">
        <v>136</v>
      </c>
      <c r="O97" s="91">
        <v>37.950000000000003</v>
      </c>
      <c r="P97" s="92">
        <f t="shared" si="18"/>
        <v>37.950000000000003</v>
      </c>
      <c r="Q97" s="262">
        <v>0</v>
      </c>
    </row>
    <row r="98" spans="1:17" ht="12.75" customHeight="1" x14ac:dyDescent="0.2">
      <c r="A98" s="77">
        <v>100</v>
      </c>
      <c r="B98" s="90" t="str">
        <f t="shared" si="17"/>
        <v>A commander</v>
      </c>
      <c r="C98" s="333" t="s">
        <v>334</v>
      </c>
      <c r="D98" s="171">
        <v>1</v>
      </c>
      <c r="E98" s="138">
        <f>IF(C98="","",D98+SUMPRODUCT((Entrée!$B$4:B145=C98)*(Entrée!$C$4:C145))-SUMPRODUCT((Sortie!$B$4:B145=C98)*(Sortie!$C$4:C145)))</f>
        <v>1</v>
      </c>
      <c r="F98" s="19" t="s">
        <v>88</v>
      </c>
      <c r="G98" s="49" t="s">
        <v>136</v>
      </c>
      <c r="H98" s="45" t="s">
        <v>146</v>
      </c>
      <c r="I98" s="137">
        <v>1</v>
      </c>
      <c r="J98" s="45">
        <v>1506</v>
      </c>
      <c r="K98" s="49" t="s">
        <v>191</v>
      </c>
      <c r="L98" s="49">
        <v>1</v>
      </c>
      <c r="M98" s="49">
        <v>1</v>
      </c>
      <c r="N98" s="49" t="s">
        <v>136</v>
      </c>
      <c r="O98" s="91">
        <v>166.5</v>
      </c>
      <c r="P98" s="92">
        <f t="shared" si="18"/>
        <v>166.5</v>
      </c>
      <c r="Q98" s="262">
        <v>0</v>
      </c>
    </row>
    <row r="99" spans="1:17" ht="12.75" customHeight="1" x14ac:dyDescent="0.2">
      <c r="A99" s="77">
        <v>101</v>
      </c>
      <c r="B99" s="90" t="str">
        <f t="shared" si="17"/>
        <v>A commander</v>
      </c>
      <c r="C99" s="333" t="s">
        <v>335</v>
      </c>
      <c r="D99" s="171">
        <v>0</v>
      </c>
      <c r="E99" s="138">
        <f>IF(C99="","",D99+SUMPRODUCT((Entrée!$B$4:B146=C99)*(Entrée!$C$4:C146))-SUMPRODUCT((Sortie!$B$4:B146=C99)*(Sortie!$C$4:C146)))</f>
        <v>0</v>
      </c>
      <c r="F99" s="19" t="s">
        <v>89</v>
      </c>
      <c r="G99" s="49" t="s">
        <v>136</v>
      </c>
      <c r="H99" s="45" t="s">
        <v>146</v>
      </c>
      <c r="I99" s="137">
        <v>1</v>
      </c>
      <c r="J99" s="45">
        <v>1506</v>
      </c>
      <c r="K99" s="49" t="s">
        <v>192</v>
      </c>
      <c r="L99" s="49">
        <v>1</v>
      </c>
      <c r="M99" s="49">
        <v>1</v>
      </c>
      <c r="N99" s="49" t="s">
        <v>136</v>
      </c>
      <c r="O99" s="91">
        <v>33.450000000000003</v>
      </c>
      <c r="P99" s="92">
        <f t="shared" si="18"/>
        <v>33.450000000000003</v>
      </c>
      <c r="Q99" s="262">
        <v>0</v>
      </c>
    </row>
    <row r="100" spans="1:17" ht="12.75" customHeight="1" x14ac:dyDescent="0.2">
      <c r="A100" s="77">
        <v>102</v>
      </c>
      <c r="B100" s="90" t="str">
        <f t="shared" si="17"/>
        <v>A commander</v>
      </c>
      <c r="C100" s="333" t="s">
        <v>336</v>
      </c>
      <c r="D100" s="171">
        <v>0</v>
      </c>
      <c r="E100" s="138">
        <f>IF(C100="","",D100+SUMPRODUCT((Entrée!$B$4:B147=C100)*(Entrée!$C$4:C147))-SUMPRODUCT((Sortie!$B$4:B147=C100)*(Sortie!$C$4:C147)))</f>
        <v>0</v>
      </c>
      <c r="F100" s="19" t="s">
        <v>90</v>
      </c>
      <c r="G100" s="49" t="s">
        <v>136</v>
      </c>
      <c r="H100" s="45" t="s">
        <v>146</v>
      </c>
      <c r="I100" s="137">
        <v>1</v>
      </c>
      <c r="J100" s="45">
        <v>1506</v>
      </c>
      <c r="K100" s="49" t="s">
        <v>193</v>
      </c>
      <c r="L100" s="49">
        <v>1</v>
      </c>
      <c r="M100" s="49">
        <v>1</v>
      </c>
      <c r="N100" s="49" t="s">
        <v>136</v>
      </c>
      <c r="O100" s="91">
        <v>34.5</v>
      </c>
      <c r="P100" s="92">
        <f t="shared" si="18"/>
        <v>34.5</v>
      </c>
      <c r="Q100" s="262">
        <v>0</v>
      </c>
    </row>
    <row r="101" spans="1:17" ht="12.75" customHeight="1" x14ac:dyDescent="0.2">
      <c r="A101" s="77">
        <v>103</v>
      </c>
      <c r="B101" s="90" t="str">
        <f t="shared" si="17"/>
        <v>A commander</v>
      </c>
      <c r="C101" s="333" t="s">
        <v>337</v>
      </c>
      <c r="D101" s="171">
        <v>0</v>
      </c>
      <c r="E101" s="138">
        <f>IF(C101="","",D101+SUMPRODUCT((Entrée!$B$4:B148=C101)*(Entrée!$C$4:C148))-SUMPRODUCT((Sortie!$B$4:B148=C101)*(Sortie!$C$4:C148)))</f>
        <v>0</v>
      </c>
      <c r="F101" s="19" t="s">
        <v>91</v>
      </c>
      <c r="G101" s="49" t="s">
        <v>131</v>
      </c>
      <c r="H101" s="45" t="s">
        <v>146</v>
      </c>
      <c r="I101" s="137">
        <v>1</v>
      </c>
      <c r="J101" s="45">
        <v>1506</v>
      </c>
      <c r="K101" s="56" t="s">
        <v>194</v>
      </c>
      <c r="L101" s="56">
        <v>4</v>
      </c>
      <c r="M101" s="49">
        <v>2.5</v>
      </c>
      <c r="N101" s="49" t="s">
        <v>136</v>
      </c>
      <c r="O101" s="91">
        <v>25.5</v>
      </c>
      <c r="P101" s="92">
        <f t="shared" si="18"/>
        <v>25.5</v>
      </c>
      <c r="Q101" s="262">
        <v>0</v>
      </c>
    </row>
    <row r="102" spans="1:17" ht="5.0999999999999996" customHeight="1" x14ac:dyDescent="0.25">
      <c r="A102" s="194" t="s">
        <v>253</v>
      </c>
      <c r="B102" s="74"/>
      <c r="C102" s="143"/>
      <c r="D102" s="193">
        <v>2</v>
      </c>
      <c r="E102" s="195">
        <v>2</v>
      </c>
      <c r="F102" s="16"/>
      <c r="G102" s="40"/>
      <c r="H102" s="16"/>
      <c r="I102" s="196">
        <v>1</v>
      </c>
      <c r="J102" s="16"/>
      <c r="K102" s="40"/>
      <c r="L102" s="40"/>
      <c r="M102" s="40"/>
      <c r="N102" s="40"/>
      <c r="O102" s="94"/>
      <c r="P102" s="95">
        <f t="shared" si="18"/>
        <v>0</v>
      </c>
      <c r="Q102" s="263"/>
    </row>
    <row r="103" spans="1:17" ht="12.75" customHeight="1" thickBot="1" x14ac:dyDescent="0.25">
      <c r="A103" s="216" t="s">
        <v>254</v>
      </c>
      <c r="B103" s="84"/>
      <c r="C103" s="149"/>
      <c r="D103" s="217">
        <v>2</v>
      </c>
      <c r="E103" s="217">
        <v>2</v>
      </c>
      <c r="F103" s="31" t="s">
        <v>92</v>
      </c>
      <c r="G103" s="51"/>
      <c r="H103" s="66"/>
      <c r="I103" s="166">
        <v>1</v>
      </c>
      <c r="J103" s="66"/>
      <c r="K103" s="51"/>
      <c r="L103" s="51"/>
      <c r="M103" s="51"/>
      <c r="N103" s="51"/>
      <c r="O103" s="120"/>
      <c r="P103" s="121">
        <f t="shared" si="18"/>
        <v>0</v>
      </c>
      <c r="Q103" s="273"/>
    </row>
    <row r="104" spans="1:17" ht="12.75" customHeight="1" x14ac:dyDescent="0.2">
      <c r="A104" s="84">
        <v>104</v>
      </c>
      <c r="B104" s="90" t="str">
        <f t="shared" ref="B104:B108" si="19">IF(E104&lt;=I104,"A commander","        ")</f>
        <v>A commander</v>
      </c>
      <c r="C104" s="333" t="s">
        <v>338</v>
      </c>
      <c r="D104" s="171">
        <v>0</v>
      </c>
      <c r="E104" s="138">
        <f>IF(C104="","",D104+SUMPRODUCT((Entrée!$B$4:B151=C104)*(Entrée!$C$4:C151))-SUMPRODUCT((Sortie!$B$4:B151=C104)*(Sortie!$C$4:C151)))</f>
        <v>0</v>
      </c>
      <c r="F104" s="23" t="s">
        <v>93</v>
      </c>
      <c r="G104" s="49" t="s">
        <v>137</v>
      </c>
      <c r="H104" s="45" t="s">
        <v>146</v>
      </c>
      <c r="I104" s="137">
        <v>0.2</v>
      </c>
      <c r="J104" s="45">
        <v>1506</v>
      </c>
      <c r="K104" s="49" t="s">
        <v>195</v>
      </c>
      <c r="L104" s="49">
        <v>1</v>
      </c>
      <c r="M104" s="49">
        <v>1</v>
      </c>
      <c r="N104" s="49" t="s">
        <v>137</v>
      </c>
      <c r="O104" s="91">
        <v>151.5</v>
      </c>
      <c r="P104" s="92">
        <f t="shared" si="18"/>
        <v>151.5</v>
      </c>
      <c r="Q104" s="262">
        <v>0</v>
      </c>
    </row>
    <row r="105" spans="1:17" ht="12.75" customHeight="1" x14ac:dyDescent="0.2">
      <c r="A105" s="84">
        <v>105</v>
      </c>
      <c r="B105" s="90" t="str">
        <f t="shared" si="19"/>
        <v xml:space="preserve">        </v>
      </c>
      <c r="C105" s="333" t="s">
        <v>339</v>
      </c>
      <c r="D105" s="171">
        <v>1</v>
      </c>
      <c r="E105" s="138">
        <f>IF(C105="","",D105+SUMPRODUCT((Entrée!$B$4:B152=C105)*(Entrée!$C$4:C152))-SUMPRODUCT((Sortie!$B$4:B152=C105)*(Sortie!$C$4:C152)))</f>
        <v>1</v>
      </c>
      <c r="F105" s="23" t="s">
        <v>94</v>
      </c>
      <c r="G105" s="49" t="s">
        <v>137</v>
      </c>
      <c r="H105" s="45" t="s">
        <v>146</v>
      </c>
      <c r="I105" s="137">
        <v>0.2</v>
      </c>
      <c r="J105" s="45">
        <v>1506</v>
      </c>
      <c r="K105" s="49">
        <v>0</v>
      </c>
      <c r="L105" s="49">
        <v>1</v>
      </c>
      <c r="M105" s="49"/>
      <c r="N105" s="49"/>
      <c r="O105" s="91"/>
      <c r="P105" s="92">
        <f t="shared" si="18"/>
        <v>0</v>
      </c>
      <c r="Q105" s="262">
        <v>0</v>
      </c>
    </row>
    <row r="106" spans="1:17" ht="12.75" customHeight="1" x14ac:dyDescent="0.2">
      <c r="A106" s="84">
        <v>106</v>
      </c>
      <c r="B106" s="90" t="str">
        <f t="shared" si="19"/>
        <v xml:space="preserve">        </v>
      </c>
      <c r="C106" s="333" t="s">
        <v>340</v>
      </c>
      <c r="D106" s="171">
        <v>1</v>
      </c>
      <c r="E106" s="138">
        <f>IF(C106="","",D106+SUMPRODUCT((Entrée!$B$4:B153=C106)*(Entrée!$C$4:C153))-SUMPRODUCT((Sortie!$B$4:B153=C106)*(Sortie!$C$4:C153)))</f>
        <v>1</v>
      </c>
      <c r="F106" s="23" t="s">
        <v>95</v>
      </c>
      <c r="G106" s="49" t="s">
        <v>137</v>
      </c>
      <c r="H106" s="45" t="s">
        <v>146</v>
      </c>
      <c r="I106" s="137">
        <v>0.2</v>
      </c>
      <c r="J106" s="45">
        <v>1506</v>
      </c>
      <c r="K106" s="49" t="s">
        <v>196</v>
      </c>
      <c r="L106" s="49">
        <v>0.5</v>
      </c>
      <c r="M106" s="49">
        <v>1</v>
      </c>
      <c r="N106" s="49" t="s">
        <v>137</v>
      </c>
      <c r="O106" s="91">
        <v>70.2</v>
      </c>
      <c r="P106" s="92">
        <f t="shared" si="18"/>
        <v>70.2</v>
      </c>
      <c r="Q106" s="262">
        <v>0</v>
      </c>
    </row>
    <row r="107" spans="1:17" ht="12.75" customHeight="1" x14ac:dyDescent="0.2">
      <c r="A107" s="84">
        <v>107</v>
      </c>
      <c r="B107" s="90" t="str">
        <f t="shared" si="19"/>
        <v xml:space="preserve">        </v>
      </c>
      <c r="C107" s="333" t="s">
        <v>341</v>
      </c>
      <c r="D107" s="171">
        <v>1</v>
      </c>
      <c r="E107" s="138">
        <f>IF(C107="","",D107+SUMPRODUCT((Entrée!$B$4:B154=C107)*(Entrée!$C$4:C154))-SUMPRODUCT((Sortie!$B$4:B154=C107)*(Sortie!$C$4:C154)))</f>
        <v>1</v>
      </c>
      <c r="F107" s="23" t="s">
        <v>96</v>
      </c>
      <c r="G107" s="49"/>
      <c r="H107" s="39" t="s">
        <v>146</v>
      </c>
      <c r="I107" s="137"/>
      <c r="J107" s="45">
        <v>1506</v>
      </c>
      <c r="K107" s="56" t="s">
        <v>197</v>
      </c>
      <c r="L107" s="56"/>
      <c r="M107" s="49">
        <v>0.5</v>
      </c>
      <c r="N107" s="56" t="s">
        <v>137</v>
      </c>
      <c r="O107" s="91">
        <v>38.1</v>
      </c>
      <c r="P107" s="92">
        <f t="shared" si="18"/>
        <v>38.1</v>
      </c>
      <c r="Q107" s="262">
        <v>0</v>
      </c>
    </row>
    <row r="108" spans="1:17" ht="12.75" customHeight="1" x14ac:dyDescent="0.2">
      <c r="A108" s="84">
        <v>108</v>
      </c>
      <c r="B108" s="90" t="str">
        <f t="shared" si="19"/>
        <v xml:space="preserve">        </v>
      </c>
      <c r="C108" s="333" t="s">
        <v>342</v>
      </c>
      <c r="D108" s="171">
        <v>1</v>
      </c>
      <c r="E108" s="138">
        <f>IF(C108="","",D108+SUMPRODUCT((Entrée!$B$4:B155=C108)*(Entrée!$C$4:C155))-SUMPRODUCT((Sortie!$B$4:B155=C108)*(Sortie!$C$4:C155)))</f>
        <v>1</v>
      </c>
      <c r="F108" s="23" t="s">
        <v>97</v>
      </c>
      <c r="G108" s="49" t="s">
        <v>137</v>
      </c>
      <c r="H108" s="45" t="s">
        <v>146</v>
      </c>
      <c r="I108" s="137">
        <v>0.2</v>
      </c>
      <c r="J108" s="45">
        <v>1506</v>
      </c>
      <c r="K108" s="49" t="s">
        <v>198</v>
      </c>
      <c r="L108" s="49">
        <v>1</v>
      </c>
      <c r="M108" s="49">
        <v>1</v>
      </c>
      <c r="N108" s="49" t="s">
        <v>137</v>
      </c>
      <c r="O108" s="91">
        <v>28.12</v>
      </c>
      <c r="P108" s="92">
        <f t="shared" si="18"/>
        <v>28.12</v>
      </c>
      <c r="Q108" s="262">
        <v>0</v>
      </c>
    </row>
    <row r="109" spans="1:17" ht="5.0999999999999996" customHeight="1" x14ac:dyDescent="0.25">
      <c r="A109" s="194" t="s">
        <v>135</v>
      </c>
      <c r="B109" s="74"/>
      <c r="C109" s="143"/>
      <c r="D109" s="193">
        <v>2</v>
      </c>
      <c r="E109" s="195">
        <v>2</v>
      </c>
      <c r="F109" s="16"/>
      <c r="G109" s="40"/>
      <c r="H109" s="16"/>
      <c r="I109" s="196">
        <v>1</v>
      </c>
      <c r="J109" s="16"/>
      <c r="K109" s="40"/>
      <c r="L109" s="40"/>
      <c r="M109" s="40"/>
      <c r="N109" s="40"/>
      <c r="O109" s="94"/>
      <c r="P109" s="95">
        <f t="shared" si="18"/>
        <v>0</v>
      </c>
      <c r="Q109" s="263"/>
    </row>
    <row r="110" spans="1:17" ht="12.75" customHeight="1" thickBot="1" x14ac:dyDescent="0.25">
      <c r="A110" s="215" t="s">
        <v>255</v>
      </c>
      <c r="B110" s="214"/>
      <c r="C110" s="150"/>
      <c r="D110" s="213">
        <v>2</v>
      </c>
      <c r="E110" s="213">
        <v>2</v>
      </c>
      <c r="F110" s="32" t="s">
        <v>98</v>
      </c>
      <c r="G110" s="52"/>
      <c r="H110" s="67"/>
      <c r="I110" s="212">
        <v>1</v>
      </c>
      <c r="J110" s="67"/>
      <c r="K110" s="52"/>
      <c r="L110" s="52"/>
      <c r="M110" s="52"/>
      <c r="N110" s="52"/>
      <c r="O110" s="122"/>
      <c r="P110" s="123">
        <f t="shared" si="18"/>
        <v>0</v>
      </c>
      <c r="Q110" s="274"/>
    </row>
    <row r="111" spans="1:17" ht="12.75" customHeight="1" x14ac:dyDescent="0.2">
      <c r="A111" s="214">
        <v>109</v>
      </c>
      <c r="B111" s="90" t="str">
        <f t="shared" ref="B111:B112" si="20">IF(E111&lt;=I111,"A commander","        ")</f>
        <v xml:space="preserve">        </v>
      </c>
      <c r="C111" s="333" t="s">
        <v>343</v>
      </c>
      <c r="D111" s="171">
        <v>1</v>
      </c>
      <c r="E111" s="138">
        <f>IF(C111="","",D111+SUMPRODUCT((Entrée!$B$4:B158=C111)*(Entrée!$C$4:C158))-SUMPRODUCT((Sortie!$B$4:B158=C111)*(Sortie!$C$4:C158)))</f>
        <v>1</v>
      </c>
      <c r="F111" s="23" t="s">
        <v>99</v>
      </c>
      <c r="G111" s="49" t="s">
        <v>137</v>
      </c>
      <c r="H111" s="45" t="s">
        <v>146</v>
      </c>
      <c r="I111" s="137">
        <v>0.2</v>
      </c>
      <c r="J111" s="45">
        <v>1506</v>
      </c>
      <c r="K111" s="49" t="s">
        <v>199</v>
      </c>
      <c r="L111" s="49">
        <v>1</v>
      </c>
      <c r="M111" s="49">
        <v>1</v>
      </c>
      <c r="N111" s="49" t="s">
        <v>137</v>
      </c>
      <c r="O111" s="91">
        <v>146.25</v>
      </c>
      <c r="P111" s="92">
        <f t="shared" si="18"/>
        <v>146.25</v>
      </c>
      <c r="Q111" s="262">
        <v>0</v>
      </c>
    </row>
    <row r="112" spans="1:17" ht="12.75" customHeight="1" x14ac:dyDescent="0.2">
      <c r="A112" s="214">
        <v>110</v>
      </c>
      <c r="B112" s="90" t="str">
        <f t="shared" si="20"/>
        <v>A commander</v>
      </c>
      <c r="C112" s="333" t="s">
        <v>344</v>
      </c>
      <c r="D112" s="171">
        <v>0</v>
      </c>
      <c r="E112" s="138">
        <f>IF(C112="","",D112+SUMPRODUCT((Entrée!$B$4:B159=C112)*(Entrée!$C$4:C159))-SUMPRODUCT((Sortie!$B$4:B159=C112)*(Sortie!$C$4:C159)))</f>
        <v>0</v>
      </c>
      <c r="F112" s="23" t="s">
        <v>100</v>
      </c>
      <c r="G112" s="49" t="s">
        <v>137</v>
      </c>
      <c r="H112" s="45" t="s">
        <v>146</v>
      </c>
      <c r="I112" s="137">
        <v>0.2</v>
      </c>
      <c r="J112" s="45">
        <v>1506</v>
      </c>
      <c r="K112" s="49" t="s">
        <v>200</v>
      </c>
      <c r="L112" s="49">
        <v>0.5</v>
      </c>
      <c r="M112" s="49">
        <v>1</v>
      </c>
      <c r="N112" s="49" t="s">
        <v>137</v>
      </c>
      <c r="O112" s="91">
        <v>140.25</v>
      </c>
      <c r="P112" s="92">
        <f t="shared" si="18"/>
        <v>140.25</v>
      </c>
      <c r="Q112" s="262">
        <v>0</v>
      </c>
    </row>
    <row r="113" spans="1:17" ht="5.25" customHeight="1" x14ac:dyDescent="0.25">
      <c r="A113" s="194" t="s">
        <v>256</v>
      </c>
      <c r="B113" s="74"/>
      <c r="C113" s="143"/>
      <c r="D113" s="193">
        <v>2</v>
      </c>
      <c r="E113" s="195">
        <v>2</v>
      </c>
      <c r="F113" s="16"/>
      <c r="G113" s="40"/>
      <c r="H113" s="16"/>
      <c r="I113" s="196">
        <v>1</v>
      </c>
      <c r="J113" s="16"/>
      <c r="K113" s="40"/>
      <c r="L113" s="40"/>
      <c r="M113" s="40"/>
      <c r="N113" s="40"/>
      <c r="O113" s="94"/>
      <c r="P113" s="95">
        <f t="shared" si="18"/>
        <v>0</v>
      </c>
      <c r="Q113" s="263"/>
    </row>
    <row r="114" spans="1:17" ht="12.75" customHeight="1" thickBot="1" x14ac:dyDescent="0.25">
      <c r="A114" s="209" t="s">
        <v>257</v>
      </c>
      <c r="B114" s="85"/>
      <c r="C114" s="151"/>
      <c r="D114" s="210">
        <v>2</v>
      </c>
      <c r="E114" s="210">
        <v>2</v>
      </c>
      <c r="F114" s="33" t="s">
        <v>101</v>
      </c>
      <c r="G114" s="53"/>
      <c r="H114" s="68"/>
      <c r="I114" s="211">
        <v>1</v>
      </c>
      <c r="J114" s="68"/>
      <c r="K114" s="53"/>
      <c r="L114" s="53"/>
      <c r="M114" s="53"/>
      <c r="N114" s="53"/>
      <c r="O114" s="124"/>
      <c r="P114" s="125">
        <f t="shared" si="18"/>
        <v>0</v>
      </c>
      <c r="Q114" s="275"/>
    </row>
    <row r="115" spans="1:17" ht="12.75" customHeight="1" x14ac:dyDescent="0.2">
      <c r="A115" s="85">
        <v>111</v>
      </c>
      <c r="B115" s="90" t="str">
        <f t="shared" ref="B115" si="21">IF(E115&lt;=I115,"A commander","        ")</f>
        <v>A commander</v>
      </c>
      <c r="C115" s="333" t="s">
        <v>345</v>
      </c>
      <c r="D115" s="171">
        <v>-2</v>
      </c>
      <c r="E115" s="138">
        <f>IF(C115="","",D115+SUMPRODUCT((Entrée!$B$4:B162=C115)*(Entrée!$C$4:C162))-SUMPRODUCT((Sortie!$B$4:B162=C115)*(Sortie!$C$4:C162)))</f>
        <v>-2</v>
      </c>
      <c r="F115" s="23" t="s">
        <v>102</v>
      </c>
      <c r="G115" s="49" t="s">
        <v>136</v>
      </c>
      <c r="H115" s="39" t="s">
        <v>146</v>
      </c>
      <c r="I115" s="137">
        <v>1</v>
      </c>
      <c r="J115" s="45">
        <v>1506</v>
      </c>
      <c r="K115" s="49" t="s">
        <v>201</v>
      </c>
      <c r="L115" s="49">
        <v>1</v>
      </c>
      <c r="M115" s="49">
        <v>100</v>
      </c>
      <c r="N115" s="56" t="s">
        <v>202</v>
      </c>
      <c r="O115" s="91">
        <v>34.950000000000003</v>
      </c>
      <c r="P115" s="92">
        <f t="shared" si="18"/>
        <v>34.950000000000003</v>
      </c>
      <c r="Q115" s="262">
        <v>0</v>
      </c>
    </row>
    <row r="116" spans="1:17" ht="5.0999999999999996" customHeight="1" x14ac:dyDescent="0.25">
      <c r="A116" s="197" t="s">
        <v>258</v>
      </c>
      <c r="B116" s="86"/>
      <c r="C116" s="152"/>
      <c r="D116" s="199">
        <v>2</v>
      </c>
      <c r="E116" s="198">
        <v>2</v>
      </c>
      <c r="F116" s="34"/>
      <c r="G116" s="54"/>
      <c r="H116" s="34"/>
      <c r="I116" s="200">
        <v>1</v>
      </c>
      <c r="J116" s="34"/>
      <c r="K116" s="54"/>
      <c r="L116" s="54"/>
      <c r="M116" s="54"/>
      <c r="N116" s="54"/>
      <c r="O116" s="126"/>
      <c r="P116" s="127"/>
      <c r="Q116" s="276"/>
    </row>
    <row r="117" spans="1:17" ht="12.75" customHeight="1" thickBot="1" x14ac:dyDescent="0.25">
      <c r="A117" s="206" t="s">
        <v>259</v>
      </c>
      <c r="B117" s="87"/>
      <c r="C117" s="153"/>
      <c r="D117" s="207">
        <v>2</v>
      </c>
      <c r="E117" s="207">
        <v>2</v>
      </c>
      <c r="F117" s="35" t="s">
        <v>103</v>
      </c>
      <c r="G117" s="55"/>
      <c r="H117" s="69"/>
      <c r="I117" s="208">
        <v>1</v>
      </c>
      <c r="J117" s="69"/>
      <c r="K117" s="55"/>
      <c r="L117" s="55"/>
      <c r="M117" s="55"/>
      <c r="N117" s="55"/>
      <c r="O117" s="129"/>
      <c r="P117" s="130"/>
      <c r="Q117" s="277"/>
    </row>
    <row r="118" spans="1:17" ht="12.75" customHeight="1" x14ac:dyDescent="0.2">
      <c r="A118" s="87">
        <v>112</v>
      </c>
      <c r="B118" s="90" t="str">
        <f t="shared" ref="B118:B125" si="22">IF(E118&lt;=I118,"A commander","        ")</f>
        <v>A commander</v>
      </c>
      <c r="C118" s="333" t="s">
        <v>346</v>
      </c>
      <c r="D118" s="171">
        <v>-2</v>
      </c>
      <c r="E118" s="138">
        <f>IF(C118="","",D118+SUMPRODUCT((Entrée!$B$4:B165=C118)*(Entrée!$C$4:C165))-SUMPRODUCT((Sortie!$B$4:B165=C118)*(Sortie!$C$4:C165)))</f>
        <v>-2</v>
      </c>
      <c r="F118" s="23" t="s">
        <v>104</v>
      </c>
      <c r="G118" s="56" t="s">
        <v>135</v>
      </c>
      <c r="H118" s="45" t="s">
        <v>146</v>
      </c>
      <c r="I118" s="137">
        <v>100</v>
      </c>
      <c r="J118" s="45">
        <v>1506</v>
      </c>
      <c r="K118" s="56" t="s">
        <v>203</v>
      </c>
      <c r="L118" s="56">
        <v>200</v>
      </c>
      <c r="M118" s="49">
        <v>100</v>
      </c>
      <c r="N118" s="56" t="s">
        <v>135</v>
      </c>
      <c r="O118" s="91">
        <v>20</v>
      </c>
      <c r="P118" s="92">
        <f t="shared" si="18"/>
        <v>20</v>
      </c>
      <c r="Q118" s="262">
        <v>0</v>
      </c>
    </row>
    <row r="119" spans="1:17" ht="12.75" customHeight="1" x14ac:dyDescent="0.2">
      <c r="A119" s="87">
        <v>113</v>
      </c>
      <c r="B119" s="90" t="str">
        <f t="shared" si="22"/>
        <v>A commander</v>
      </c>
      <c r="C119" s="333" t="s">
        <v>347</v>
      </c>
      <c r="D119" s="171">
        <v>-2</v>
      </c>
      <c r="E119" s="138">
        <f>IF(C119="","",D119+SUMPRODUCT((Entrée!$B$4:B166=C119)*(Entrée!$C$4:C166))-SUMPRODUCT((Sortie!$B$4:B166=C119)*(Sortie!$C$4:C166)))</f>
        <v>-2</v>
      </c>
      <c r="F119" s="23" t="s">
        <v>105</v>
      </c>
      <c r="G119" s="56" t="s">
        <v>135</v>
      </c>
      <c r="H119" s="45" t="s">
        <v>146</v>
      </c>
      <c r="I119" s="137">
        <v>100</v>
      </c>
      <c r="J119" s="45">
        <v>1506</v>
      </c>
      <c r="K119" s="131" t="s">
        <v>204</v>
      </c>
      <c r="L119" s="131">
        <v>300</v>
      </c>
      <c r="M119" s="289">
        <v>100</v>
      </c>
      <c r="N119" s="56" t="s">
        <v>135</v>
      </c>
      <c r="O119" s="91">
        <v>20</v>
      </c>
      <c r="P119" s="92">
        <f t="shared" si="18"/>
        <v>20</v>
      </c>
      <c r="Q119" s="262">
        <v>0</v>
      </c>
    </row>
    <row r="120" spans="1:17" ht="12.75" customHeight="1" x14ac:dyDescent="0.2">
      <c r="A120" s="87">
        <v>114</v>
      </c>
      <c r="B120" s="90" t="str">
        <f t="shared" si="22"/>
        <v>A commander</v>
      </c>
      <c r="C120" s="333" t="s">
        <v>348</v>
      </c>
      <c r="D120" s="171">
        <v>-2</v>
      </c>
      <c r="E120" s="138">
        <f>IF(C120="","",D120+SUMPRODUCT((Entrée!$B$4:B167=C120)*(Entrée!$C$4:C167))-SUMPRODUCT((Sortie!$B$4:B167=C120)*(Sortie!$C$4:C167)))</f>
        <v>-2</v>
      </c>
      <c r="F120" s="23" t="s">
        <v>106</v>
      </c>
      <c r="G120" s="56" t="s">
        <v>135</v>
      </c>
      <c r="H120" s="45" t="s">
        <v>146</v>
      </c>
      <c r="I120" s="137">
        <v>100</v>
      </c>
      <c r="J120" s="45">
        <v>1506</v>
      </c>
      <c r="K120" s="56" t="s">
        <v>205</v>
      </c>
      <c r="L120" s="56">
        <v>300</v>
      </c>
      <c r="M120" s="49">
        <v>100</v>
      </c>
      <c r="N120" s="56" t="s">
        <v>135</v>
      </c>
      <c r="O120" s="91">
        <v>20</v>
      </c>
      <c r="P120" s="92">
        <f t="shared" ref="P120:P125" si="23">O120-(O120*Q120/100)</f>
        <v>20</v>
      </c>
      <c r="Q120" s="262">
        <v>0</v>
      </c>
    </row>
    <row r="121" spans="1:17" ht="12.75" customHeight="1" x14ac:dyDescent="0.2">
      <c r="A121" s="87">
        <v>115</v>
      </c>
      <c r="B121" s="90" t="str">
        <f t="shared" si="22"/>
        <v>A commander</v>
      </c>
      <c r="C121" s="333" t="s">
        <v>349</v>
      </c>
      <c r="D121" s="171">
        <v>-1</v>
      </c>
      <c r="E121" s="138">
        <f>IF(C121="","",D121+SUMPRODUCT((Entrée!$B$4:B168=C121)*(Entrée!$C$4:C168))-SUMPRODUCT((Sortie!$B$4:B168=C121)*(Sortie!$C$4:C168)))</f>
        <v>-1</v>
      </c>
      <c r="F121" s="23" t="s">
        <v>107</v>
      </c>
      <c r="G121" s="56" t="s">
        <v>135</v>
      </c>
      <c r="H121" s="45" t="s">
        <v>146</v>
      </c>
      <c r="I121" s="137">
        <v>100</v>
      </c>
      <c r="J121" s="45">
        <v>1506</v>
      </c>
      <c r="K121" s="131" t="s">
        <v>206</v>
      </c>
      <c r="L121" s="131">
        <v>300</v>
      </c>
      <c r="M121" s="49">
        <v>90</v>
      </c>
      <c r="N121" s="56" t="s">
        <v>135</v>
      </c>
      <c r="O121" s="91">
        <v>20</v>
      </c>
      <c r="P121" s="92">
        <f t="shared" si="23"/>
        <v>20</v>
      </c>
      <c r="Q121" s="262">
        <v>0</v>
      </c>
    </row>
    <row r="122" spans="1:17" ht="12.75" customHeight="1" x14ac:dyDescent="0.2">
      <c r="A122" s="87">
        <v>116</v>
      </c>
      <c r="B122" s="90" t="str">
        <f t="shared" si="22"/>
        <v>A commander</v>
      </c>
      <c r="C122" s="333" t="s">
        <v>350</v>
      </c>
      <c r="D122" s="171">
        <v>1</v>
      </c>
      <c r="E122" s="138">
        <f>IF(C122="","",D122+SUMPRODUCT((Entrée!$B$4:B169=C122)*(Entrée!$C$4:C169))-SUMPRODUCT((Sortie!$B$4:B169=C122)*(Sortie!$C$4:C169)))</f>
        <v>1</v>
      </c>
      <c r="F122" s="23" t="s">
        <v>108</v>
      </c>
      <c r="G122" s="56" t="s">
        <v>135</v>
      </c>
      <c r="H122" s="45" t="s">
        <v>146</v>
      </c>
      <c r="I122" s="137">
        <v>100</v>
      </c>
      <c r="J122" s="45">
        <v>1506</v>
      </c>
      <c r="K122" s="56" t="s">
        <v>207</v>
      </c>
      <c r="L122" s="56">
        <v>200</v>
      </c>
      <c r="M122" s="49">
        <v>100</v>
      </c>
      <c r="N122" s="56" t="s">
        <v>135</v>
      </c>
      <c r="O122" s="91">
        <v>18.559999999999999</v>
      </c>
      <c r="P122" s="92">
        <f t="shared" si="23"/>
        <v>18.559999999999999</v>
      </c>
      <c r="Q122" s="262">
        <v>0</v>
      </c>
    </row>
    <row r="123" spans="1:17" ht="12.75" customHeight="1" x14ac:dyDescent="0.2">
      <c r="A123" s="87">
        <v>117</v>
      </c>
      <c r="B123" s="90" t="str">
        <f t="shared" si="22"/>
        <v>A commander</v>
      </c>
      <c r="C123" s="333" t="s">
        <v>351</v>
      </c>
      <c r="D123" s="171">
        <v>-1</v>
      </c>
      <c r="E123" s="138">
        <f>IF(C123="","",D123+SUMPRODUCT((Entrée!$B$4:B170=C123)*(Entrée!$C$4:C170))-SUMPRODUCT((Sortie!$B$4:B170=C123)*(Sortie!$C$4:C170)))</f>
        <v>-1</v>
      </c>
      <c r="F123" s="23" t="s">
        <v>109</v>
      </c>
      <c r="G123" s="56" t="s">
        <v>135</v>
      </c>
      <c r="H123" s="45" t="s">
        <v>146</v>
      </c>
      <c r="I123" s="137">
        <v>100</v>
      </c>
      <c r="J123" s="45">
        <v>1506</v>
      </c>
      <c r="K123" s="56" t="s">
        <v>208</v>
      </c>
      <c r="L123" s="56">
        <v>300</v>
      </c>
      <c r="M123" s="49">
        <v>100</v>
      </c>
      <c r="N123" s="56" t="s">
        <v>135</v>
      </c>
      <c r="O123" s="91">
        <v>18.559999999999999</v>
      </c>
      <c r="P123" s="92">
        <f t="shared" si="23"/>
        <v>18.559999999999999</v>
      </c>
      <c r="Q123" s="262">
        <v>0</v>
      </c>
    </row>
    <row r="124" spans="1:17" ht="12.75" customHeight="1" x14ac:dyDescent="0.2">
      <c r="A124" s="87">
        <v>118</v>
      </c>
      <c r="B124" s="90" t="str">
        <f t="shared" si="22"/>
        <v>A commander</v>
      </c>
      <c r="C124" s="333" t="s">
        <v>352</v>
      </c>
      <c r="D124" s="171">
        <v>-2</v>
      </c>
      <c r="E124" s="138">
        <f>IF(C124="","",D124+SUMPRODUCT((Entrée!$B$4:B171=C124)*(Entrée!$C$4:C171))-SUMPRODUCT((Sortie!$B$4:B171=C124)*(Sortie!$C$4:C171)))</f>
        <v>-2</v>
      </c>
      <c r="F124" s="23" t="s">
        <v>110</v>
      </c>
      <c r="G124" s="56" t="s">
        <v>135</v>
      </c>
      <c r="H124" s="45" t="s">
        <v>146</v>
      </c>
      <c r="I124" s="137">
        <v>100</v>
      </c>
      <c r="J124" s="45">
        <v>1506</v>
      </c>
      <c r="K124" s="56" t="s">
        <v>209</v>
      </c>
      <c r="L124" s="56">
        <v>300</v>
      </c>
      <c r="M124" s="49">
        <v>100</v>
      </c>
      <c r="N124" s="56" t="s">
        <v>135</v>
      </c>
      <c r="O124" s="91">
        <v>18.559999999999999</v>
      </c>
      <c r="P124" s="92">
        <f t="shared" si="23"/>
        <v>18.559999999999999</v>
      </c>
      <c r="Q124" s="262">
        <v>0</v>
      </c>
    </row>
    <row r="125" spans="1:17" ht="12.75" customHeight="1" x14ac:dyDescent="0.2">
      <c r="A125" s="87">
        <v>119</v>
      </c>
      <c r="B125" s="90" t="str">
        <f t="shared" si="22"/>
        <v>A commander</v>
      </c>
      <c r="C125" s="333" t="s">
        <v>353</v>
      </c>
      <c r="D125" s="171">
        <v>-2</v>
      </c>
      <c r="E125" s="138">
        <f>IF(C125="","",D125+SUMPRODUCT((Entrée!$B$4:B172=C125)*(Entrée!$C$4:C172))-SUMPRODUCT((Sortie!$B$4:B172=C125)*(Sortie!$C$4:C172)))</f>
        <v>-2</v>
      </c>
      <c r="F125" s="23" t="s">
        <v>111</v>
      </c>
      <c r="G125" s="56" t="s">
        <v>135</v>
      </c>
      <c r="H125" s="45" t="s">
        <v>146</v>
      </c>
      <c r="I125" s="137">
        <v>100</v>
      </c>
      <c r="J125" s="45">
        <v>1506</v>
      </c>
      <c r="K125" s="56" t="s">
        <v>207</v>
      </c>
      <c r="L125" s="56">
        <v>300</v>
      </c>
      <c r="M125" s="49">
        <v>90</v>
      </c>
      <c r="N125" s="56" t="s">
        <v>135</v>
      </c>
      <c r="O125" s="91">
        <v>18.559999999999999</v>
      </c>
      <c r="P125" s="92">
        <f t="shared" si="23"/>
        <v>18.559999999999999</v>
      </c>
      <c r="Q125" s="262">
        <v>0</v>
      </c>
    </row>
    <row r="126" spans="1:17" ht="5.0999999999999996" customHeight="1" x14ac:dyDescent="0.2">
      <c r="A126" s="201" t="s">
        <v>258</v>
      </c>
      <c r="B126" s="88"/>
      <c r="C126" s="152"/>
      <c r="D126" s="199">
        <v>2</v>
      </c>
      <c r="E126" s="199">
        <v>2</v>
      </c>
      <c r="F126" s="36"/>
      <c r="G126" s="57"/>
      <c r="H126" s="54"/>
      <c r="I126" s="202">
        <v>1</v>
      </c>
      <c r="J126" s="54"/>
      <c r="K126" s="57"/>
      <c r="L126" s="57"/>
      <c r="M126" s="128"/>
      <c r="N126" s="57"/>
      <c r="O126" s="126"/>
      <c r="P126" s="127"/>
      <c r="Q126" s="276"/>
    </row>
    <row r="127" spans="1:17" ht="12.75" customHeight="1" x14ac:dyDescent="0.2">
      <c r="A127" s="203" t="s">
        <v>259</v>
      </c>
      <c r="B127" s="89"/>
      <c r="C127" s="154"/>
      <c r="D127" s="204">
        <v>2</v>
      </c>
      <c r="E127" s="204">
        <v>2</v>
      </c>
      <c r="F127" s="37" t="s">
        <v>112</v>
      </c>
      <c r="G127" s="58"/>
      <c r="H127" s="70"/>
      <c r="I127" s="205">
        <v>1</v>
      </c>
      <c r="J127" s="70"/>
      <c r="K127" s="58"/>
      <c r="L127" s="58"/>
      <c r="M127" s="58"/>
      <c r="N127" s="58"/>
      <c r="O127" s="132"/>
      <c r="P127" s="133"/>
      <c r="Q127" s="278"/>
    </row>
    <row r="128" spans="1:17" ht="12.75" customHeight="1" x14ac:dyDescent="0.2">
      <c r="A128" s="89">
        <v>120</v>
      </c>
      <c r="B128" s="90" t="str">
        <f t="shared" ref="B128:B130" si="24">IF(E128&lt;=I128,"A commander","        ")</f>
        <v>A commander</v>
      </c>
      <c r="C128" s="333" t="s">
        <v>354</v>
      </c>
      <c r="D128" s="171">
        <v>0</v>
      </c>
      <c r="E128" s="138">
        <f>IF(C128="","",D128+SUMPRODUCT((Entrée!$B$4:B175=C128)*(Entrée!$C$4:C175))-SUMPRODUCT((Sortie!$B$4:B175=C128)*(Sortie!$C$4:C175)))</f>
        <v>0</v>
      </c>
      <c r="F128" s="38" t="s">
        <v>113</v>
      </c>
      <c r="G128" s="59" t="s">
        <v>135</v>
      </c>
      <c r="H128" s="71" t="s">
        <v>147</v>
      </c>
      <c r="I128" s="167">
        <v>20</v>
      </c>
      <c r="J128" s="134">
        <v>1506</v>
      </c>
      <c r="K128" s="59" t="s">
        <v>210</v>
      </c>
      <c r="L128" s="59">
        <v>200</v>
      </c>
      <c r="M128" s="63">
        <v>100</v>
      </c>
      <c r="N128" s="59" t="s">
        <v>135</v>
      </c>
      <c r="O128" s="135">
        <v>19</v>
      </c>
      <c r="P128" s="135">
        <f t="shared" ref="P128:P130" si="25">O128-(O128*Q128)</f>
        <v>19</v>
      </c>
      <c r="Q128" s="279">
        <v>0</v>
      </c>
    </row>
    <row r="129" spans="1:17" ht="12.75" customHeight="1" x14ac:dyDescent="0.2">
      <c r="A129" s="89">
        <v>121</v>
      </c>
      <c r="B129" s="90" t="str">
        <f t="shared" si="24"/>
        <v>A commander</v>
      </c>
      <c r="C129" s="333" t="s">
        <v>355</v>
      </c>
      <c r="D129" s="171">
        <v>0</v>
      </c>
      <c r="E129" s="138">
        <f>IF(C129="","",D129+SUMPRODUCT((Entrée!$B$4:B176=C129)*(Entrée!$C$4:C176))-SUMPRODUCT((Sortie!$B$4:B176=C129)*(Sortie!$C$4:C176)))</f>
        <v>0</v>
      </c>
      <c r="F129" s="23" t="s">
        <v>114</v>
      </c>
      <c r="G129" s="56" t="s">
        <v>135</v>
      </c>
      <c r="H129" s="71" t="s">
        <v>147</v>
      </c>
      <c r="I129" s="137">
        <v>10</v>
      </c>
      <c r="J129" s="45">
        <v>1506</v>
      </c>
      <c r="K129" s="56" t="s">
        <v>211</v>
      </c>
      <c r="L129" s="56">
        <v>100</v>
      </c>
      <c r="M129" s="49">
        <v>100</v>
      </c>
      <c r="N129" s="56" t="s">
        <v>135</v>
      </c>
      <c r="O129" s="92">
        <v>30</v>
      </c>
      <c r="P129" s="92">
        <f t="shared" si="25"/>
        <v>30</v>
      </c>
      <c r="Q129" s="262">
        <v>0</v>
      </c>
    </row>
    <row r="130" spans="1:17" ht="12.75" customHeight="1" x14ac:dyDescent="0.2">
      <c r="A130" s="89">
        <v>122</v>
      </c>
      <c r="B130" s="90" t="str">
        <f t="shared" si="24"/>
        <v>A commander</v>
      </c>
      <c r="C130" s="333" t="s">
        <v>333</v>
      </c>
      <c r="D130" s="171">
        <v>1</v>
      </c>
      <c r="E130" s="138">
        <f>IF(C130="","",D130+SUMPRODUCT((Entrée!$B$4:B177=C130)*(Entrée!$C$4:C177))-SUMPRODUCT((Sortie!$B$4:B177=C130)*(Sortie!$C$4:C177)))</f>
        <v>1</v>
      </c>
      <c r="F130" s="23" t="s">
        <v>115</v>
      </c>
      <c r="G130" s="56" t="s">
        <v>135</v>
      </c>
      <c r="H130" s="71" t="s">
        <v>147</v>
      </c>
      <c r="I130" s="137">
        <v>10</v>
      </c>
      <c r="J130" s="45">
        <v>1506</v>
      </c>
      <c r="K130" s="56" t="s">
        <v>212</v>
      </c>
      <c r="L130" s="56">
        <v>100</v>
      </c>
      <c r="M130" s="49">
        <v>10</v>
      </c>
      <c r="N130" s="56" t="s">
        <v>135</v>
      </c>
      <c r="O130" s="92">
        <v>5.6</v>
      </c>
      <c r="P130" s="92">
        <f t="shared" si="25"/>
        <v>5.6</v>
      </c>
      <c r="Q130" s="262">
        <v>0</v>
      </c>
    </row>
  </sheetData>
  <customSheetViews>
    <customSheetView guid="{3B41E261-378D-487A-B573-333FFFE4F561}">
      <selection sqref="A1:Q1"/>
      <pageMargins left="0.78740157499999996" right="0.78740157499999996" top="0.984251969" bottom="0.984251969" header="0.4921259845" footer="0.4921259845"/>
      <pageSetup paperSize="9" orientation="portrait" horizontalDpi="360" verticalDpi="360" r:id="rId1"/>
      <headerFooter alignWithMargins="0"/>
    </customSheetView>
  </customSheetViews>
  <mergeCells count="16">
    <mergeCell ref="J2:J3"/>
    <mergeCell ref="K2:K3"/>
    <mergeCell ref="L2:L3"/>
    <mergeCell ref="A1:Q1"/>
    <mergeCell ref="G2:G3"/>
    <mergeCell ref="A2:A3"/>
    <mergeCell ref="B2:B3"/>
    <mergeCell ref="C2:C3"/>
    <mergeCell ref="E2:E3"/>
    <mergeCell ref="F2:F3"/>
    <mergeCell ref="D2:D3"/>
    <mergeCell ref="O2:O3"/>
    <mergeCell ref="Q2:Q3"/>
    <mergeCell ref="M2:N2"/>
    <mergeCell ref="H2:H3"/>
    <mergeCell ref="I2:I3"/>
  </mergeCells>
  <phoneticPr fontId="4" type="noConversion"/>
  <conditionalFormatting sqref="C70:D70">
    <cfRule type="expression" dxfId="37" priority="58" stopIfTrue="1">
      <formula>MOD(ROW(),2)</formula>
    </cfRule>
  </conditionalFormatting>
  <conditionalFormatting sqref="B6:B10">
    <cfRule type="containsText" dxfId="36" priority="16" operator="containsText" text="A commander">
      <formula>NOT(ISERROR(SEARCH("A commander",B6)))</formula>
    </cfRule>
  </conditionalFormatting>
  <conditionalFormatting sqref="B118:B125">
    <cfRule type="containsText" dxfId="35" priority="3" operator="containsText" text="A commander">
      <formula>NOT(ISERROR(SEARCH("A commander",B118)))</formula>
    </cfRule>
  </conditionalFormatting>
  <conditionalFormatting sqref="B13:B17">
    <cfRule type="containsText" dxfId="34" priority="15" operator="containsText" text="A commander">
      <formula>NOT(ISERROR(SEARCH("A commander",B13)))</formula>
    </cfRule>
  </conditionalFormatting>
  <conditionalFormatting sqref="B20:B25">
    <cfRule type="containsText" dxfId="33" priority="14" operator="containsText" text="A commander">
      <formula>NOT(ISERROR(SEARCH("A commander",B20)))</formula>
    </cfRule>
  </conditionalFormatting>
  <conditionalFormatting sqref="B28:B43">
    <cfRule type="containsText" dxfId="32" priority="13" operator="containsText" text="A commander">
      <formula>NOT(ISERROR(SEARCH("A commander",B28)))</formula>
    </cfRule>
  </conditionalFormatting>
  <conditionalFormatting sqref="B46:B67">
    <cfRule type="containsText" dxfId="31" priority="12" operator="containsText" text="A commander">
      <formula>NOT(ISERROR(SEARCH("A commander",B46)))</formula>
    </cfRule>
  </conditionalFormatting>
  <conditionalFormatting sqref="B70">
    <cfRule type="containsText" dxfId="30" priority="11" operator="containsText" text="A commander">
      <formula>NOT(ISERROR(SEARCH("A commander",B70)))</formula>
    </cfRule>
  </conditionalFormatting>
  <conditionalFormatting sqref="B73:B80">
    <cfRule type="containsText" dxfId="29" priority="10" operator="containsText" text="A commander">
      <formula>NOT(ISERROR(SEARCH("A commander",B73)))</formula>
    </cfRule>
  </conditionalFormatting>
  <conditionalFormatting sqref="B83">
    <cfRule type="containsText" dxfId="28" priority="9" operator="containsText" text="A commander">
      <formula>NOT(ISERROR(SEARCH("A commander",B83)))</formula>
    </cfRule>
  </conditionalFormatting>
  <conditionalFormatting sqref="B86:B93">
    <cfRule type="containsText" dxfId="27" priority="8" operator="containsText" text="A commander">
      <formula>NOT(ISERROR(SEARCH("A commander",B86)))</formula>
    </cfRule>
  </conditionalFormatting>
  <conditionalFormatting sqref="B96:B101">
    <cfRule type="containsText" dxfId="26" priority="7" operator="containsText" text="A commander">
      <formula>NOT(ISERROR(SEARCH("A commander",B96)))</formula>
    </cfRule>
  </conditionalFormatting>
  <conditionalFormatting sqref="B104:B108">
    <cfRule type="containsText" dxfId="25" priority="6" operator="containsText" text="A commander">
      <formula>NOT(ISERROR(SEARCH("A commander",B104)))</formula>
    </cfRule>
  </conditionalFormatting>
  <conditionalFormatting sqref="B111:B112">
    <cfRule type="containsText" dxfId="24" priority="5" operator="containsText" text="A commander">
      <formula>NOT(ISERROR(SEARCH("A commander",B111)))</formula>
    </cfRule>
  </conditionalFormatting>
  <conditionalFormatting sqref="B115">
    <cfRule type="containsText" dxfId="23" priority="1" operator="containsText" text="A commander">
      <formula>NOT(ISERROR(SEARCH("A commander",B115)))</formula>
    </cfRule>
  </conditionalFormatting>
  <conditionalFormatting sqref="B128:B130">
    <cfRule type="containsText" dxfId="22" priority="2" operator="containsText" text="A commander">
      <formula>NOT(ISERROR(SEARCH("A commander",B128)))</formula>
    </cfRule>
  </conditionalFormatting>
  <pageMargins left="0.78740157499999996" right="0.78740157499999996" top="0.984251969" bottom="0.984251969" header="0.4921259845" footer="0.4921259845"/>
  <pageSetup paperSize="9" orientation="portrait" horizontalDpi="360" verticalDpi="360" r:id="rId2"/>
  <headerFooter alignWithMargins="0"/>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rgb="FFFF0000"/>
  </sheetPr>
  <dimension ref="A1:I130"/>
  <sheetViews>
    <sheetView showGridLines="0" showRowColHeaders="0" zoomScaleNormal="89" workbookViewId="0">
      <selection activeCell="A5" sqref="A5:I130"/>
    </sheetView>
  </sheetViews>
  <sheetFormatPr baseColWidth="10" defaultRowHeight="12.75" x14ac:dyDescent="0.2"/>
  <cols>
    <col min="1" max="1" width="16.625" style="5" customWidth="1"/>
    <col min="2" max="2" width="59.75" customWidth="1"/>
    <col min="3" max="3" width="18.75" style="301" customWidth="1"/>
    <col min="4" max="4" width="16.25" style="5" customWidth="1"/>
    <col min="5" max="5" width="9.5" style="177" customWidth="1"/>
    <col min="6" max="6" width="14.875" style="177" customWidth="1"/>
    <col min="7" max="7" width="12.875" style="183" customWidth="1"/>
    <col min="8" max="8" width="11" style="283"/>
    <col min="9" max="9" width="11" style="175"/>
  </cols>
  <sheetData>
    <row r="1" spans="1:9" ht="27" thickBot="1" x14ac:dyDescent="0.45">
      <c r="A1" s="545" t="s">
        <v>266</v>
      </c>
      <c r="B1" s="546"/>
      <c r="C1" s="546"/>
      <c r="D1" s="546"/>
      <c r="E1" s="546"/>
      <c r="F1" s="546"/>
      <c r="G1" s="546"/>
      <c r="H1" s="546"/>
      <c r="I1" s="547"/>
    </row>
    <row r="2" spans="1:9" ht="12.75" customHeight="1" x14ac:dyDescent="0.2">
      <c r="A2" s="548"/>
      <c r="B2" s="548"/>
      <c r="C2" s="548"/>
      <c r="D2" s="548"/>
      <c r="E2" s="548"/>
      <c r="F2" s="548"/>
      <c r="G2" s="548"/>
      <c r="H2" s="548"/>
      <c r="I2" s="548"/>
    </row>
    <row r="3" spans="1:9" ht="44.25" customHeight="1" x14ac:dyDescent="0.2">
      <c r="A3" s="549"/>
      <c r="B3" s="549"/>
      <c r="C3" s="549"/>
      <c r="D3" s="549"/>
      <c r="E3" s="549"/>
      <c r="F3" s="549"/>
      <c r="G3" s="549"/>
      <c r="H3" s="549"/>
      <c r="I3" s="549"/>
    </row>
    <row r="4" spans="1:9" ht="12" customHeight="1" x14ac:dyDescent="0.2">
      <c r="A4" s="161" t="s">
        <v>226</v>
      </c>
      <c r="B4" s="161" t="s">
        <v>2</v>
      </c>
      <c r="C4" s="297" t="s">
        <v>0</v>
      </c>
      <c r="D4" s="161" t="s">
        <v>229</v>
      </c>
      <c r="E4" s="178" t="s">
        <v>216</v>
      </c>
      <c r="F4" s="178" t="s">
        <v>230</v>
      </c>
      <c r="G4" s="176" t="s">
        <v>231</v>
      </c>
      <c r="H4" s="286" t="s">
        <v>221</v>
      </c>
      <c r="I4" s="176" t="s">
        <v>220</v>
      </c>
    </row>
    <row r="5" spans="1:9" ht="12.75" customHeight="1" x14ac:dyDescent="0.2">
      <c r="A5" s="49"/>
      <c r="B5" s="19"/>
      <c r="C5" s="298"/>
      <c r="D5" s="49"/>
      <c r="E5" s="180"/>
      <c r="F5" s="180"/>
      <c r="G5" s="185"/>
      <c r="H5" s="284"/>
      <c r="I5" s="91"/>
    </row>
    <row r="6" spans="1:9" ht="12.75" customHeight="1" x14ac:dyDescent="0.2">
      <c r="A6" s="49"/>
      <c r="B6" s="19"/>
      <c r="C6" s="298"/>
      <c r="D6" s="49"/>
      <c r="E6" s="180"/>
      <c r="F6" s="180"/>
      <c r="G6" s="185"/>
      <c r="H6" s="284"/>
      <c r="I6" s="91"/>
    </row>
    <row r="7" spans="1:9" ht="12.75" customHeight="1" x14ac:dyDescent="0.2">
      <c r="A7" s="49"/>
      <c r="B7" s="19"/>
      <c r="C7" s="298"/>
      <c r="D7" s="49"/>
      <c r="E7" s="180"/>
      <c r="F7" s="180"/>
      <c r="G7" s="185"/>
      <c r="H7" s="284"/>
      <c r="I7" s="91"/>
    </row>
    <row r="8" spans="1:9" ht="12.75" customHeight="1" x14ac:dyDescent="0.2">
      <c r="A8" s="253"/>
      <c r="B8" s="45"/>
      <c r="C8" s="107"/>
      <c r="D8" s="49"/>
      <c r="E8" s="180"/>
      <c r="F8" s="180"/>
      <c r="G8" s="185"/>
      <c r="H8" s="284"/>
      <c r="I8" s="91"/>
    </row>
    <row r="9" spans="1:9" ht="12.75" customHeight="1" x14ac:dyDescent="0.2">
      <c r="A9" s="49"/>
      <c r="B9" s="19"/>
      <c r="C9" s="298"/>
      <c r="D9" s="49"/>
      <c r="E9" s="180"/>
      <c r="F9" s="180"/>
      <c r="G9" s="185"/>
      <c r="H9" s="284"/>
      <c r="I9" s="91"/>
    </row>
    <row r="10" spans="1:9" ht="12.75" customHeight="1" x14ac:dyDescent="0.2">
      <c r="A10" s="49"/>
      <c r="B10" s="19"/>
      <c r="C10" s="298"/>
      <c r="D10" s="49"/>
      <c r="E10" s="180"/>
      <c r="F10" s="180"/>
      <c r="G10" s="185"/>
      <c r="H10" s="284"/>
      <c r="I10" s="91"/>
    </row>
    <row r="11" spans="1:9" ht="12.75" customHeight="1" x14ac:dyDescent="0.2">
      <c r="A11" s="165"/>
      <c r="B11" s="163"/>
      <c r="C11" s="300"/>
      <c r="D11" s="182"/>
      <c r="E11" s="179"/>
      <c r="F11" s="179"/>
      <c r="G11" s="187"/>
      <c r="H11" s="284"/>
      <c r="I11" s="91"/>
    </row>
    <row r="12" spans="1:9" ht="12.75" customHeight="1" x14ac:dyDescent="0.2">
      <c r="A12" s="49"/>
      <c r="B12" s="19"/>
      <c r="C12" s="298"/>
      <c r="D12" s="49"/>
      <c r="E12" s="180"/>
      <c r="F12" s="180"/>
      <c r="G12" s="185"/>
      <c r="H12" s="284"/>
      <c r="I12" s="91"/>
    </row>
    <row r="13" spans="1:9" ht="12.75" customHeight="1" x14ac:dyDescent="0.2">
      <c r="A13" s="49"/>
      <c r="B13" s="19"/>
      <c r="C13" s="298"/>
      <c r="D13" s="49"/>
      <c r="E13" s="180"/>
      <c r="F13" s="180"/>
      <c r="G13" s="185"/>
      <c r="H13" s="284"/>
      <c r="I13" s="91"/>
    </row>
    <row r="14" spans="1:9" ht="12.75" customHeight="1" x14ac:dyDescent="0.2">
      <c r="A14" s="182"/>
      <c r="B14" s="164"/>
      <c r="C14" s="299"/>
      <c r="D14" s="45"/>
      <c r="E14" s="180"/>
      <c r="F14" s="181"/>
      <c r="G14" s="187"/>
      <c r="H14" s="284"/>
      <c r="I14" s="91"/>
    </row>
    <row r="15" spans="1:9" ht="12.75" customHeight="1" x14ac:dyDescent="0.2">
      <c r="A15" s="49"/>
      <c r="B15" s="19"/>
      <c r="C15" s="298"/>
      <c r="D15" s="45"/>
      <c r="E15" s="180"/>
      <c r="F15" s="181"/>
      <c r="G15" s="187"/>
      <c r="H15" s="284"/>
      <c r="I15" s="91"/>
    </row>
    <row r="16" spans="1:9" ht="12.75" customHeight="1" x14ac:dyDescent="0.2">
      <c r="A16" s="49"/>
      <c r="B16" s="19"/>
      <c r="C16" s="298"/>
      <c r="D16" s="49"/>
      <c r="E16" s="180"/>
      <c r="F16" s="180"/>
      <c r="G16" s="185"/>
      <c r="H16" s="284"/>
      <c r="I16" s="91"/>
    </row>
    <row r="17" spans="1:9" ht="12.75" customHeight="1" x14ac:dyDescent="0.2">
      <c r="A17" s="49"/>
      <c r="B17" s="49"/>
      <c r="C17" s="298"/>
      <c r="D17" s="182"/>
      <c r="E17" s="179"/>
      <c r="F17" s="179"/>
      <c r="G17" s="184"/>
      <c r="H17" s="284"/>
      <c r="I17" s="91"/>
    </row>
    <row r="18" spans="1:9" ht="12.75" customHeight="1" x14ac:dyDescent="0.2">
      <c r="A18" s="49"/>
      <c r="B18" s="19"/>
      <c r="C18" s="298"/>
      <c r="D18" s="165"/>
      <c r="E18" s="179"/>
      <c r="F18" s="179"/>
      <c r="G18" s="184"/>
      <c r="H18" s="284"/>
      <c r="I18" s="91"/>
    </row>
    <row r="19" spans="1:9" ht="12.75" customHeight="1" x14ac:dyDescent="0.2">
      <c r="A19" s="49"/>
      <c r="B19" s="19"/>
      <c r="C19" s="298"/>
      <c r="D19" s="49"/>
      <c r="E19" s="180"/>
      <c r="F19" s="180"/>
      <c r="G19" s="185"/>
      <c r="H19" s="284"/>
      <c r="I19" s="91"/>
    </row>
    <row r="20" spans="1:9" ht="12.75" customHeight="1" x14ac:dyDescent="0.2">
      <c r="A20" s="49"/>
      <c r="B20" s="19"/>
      <c r="C20" s="298"/>
      <c r="D20" s="49"/>
      <c r="E20" s="180"/>
      <c r="F20" s="180"/>
      <c r="G20" s="185"/>
      <c r="H20" s="284"/>
      <c r="I20" s="91"/>
    </row>
    <row r="21" spans="1:9" ht="12.75" customHeight="1" x14ac:dyDescent="0.2">
      <c r="A21" s="165"/>
      <c r="B21" s="163"/>
      <c r="C21" s="300"/>
      <c r="D21" s="49"/>
      <c r="E21" s="180"/>
      <c r="F21" s="180"/>
      <c r="G21" s="185"/>
      <c r="H21" s="284"/>
      <c r="I21" s="91"/>
    </row>
    <row r="22" spans="1:9" ht="12.75" customHeight="1" x14ac:dyDescent="0.2">
      <c r="A22" s="49"/>
      <c r="B22" s="19"/>
      <c r="C22" s="298"/>
      <c r="D22" s="49"/>
      <c r="E22" s="180"/>
      <c r="F22" s="180"/>
      <c r="G22" s="185"/>
      <c r="H22" s="284"/>
      <c r="I22" s="91"/>
    </row>
    <row r="23" spans="1:9" ht="12.75" customHeight="1" x14ac:dyDescent="0.2">
      <c r="A23" s="49"/>
      <c r="B23" s="19"/>
      <c r="C23" s="298"/>
      <c r="D23" s="49"/>
      <c r="E23" s="180"/>
      <c r="F23" s="180"/>
      <c r="G23" s="185"/>
      <c r="H23" s="284"/>
      <c r="I23" s="91"/>
    </row>
    <row r="24" spans="1:9" ht="12.75" customHeight="1" x14ac:dyDescent="0.2">
      <c r="A24" s="49"/>
      <c r="B24" s="45"/>
      <c r="C24" s="107"/>
      <c r="D24" s="49"/>
      <c r="E24" s="180"/>
      <c r="F24" s="180"/>
      <c r="G24" s="185"/>
      <c r="H24" s="284"/>
      <c r="I24" s="91"/>
    </row>
    <row r="25" spans="1:9" ht="12.75" customHeight="1" x14ac:dyDescent="0.2">
      <c r="A25" s="49"/>
      <c r="B25" s="19"/>
      <c r="C25" s="298"/>
      <c r="D25" s="49"/>
      <c r="E25" s="180"/>
      <c r="F25" s="180"/>
      <c r="G25" s="185"/>
      <c r="H25" s="284"/>
      <c r="I25" s="91"/>
    </row>
    <row r="26" spans="1:9" ht="12.75" customHeight="1" x14ac:dyDescent="0.2">
      <c r="A26" s="49"/>
      <c r="B26" s="19"/>
      <c r="C26" s="298"/>
      <c r="D26" s="182"/>
      <c r="E26" s="179"/>
      <c r="F26" s="179"/>
      <c r="G26" s="187"/>
      <c r="H26" s="284"/>
      <c r="I26" s="91"/>
    </row>
    <row r="27" spans="1:9" ht="12.75" customHeight="1" x14ac:dyDescent="0.2">
      <c r="A27" s="49"/>
      <c r="B27" s="19"/>
      <c r="C27" s="298"/>
      <c r="D27" s="49"/>
      <c r="E27" s="180"/>
      <c r="F27" s="180"/>
      <c r="G27" s="185"/>
      <c r="H27" s="284"/>
      <c r="I27" s="91"/>
    </row>
    <row r="28" spans="1:9" ht="12.75" customHeight="1" x14ac:dyDescent="0.2">
      <c r="A28" s="49"/>
      <c r="B28" s="19"/>
      <c r="C28" s="298"/>
      <c r="D28" s="49"/>
      <c r="E28" s="180"/>
      <c r="F28" s="180"/>
      <c r="G28" s="185"/>
      <c r="H28" s="284"/>
      <c r="I28" s="91"/>
    </row>
    <row r="29" spans="1:9" ht="12.75" customHeight="1" x14ac:dyDescent="0.2">
      <c r="A29" s="49"/>
      <c r="B29" s="19"/>
      <c r="C29" s="298"/>
      <c r="D29" s="49"/>
      <c r="E29" s="180"/>
      <c r="F29" s="180"/>
      <c r="G29" s="185"/>
      <c r="H29" s="284"/>
      <c r="I29" s="91"/>
    </row>
    <row r="30" spans="1:9" ht="12.75" customHeight="1" x14ac:dyDescent="0.2">
      <c r="A30" s="253"/>
      <c r="B30" s="45"/>
      <c r="C30" s="107"/>
      <c r="D30" s="49"/>
      <c r="E30" s="180"/>
      <c r="F30" s="180"/>
      <c r="G30" s="185"/>
      <c r="H30" s="284"/>
      <c r="I30" s="91"/>
    </row>
    <row r="31" spans="1:9" ht="12.75" customHeight="1" x14ac:dyDescent="0.2">
      <c r="A31" s="49"/>
      <c r="B31" s="19"/>
      <c r="C31" s="298"/>
      <c r="D31" s="49"/>
      <c r="E31" s="180"/>
      <c r="F31" s="180"/>
      <c r="G31" s="185"/>
      <c r="H31" s="284"/>
      <c r="I31" s="91"/>
    </row>
    <row r="32" spans="1:9" ht="12.75" customHeight="1" x14ac:dyDescent="0.2">
      <c r="A32" s="49"/>
      <c r="B32" s="19"/>
      <c r="C32" s="298"/>
      <c r="D32" s="49"/>
      <c r="E32" s="180"/>
      <c r="F32" s="180"/>
      <c r="G32" s="185"/>
      <c r="H32" s="284"/>
      <c r="I32" s="91"/>
    </row>
    <row r="33" spans="1:9" ht="12.75" customHeight="1" x14ac:dyDescent="0.2">
      <c r="A33" s="49"/>
      <c r="B33" s="19"/>
      <c r="C33" s="298"/>
      <c r="D33" s="49"/>
      <c r="E33" s="180"/>
      <c r="F33" s="180"/>
      <c r="G33" s="185"/>
      <c r="H33" s="284"/>
      <c r="I33" s="91"/>
    </row>
    <row r="34" spans="1:9" ht="12.75" customHeight="1" x14ac:dyDescent="0.2">
      <c r="A34" s="49"/>
      <c r="B34" s="19"/>
      <c r="C34" s="298"/>
      <c r="D34" s="49"/>
      <c r="E34" s="180"/>
      <c r="F34" s="180"/>
      <c r="G34" s="185"/>
      <c r="H34" s="284"/>
      <c r="I34" s="91"/>
    </row>
    <row r="35" spans="1:9" ht="12.75" customHeight="1" x14ac:dyDescent="0.2">
      <c r="A35" s="49"/>
      <c r="B35" s="19"/>
      <c r="C35" s="298"/>
      <c r="D35" s="49"/>
      <c r="E35" s="180"/>
      <c r="F35" s="180"/>
      <c r="G35" s="185"/>
      <c r="H35" s="284"/>
      <c r="I35" s="91"/>
    </row>
    <row r="36" spans="1:9" ht="12.75" customHeight="1" x14ac:dyDescent="0.2">
      <c r="A36" s="49"/>
      <c r="B36" s="19"/>
      <c r="C36" s="298"/>
      <c r="D36" s="45"/>
      <c r="E36" s="180"/>
      <c r="F36" s="181"/>
      <c r="G36" s="184"/>
      <c r="H36" s="284"/>
      <c r="I36" s="91"/>
    </row>
    <row r="37" spans="1:9" ht="12.75" customHeight="1" x14ac:dyDescent="0.2">
      <c r="A37" s="49"/>
      <c r="B37" s="19"/>
      <c r="C37" s="298"/>
      <c r="D37" s="49"/>
      <c r="E37" s="180"/>
      <c r="F37" s="180"/>
      <c r="G37" s="185"/>
      <c r="H37" s="284"/>
      <c r="I37" s="91"/>
    </row>
    <row r="38" spans="1:9" ht="12.75" customHeight="1" x14ac:dyDescent="0.2">
      <c r="A38" s="49"/>
      <c r="B38" s="19"/>
      <c r="C38" s="298"/>
      <c r="D38" s="45"/>
      <c r="E38" s="93"/>
      <c r="F38" s="181"/>
      <c r="G38" s="187"/>
      <c r="H38" s="284"/>
      <c r="I38" s="91"/>
    </row>
    <row r="39" spans="1:9" ht="12.75" customHeight="1" x14ac:dyDescent="0.2">
      <c r="A39" s="49"/>
      <c r="B39" s="19"/>
      <c r="C39" s="298"/>
      <c r="D39" s="49"/>
      <c r="E39" s="180"/>
      <c r="F39" s="180"/>
      <c r="G39" s="185"/>
      <c r="H39" s="284"/>
      <c r="I39" s="91"/>
    </row>
    <row r="40" spans="1:9" x14ac:dyDescent="0.2">
      <c r="A40" s="49"/>
      <c r="B40" s="45"/>
      <c r="C40" s="107"/>
      <c r="D40" s="49"/>
      <c r="E40" s="180"/>
      <c r="F40" s="180"/>
      <c r="G40" s="185"/>
      <c r="H40" s="284"/>
      <c r="I40" s="91"/>
    </row>
    <row r="41" spans="1:9" x14ac:dyDescent="0.2">
      <c r="A41" s="49"/>
      <c r="B41" s="19"/>
      <c r="C41" s="298"/>
      <c r="D41" s="49"/>
      <c r="E41" s="180"/>
      <c r="F41" s="180"/>
      <c r="G41" s="185"/>
      <c r="H41" s="284"/>
      <c r="I41" s="91"/>
    </row>
    <row r="42" spans="1:9" x14ac:dyDescent="0.2">
      <c r="A42" s="165"/>
      <c r="B42" s="163"/>
      <c r="C42" s="300"/>
      <c r="D42" s="182"/>
      <c r="E42" s="179"/>
      <c r="F42" s="179"/>
      <c r="G42" s="184"/>
      <c r="H42" s="284"/>
      <c r="I42" s="91"/>
    </row>
    <row r="43" spans="1:9" x14ac:dyDescent="0.2">
      <c r="A43" s="49"/>
      <c r="B43" s="19"/>
      <c r="C43" s="298"/>
      <c r="D43" s="49"/>
      <c r="E43" s="180"/>
      <c r="F43" s="180"/>
      <c r="G43" s="185"/>
      <c r="H43" s="284"/>
      <c r="I43" s="91"/>
    </row>
    <row r="44" spans="1:9" x14ac:dyDescent="0.2">
      <c r="A44" s="49"/>
      <c r="B44" s="19"/>
      <c r="C44" s="298"/>
      <c r="D44" s="49"/>
      <c r="E44" s="180"/>
      <c r="F44" s="180"/>
      <c r="G44" s="185"/>
      <c r="H44" s="284"/>
      <c r="I44" s="91"/>
    </row>
    <row r="45" spans="1:9" x14ac:dyDescent="0.2">
      <c r="A45" s="49"/>
      <c r="B45" s="49"/>
      <c r="C45" s="298"/>
      <c r="D45" s="45"/>
      <c r="E45" s="180"/>
      <c r="F45" s="181"/>
      <c r="G45" s="185"/>
      <c r="H45" s="284"/>
      <c r="I45" s="91"/>
    </row>
    <row r="46" spans="1:9" x14ac:dyDescent="0.2">
      <c r="A46" s="165"/>
      <c r="B46" s="163"/>
      <c r="C46" s="300"/>
      <c r="D46" s="49"/>
      <c r="E46" s="180"/>
      <c r="F46" s="180"/>
      <c r="G46" s="185"/>
      <c r="H46" s="284"/>
      <c r="I46" s="91"/>
    </row>
    <row r="47" spans="1:9" x14ac:dyDescent="0.2">
      <c r="A47" s="182"/>
      <c r="B47" s="164"/>
      <c r="C47" s="299"/>
      <c r="D47" s="45"/>
      <c r="E47" s="180"/>
      <c r="F47" s="181"/>
      <c r="G47" s="187"/>
      <c r="H47" s="284"/>
      <c r="I47" s="91"/>
    </row>
    <row r="48" spans="1:9" x14ac:dyDescent="0.2">
      <c r="A48" s="49"/>
      <c r="B48" s="19"/>
      <c r="C48" s="298"/>
      <c r="D48" s="49"/>
      <c r="E48" s="180"/>
      <c r="F48" s="180"/>
      <c r="G48" s="185"/>
      <c r="H48" s="284"/>
      <c r="I48" s="91"/>
    </row>
    <row r="49" spans="1:9" x14ac:dyDescent="0.2">
      <c r="A49" s="49"/>
      <c r="B49" s="19"/>
      <c r="C49" s="298"/>
      <c r="D49" s="49"/>
      <c r="E49" s="180"/>
      <c r="F49" s="180"/>
      <c r="G49" s="185"/>
      <c r="H49" s="284"/>
      <c r="I49" s="91"/>
    </row>
    <row r="50" spans="1:9" x14ac:dyDescent="0.2">
      <c r="A50" s="49"/>
      <c r="B50" s="19"/>
      <c r="C50" s="298"/>
      <c r="D50" s="45"/>
      <c r="E50" s="93"/>
      <c r="F50" s="181"/>
      <c r="G50" s="187"/>
      <c r="H50" s="284"/>
      <c r="I50" s="91"/>
    </row>
    <row r="51" spans="1:9" x14ac:dyDescent="0.2">
      <c r="A51" s="49"/>
      <c r="B51" s="19"/>
      <c r="C51" s="298"/>
      <c r="D51" s="45"/>
      <c r="E51" s="93"/>
      <c r="F51" s="181"/>
      <c r="G51" s="187"/>
      <c r="H51" s="284"/>
      <c r="I51" s="91"/>
    </row>
    <row r="52" spans="1:9" x14ac:dyDescent="0.2">
      <c r="A52" s="49"/>
      <c r="B52" s="45"/>
      <c r="C52" s="107"/>
      <c r="D52" s="45"/>
      <c r="E52" s="93"/>
      <c r="F52" s="181"/>
      <c r="G52" s="187"/>
      <c r="H52" s="284"/>
      <c r="I52" s="91"/>
    </row>
    <row r="53" spans="1:9" x14ac:dyDescent="0.2">
      <c r="A53" s="49"/>
      <c r="B53" s="19"/>
      <c r="C53" s="298"/>
      <c r="D53" s="49"/>
      <c r="E53" s="180"/>
      <c r="F53" s="180"/>
      <c r="G53" s="185"/>
      <c r="H53" s="284"/>
      <c r="I53" s="91"/>
    </row>
    <row r="54" spans="1:9" x14ac:dyDescent="0.2">
      <c r="A54" s="49"/>
      <c r="B54" s="19"/>
      <c r="C54" s="298"/>
      <c r="D54" s="49"/>
      <c r="E54" s="180"/>
      <c r="F54" s="180"/>
      <c r="G54" s="185"/>
      <c r="H54" s="284"/>
      <c r="I54" s="91"/>
    </row>
    <row r="55" spans="1:9" x14ac:dyDescent="0.2">
      <c r="A55" s="49"/>
      <c r="B55" s="19"/>
      <c r="C55" s="298"/>
      <c r="D55" s="49"/>
      <c r="E55" s="180"/>
      <c r="F55" s="180"/>
      <c r="G55" s="185"/>
      <c r="H55" s="284"/>
      <c r="I55" s="91"/>
    </row>
    <row r="56" spans="1:9" x14ac:dyDescent="0.2">
      <c r="A56" s="49"/>
      <c r="B56" s="19"/>
      <c r="C56" s="298"/>
      <c r="D56" s="49"/>
      <c r="E56" s="180"/>
      <c r="F56" s="180"/>
      <c r="G56" s="185"/>
      <c r="H56" s="284"/>
      <c r="I56" s="91"/>
    </row>
    <row r="57" spans="1:9" x14ac:dyDescent="0.2">
      <c r="A57" s="49"/>
      <c r="B57" s="19"/>
      <c r="C57" s="298"/>
      <c r="D57" s="49"/>
      <c r="E57" s="180"/>
      <c r="F57" s="180"/>
      <c r="G57" s="185"/>
      <c r="H57" s="284"/>
      <c r="I57" s="91"/>
    </row>
    <row r="58" spans="1:9" x14ac:dyDescent="0.2">
      <c r="A58" s="49"/>
      <c r="B58" s="19"/>
      <c r="C58" s="298"/>
      <c r="D58" s="165"/>
      <c r="E58" s="179"/>
      <c r="F58" s="179"/>
      <c r="G58" s="184"/>
      <c r="H58" s="284"/>
      <c r="I58" s="91"/>
    </row>
    <row r="59" spans="1:9" x14ac:dyDescent="0.2">
      <c r="A59" s="49"/>
      <c r="B59" s="19"/>
      <c r="C59" s="298"/>
      <c r="D59" s="49"/>
      <c r="E59" s="180"/>
      <c r="F59" s="180"/>
      <c r="G59" s="185"/>
      <c r="H59" s="284"/>
      <c r="I59" s="91"/>
    </row>
    <row r="60" spans="1:9" x14ac:dyDescent="0.2">
      <c r="A60" s="49"/>
      <c r="B60" s="19"/>
      <c r="C60" s="298"/>
      <c r="D60" s="49"/>
      <c r="E60" s="180"/>
      <c r="F60" s="180"/>
      <c r="G60" s="185"/>
      <c r="H60" s="284"/>
      <c r="I60" s="91"/>
    </row>
    <row r="61" spans="1:9" x14ac:dyDescent="0.2">
      <c r="A61" s="49"/>
      <c r="B61" s="19"/>
      <c r="C61" s="298"/>
      <c r="D61" s="49"/>
      <c r="E61" s="180"/>
      <c r="F61" s="180"/>
      <c r="G61" s="185"/>
      <c r="H61" s="284"/>
      <c r="I61" s="91"/>
    </row>
    <row r="62" spans="1:9" x14ac:dyDescent="0.2">
      <c r="A62" s="49"/>
      <c r="B62" s="19"/>
      <c r="C62" s="298"/>
      <c r="D62" s="45"/>
      <c r="E62" s="180"/>
      <c r="F62" s="181"/>
      <c r="G62" s="187"/>
      <c r="H62" s="284"/>
      <c r="I62" s="91"/>
    </row>
    <row r="63" spans="1:9" x14ac:dyDescent="0.2">
      <c r="A63" s="49"/>
      <c r="B63" s="19"/>
      <c r="C63" s="298"/>
      <c r="D63" s="49"/>
      <c r="E63" s="180"/>
      <c r="F63" s="180"/>
      <c r="G63" s="185"/>
      <c r="H63" s="284"/>
      <c r="I63" s="91"/>
    </row>
    <row r="64" spans="1:9" x14ac:dyDescent="0.2">
      <c r="A64" s="49"/>
      <c r="B64" s="19"/>
      <c r="C64" s="298"/>
      <c r="D64" s="45"/>
      <c r="E64" s="180"/>
      <c r="F64" s="181"/>
      <c r="G64" s="185"/>
      <c r="H64" s="284"/>
      <c r="I64" s="91"/>
    </row>
    <row r="65" spans="1:9" x14ac:dyDescent="0.2">
      <c r="A65" s="182"/>
      <c r="B65" s="164"/>
      <c r="C65" s="299"/>
      <c r="D65" s="45"/>
      <c r="E65" s="180"/>
      <c r="F65" s="181"/>
      <c r="G65" s="186"/>
      <c r="H65" s="284"/>
      <c r="I65" s="91"/>
    </row>
    <row r="66" spans="1:9" x14ac:dyDescent="0.2">
      <c r="A66" s="49"/>
      <c r="B66" s="19"/>
      <c r="C66" s="298"/>
      <c r="D66" s="182"/>
      <c r="E66" s="179"/>
      <c r="F66" s="179"/>
      <c r="G66" s="184"/>
      <c r="H66" s="284"/>
      <c r="I66" s="91"/>
    </row>
    <row r="67" spans="1:9" x14ac:dyDescent="0.2">
      <c r="A67" s="49"/>
      <c r="B67" s="19"/>
      <c r="C67" s="298"/>
      <c r="D67" s="49"/>
      <c r="E67" s="180"/>
      <c r="F67" s="180"/>
      <c r="G67" s="185"/>
      <c r="H67" s="284"/>
      <c r="I67" s="91"/>
    </row>
    <row r="68" spans="1:9" x14ac:dyDescent="0.2">
      <c r="A68" s="49"/>
      <c r="B68" s="19"/>
      <c r="C68" s="298"/>
      <c r="D68" s="182"/>
      <c r="E68" s="179"/>
      <c r="F68" s="179"/>
      <c r="G68" s="187"/>
      <c r="H68" s="284"/>
      <c r="I68" s="91"/>
    </row>
    <row r="69" spans="1:9" x14ac:dyDescent="0.2">
      <c r="A69" s="49"/>
      <c r="B69" s="19"/>
      <c r="C69" s="298"/>
      <c r="D69" s="182"/>
      <c r="E69" s="179"/>
      <c r="F69" s="179"/>
      <c r="G69" s="187"/>
      <c r="H69" s="284"/>
      <c r="I69" s="91"/>
    </row>
    <row r="70" spans="1:9" x14ac:dyDescent="0.2">
      <c r="A70" s="49"/>
      <c r="B70" s="45"/>
      <c r="C70" s="107"/>
      <c r="D70" s="49"/>
      <c r="E70" s="180"/>
      <c r="F70" s="180"/>
      <c r="G70" s="185"/>
      <c r="H70" s="284"/>
      <c r="I70" s="91"/>
    </row>
    <row r="71" spans="1:9" x14ac:dyDescent="0.2">
      <c r="A71" s="49"/>
      <c r="B71" s="19"/>
      <c r="C71" s="298"/>
      <c r="D71" s="49"/>
      <c r="E71" s="180"/>
      <c r="F71" s="180"/>
      <c r="G71" s="185"/>
      <c r="H71" s="284"/>
      <c r="I71" s="91"/>
    </row>
    <row r="72" spans="1:9" x14ac:dyDescent="0.2">
      <c r="A72" s="49"/>
      <c r="B72" s="49"/>
      <c r="C72" s="298"/>
      <c r="D72" s="49"/>
      <c r="E72" s="180"/>
      <c r="F72" s="180"/>
      <c r="G72" s="185"/>
      <c r="H72" s="284"/>
      <c r="I72" s="91"/>
    </row>
    <row r="73" spans="1:9" x14ac:dyDescent="0.2">
      <c r="A73" s="49"/>
      <c r="B73" s="19"/>
      <c r="C73" s="298"/>
      <c r="D73" s="182"/>
      <c r="E73" s="179"/>
      <c r="F73" s="179"/>
      <c r="G73" s="184"/>
      <c r="H73" s="284"/>
      <c r="I73" s="91"/>
    </row>
    <row r="74" spans="1:9" x14ac:dyDescent="0.2">
      <c r="A74" s="182"/>
      <c r="B74" s="164"/>
      <c r="C74" s="299"/>
      <c r="D74" s="45"/>
      <c r="E74" s="180"/>
      <c r="F74" s="181"/>
      <c r="G74" s="187"/>
      <c r="H74" s="284"/>
      <c r="I74" s="91"/>
    </row>
    <row r="75" spans="1:9" x14ac:dyDescent="0.2">
      <c r="A75" s="49"/>
      <c r="B75" s="19"/>
      <c r="C75" s="298"/>
      <c r="D75" s="49"/>
      <c r="E75" s="180"/>
      <c r="F75" s="180"/>
      <c r="G75" s="185"/>
      <c r="H75" s="284"/>
      <c r="I75" s="91"/>
    </row>
    <row r="76" spans="1:9" x14ac:dyDescent="0.2">
      <c r="A76" s="49"/>
      <c r="B76" s="45"/>
      <c r="C76" s="107"/>
      <c r="D76" s="49"/>
      <c r="E76" s="180"/>
      <c r="F76" s="180"/>
      <c r="G76" s="185"/>
      <c r="H76" s="284"/>
      <c r="I76" s="91"/>
    </row>
    <row r="77" spans="1:9" x14ac:dyDescent="0.2">
      <c r="A77" s="49"/>
      <c r="B77" s="19"/>
      <c r="C77" s="298"/>
      <c r="D77" s="45"/>
      <c r="E77" s="93"/>
      <c r="F77" s="181"/>
      <c r="G77" s="187"/>
      <c r="H77" s="284"/>
      <c r="I77" s="91"/>
    </row>
    <row r="78" spans="1:9" x14ac:dyDescent="0.2">
      <c r="A78" s="49"/>
      <c r="B78" s="19"/>
      <c r="C78" s="298"/>
      <c r="D78" s="182"/>
      <c r="E78" s="179"/>
      <c r="F78" s="179"/>
      <c r="G78" s="184"/>
      <c r="H78" s="284"/>
      <c r="I78" s="91"/>
    </row>
    <row r="79" spans="1:9" x14ac:dyDescent="0.2">
      <c r="A79" s="49"/>
      <c r="B79" s="49"/>
      <c r="C79" s="298"/>
      <c r="D79" s="182"/>
      <c r="E79" s="179"/>
      <c r="F79" s="179"/>
      <c r="G79" s="184"/>
      <c r="H79" s="284"/>
      <c r="I79" s="91"/>
    </row>
    <row r="80" spans="1:9" x14ac:dyDescent="0.2">
      <c r="A80" s="49"/>
      <c r="B80" s="19"/>
      <c r="C80" s="298"/>
      <c r="D80" s="49"/>
      <c r="E80" s="180"/>
      <c r="F80" s="180"/>
      <c r="G80" s="185"/>
      <c r="H80" s="284"/>
      <c r="I80" s="91"/>
    </row>
    <row r="81" spans="1:9" x14ac:dyDescent="0.2">
      <c r="A81" s="56"/>
      <c r="B81" s="45"/>
      <c r="C81" s="107"/>
      <c r="D81" s="49"/>
      <c r="E81" s="180"/>
      <c r="F81" s="180"/>
      <c r="G81" s="185"/>
      <c r="H81" s="284"/>
      <c r="I81" s="91"/>
    </row>
    <row r="82" spans="1:9" x14ac:dyDescent="0.2">
      <c r="A82" s="49"/>
      <c r="B82" s="19"/>
      <c r="C82" s="298"/>
      <c r="D82" s="49"/>
      <c r="E82" s="180"/>
      <c r="F82" s="180"/>
      <c r="G82" s="185"/>
      <c r="H82" s="284"/>
      <c r="I82" s="91"/>
    </row>
    <row r="83" spans="1:9" x14ac:dyDescent="0.2">
      <c r="A83" s="49"/>
      <c r="B83" s="19"/>
      <c r="C83" s="298"/>
      <c r="D83" s="49"/>
      <c r="E83" s="180"/>
      <c r="F83" s="180"/>
      <c r="G83" s="185"/>
      <c r="H83" s="284"/>
      <c r="I83" s="91"/>
    </row>
    <row r="84" spans="1:9" x14ac:dyDescent="0.2">
      <c r="A84" s="182"/>
      <c r="B84" s="162"/>
      <c r="C84" s="299"/>
      <c r="D84" s="49"/>
      <c r="E84" s="180"/>
      <c r="F84" s="180"/>
      <c r="G84" s="185"/>
      <c r="H84" s="284"/>
      <c r="I84" s="91"/>
    </row>
    <row r="85" spans="1:9" x14ac:dyDescent="0.2">
      <c r="A85" s="49"/>
      <c r="B85" s="19"/>
      <c r="C85" s="298"/>
      <c r="D85" s="49"/>
      <c r="E85" s="180"/>
      <c r="F85" s="180"/>
      <c r="G85" s="185"/>
      <c r="H85" s="284"/>
      <c r="I85" s="91"/>
    </row>
    <row r="86" spans="1:9" x14ac:dyDescent="0.2">
      <c r="A86" s="49"/>
      <c r="B86" s="19"/>
      <c r="C86" s="298"/>
      <c r="D86" s="49"/>
      <c r="E86" s="180"/>
      <c r="F86" s="180"/>
      <c r="G86" s="185"/>
      <c r="H86" s="284"/>
      <c r="I86" s="91"/>
    </row>
    <row r="87" spans="1:9" x14ac:dyDescent="0.2">
      <c r="A87" s="49"/>
      <c r="B87" s="19"/>
      <c r="C87" s="298"/>
      <c r="D87" s="49"/>
      <c r="E87" s="180"/>
      <c r="F87" s="180"/>
      <c r="G87" s="185"/>
      <c r="H87" s="284"/>
      <c r="I87" s="91"/>
    </row>
    <row r="88" spans="1:9" x14ac:dyDescent="0.2">
      <c r="A88" s="182"/>
      <c r="B88" s="164"/>
      <c r="C88" s="299"/>
      <c r="D88" s="49"/>
      <c r="E88" s="180"/>
      <c r="F88" s="180"/>
      <c r="G88" s="185"/>
      <c r="H88" s="284"/>
      <c r="I88" s="91"/>
    </row>
    <row r="89" spans="1:9" x14ac:dyDescent="0.2">
      <c r="A89" s="254"/>
      <c r="B89" s="45"/>
      <c r="C89" s="107"/>
      <c r="D89" s="49"/>
      <c r="E89" s="180"/>
      <c r="F89" s="180"/>
      <c r="G89" s="185"/>
      <c r="H89" s="284"/>
      <c r="I89" s="91"/>
    </row>
    <row r="90" spans="1:9" x14ac:dyDescent="0.2">
      <c r="A90" s="49"/>
      <c r="B90" s="19"/>
      <c r="C90" s="298"/>
      <c r="D90" s="49"/>
      <c r="E90" s="180"/>
      <c r="F90" s="180"/>
      <c r="G90" s="185"/>
      <c r="H90" s="284"/>
      <c r="I90" s="91"/>
    </row>
    <row r="91" spans="1:9" x14ac:dyDescent="0.2">
      <c r="A91" s="49"/>
      <c r="B91" s="19"/>
      <c r="C91" s="298"/>
      <c r="D91" s="49"/>
      <c r="E91" s="180"/>
      <c r="F91" s="180"/>
      <c r="G91" s="185"/>
      <c r="H91" s="284"/>
      <c r="I91" s="91"/>
    </row>
    <row r="92" spans="1:9" x14ac:dyDescent="0.2">
      <c r="A92" s="49"/>
      <c r="B92" s="49"/>
      <c r="C92" s="298"/>
      <c r="D92" s="49"/>
      <c r="E92" s="180"/>
      <c r="F92" s="180"/>
      <c r="G92" s="185"/>
      <c r="H92" s="284"/>
      <c r="I92" s="91"/>
    </row>
    <row r="93" spans="1:9" x14ac:dyDescent="0.2">
      <c r="A93" s="182"/>
      <c r="B93" s="164"/>
      <c r="C93" s="299"/>
      <c r="D93" s="49"/>
      <c r="E93" s="180"/>
      <c r="F93" s="180"/>
      <c r="G93" s="185"/>
      <c r="H93" s="284"/>
      <c r="I93" s="91"/>
    </row>
    <row r="94" spans="1:9" x14ac:dyDescent="0.2">
      <c r="A94" s="182"/>
      <c r="B94" s="164"/>
      <c r="C94" s="299"/>
      <c r="D94" s="49"/>
      <c r="E94" s="180"/>
      <c r="F94" s="180"/>
      <c r="G94" s="185"/>
      <c r="H94" s="284"/>
      <c r="I94" s="91"/>
    </row>
    <row r="95" spans="1:9" x14ac:dyDescent="0.2">
      <c r="A95" s="49"/>
      <c r="B95" s="19"/>
      <c r="C95" s="298"/>
      <c r="D95" s="49"/>
      <c r="E95" s="180"/>
      <c r="F95" s="180"/>
      <c r="G95" s="185"/>
      <c r="H95" s="284"/>
      <c r="I95" s="91"/>
    </row>
    <row r="96" spans="1:9" x14ac:dyDescent="0.2">
      <c r="A96" s="49"/>
      <c r="B96" s="19"/>
      <c r="C96" s="298"/>
      <c r="D96" s="49"/>
      <c r="E96" s="180"/>
      <c r="F96" s="180"/>
      <c r="G96" s="185"/>
      <c r="H96" s="284"/>
      <c r="I96" s="91"/>
    </row>
    <row r="97" spans="1:9" x14ac:dyDescent="0.2">
      <c r="A97" s="49"/>
      <c r="B97" s="19"/>
      <c r="C97" s="298"/>
      <c r="D97" s="49"/>
      <c r="E97" s="180"/>
      <c r="F97" s="180"/>
      <c r="G97" s="185"/>
      <c r="H97" s="284"/>
      <c r="I97" s="91"/>
    </row>
    <row r="98" spans="1:9" x14ac:dyDescent="0.2">
      <c r="A98" s="49"/>
      <c r="B98" s="19"/>
      <c r="C98" s="298"/>
      <c r="D98" s="49"/>
      <c r="E98" s="180"/>
      <c r="F98" s="180"/>
      <c r="G98" s="185"/>
      <c r="H98" s="284"/>
      <c r="I98" s="91"/>
    </row>
    <row r="99" spans="1:9" x14ac:dyDescent="0.2">
      <c r="A99" s="49"/>
      <c r="B99" s="19"/>
      <c r="C99" s="298"/>
      <c r="D99" s="49"/>
      <c r="E99" s="180"/>
      <c r="F99" s="180"/>
      <c r="G99" s="185"/>
      <c r="H99" s="284"/>
      <c r="I99" s="91"/>
    </row>
    <row r="100" spans="1:9" x14ac:dyDescent="0.2">
      <c r="A100" s="49"/>
      <c r="B100" s="19"/>
      <c r="C100" s="298"/>
      <c r="D100" s="49"/>
      <c r="E100" s="180"/>
      <c r="F100" s="180"/>
      <c r="G100" s="185"/>
      <c r="H100" s="284"/>
      <c r="I100" s="91"/>
    </row>
    <row r="101" spans="1:9" x14ac:dyDescent="0.2">
      <c r="A101" s="49"/>
      <c r="B101" s="19"/>
      <c r="C101" s="298"/>
      <c r="D101" s="49"/>
      <c r="E101" s="180"/>
      <c r="F101" s="180"/>
      <c r="G101" s="185"/>
      <c r="H101" s="284"/>
      <c r="I101" s="91"/>
    </row>
    <row r="102" spans="1:9" x14ac:dyDescent="0.2">
      <c r="A102" s="49"/>
      <c r="B102" s="19"/>
      <c r="C102" s="298"/>
      <c r="D102" s="49"/>
      <c r="E102" s="180"/>
      <c r="F102" s="180"/>
      <c r="G102" s="185"/>
      <c r="H102" s="284"/>
      <c r="I102" s="91"/>
    </row>
    <row r="103" spans="1:9" x14ac:dyDescent="0.2">
      <c r="A103" s="49"/>
      <c r="B103" s="19"/>
      <c r="C103" s="298"/>
      <c r="D103" s="49"/>
      <c r="E103" s="180"/>
      <c r="F103" s="180"/>
      <c r="G103" s="185"/>
      <c r="H103" s="284"/>
      <c r="I103" s="91"/>
    </row>
    <row r="104" spans="1:9" x14ac:dyDescent="0.2">
      <c r="A104" s="49"/>
      <c r="B104" s="19"/>
      <c r="C104" s="298"/>
      <c r="D104" s="49"/>
      <c r="E104" s="180"/>
      <c r="F104" s="180"/>
      <c r="G104" s="185"/>
      <c r="H104" s="284"/>
      <c r="I104" s="91"/>
    </row>
    <row r="105" spans="1:9" x14ac:dyDescent="0.2">
      <c r="A105" s="49"/>
      <c r="B105" s="19"/>
      <c r="C105" s="298"/>
      <c r="D105" s="49"/>
      <c r="E105" s="180"/>
      <c r="F105" s="180"/>
      <c r="G105" s="185"/>
      <c r="H105" s="284"/>
      <c r="I105" s="91"/>
    </row>
    <row r="106" spans="1:9" x14ac:dyDescent="0.2">
      <c r="A106" s="49"/>
      <c r="B106" s="19"/>
      <c r="C106" s="298"/>
      <c r="D106" s="49"/>
      <c r="E106" s="180"/>
      <c r="F106" s="180"/>
      <c r="G106" s="185"/>
      <c r="H106" s="284"/>
      <c r="I106" s="91"/>
    </row>
    <row r="107" spans="1:9" x14ac:dyDescent="0.2">
      <c r="A107" s="49"/>
      <c r="B107" s="19"/>
      <c r="C107" s="298"/>
      <c r="D107" s="49"/>
      <c r="E107" s="180"/>
      <c r="F107" s="180"/>
      <c r="G107" s="185"/>
      <c r="H107" s="284"/>
      <c r="I107" s="91"/>
    </row>
    <row r="108" spans="1:9" x14ac:dyDescent="0.2">
      <c r="A108" s="49"/>
      <c r="B108" s="19"/>
      <c r="C108" s="298"/>
      <c r="D108" s="49"/>
      <c r="E108" s="180"/>
      <c r="F108" s="180"/>
      <c r="G108" s="185"/>
      <c r="H108" s="284"/>
      <c r="I108" s="91"/>
    </row>
    <row r="109" spans="1:9" x14ac:dyDescent="0.2">
      <c r="A109" s="49"/>
      <c r="B109" s="19"/>
      <c r="C109" s="298"/>
      <c r="D109" s="49"/>
      <c r="E109" s="180"/>
      <c r="F109" s="180"/>
      <c r="G109" s="185"/>
      <c r="H109" s="284"/>
      <c r="I109" s="91"/>
    </row>
    <row r="110" spans="1:9" x14ac:dyDescent="0.2">
      <c r="A110" s="49"/>
      <c r="B110" s="19"/>
      <c r="C110" s="298"/>
      <c r="D110" s="49"/>
      <c r="E110" s="180"/>
      <c r="F110" s="180"/>
      <c r="G110" s="185"/>
      <c r="H110" s="284"/>
      <c r="I110" s="91"/>
    </row>
    <row r="111" spans="1:9" x14ac:dyDescent="0.2">
      <c r="A111" s="49"/>
      <c r="B111" s="19"/>
      <c r="C111" s="298"/>
      <c r="D111" s="49"/>
      <c r="E111" s="180"/>
      <c r="F111" s="180"/>
      <c r="G111" s="185"/>
      <c r="H111" s="284"/>
      <c r="I111" s="91"/>
    </row>
    <row r="112" spans="1:9" x14ac:dyDescent="0.2">
      <c r="A112" s="49"/>
      <c r="B112" s="19"/>
      <c r="C112" s="298"/>
      <c r="D112" s="49"/>
      <c r="E112" s="180"/>
      <c r="F112" s="180"/>
      <c r="G112" s="185"/>
      <c r="H112" s="284"/>
      <c r="I112" s="91"/>
    </row>
    <row r="113" spans="1:9" x14ac:dyDescent="0.2">
      <c r="A113" s="49"/>
      <c r="B113" s="19"/>
      <c r="C113" s="298"/>
      <c r="D113" s="49"/>
      <c r="E113" s="180"/>
      <c r="F113" s="180"/>
      <c r="G113" s="185"/>
      <c r="H113" s="284"/>
      <c r="I113" s="91"/>
    </row>
    <row r="114" spans="1:9" x14ac:dyDescent="0.2">
      <c r="A114" s="49"/>
      <c r="B114" s="19"/>
      <c r="C114" s="298"/>
      <c r="D114" s="49"/>
      <c r="E114" s="180"/>
      <c r="F114" s="180"/>
      <c r="G114" s="185"/>
      <c r="H114" s="284"/>
      <c r="I114" s="91"/>
    </row>
    <row r="115" spans="1:9" x14ac:dyDescent="0.2">
      <c r="A115" s="49"/>
      <c r="B115" s="19"/>
      <c r="C115" s="298"/>
      <c r="D115" s="49"/>
      <c r="E115" s="180"/>
      <c r="F115" s="180"/>
      <c r="G115" s="185"/>
      <c r="H115" s="284"/>
      <c r="I115" s="91"/>
    </row>
    <row r="116" spans="1:9" x14ac:dyDescent="0.2">
      <c r="A116" s="49"/>
      <c r="B116" s="19"/>
      <c r="C116" s="298"/>
      <c r="D116" s="49"/>
      <c r="E116" s="180"/>
      <c r="F116" s="180"/>
      <c r="G116" s="185"/>
      <c r="H116" s="284"/>
      <c r="I116" s="91"/>
    </row>
    <row r="117" spans="1:9" x14ac:dyDescent="0.2">
      <c r="A117" s="49"/>
      <c r="B117" s="19"/>
      <c r="C117" s="298"/>
      <c r="D117" s="49"/>
      <c r="E117" s="180"/>
      <c r="F117" s="180"/>
      <c r="G117" s="185"/>
      <c r="H117" s="284"/>
      <c r="I117" s="91"/>
    </row>
    <row r="118" spans="1:9" x14ac:dyDescent="0.2">
      <c r="A118" s="49"/>
      <c r="B118" s="19"/>
      <c r="C118" s="298"/>
      <c r="D118" s="49"/>
      <c r="E118" s="180"/>
      <c r="F118" s="180"/>
      <c r="G118" s="185"/>
      <c r="H118" s="284"/>
      <c r="I118" s="91"/>
    </row>
    <row r="119" spans="1:9" x14ac:dyDescent="0.2">
      <c r="A119" s="49"/>
      <c r="B119" s="19"/>
      <c r="C119" s="298"/>
      <c r="D119" s="49"/>
      <c r="E119" s="180"/>
      <c r="F119" s="180"/>
      <c r="G119" s="185"/>
      <c r="H119" s="284"/>
      <c r="I119" s="91"/>
    </row>
    <row r="120" spans="1:9" x14ac:dyDescent="0.2">
      <c r="A120" s="49"/>
      <c r="B120" s="19"/>
      <c r="C120" s="298"/>
      <c r="D120" s="49"/>
      <c r="E120" s="180"/>
      <c r="F120" s="180"/>
      <c r="G120" s="185"/>
      <c r="H120" s="284"/>
      <c r="I120" s="91"/>
    </row>
    <row r="121" spans="1:9" x14ac:dyDescent="0.2">
      <c r="A121" s="49"/>
      <c r="B121" s="19"/>
      <c r="C121" s="298"/>
      <c r="D121" s="49"/>
      <c r="E121" s="180"/>
      <c r="F121" s="180"/>
      <c r="G121" s="185"/>
      <c r="H121" s="284"/>
      <c r="I121" s="91"/>
    </row>
    <row r="122" spans="1:9" x14ac:dyDescent="0.2">
      <c r="A122" s="49"/>
      <c r="B122" s="19"/>
      <c r="C122" s="298"/>
      <c r="D122" s="49"/>
      <c r="E122" s="180"/>
      <c r="F122" s="180"/>
      <c r="G122" s="185"/>
      <c r="H122" s="284"/>
      <c r="I122" s="91"/>
    </row>
    <row r="123" spans="1:9" x14ac:dyDescent="0.2">
      <c r="A123" s="49"/>
      <c r="B123" s="19"/>
      <c r="C123" s="298"/>
      <c r="D123" s="49"/>
      <c r="E123" s="180"/>
      <c r="F123" s="180"/>
      <c r="G123" s="185"/>
      <c r="H123" s="284"/>
      <c r="I123" s="91"/>
    </row>
    <row r="124" spans="1:9" x14ac:dyDescent="0.2">
      <c r="A124" s="49"/>
      <c r="B124" s="19"/>
      <c r="C124" s="298"/>
      <c r="D124" s="49"/>
      <c r="E124" s="180"/>
      <c r="F124" s="180"/>
      <c r="G124" s="185"/>
      <c r="H124" s="284"/>
      <c r="I124" s="91"/>
    </row>
    <row r="125" spans="1:9" x14ac:dyDescent="0.2">
      <c r="A125" s="49"/>
      <c r="B125" s="19"/>
      <c r="C125" s="298"/>
      <c r="D125" s="49"/>
      <c r="E125" s="180"/>
      <c r="F125" s="180"/>
      <c r="G125" s="185"/>
      <c r="H125" s="284"/>
      <c r="I125" s="91"/>
    </row>
    <row r="126" spans="1:9" x14ac:dyDescent="0.2">
      <c r="A126" s="49"/>
      <c r="B126" s="19"/>
      <c r="C126" s="298"/>
      <c r="D126" s="49"/>
      <c r="E126" s="180"/>
      <c r="F126" s="180"/>
      <c r="G126" s="185"/>
      <c r="H126" s="284"/>
      <c r="I126" s="91"/>
    </row>
    <row r="127" spans="1:9" x14ac:dyDescent="0.2">
      <c r="A127" s="49"/>
      <c r="B127" s="19"/>
      <c r="C127" s="298"/>
      <c r="D127" s="49"/>
      <c r="E127" s="180"/>
      <c r="F127" s="180"/>
      <c r="G127" s="185"/>
      <c r="H127" s="284"/>
      <c r="I127" s="91"/>
    </row>
    <row r="128" spans="1:9" x14ac:dyDescent="0.2">
      <c r="A128" s="49"/>
      <c r="B128" s="19"/>
      <c r="C128" s="298"/>
      <c r="D128" s="49"/>
      <c r="E128" s="180"/>
      <c r="F128" s="180"/>
      <c r="G128" s="185"/>
      <c r="H128" s="284"/>
      <c r="I128" s="91"/>
    </row>
    <row r="129" spans="1:9" x14ac:dyDescent="0.2">
      <c r="A129" s="49"/>
      <c r="B129" s="19"/>
      <c r="C129" s="298"/>
      <c r="D129" s="49"/>
      <c r="E129" s="180"/>
      <c r="F129" s="180"/>
      <c r="G129" s="185"/>
      <c r="H129" s="284"/>
      <c r="I129" s="91"/>
    </row>
    <row r="130" spans="1:9" x14ac:dyDescent="0.2">
      <c r="A130" s="49"/>
      <c r="B130" s="19"/>
      <c r="C130" s="298"/>
      <c r="D130" s="49"/>
      <c r="E130" s="180"/>
      <c r="F130" s="180"/>
      <c r="G130" s="185"/>
      <c r="H130" s="284"/>
      <c r="I130" s="91"/>
    </row>
  </sheetData>
  <sortState ref="A5:C95">
    <sortCondition ref="C5"/>
  </sortState>
  <customSheetViews>
    <customSheetView guid="{3B41E261-378D-487A-B573-333FFFE4F561}">
      <selection sqref="A1:I1"/>
      <pageMargins left="0.7" right="0.7" top="0.75" bottom="0.75" header="0.3" footer="0.3"/>
      <pageSetup paperSize="9" orientation="portrait" horizontalDpi="360" verticalDpi="360" r:id="rId1"/>
    </customSheetView>
  </customSheetViews>
  <mergeCells count="2">
    <mergeCell ref="A1:I1"/>
    <mergeCell ref="A2:I3"/>
  </mergeCells>
  <pageMargins left="0.7" right="0.7" top="0.75" bottom="0.75" header="0.3" footer="0.3"/>
  <pageSetup paperSize="9" orientation="portrait" horizontalDpi="360" verticalDpi="360" r:id="rId2"/>
  <drawing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2D050"/>
  </sheetPr>
  <dimension ref="A3:I52"/>
  <sheetViews>
    <sheetView showGridLines="0" showRowColHeaders="0" showZeros="0" workbookViewId="0">
      <selection activeCell="L11" sqref="L11"/>
    </sheetView>
  </sheetViews>
  <sheetFormatPr baseColWidth="10" defaultRowHeight="12.75" x14ac:dyDescent="0.2"/>
  <cols>
    <col min="1" max="1" width="13.625" customWidth="1"/>
    <col min="2" max="2" width="46.625" customWidth="1"/>
    <col min="3" max="3" width="14.375" customWidth="1"/>
    <col min="4" max="4" width="7.125" customWidth="1"/>
    <col min="5" max="5" width="14" customWidth="1"/>
    <col min="6" max="6" width="13" style="255" customWidth="1"/>
    <col min="7" max="7" width="7.375" style="283" customWidth="1"/>
    <col min="8" max="9" width="11" style="255"/>
  </cols>
  <sheetData>
    <row r="3" spans="1:9" ht="27.75" customHeight="1" x14ac:dyDescent="0.4">
      <c r="B3" s="550" t="s">
        <v>232</v>
      </c>
      <c r="C3" s="550"/>
      <c r="D3" s="550"/>
      <c r="E3" s="550"/>
      <c r="F3" s="550"/>
      <c r="G3" s="550"/>
    </row>
    <row r="6" spans="1:9" ht="84.75" customHeight="1" x14ac:dyDescent="0.3">
      <c r="A6" s="281" t="s">
        <v>227</v>
      </c>
      <c r="B6" s="157"/>
      <c r="D6" s="281" t="s">
        <v>228</v>
      </c>
      <c r="E6" s="282"/>
    </row>
    <row r="7" spans="1:9" ht="13.5" thickBot="1" x14ac:dyDescent="0.25"/>
    <row r="8" spans="1:9" x14ac:dyDescent="0.2">
      <c r="A8" s="292" t="str">
        <f>'A commander'!A4</f>
        <v>Référence</v>
      </c>
      <c r="B8" s="293" t="str">
        <f>'A commander'!B4</f>
        <v>Désignation</v>
      </c>
      <c r="C8" s="293" t="str">
        <f>'A commander'!D4</f>
        <v>Conditionnement</v>
      </c>
      <c r="D8" s="293" t="str">
        <f>'A commander'!E4</f>
        <v>Unité</v>
      </c>
      <c r="E8" s="293" t="str">
        <f>'A commander'!F4</f>
        <v>Q. à commander</v>
      </c>
      <c r="F8" s="294" t="str">
        <f>'A commander'!G4</f>
        <v>Prix catalogue</v>
      </c>
      <c r="G8" s="295" t="str">
        <f>'A commander'!H4</f>
        <v>Remise</v>
      </c>
      <c r="H8" s="294" t="str">
        <f>'A commander'!I4</f>
        <v>Prix remisé</v>
      </c>
      <c r="I8" s="296" t="s">
        <v>233</v>
      </c>
    </row>
    <row r="9" spans="1:9" x14ac:dyDescent="0.2">
      <c r="A9" s="158"/>
      <c r="B9" s="19"/>
      <c r="C9" s="19"/>
      <c r="D9" s="19"/>
      <c r="E9" s="19"/>
      <c r="F9" s="256"/>
      <c r="G9" s="284"/>
      <c r="H9" s="256"/>
      <c r="I9" s="287">
        <f>H9*E9</f>
        <v>0</v>
      </c>
    </row>
    <row r="10" spans="1:9" x14ac:dyDescent="0.2">
      <c r="A10" s="158"/>
      <c r="B10" s="19"/>
      <c r="C10" s="19"/>
      <c r="D10" s="19"/>
      <c r="E10" s="19"/>
      <c r="F10" s="256"/>
      <c r="G10" s="284"/>
      <c r="H10" s="256"/>
      <c r="I10" s="287">
        <f t="shared" ref="I10:I49" si="0">H10*E10</f>
        <v>0</v>
      </c>
    </row>
    <row r="11" spans="1:9" x14ac:dyDescent="0.2">
      <c r="A11" s="158"/>
      <c r="B11" s="19"/>
      <c r="C11" s="19"/>
      <c r="D11" s="19"/>
      <c r="E11" s="19"/>
      <c r="F11" s="256"/>
      <c r="G11" s="284"/>
      <c r="H11" s="256"/>
      <c r="I11" s="287">
        <f t="shared" si="0"/>
        <v>0</v>
      </c>
    </row>
    <row r="12" spans="1:9" x14ac:dyDescent="0.2">
      <c r="A12" s="158"/>
      <c r="B12" s="19"/>
      <c r="C12" s="19"/>
      <c r="D12" s="19"/>
      <c r="E12" s="19"/>
      <c r="F12" s="256"/>
      <c r="G12" s="284"/>
      <c r="H12" s="256"/>
      <c r="I12" s="287">
        <f t="shared" si="0"/>
        <v>0</v>
      </c>
    </row>
    <row r="13" spans="1:9" x14ac:dyDescent="0.2">
      <c r="A13" s="158"/>
      <c r="B13" s="19"/>
      <c r="C13" s="19"/>
      <c r="D13" s="19"/>
      <c r="E13" s="19"/>
      <c r="F13" s="256"/>
      <c r="G13" s="284"/>
      <c r="H13" s="256"/>
      <c r="I13" s="287">
        <f t="shared" si="0"/>
        <v>0</v>
      </c>
    </row>
    <row r="14" spans="1:9" x14ac:dyDescent="0.2">
      <c r="A14" s="158"/>
      <c r="B14" s="19"/>
      <c r="C14" s="19"/>
      <c r="D14" s="19"/>
      <c r="E14" s="19"/>
      <c r="F14" s="256"/>
      <c r="G14" s="284"/>
      <c r="H14" s="256"/>
      <c r="I14" s="287">
        <f t="shared" si="0"/>
        <v>0</v>
      </c>
    </row>
    <row r="15" spans="1:9" x14ac:dyDescent="0.2">
      <c r="A15" s="158"/>
      <c r="B15" s="19"/>
      <c r="C15" s="19"/>
      <c r="D15" s="19"/>
      <c r="E15" s="19"/>
      <c r="F15" s="256"/>
      <c r="G15" s="284"/>
      <c r="H15" s="256"/>
      <c r="I15" s="287">
        <f t="shared" si="0"/>
        <v>0</v>
      </c>
    </row>
    <row r="16" spans="1:9" x14ac:dyDescent="0.2">
      <c r="A16" s="158"/>
      <c r="B16" s="19"/>
      <c r="C16" s="19"/>
      <c r="D16" s="19"/>
      <c r="E16" s="19"/>
      <c r="F16" s="256"/>
      <c r="G16" s="284"/>
      <c r="H16" s="256"/>
      <c r="I16" s="287">
        <f t="shared" si="0"/>
        <v>0</v>
      </c>
    </row>
    <row r="17" spans="1:9" x14ac:dyDescent="0.2">
      <c r="A17" s="158"/>
      <c r="B17" s="19"/>
      <c r="C17" s="19"/>
      <c r="D17" s="19"/>
      <c r="E17" s="19"/>
      <c r="F17" s="256"/>
      <c r="G17" s="284"/>
      <c r="H17" s="256"/>
      <c r="I17" s="287">
        <f t="shared" si="0"/>
        <v>0</v>
      </c>
    </row>
    <row r="18" spans="1:9" x14ac:dyDescent="0.2">
      <c r="A18" s="158"/>
      <c r="B18" s="19"/>
      <c r="C18" s="19"/>
      <c r="D18" s="19"/>
      <c r="E18" s="19"/>
      <c r="F18" s="256"/>
      <c r="G18" s="284"/>
      <c r="H18" s="256"/>
      <c r="I18" s="287">
        <f t="shared" si="0"/>
        <v>0</v>
      </c>
    </row>
    <row r="19" spans="1:9" x14ac:dyDescent="0.2">
      <c r="A19" s="158"/>
      <c r="B19" s="19"/>
      <c r="C19" s="19"/>
      <c r="D19" s="19"/>
      <c r="E19" s="19"/>
      <c r="F19" s="256"/>
      <c r="G19" s="284"/>
      <c r="H19" s="256"/>
      <c r="I19" s="287">
        <f t="shared" si="0"/>
        <v>0</v>
      </c>
    </row>
    <row r="20" spans="1:9" x14ac:dyDescent="0.2">
      <c r="A20" s="158"/>
      <c r="B20" s="19"/>
      <c r="C20" s="19"/>
      <c r="D20" s="19"/>
      <c r="E20" s="19"/>
      <c r="F20" s="256"/>
      <c r="G20" s="284"/>
      <c r="H20" s="256"/>
      <c r="I20" s="287">
        <f t="shared" si="0"/>
        <v>0</v>
      </c>
    </row>
    <row r="21" spans="1:9" x14ac:dyDescent="0.2">
      <c r="A21" s="158"/>
      <c r="B21" s="19"/>
      <c r="C21" s="19"/>
      <c r="D21" s="19"/>
      <c r="E21" s="19"/>
      <c r="F21" s="256"/>
      <c r="G21" s="284"/>
      <c r="H21" s="256"/>
      <c r="I21" s="287">
        <f t="shared" si="0"/>
        <v>0</v>
      </c>
    </row>
    <row r="22" spans="1:9" x14ac:dyDescent="0.2">
      <c r="A22" s="158"/>
      <c r="B22" s="19"/>
      <c r="C22" s="19"/>
      <c r="D22" s="19"/>
      <c r="E22" s="19"/>
      <c r="F22" s="256"/>
      <c r="G22" s="284"/>
      <c r="H22" s="256"/>
      <c r="I22" s="287">
        <f t="shared" si="0"/>
        <v>0</v>
      </c>
    </row>
    <row r="23" spans="1:9" x14ac:dyDescent="0.2">
      <c r="A23" s="158"/>
      <c r="B23" s="19"/>
      <c r="C23" s="19"/>
      <c r="D23" s="19"/>
      <c r="E23" s="19"/>
      <c r="F23" s="256"/>
      <c r="G23" s="284"/>
      <c r="H23" s="256"/>
      <c r="I23" s="287">
        <f t="shared" si="0"/>
        <v>0</v>
      </c>
    </row>
    <row r="24" spans="1:9" x14ac:dyDescent="0.2">
      <c r="A24" s="158"/>
      <c r="B24" s="19"/>
      <c r="C24" s="19"/>
      <c r="D24" s="19"/>
      <c r="E24" s="19"/>
      <c r="F24" s="256"/>
      <c r="G24" s="284"/>
      <c r="H24" s="256"/>
      <c r="I24" s="287">
        <f t="shared" si="0"/>
        <v>0</v>
      </c>
    </row>
    <row r="25" spans="1:9" x14ac:dyDescent="0.2">
      <c r="A25" s="158"/>
      <c r="B25" s="19"/>
      <c r="C25" s="19"/>
      <c r="D25" s="19"/>
      <c r="E25" s="19"/>
      <c r="F25" s="256"/>
      <c r="G25" s="284"/>
      <c r="H25" s="256"/>
      <c r="I25" s="287">
        <f t="shared" si="0"/>
        <v>0</v>
      </c>
    </row>
    <row r="26" spans="1:9" x14ac:dyDescent="0.2">
      <c r="A26" s="158"/>
      <c r="B26" s="19"/>
      <c r="C26" s="19"/>
      <c r="D26" s="19"/>
      <c r="E26" s="19"/>
      <c r="F26" s="256"/>
      <c r="G26" s="284"/>
      <c r="H26" s="256"/>
      <c r="I26" s="287">
        <f t="shared" si="0"/>
        <v>0</v>
      </c>
    </row>
    <row r="27" spans="1:9" x14ac:dyDescent="0.2">
      <c r="A27" s="158"/>
      <c r="B27" s="19"/>
      <c r="C27" s="19"/>
      <c r="D27" s="19"/>
      <c r="E27" s="19"/>
      <c r="F27" s="256"/>
      <c r="G27" s="284"/>
      <c r="H27" s="256"/>
      <c r="I27" s="287">
        <f t="shared" si="0"/>
        <v>0</v>
      </c>
    </row>
    <row r="28" spans="1:9" x14ac:dyDescent="0.2">
      <c r="A28" s="158"/>
      <c r="B28" s="19"/>
      <c r="C28" s="19"/>
      <c r="D28" s="19"/>
      <c r="E28" s="19"/>
      <c r="F28" s="256"/>
      <c r="G28" s="284"/>
      <c r="H28" s="256"/>
      <c r="I28" s="287">
        <f t="shared" si="0"/>
        <v>0</v>
      </c>
    </row>
    <row r="29" spans="1:9" x14ac:dyDescent="0.2">
      <c r="A29" s="158"/>
      <c r="B29" s="19"/>
      <c r="C29" s="19"/>
      <c r="D29" s="19"/>
      <c r="E29" s="19"/>
      <c r="F29" s="256"/>
      <c r="G29" s="284"/>
      <c r="H29" s="256"/>
      <c r="I29" s="287">
        <f t="shared" si="0"/>
        <v>0</v>
      </c>
    </row>
    <row r="30" spans="1:9" x14ac:dyDescent="0.2">
      <c r="A30" s="158"/>
      <c r="B30" s="19"/>
      <c r="C30" s="19"/>
      <c r="D30" s="19"/>
      <c r="E30" s="19"/>
      <c r="F30" s="256"/>
      <c r="G30" s="284"/>
      <c r="H30" s="256"/>
      <c r="I30" s="287">
        <f t="shared" si="0"/>
        <v>0</v>
      </c>
    </row>
    <row r="31" spans="1:9" x14ac:dyDescent="0.2">
      <c r="A31" s="158"/>
      <c r="B31" s="19"/>
      <c r="C31" s="19"/>
      <c r="D31" s="19"/>
      <c r="E31" s="19"/>
      <c r="F31" s="256"/>
      <c r="G31" s="284"/>
      <c r="H31" s="256"/>
      <c r="I31" s="287">
        <f t="shared" si="0"/>
        <v>0</v>
      </c>
    </row>
    <row r="32" spans="1:9" x14ac:dyDescent="0.2">
      <c r="A32" s="158"/>
      <c r="B32" s="19"/>
      <c r="C32" s="19"/>
      <c r="D32" s="19"/>
      <c r="E32" s="19"/>
      <c r="F32" s="256"/>
      <c r="G32" s="284"/>
      <c r="H32" s="256"/>
      <c r="I32" s="287">
        <f t="shared" si="0"/>
        <v>0</v>
      </c>
    </row>
    <row r="33" spans="1:9" x14ac:dyDescent="0.2">
      <c r="A33" s="158"/>
      <c r="B33" s="19"/>
      <c r="C33" s="19"/>
      <c r="D33" s="19"/>
      <c r="E33" s="19"/>
      <c r="F33" s="256"/>
      <c r="G33" s="284"/>
      <c r="H33" s="256"/>
      <c r="I33" s="287">
        <f t="shared" si="0"/>
        <v>0</v>
      </c>
    </row>
    <row r="34" spans="1:9" x14ac:dyDescent="0.2">
      <c r="A34" s="158"/>
      <c r="B34" s="19"/>
      <c r="C34" s="19"/>
      <c r="D34" s="19"/>
      <c r="E34" s="19"/>
      <c r="F34" s="256"/>
      <c r="G34" s="284"/>
      <c r="H34" s="256"/>
      <c r="I34" s="287">
        <f t="shared" si="0"/>
        <v>0</v>
      </c>
    </row>
    <row r="35" spans="1:9" x14ac:dyDescent="0.2">
      <c r="A35" s="158"/>
      <c r="B35" s="19"/>
      <c r="C35" s="19"/>
      <c r="D35" s="19"/>
      <c r="E35" s="19"/>
      <c r="F35" s="256"/>
      <c r="G35" s="284"/>
      <c r="H35" s="256"/>
      <c r="I35" s="287">
        <f t="shared" si="0"/>
        <v>0</v>
      </c>
    </row>
    <row r="36" spans="1:9" x14ac:dyDescent="0.2">
      <c r="A36" s="158"/>
      <c r="B36" s="19"/>
      <c r="C36" s="19"/>
      <c r="D36" s="19"/>
      <c r="E36" s="19"/>
      <c r="F36" s="256"/>
      <c r="G36" s="284"/>
      <c r="H36" s="256"/>
      <c r="I36" s="287">
        <f t="shared" si="0"/>
        <v>0</v>
      </c>
    </row>
    <row r="37" spans="1:9" x14ac:dyDescent="0.2">
      <c r="A37" s="158"/>
      <c r="B37" s="19"/>
      <c r="C37" s="19"/>
      <c r="D37" s="19"/>
      <c r="E37" s="19"/>
      <c r="F37" s="256"/>
      <c r="G37" s="284"/>
      <c r="H37" s="256"/>
      <c r="I37" s="287">
        <f t="shared" si="0"/>
        <v>0</v>
      </c>
    </row>
    <row r="38" spans="1:9" x14ac:dyDescent="0.2">
      <c r="A38" s="158"/>
      <c r="B38" s="19"/>
      <c r="C38" s="19"/>
      <c r="D38" s="19"/>
      <c r="E38" s="19"/>
      <c r="F38" s="256"/>
      <c r="G38" s="284"/>
      <c r="H38" s="256"/>
      <c r="I38" s="287">
        <f t="shared" si="0"/>
        <v>0</v>
      </c>
    </row>
    <row r="39" spans="1:9" x14ac:dyDescent="0.2">
      <c r="A39" s="158"/>
      <c r="B39" s="19"/>
      <c r="C39" s="19"/>
      <c r="D39" s="19"/>
      <c r="E39" s="19"/>
      <c r="F39" s="256"/>
      <c r="G39" s="284"/>
      <c r="H39" s="256"/>
      <c r="I39" s="287">
        <f t="shared" si="0"/>
        <v>0</v>
      </c>
    </row>
    <row r="40" spans="1:9" x14ac:dyDescent="0.2">
      <c r="A40" s="158"/>
      <c r="B40" s="19"/>
      <c r="C40" s="19"/>
      <c r="D40" s="19"/>
      <c r="E40" s="19"/>
      <c r="F40" s="256"/>
      <c r="G40" s="284"/>
      <c r="H40" s="256"/>
      <c r="I40" s="287">
        <f t="shared" si="0"/>
        <v>0</v>
      </c>
    </row>
    <row r="41" spans="1:9" x14ac:dyDescent="0.2">
      <c r="A41" s="158"/>
      <c r="B41" s="19"/>
      <c r="C41" s="19"/>
      <c r="D41" s="19"/>
      <c r="E41" s="19"/>
      <c r="F41" s="256"/>
      <c r="G41" s="284"/>
      <c r="H41" s="256"/>
      <c r="I41" s="287">
        <f t="shared" si="0"/>
        <v>0</v>
      </c>
    </row>
    <row r="42" spans="1:9" x14ac:dyDescent="0.2">
      <c r="A42" s="158"/>
      <c r="B42" s="19"/>
      <c r="C42" s="19"/>
      <c r="D42" s="19"/>
      <c r="E42" s="19"/>
      <c r="F42" s="256"/>
      <c r="G42" s="284"/>
      <c r="H42" s="256"/>
      <c r="I42" s="287">
        <f t="shared" si="0"/>
        <v>0</v>
      </c>
    </row>
    <row r="43" spans="1:9" x14ac:dyDescent="0.2">
      <c r="A43" s="158"/>
      <c r="B43" s="19"/>
      <c r="C43" s="19"/>
      <c r="D43" s="19"/>
      <c r="E43" s="19"/>
      <c r="F43" s="256"/>
      <c r="G43" s="284"/>
      <c r="H43" s="256"/>
      <c r="I43" s="287">
        <f t="shared" si="0"/>
        <v>0</v>
      </c>
    </row>
    <row r="44" spans="1:9" x14ac:dyDescent="0.2">
      <c r="A44" s="158"/>
      <c r="B44" s="19"/>
      <c r="C44" s="19"/>
      <c r="D44" s="19"/>
      <c r="E44" s="19"/>
      <c r="F44" s="256"/>
      <c r="G44" s="284"/>
      <c r="H44" s="256"/>
      <c r="I44" s="287">
        <f t="shared" si="0"/>
        <v>0</v>
      </c>
    </row>
    <row r="45" spans="1:9" x14ac:dyDescent="0.2">
      <c r="A45" s="158"/>
      <c r="B45" s="19"/>
      <c r="C45" s="19"/>
      <c r="D45" s="19"/>
      <c r="E45" s="19"/>
      <c r="F45" s="256"/>
      <c r="G45" s="284"/>
      <c r="H45" s="256"/>
      <c r="I45" s="287">
        <f t="shared" si="0"/>
        <v>0</v>
      </c>
    </row>
    <row r="46" spans="1:9" x14ac:dyDescent="0.2">
      <c r="A46" s="158"/>
      <c r="B46" s="19"/>
      <c r="C46" s="19"/>
      <c r="D46" s="19"/>
      <c r="E46" s="19"/>
      <c r="F46" s="256"/>
      <c r="G46" s="284"/>
      <c r="H46" s="256"/>
      <c r="I46" s="287">
        <f t="shared" si="0"/>
        <v>0</v>
      </c>
    </row>
    <row r="47" spans="1:9" x14ac:dyDescent="0.2">
      <c r="A47" s="158"/>
      <c r="B47" s="19"/>
      <c r="C47" s="19"/>
      <c r="D47" s="19"/>
      <c r="E47" s="19"/>
      <c r="F47" s="256"/>
      <c r="G47" s="284"/>
      <c r="H47" s="256"/>
      <c r="I47" s="287">
        <f t="shared" si="0"/>
        <v>0</v>
      </c>
    </row>
    <row r="48" spans="1:9" x14ac:dyDescent="0.2">
      <c r="A48" s="158"/>
      <c r="B48" s="19"/>
      <c r="C48" s="19"/>
      <c r="D48" s="19"/>
      <c r="E48" s="19"/>
      <c r="F48" s="256"/>
      <c r="G48" s="284"/>
      <c r="H48" s="256"/>
      <c r="I48" s="287">
        <f t="shared" si="0"/>
        <v>0</v>
      </c>
    </row>
    <row r="49" spans="1:9" ht="13.5" thickBot="1" x14ac:dyDescent="0.25">
      <c r="A49" s="159"/>
      <c r="B49" s="160"/>
      <c r="C49" s="160"/>
      <c r="D49" s="160"/>
      <c r="E49" s="160"/>
      <c r="F49" s="257"/>
      <c r="G49" s="285"/>
      <c r="H49" s="354"/>
      <c r="I49" s="355">
        <f t="shared" si="0"/>
        <v>0</v>
      </c>
    </row>
    <row r="50" spans="1:9" x14ac:dyDescent="0.2">
      <c r="H50" s="356" t="s">
        <v>233</v>
      </c>
      <c r="I50" s="357">
        <f>SUM(I9:I49)</f>
        <v>0</v>
      </c>
    </row>
    <row r="51" spans="1:9" x14ac:dyDescent="0.2">
      <c r="H51" s="258" t="s">
        <v>234</v>
      </c>
      <c r="I51" s="287">
        <f>I50*0.196</f>
        <v>0</v>
      </c>
    </row>
    <row r="52" spans="1:9" ht="13.5" thickBot="1" x14ac:dyDescent="0.25">
      <c r="H52" s="259" t="s">
        <v>235</v>
      </c>
      <c r="I52" s="288">
        <f>I50+I51</f>
        <v>0</v>
      </c>
    </row>
  </sheetData>
  <customSheetViews>
    <customSheetView guid="{3B41E261-378D-487A-B573-333FFFE4F561}">
      <pageMargins left="0.7" right="0.7" top="0.75" bottom="0.75" header="0.3" footer="0.3"/>
    </customSheetView>
  </customSheetViews>
  <mergeCells count="1">
    <mergeCell ref="B3:G3"/>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499984740745262"/>
    <pageSetUpPr autoPageBreaks="0"/>
  </sheetPr>
  <dimension ref="A1:E130"/>
  <sheetViews>
    <sheetView showGridLines="0" showRowColHeaders="0" workbookViewId="0">
      <selection activeCell="H6" sqref="H6"/>
    </sheetView>
  </sheetViews>
  <sheetFormatPr baseColWidth="10" defaultRowHeight="12.75" x14ac:dyDescent="0.2"/>
  <cols>
    <col min="2" max="2" width="43.875" customWidth="1"/>
    <col min="3" max="3" width="7.625" customWidth="1"/>
    <col min="4" max="4" width="7.25" customWidth="1"/>
    <col min="5" max="5" width="7.125" customWidth="1"/>
  </cols>
  <sheetData>
    <row r="1" spans="1:5" ht="46.5" customHeight="1" x14ac:dyDescent="0.2">
      <c r="A1" s="553" t="s">
        <v>260</v>
      </c>
      <c r="B1" s="554"/>
      <c r="C1" s="554"/>
      <c r="D1" s="554"/>
      <c r="E1" s="554"/>
    </row>
    <row r="2" spans="1:5" ht="12.75" customHeight="1" x14ac:dyDescent="0.2">
      <c r="A2" s="555" t="s">
        <v>261</v>
      </c>
      <c r="B2" s="557" t="s">
        <v>262</v>
      </c>
      <c r="C2" s="551" t="s">
        <v>264</v>
      </c>
      <c r="D2" s="551" t="s">
        <v>260</v>
      </c>
      <c r="E2" s="551" t="s">
        <v>265</v>
      </c>
    </row>
    <row r="3" spans="1:5" ht="12.75" customHeight="1" x14ac:dyDescent="0.2">
      <c r="A3" s="556"/>
      <c r="B3" s="558"/>
      <c r="C3" s="552"/>
      <c r="D3" s="559"/>
      <c r="E3" s="552"/>
    </row>
    <row r="4" spans="1:5" ht="6" customHeight="1" x14ac:dyDescent="0.2">
      <c r="A4" s="16"/>
      <c r="B4" s="16"/>
      <c r="C4" s="16"/>
      <c r="D4" s="16"/>
      <c r="E4" s="16"/>
    </row>
    <row r="5" spans="1:5" ht="12.75" customHeight="1" x14ac:dyDescent="0.2">
      <c r="A5" s="17"/>
      <c r="B5" s="18" t="s">
        <v>4</v>
      </c>
      <c r="C5" s="17"/>
      <c r="D5" s="17"/>
      <c r="E5" s="17"/>
    </row>
    <row r="6" spans="1:5" ht="12.75" customHeight="1" x14ac:dyDescent="0.2">
      <c r="A6" s="72" t="s">
        <v>148</v>
      </c>
      <c r="B6" s="19" t="s">
        <v>5</v>
      </c>
      <c r="C6" s="325">
        <f>Stock!D6</f>
        <v>-1</v>
      </c>
      <c r="D6" s="326"/>
      <c r="E6" s="19"/>
    </row>
    <row r="7" spans="1:5" ht="12.75" customHeight="1" x14ac:dyDescent="0.2">
      <c r="A7" s="72" t="s">
        <v>149</v>
      </c>
      <c r="B7" s="20" t="s">
        <v>6</v>
      </c>
      <c r="C7" s="325">
        <f>Stock!D7</f>
        <v>-1</v>
      </c>
      <c r="D7" s="326"/>
      <c r="E7" s="19"/>
    </row>
    <row r="8" spans="1:5" ht="12.75" customHeight="1" x14ac:dyDescent="0.2">
      <c r="A8" s="72" t="s">
        <v>150</v>
      </c>
      <c r="B8" s="20" t="s">
        <v>7</v>
      </c>
      <c r="C8" s="325">
        <f>Stock!D8</f>
        <v>-1</v>
      </c>
      <c r="D8" s="326"/>
      <c r="E8" s="19"/>
    </row>
    <row r="9" spans="1:5" ht="12.75" customHeight="1" x14ac:dyDescent="0.2">
      <c r="A9" s="72" t="s">
        <v>151</v>
      </c>
      <c r="B9" s="21" t="s">
        <v>8</v>
      </c>
      <c r="C9" s="325">
        <f>Stock!D9</f>
        <v>1</v>
      </c>
      <c r="D9" s="326"/>
      <c r="E9" s="19"/>
    </row>
    <row r="10" spans="1:5" ht="12.75" customHeight="1" x14ac:dyDescent="0.2">
      <c r="A10" s="73" t="s">
        <v>152</v>
      </c>
      <c r="B10" s="21" t="s">
        <v>9</v>
      </c>
      <c r="C10" s="325">
        <f>Stock!D10</f>
        <v>1</v>
      </c>
      <c r="D10" s="326"/>
      <c r="E10" s="19"/>
    </row>
    <row r="11" spans="1:5" ht="6" customHeight="1" x14ac:dyDescent="0.25">
      <c r="A11" s="74"/>
      <c r="B11" s="16"/>
      <c r="C11" s="303"/>
      <c r="D11" s="303"/>
      <c r="E11" s="303"/>
    </row>
    <row r="12" spans="1:5" ht="12.75" customHeight="1" x14ac:dyDescent="0.2">
      <c r="A12" s="75"/>
      <c r="B12" s="22" t="s">
        <v>10</v>
      </c>
      <c r="C12" s="304"/>
      <c r="D12" s="304"/>
      <c r="E12" s="304"/>
    </row>
    <row r="13" spans="1:5" ht="12.75" customHeight="1" x14ac:dyDescent="0.2">
      <c r="A13" s="76" t="s">
        <v>153</v>
      </c>
      <c r="B13" s="23" t="s">
        <v>11</v>
      </c>
      <c r="C13" s="302">
        <f>Stock!D13</f>
        <v>-1</v>
      </c>
      <c r="D13" s="326"/>
      <c r="E13" s="19"/>
    </row>
    <row r="14" spans="1:5" ht="12.75" customHeight="1" x14ac:dyDescent="0.2">
      <c r="A14" s="76" t="s">
        <v>154</v>
      </c>
      <c r="B14" s="23" t="s">
        <v>12</v>
      </c>
      <c r="C14" s="302">
        <f>Stock!D14</f>
        <v>-1</v>
      </c>
      <c r="D14" s="326"/>
      <c r="E14" s="19"/>
    </row>
    <row r="15" spans="1:5" ht="12.75" customHeight="1" x14ac:dyDescent="0.2">
      <c r="A15" s="76" t="s">
        <v>155</v>
      </c>
      <c r="B15" s="23" t="s">
        <v>13</v>
      </c>
      <c r="C15" s="302">
        <f>Stock!D15</f>
        <v>-1</v>
      </c>
      <c r="D15" s="326"/>
      <c r="E15" s="19"/>
    </row>
    <row r="16" spans="1:5" ht="12.75" customHeight="1" x14ac:dyDescent="0.2">
      <c r="A16" s="76" t="s">
        <v>156</v>
      </c>
      <c r="B16" s="23" t="s">
        <v>14</v>
      </c>
      <c r="C16" s="302">
        <f>Stock!D16</f>
        <v>-1</v>
      </c>
      <c r="D16" s="326"/>
      <c r="E16" s="19"/>
    </row>
    <row r="17" spans="1:5" ht="12.75" customHeight="1" x14ac:dyDescent="0.2">
      <c r="A17" s="76" t="s">
        <v>157</v>
      </c>
      <c r="B17" s="19" t="s">
        <v>15</v>
      </c>
      <c r="C17" s="302">
        <f>Stock!D17</f>
        <v>1</v>
      </c>
      <c r="D17" s="326"/>
      <c r="E17" s="19"/>
    </row>
    <row r="18" spans="1:5" ht="6.75" customHeight="1" x14ac:dyDescent="0.25">
      <c r="A18" s="74"/>
      <c r="B18" s="16"/>
      <c r="C18" s="303"/>
      <c r="D18" s="303"/>
      <c r="E18" s="303"/>
    </row>
    <row r="19" spans="1:5" ht="12.75" customHeight="1" x14ac:dyDescent="0.2">
      <c r="A19" s="77"/>
      <c r="B19" s="24" t="s">
        <v>16</v>
      </c>
      <c r="C19" s="305"/>
      <c r="D19" s="305"/>
      <c r="E19" s="305"/>
    </row>
    <row r="20" spans="1:5" ht="12.75" customHeight="1" x14ac:dyDescent="0.2">
      <c r="A20" s="77">
        <v>11</v>
      </c>
      <c r="B20" s="23" t="s">
        <v>17</v>
      </c>
      <c r="C20" s="302">
        <f>Stock!D20</f>
        <v>1</v>
      </c>
      <c r="D20" s="326"/>
      <c r="E20" s="19"/>
    </row>
    <row r="21" spans="1:5" ht="12.75" customHeight="1" x14ac:dyDescent="0.2">
      <c r="A21" s="77">
        <v>12</v>
      </c>
      <c r="B21" s="23" t="s">
        <v>18</v>
      </c>
      <c r="C21" s="302">
        <f>Stock!D21</f>
        <v>-1</v>
      </c>
      <c r="D21" s="326"/>
      <c r="E21" s="19"/>
    </row>
    <row r="22" spans="1:5" ht="12.75" customHeight="1" x14ac:dyDescent="0.2">
      <c r="A22" s="77">
        <v>13</v>
      </c>
      <c r="B22" s="23" t="s">
        <v>19</v>
      </c>
      <c r="C22" s="302">
        <f>Stock!D22</f>
        <v>1</v>
      </c>
      <c r="D22" s="326"/>
      <c r="E22" s="19"/>
    </row>
    <row r="23" spans="1:5" ht="12.75" customHeight="1" x14ac:dyDescent="0.2">
      <c r="A23" s="77">
        <v>14</v>
      </c>
      <c r="B23" s="23" t="s">
        <v>20</v>
      </c>
      <c r="C23" s="302">
        <f>Stock!D23</f>
        <v>1</v>
      </c>
      <c r="D23" s="326"/>
      <c r="E23" s="19"/>
    </row>
    <row r="24" spans="1:5" ht="12.75" customHeight="1" x14ac:dyDescent="0.2">
      <c r="A24" s="77">
        <v>15</v>
      </c>
      <c r="B24" s="23" t="s">
        <v>263</v>
      </c>
      <c r="C24" s="302">
        <f>Stock!D24</f>
        <v>1</v>
      </c>
      <c r="D24" s="326"/>
      <c r="E24" s="19"/>
    </row>
    <row r="25" spans="1:5" ht="12.75" customHeight="1" x14ac:dyDescent="0.2">
      <c r="A25" s="77">
        <v>16</v>
      </c>
      <c r="B25" s="23" t="s">
        <v>22</v>
      </c>
      <c r="C25" s="302">
        <f>Stock!D25</f>
        <v>1</v>
      </c>
      <c r="D25" s="326"/>
      <c r="E25" s="19"/>
    </row>
    <row r="26" spans="1:5" ht="6.75" customHeight="1" x14ac:dyDescent="0.25">
      <c r="A26" s="74"/>
      <c r="B26" s="16"/>
      <c r="C26" s="303"/>
      <c r="D26" s="303"/>
      <c r="E26" s="303"/>
    </row>
    <row r="27" spans="1:5" ht="12.75" customHeight="1" x14ac:dyDescent="0.2">
      <c r="A27" s="78"/>
      <c r="B27" s="25" t="s">
        <v>23</v>
      </c>
      <c r="C27" s="306"/>
      <c r="D27" s="306"/>
      <c r="E27" s="306"/>
    </row>
    <row r="28" spans="1:5" ht="12.75" customHeight="1" x14ac:dyDescent="0.2">
      <c r="A28" s="78">
        <v>17</v>
      </c>
      <c r="B28" s="23" t="s">
        <v>24</v>
      </c>
      <c r="C28" s="302">
        <f>Stock!D28</f>
        <v>1</v>
      </c>
      <c r="D28" s="326"/>
      <c r="E28" s="19"/>
    </row>
    <row r="29" spans="1:5" ht="12.75" customHeight="1" x14ac:dyDescent="0.2">
      <c r="A29" s="78">
        <v>19</v>
      </c>
      <c r="B29" s="23" t="s">
        <v>25</v>
      </c>
      <c r="C29" s="302">
        <f>Stock!D29</f>
        <v>1</v>
      </c>
      <c r="D29" s="326"/>
      <c r="E29" s="19"/>
    </row>
    <row r="30" spans="1:5" ht="12.75" customHeight="1" x14ac:dyDescent="0.2">
      <c r="A30" s="78">
        <v>20</v>
      </c>
      <c r="B30" s="19" t="s">
        <v>26</v>
      </c>
      <c r="C30" s="302">
        <f>Stock!D30</f>
        <v>-1</v>
      </c>
      <c r="D30" s="326"/>
      <c r="E30" s="19"/>
    </row>
    <row r="31" spans="1:5" ht="12.75" customHeight="1" x14ac:dyDescent="0.2">
      <c r="A31" s="78">
        <v>21</v>
      </c>
      <c r="B31" s="19" t="s">
        <v>27</v>
      </c>
      <c r="C31" s="302">
        <f>Stock!D31</f>
        <v>1</v>
      </c>
      <c r="D31" s="326"/>
      <c r="E31" s="19"/>
    </row>
    <row r="32" spans="1:5" ht="12.75" customHeight="1" x14ac:dyDescent="0.2">
      <c r="A32" s="78">
        <v>22</v>
      </c>
      <c r="B32" s="19" t="s">
        <v>28</v>
      </c>
      <c r="C32" s="302">
        <f>Stock!D32</f>
        <v>1</v>
      </c>
      <c r="D32" s="326"/>
      <c r="E32" s="19"/>
    </row>
    <row r="33" spans="1:5" ht="12.75" customHeight="1" x14ac:dyDescent="0.2">
      <c r="A33" s="78">
        <v>24</v>
      </c>
      <c r="B33" s="19" t="s">
        <v>29</v>
      </c>
      <c r="C33" s="302">
        <f>Stock!D33</f>
        <v>-1</v>
      </c>
      <c r="D33" s="326"/>
      <c r="E33" s="19"/>
    </row>
    <row r="34" spans="1:5" ht="12.75" customHeight="1" x14ac:dyDescent="0.2">
      <c r="A34" s="78">
        <v>25</v>
      </c>
      <c r="B34" s="23" t="s">
        <v>30</v>
      </c>
      <c r="C34" s="302">
        <f>Stock!D34</f>
        <v>-1</v>
      </c>
      <c r="D34" s="326"/>
      <c r="E34" s="19"/>
    </row>
    <row r="35" spans="1:5" ht="12.75" customHeight="1" x14ac:dyDescent="0.2">
      <c r="A35" s="78">
        <v>26</v>
      </c>
      <c r="B35" s="19" t="s">
        <v>31</v>
      </c>
      <c r="C35" s="302">
        <f>Stock!D35</f>
        <v>-1</v>
      </c>
      <c r="D35" s="326"/>
      <c r="E35" s="19"/>
    </row>
    <row r="36" spans="1:5" ht="12.75" customHeight="1" x14ac:dyDescent="0.2">
      <c r="A36" s="78">
        <v>27</v>
      </c>
      <c r="B36" s="19" t="s">
        <v>32</v>
      </c>
      <c r="C36" s="302">
        <f>Stock!D36</f>
        <v>-1</v>
      </c>
      <c r="D36" s="326"/>
      <c r="E36" s="19"/>
    </row>
    <row r="37" spans="1:5" ht="12.75" customHeight="1" x14ac:dyDescent="0.2">
      <c r="A37" s="78">
        <v>28</v>
      </c>
      <c r="B37" s="19" t="s">
        <v>33</v>
      </c>
      <c r="C37" s="302">
        <f>Stock!D37</f>
        <v>1</v>
      </c>
      <c r="D37" s="326"/>
      <c r="E37" s="19"/>
    </row>
    <row r="38" spans="1:5" ht="12.75" customHeight="1" x14ac:dyDescent="0.2">
      <c r="A38" s="78">
        <v>29</v>
      </c>
      <c r="B38" s="19" t="s">
        <v>34</v>
      </c>
      <c r="C38" s="302">
        <f>Stock!D38</f>
        <v>1</v>
      </c>
      <c r="D38" s="326"/>
      <c r="E38" s="19"/>
    </row>
    <row r="39" spans="1:5" ht="12.75" customHeight="1" x14ac:dyDescent="0.2">
      <c r="A39" s="78">
        <v>30</v>
      </c>
      <c r="B39" s="23" t="s">
        <v>35</v>
      </c>
      <c r="C39" s="302">
        <f>Stock!D39</f>
        <v>0</v>
      </c>
      <c r="D39" s="326"/>
      <c r="E39" s="19"/>
    </row>
    <row r="40" spans="1:5" ht="12.75" customHeight="1" x14ac:dyDescent="0.2">
      <c r="A40" s="78">
        <v>32</v>
      </c>
      <c r="B40" s="19" t="s">
        <v>36</v>
      </c>
      <c r="C40" s="302">
        <f>Stock!D40</f>
        <v>0</v>
      </c>
      <c r="D40" s="326"/>
      <c r="E40" s="19"/>
    </row>
    <row r="41" spans="1:5" ht="12.75" customHeight="1" x14ac:dyDescent="0.2">
      <c r="A41" s="78">
        <v>33</v>
      </c>
      <c r="B41" s="19" t="s">
        <v>37</v>
      </c>
      <c r="C41" s="302">
        <f>Stock!D41</f>
        <v>-2</v>
      </c>
      <c r="D41" s="326"/>
      <c r="E41" s="19"/>
    </row>
    <row r="42" spans="1:5" ht="12.75" customHeight="1" x14ac:dyDescent="0.2">
      <c r="A42" s="78">
        <v>34</v>
      </c>
      <c r="B42" s="19" t="s">
        <v>38</v>
      </c>
      <c r="C42" s="302">
        <f>Stock!D42</f>
        <v>0</v>
      </c>
      <c r="D42" s="326"/>
      <c r="E42" s="19"/>
    </row>
    <row r="43" spans="1:5" ht="12.75" customHeight="1" x14ac:dyDescent="0.2">
      <c r="A43" s="78">
        <v>35</v>
      </c>
      <c r="B43" s="19" t="s">
        <v>39</v>
      </c>
      <c r="C43" s="302">
        <f>Stock!D43</f>
        <v>-2</v>
      </c>
      <c r="D43" s="326"/>
      <c r="E43" s="19"/>
    </row>
    <row r="44" spans="1:5" ht="6" customHeight="1" x14ac:dyDescent="0.25">
      <c r="A44" s="74"/>
      <c r="B44" s="16"/>
      <c r="C44" s="303"/>
      <c r="D44" s="303"/>
      <c r="E44" s="303"/>
    </row>
    <row r="45" spans="1:5" ht="12.75" customHeight="1" x14ac:dyDescent="0.2">
      <c r="A45" s="79"/>
      <c r="B45" s="26" t="s">
        <v>40</v>
      </c>
      <c r="C45" s="307"/>
      <c r="D45" s="307"/>
      <c r="E45" s="307"/>
    </row>
    <row r="46" spans="1:5" ht="12.75" customHeight="1" x14ac:dyDescent="0.2">
      <c r="A46" s="80">
        <v>38</v>
      </c>
      <c r="B46" s="23" t="s">
        <v>41</v>
      </c>
      <c r="C46" s="302">
        <f>Stock!D46</f>
        <v>-2</v>
      </c>
      <c r="D46" s="326"/>
      <c r="E46" s="19"/>
    </row>
    <row r="47" spans="1:5" ht="12.75" customHeight="1" x14ac:dyDescent="0.2">
      <c r="A47" s="80">
        <v>39</v>
      </c>
      <c r="B47" s="23" t="s">
        <v>42</v>
      </c>
      <c r="C47" s="302">
        <f>Stock!D47</f>
        <v>-2</v>
      </c>
      <c r="D47" s="326"/>
      <c r="E47" s="19"/>
    </row>
    <row r="48" spans="1:5" ht="12.75" customHeight="1" x14ac:dyDescent="0.2">
      <c r="A48" s="80"/>
      <c r="B48" s="23" t="s">
        <v>43</v>
      </c>
      <c r="C48" s="302">
        <f>Stock!D48</f>
        <v>-2</v>
      </c>
      <c r="D48" s="326"/>
      <c r="E48" s="19"/>
    </row>
    <row r="49" spans="1:5" ht="12.75" customHeight="1" x14ac:dyDescent="0.2">
      <c r="A49" s="80">
        <v>40</v>
      </c>
      <c r="B49" s="23" t="s">
        <v>44</v>
      </c>
      <c r="C49" s="302">
        <f>Stock!D49</f>
        <v>-2</v>
      </c>
      <c r="D49" s="326"/>
      <c r="E49" s="19"/>
    </row>
    <row r="50" spans="1:5" ht="12.75" customHeight="1" x14ac:dyDescent="0.2">
      <c r="A50" s="80">
        <v>41</v>
      </c>
      <c r="B50" s="23" t="s">
        <v>45</v>
      </c>
      <c r="C50" s="302">
        <f>Stock!D50</f>
        <v>-2</v>
      </c>
      <c r="D50" s="326"/>
      <c r="E50" s="19"/>
    </row>
    <row r="51" spans="1:5" ht="12.75" customHeight="1" x14ac:dyDescent="0.2">
      <c r="A51" s="80">
        <v>42</v>
      </c>
      <c r="B51" s="23" t="s">
        <v>46</v>
      </c>
      <c r="C51" s="302">
        <f>Stock!D51</f>
        <v>-2</v>
      </c>
      <c r="D51" s="326"/>
      <c r="E51" s="19"/>
    </row>
    <row r="52" spans="1:5" ht="12.75" customHeight="1" x14ac:dyDescent="0.2">
      <c r="A52" s="80"/>
      <c r="B52" s="23" t="s">
        <v>47</v>
      </c>
      <c r="C52" s="302">
        <f>Stock!D52</f>
        <v>-2</v>
      </c>
      <c r="D52" s="326"/>
      <c r="E52" s="19"/>
    </row>
    <row r="53" spans="1:5" ht="12.75" customHeight="1" x14ac:dyDescent="0.2">
      <c r="A53" s="80">
        <v>43</v>
      </c>
      <c r="B53" s="23" t="s">
        <v>48</v>
      </c>
      <c r="C53" s="302">
        <f>Stock!D53</f>
        <v>-2</v>
      </c>
      <c r="D53" s="326"/>
      <c r="E53" s="19"/>
    </row>
    <row r="54" spans="1:5" ht="12.75" customHeight="1" x14ac:dyDescent="0.2">
      <c r="A54" s="80">
        <v>44</v>
      </c>
      <c r="B54" s="23" t="s">
        <v>49</v>
      </c>
      <c r="C54" s="302">
        <f>Stock!D54</f>
        <v>0</v>
      </c>
      <c r="D54" s="326"/>
      <c r="E54" s="19"/>
    </row>
    <row r="55" spans="1:5" ht="12.75" customHeight="1" x14ac:dyDescent="0.2">
      <c r="A55" s="80">
        <v>45</v>
      </c>
      <c r="B55" s="23" t="s">
        <v>50</v>
      </c>
      <c r="C55" s="302">
        <f>Stock!D55</f>
        <v>0</v>
      </c>
      <c r="D55" s="326"/>
      <c r="E55" s="19"/>
    </row>
    <row r="56" spans="1:5" ht="12.75" customHeight="1" x14ac:dyDescent="0.2">
      <c r="A56" s="80">
        <v>46</v>
      </c>
      <c r="B56" s="23" t="s">
        <v>51</v>
      </c>
      <c r="C56" s="302">
        <f>Stock!D56</f>
        <v>0</v>
      </c>
      <c r="D56" s="326"/>
      <c r="E56" s="19"/>
    </row>
    <row r="57" spans="1:5" ht="12.75" customHeight="1" x14ac:dyDescent="0.2">
      <c r="A57" s="80">
        <v>47</v>
      </c>
      <c r="B57" s="23" t="s">
        <v>52</v>
      </c>
      <c r="C57" s="302">
        <f>Stock!D57</f>
        <v>0</v>
      </c>
      <c r="D57" s="326"/>
      <c r="E57" s="19"/>
    </row>
    <row r="58" spans="1:5" ht="12.75" customHeight="1" x14ac:dyDescent="0.2">
      <c r="A58" s="80">
        <v>48</v>
      </c>
      <c r="B58" s="27" t="s">
        <v>53</v>
      </c>
      <c r="C58" s="302">
        <f>Stock!D58</f>
        <v>-2</v>
      </c>
      <c r="D58" s="326"/>
      <c r="E58" s="19"/>
    </row>
    <row r="59" spans="1:5" ht="12.75" customHeight="1" x14ac:dyDescent="0.2">
      <c r="A59" s="80">
        <v>49</v>
      </c>
      <c r="B59" s="23" t="s">
        <v>54</v>
      </c>
      <c r="C59" s="302">
        <f>Stock!D59</f>
        <v>0</v>
      </c>
      <c r="D59" s="326"/>
      <c r="E59" s="19"/>
    </row>
    <row r="60" spans="1:5" ht="12.75" customHeight="1" x14ac:dyDescent="0.2">
      <c r="A60" s="80">
        <v>50</v>
      </c>
      <c r="B60" s="19" t="s">
        <v>55</v>
      </c>
      <c r="C60" s="302">
        <f>Stock!D60</f>
        <v>0</v>
      </c>
      <c r="D60" s="326"/>
      <c r="E60" s="19"/>
    </row>
    <row r="61" spans="1:5" ht="12.75" customHeight="1" x14ac:dyDescent="0.2">
      <c r="A61" s="80">
        <v>51</v>
      </c>
      <c r="B61" s="19" t="s">
        <v>56</v>
      </c>
      <c r="C61" s="302">
        <f>Stock!D61</f>
        <v>0</v>
      </c>
      <c r="D61" s="326"/>
      <c r="E61" s="19"/>
    </row>
    <row r="62" spans="1:5" ht="12.75" customHeight="1" x14ac:dyDescent="0.2">
      <c r="A62" s="80">
        <v>52</v>
      </c>
      <c r="B62" s="27" t="s">
        <v>57</v>
      </c>
      <c r="C62" s="302">
        <f>Stock!D62</f>
        <v>0</v>
      </c>
      <c r="D62" s="326"/>
      <c r="E62" s="19"/>
    </row>
    <row r="63" spans="1:5" ht="12.75" customHeight="1" x14ac:dyDescent="0.2">
      <c r="A63" s="80">
        <v>53</v>
      </c>
      <c r="B63" s="19" t="s">
        <v>58</v>
      </c>
      <c r="C63" s="302">
        <f>Stock!D63</f>
        <v>0</v>
      </c>
      <c r="D63" s="326"/>
      <c r="E63" s="19"/>
    </row>
    <row r="64" spans="1:5" ht="12.75" customHeight="1" x14ac:dyDescent="0.2">
      <c r="A64" s="80">
        <v>54</v>
      </c>
      <c r="B64" s="19" t="s">
        <v>59</v>
      </c>
      <c r="C64" s="302">
        <f>Stock!D64</f>
        <v>-2</v>
      </c>
      <c r="D64" s="326"/>
      <c r="E64" s="19"/>
    </row>
    <row r="65" spans="1:5" ht="12.75" customHeight="1" x14ac:dyDescent="0.2">
      <c r="A65" s="80">
        <v>55</v>
      </c>
      <c r="B65" s="19" t="s">
        <v>60</v>
      </c>
      <c r="C65" s="302">
        <f>Stock!D65</f>
        <v>-2</v>
      </c>
      <c r="D65" s="326"/>
      <c r="E65" s="19"/>
    </row>
    <row r="66" spans="1:5" ht="12.75" customHeight="1" x14ac:dyDescent="0.2">
      <c r="A66" s="80">
        <v>56</v>
      </c>
      <c r="B66" s="23" t="s">
        <v>61</v>
      </c>
      <c r="C66" s="302">
        <f>Stock!D66</f>
        <v>0</v>
      </c>
      <c r="D66" s="326"/>
      <c r="E66" s="19"/>
    </row>
    <row r="67" spans="1:5" ht="12.75" customHeight="1" x14ac:dyDescent="0.2">
      <c r="A67" s="80">
        <v>57</v>
      </c>
      <c r="B67" s="23" t="s">
        <v>62</v>
      </c>
      <c r="C67" s="302">
        <f>Stock!D67</f>
        <v>0</v>
      </c>
      <c r="D67" s="326"/>
      <c r="E67" s="19"/>
    </row>
    <row r="68" spans="1:5" ht="5.25" customHeight="1" x14ac:dyDescent="0.25">
      <c r="A68" s="74"/>
      <c r="B68" s="16"/>
      <c r="C68" s="303"/>
      <c r="D68" s="303"/>
      <c r="E68" s="303"/>
    </row>
    <row r="69" spans="1:5" ht="12.75" customHeight="1" x14ac:dyDescent="0.2">
      <c r="A69" s="72"/>
      <c r="B69" s="18" t="s">
        <v>63</v>
      </c>
      <c r="C69" s="308"/>
      <c r="D69" s="308"/>
      <c r="E69" s="308"/>
    </row>
    <row r="70" spans="1:5" ht="12.75" customHeight="1" x14ac:dyDescent="0.2">
      <c r="A70" s="72">
        <v>60</v>
      </c>
      <c r="B70" s="19" t="s">
        <v>64</v>
      </c>
      <c r="C70" s="302">
        <f>Stock!D70</f>
        <v>0</v>
      </c>
      <c r="D70" s="326"/>
      <c r="E70" s="19"/>
    </row>
    <row r="71" spans="1:5" ht="6" customHeight="1" x14ac:dyDescent="0.25">
      <c r="A71" s="74"/>
      <c r="B71" s="16"/>
      <c r="C71" s="303"/>
      <c r="D71" s="303"/>
      <c r="E71" s="303"/>
    </row>
    <row r="72" spans="1:5" ht="12.75" customHeight="1" x14ac:dyDescent="0.2">
      <c r="A72" s="81"/>
      <c r="B72" s="28" t="s">
        <v>65</v>
      </c>
      <c r="C72" s="309"/>
      <c r="D72" s="309"/>
      <c r="E72" s="309"/>
    </row>
    <row r="73" spans="1:5" ht="12.75" customHeight="1" x14ac:dyDescent="0.2">
      <c r="A73" s="81">
        <v>70</v>
      </c>
      <c r="B73" s="19" t="s">
        <v>66</v>
      </c>
      <c r="C73" s="302">
        <f>Stock!D73</f>
        <v>0</v>
      </c>
      <c r="D73" s="326"/>
      <c r="E73" s="19"/>
    </row>
    <row r="74" spans="1:5" ht="12.75" customHeight="1" x14ac:dyDescent="0.2">
      <c r="A74" s="81">
        <v>71</v>
      </c>
      <c r="B74" s="19" t="s">
        <v>67</v>
      </c>
      <c r="C74" s="302">
        <f>Stock!D74</f>
        <v>0</v>
      </c>
      <c r="D74" s="326"/>
      <c r="E74" s="19"/>
    </row>
    <row r="75" spans="1:5" ht="12.75" customHeight="1" x14ac:dyDescent="0.2">
      <c r="A75" s="81">
        <v>72</v>
      </c>
      <c r="B75" s="19" t="s">
        <v>68</v>
      </c>
      <c r="C75" s="302">
        <f>Stock!D75</f>
        <v>0</v>
      </c>
      <c r="D75" s="326"/>
      <c r="E75" s="19"/>
    </row>
    <row r="76" spans="1:5" ht="12.75" customHeight="1" x14ac:dyDescent="0.2">
      <c r="A76" s="81">
        <v>73</v>
      </c>
      <c r="B76" s="19" t="s">
        <v>69</v>
      </c>
      <c r="C76" s="302">
        <f>Stock!D76</f>
        <v>0</v>
      </c>
      <c r="D76" s="326"/>
      <c r="E76" s="19"/>
    </row>
    <row r="77" spans="1:5" ht="12.75" customHeight="1" x14ac:dyDescent="0.2">
      <c r="A77" s="81">
        <v>74</v>
      </c>
      <c r="B77" s="19" t="s">
        <v>70</v>
      </c>
      <c r="C77" s="302">
        <f>Stock!D77</f>
        <v>1</v>
      </c>
      <c r="D77" s="326"/>
      <c r="E77" s="19"/>
    </row>
    <row r="78" spans="1:5" ht="12.75" customHeight="1" x14ac:dyDescent="0.2">
      <c r="A78" s="81">
        <v>75</v>
      </c>
      <c r="B78" s="19" t="s">
        <v>71</v>
      </c>
      <c r="C78" s="302">
        <f>Stock!D78</f>
        <v>0</v>
      </c>
      <c r="D78" s="326"/>
      <c r="E78" s="19"/>
    </row>
    <row r="79" spans="1:5" ht="12.75" customHeight="1" x14ac:dyDescent="0.2">
      <c r="A79" s="81">
        <v>76</v>
      </c>
      <c r="B79" s="19" t="s">
        <v>72</v>
      </c>
      <c r="C79" s="302">
        <f>Stock!D79</f>
        <v>0</v>
      </c>
      <c r="D79" s="326"/>
      <c r="E79" s="19"/>
    </row>
    <row r="80" spans="1:5" ht="12.75" customHeight="1" x14ac:dyDescent="0.2">
      <c r="A80" s="81">
        <v>77</v>
      </c>
      <c r="B80" s="27" t="s">
        <v>73</v>
      </c>
      <c r="C80" s="302">
        <f>Stock!D80</f>
        <v>-2</v>
      </c>
      <c r="D80" s="326"/>
      <c r="E80" s="19"/>
    </row>
    <row r="81" spans="1:5" ht="6.75" customHeight="1" x14ac:dyDescent="0.25">
      <c r="A81" s="74"/>
      <c r="B81" s="16"/>
      <c r="C81" s="303"/>
      <c r="D81" s="303"/>
      <c r="E81" s="303"/>
    </row>
    <row r="82" spans="1:5" ht="12.75" customHeight="1" x14ac:dyDescent="0.2">
      <c r="A82" s="82"/>
      <c r="B82" s="29" t="s">
        <v>74</v>
      </c>
      <c r="C82" s="310"/>
      <c r="D82" s="310"/>
      <c r="E82" s="310"/>
    </row>
    <row r="83" spans="1:5" ht="12.75" customHeight="1" x14ac:dyDescent="0.2">
      <c r="A83" s="82">
        <v>80</v>
      </c>
      <c r="B83" s="19" t="s">
        <v>75</v>
      </c>
      <c r="C83" s="302">
        <f>Stock!D83</f>
        <v>-2</v>
      </c>
      <c r="D83" s="326"/>
      <c r="E83" s="19"/>
    </row>
    <row r="84" spans="1:5" ht="6.75" customHeight="1" x14ac:dyDescent="0.25">
      <c r="A84" s="74"/>
      <c r="B84" s="16"/>
      <c r="C84" s="303"/>
      <c r="D84" s="303"/>
      <c r="E84" s="303"/>
    </row>
    <row r="85" spans="1:5" ht="12.75" customHeight="1" x14ac:dyDescent="0.2">
      <c r="A85" s="83"/>
      <c r="B85" s="30" t="s">
        <v>76</v>
      </c>
      <c r="C85" s="311"/>
      <c r="D85" s="311"/>
      <c r="E85" s="311"/>
    </row>
    <row r="86" spans="1:5" ht="12.75" customHeight="1" x14ac:dyDescent="0.2">
      <c r="A86" s="83">
        <v>90</v>
      </c>
      <c r="B86" s="19" t="s">
        <v>77</v>
      </c>
      <c r="C86" s="302">
        <f>Stock!D86</f>
        <v>-1</v>
      </c>
      <c r="D86" s="326"/>
      <c r="E86" s="19"/>
    </row>
    <row r="87" spans="1:5" ht="12.75" customHeight="1" x14ac:dyDescent="0.2">
      <c r="A87" s="83">
        <v>91</v>
      </c>
      <c r="B87" s="19" t="s">
        <v>78</v>
      </c>
      <c r="C87" s="302">
        <f>Stock!D87</f>
        <v>-1</v>
      </c>
      <c r="D87" s="326"/>
      <c r="E87" s="19"/>
    </row>
    <row r="88" spans="1:5" ht="12.75" customHeight="1" x14ac:dyDescent="0.2">
      <c r="A88" s="83">
        <v>92</v>
      </c>
      <c r="B88" s="19" t="s">
        <v>79</v>
      </c>
      <c r="C88" s="302">
        <f>Stock!D88</f>
        <v>1</v>
      </c>
      <c r="D88" s="326"/>
      <c r="E88" s="19"/>
    </row>
    <row r="89" spans="1:5" ht="12.75" customHeight="1" x14ac:dyDescent="0.2">
      <c r="A89" s="83">
        <v>93</v>
      </c>
      <c r="B89" s="19" t="s">
        <v>80</v>
      </c>
      <c r="C89" s="302">
        <f>Stock!D89</f>
        <v>-1</v>
      </c>
      <c r="D89" s="326"/>
      <c r="E89" s="19"/>
    </row>
    <row r="90" spans="1:5" ht="12.75" customHeight="1" x14ac:dyDescent="0.2">
      <c r="A90" s="83">
        <v>94</v>
      </c>
      <c r="B90" s="19" t="s">
        <v>81</v>
      </c>
      <c r="C90" s="302">
        <f>Stock!D90</f>
        <v>-1</v>
      </c>
      <c r="D90" s="326"/>
      <c r="E90" s="19"/>
    </row>
    <row r="91" spans="1:5" ht="12.75" customHeight="1" x14ac:dyDescent="0.2">
      <c r="A91" s="83">
        <v>95</v>
      </c>
      <c r="B91" s="19" t="s">
        <v>82</v>
      </c>
      <c r="C91" s="302">
        <f>Stock!D91</f>
        <v>1</v>
      </c>
      <c r="D91" s="326"/>
      <c r="E91" s="19"/>
    </row>
    <row r="92" spans="1:5" ht="12.75" customHeight="1" x14ac:dyDescent="0.2">
      <c r="A92" s="83">
        <v>96</v>
      </c>
      <c r="B92" s="19" t="s">
        <v>83</v>
      </c>
      <c r="C92" s="302">
        <f>Stock!D92</f>
        <v>0</v>
      </c>
      <c r="D92" s="326"/>
      <c r="E92" s="19"/>
    </row>
    <row r="93" spans="1:5" ht="12.75" customHeight="1" x14ac:dyDescent="0.2">
      <c r="A93" s="83">
        <v>97</v>
      </c>
      <c r="B93" s="19" t="s">
        <v>84</v>
      </c>
      <c r="C93" s="302">
        <f>Stock!D93</f>
        <v>0</v>
      </c>
      <c r="D93" s="326"/>
      <c r="E93" s="19"/>
    </row>
    <row r="94" spans="1:5" ht="6" customHeight="1" x14ac:dyDescent="0.25">
      <c r="A94" s="74"/>
      <c r="B94" s="16"/>
      <c r="C94" s="303"/>
      <c r="D94" s="303"/>
      <c r="E94" s="303"/>
    </row>
    <row r="95" spans="1:5" ht="12.75" customHeight="1" x14ac:dyDescent="0.2">
      <c r="A95" s="321"/>
      <c r="B95" s="322" t="s">
        <v>85</v>
      </c>
      <c r="C95" s="323"/>
      <c r="D95" s="323"/>
      <c r="E95" s="323"/>
    </row>
    <row r="96" spans="1:5" ht="12.75" customHeight="1" x14ac:dyDescent="0.2">
      <c r="A96" s="321">
        <v>98</v>
      </c>
      <c r="B96" s="19" t="s">
        <v>86</v>
      </c>
      <c r="C96" s="302">
        <f>Stock!D96</f>
        <v>0</v>
      </c>
      <c r="D96" s="326"/>
      <c r="E96" s="19"/>
    </row>
    <row r="97" spans="1:5" ht="12.75" customHeight="1" x14ac:dyDescent="0.2">
      <c r="A97" s="321">
        <v>99</v>
      </c>
      <c r="B97" s="19" t="s">
        <v>87</v>
      </c>
      <c r="C97" s="302">
        <f>Stock!D97</f>
        <v>0</v>
      </c>
      <c r="D97" s="326"/>
      <c r="E97" s="19"/>
    </row>
    <row r="98" spans="1:5" ht="12.75" customHeight="1" x14ac:dyDescent="0.2">
      <c r="A98" s="321">
        <v>100</v>
      </c>
      <c r="B98" s="19" t="s">
        <v>88</v>
      </c>
      <c r="C98" s="302">
        <f>Stock!D98</f>
        <v>1</v>
      </c>
      <c r="D98" s="326"/>
      <c r="E98" s="19"/>
    </row>
    <row r="99" spans="1:5" ht="12.75" customHeight="1" x14ac:dyDescent="0.2">
      <c r="A99" s="321">
        <v>101</v>
      </c>
      <c r="B99" s="19" t="s">
        <v>89</v>
      </c>
      <c r="C99" s="302">
        <f>Stock!D99</f>
        <v>0</v>
      </c>
      <c r="D99" s="326"/>
      <c r="E99" s="19"/>
    </row>
    <row r="100" spans="1:5" ht="12.75" customHeight="1" x14ac:dyDescent="0.2">
      <c r="A100" s="321">
        <v>102</v>
      </c>
      <c r="B100" s="19" t="s">
        <v>90</v>
      </c>
      <c r="C100" s="302">
        <f>Stock!D100</f>
        <v>0</v>
      </c>
      <c r="D100" s="326"/>
      <c r="E100" s="19"/>
    </row>
    <row r="101" spans="1:5" ht="12.75" customHeight="1" x14ac:dyDescent="0.2">
      <c r="A101" s="321">
        <v>103</v>
      </c>
      <c r="B101" s="19" t="s">
        <v>91</v>
      </c>
      <c r="C101" s="302">
        <f>Stock!D101</f>
        <v>0</v>
      </c>
      <c r="D101" s="326"/>
      <c r="E101" s="19"/>
    </row>
    <row r="102" spans="1:5" ht="5.25" customHeight="1" x14ac:dyDescent="0.25">
      <c r="A102" s="74"/>
      <c r="B102" s="16"/>
      <c r="C102" s="303"/>
      <c r="D102" s="303"/>
      <c r="E102" s="303"/>
    </row>
    <row r="103" spans="1:5" ht="12.75" customHeight="1" thickBot="1" x14ac:dyDescent="0.25">
      <c r="A103" s="84"/>
      <c r="B103" s="31" t="s">
        <v>92</v>
      </c>
      <c r="C103" s="312"/>
      <c r="D103" s="312"/>
      <c r="E103" s="312"/>
    </row>
    <row r="104" spans="1:5" ht="12.75" customHeight="1" x14ac:dyDescent="0.2">
      <c r="A104" s="84">
        <v>104</v>
      </c>
      <c r="B104" s="23" t="s">
        <v>93</v>
      </c>
      <c r="C104" s="302">
        <f>Stock!D104</f>
        <v>0</v>
      </c>
      <c r="D104" s="326"/>
      <c r="E104" s="19"/>
    </row>
    <row r="105" spans="1:5" ht="12.75" customHeight="1" x14ac:dyDescent="0.2">
      <c r="A105" s="84">
        <v>105</v>
      </c>
      <c r="B105" s="23" t="s">
        <v>94</v>
      </c>
      <c r="C105" s="302">
        <f>Stock!D105</f>
        <v>1</v>
      </c>
      <c r="D105" s="326"/>
      <c r="E105" s="19"/>
    </row>
    <row r="106" spans="1:5" ht="12.75" customHeight="1" x14ac:dyDescent="0.2">
      <c r="A106" s="84">
        <v>106</v>
      </c>
      <c r="B106" s="23" t="s">
        <v>95</v>
      </c>
      <c r="C106" s="302">
        <f>Stock!D106</f>
        <v>1</v>
      </c>
      <c r="D106" s="326"/>
      <c r="E106" s="19"/>
    </row>
    <row r="107" spans="1:5" ht="12.75" customHeight="1" x14ac:dyDescent="0.2">
      <c r="A107" s="84">
        <v>107</v>
      </c>
      <c r="B107" s="23" t="s">
        <v>96</v>
      </c>
      <c r="C107" s="302">
        <f>Stock!D107</f>
        <v>1</v>
      </c>
      <c r="D107" s="326"/>
      <c r="E107" s="19"/>
    </row>
    <row r="108" spans="1:5" ht="12.75" customHeight="1" x14ac:dyDescent="0.2">
      <c r="A108" s="84">
        <v>108</v>
      </c>
      <c r="B108" s="23" t="s">
        <v>97</v>
      </c>
      <c r="C108" s="302">
        <f>Stock!D108</f>
        <v>1</v>
      </c>
      <c r="D108" s="326"/>
      <c r="E108" s="19"/>
    </row>
    <row r="109" spans="1:5" ht="6.75" customHeight="1" x14ac:dyDescent="0.25">
      <c r="A109" s="74"/>
      <c r="B109" s="16"/>
      <c r="C109" s="302"/>
      <c r="D109" s="302"/>
      <c r="E109" s="302"/>
    </row>
    <row r="110" spans="1:5" ht="12.75" customHeight="1" thickBot="1" x14ac:dyDescent="0.25">
      <c r="A110" s="313"/>
      <c r="B110" s="32" t="s">
        <v>98</v>
      </c>
      <c r="C110" s="314"/>
      <c r="D110" s="314"/>
      <c r="E110" s="314"/>
    </row>
    <row r="111" spans="1:5" ht="12.75" customHeight="1" x14ac:dyDescent="0.2">
      <c r="A111" s="313">
        <v>109</v>
      </c>
      <c r="B111" s="23" t="s">
        <v>99</v>
      </c>
      <c r="C111" s="302">
        <f>Stock!D111</f>
        <v>1</v>
      </c>
      <c r="D111" s="326"/>
      <c r="E111" s="19"/>
    </row>
    <row r="112" spans="1:5" ht="12.75" customHeight="1" x14ac:dyDescent="0.2">
      <c r="A112" s="313">
        <v>110</v>
      </c>
      <c r="B112" s="23" t="s">
        <v>100</v>
      </c>
      <c r="C112" s="302">
        <f>Stock!D112</f>
        <v>0</v>
      </c>
      <c r="D112" s="326"/>
      <c r="E112" s="19"/>
    </row>
    <row r="113" spans="1:5" ht="6.75" customHeight="1" x14ac:dyDescent="0.25">
      <c r="A113" s="74"/>
      <c r="B113" s="16"/>
      <c r="C113" s="303"/>
      <c r="D113" s="303"/>
      <c r="E113" s="303"/>
    </row>
    <row r="114" spans="1:5" ht="12.75" customHeight="1" thickBot="1" x14ac:dyDescent="0.25">
      <c r="A114" s="85"/>
      <c r="B114" s="33" t="s">
        <v>101</v>
      </c>
      <c r="C114" s="315"/>
      <c r="D114" s="315"/>
      <c r="E114" s="315"/>
    </row>
    <row r="115" spans="1:5" ht="12.75" customHeight="1" x14ac:dyDescent="0.2">
      <c r="A115" s="85">
        <v>111</v>
      </c>
      <c r="B115" s="23" t="s">
        <v>102</v>
      </c>
      <c r="C115" s="302">
        <f>Stock!D115</f>
        <v>-2</v>
      </c>
      <c r="D115" s="326"/>
      <c r="E115" s="19"/>
    </row>
    <row r="116" spans="1:5" ht="6.75" customHeight="1" x14ac:dyDescent="0.25">
      <c r="A116" s="86"/>
      <c r="B116" s="34"/>
      <c r="C116" s="316"/>
      <c r="D116" s="316"/>
      <c r="E116" s="316"/>
    </row>
    <row r="117" spans="1:5" ht="12.75" customHeight="1" thickBot="1" x14ac:dyDescent="0.25">
      <c r="A117" s="87"/>
      <c r="B117" s="35" t="s">
        <v>103</v>
      </c>
      <c r="C117" s="317"/>
      <c r="D117" s="317"/>
      <c r="E117" s="317"/>
    </row>
    <row r="118" spans="1:5" ht="12.75" customHeight="1" x14ac:dyDescent="0.2">
      <c r="A118" s="87">
        <v>112</v>
      </c>
      <c r="B118" s="23" t="s">
        <v>104</v>
      </c>
      <c r="C118" s="302">
        <f>Stock!D118</f>
        <v>-2</v>
      </c>
      <c r="D118" s="326"/>
      <c r="E118" s="19"/>
    </row>
    <row r="119" spans="1:5" ht="12.75" customHeight="1" x14ac:dyDescent="0.2">
      <c r="A119" s="87">
        <v>113</v>
      </c>
      <c r="B119" s="23" t="s">
        <v>105</v>
      </c>
      <c r="C119" s="302">
        <f>Stock!D119</f>
        <v>-2</v>
      </c>
      <c r="D119" s="326"/>
      <c r="E119" s="19"/>
    </row>
    <row r="120" spans="1:5" ht="12.75" customHeight="1" x14ac:dyDescent="0.2">
      <c r="A120" s="87">
        <v>114</v>
      </c>
      <c r="B120" s="23" t="s">
        <v>106</v>
      </c>
      <c r="C120" s="302">
        <f>Stock!D120</f>
        <v>-2</v>
      </c>
      <c r="D120" s="326"/>
      <c r="E120" s="19"/>
    </row>
    <row r="121" spans="1:5" ht="12.75" customHeight="1" x14ac:dyDescent="0.2">
      <c r="A121" s="87">
        <v>115</v>
      </c>
      <c r="B121" s="23" t="s">
        <v>107</v>
      </c>
      <c r="C121" s="302">
        <f>Stock!D121</f>
        <v>-1</v>
      </c>
      <c r="D121" s="326"/>
      <c r="E121" s="19"/>
    </row>
    <row r="122" spans="1:5" ht="12.75" customHeight="1" x14ac:dyDescent="0.2">
      <c r="A122" s="87">
        <v>116</v>
      </c>
      <c r="B122" s="23" t="s">
        <v>108</v>
      </c>
      <c r="C122" s="302">
        <f>Stock!D122</f>
        <v>1</v>
      </c>
      <c r="D122" s="326"/>
      <c r="E122" s="19"/>
    </row>
    <row r="123" spans="1:5" ht="12.75" customHeight="1" x14ac:dyDescent="0.2">
      <c r="A123" s="87">
        <v>117</v>
      </c>
      <c r="B123" s="23" t="s">
        <v>109</v>
      </c>
      <c r="C123" s="302">
        <f>Stock!D123</f>
        <v>-1</v>
      </c>
      <c r="D123" s="326"/>
      <c r="E123" s="19"/>
    </row>
    <row r="124" spans="1:5" ht="12.75" customHeight="1" x14ac:dyDescent="0.2">
      <c r="A124" s="87">
        <v>118</v>
      </c>
      <c r="B124" s="23" t="s">
        <v>110</v>
      </c>
      <c r="C124" s="302">
        <f>Stock!D124</f>
        <v>-2</v>
      </c>
      <c r="D124" s="326"/>
      <c r="E124" s="19"/>
    </row>
    <row r="125" spans="1:5" ht="12.75" customHeight="1" x14ac:dyDescent="0.2">
      <c r="A125" s="87">
        <v>119</v>
      </c>
      <c r="B125" s="23" t="s">
        <v>111</v>
      </c>
      <c r="C125" s="302">
        <f>Stock!D125</f>
        <v>-2</v>
      </c>
      <c r="D125" s="326"/>
      <c r="E125" s="19"/>
    </row>
    <row r="126" spans="1:5" ht="5.25" customHeight="1" x14ac:dyDescent="0.2">
      <c r="A126" s="88"/>
      <c r="B126" s="36"/>
      <c r="C126" s="302"/>
      <c r="D126" s="318"/>
      <c r="E126" s="318"/>
    </row>
    <row r="127" spans="1:5" ht="12.75" customHeight="1" x14ac:dyDescent="0.2">
      <c r="A127" s="89"/>
      <c r="B127" s="37" t="s">
        <v>112</v>
      </c>
      <c r="C127" s="319"/>
      <c r="D127" s="319"/>
      <c r="E127" s="319"/>
    </row>
    <row r="128" spans="1:5" ht="12.75" customHeight="1" x14ac:dyDescent="0.2">
      <c r="A128" s="89">
        <v>120</v>
      </c>
      <c r="B128" s="38" t="s">
        <v>113</v>
      </c>
      <c r="C128" s="320">
        <f>Stock!D128</f>
        <v>0</v>
      </c>
      <c r="D128" s="327"/>
      <c r="E128" s="19"/>
    </row>
    <row r="129" spans="1:5" ht="12.75" customHeight="1" x14ac:dyDescent="0.2">
      <c r="A129" s="89">
        <v>121</v>
      </c>
      <c r="B129" s="23" t="s">
        <v>114</v>
      </c>
      <c r="C129" s="320">
        <f>Stock!D129</f>
        <v>0</v>
      </c>
      <c r="D129" s="326"/>
      <c r="E129" s="19"/>
    </row>
    <row r="130" spans="1:5" ht="12.75" customHeight="1" x14ac:dyDescent="0.2">
      <c r="A130" s="89">
        <v>122</v>
      </c>
      <c r="B130" s="23" t="s">
        <v>115</v>
      </c>
      <c r="C130" s="320">
        <f>Stock!D130</f>
        <v>1</v>
      </c>
      <c r="D130" s="326"/>
      <c r="E130" s="19"/>
    </row>
  </sheetData>
  <customSheetViews>
    <customSheetView guid="{3B41E261-378D-487A-B573-333FFFE4F561}">
      <selection sqref="A1:E1"/>
      <pageMargins left="0.7" right="0.7" top="0.75" bottom="0.75" header="0.3" footer="0.3"/>
    </customSheetView>
  </customSheetViews>
  <mergeCells count="6">
    <mergeCell ref="E2:E3"/>
    <mergeCell ref="A1:E1"/>
    <mergeCell ref="A2:A3"/>
    <mergeCell ref="B2:B3"/>
    <mergeCell ref="C2:C3"/>
    <mergeCell ref="D2:D3"/>
  </mergeCells>
  <conditionalFormatting sqref="D120">
    <cfRule type="cellIs" dxfId="21" priority="3" stopIfTrue="1" operator="lessThanOrEqual">
      <formula>#REF!</formula>
    </cfRule>
  </conditionalFormatting>
  <conditionalFormatting sqref="D64:D67 D125 D122:D123 C28:D43 C13:D17">
    <cfRule type="cellIs" dxfId="20" priority="20" stopIfTrue="1" operator="lessThanOrEqual">
      <formula>#REF!</formula>
    </cfRule>
  </conditionalFormatting>
  <conditionalFormatting sqref="D20:D25">
    <cfRule type="cellIs" dxfId="19" priority="19" stopIfTrue="1" operator="lessThanOrEqual">
      <formula>#REF!</formula>
    </cfRule>
  </conditionalFormatting>
  <conditionalFormatting sqref="C46:D46 D47:D63 C47:C67">
    <cfRule type="cellIs" dxfId="18" priority="18" stopIfTrue="1" operator="lessThanOrEqual">
      <formula>#REF!</formula>
    </cfRule>
  </conditionalFormatting>
  <conditionalFormatting sqref="C70:D70">
    <cfRule type="cellIs" dxfId="17" priority="17" stopIfTrue="1" operator="lessThanOrEqual">
      <formula>#REF!</formula>
    </cfRule>
  </conditionalFormatting>
  <conditionalFormatting sqref="C73:D80">
    <cfRule type="cellIs" dxfId="16" priority="16" stopIfTrue="1" operator="lessThanOrEqual">
      <formula>#REF!</formula>
    </cfRule>
  </conditionalFormatting>
  <conditionalFormatting sqref="C83:D83">
    <cfRule type="cellIs" dxfId="15" priority="15" stopIfTrue="1" operator="lessThanOrEqual">
      <formula>#REF!</formula>
    </cfRule>
  </conditionalFormatting>
  <conditionalFormatting sqref="C86:D93">
    <cfRule type="cellIs" dxfId="14" priority="14" stopIfTrue="1" operator="lessThanOrEqual">
      <formula>#REF!</formula>
    </cfRule>
  </conditionalFormatting>
  <conditionalFormatting sqref="C96:D101">
    <cfRule type="cellIs" dxfId="13" priority="13" stopIfTrue="1" operator="lessThanOrEqual">
      <formula>#REF!</formula>
    </cfRule>
  </conditionalFormatting>
  <conditionalFormatting sqref="C104:D108">
    <cfRule type="cellIs" dxfId="12" priority="12" stopIfTrue="1" operator="lessThanOrEqual">
      <formula>#REF!</formula>
    </cfRule>
  </conditionalFormatting>
  <conditionalFormatting sqref="C111:D112">
    <cfRule type="cellIs" dxfId="11" priority="11" stopIfTrue="1" operator="lessThanOrEqual">
      <formula>#REF!</formula>
    </cfRule>
  </conditionalFormatting>
  <conditionalFormatting sqref="C115:D115">
    <cfRule type="cellIs" dxfId="10" priority="10" stopIfTrue="1" operator="lessThanOrEqual">
      <formula>#REF!</formula>
    </cfRule>
  </conditionalFormatting>
  <conditionalFormatting sqref="D129:D130">
    <cfRule type="cellIs" dxfId="9" priority="9" stopIfTrue="1" operator="lessThanOrEqual">
      <formula>#REF!</formula>
    </cfRule>
  </conditionalFormatting>
  <conditionalFormatting sqref="C6:D6 D7:D9 C7:C10">
    <cfRule type="cellIs" dxfId="8" priority="8" stopIfTrue="1" operator="lessThanOrEqual">
      <formula>#REF!</formula>
    </cfRule>
  </conditionalFormatting>
  <conditionalFormatting sqref="D10">
    <cfRule type="cellIs" dxfId="7" priority="7" stopIfTrue="1" operator="lessThanOrEqual">
      <formula>#REF!</formula>
    </cfRule>
  </conditionalFormatting>
  <conditionalFormatting sqref="C118:D118 D119 C119:C126">
    <cfRule type="cellIs" dxfId="6" priority="6" stopIfTrue="1" operator="lessThanOrEqual">
      <formula>#REF!</formula>
    </cfRule>
  </conditionalFormatting>
  <conditionalFormatting sqref="D124">
    <cfRule type="cellIs" dxfId="5" priority="5" stopIfTrue="1" operator="lessThanOrEqual">
      <formula>#REF!</formula>
    </cfRule>
  </conditionalFormatting>
  <conditionalFormatting sqref="D121">
    <cfRule type="cellIs" dxfId="4" priority="4" stopIfTrue="1" operator="lessThanOrEqual">
      <formula>#REF!</formula>
    </cfRule>
  </conditionalFormatting>
  <conditionalFormatting sqref="C17:D17 C36:D36 C41:D41 D24 C31:D31">
    <cfRule type="cellIs" dxfId="3" priority="21" stopIfTrue="1" operator="lessThanOrEqual">
      <formula>#REF!</formula>
    </cfRule>
  </conditionalFormatting>
  <conditionalFormatting sqref="C128:D128 C129:C130">
    <cfRule type="cellIs" dxfId="2" priority="22" stopIfTrue="1" operator="lessThan">
      <formula>#REF!</formula>
    </cfRule>
  </conditionalFormatting>
  <conditionalFormatting sqref="C20:C25">
    <cfRule type="cellIs" dxfId="1" priority="1" stopIfTrue="1" operator="lessThanOrEqual">
      <formula>#REF!</formula>
    </cfRule>
  </conditionalFormatting>
  <conditionalFormatting sqref="C20:C25">
    <cfRule type="cellIs" dxfId="0" priority="2" stopIfTrue="1" operator="lessThanOrEqual">
      <formula>#REF!</formula>
    </cfRule>
  </conditionalFormatting>
  <pageMargins left="0.7" right="0.7" top="0.75" bottom="0.75" header="0.3" footer="0.3"/>
  <pageSetup paperSize="9" orientation="portrait" horizontalDpi="360" verticalDpi="36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ntry="1" codeName="Feuil4">
    <tabColor theme="5" tint="0.39997558519241921"/>
  </sheetPr>
  <dimension ref="A1:R119"/>
  <sheetViews>
    <sheetView showRowColHeaders="0" workbookViewId="0">
      <selection activeCell="H34" sqref="H34"/>
    </sheetView>
  </sheetViews>
  <sheetFormatPr baseColWidth="10" defaultRowHeight="12.75" x14ac:dyDescent="0.2"/>
  <cols>
    <col min="6" max="6" width="12.875" style="360" customWidth="1"/>
    <col min="7" max="7" width="13.75" style="360" customWidth="1"/>
    <col min="8" max="8" width="44.375" customWidth="1"/>
    <col min="10" max="10" width="11" style="360"/>
    <col min="13" max="13" width="11" style="360"/>
    <col min="16" max="16" width="11" style="255"/>
  </cols>
  <sheetData>
    <row r="1" spans="1:18" ht="67.5" customHeight="1" thickBot="1" x14ac:dyDescent="0.25">
      <c r="A1" s="563" t="s">
        <v>356</v>
      </c>
      <c r="B1" s="563"/>
      <c r="C1" s="563"/>
      <c r="D1" s="563"/>
      <c r="E1" s="563"/>
      <c r="F1" s="563"/>
      <c r="G1" s="563"/>
      <c r="H1" s="563"/>
      <c r="I1" s="563"/>
      <c r="J1" s="563"/>
      <c r="K1" s="563"/>
      <c r="L1" s="563"/>
      <c r="M1" s="563"/>
      <c r="N1" s="563"/>
      <c r="O1" s="563"/>
      <c r="P1" s="563"/>
      <c r="Q1" s="563"/>
    </row>
    <row r="2" spans="1:18" ht="27" customHeight="1" x14ac:dyDescent="0.2">
      <c r="A2" s="570" t="s">
        <v>1</v>
      </c>
      <c r="B2" s="564" t="s">
        <v>0</v>
      </c>
      <c r="C2" s="573" t="s">
        <v>358</v>
      </c>
      <c r="D2" s="574" t="s">
        <v>367</v>
      </c>
      <c r="E2" s="572" t="s">
        <v>357</v>
      </c>
      <c r="F2" s="576" t="s">
        <v>368</v>
      </c>
      <c r="G2" s="576" t="s">
        <v>359</v>
      </c>
      <c r="H2" s="568" t="s">
        <v>2</v>
      </c>
      <c r="I2" s="565" t="s">
        <v>360</v>
      </c>
      <c r="J2" s="566"/>
      <c r="K2" s="567"/>
      <c r="L2" s="565" t="s">
        <v>364</v>
      </c>
      <c r="M2" s="566"/>
      <c r="N2" s="567"/>
      <c r="O2" s="560" t="s">
        <v>365</v>
      </c>
      <c r="P2" s="561"/>
      <c r="Q2" s="562"/>
      <c r="R2" s="463"/>
    </row>
    <row r="3" spans="1:18" ht="26.25" customHeight="1" x14ac:dyDescent="0.2">
      <c r="A3" s="571"/>
      <c r="B3" s="535"/>
      <c r="C3" s="528"/>
      <c r="D3" s="575"/>
      <c r="E3" s="537"/>
      <c r="F3" s="577"/>
      <c r="G3" s="577"/>
      <c r="H3" s="569"/>
      <c r="I3" s="401" t="s">
        <v>361</v>
      </c>
      <c r="J3" s="458" t="s">
        <v>362</v>
      </c>
      <c r="K3" s="423" t="s">
        <v>363</v>
      </c>
      <c r="L3" s="402" t="s">
        <v>361</v>
      </c>
      <c r="M3" s="462" t="s">
        <v>362</v>
      </c>
      <c r="N3" s="400" t="s">
        <v>363</v>
      </c>
      <c r="O3" s="401" t="s">
        <v>361</v>
      </c>
      <c r="P3" s="424" t="s">
        <v>362</v>
      </c>
      <c r="Q3" s="464" t="s">
        <v>363</v>
      </c>
      <c r="R3" s="463"/>
    </row>
    <row r="4" spans="1:18" ht="15.75" x14ac:dyDescent="0.2">
      <c r="A4" s="405" t="s">
        <v>148</v>
      </c>
      <c r="B4" s="45" t="s">
        <v>139</v>
      </c>
      <c r="C4" s="361" t="s">
        <v>148</v>
      </c>
      <c r="D4" s="362">
        <v>0</v>
      </c>
      <c r="E4" s="138">
        <f>IF(C4="","",D4+SUMPRODUCT((Entrée!$B$4:B113=C4)*(Entrée!$C$4:C113)))</f>
        <v>0</v>
      </c>
      <c r="F4" s="386">
        <v>0</v>
      </c>
      <c r="G4" s="399">
        <f>F4+Stock!P6*(Gestion!E4-Gestion!D4)</f>
        <v>0</v>
      </c>
      <c r="H4" s="403" t="s">
        <v>5</v>
      </c>
      <c r="I4" s="158"/>
      <c r="J4" s="459"/>
      <c r="K4" s="403"/>
      <c r="L4" s="158"/>
      <c r="M4" s="459"/>
      <c r="N4" s="404" t="e">
        <f>(M4-J4)/J4</f>
        <v>#DIV/0!</v>
      </c>
      <c r="O4" s="158"/>
      <c r="P4" s="256"/>
      <c r="Q4" s="404" t="e">
        <f>(P4-M4)/M4</f>
        <v>#DIV/0!</v>
      </c>
    </row>
    <row r="5" spans="1:18" ht="15" customHeight="1" x14ac:dyDescent="0.2">
      <c r="A5" s="405" t="s">
        <v>149</v>
      </c>
      <c r="B5" s="45" t="s">
        <v>139</v>
      </c>
      <c r="C5" s="361" t="s">
        <v>149</v>
      </c>
      <c r="D5" s="362">
        <v>0</v>
      </c>
      <c r="E5" s="138">
        <f>IF(C5="","",D5+SUMPRODUCT((Entrée!$B$4:B114=C5)*(Entrée!$C$4:C114)))</f>
        <v>0</v>
      </c>
      <c r="F5" s="386">
        <v>0</v>
      </c>
      <c r="G5" s="399">
        <f>F5+Stock!P7*(Gestion!E5-Gestion!D5)</f>
        <v>0</v>
      </c>
      <c r="H5" s="406" t="s">
        <v>6</v>
      </c>
      <c r="I5" s="158"/>
      <c r="J5" s="459"/>
      <c r="K5" s="403"/>
      <c r="L5" s="158"/>
      <c r="M5" s="459"/>
      <c r="N5" s="404" t="e">
        <f t="shared" ref="N5:N8" si="0">(M5-J5)/J5</f>
        <v>#DIV/0!</v>
      </c>
      <c r="O5" s="158"/>
      <c r="P5" s="256"/>
      <c r="Q5" s="404" t="e">
        <f t="shared" ref="Q5:Q8" si="1">(P5-M5)/M5</f>
        <v>#DIV/0!</v>
      </c>
    </row>
    <row r="6" spans="1:18" ht="15.75" x14ac:dyDescent="0.2">
      <c r="A6" s="405" t="s">
        <v>150</v>
      </c>
      <c r="B6" s="45" t="s">
        <v>139</v>
      </c>
      <c r="C6" s="361" t="s">
        <v>150</v>
      </c>
      <c r="D6" s="362">
        <v>0</v>
      </c>
      <c r="E6" s="138">
        <f>IF(C6="","",D6+SUMPRODUCT((Entrée!$B$4:B115=C6)*(Entrée!$C$4:C115)))</f>
        <v>0</v>
      </c>
      <c r="F6" s="386">
        <v>0</v>
      </c>
      <c r="G6" s="399">
        <f>F6+Stock!P8*(Gestion!E6-Gestion!D6)</f>
        <v>0</v>
      </c>
      <c r="H6" s="406" t="s">
        <v>7</v>
      </c>
      <c r="I6" s="158"/>
      <c r="J6" s="459"/>
      <c r="K6" s="403"/>
      <c r="L6" s="158"/>
      <c r="M6" s="459"/>
      <c r="N6" s="404" t="e">
        <f t="shared" si="0"/>
        <v>#DIV/0!</v>
      </c>
      <c r="O6" s="158"/>
      <c r="P6" s="256"/>
      <c r="Q6" s="404" t="e">
        <f t="shared" si="1"/>
        <v>#DIV/0!</v>
      </c>
    </row>
    <row r="7" spans="1:18" ht="15.75" x14ac:dyDescent="0.2">
      <c r="A7" s="405" t="s">
        <v>151</v>
      </c>
      <c r="B7" s="45" t="s">
        <v>139</v>
      </c>
      <c r="C7" s="361" t="s">
        <v>151</v>
      </c>
      <c r="D7" s="362">
        <v>0</v>
      </c>
      <c r="E7" s="138">
        <f>IF(C7="","",D7+SUMPRODUCT((Entrée!$B$4:B116=C7)*(Entrée!$C$4:C116)))</f>
        <v>0</v>
      </c>
      <c r="F7" s="386">
        <v>0</v>
      </c>
      <c r="G7" s="399">
        <f>F7+Stock!P9*(Gestion!E7-Gestion!D7)</f>
        <v>0</v>
      </c>
      <c r="H7" s="407" t="s">
        <v>8</v>
      </c>
      <c r="I7" s="158"/>
      <c r="J7" s="459"/>
      <c r="K7" s="403"/>
      <c r="L7" s="158"/>
      <c r="M7" s="459"/>
      <c r="N7" s="404" t="e">
        <f t="shared" si="0"/>
        <v>#DIV/0!</v>
      </c>
      <c r="O7" s="158"/>
      <c r="P7" s="256"/>
      <c r="Q7" s="404" t="e">
        <f t="shared" si="1"/>
        <v>#DIV/0!</v>
      </c>
    </row>
    <row r="8" spans="1:18" ht="15.75" x14ac:dyDescent="0.2">
      <c r="A8" s="408" t="s">
        <v>152</v>
      </c>
      <c r="B8" s="45" t="s">
        <v>139</v>
      </c>
      <c r="C8" s="361" t="s">
        <v>152</v>
      </c>
      <c r="D8" s="362">
        <v>0</v>
      </c>
      <c r="E8" s="138">
        <f>IF(C8="","",D8+SUMPRODUCT((Entrée!$B$4:B117=C8)*(Entrée!$C$4:C117)))</f>
        <v>0</v>
      </c>
      <c r="F8" s="386">
        <v>0</v>
      </c>
      <c r="G8" s="399">
        <f>F8+Stock!P10*(Gestion!E8-Gestion!D8)</f>
        <v>0</v>
      </c>
      <c r="H8" s="407" t="s">
        <v>9</v>
      </c>
      <c r="I8" s="158"/>
      <c r="J8" s="459"/>
      <c r="K8" s="403"/>
      <c r="L8" s="158"/>
      <c r="M8" s="459"/>
      <c r="N8" s="404" t="e">
        <f t="shared" si="0"/>
        <v>#DIV/0!</v>
      </c>
      <c r="O8" s="158"/>
      <c r="P8" s="256"/>
      <c r="Q8" s="404" t="e">
        <f t="shared" si="1"/>
        <v>#DIV/0!</v>
      </c>
    </row>
    <row r="9" spans="1:18" ht="15.75" x14ac:dyDescent="0.2">
      <c r="A9" s="409" t="s">
        <v>153</v>
      </c>
      <c r="B9" s="45" t="s">
        <v>139</v>
      </c>
      <c r="C9" s="363" t="s">
        <v>153</v>
      </c>
      <c r="D9" s="363">
        <v>0</v>
      </c>
      <c r="E9" s="138">
        <f>IF(C9="","",D9+SUMPRODUCT((Entrée!$B$4:B120=C9)*(Entrée!$C$4:C120)))</f>
        <v>0</v>
      </c>
      <c r="F9" s="387">
        <v>0</v>
      </c>
      <c r="G9" s="399">
        <f>F9+Stock!P13*(Gestion!E9-Gestion!D9)</f>
        <v>0</v>
      </c>
      <c r="H9" s="410" t="s">
        <v>11</v>
      </c>
      <c r="I9" s="158"/>
      <c r="J9" s="459"/>
      <c r="K9" s="403"/>
      <c r="L9" s="158"/>
      <c r="M9" s="459"/>
      <c r="N9" s="403" t="e">
        <f t="shared" ref="N9:N11" si="2">(M9-J9)/J9</f>
        <v>#DIV/0!</v>
      </c>
      <c r="O9" s="158"/>
      <c r="P9" s="256"/>
      <c r="Q9" s="403" t="e">
        <f t="shared" ref="Q9:Q11" si="3">(P9-M9)/M9</f>
        <v>#DIV/0!</v>
      </c>
    </row>
    <row r="10" spans="1:18" ht="15.75" x14ac:dyDescent="0.2">
      <c r="A10" s="409" t="s">
        <v>154</v>
      </c>
      <c r="B10" s="45" t="s">
        <v>139</v>
      </c>
      <c r="C10" s="363" t="s">
        <v>153</v>
      </c>
      <c r="D10" s="363">
        <v>0</v>
      </c>
      <c r="E10" s="138">
        <f>IF(C10="","",D10+SUMPRODUCT((Entrée!$B$4:B121=C10)*(Entrée!$C$4:C121)))</f>
        <v>0</v>
      </c>
      <c r="F10" s="387">
        <v>0</v>
      </c>
      <c r="G10" s="399">
        <f>F10+Stock!P14*(Gestion!E10-Gestion!D10)</f>
        <v>0</v>
      </c>
      <c r="H10" s="410" t="s">
        <v>12</v>
      </c>
      <c r="I10" s="158"/>
      <c r="J10" s="459"/>
      <c r="K10" s="403"/>
      <c r="L10" s="158"/>
      <c r="M10" s="459"/>
      <c r="N10" s="403" t="e">
        <f t="shared" si="2"/>
        <v>#DIV/0!</v>
      </c>
      <c r="O10" s="158"/>
      <c r="P10" s="256"/>
      <c r="Q10" s="403" t="e">
        <f t="shared" si="3"/>
        <v>#DIV/0!</v>
      </c>
    </row>
    <row r="11" spans="1:18" ht="15.75" x14ac:dyDescent="0.2">
      <c r="A11" s="409" t="s">
        <v>155</v>
      </c>
      <c r="B11" s="45" t="s">
        <v>139</v>
      </c>
      <c r="C11" s="363" t="s">
        <v>153</v>
      </c>
      <c r="D11" s="363">
        <v>0</v>
      </c>
      <c r="E11" s="138">
        <f>IF(C11="","",D11+SUMPRODUCT((Entrée!$B$4:B122=C11)*(Entrée!$C$4:C122)))</f>
        <v>0</v>
      </c>
      <c r="F11" s="387">
        <v>0</v>
      </c>
      <c r="G11" s="399">
        <f>F11+Stock!P15*(Gestion!E11-Gestion!D11)</f>
        <v>0</v>
      </c>
      <c r="H11" s="410" t="s">
        <v>13</v>
      </c>
      <c r="I11" s="158"/>
      <c r="J11" s="459"/>
      <c r="K11" s="403"/>
      <c r="L11" s="158"/>
      <c r="M11" s="459"/>
      <c r="N11" s="403" t="e">
        <f t="shared" si="2"/>
        <v>#DIV/0!</v>
      </c>
      <c r="O11" s="158"/>
      <c r="P11" s="256"/>
      <c r="Q11" s="403" t="e">
        <f t="shared" si="3"/>
        <v>#DIV/0!</v>
      </c>
    </row>
    <row r="12" spans="1:18" ht="15.75" x14ac:dyDescent="0.2">
      <c r="A12" s="411">
        <v>11</v>
      </c>
      <c r="B12" s="39" t="s">
        <v>139</v>
      </c>
      <c r="C12" s="364" t="s">
        <v>269</v>
      </c>
      <c r="D12" s="364">
        <v>0</v>
      </c>
      <c r="E12" s="138">
        <f>IF(C12="","",D12+SUMPRODUCT((Entrée!$B$4:B127=C12)*(Entrée!$C$4:C127)))</f>
        <v>0</v>
      </c>
      <c r="F12" s="388">
        <v>0</v>
      </c>
      <c r="G12" s="399">
        <f>F12+Stock!P20*(Gestion!E12-Gestion!D12)</f>
        <v>0</v>
      </c>
      <c r="H12" s="410" t="s">
        <v>17</v>
      </c>
      <c r="I12" s="158"/>
      <c r="J12" s="459"/>
      <c r="K12" s="403"/>
      <c r="L12" s="158"/>
      <c r="M12" s="459"/>
      <c r="N12" s="403" t="e">
        <f t="shared" ref="N12:N42" si="4">(M12-J12)/J12</f>
        <v>#DIV/0!</v>
      </c>
      <c r="O12" s="158"/>
      <c r="P12" s="256"/>
      <c r="Q12" s="403" t="e">
        <f t="shared" ref="Q12:Q42" si="5">(P12-M12)/M12</f>
        <v>#DIV/0!</v>
      </c>
    </row>
    <row r="13" spans="1:18" ht="15.75" x14ac:dyDescent="0.2">
      <c r="A13" s="411">
        <v>12</v>
      </c>
      <c r="B13" s="39" t="s">
        <v>139</v>
      </c>
      <c r="C13" s="364" t="s">
        <v>270</v>
      </c>
      <c r="D13" s="364">
        <v>0</v>
      </c>
      <c r="E13" s="138">
        <f>IF(C13="","",D13+SUMPRODUCT((Entrée!$B$4:B128=C13)*(Entrée!$C$4:C128)))</f>
        <v>0</v>
      </c>
      <c r="F13" s="388">
        <v>0</v>
      </c>
      <c r="G13" s="399">
        <f>F13+Stock!P21*(Gestion!E13-Gestion!D13)</f>
        <v>0</v>
      </c>
      <c r="H13" s="410" t="s">
        <v>18</v>
      </c>
      <c r="I13" s="158"/>
      <c r="J13" s="459"/>
      <c r="K13" s="403"/>
      <c r="L13" s="158"/>
      <c r="M13" s="459"/>
      <c r="N13" s="403" t="e">
        <f t="shared" si="4"/>
        <v>#DIV/0!</v>
      </c>
      <c r="O13" s="158"/>
      <c r="P13" s="256"/>
      <c r="Q13" s="403" t="e">
        <f t="shared" si="5"/>
        <v>#DIV/0!</v>
      </c>
    </row>
    <row r="14" spans="1:18" ht="15.75" x14ac:dyDescent="0.2">
      <c r="A14" s="411">
        <v>13</v>
      </c>
      <c r="B14" s="39" t="s">
        <v>139</v>
      </c>
      <c r="C14" s="364" t="s">
        <v>271</v>
      </c>
      <c r="D14" s="364">
        <v>0</v>
      </c>
      <c r="E14" s="138">
        <f>IF(C14="","",D14+SUMPRODUCT((Entrée!$B$4:B129=C14)*(Entrée!$C$4:C129)))</f>
        <v>0</v>
      </c>
      <c r="F14" s="388">
        <v>0</v>
      </c>
      <c r="G14" s="399">
        <f>F14+Stock!P22*(Gestion!E14-Gestion!D14)</f>
        <v>0</v>
      </c>
      <c r="H14" s="410" t="s">
        <v>19</v>
      </c>
      <c r="I14" s="158"/>
      <c r="J14" s="459"/>
      <c r="K14" s="403"/>
      <c r="L14" s="158"/>
      <c r="M14" s="459"/>
      <c r="N14" s="403" t="e">
        <f t="shared" si="4"/>
        <v>#DIV/0!</v>
      </c>
      <c r="O14" s="158"/>
      <c r="P14" s="256"/>
      <c r="Q14" s="403" t="e">
        <f t="shared" si="5"/>
        <v>#DIV/0!</v>
      </c>
    </row>
    <row r="15" spans="1:18" ht="15.75" x14ac:dyDescent="0.2">
      <c r="A15" s="412">
        <v>19</v>
      </c>
      <c r="B15" s="45" t="s">
        <v>139</v>
      </c>
      <c r="C15" s="366" t="s">
        <v>278</v>
      </c>
      <c r="D15" s="366">
        <v>0</v>
      </c>
      <c r="E15" s="138">
        <f>IF(C15="","",D15+SUMPRODUCT((Entrée!$B$4:B136=C15)*(Entrée!$C$4:C136)))</f>
        <v>0</v>
      </c>
      <c r="F15" s="389">
        <v>0</v>
      </c>
      <c r="G15" s="399">
        <f>F15+Stock!P29*(Gestion!E15-Gestion!D15)</f>
        <v>0</v>
      </c>
      <c r="H15" s="410" t="s">
        <v>25</v>
      </c>
      <c r="I15" s="158"/>
      <c r="J15" s="459"/>
      <c r="K15" s="403"/>
      <c r="L15" s="158"/>
      <c r="M15" s="459"/>
      <c r="N15" s="403" t="e">
        <f t="shared" si="4"/>
        <v>#DIV/0!</v>
      </c>
      <c r="O15" s="158"/>
      <c r="P15" s="256"/>
      <c r="Q15" s="403" t="e">
        <f t="shared" si="5"/>
        <v>#DIV/0!</v>
      </c>
    </row>
    <row r="16" spans="1:18" ht="15.75" x14ac:dyDescent="0.2">
      <c r="A16" s="412">
        <v>20</v>
      </c>
      <c r="B16" s="45" t="s">
        <v>139</v>
      </c>
      <c r="C16" s="366" t="s">
        <v>279</v>
      </c>
      <c r="D16" s="366">
        <v>0</v>
      </c>
      <c r="E16" s="138">
        <f>IF(C16="","",D16+SUMPRODUCT((Entrée!$B$4:B137=C16)*(Entrée!$C$4:C137)))</f>
        <v>0</v>
      </c>
      <c r="F16" s="389">
        <v>0</v>
      </c>
      <c r="G16" s="399">
        <f>F16+Stock!P30*(Gestion!E16-Gestion!D16)</f>
        <v>0</v>
      </c>
      <c r="H16" s="403" t="s">
        <v>26</v>
      </c>
      <c r="I16" s="158"/>
      <c r="J16" s="459"/>
      <c r="K16" s="403"/>
      <c r="L16" s="158"/>
      <c r="M16" s="459"/>
      <c r="N16" s="403" t="e">
        <f t="shared" si="4"/>
        <v>#DIV/0!</v>
      </c>
      <c r="O16" s="158"/>
      <c r="P16" s="256"/>
      <c r="Q16" s="403" t="e">
        <f t="shared" si="5"/>
        <v>#DIV/0!</v>
      </c>
    </row>
    <row r="17" spans="1:17" ht="15.75" x14ac:dyDescent="0.2">
      <c r="A17" s="412">
        <v>21</v>
      </c>
      <c r="B17" s="45" t="s">
        <v>139</v>
      </c>
      <c r="C17" s="366" t="s">
        <v>280</v>
      </c>
      <c r="D17" s="366">
        <v>0</v>
      </c>
      <c r="E17" s="138">
        <f>IF(C17="","",D17+SUMPRODUCT((Entrée!$B$4:B138=C17)*(Entrée!$C$4:C138)))</f>
        <v>0</v>
      </c>
      <c r="F17" s="389">
        <v>0</v>
      </c>
      <c r="G17" s="399">
        <f>F17+Stock!P31*(Gestion!E17-Gestion!D17)</f>
        <v>0</v>
      </c>
      <c r="H17" s="403" t="s">
        <v>27</v>
      </c>
      <c r="I17" s="158"/>
      <c r="J17" s="459"/>
      <c r="K17" s="403"/>
      <c r="L17" s="158"/>
      <c r="M17" s="459"/>
      <c r="N17" s="403" t="e">
        <f t="shared" si="4"/>
        <v>#DIV/0!</v>
      </c>
      <c r="O17" s="158"/>
      <c r="P17" s="256"/>
      <c r="Q17" s="403" t="e">
        <f t="shared" si="5"/>
        <v>#DIV/0!</v>
      </c>
    </row>
    <row r="18" spans="1:17" ht="15.75" x14ac:dyDescent="0.2">
      <c r="A18" s="412">
        <v>22</v>
      </c>
      <c r="B18" s="45" t="s">
        <v>139</v>
      </c>
      <c r="C18" s="366" t="s">
        <v>281</v>
      </c>
      <c r="D18" s="366">
        <v>0</v>
      </c>
      <c r="E18" s="138">
        <f>IF(C18="","",D18+SUMPRODUCT((Entrée!$B$4:B139=C18)*(Entrée!$C$4:C139)))</f>
        <v>0</v>
      </c>
      <c r="F18" s="389">
        <v>0</v>
      </c>
      <c r="G18" s="399">
        <f>F18+Stock!P32*(Gestion!E18-Gestion!D18)</f>
        <v>0</v>
      </c>
      <c r="H18" s="403" t="s">
        <v>28</v>
      </c>
      <c r="I18" s="158"/>
      <c r="J18" s="459"/>
      <c r="K18" s="403"/>
      <c r="L18" s="158"/>
      <c r="M18" s="459"/>
      <c r="N18" s="403" t="e">
        <f t="shared" si="4"/>
        <v>#DIV/0!</v>
      </c>
      <c r="O18" s="158"/>
      <c r="P18" s="256"/>
      <c r="Q18" s="403" t="e">
        <f t="shared" si="5"/>
        <v>#DIV/0!</v>
      </c>
    </row>
    <row r="19" spans="1:17" ht="15.75" x14ac:dyDescent="0.2">
      <c r="A19" s="412">
        <v>24</v>
      </c>
      <c r="B19" s="45" t="s">
        <v>139</v>
      </c>
      <c r="C19" s="366" t="s">
        <v>282</v>
      </c>
      <c r="D19" s="366">
        <v>0</v>
      </c>
      <c r="E19" s="138">
        <f>IF(C19="","",D19+SUMPRODUCT((Entrée!$B$4:B140=C19)*(Entrée!$C$4:C140)))</f>
        <v>0</v>
      </c>
      <c r="F19" s="389">
        <v>0</v>
      </c>
      <c r="G19" s="399">
        <f>F19+Stock!P33*(Gestion!E19-Gestion!D19)</f>
        <v>0</v>
      </c>
      <c r="H19" s="403" t="s">
        <v>29</v>
      </c>
      <c r="I19" s="158"/>
      <c r="J19" s="459"/>
      <c r="K19" s="403"/>
      <c r="L19" s="158"/>
      <c r="M19" s="459"/>
      <c r="N19" s="403" t="e">
        <f t="shared" si="4"/>
        <v>#DIV/0!</v>
      </c>
      <c r="O19" s="158"/>
      <c r="P19" s="256"/>
      <c r="Q19" s="403" t="e">
        <f t="shared" si="5"/>
        <v>#DIV/0!</v>
      </c>
    </row>
    <row r="20" spans="1:17" ht="15.75" x14ac:dyDescent="0.2">
      <c r="A20" s="412">
        <v>25</v>
      </c>
      <c r="B20" s="45" t="s">
        <v>139</v>
      </c>
      <c r="C20" s="366" t="s">
        <v>283</v>
      </c>
      <c r="D20" s="366">
        <v>0</v>
      </c>
      <c r="E20" s="138">
        <f>IF(C20="","",D20+SUMPRODUCT((Entrée!$B$4:B141=C20)*(Entrée!$C$4:C141)))</f>
        <v>0</v>
      </c>
      <c r="F20" s="389">
        <v>0</v>
      </c>
      <c r="G20" s="399">
        <f>F20+Stock!P34*(Gestion!E20-Gestion!D20)</f>
        <v>0</v>
      </c>
      <c r="H20" s="410" t="s">
        <v>30</v>
      </c>
      <c r="I20" s="158"/>
      <c r="J20" s="459"/>
      <c r="K20" s="403"/>
      <c r="L20" s="158"/>
      <c r="M20" s="459"/>
      <c r="N20" s="403" t="e">
        <f t="shared" si="4"/>
        <v>#DIV/0!</v>
      </c>
      <c r="O20" s="158"/>
      <c r="P20" s="256"/>
      <c r="Q20" s="403" t="e">
        <f t="shared" si="5"/>
        <v>#DIV/0!</v>
      </c>
    </row>
    <row r="21" spans="1:17" ht="15.75" x14ac:dyDescent="0.2">
      <c r="A21" s="412">
        <v>26</v>
      </c>
      <c r="B21" s="45" t="s">
        <v>139</v>
      </c>
      <c r="C21" s="366" t="s">
        <v>284</v>
      </c>
      <c r="D21" s="366">
        <v>0</v>
      </c>
      <c r="E21" s="138">
        <f>IF(C21="","",D21+SUMPRODUCT((Entrée!$B$4:B142=C21)*(Entrée!$C$4:C142)))</f>
        <v>0</v>
      </c>
      <c r="F21" s="389">
        <v>0</v>
      </c>
      <c r="G21" s="399">
        <f>F21+Stock!P35*(Gestion!E21-Gestion!D21)</f>
        <v>0</v>
      </c>
      <c r="H21" s="403" t="s">
        <v>31</v>
      </c>
      <c r="I21" s="158"/>
      <c r="J21" s="459"/>
      <c r="K21" s="403"/>
      <c r="L21" s="158"/>
      <c r="M21" s="459"/>
      <c r="N21" s="403" t="e">
        <f t="shared" si="4"/>
        <v>#DIV/0!</v>
      </c>
      <c r="O21" s="158"/>
      <c r="P21" s="256"/>
      <c r="Q21" s="403" t="e">
        <f t="shared" si="5"/>
        <v>#DIV/0!</v>
      </c>
    </row>
    <row r="22" spans="1:17" ht="15.75" x14ac:dyDescent="0.2">
      <c r="A22" s="412">
        <v>27</v>
      </c>
      <c r="B22" s="45" t="s">
        <v>139</v>
      </c>
      <c r="C22" s="366" t="s">
        <v>285</v>
      </c>
      <c r="D22" s="366">
        <v>0</v>
      </c>
      <c r="E22" s="138">
        <f>IF(C22="","",D22+SUMPRODUCT((Entrée!$B$4:B143=C22)*(Entrée!$C$4:C143)))</f>
        <v>0</v>
      </c>
      <c r="F22" s="389">
        <v>0</v>
      </c>
      <c r="G22" s="399">
        <f>F22+Stock!P36*(Gestion!E22-Gestion!D22)</f>
        <v>0</v>
      </c>
      <c r="H22" s="403" t="s">
        <v>32</v>
      </c>
      <c r="I22" s="158"/>
      <c r="J22" s="459"/>
      <c r="K22" s="403"/>
      <c r="L22" s="158"/>
      <c r="M22" s="459"/>
      <c r="N22" s="403" t="e">
        <f t="shared" si="4"/>
        <v>#DIV/0!</v>
      </c>
      <c r="O22" s="158"/>
      <c r="P22" s="256"/>
      <c r="Q22" s="403" t="e">
        <f t="shared" si="5"/>
        <v>#DIV/0!</v>
      </c>
    </row>
    <row r="23" spans="1:17" ht="15.75" x14ac:dyDescent="0.2">
      <c r="A23" s="412">
        <v>28</v>
      </c>
      <c r="B23" s="45" t="s">
        <v>139</v>
      </c>
      <c r="C23" s="366" t="s">
        <v>286</v>
      </c>
      <c r="D23" s="366">
        <v>0</v>
      </c>
      <c r="E23" s="138">
        <f>IF(C23="","",D23+SUMPRODUCT((Entrée!$B$4:B144=C23)*(Entrée!$C$4:C144)))</f>
        <v>0</v>
      </c>
      <c r="F23" s="389">
        <v>0</v>
      </c>
      <c r="G23" s="399">
        <f>F23+Stock!P37*(Gestion!E23-Gestion!D23)</f>
        <v>0</v>
      </c>
      <c r="H23" s="403" t="s">
        <v>33</v>
      </c>
      <c r="I23" s="158"/>
      <c r="J23" s="459"/>
      <c r="K23" s="403"/>
      <c r="L23" s="158"/>
      <c r="M23" s="459"/>
      <c r="N23" s="403" t="e">
        <f t="shared" si="4"/>
        <v>#DIV/0!</v>
      </c>
      <c r="O23" s="158"/>
      <c r="P23" s="256"/>
      <c r="Q23" s="403" t="e">
        <f t="shared" si="5"/>
        <v>#DIV/0!</v>
      </c>
    </row>
    <row r="24" spans="1:17" ht="15.75" x14ac:dyDescent="0.2">
      <c r="A24" s="412">
        <v>29</v>
      </c>
      <c r="B24" s="45" t="s">
        <v>139</v>
      </c>
      <c r="C24" s="366" t="s">
        <v>287</v>
      </c>
      <c r="D24" s="366">
        <v>0</v>
      </c>
      <c r="E24" s="138">
        <f>IF(C24="","",D24+SUMPRODUCT((Entrée!$B$4:B145=C24)*(Entrée!$C$4:C145)))</f>
        <v>0</v>
      </c>
      <c r="F24" s="389">
        <v>0</v>
      </c>
      <c r="G24" s="399">
        <f>F24+Stock!P38*(Gestion!E24-Gestion!D24)</f>
        <v>0</v>
      </c>
      <c r="H24" s="403" t="s">
        <v>34</v>
      </c>
      <c r="I24" s="158"/>
      <c r="J24" s="459"/>
      <c r="K24" s="403"/>
      <c r="L24" s="158"/>
      <c r="M24" s="459"/>
      <c r="N24" s="403" t="e">
        <f t="shared" si="4"/>
        <v>#DIV/0!</v>
      </c>
      <c r="O24" s="158"/>
      <c r="P24" s="256"/>
      <c r="Q24" s="403" t="e">
        <f t="shared" si="5"/>
        <v>#DIV/0!</v>
      </c>
    </row>
    <row r="25" spans="1:17" ht="15.75" x14ac:dyDescent="0.2">
      <c r="A25" s="412">
        <v>30</v>
      </c>
      <c r="B25" s="45" t="s">
        <v>139</v>
      </c>
      <c r="C25" s="366" t="s">
        <v>288</v>
      </c>
      <c r="D25" s="367">
        <v>0</v>
      </c>
      <c r="E25" s="138">
        <f>IF(C25="","",D25+SUMPRODUCT((Entrée!$B$4:B146=C25)*(Entrée!$C$4:C146)))</f>
        <v>0</v>
      </c>
      <c r="F25" s="389">
        <v>0</v>
      </c>
      <c r="G25" s="399">
        <f>F25+Stock!P39*(Gestion!E25-Gestion!D25)</f>
        <v>0</v>
      </c>
      <c r="H25" s="410" t="s">
        <v>35</v>
      </c>
      <c r="I25" s="158"/>
      <c r="J25" s="459"/>
      <c r="K25" s="403"/>
      <c r="L25" s="158"/>
      <c r="M25" s="459"/>
      <c r="N25" s="403" t="e">
        <f t="shared" si="4"/>
        <v>#DIV/0!</v>
      </c>
      <c r="O25" s="158"/>
      <c r="P25" s="256"/>
      <c r="Q25" s="403" t="e">
        <f t="shared" si="5"/>
        <v>#DIV/0!</v>
      </c>
    </row>
    <row r="26" spans="1:17" ht="15.75" x14ac:dyDescent="0.2">
      <c r="A26" s="412">
        <v>32</v>
      </c>
      <c r="B26" s="45" t="s">
        <v>139</v>
      </c>
      <c r="C26" s="366" t="s">
        <v>289</v>
      </c>
      <c r="D26" s="367">
        <v>0</v>
      </c>
      <c r="E26" s="138">
        <f>IF(C26="","",D26+SUMPRODUCT((Entrée!$B$4:B147=C26)*(Entrée!$C$4:C147)))</f>
        <v>0</v>
      </c>
      <c r="F26" s="389">
        <v>0</v>
      </c>
      <c r="G26" s="399">
        <f>F26+Stock!P40*(Gestion!E26-Gestion!D26)</f>
        <v>0</v>
      </c>
      <c r="H26" s="403" t="s">
        <v>36</v>
      </c>
      <c r="I26" s="158"/>
      <c r="J26" s="460"/>
      <c r="K26" s="403"/>
      <c r="L26" s="158"/>
      <c r="M26" s="459"/>
      <c r="N26" s="403" t="e">
        <f t="shared" si="4"/>
        <v>#DIV/0!</v>
      </c>
      <c r="O26" s="158"/>
      <c r="P26" s="256"/>
      <c r="Q26" s="403" t="e">
        <f t="shared" si="5"/>
        <v>#DIV/0!</v>
      </c>
    </row>
    <row r="27" spans="1:17" ht="15.75" x14ac:dyDescent="0.2">
      <c r="A27" s="412">
        <v>33</v>
      </c>
      <c r="B27" s="45" t="s">
        <v>139</v>
      </c>
      <c r="C27" s="366" t="s">
        <v>290</v>
      </c>
      <c r="D27" s="367">
        <v>0</v>
      </c>
      <c r="E27" s="138">
        <f>IF(C27="","",D27+SUMPRODUCT((Entrée!$B$4:B148=C27)*(Entrée!$C$4:C148)))</f>
        <v>0</v>
      </c>
      <c r="F27" s="389">
        <v>0</v>
      </c>
      <c r="G27" s="399">
        <f>F27+Stock!P41*(Gestion!E27-Gestion!D27)</f>
        <v>0</v>
      </c>
      <c r="H27" s="403" t="s">
        <v>37</v>
      </c>
      <c r="I27" s="158"/>
      <c r="J27" s="459"/>
      <c r="K27" s="403"/>
      <c r="L27" s="158"/>
      <c r="M27" s="459"/>
      <c r="N27" s="403" t="e">
        <f t="shared" si="4"/>
        <v>#DIV/0!</v>
      </c>
      <c r="O27" s="158"/>
      <c r="P27" s="256"/>
      <c r="Q27" s="403" t="e">
        <f t="shared" si="5"/>
        <v>#DIV/0!</v>
      </c>
    </row>
    <row r="28" spans="1:17" ht="15.75" x14ac:dyDescent="0.2">
      <c r="A28" s="412">
        <v>34</v>
      </c>
      <c r="B28" s="45" t="s">
        <v>139</v>
      </c>
      <c r="C28" s="366" t="s">
        <v>291</v>
      </c>
      <c r="D28" s="367">
        <v>0</v>
      </c>
      <c r="E28" s="138">
        <f>IF(C28="","",D28+SUMPRODUCT((Entrée!$B$4:B149=C28)*(Entrée!$C$4:C149)))</f>
        <v>0</v>
      </c>
      <c r="F28" s="389">
        <v>0</v>
      </c>
      <c r="G28" s="399">
        <f>F28+Stock!P42*(Gestion!E28-Gestion!D28)</f>
        <v>0</v>
      </c>
      <c r="H28" s="403" t="s">
        <v>38</v>
      </c>
      <c r="I28" s="158"/>
      <c r="J28" s="459"/>
      <c r="K28" s="403"/>
      <c r="L28" s="158"/>
      <c r="M28" s="459"/>
      <c r="N28" s="403" t="e">
        <f t="shared" si="4"/>
        <v>#DIV/0!</v>
      </c>
      <c r="O28" s="158"/>
      <c r="P28" s="256"/>
      <c r="Q28" s="403" t="e">
        <f t="shared" si="5"/>
        <v>#DIV/0!</v>
      </c>
    </row>
    <row r="29" spans="1:17" ht="15.75" x14ac:dyDescent="0.2">
      <c r="A29" s="412">
        <v>35</v>
      </c>
      <c r="B29" s="45" t="s">
        <v>139</v>
      </c>
      <c r="C29" s="366" t="s">
        <v>292</v>
      </c>
      <c r="D29" s="367">
        <v>0</v>
      </c>
      <c r="E29" s="138">
        <f>IF(C29="","",D29+SUMPRODUCT((Entrée!$B$4:B150=C29)*(Entrée!$C$4:C150)))</f>
        <v>0</v>
      </c>
      <c r="F29" s="389">
        <v>0</v>
      </c>
      <c r="G29" s="399">
        <f>F29+Stock!P43*(Gestion!E29-Gestion!D29)</f>
        <v>0</v>
      </c>
      <c r="H29" s="403" t="s">
        <v>39</v>
      </c>
      <c r="I29" s="158"/>
      <c r="J29" s="459"/>
      <c r="K29" s="403"/>
      <c r="L29" s="158"/>
      <c r="M29" s="459"/>
      <c r="N29" s="403" t="e">
        <f t="shared" si="4"/>
        <v>#DIV/0!</v>
      </c>
      <c r="O29" s="158"/>
      <c r="P29" s="256"/>
      <c r="Q29" s="403" t="e">
        <f t="shared" si="5"/>
        <v>#DIV/0!</v>
      </c>
    </row>
    <row r="30" spans="1:17" ht="15.75" x14ac:dyDescent="0.2">
      <c r="A30" s="413">
        <v>38</v>
      </c>
      <c r="B30" s="39" t="s">
        <v>139</v>
      </c>
      <c r="C30" s="368" t="s">
        <v>293</v>
      </c>
      <c r="D30" s="369">
        <v>0</v>
      </c>
      <c r="E30" s="138">
        <f>IF(C30="","",D30+SUMPRODUCT((Entrée!$B$4:B153=C30)*(Entrée!$C$4:C153)))</f>
        <v>0</v>
      </c>
      <c r="F30" s="390">
        <v>0</v>
      </c>
      <c r="G30" s="399">
        <f>F30+Stock!P46*(Gestion!E30-Gestion!D30)</f>
        <v>0</v>
      </c>
      <c r="H30" s="410" t="s">
        <v>41</v>
      </c>
      <c r="I30" s="158"/>
      <c r="J30" s="459"/>
      <c r="K30" s="403"/>
      <c r="L30" s="158"/>
      <c r="M30" s="459"/>
      <c r="N30" s="403" t="e">
        <f t="shared" si="4"/>
        <v>#DIV/0!</v>
      </c>
      <c r="O30" s="158"/>
      <c r="P30" s="256"/>
      <c r="Q30" s="403" t="e">
        <f t="shared" si="5"/>
        <v>#DIV/0!</v>
      </c>
    </row>
    <row r="31" spans="1:17" ht="15.75" x14ac:dyDescent="0.2">
      <c r="A31" s="413">
        <v>39</v>
      </c>
      <c r="B31" s="39" t="s">
        <v>139</v>
      </c>
      <c r="C31" s="368" t="s">
        <v>294</v>
      </c>
      <c r="D31" s="369">
        <v>0</v>
      </c>
      <c r="E31" s="138">
        <f>IF(C31="","",D31+SUMPRODUCT((Entrée!$B$4:B154=C31)*(Entrée!$C$4:C154)))</f>
        <v>0</v>
      </c>
      <c r="F31" s="390">
        <v>0</v>
      </c>
      <c r="G31" s="399">
        <f>F31+Stock!P47*(Gestion!E31-Gestion!D31)</f>
        <v>0</v>
      </c>
      <c r="H31" s="410" t="s">
        <v>42</v>
      </c>
      <c r="I31" s="158"/>
      <c r="J31" s="459"/>
      <c r="K31" s="403"/>
      <c r="L31" s="158"/>
      <c r="M31" s="459"/>
      <c r="N31" s="403" t="e">
        <f t="shared" si="4"/>
        <v>#DIV/0!</v>
      </c>
      <c r="O31" s="158"/>
      <c r="P31" s="256"/>
      <c r="Q31" s="403" t="e">
        <f t="shared" si="5"/>
        <v>#DIV/0!</v>
      </c>
    </row>
    <row r="32" spans="1:17" ht="15.75" x14ac:dyDescent="0.2">
      <c r="A32" s="413">
        <v>40</v>
      </c>
      <c r="B32" s="39" t="s">
        <v>139</v>
      </c>
      <c r="C32" s="368" t="s">
        <v>295</v>
      </c>
      <c r="D32" s="369">
        <v>0</v>
      </c>
      <c r="E32" s="138">
        <f>IF(C32="","",D32+SUMPRODUCT((Entrée!$B$4:B155=C32)*(Entrée!$C$4:C155)))</f>
        <v>0</v>
      </c>
      <c r="F32" s="390">
        <v>0</v>
      </c>
      <c r="G32" s="399">
        <f>F32+Stock!P48*(Gestion!E32-Gestion!D32)</f>
        <v>0</v>
      </c>
      <c r="H32" s="410" t="s">
        <v>43</v>
      </c>
      <c r="I32" s="158"/>
      <c r="J32" s="459"/>
      <c r="K32" s="403"/>
      <c r="L32" s="158"/>
      <c r="M32" s="459"/>
      <c r="N32" s="403" t="e">
        <f t="shared" si="4"/>
        <v>#DIV/0!</v>
      </c>
      <c r="O32" s="158"/>
      <c r="P32" s="256"/>
      <c r="Q32" s="403" t="e">
        <f t="shared" si="5"/>
        <v>#DIV/0!</v>
      </c>
    </row>
    <row r="33" spans="1:17" ht="15.75" x14ac:dyDescent="0.2">
      <c r="A33" s="413">
        <v>41</v>
      </c>
      <c r="B33" s="39" t="s">
        <v>139</v>
      </c>
      <c r="C33" s="368" t="s">
        <v>296</v>
      </c>
      <c r="D33" s="369">
        <v>0</v>
      </c>
      <c r="E33" s="138">
        <f>IF(C33="","",D33+SUMPRODUCT((Entrée!$B$4:B156=C33)*(Entrée!$C$4:C156)))</f>
        <v>0</v>
      </c>
      <c r="F33" s="390">
        <v>0</v>
      </c>
      <c r="G33" s="399">
        <f>F33+Stock!P49*(Gestion!E33-Gestion!D33)</f>
        <v>0</v>
      </c>
      <c r="H33" s="410" t="s">
        <v>44</v>
      </c>
      <c r="I33" s="158"/>
      <c r="J33" s="459"/>
      <c r="K33" s="403"/>
      <c r="L33" s="158"/>
      <c r="M33" s="459"/>
      <c r="N33" s="403" t="e">
        <f t="shared" si="4"/>
        <v>#DIV/0!</v>
      </c>
      <c r="O33" s="158"/>
      <c r="P33" s="256"/>
      <c r="Q33" s="403" t="e">
        <f t="shared" si="5"/>
        <v>#DIV/0!</v>
      </c>
    </row>
    <row r="34" spans="1:17" ht="15.75" x14ac:dyDescent="0.2">
      <c r="A34" s="413">
        <v>42</v>
      </c>
      <c r="B34" s="39" t="s">
        <v>139</v>
      </c>
      <c r="C34" s="368" t="s">
        <v>297</v>
      </c>
      <c r="D34" s="369">
        <v>0</v>
      </c>
      <c r="E34" s="138">
        <f>IF(C34="","",D34+SUMPRODUCT((Entrée!$B$4:B157=C34)*(Entrée!$C$4:C157)))</f>
        <v>0</v>
      </c>
      <c r="F34" s="390">
        <v>0</v>
      </c>
      <c r="G34" s="399">
        <f>F34+Stock!P50*(Gestion!E34-Gestion!D34)</f>
        <v>0</v>
      </c>
      <c r="H34" s="410" t="s">
        <v>45</v>
      </c>
      <c r="I34" s="158"/>
      <c r="J34" s="459"/>
      <c r="K34" s="403"/>
      <c r="L34" s="158"/>
      <c r="M34" s="459"/>
      <c r="N34" s="403" t="e">
        <f t="shared" si="4"/>
        <v>#DIV/0!</v>
      </c>
      <c r="O34" s="158"/>
      <c r="P34" s="256"/>
      <c r="Q34" s="403" t="e">
        <f t="shared" si="5"/>
        <v>#DIV/0!</v>
      </c>
    </row>
    <row r="35" spans="1:17" ht="15.75" x14ac:dyDescent="0.2">
      <c r="A35" s="413">
        <v>43</v>
      </c>
      <c r="B35" s="39" t="s">
        <v>139</v>
      </c>
      <c r="C35" s="368" t="s">
        <v>298</v>
      </c>
      <c r="D35" s="369">
        <v>0</v>
      </c>
      <c r="E35" s="138">
        <f>IF(C35="","",D35+SUMPRODUCT((Entrée!$B$4:B158=C35)*(Entrée!$C$4:C158)))</f>
        <v>0</v>
      </c>
      <c r="F35" s="390">
        <v>0</v>
      </c>
      <c r="G35" s="399">
        <f>F35+Stock!P51*(Gestion!E35-Gestion!D35)</f>
        <v>0</v>
      </c>
      <c r="H35" s="410" t="s">
        <v>46</v>
      </c>
      <c r="I35" s="158"/>
      <c r="J35" s="459"/>
      <c r="K35" s="403"/>
      <c r="L35" s="158"/>
      <c r="M35" s="459"/>
      <c r="N35" s="403" t="e">
        <f t="shared" si="4"/>
        <v>#DIV/0!</v>
      </c>
      <c r="O35" s="158"/>
      <c r="P35" s="256"/>
      <c r="Q35" s="403" t="e">
        <f t="shared" si="5"/>
        <v>#DIV/0!</v>
      </c>
    </row>
    <row r="36" spans="1:17" ht="15.75" x14ac:dyDescent="0.2">
      <c r="A36" s="413">
        <v>44</v>
      </c>
      <c r="B36" s="39" t="s">
        <v>139</v>
      </c>
      <c r="C36" s="368" t="s">
        <v>299</v>
      </c>
      <c r="D36" s="369">
        <v>0</v>
      </c>
      <c r="E36" s="138">
        <f>IF(C36="","",D36+SUMPRODUCT((Entrée!$B$4:B159=C36)*(Entrée!$C$4:C159)))</f>
        <v>0</v>
      </c>
      <c r="F36" s="390">
        <v>0</v>
      </c>
      <c r="G36" s="399">
        <f>F36+Stock!P52*(Gestion!E36-Gestion!D36)</f>
        <v>0</v>
      </c>
      <c r="H36" s="410" t="s">
        <v>47</v>
      </c>
      <c r="I36" s="158"/>
      <c r="J36" s="459"/>
      <c r="K36" s="403"/>
      <c r="L36" s="158"/>
      <c r="M36" s="459"/>
      <c r="N36" s="403" t="e">
        <f t="shared" si="4"/>
        <v>#DIV/0!</v>
      </c>
      <c r="O36" s="158"/>
      <c r="P36" s="256"/>
      <c r="Q36" s="403" t="e">
        <f t="shared" si="5"/>
        <v>#DIV/0!</v>
      </c>
    </row>
    <row r="37" spans="1:17" ht="15.75" x14ac:dyDescent="0.2">
      <c r="A37" s="413">
        <v>45</v>
      </c>
      <c r="B37" s="45" t="s">
        <v>139</v>
      </c>
      <c r="C37" s="368" t="s">
        <v>300</v>
      </c>
      <c r="D37" s="369">
        <v>0</v>
      </c>
      <c r="E37" s="138">
        <f>IF(C37="","",D37+SUMPRODUCT((Entrée!$B$4:B160=C37)*(Entrée!$C$4:C160)))</f>
        <v>0</v>
      </c>
      <c r="F37" s="390">
        <v>0</v>
      </c>
      <c r="G37" s="399">
        <f>F37+Stock!P53*(Gestion!E37-Gestion!D37)</f>
        <v>0</v>
      </c>
      <c r="H37" s="410" t="s">
        <v>48</v>
      </c>
      <c r="I37" s="158"/>
      <c r="J37" s="459"/>
      <c r="K37" s="403"/>
      <c r="L37" s="158"/>
      <c r="M37" s="459"/>
      <c r="N37" s="403" t="e">
        <f t="shared" si="4"/>
        <v>#DIV/0!</v>
      </c>
      <c r="O37" s="158"/>
      <c r="P37" s="256"/>
      <c r="Q37" s="403" t="e">
        <f t="shared" si="5"/>
        <v>#DIV/0!</v>
      </c>
    </row>
    <row r="38" spans="1:17" ht="15.75" x14ac:dyDescent="0.2">
      <c r="A38" s="413">
        <v>46</v>
      </c>
      <c r="B38" s="45" t="s">
        <v>139</v>
      </c>
      <c r="C38" s="368" t="s">
        <v>301</v>
      </c>
      <c r="D38" s="369">
        <v>0</v>
      </c>
      <c r="E38" s="138">
        <f>IF(C38="","",D38+SUMPRODUCT((Entrée!$B$4:B161=C38)*(Entrée!$C$4:C161)))</f>
        <v>0</v>
      </c>
      <c r="F38" s="390">
        <v>0</v>
      </c>
      <c r="G38" s="399">
        <f>F38+Stock!P54*(Gestion!E38-Gestion!D38)</f>
        <v>0</v>
      </c>
      <c r="H38" s="410" t="s">
        <v>49</v>
      </c>
      <c r="I38" s="158"/>
      <c r="J38" s="459"/>
      <c r="K38" s="403"/>
      <c r="L38" s="158"/>
      <c r="M38" s="459"/>
      <c r="N38" s="403" t="e">
        <f t="shared" si="4"/>
        <v>#DIV/0!</v>
      </c>
      <c r="O38" s="158"/>
      <c r="P38" s="256"/>
      <c r="Q38" s="403" t="e">
        <f t="shared" si="5"/>
        <v>#DIV/0!</v>
      </c>
    </row>
    <row r="39" spans="1:17" ht="15.75" x14ac:dyDescent="0.2">
      <c r="A39" s="413">
        <v>47</v>
      </c>
      <c r="B39" s="45" t="s">
        <v>139</v>
      </c>
      <c r="C39" s="368" t="s">
        <v>302</v>
      </c>
      <c r="D39" s="369">
        <v>0</v>
      </c>
      <c r="E39" s="138">
        <f>IF(C39="","",D39+SUMPRODUCT((Entrée!$B$4:B162=C39)*(Entrée!$C$4:C162)))</f>
        <v>0</v>
      </c>
      <c r="F39" s="390">
        <v>0</v>
      </c>
      <c r="G39" s="399">
        <f>F39+Stock!P55*(Gestion!E39-Gestion!D39)</f>
        <v>0</v>
      </c>
      <c r="H39" s="410" t="s">
        <v>50</v>
      </c>
      <c r="I39" s="158"/>
      <c r="J39" s="459"/>
      <c r="K39" s="403"/>
      <c r="L39" s="158"/>
      <c r="M39" s="459"/>
      <c r="N39" s="403" t="e">
        <f t="shared" si="4"/>
        <v>#DIV/0!</v>
      </c>
      <c r="O39" s="158"/>
      <c r="P39" s="256"/>
      <c r="Q39" s="403" t="e">
        <f t="shared" si="5"/>
        <v>#DIV/0!</v>
      </c>
    </row>
    <row r="40" spans="1:17" ht="15.75" x14ac:dyDescent="0.2">
      <c r="A40" s="413">
        <v>48</v>
      </c>
      <c r="B40" s="45" t="s">
        <v>139</v>
      </c>
      <c r="C40" s="368" t="s">
        <v>303</v>
      </c>
      <c r="D40" s="369">
        <v>0</v>
      </c>
      <c r="E40" s="138">
        <f>IF(C40="","",D40+SUMPRODUCT((Entrée!$B$4:B163=C40)*(Entrée!$C$4:C163)))</f>
        <v>0</v>
      </c>
      <c r="F40" s="390">
        <v>0</v>
      </c>
      <c r="G40" s="399">
        <f>F40+Stock!P56*(Gestion!E40-Gestion!D40)</f>
        <v>0</v>
      </c>
      <c r="H40" s="410" t="s">
        <v>51</v>
      </c>
      <c r="I40" s="158"/>
      <c r="J40" s="459"/>
      <c r="K40" s="403"/>
      <c r="L40" s="158"/>
      <c r="M40" s="459"/>
      <c r="N40" s="403" t="e">
        <f t="shared" si="4"/>
        <v>#DIV/0!</v>
      </c>
      <c r="O40" s="158"/>
      <c r="P40" s="256"/>
      <c r="Q40" s="403" t="e">
        <f t="shared" si="5"/>
        <v>#DIV/0!</v>
      </c>
    </row>
    <row r="41" spans="1:17" ht="16.5" thickBot="1" x14ac:dyDescent="0.25">
      <c r="A41" s="425">
        <v>49</v>
      </c>
      <c r="B41" s="426" t="s">
        <v>139</v>
      </c>
      <c r="C41" s="427" t="s">
        <v>304</v>
      </c>
      <c r="D41" s="428">
        <v>0</v>
      </c>
      <c r="E41" s="429">
        <f>IF(C41="","",D41+SUMPRODUCT((Entrée!$B$4:B164=C41)*(Entrée!$C$4:C164)))</f>
        <v>0</v>
      </c>
      <c r="F41" s="430">
        <v>0</v>
      </c>
      <c r="G41" s="431">
        <f>F41+Stock!P57*(Gestion!E41-Gestion!D41)</f>
        <v>0</v>
      </c>
      <c r="H41" s="432" t="s">
        <v>52</v>
      </c>
      <c r="I41" s="433"/>
      <c r="J41" s="461"/>
      <c r="K41" s="434"/>
      <c r="L41" s="433"/>
      <c r="M41" s="461"/>
      <c r="N41" s="434" t="e">
        <f t="shared" si="4"/>
        <v>#DIV/0!</v>
      </c>
      <c r="O41" s="433"/>
      <c r="P41" s="354"/>
      <c r="Q41" s="434" t="e">
        <f t="shared" si="5"/>
        <v>#DIV/0!</v>
      </c>
    </row>
    <row r="42" spans="1:17" ht="13.5" thickBot="1" x14ac:dyDescent="0.25">
      <c r="A42" s="518" t="s">
        <v>366</v>
      </c>
      <c r="B42" s="519"/>
      <c r="C42" s="519"/>
      <c r="D42" s="519"/>
      <c r="E42" s="519"/>
      <c r="F42" s="520"/>
      <c r="G42" s="485"/>
      <c r="H42" s="519"/>
      <c r="I42" s="519"/>
      <c r="J42" s="520">
        <f>SUM(J4:J41)</f>
        <v>0</v>
      </c>
      <c r="K42" s="519"/>
      <c r="L42" s="519"/>
      <c r="M42" s="520">
        <f>SUM(J4:J41)</f>
        <v>0</v>
      </c>
      <c r="N42" s="521" t="e">
        <f t="shared" si="4"/>
        <v>#DIV/0!</v>
      </c>
      <c r="O42" s="521"/>
      <c r="P42" s="522">
        <f>SUM(P4:P41)</f>
        <v>0</v>
      </c>
      <c r="Q42" s="523" t="e">
        <f t="shared" si="5"/>
        <v>#DIV/0!</v>
      </c>
    </row>
    <row r="43" spans="1:17" ht="13.5" thickBot="1" x14ac:dyDescent="0.25"/>
    <row r="44" spans="1:17" ht="16.5" thickBot="1" x14ac:dyDescent="0.25">
      <c r="A44" s="465" t="s">
        <v>156</v>
      </c>
      <c r="B44" s="466" t="s">
        <v>140</v>
      </c>
      <c r="C44" s="467" t="s">
        <v>156</v>
      </c>
      <c r="D44" s="467">
        <v>0</v>
      </c>
      <c r="E44" s="468">
        <f>IF(C44="","",D44+SUMPRODUCT((Entrée!$B$4:B123=C44)*(Entrée!$C$4:C123)))</f>
        <v>0</v>
      </c>
      <c r="F44" s="469">
        <v>0</v>
      </c>
      <c r="G44" s="470">
        <f>F44+Stock!P16*(Gestion!E44-Gestion!D44)</f>
        <v>0</v>
      </c>
      <c r="H44" s="471" t="s">
        <v>14</v>
      </c>
      <c r="I44" s="472"/>
      <c r="J44" s="473"/>
      <c r="K44" s="474"/>
      <c r="L44" s="472"/>
      <c r="M44" s="473"/>
      <c r="N44" s="474" t="e">
        <f>(M44-J44)/J44</f>
        <v>#DIV/0!</v>
      </c>
      <c r="O44" s="472"/>
      <c r="P44" s="475"/>
      <c r="Q44" s="474" t="e">
        <f>(P44-M44)/M44</f>
        <v>#DIV/0!</v>
      </c>
    </row>
    <row r="45" spans="1:17" ht="15.75" x14ac:dyDescent="0.2">
      <c r="A45" s="409" t="s">
        <v>157</v>
      </c>
      <c r="B45" s="45" t="s">
        <v>140</v>
      </c>
      <c r="C45" s="363" t="s">
        <v>157</v>
      </c>
      <c r="D45" s="467">
        <v>0</v>
      </c>
      <c r="E45" s="138">
        <f>IF(C45="","",D45+SUMPRODUCT((Entrée!$B$4:B124=C45)*(Entrée!$C$4:C124)))</f>
        <v>0</v>
      </c>
      <c r="F45" s="387">
        <v>0</v>
      </c>
      <c r="G45" s="399">
        <f>F45+Stock!P17*(Gestion!E45-Gestion!D45)</f>
        <v>0</v>
      </c>
      <c r="H45" s="403" t="s">
        <v>15</v>
      </c>
      <c r="I45" s="158"/>
      <c r="J45" s="459"/>
      <c r="K45" s="403"/>
      <c r="L45" s="158"/>
      <c r="M45" s="459"/>
      <c r="N45" s="403" t="e">
        <f>(M45-J45)/J45</f>
        <v>#DIV/0!</v>
      </c>
      <c r="O45" s="158"/>
      <c r="P45" s="256"/>
      <c r="Q45" s="403" t="e">
        <f>(P45-M45)/M45</f>
        <v>#DIV/0!</v>
      </c>
    </row>
    <row r="46" spans="1:17" ht="15.75" x14ac:dyDescent="0.2">
      <c r="A46" s="412">
        <v>17</v>
      </c>
      <c r="B46" s="39" t="s">
        <v>140</v>
      </c>
      <c r="C46" s="366" t="s">
        <v>277</v>
      </c>
      <c r="D46" s="366" t="s">
        <v>370</v>
      </c>
      <c r="E46" s="138">
        <f>IF(C46="","",D46+SUMPRODUCT((Entrée!$B$4:B135=C46)*(Entrée!$C$4:C135)))</f>
        <v>0</v>
      </c>
      <c r="F46" s="389">
        <v>0</v>
      </c>
      <c r="G46" s="399">
        <f>F46+Stock!P28*(Gestion!E46-Gestion!D46)</f>
        <v>0</v>
      </c>
      <c r="H46" s="410" t="s">
        <v>24</v>
      </c>
      <c r="I46" s="158"/>
      <c r="J46" s="459"/>
      <c r="K46" s="403"/>
      <c r="L46" s="158"/>
      <c r="M46" s="459"/>
      <c r="N46" s="403" t="e">
        <f t="shared" ref="N46" si="6">(M46-J46)/J46</f>
        <v>#DIV/0!</v>
      </c>
      <c r="O46" s="158"/>
      <c r="P46" s="256"/>
      <c r="Q46" s="403" t="e">
        <f t="shared" ref="Q46" si="7">(P46-M46)/M46</f>
        <v>#DIV/0!</v>
      </c>
    </row>
    <row r="47" spans="1:17" ht="15.75" x14ac:dyDescent="0.2">
      <c r="A47" s="413">
        <v>50</v>
      </c>
      <c r="B47" s="45" t="s">
        <v>140</v>
      </c>
      <c r="C47" s="368" t="s">
        <v>305</v>
      </c>
      <c r="D47" s="369">
        <v>0</v>
      </c>
      <c r="E47" s="138">
        <f>IF(C47="","",D47+SUMPRODUCT((Entrée!$B$4:B165=C47)*(Entrée!$C$4:C165)))</f>
        <v>0</v>
      </c>
      <c r="F47" s="390">
        <v>0</v>
      </c>
      <c r="G47" s="399">
        <f>F47+Stock!P58*(Gestion!E47-Gestion!D47)</f>
        <v>0</v>
      </c>
      <c r="H47" s="414" t="s">
        <v>53</v>
      </c>
      <c r="I47" s="158"/>
      <c r="J47" s="459"/>
      <c r="K47" s="403"/>
      <c r="L47" s="158"/>
      <c r="M47" s="459"/>
      <c r="N47" s="403" t="e">
        <f t="shared" ref="N47:N59" si="8">(M47-J47)/J47</f>
        <v>#DIV/0!</v>
      </c>
      <c r="O47" s="158"/>
      <c r="P47" s="256"/>
      <c r="Q47" s="403" t="e">
        <f t="shared" ref="Q47:Q59" si="9">(P47-M47)/M47</f>
        <v>#DIV/0!</v>
      </c>
    </row>
    <row r="48" spans="1:17" ht="15.75" x14ac:dyDescent="0.2">
      <c r="A48" s="413">
        <v>52</v>
      </c>
      <c r="B48" s="45" t="s">
        <v>140</v>
      </c>
      <c r="C48" s="368" t="s">
        <v>307</v>
      </c>
      <c r="D48" s="369">
        <v>0</v>
      </c>
      <c r="E48" s="138">
        <f>IF(C48="","",D48+SUMPRODUCT((Entrée!$B$4:B167=C48)*(Entrée!$C$4:C167)))</f>
        <v>0</v>
      </c>
      <c r="F48" s="390">
        <v>0</v>
      </c>
      <c r="G48" s="399">
        <f>F48+Stock!P60*(Gestion!E48-Gestion!D48)</f>
        <v>0</v>
      </c>
      <c r="H48" s="403" t="s">
        <v>55</v>
      </c>
      <c r="I48" s="158"/>
      <c r="J48" s="459"/>
      <c r="K48" s="403"/>
      <c r="L48" s="158"/>
      <c r="M48" s="459"/>
      <c r="N48" s="403" t="e">
        <f t="shared" si="8"/>
        <v>#DIV/0!</v>
      </c>
      <c r="O48" s="158"/>
      <c r="P48" s="256"/>
      <c r="Q48" s="403" t="e">
        <f t="shared" si="9"/>
        <v>#DIV/0!</v>
      </c>
    </row>
    <row r="49" spans="1:17" ht="15.75" x14ac:dyDescent="0.2">
      <c r="A49" s="413">
        <v>53</v>
      </c>
      <c r="B49" s="45" t="s">
        <v>140</v>
      </c>
      <c r="C49" s="368" t="s">
        <v>308</v>
      </c>
      <c r="D49" s="369">
        <v>0</v>
      </c>
      <c r="E49" s="138">
        <f>IF(C49="","",D49+SUMPRODUCT((Entrée!$B$4:B168=C49)*(Entrée!$C$4:C168)))</f>
        <v>0</v>
      </c>
      <c r="F49" s="390">
        <v>0</v>
      </c>
      <c r="G49" s="399">
        <f>F49+Stock!P61*(Gestion!E49-Gestion!D49)</f>
        <v>0</v>
      </c>
      <c r="H49" s="403" t="s">
        <v>56</v>
      </c>
      <c r="I49" s="158"/>
      <c r="J49" s="459"/>
      <c r="K49" s="403"/>
      <c r="L49" s="158"/>
      <c r="M49" s="459"/>
      <c r="N49" s="403" t="e">
        <f t="shared" si="8"/>
        <v>#DIV/0!</v>
      </c>
      <c r="O49" s="158"/>
      <c r="P49" s="256"/>
      <c r="Q49" s="403" t="e">
        <f t="shared" si="9"/>
        <v>#DIV/0!</v>
      </c>
    </row>
    <row r="50" spans="1:17" ht="15.75" x14ac:dyDescent="0.2">
      <c r="A50" s="413">
        <v>54</v>
      </c>
      <c r="B50" s="45" t="s">
        <v>140</v>
      </c>
      <c r="C50" s="368" t="s">
        <v>309</v>
      </c>
      <c r="D50" s="369">
        <v>0</v>
      </c>
      <c r="E50" s="138">
        <f>IF(C50="","",D50+SUMPRODUCT((Entrée!$B$4:B169=C50)*(Entrée!$C$4:C169)))</f>
        <v>0</v>
      </c>
      <c r="F50" s="390">
        <v>0</v>
      </c>
      <c r="G50" s="399">
        <f>F50+Stock!P62*(Gestion!E50-Gestion!D50)</f>
        <v>0</v>
      </c>
      <c r="H50" s="414" t="s">
        <v>57</v>
      </c>
      <c r="I50" s="158"/>
      <c r="J50" s="459"/>
      <c r="K50" s="403"/>
      <c r="L50" s="158"/>
      <c r="M50" s="459"/>
      <c r="N50" s="403" t="e">
        <f t="shared" si="8"/>
        <v>#DIV/0!</v>
      </c>
      <c r="O50" s="158"/>
      <c r="P50" s="256"/>
      <c r="Q50" s="403" t="e">
        <f t="shared" si="9"/>
        <v>#DIV/0!</v>
      </c>
    </row>
    <row r="51" spans="1:17" ht="15.75" x14ac:dyDescent="0.2">
      <c r="A51" s="413">
        <v>55</v>
      </c>
      <c r="B51" s="45" t="s">
        <v>140</v>
      </c>
      <c r="C51" s="368" t="s">
        <v>310</v>
      </c>
      <c r="D51" s="369">
        <v>0</v>
      </c>
      <c r="E51" s="138">
        <f>IF(C51="","",D51+SUMPRODUCT((Entrée!$B$4:B170=C51)*(Entrée!$C$4:C170)))</f>
        <v>0</v>
      </c>
      <c r="F51" s="390">
        <v>0</v>
      </c>
      <c r="G51" s="399">
        <f>F51+Stock!P63*(Gestion!E51-Gestion!D51)</f>
        <v>0</v>
      </c>
      <c r="H51" s="403" t="s">
        <v>58</v>
      </c>
      <c r="I51" s="158"/>
      <c r="J51" s="459"/>
      <c r="K51" s="403"/>
      <c r="L51" s="158"/>
      <c r="M51" s="459"/>
      <c r="N51" s="403" t="e">
        <f t="shared" si="8"/>
        <v>#DIV/0!</v>
      </c>
      <c r="O51" s="158"/>
      <c r="P51" s="256"/>
      <c r="Q51" s="403" t="e">
        <f t="shared" si="9"/>
        <v>#DIV/0!</v>
      </c>
    </row>
    <row r="52" spans="1:17" ht="15.75" x14ac:dyDescent="0.2">
      <c r="A52" s="415">
        <v>70</v>
      </c>
      <c r="B52" s="45" t="s">
        <v>140</v>
      </c>
      <c r="C52" s="370" t="s">
        <v>315</v>
      </c>
      <c r="D52" s="371">
        <v>0</v>
      </c>
      <c r="E52" s="138">
        <f>IF(C52="","",D52+SUMPRODUCT((Entrée!$B$4:B180=C52)*(Entrée!$C$4:C180)))</f>
        <v>0</v>
      </c>
      <c r="F52" s="391">
        <v>0</v>
      </c>
      <c r="G52" s="399">
        <f>F52+Stock!P73*(Gestion!E52-Gestion!D52)</f>
        <v>0</v>
      </c>
      <c r="H52" s="403" t="s">
        <v>66</v>
      </c>
      <c r="I52" s="158"/>
      <c r="J52" s="459"/>
      <c r="K52" s="403"/>
      <c r="L52" s="158"/>
      <c r="M52" s="459"/>
      <c r="N52" s="403" t="e">
        <f t="shared" si="8"/>
        <v>#DIV/0!</v>
      </c>
      <c r="O52" s="158"/>
      <c r="P52" s="256"/>
      <c r="Q52" s="403" t="e">
        <f t="shared" si="9"/>
        <v>#DIV/0!</v>
      </c>
    </row>
    <row r="53" spans="1:17" ht="15.75" x14ac:dyDescent="0.2">
      <c r="A53" s="415">
        <v>71</v>
      </c>
      <c r="B53" s="45" t="s">
        <v>140</v>
      </c>
      <c r="C53" s="370" t="s">
        <v>316</v>
      </c>
      <c r="D53" s="371">
        <v>0</v>
      </c>
      <c r="E53" s="138">
        <f>IF(C53="","",D53+SUMPRODUCT((Entrée!$B$4:B181=C53)*(Entrée!$C$4:C181)))</f>
        <v>0</v>
      </c>
      <c r="F53" s="391">
        <v>0</v>
      </c>
      <c r="G53" s="399">
        <f>F53+Stock!P74*(Gestion!E53-Gestion!D53)</f>
        <v>0</v>
      </c>
      <c r="H53" s="403" t="s">
        <v>67</v>
      </c>
      <c r="I53" s="158"/>
      <c r="J53" s="459"/>
      <c r="K53" s="403"/>
      <c r="L53" s="158"/>
      <c r="M53" s="459"/>
      <c r="N53" s="403" t="e">
        <f t="shared" si="8"/>
        <v>#DIV/0!</v>
      </c>
      <c r="O53" s="158"/>
      <c r="P53" s="256"/>
      <c r="Q53" s="403" t="e">
        <f t="shared" si="9"/>
        <v>#DIV/0!</v>
      </c>
    </row>
    <row r="54" spans="1:17" ht="15.75" x14ac:dyDescent="0.2">
      <c r="A54" s="415">
        <v>72</v>
      </c>
      <c r="B54" s="45" t="s">
        <v>140</v>
      </c>
      <c r="C54" s="370" t="s">
        <v>317</v>
      </c>
      <c r="D54" s="371">
        <v>0</v>
      </c>
      <c r="E54" s="138">
        <f>IF(C54="","",D54+SUMPRODUCT((Entrée!$B$4:B182=C54)*(Entrée!$C$4:C182)))</f>
        <v>0</v>
      </c>
      <c r="F54" s="391">
        <v>0</v>
      </c>
      <c r="G54" s="399">
        <f>F54+Stock!P75*(Gestion!E54-Gestion!D54)</f>
        <v>0</v>
      </c>
      <c r="H54" s="403" t="s">
        <v>68</v>
      </c>
      <c r="I54" s="158"/>
      <c r="J54" s="459"/>
      <c r="K54" s="403"/>
      <c r="L54" s="158"/>
      <c r="M54" s="459"/>
      <c r="N54" s="403" t="e">
        <f t="shared" si="8"/>
        <v>#DIV/0!</v>
      </c>
      <c r="O54" s="158"/>
      <c r="P54" s="256"/>
      <c r="Q54" s="403" t="e">
        <f t="shared" si="9"/>
        <v>#DIV/0!</v>
      </c>
    </row>
    <row r="55" spans="1:17" ht="15.75" x14ac:dyDescent="0.2">
      <c r="A55" s="415">
        <v>73</v>
      </c>
      <c r="B55" s="45" t="s">
        <v>140</v>
      </c>
      <c r="C55" s="370" t="s">
        <v>318</v>
      </c>
      <c r="D55" s="371">
        <v>0</v>
      </c>
      <c r="E55" s="138">
        <f>IF(C55="","",D55+SUMPRODUCT((Entrée!$B$4:B183=C55)*(Entrée!$C$4:C183)))</f>
        <v>0</v>
      </c>
      <c r="F55" s="391">
        <v>0</v>
      </c>
      <c r="G55" s="399">
        <f>F55+Stock!P76*(Gestion!E55-Gestion!D55)</f>
        <v>0</v>
      </c>
      <c r="H55" s="403" t="s">
        <v>69</v>
      </c>
      <c r="I55" s="158"/>
      <c r="J55" s="459"/>
      <c r="K55" s="403"/>
      <c r="L55" s="158"/>
      <c r="M55" s="459"/>
      <c r="N55" s="403" t="e">
        <f t="shared" si="8"/>
        <v>#DIV/0!</v>
      </c>
      <c r="O55" s="158"/>
      <c r="P55" s="256"/>
      <c r="Q55" s="403" t="e">
        <f t="shared" si="9"/>
        <v>#DIV/0!</v>
      </c>
    </row>
    <row r="56" spans="1:17" ht="15.75" x14ac:dyDescent="0.2">
      <c r="A56" s="415">
        <v>74</v>
      </c>
      <c r="B56" s="45" t="s">
        <v>140</v>
      </c>
      <c r="C56" s="370" t="s">
        <v>319</v>
      </c>
      <c r="D56" s="371">
        <v>0</v>
      </c>
      <c r="E56" s="138">
        <f>IF(C56="","",D56+SUMPRODUCT((Entrée!$B$4:B184=C56)*(Entrée!$C$4:C184)))</f>
        <v>0</v>
      </c>
      <c r="F56" s="391">
        <v>0</v>
      </c>
      <c r="G56" s="399">
        <f>F56+Stock!P77*(Gestion!E56-Gestion!D56)</f>
        <v>0</v>
      </c>
      <c r="H56" s="403" t="s">
        <v>70</v>
      </c>
      <c r="I56" s="158"/>
      <c r="J56" s="459"/>
      <c r="K56" s="403"/>
      <c r="L56" s="158"/>
      <c r="M56" s="459"/>
      <c r="N56" s="403" t="e">
        <f t="shared" si="8"/>
        <v>#DIV/0!</v>
      </c>
      <c r="O56" s="158"/>
      <c r="P56" s="256"/>
      <c r="Q56" s="403" t="e">
        <f t="shared" si="9"/>
        <v>#DIV/0!</v>
      </c>
    </row>
    <row r="57" spans="1:17" ht="15.75" x14ac:dyDescent="0.2">
      <c r="A57" s="415">
        <v>75</v>
      </c>
      <c r="B57" s="45" t="s">
        <v>140</v>
      </c>
      <c r="C57" s="370" t="s">
        <v>320</v>
      </c>
      <c r="D57" s="371">
        <v>0</v>
      </c>
      <c r="E57" s="138">
        <f>IF(C57="","",D57+SUMPRODUCT((Entrée!$B$4:B185=C57)*(Entrée!$C$4:C185)))</f>
        <v>0</v>
      </c>
      <c r="F57" s="391">
        <v>0</v>
      </c>
      <c r="G57" s="399">
        <f>F57+Stock!P78*(Gestion!E57-Gestion!D57)</f>
        <v>0</v>
      </c>
      <c r="H57" s="403" t="s">
        <v>71</v>
      </c>
      <c r="I57" s="158"/>
      <c r="J57" s="459"/>
      <c r="K57" s="403"/>
      <c r="L57" s="158"/>
      <c r="M57" s="459"/>
      <c r="N57" s="403" t="e">
        <f t="shared" si="8"/>
        <v>#DIV/0!</v>
      </c>
      <c r="O57" s="158"/>
      <c r="P57" s="256"/>
      <c r="Q57" s="403" t="e">
        <f t="shared" si="9"/>
        <v>#DIV/0!</v>
      </c>
    </row>
    <row r="58" spans="1:17" ht="16.5" thickBot="1" x14ac:dyDescent="0.25">
      <c r="A58" s="440">
        <v>76</v>
      </c>
      <c r="B58" s="426" t="s">
        <v>140</v>
      </c>
      <c r="C58" s="441" t="s">
        <v>321</v>
      </c>
      <c r="D58" s="442">
        <v>0</v>
      </c>
      <c r="E58" s="429">
        <f>IF(C58="","",D58+SUMPRODUCT((Entrée!$B$4:B186=C58)*(Entrée!$C$4:C186)))</f>
        <v>0</v>
      </c>
      <c r="F58" s="443">
        <v>0</v>
      </c>
      <c r="G58" s="431">
        <f>F58+Stock!P79*(Gestion!E58-Gestion!D58)</f>
        <v>0</v>
      </c>
      <c r="H58" s="434" t="s">
        <v>72</v>
      </c>
      <c r="I58" s="433"/>
      <c r="J58" s="461"/>
      <c r="K58" s="434"/>
      <c r="L58" s="433"/>
      <c r="M58" s="461"/>
      <c r="N58" s="434" t="e">
        <f t="shared" si="8"/>
        <v>#DIV/0!</v>
      </c>
      <c r="O58" s="433"/>
      <c r="P58" s="354"/>
      <c r="Q58" s="434" t="e">
        <f t="shared" si="9"/>
        <v>#DIV/0!</v>
      </c>
    </row>
    <row r="59" spans="1:17" ht="13.5" thickBot="1" x14ac:dyDescent="0.25">
      <c r="A59" s="518" t="s">
        <v>366</v>
      </c>
      <c r="B59" s="519"/>
      <c r="C59" s="519"/>
      <c r="D59" s="519"/>
      <c r="E59" s="519"/>
      <c r="F59" s="520"/>
      <c r="G59" s="520"/>
      <c r="H59" s="521"/>
      <c r="I59" s="521"/>
      <c r="J59" s="520">
        <f>SUM(J44:J58)</f>
        <v>0</v>
      </c>
      <c r="K59" s="521"/>
      <c r="L59" s="521"/>
      <c r="M59" s="520">
        <f>SUM(M44:M58)</f>
        <v>0</v>
      </c>
      <c r="N59" s="521" t="e">
        <f t="shared" si="8"/>
        <v>#DIV/0!</v>
      </c>
      <c r="O59" s="521"/>
      <c r="P59" s="522">
        <f>SUM(P44:P58)</f>
        <v>0</v>
      </c>
      <c r="Q59" s="523" t="e">
        <f t="shared" si="9"/>
        <v>#DIV/0!</v>
      </c>
    </row>
    <row r="60" spans="1:17" ht="13.5" thickBot="1" x14ac:dyDescent="0.25"/>
    <row r="61" spans="1:17" ht="16.5" thickBot="1" x14ac:dyDescent="0.25">
      <c r="A61" s="476">
        <v>60</v>
      </c>
      <c r="B61" s="477" t="s">
        <v>144</v>
      </c>
      <c r="C61" s="478" t="s">
        <v>275</v>
      </c>
      <c r="D61" s="479">
        <v>0</v>
      </c>
      <c r="E61" s="480">
        <f>IF(C61="","",D61+SUMPRODUCT((Entrée!$B$4:B177=C61)*(Entrée!$C$4:C177)))</f>
        <v>0</v>
      </c>
      <c r="F61" s="481">
        <v>0</v>
      </c>
      <c r="G61" s="482">
        <f>F61+Stock!P70*(Gestion!E61-Gestion!D61)</f>
        <v>0</v>
      </c>
      <c r="H61" s="483" t="s">
        <v>64</v>
      </c>
      <c r="I61" s="484"/>
      <c r="J61" s="485"/>
      <c r="K61" s="483"/>
      <c r="L61" s="484"/>
      <c r="M61" s="485"/>
      <c r="N61" s="483" t="e">
        <f t="shared" ref="N61" si="10">(M61-J61)/J61</f>
        <v>#DIV/0!</v>
      </c>
      <c r="O61" s="484"/>
      <c r="P61" s="486"/>
      <c r="Q61" s="483" t="e">
        <f t="shared" ref="Q61" si="11">(P61-M61)/M61</f>
        <v>#DIV/0!</v>
      </c>
    </row>
    <row r="63" spans="1:17" ht="13.5" thickBot="1" x14ac:dyDescent="0.25"/>
    <row r="64" spans="1:17" ht="16.5" thickBot="1" x14ac:dyDescent="0.25">
      <c r="A64" s="487">
        <v>51</v>
      </c>
      <c r="B64" s="488" t="s">
        <v>143</v>
      </c>
      <c r="C64" s="489" t="s">
        <v>306</v>
      </c>
      <c r="D64" s="490">
        <v>0</v>
      </c>
      <c r="E64" s="480">
        <f>IF(C64="","",D64+SUMPRODUCT((Entrée!$B$4:B166=C64)*(Entrée!$C$4:C166)))</f>
        <v>0</v>
      </c>
      <c r="F64" s="491">
        <v>0</v>
      </c>
      <c r="G64" s="482">
        <f>F64+Stock!P59*(Gestion!E64-Gestion!D64)</f>
        <v>0</v>
      </c>
      <c r="H64" s="492" t="s">
        <v>54</v>
      </c>
      <c r="I64" s="484"/>
      <c r="J64" s="485"/>
      <c r="K64" s="483"/>
      <c r="L64" s="484"/>
      <c r="M64" s="485"/>
      <c r="N64" s="483" t="e">
        <f>(M64-J64)/J64</f>
        <v>#DIV/0!</v>
      </c>
      <c r="O64" s="484"/>
      <c r="P64" s="486"/>
      <c r="Q64" s="483" t="e">
        <f>(P64-M64)/M64</f>
        <v>#DIV/0!</v>
      </c>
    </row>
    <row r="66" spans="1:17" ht="13.5" thickBot="1" x14ac:dyDescent="0.25"/>
    <row r="67" spans="1:17" ht="15.75" x14ac:dyDescent="0.2">
      <c r="A67" s="493">
        <v>58</v>
      </c>
      <c r="B67" s="494" t="s">
        <v>143</v>
      </c>
      <c r="C67" s="495" t="s">
        <v>313</v>
      </c>
      <c r="D67" s="496">
        <v>0</v>
      </c>
      <c r="E67" s="468">
        <f>IF(C67="","",D67+SUMPRODUCT((Entrée!$B$4:B173=C67)*(Entrée!$C$4:C173)))</f>
        <v>0</v>
      </c>
      <c r="F67" s="497">
        <v>0</v>
      </c>
      <c r="G67" s="470">
        <f>F67+Stock!P66*(Gestion!E67-Gestion!D67)</f>
        <v>0</v>
      </c>
      <c r="H67" s="471" t="s">
        <v>61</v>
      </c>
      <c r="I67" s="472"/>
      <c r="J67" s="473"/>
      <c r="K67" s="474"/>
      <c r="L67" s="472"/>
      <c r="M67" s="473"/>
      <c r="N67" s="474" t="e">
        <f>(M67-J67)/J67</f>
        <v>#DIV/0!</v>
      </c>
      <c r="O67" s="472"/>
      <c r="P67" s="475"/>
      <c r="Q67" s="474" t="e">
        <f>(P67-M67)/M67</f>
        <v>#DIV/0!</v>
      </c>
    </row>
    <row r="68" spans="1:17" ht="16.5" thickBot="1" x14ac:dyDescent="0.25">
      <c r="A68" s="425">
        <v>59</v>
      </c>
      <c r="B68" s="444" t="s">
        <v>143</v>
      </c>
      <c r="C68" s="427" t="s">
        <v>314</v>
      </c>
      <c r="D68" s="428">
        <v>0</v>
      </c>
      <c r="E68" s="429">
        <f>IF(C68="","",D68+SUMPRODUCT((Entrée!$B$4:B174=C68)*(Entrée!$C$4:C174)))</f>
        <v>0</v>
      </c>
      <c r="F68" s="430">
        <v>0</v>
      </c>
      <c r="G68" s="431">
        <f>F68+Stock!P67*(Gestion!E68-Gestion!D68)</f>
        <v>0</v>
      </c>
      <c r="H68" s="432" t="s">
        <v>62</v>
      </c>
      <c r="I68" s="433"/>
      <c r="J68" s="461"/>
      <c r="K68" s="434"/>
      <c r="L68" s="433"/>
      <c r="M68" s="461"/>
      <c r="N68" s="434" t="e">
        <f>(M68-J68)/J68</f>
        <v>#DIV/0!</v>
      </c>
      <c r="O68" s="433"/>
      <c r="P68" s="354"/>
      <c r="Q68" s="434" t="e">
        <f>(P68-M68)/M68</f>
        <v>#DIV/0!</v>
      </c>
    </row>
    <row r="69" spans="1:17" ht="13.5" thickBot="1" x14ac:dyDescent="0.25">
      <c r="A69" s="518" t="s">
        <v>366</v>
      </c>
      <c r="B69" s="521"/>
      <c r="C69" s="521"/>
      <c r="D69" s="521"/>
      <c r="E69" s="521"/>
      <c r="F69" s="520"/>
      <c r="G69" s="520"/>
      <c r="H69" s="521"/>
      <c r="I69" s="521"/>
      <c r="J69" s="520">
        <f>SUM(J67:J68)</f>
        <v>0</v>
      </c>
      <c r="K69" s="521"/>
      <c r="L69" s="521"/>
      <c r="M69" s="520">
        <f>SUM(M67:M68)</f>
        <v>0</v>
      </c>
      <c r="N69" s="521" t="e">
        <f>(M69-J69)/J69</f>
        <v>#DIV/0!</v>
      </c>
      <c r="O69" s="521"/>
      <c r="P69" s="522">
        <f>SUM(P67:P68)</f>
        <v>0</v>
      </c>
      <c r="Q69" s="523" t="e">
        <f>(P69-M69)/M69</f>
        <v>#DIV/0!</v>
      </c>
    </row>
    <row r="70" spans="1:17" ht="13.5" thickBot="1" x14ac:dyDescent="0.25"/>
    <row r="71" spans="1:17" ht="15.75" x14ac:dyDescent="0.2">
      <c r="A71" s="498">
        <v>15</v>
      </c>
      <c r="B71" s="466" t="s">
        <v>142</v>
      </c>
      <c r="C71" s="499" t="s">
        <v>273</v>
      </c>
      <c r="D71" s="500">
        <v>0</v>
      </c>
      <c r="E71" s="468">
        <f>IF(C71="","",D71+SUMPRODUCT((Entrée!$B$4:B131=C71)*(Entrée!$C$4:C131)))</f>
        <v>0</v>
      </c>
      <c r="F71" s="501">
        <v>0</v>
      </c>
      <c r="G71" s="470">
        <f>F71+Stock!P24*(Gestion!E71-Gestion!D71)</f>
        <v>0</v>
      </c>
      <c r="H71" s="471" t="s">
        <v>21</v>
      </c>
      <c r="I71" s="472"/>
      <c r="J71" s="473"/>
      <c r="K71" s="474"/>
      <c r="L71" s="472"/>
      <c r="M71" s="473"/>
      <c r="N71" s="474" t="e">
        <f>(M71-J71)/J71</f>
        <v>#DIV/0!</v>
      </c>
      <c r="O71" s="472"/>
      <c r="P71" s="475"/>
      <c r="Q71" s="474" t="e">
        <f>(P71-M71)/M71</f>
        <v>#DIV/0!</v>
      </c>
    </row>
    <row r="72" spans="1:17" ht="15.75" x14ac:dyDescent="0.2">
      <c r="A72" s="411">
        <v>16</v>
      </c>
      <c r="B72" s="45" t="s">
        <v>142</v>
      </c>
      <c r="C72" s="364" t="s">
        <v>274</v>
      </c>
      <c r="D72" s="365">
        <v>0</v>
      </c>
      <c r="E72" s="138">
        <f>IF(C72="","",D72+SUMPRODUCT((Entrée!$B$4:B132=C72)*(Entrée!$C$4:C132)))</f>
        <v>0</v>
      </c>
      <c r="F72" s="388">
        <v>0</v>
      </c>
      <c r="G72" s="399">
        <f>F72+Stock!P25*(Gestion!E72-Gestion!D72)</f>
        <v>0</v>
      </c>
      <c r="H72" s="410" t="s">
        <v>22</v>
      </c>
      <c r="I72" s="158"/>
      <c r="J72" s="459"/>
      <c r="K72" s="403"/>
      <c r="L72" s="158"/>
      <c r="M72" s="459"/>
      <c r="N72" s="403" t="e">
        <f>(M72-J72)/J72</f>
        <v>#DIV/0!</v>
      </c>
      <c r="O72" s="158"/>
      <c r="P72" s="256"/>
      <c r="Q72" s="403" t="e">
        <f>(P72-M72)/M72</f>
        <v>#DIV/0!</v>
      </c>
    </row>
    <row r="73" spans="1:17" ht="15.75" x14ac:dyDescent="0.2">
      <c r="A73" s="413">
        <v>56</v>
      </c>
      <c r="B73" s="45" t="s">
        <v>142</v>
      </c>
      <c r="C73" s="368" t="s">
        <v>311</v>
      </c>
      <c r="D73" s="369">
        <v>0</v>
      </c>
      <c r="E73" s="138">
        <f>IF(C73="","",D73+SUMPRODUCT((Entrée!$B$4:B171=C73)*(Entrée!$C$4:C171)))</f>
        <v>0</v>
      </c>
      <c r="F73" s="390">
        <v>0</v>
      </c>
      <c r="G73" s="399">
        <f>F73+Stock!P64*(Gestion!E73-Gestion!D73)</f>
        <v>0</v>
      </c>
      <c r="H73" s="403" t="s">
        <v>59</v>
      </c>
      <c r="I73" s="158"/>
      <c r="J73" s="459"/>
      <c r="K73" s="403"/>
      <c r="L73" s="158"/>
      <c r="M73" s="459"/>
      <c r="N73" s="403" t="e">
        <f t="shared" ref="N73:N75" si="12">(M73-J73)/J73</f>
        <v>#DIV/0!</v>
      </c>
      <c r="O73" s="158"/>
      <c r="P73" s="256"/>
      <c r="Q73" s="403" t="e">
        <f t="shared" ref="Q73:Q75" si="13">(P73-M73)/M73</f>
        <v>#DIV/0!</v>
      </c>
    </row>
    <row r="74" spans="1:17" ht="16.5" thickBot="1" x14ac:dyDescent="0.25">
      <c r="A74" s="425">
        <v>57</v>
      </c>
      <c r="B74" s="426" t="s">
        <v>142</v>
      </c>
      <c r="C74" s="427" t="s">
        <v>312</v>
      </c>
      <c r="D74" s="428">
        <v>0</v>
      </c>
      <c r="E74" s="429">
        <f>IF(C74="","",D74+SUMPRODUCT((Entrée!$B$4:B172=C74)*(Entrée!$C$4:C172)))</f>
        <v>0</v>
      </c>
      <c r="F74" s="430">
        <v>0</v>
      </c>
      <c r="G74" s="431">
        <f>F74+Stock!P65*(Gestion!E74-Gestion!D74)</f>
        <v>0</v>
      </c>
      <c r="H74" s="434" t="s">
        <v>60</v>
      </c>
      <c r="I74" s="433"/>
      <c r="J74" s="461"/>
      <c r="K74" s="434"/>
      <c r="L74" s="433"/>
      <c r="M74" s="461"/>
      <c r="N74" s="434" t="e">
        <f t="shared" si="12"/>
        <v>#DIV/0!</v>
      </c>
      <c r="O74" s="433"/>
      <c r="P74" s="354"/>
      <c r="Q74" s="434" t="e">
        <f t="shared" si="13"/>
        <v>#DIV/0!</v>
      </c>
    </row>
    <row r="75" spans="1:17" ht="13.5" thickBot="1" x14ac:dyDescent="0.25">
      <c r="A75" s="518" t="s">
        <v>366</v>
      </c>
      <c r="B75" s="521"/>
      <c r="C75" s="521"/>
      <c r="D75" s="521"/>
      <c r="E75" s="521"/>
      <c r="F75" s="520"/>
      <c r="G75" s="520"/>
      <c r="H75" s="521"/>
      <c r="I75" s="521"/>
      <c r="J75" s="520">
        <f>SUM(J71:J74)</f>
        <v>0</v>
      </c>
      <c r="K75" s="521"/>
      <c r="L75" s="521"/>
      <c r="M75" s="520">
        <f>SUM(M71:M74)</f>
        <v>0</v>
      </c>
      <c r="N75" s="521" t="e">
        <f t="shared" si="12"/>
        <v>#DIV/0!</v>
      </c>
      <c r="O75" s="521"/>
      <c r="P75" s="522">
        <f>SUM(P71:P74)</f>
        <v>0</v>
      </c>
      <c r="Q75" s="523" t="e">
        <f t="shared" si="13"/>
        <v>#DIV/0!</v>
      </c>
    </row>
    <row r="76" spans="1:17" ht="13.5" thickBot="1" x14ac:dyDescent="0.25"/>
    <row r="77" spans="1:17" ht="15.75" x14ac:dyDescent="0.2">
      <c r="A77" s="498">
        <v>14</v>
      </c>
      <c r="B77" s="494" t="s">
        <v>141</v>
      </c>
      <c r="C77" s="499" t="s">
        <v>272</v>
      </c>
      <c r="D77" s="500">
        <v>0</v>
      </c>
      <c r="E77" s="468">
        <f>IF(C77="","",D77+SUMPRODUCT((Entrée!$B$4:B130=C77)*(Entrée!$C$4:C130)))</f>
        <v>0</v>
      </c>
      <c r="F77" s="501">
        <v>0</v>
      </c>
      <c r="G77" s="470">
        <f>F77+Stock!P23*(Gestion!E77-Gestion!D77)</f>
        <v>0</v>
      </c>
      <c r="H77" s="471" t="s">
        <v>20</v>
      </c>
      <c r="I77" s="472"/>
      <c r="J77" s="473"/>
      <c r="K77" s="474"/>
      <c r="L77" s="472"/>
      <c r="M77" s="473"/>
      <c r="N77" s="474" t="e">
        <f t="shared" ref="N77" si="14">(M77-J77)/J77</f>
        <v>#DIV/0!</v>
      </c>
      <c r="O77" s="472"/>
      <c r="P77" s="475"/>
      <c r="Q77" s="474" t="e">
        <f t="shared" ref="Q77:Q79" si="15">(P77-M77)/M77</f>
        <v>#DIV/0!</v>
      </c>
    </row>
    <row r="78" spans="1:17" ht="16.5" thickBot="1" x14ac:dyDescent="0.25">
      <c r="A78" s="445">
        <v>80</v>
      </c>
      <c r="B78" s="426" t="s">
        <v>141</v>
      </c>
      <c r="C78" s="446" t="s">
        <v>276</v>
      </c>
      <c r="D78" s="447">
        <v>0</v>
      </c>
      <c r="E78" s="429">
        <f>IF(C78="","",D78+SUMPRODUCT((Entrée!$B$4:B190=C78)*(Entrée!$C$4:C190)))</f>
        <v>0</v>
      </c>
      <c r="F78" s="448">
        <v>0</v>
      </c>
      <c r="G78" s="431">
        <f>F78+Stock!P83*(Gestion!E78-Gestion!D78)</f>
        <v>0</v>
      </c>
      <c r="H78" s="434" t="s">
        <v>75</v>
      </c>
      <c r="I78" s="433"/>
      <c r="J78" s="461"/>
      <c r="K78" s="434"/>
      <c r="L78" s="433"/>
      <c r="M78" s="461"/>
      <c r="N78" s="434" t="e">
        <f t="shared" ref="N78:N79" si="16">(M78-J78)/J78</f>
        <v>#DIV/0!</v>
      </c>
      <c r="O78" s="433"/>
      <c r="P78" s="354"/>
      <c r="Q78" s="434" t="e">
        <f t="shared" si="15"/>
        <v>#DIV/0!</v>
      </c>
    </row>
    <row r="79" spans="1:17" ht="13.5" thickBot="1" x14ac:dyDescent="0.25">
      <c r="A79" s="435" t="s">
        <v>366</v>
      </c>
      <c r="B79" s="437"/>
      <c r="C79" s="437"/>
      <c r="D79" s="437"/>
      <c r="E79" s="437"/>
      <c r="F79" s="436"/>
      <c r="G79" s="436"/>
      <c r="H79" s="437"/>
      <c r="I79" s="437"/>
      <c r="J79" s="436">
        <f>SUM(J77:J78)</f>
        <v>0</v>
      </c>
      <c r="K79" s="437"/>
      <c r="L79" s="437"/>
      <c r="M79" s="436">
        <f>SUM(M77:M78)</f>
        <v>0</v>
      </c>
      <c r="N79" s="437" t="e">
        <f t="shared" si="16"/>
        <v>#DIV/0!</v>
      </c>
      <c r="O79" s="437"/>
      <c r="P79" s="438">
        <f>SUM(P77:P78)</f>
        <v>0</v>
      </c>
      <c r="Q79" s="439" t="e">
        <f t="shared" si="15"/>
        <v>#DIV/0!</v>
      </c>
    </row>
    <row r="80" spans="1:17" ht="13.5" thickBot="1" x14ac:dyDescent="0.25"/>
    <row r="81" spans="1:17" ht="16.5" thickBot="1" x14ac:dyDescent="0.25">
      <c r="A81" s="502">
        <v>77</v>
      </c>
      <c r="B81" s="503" t="s">
        <v>145</v>
      </c>
      <c r="C81" s="504" t="s">
        <v>322</v>
      </c>
      <c r="D81" s="505">
        <v>0</v>
      </c>
      <c r="E81" s="480">
        <f>IF(C81="","",D81+SUMPRODUCT((Entrée!$B$4:B187=C81)*(Entrée!$C$4:C187)))</f>
        <v>0</v>
      </c>
      <c r="F81" s="506">
        <v>0</v>
      </c>
      <c r="G81" s="482">
        <f>F81+Stock!P80*(Gestion!E81-Gestion!D81)</f>
        <v>0</v>
      </c>
      <c r="H81" s="507" t="s">
        <v>73</v>
      </c>
      <c r="I81" s="484"/>
      <c r="J81" s="485"/>
      <c r="K81" s="483"/>
      <c r="L81" s="484"/>
      <c r="M81" s="485"/>
      <c r="N81" s="483" t="e">
        <f t="shared" ref="N81" si="17">(M81-J81)/J81</f>
        <v>#DIV/0!</v>
      </c>
      <c r="O81" s="484"/>
      <c r="P81" s="486"/>
      <c r="Q81" s="483" t="e">
        <f t="shared" ref="Q81" si="18">(P81-M81)/M81</f>
        <v>#DIV/0!</v>
      </c>
    </row>
    <row r="83" spans="1:17" ht="13.5" thickBot="1" x14ac:dyDescent="0.25"/>
    <row r="84" spans="1:17" ht="15.75" x14ac:dyDescent="0.2">
      <c r="A84" s="508">
        <v>90</v>
      </c>
      <c r="B84" s="466" t="s">
        <v>146</v>
      </c>
      <c r="C84" s="509" t="s">
        <v>323</v>
      </c>
      <c r="D84" s="510">
        <v>0</v>
      </c>
      <c r="E84" s="468">
        <f>IF(C84="","",D84+SUMPRODUCT((Entrée!$B$4:B193=C84)*(Entrée!$C$4:C193)))</f>
        <v>0</v>
      </c>
      <c r="F84" s="511">
        <v>0</v>
      </c>
      <c r="G84" s="470">
        <f>F84+Stock!P86*(Gestion!E84-Gestion!D84)</f>
        <v>0</v>
      </c>
      <c r="H84" s="474" t="s">
        <v>77</v>
      </c>
      <c r="I84" s="472"/>
      <c r="J84" s="473"/>
      <c r="K84" s="474"/>
      <c r="L84" s="472"/>
      <c r="M84" s="473"/>
      <c r="N84" s="474" t="e">
        <f t="shared" ref="N84:N91" si="19">(M84-J84)/J84</f>
        <v>#DIV/0!</v>
      </c>
      <c r="O84" s="472"/>
      <c r="P84" s="475"/>
      <c r="Q84" s="474" t="e">
        <f t="shared" ref="Q84:Q91" si="20">(P84-M84)/M84</f>
        <v>#DIV/0!</v>
      </c>
    </row>
    <row r="85" spans="1:17" ht="15.75" x14ac:dyDescent="0.2">
      <c r="A85" s="416">
        <v>91</v>
      </c>
      <c r="B85" s="45" t="s">
        <v>146</v>
      </c>
      <c r="C85" s="372" t="s">
        <v>324</v>
      </c>
      <c r="D85" s="373">
        <v>0</v>
      </c>
      <c r="E85" s="138">
        <f>IF(C85="","",D85+SUMPRODUCT((Entrée!$B$4:B194=C85)*(Entrée!$C$4:C194)))</f>
        <v>0</v>
      </c>
      <c r="F85" s="392">
        <v>0</v>
      </c>
      <c r="G85" s="399">
        <f>F85+Stock!P87*(Gestion!E85-Gestion!D85)</f>
        <v>0</v>
      </c>
      <c r="H85" s="403" t="s">
        <v>78</v>
      </c>
      <c r="I85" s="158"/>
      <c r="J85" s="459"/>
      <c r="K85" s="403"/>
      <c r="L85" s="158"/>
      <c r="M85" s="459"/>
      <c r="N85" s="403" t="e">
        <f t="shared" si="19"/>
        <v>#DIV/0!</v>
      </c>
      <c r="O85" s="158"/>
      <c r="P85" s="256"/>
      <c r="Q85" s="403" t="e">
        <f t="shared" si="20"/>
        <v>#DIV/0!</v>
      </c>
    </row>
    <row r="86" spans="1:17" ht="15.75" x14ac:dyDescent="0.2">
      <c r="A86" s="416">
        <v>92</v>
      </c>
      <c r="B86" s="45" t="s">
        <v>146</v>
      </c>
      <c r="C86" s="372" t="s">
        <v>325</v>
      </c>
      <c r="D86" s="373">
        <v>0</v>
      </c>
      <c r="E86" s="138">
        <f>IF(C86="","",D86+SUMPRODUCT((Entrée!$B$4:B195=C86)*(Entrée!$C$4:C195)))</f>
        <v>0</v>
      </c>
      <c r="F86" s="392">
        <v>0</v>
      </c>
      <c r="G86" s="399">
        <f>F86+Stock!P88*(Gestion!E86-Gestion!D86)</f>
        <v>0</v>
      </c>
      <c r="H86" s="403" t="s">
        <v>79</v>
      </c>
      <c r="I86" s="158"/>
      <c r="J86" s="459"/>
      <c r="K86" s="403"/>
      <c r="L86" s="158"/>
      <c r="M86" s="459"/>
      <c r="N86" s="403" t="e">
        <f t="shared" si="19"/>
        <v>#DIV/0!</v>
      </c>
      <c r="O86" s="158"/>
      <c r="P86" s="256"/>
      <c r="Q86" s="403" t="e">
        <f t="shared" si="20"/>
        <v>#DIV/0!</v>
      </c>
    </row>
    <row r="87" spans="1:17" ht="15.75" x14ac:dyDescent="0.2">
      <c r="A87" s="416">
        <v>93</v>
      </c>
      <c r="B87" s="45" t="s">
        <v>146</v>
      </c>
      <c r="C87" s="372" t="s">
        <v>326</v>
      </c>
      <c r="D87" s="373">
        <v>0</v>
      </c>
      <c r="E87" s="138">
        <f>IF(C87="","",D87+SUMPRODUCT((Entrée!$B$4:B196=C87)*(Entrée!$C$4:C196)))</f>
        <v>0</v>
      </c>
      <c r="F87" s="392">
        <v>0</v>
      </c>
      <c r="G87" s="399">
        <f>F87+Stock!P89*(Gestion!E87-Gestion!D87)</f>
        <v>0</v>
      </c>
      <c r="H87" s="403" t="s">
        <v>80</v>
      </c>
      <c r="I87" s="158"/>
      <c r="J87" s="459"/>
      <c r="K87" s="403"/>
      <c r="L87" s="158"/>
      <c r="M87" s="459"/>
      <c r="N87" s="403" t="e">
        <f t="shared" si="19"/>
        <v>#DIV/0!</v>
      </c>
      <c r="O87" s="158"/>
      <c r="P87" s="256"/>
      <c r="Q87" s="403" t="e">
        <f t="shared" si="20"/>
        <v>#DIV/0!</v>
      </c>
    </row>
    <row r="88" spans="1:17" ht="15.75" x14ac:dyDescent="0.2">
      <c r="A88" s="416">
        <v>94</v>
      </c>
      <c r="B88" s="45" t="s">
        <v>146</v>
      </c>
      <c r="C88" s="372" t="s">
        <v>327</v>
      </c>
      <c r="D88" s="373">
        <v>0</v>
      </c>
      <c r="E88" s="138">
        <f>IF(C88="","",D88+SUMPRODUCT((Entrée!$B$4:B197=C88)*(Entrée!$C$4:C197)))</f>
        <v>0</v>
      </c>
      <c r="F88" s="392">
        <v>0</v>
      </c>
      <c r="G88" s="399">
        <f>F88+Stock!P90*(Gestion!E88-Gestion!D88)</f>
        <v>0</v>
      </c>
      <c r="H88" s="403" t="s">
        <v>81</v>
      </c>
      <c r="I88" s="158"/>
      <c r="J88" s="459"/>
      <c r="K88" s="403"/>
      <c r="L88" s="158"/>
      <c r="M88" s="459"/>
      <c r="N88" s="403" t="e">
        <f t="shared" si="19"/>
        <v>#DIV/0!</v>
      </c>
      <c r="O88" s="158"/>
      <c r="P88" s="256"/>
      <c r="Q88" s="403" t="e">
        <f t="shared" si="20"/>
        <v>#DIV/0!</v>
      </c>
    </row>
    <row r="89" spans="1:17" ht="15.75" x14ac:dyDescent="0.2">
      <c r="A89" s="416">
        <v>95</v>
      </c>
      <c r="B89" s="45" t="s">
        <v>146</v>
      </c>
      <c r="C89" s="372" t="s">
        <v>328</v>
      </c>
      <c r="D89" s="373">
        <v>0</v>
      </c>
      <c r="E89" s="138">
        <f>IF(C89="","",D89+SUMPRODUCT((Entrée!$B$4:B198=C89)*(Entrée!$C$4:C198)))</f>
        <v>0</v>
      </c>
      <c r="F89" s="392">
        <v>0</v>
      </c>
      <c r="G89" s="399">
        <f>F89+Stock!P91*(Gestion!E89-Gestion!D89)</f>
        <v>0</v>
      </c>
      <c r="H89" s="403" t="s">
        <v>82</v>
      </c>
      <c r="I89" s="158"/>
      <c r="J89" s="459"/>
      <c r="K89" s="403"/>
      <c r="L89" s="158"/>
      <c r="M89" s="459"/>
      <c r="N89" s="403" t="e">
        <f t="shared" si="19"/>
        <v>#DIV/0!</v>
      </c>
      <c r="O89" s="158"/>
      <c r="P89" s="256"/>
      <c r="Q89" s="403" t="e">
        <f t="shared" si="20"/>
        <v>#DIV/0!</v>
      </c>
    </row>
    <row r="90" spans="1:17" ht="15.75" x14ac:dyDescent="0.2">
      <c r="A90" s="416">
        <v>96</v>
      </c>
      <c r="B90" s="291" t="s">
        <v>146</v>
      </c>
      <c r="C90" s="372" t="s">
        <v>329</v>
      </c>
      <c r="D90" s="373">
        <v>0</v>
      </c>
      <c r="E90" s="138">
        <f>IF(C90="","",D90+SUMPRODUCT((Entrée!$B$4:B199=C90)*(Entrée!$C$4:C199)))</f>
        <v>0</v>
      </c>
      <c r="F90" s="392">
        <v>0</v>
      </c>
      <c r="G90" s="399">
        <f>F90+Stock!P92*(Gestion!E90-Gestion!D90)</f>
        <v>0</v>
      </c>
      <c r="H90" s="403" t="s">
        <v>83</v>
      </c>
      <c r="I90" s="158"/>
      <c r="J90" s="459"/>
      <c r="K90" s="403"/>
      <c r="L90" s="158"/>
      <c r="M90" s="459"/>
      <c r="N90" s="403" t="e">
        <f t="shared" si="19"/>
        <v>#DIV/0!</v>
      </c>
      <c r="O90" s="158"/>
      <c r="P90" s="256"/>
      <c r="Q90" s="403" t="e">
        <f t="shared" si="20"/>
        <v>#DIV/0!</v>
      </c>
    </row>
    <row r="91" spans="1:17" ht="15.75" x14ac:dyDescent="0.2">
      <c r="A91" s="416">
        <v>97</v>
      </c>
      <c r="B91" s="45" t="s">
        <v>146</v>
      </c>
      <c r="C91" s="372" t="s">
        <v>330</v>
      </c>
      <c r="D91" s="373">
        <v>0</v>
      </c>
      <c r="E91" s="138">
        <f>IF(C91="","",D91+SUMPRODUCT((Entrée!$B$4:B200=C91)*(Entrée!$C$4:C200)))</f>
        <v>0</v>
      </c>
      <c r="F91" s="392">
        <v>0</v>
      </c>
      <c r="G91" s="399">
        <f>F91+Stock!P93*(Gestion!E91-Gestion!D91)</f>
        <v>0</v>
      </c>
      <c r="H91" s="403" t="s">
        <v>84</v>
      </c>
      <c r="I91" s="158"/>
      <c r="J91" s="459"/>
      <c r="K91" s="403"/>
      <c r="L91" s="158"/>
      <c r="M91" s="459"/>
      <c r="N91" s="403" t="e">
        <f t="shared" si="19"/>
        <v>#DIV/0!</v>
      </c>
      <c r="O91" s="158"/>
      <c r="P91" s="256"/>
      <c r="Q91" s="403" t="e">
        <f t="shared" si="20"/>
        <v>#DIV/0!</v>
      </c>
    </row>
    <row r="92" spans="1:17" ht="15.75" x14ac:dyDescent="0.2">
      <c r="A92" s="411">
        <v>98</v>
      </c>
      <c r="B92" s="45" t="s">
        <v>146</v>
      </c>
      <c r="C92" s="364" t="s">
        <v>331</v>
      </c>
      <c r="D92" s="365">
        <v>0</v>
      </c>
      <c r="E92" s="138">
        <f>IF(C92="","",D92+SUMPRODUCT((Entrée!$B$4:B203=C92)*(Entrée!$C$4:C203)))</f>
        <v>0</v>
      </c>
      <c r="F92" s="388">
        <v>0</v>
      </c>
      <c r="G92" s="399">
        <f>F92+Stock!P96*(Gestion!E92-Gestion!D92)</f>
        <v>0</v>
      </c>
      <c r="H92" s="403" t="s">
        <v>86</v>
      </c>
      <c r="I92" s="158"/>
      <c r="J92" s="459"/>
      <c r="K92" s="403"/>
      <c r="L92" s="158"/>
      <c r="M92" s="459"/>
      <c r="N92" s="403" t="e">
        <f t="shared" ref="N92:N97" si="21">(M92-J92)/J92</f>
        <v>#DIV/0!</v>
      </c>
      <c r="O92" s="158"/>
      <c r="P92" s="256"/>
      <c r="Q92" s="403" t="e">
        <f t="shared" ref="Q92:Q97" si="22">(P92-M92)/M92</f>
        <v>#DIV/0!</v>
      </c>
    </row>
    <row r="93" spans="1:17" ht="15.75" x14ac:dyDescent="0.2">
      <c r="A93" s="411">
        <v>99</v>
      </c>
      <c r="B93" s="45" t="s">
        <v>146</v>
      </c>
      <c r="C93" s="364" t="s">
        <v>332</v>
      </c>
      <c r="D93" s="365">
        <v>0</v>
      </c>
      <c r="E93" s="138">
        <f>IF(C93="","",D93+SUMPRODUCT((Entrée!$B$4:B204=C93)*(Entrée!$C$4:C204)))</f>
        <v>0</v>
      </c>
      <c r="F93" s="388">
        <v>0</v>
      </c>
      <c r="G93" s="399">
        <f>F93+Stock!P97*(Gestion!E93-Gestion!D93)</f>
        <v>0</v>
      </c>
      <c r="H93" s="403" t="s">
        <v>87</v>
      </c>
      <c r="I93" s="158"/>
      <c r="J93" s="459"/>
      <c r="K93" s="403"/>
      <c r="L93" s="158"/>
      <c r="M93" s="459"/>
      <c r="N93" s="403" t="e">
        <f t="shared" si="21"/>
        <v>#DIV/0!</v>
      </c>
      <c r="O93" s="158"/>
      <c r="P93" s="256"/>
      <c r="Q93" s="403" t="e">
        <f t="shared" si="22"/>
        <v>#DIV/0!</v>
      </c>
    </row>
    <row r="94" spans="1:17" ht="15.75" x14ac:dyDescent="0.2">
      <c r="A94" s="411">
        <v>100</v>
      </c>
      <c r="B94" s="45" t="s">
        <v>146</v>
      </c>
      <c r="C94" s="364" t="s">
        <v>334</v>
      </c>
      <c r="D94" s="365">
        <v>0</v>
      </c>
      <c r="E94" s="138">
        <f>IF(C94="","",D94+SUMPRODUCT((Entrée!$B$4:B205=C94)*(Entrée!$C$4:C205)))</f>
        <v>0</v>
      </c>
      <c r="F94" s="388">
        <v>0</v>
      </c>
      <c r="G94" s="399">
        <f>F94+Stock!P98*(Gestion!E94-Gestion!D94)</f>
        <v>0</v>
      </c>
      <c r="H94" s="403" t="s">
        <v>88</v>
      </c>
      <c r="I94" s="158"/>
      <c r="J94" s="459"/>
      <c r="K94" s="403"/>
      <c r="L94" s="158"/>
      <c r="M94" s="459"/>
      <c r="N94" s="403" t="e">
        <f t="shared" si="21"/>
        <v>#DIV/0!</v>
      </c>
      <c r="O94" s="158"/>
      <c r="P94" s="256"/>
      <c r="Q94" s="403" t="e">
        <f t="shared" si="22"/>
        <v>#DIV/0!</v>
      </c>
    </row>
    <row r="95" spans="1:17" ht="15.75" x14ac:dyDescent="0.2">
      <c r="A95" s="411">
        <v>101</v>
      </c>
      <c r="B95" s="45" t="s">
        <v>146</v>
      </c>
      <c r="C95" s="364" t="s">
        <v>335</v>
      </c>
      <c r="D95" s="365">
        <v>0</v>
      </c>
      <c r="E95" s="138">
        <f>IF(C95="","",D95+SUMPRODUCT((Entrée!$B$4:B206=C95)*(Entrée!$C$4:C206)))</f>
        <v>0</v>
      </c>
      <c r="F95" s="388">
        <v>0</v>
      </c>
      <c r="G95" s="399">
        <f>F95+Stock!P99*(Gestion!E95-Gestion!D95)</f>
        <v>0</v>
      </c>
      <c r="H95" s="403" t="s">
        <v>89</v>
      </c>
      <c r="I95" s="158"/>
      <c r="J95" s="459"/>
      <c r="K95" s="403"/>
      <c r="L95" s="158"/>
      <c r="M95" s="459"/>
      <c r="N95" s="403" t="e">
        <f t="shared" si="21"/>
        <v>#DIV/0!</v>
      </c>
      <c r="O95" s="158"/>
      <c r="P95" s="256"/>
      <c r="Q95" s="403" t="e">
        <f t="shared" si="22"/>
        <v>#DIV/0!</v>
      </c>
    </row>
    <row r="96" spans="1:17" ht="15.75" x14ac:dyDescent="0.2">
      <c r="A96" s="411">
        <v>102</v>
      </c>
      <c r="B96" s="45" t="s">
        <v>146</v>
      </c>
      <c r="C96" s="364" t="s">
        <v>336</v>
      </c>
      <c r="D96" s="365">
        <v>0</v>
      </c>
      <c r="E96" s="138">
        <f>IF(C96="","",D96+SUMPRODUCT((Entrée!$B$4:B207=C96)*(Entrée!$C$4:C207)))</f>
        <v>0</v>
      </c>
      <c r="F96" s="388">
        <v>0</v>
      </c>
      <c r="G96" s="399">
        <f>F96+Stock!P100*(Gestion!E96-Gestion!D96)</f>
        <v>0</v>
      </c>
      <c r="H96" s="403" t="s">
        <v>90</v>
      </c>
      <c r="I96" s="158"/>
      <c r="J96" s="459"/>
      <c r="K96" s="403"/>
      <c r="L96" s="158"/>
      <c r="M96" s="459"/>
      <c r="N96" s="403" t="e">
        <f t="shared" si="21"/>
        <v>#DIV/0!</v>
      </c>
      <c r="O96" s="158"/>
      <c r="P96" s="256"/>
      <c r="Q96" s="403" t="e">
        <f t="shared" si="22"/>
        <v>#DIV/0!</v>
      </c>
    </row>
    <row r="97" spans="1:17" ht="15.75" x14ac:dyDescent="0.2">
      <c r="A97" s="411">
        <v>103</v>
      </c>
      <c r="B97" s="45" t="s">
        <v>146</v>
      </c>
      <c r="C97" s="364" t="s">
        <v>337</v>
      </c>
      <c r="D97" s="365">
        <v>0</v>
      </c>
      <c r="E97" s="138">
        <f>IF(C97="","",D97+SUMPRODUCT((Entrée!$B$4:B208=C97)*(Entrée!$C$4:C208)))</f>
        <v>0</v>
      </c>
      <c r="F97" s="388">
        <v>0</v>
      </c>
      <c r="G97" s="399">
        <f>F97+Stock!P101*(Gestion!E97-Gestion!D97)</f>
        <v>0</v>
      </c>
      <c r="H97" s="403" t="s">
        <v>91</v>
      </c>
      <c r="I97" s="158"/>
      <c r="J97" s="459"/>
      <c r="K97" s="403"/>
      <c r="L97" s="158"/>
      <c r="M97" s="459"/>
      <c r="N97" s="403" t="e">
        <f t="shared" si="21"/>
        <v>#DIV/0!</v>
      </c>
      <c r="O97" s="158"/>
      <c r="P97" s="256"/>
      <c r="Q97" s="403" t="e">
        <f t="shared" si="22"/>
        <v>#DIV/0!</v>
      </c>
    </row>
    <row r="98" spans="1:17" ht="15.75" x14ac:dyDescent="0.2">
      <c r="A98" s="417">
        <v>104</v>
      </c>
      <c r="B98" s="45" t="s">
        <v>146</v>
      </c>
      <c r="C98" s="374" t="s">
        <v>338</v>
      </c>
      <c r="D98" s="375">
        <v>0</v>
      </c>
      <c r="E98" s="138">
        <f>IF(C98="","",D98+SUMPRODUCT((Entrée!$B$4:B211=C98)*(Entrée!$C$4:C211)))</f>
        <v>0</v>
      </c>
      <c r="F98" s="393">
        <v>0</v>
      </c>
      <c r="G98" s="399">
        <f>F98+Stock!P104*(Gestion!E98-Gestion!D98)</f>
        <v>0</v>
      </c>
      <c r="H98" s="410" t="s">
        <v>93</v>
      </c>
      <c r="I98" s="158"/>
      <c r="J98" s="459"/>
      <c r="K98" s="403"/>
      <c r="L98" s="158"/>
      <c r="M98" s="459"/>
      <c r="N98" s="403" t="e">
        <f t="shared" ref="N98:N102" si="23">(M98-J98)/J98</f>
        <v>#DIV/0!</v>
      </c>
      <c r="O98" s="158"/>
      <c r="P98" s="256"/>
      <c r="Q98" s="403" t="e">
        <f t="shared" ref="Q98:Q102" si="24">(P98-M98)/M98</f>
        <v>#DIV/0!</v>
      </c>
    </row>
    <row r="99" spans="1:17" ht="15.75" x14ac:dyDescent="0.2">
      <c r="A99" s="417">
        <v>105</v>
      </c>
      <c r="B99" s="45" t="s">
        <v>146</v>
      </c>
      <c r="C99" s="374" t="s">
        <v>339</v>
      </c>
      <c r="D99" s="375">
        <v>0</v>
      </c>
      <c r="E99" s="138">
        <f>IF(C99="","",D99+SUMPRODUCT((Entrée!$B$4:B212=C99)*(Entrée!$C$4:C212)))</f>
        <v>0</v>
      </c>
      <c r="F99" s="393">
        <v>0</v>
      </c>
      <c r="G99" s="399">
        <f>F99+Stock!P105*(Gestion!E99-Gestion!D99)</f>
        <v>0</v>
      </c>
      <c r="H99" s="410" t="s">
        <v>94</v>
      </c>
      <c r="I99" s="158"/>
      <c r="J99" s="459"/>
      <c r="K99" s="403"/>
      <c r="L99" s="158"/>
      <c r="M99" s="459"/>
      <c r="N99" s="403" t="e">
        <f t="shared" si="23"/>
        <v>#DIV/0!</v>
      </c>
      <c r="O99" s="158"/>
      <c r="P99" s="256"/>
      <c r="Q99" s="403" t="e">
        <f t="shared" si="24"/>
        <v>#DIV/0!</v>
      </c>
    </row>
    <row r="100" spans="1:17" ht="15.75" x14ac:dyDescent="0.2">
      <c r="A100" s="417">
        <v>106</v>
      </c>
      <c r="B100" s="45" t="s">
        <v>146</v>
      </c>
      <c r="C100" s="374" t="s">
        <v>340</v>
      </c>
      <c r="D100" s="375">
        <v>0</v>
      </c>
      <c r="E100" s="138">
        <f>IF(C100="","",D100+SUMPRODUCT((Entrée!$B$4:B213=C100)*(Entrée!$C$4:C213)))</f>
        <v>0</v>
      </c>
      <c r="F100" s="393">
        <v>0</v>
      </c>
      <c r="G100" s="399">
        <f>F100+Stock!P106*(Gestion!E100-Gestion!D100)</f>
        <v>0</v>
      </c>
      <c r="H100" s="410" t="s">
        <v>95</v>
      </c>
      <c r="I100" s="158"/>
      <c r="J100" s="459"/>
      <c r="K100" s="403"/>
      <c r="L100" s="158"/>
      <c r="M100" s="459"/>
      <c r="N100" s="403" t="e">
        <f t="shared" si="23"/>
        <v>#DIV/0!</v>
      </c>
      <c r="O100" s="158"/>
      <c r="P100" s="256"/>
      <c r="Q100" s="403" t="e">
        <f t="shared" si="24"/>
        <v>#DIV/0!</v>
      </c>
    </row>
    <row r="101" spans="1:17" ht="15.75" x14ac:dyDescent="0.2">
      <c r="A101" s="417">
        <v>107</v>
      </c>
      <c r="B101" s="39" t="s">
        <v>146</v>
      </c>
      <c r="C101" s="374" t="s">
        <v>341</v>
      </c>
      <c r="D101" s="375">
        <v>0</v>
      </c>
      <c r="E101" s="138">
        <f>IF(C101="","",D101+SUMPRODUCT((Entrée!$B$4:B214=C101)*(Entrée!$C$4:C214)))</f>
        <v>0</v>
      </c>
      <c r="F101" s="393">
        <v>0</v>
      </c>
      <c r="G101" s="399">
        <f>F101+Stock!P107*(Gestion!E101-Gestion!D101)</f>
        <v>0</v>
      </c>
      <c r="H101" s="410" t="s">
        <v>96</v>
      </c>
      <c r="I101" s="158"/>
      <c r="J101" s="459"/>
      <c r="K101" s="403"/>
      <c r="L101" s="158"/>
      <c r="M101" s="459"/>
      <c r="N101" s="403" t="e">
        <f t="shared" si="23"/>
        <v>#DIV/0!</v>
      </c>
      <c r="O101" s="158"/>
      <c r="P101" s="256"/>
      <c r="Q101" s="403" t="e">
        <f t="shared" si="24"/>
        <v>#DIV/0!</v>
      </c>
    </row>
    <row r="102" spans="1:17" ht="15.75" x14ac:dyDescent="0.2">
      <c r="A102" s="417">
        <v>108</v>
      </c>
      <c r="B102" s="45" t="s">
        <v>146</v>
      </c>
      <c r="C102" s="374" t="s">
        <v>342</v>
      </c>
      <c r="D102" s="375">
        <v>0</v>
      </c>
      <c r="E102" s="138">
        <f>IF(C102="","",D102+SUMPRODUCT((Entrée!$B$4:B215=C102)*(Entrée!$C$4:C215)))</f>
        <v>0</v>
      </c>
      <c r="F102" s="393">
        <v>0</v>
      </c>
      <c r="G102" s="399">
        <f>F102+Stock!P108*(Gestion!E102-Gestion!D102)</f>
        <v>0</v>
      </c>
      <c r="H102" s="410" t="s">
        <v>97</v>
      </c>
      <c r="I102" s="158"/>
      <c r="J102" s="459"/>
      <c r="K102" s="403"/>
      <c r="L102" s="158"/>
      <c r="M102" s="459"/>
      <c r="N102" s="403" t="e">
        <f t="shared" si="23"/>
        <v>#DIV/0!</v>
      </c>
      <c r="O102" s="158"/>
      <c r="P102" s="256"/>
      <c r="Q102" s="403" t="e">
        <f t="shared" si="24"/>
        <v>#DIV/0!</v>
      </c>
    </row>
    <row r="103" spans="1:17" ht="15.75" x14ac:dyDescent="0.2">
      <c r="A103" s="418">
        <v>109</v>
      </c>
      <c r="B103" s="45" t="s">
        <v>146</v>
      </c>
      <c r="C103" s="376" t="s">
        <v>343</v>
      </c>
      <c r="D103" s="377">
        <v>0</v>
      </c>
      <c r="E103" s="138">
        <f>IF(C103="","",D103+SUMPRODUCT((Entrée!$B$4:B218=C103)*(Entrée!$C$4:C218)))</f>
        <v>0</v>
      </c>
      <c r="F103" s="394">
        <v>0</v>
      </c>
      <c r="G103" s="399">
        <f>F103+Stock!P111*(Gestion!E103-Gestion!D103)</f>
        <v>0</v>
      </c>
      <c r="H103" s="410" t="s">
        <v>99</v>
      </c>
      <c r="I103" s="158"/>
      <c r="J103" s="459"/>
      <c r="K103" s="403"/>
      <c r="L103" s="158"/>
      <c r="M103" s="459"/>
      <c r="N103" s="403" t="e">
        <f t="shared" ref="N103:N104" si="25">(M103-J103)/J103</f>
        <v>#DIV/0!</v>
      </c>
      <c r="O103" s="158"/>
      <c r="P103" s="256"/>
      <c r="Q103" s="403" t="e">
        <f t="shared" ref="Q103:Q104" si="26">(P103-M103)/M103</f>
        <v>#DIV/0!</v>
      </c>
    </row>
    <row r="104" spans="1:17" ht="15.75" x14ac:dyDescent="0.2">
      <c r="A104" s="419">
        <v>110</v>
      </c>
      <c r="B104" s="45" t="s">
        <v>146</v>
      </c>
      <c r="C104" s="378" t="s">
        <v>344</v>
      </c>
      <c r="D104" s="379">
        <v>0</v>
      </c>
      <c r="E104" s="138">
        <f>IF(C104="","",D104+SUMPRODUCT((Entrée!$B$4:B219=C104)*(Entrée!$C$4:C219)))</f>
        <v>0</v>
      </c>
      <c r="F104" s="395">
        <v>0</v>
      </c>
      <c r="G104" s="399">
        <f>F104+Stock!P112*(Gestion!E104-Gestion!D104)</f>
        <v>0</v>
      </c>
      <c r="H104" s="410" t="s">
        <v>100</v>
      </c>
      <c r="I104" s="158"/>
      <c r="J104" s="459"/>
      <c r="K104" s="403"/>
      <c r="L104" s="158"/>
      <c r="M104" s="459"/>
      <c r="N104" s="403" t="e">
        <f t="shared" si="25"/>
        <v>#DIV/0!</v>
      </c>
      <c r="O104" s="158"/>
      <c r="P104" s="256"/>
      <c r="Q104" s="403" t="e">
        <f t="shared" si="26"/>
        <v>#DIV/0!</v>
      </c>
    </row>
    <row r="105" spans="1:17" ht="18.75" customHeight="1" x14ac:dyDescent="0.2">
      <c r="A105" s="420">
        <v>111</v>
      </c>
      <c r="B105" s="39" t="s">
        <v>146</v>
      </c>
      <c r="C105" s="380" t="s">
        <v>345</v>
      </c>
      <c r="D105" s="381">
        <v>0</v>
      </c>
      <c r="E105" s="138">
        <f>IF(C105="","",D105+SUMPRODUCT((Entrée!$B$4:B222=C105)*(Entrée!$C$4:C222)))</f>
        <v>0</v>
      </c>
      <c r="F105" s="396">
        <v>0</v>
      </c>
      <c r="G105" s="399">
        <f>F105+Stock!P115*(Gestion!E105-Gestion!D105)</f>
        <v>0</v>
      </c>
      <c r="H105" s="410" t="s">
        <v>102</v>
      </c>
      <c r="I105" s="158"/>
      <c r="J105" s="459"/>
      <c r="K105" s="403"/>
      <c r="L105" s="158"/>
      <c r="M105" s="459"/>
      <c r="N105" s="403" t="e">
        <f t="shared" ref="N105" si="27">(M105-J105)/J105</f>
        <v>#DIV/0!</v>
      </c>
      <c r="O105" s="158"/>
      <c r="P105" s="256"/>
      <c r="Q105" s="403" t="e">
        <f t="shared" ref="Q105" si="28">(P105-M105)/M105</f>
        <v>#DIV/0!</v>
      </c>
    </row>
    <row r="106" spans="1:17" ht="15.75" x14ac:dyDescent="0.2">
      <c r="A106" s="421">
        <v>112</v>
      </c>
      <c r="B106" s="45" t="s">
        <v>146</v>
      </c>
      <c r="C106" s="382" t="s">
        <v>346</v>
      </c>
      <c r="D106" s="383">
        <v>0</v>
      </c>
      <c r="E106" s="138">
        <f>IF(C106="","",D106+SUMPRODUCT((Entrée!$B$4:B225=C106)*(Entrée!$C$4:C225)))</f>
        <v>0</v>
      </c>
      <c r="F106" s="397">
        <v>0</v>
      </c>
      <c r="G106" s="399">
        <f>F106+Stock!P118*(Gestion!E106-Gestion!D106)</f>
        <v>0</v>
      </c>
      <c r="H106" s="410" t="s">
        <v>104</v>
      </c>
      <c r="I106" s="158"/>
      <c r="J106" s="459"/>
      <c r="K106" s="403"/>
      <c r="L106" s="158"/>
      <c r="M106" s="459"/>
      <c r="N106" s="403" t="e">
        <f t="shared" ref="N106:N114" si="29">(M106-J106)/J106</f>
        <v>#DIV/0!</v>
      </c>
      <c r="O106" s="158"/>
      <c r="P106" s="256"/>
      <c r="Q106" s="403" t="e">
        <f t="shared" ref="Q106:Q114" si="30">(P106-M106)/M106</f>
        <v>#DIV/0!</v>
      </c>
    </row>
    <row r="107" spans="1:17" ht="15.75" x14ac:dyDescent="0.2">
      <c r="A107" s="421">
        <v>113</v>
      </c>
      <c r="B107" s="45" t="s">
        <v>146</v>
      </c>
      <c r="C107" s="382" t="s">
        <v>347</v>
      </c>
      <c r="D107" s="383">
        <v>0</v>
      </c>
      <c r="E107" s="138">
        <f>IF(C107="","",D107+SUMPRODUCT((Entrée!$B$4:B226=C107)*(Entrée!$C$4:C226)))</f>
        <v>0</v>
      </c>
      <c r="F107" s="397">
        <v>0</v>
      </c>
      <c r="G107" s="399">
        <f>F107+Stock!P119*(Gestion!E107-Gestion!D107)</f>
        <v>0</v>
      </c>
      <c r="H107" s="410" t="s">
        <v>105</v>
      </c>
      <c r="I107" s="158"/>
      <c r="J107" s="459"/>
      <c r="K107" s="403"/>
      <c r="L107" s="158"/>
      <c r="M107" s="459"/>
      <c r="N107" s="403" t="e">
        <f t="shared" si="29"/>
        <v>#DIV/0!</v>
      </c>
      <c r="O107" s="158"/>
      <c r="P107" s="256"/>
      <c r="Q107" s="403" t="e">
        <f t="shared" si="30"/>
        <v>#DIV/0!</v>
      </c>
    </row>
    <row r="108" spans="1:17" ht="15.75" x14ac:dyDescent="0.2">
      <c r="A108" s="421">
        <v>114</v>
      </c>
      <c r="B108" s="45" t="s">
        <v>146</v>
      </c>
      <c r="C108" s="382" t="s">
        <v>348</v>
      </c>
      <c r="D108" s="383">
        <v>0</v>
      </c>
      <c r="E108" s="138">
        <f>IF(C108="","",D108+SUMPRODUCT((Entrée!$B$4:B227=C108)*(Entrée!$C$4:C227)))</f>
        <v>0</v>
      </c>
      <c r="F108" s="397">
        <v>0</v>
      </c>
      <c r="G108" s="399">
        <f>F108+Stock!P120*(Gestion!E108-Gestion!D108)</f>
        <v>0</v>
      </c>
      <c r="H108" s="410" t="s">
        <v>106</v>
      </c>
      <c r="I108" s="158"/>
      <c r="J108" s="459"/>
      <c r="K108" s="403"/>
      <c r="L108" s="158"/>
      <c r="M108" s="459"/>
      <c r="N108" s="403" t="e">
        <f t="shared" si="29"/>
        <v>#DIV/0!</v>
      </c>
      <c r="O108" s="158"/>
      <c r="P108" s="256"/>
      <c r="Q108" s="403" t="e">
        <f t="shared" si="30"/>
        <v>#DIV/0!</v>
      </c>
    </row>
    <row r="109" spans="1:17" ht="15.75" x14ac:dyDescent="0.2">
      <c r="A109" s="421">
        <v>115</v>
      </c>
      <c r="B109" s="45" t="s">
        <v>146</v>
      </c>
      <c r="C109" s="382" t="s">
        <v>349</v>
      </c>
      <c r="D109" s="383">
        <v>0</v>
      </c>
      <c r="E109" s="138">
        <f>IF(C109="","",D109+SUMPRODUCT((Entrée!$B$4:B228=C109)*(Entrée!$C$4:C228)))</f>
        <v>0</v>
      </c>
      <c r="F109" s="397">
        <v>0</v>
      </c>
      <c r="G109" s="399">
        <f>F109+Stock!P121*(Gestion!E109-Gestion!D109)</f>
        <v>0</v>
      </c>
      <c r="H109" s="410" t="s">
        <v>107</v>
      </c>
      <c r="I109" s="158"/>
      <c r="J109" s="459"/>
      <c r="K109" s="403"/>
      <c r="L109" s="158"/>
      <c r="M109" s="459"/>
      <c r="N109" s="403" t="e">
        <f t="shared" si="29"/>
        <v>#DIV/0!</v>
      </c>
      <c r="O109" s="158"/>
      <c r="P109" s="256"/>
      <c r="Q109" s="403" t="e">
        <f t="shared" si="30"/>
        <v>#DIV/0!</v>
      </c>
    </row>
    <row r="110" spans="1:17" ht="15.75" x14ac:dyDescent="0.2">
      <c r="A110" s="421">
        <v>116</v>
      </c>
      <c r="B110" s="45" t="s">
        <v>146</v>
      </c>
      <c r="C110" s="382" t="s">
        <v>350</v>
      </c>
      <c r="D110" s="383">
        <v>0</v>
      </c>
      <c r="E110" s="138">
        <f>IF(C110="","",D110+SUMPRODUCT((Entrée!$B$4:B229=C110)*(Entrée!$C$4:C229)))</f>
        <v>0</v>
      </c>
      <c r="F110" s="397">
        <v>0</v>
      </c>
      <c r="G110" s="399">
        <f>F110+Stock!P122*(Gestion!E110-Gestion!D110)</f>
        <v>0</v>
      </c>
      <c r="H110" s="410" t="s">
        <v>108</v>
      </c>
      <c r="I110" s="158"/>
      <c r="J110" s="459"/>
      <c r="K110" s="403"/>
      <c r="L110" s="158"/>
      <c r="M110" s="459"/>
      <c r="N110" s="403" t="e">
        <f t="shared" si="29"/>
        <v>#DIV/0!</v>
      </c>
      <c r="O110" s="158"/>
      <c r="P110" s="256"/>
      <c r="Q110" s="403" t="e">
        <f t="shared" si="30"/>
        <v>#DIV/0!</v>
      </c>
    </row>
    <row r="111" spans="1:17" ht="15.75" x14ac:dyDescent="0.2">
      <c r="A111" s="421">
        <v>117</v>
      </c>
      <c r="B111" s="45" t="s">
        <v>146</v>
      </c>
      <c r="C111" s="382" t="s">
        <v>351</v>
      </c>
      <c r="D111" s="383">
        <v>0</v>
      </c>
      <c r="E111" s="138">
        <f>IF(C111="","",D111+SUMPRODUCT((Entrée!$B$4:B230=C111)*(Entrée!$C$4:C230)))</f>
        <v>0</v>
      </c>
      <c r="F111" s="397">
        <v>0</v>
      </c>
      <c r="G111" s="399">
        <f>F111+Stock!P123*(Gestion!E111-Gestion!D111)</f>
        <v>0</v>
      </c>
      <c r="H111" s="410" t="s">
        <v>109</v>
      </c>
      <c r="I111" s="158"/>
      <c r="J111" s="459"/>
      <c r="K111" s="403"/>
      <c r="L111" s="158"/>
      <c r="M111" s="459"/>
      <c r="N111" s="403" t="e">
        <f t="shared" si="29"/>
        <v>#DIV/0!</v>
      </c>
      <c r="O111" s="158"/>
      <c r="P111" s="256"/>
      <c r="Q111" s="403" t="e">
        <f t="shared" si="30"/>
        <v>#DIV/0!</v>
      </c>
    </row>
    <row r="112" spans="1:17" ht="15.75" x14ac:dyDescent="0.2">
      <c r="A112" s="421">
        <v>118</v>
      </c>
      <c r="B112" s="45" t="s">
        <v>146</v>
      </c>
      <c r="C112" s="382" t="s">
        <v>352</v>
      </c>
      <c r="D112" s="383">
        <v>0</v>
      </c>
      <c r="E112" s="138">
        <f>IF(C112="","",D112+SUMPRODUCT((Entrée!$B$4:B231=C112)*(Entrée!$C$4:C231)))</f>
        <v>0</v>
      </c>
      <c r="F112" s="397">
        <v>0</v>
      </c>
      <c r="G112" s="399">
        <f>F112+Stock!P124*(Gestion!E112-Gestion!D112)</f>
        <v>0</v>
      </c>
      <c r="H112" s="410" t="s">
        <v>110</v>
      </c>
      <c r="I112" s="158"/>
      <c r="J112" s="459"/>
      <c r="K112" s="403"/>
      <c r="L112" s="158"/>
      <c r="M112" s="459"/>
      <c r="N112" s="403" t="e">
        <f t="shared" si="29"/>
        <v>#DIV/0!</v>
      </c>
      <c r="O112" s="158"/>
      <c r="P112" s="256"/>
      <c r="Q112" s="403" t="e">
        <f t="shared" si="30"/>
        <v>#DIV/0!</v>
      </c>
    </row>
    <row r="113" spans="1:17" ht="16.5" thickBot="1" x14ac:dyDescent="0.25">
      <c r="A113" s="449">
        <v>119</v>
      </c>
      <c r="B113" s="426" t="s">
        <v>146</v>
      </c>
      <c r="C113" s="450" t="s">
        <v>353</v>
      </c>
      <c r="D113" s="451">
        <v>0</v>
      </c>
      <c r="E113" s="429">
        <f>IF(C113="","",D113+SUMPRODUCT((Entrée!$B$4:B232=C113)*(Entrée!$C$4:C232)))</f>
        <v>0</v>
      </c>
      <c r="F113" s="452">
        <v>0</v>
      </c>
      <c r="G113" s="431">
        <f>F113+Stock!P125*(Gestion!E113-Gestion!D113)</f>
        <v>0</v>
      </c>
      <c r="H113" s="432" t="s">
        <v>111</v>
      </c>
      <c r="I113" s="433"/>
      <c r="J113" s="461"/>
      <c r="K113" s="434"/>
      <c r="L113" s="433"/>
      <c r="M113" s="461"/>
      <c r="N113" s="434" t="e">
        <f t="shared" si="29"/>
        <v>#DIV/0!</v>
      </c>
      <c r="O113" s="433"/>
      <c r="P113" s="354"/>
      <c r="Q113" s="434" t="e">
        <f t="shared" si="30"/>
        <v>#DIV/0!</v>
      </c>
    </row>
    <row r="114" spans="1:17" ht="13.5" thickBot="1" x14ac:dyDescent="0.25">
      <c r="A114" s="518" t="s">
        <v>366</v>
      </c>
      <c r="B114" s="521"/>
      <c r="C114" s="521"/>
      <c r="D114" s="521"/>
      <c r="E114" s="521"/>
      <c r="F114" s="520"/>
      <c r="G114" s="520"/>
      <c r="H114" s="521"/>
      <c r="I114" s="521"/>
      <c r="J114" s="520">
        <f>SUM(J84:J113)</f>
        <v>0</v>
      </c>
      <c r="K114" s="521"/>
      <c r="L114" s="521"/>
      <c r="M114" s="520">
        <f>SUM(M84:M113)</f>
        <v>0</v>
      </c>
      <c r="N114" s="521" t="e">
        <f t="shared" si="29"/>
        <v>#DIV/0!</v>
      </c>
      <c r="O114" s="521"/>
      <c r="P114" s="522">
        <f>SUM(P84:P113)</f>
        <v>0</v>
      </c>
      <c r="Q114" s="523" t="e">
        <f t="shared" si="30"/>
        <v>#DIV/0!</v>
      </c>
    </row>
    <row r="115" spans="1:17" ht="13.5" thickBot="1" x14ac:dyDescent="0.25"/>
    <row r="116" spans="1:17" ht="15.75" x14ac:dyDescent="0.2">
      <c r="A116" s="512">
        <v>120</v>
      </c>
      <c r="B116" s="513" t="s">
        <v>147</v>
      </c>
      <c r="C116" s="514" t="s">
        <v>354</v>
      </c>
      <c r="D116" s="515">
        <v>0</v>
      </c>
      <c r="E116" s="468">
        <f>IF(C116="","",D116+SUMPRODUCT((Entrée!$B$4:B235=C116)*(Entrée!$C$4:C235)))</f>
        <v>0</v>
      </c>
      <c r="F116" s="516">
        <v>0</v>
      </c>
      <c r="G116" s="470">
        <f>F116+Stock!P128*(Gestion!E116-Gestion!D116)</f>
        <v>0</v>
      </c>
      <c r="H116" s="517" t="s">
        <v>113</v>
      </c>
      <c r="I116" s="472"/>
      <c r="J116" s="473"/>
      <c r="K116" s="474"/>
      <c r="L116" s="472"/>
      <c r="M116" s="473"/>
      <c r="N116" s="474" t="e">
        <f t="shared" ref="N116:N119" si="31">(M116-J116)/J116</f>
        <v>#DIV/0!</v>
      </c>
      <c r="O116" s="472"/>
      <c r="P116" s="475"/>
      <c r="Q116" s="474" t="e">
        <f t="shared" ref="Q116:Q119" si="32">(P116-M116)/M116</f>
        <v>#DIV/0!</v>
      </c>
    </row>
    <row r="117" spans="1:17" ht="15.75" x14ac:dyDescent="0.2">
      <c r="A117" s="422">
        <v>121</v>
      </c>
      <c r="B117" s="71" t="s">
        <v>147</v>
      </c>
      <c r="C117" s="384" t="s">
        <v>355</v>
      </c>
      <c r="D117" s="385">
        <v>0</v>
      </c>
      <c r="E117" s="138">
        <f>IF(C117="","",D117+SUMPRODUCT((Entrée!$B$4:B236=C117)*(Entrée!$C$4:C236)))</f>
        <v>0</v>
      </c>
      <c r="F117" s="398">
        <v>0</v>
      </c>
      <c r="G117" s="399">
        <f>F117+Stock!P129*(Gestion!E117-Gestion!D117)</f>
        <v>0</v>
      </c>
      <c r="H117" s="410" t="s">
        <v>114</v>
      </c>
      <c r="I117" s="158"/>
      <c r="J117" s="459"/>
      <c r="K117" s="403"/>
      <c r="L117" s="158"/>
      <c r="M117" s="459"/>
      <c r="N117" s="403" t="e">
        <f t="shared" si="31"/>
        <v>#DIV/0!</v>
      </c>
      <c r="O117" s="158"/>
      <c r="P117" s="256"/>
      <c r="Q117" s="403" t="e">
        <f t="shared" si="32"/>
        <v>#DIV/0!</v>
      </c>
    </row>
    <row r="118" spans="1:17" ht="16.5" thickBot="1" x14ac:dyDescent="0.25">
      <c r="A118" s="453">
        <v>122</v>
      </c>
      <c r="B118" s="454" t="s">
        <v>147</v>
      </c>
      <c r="C118" s="455" t="s">
        <v>333</v>
      </c>
      <c r="D118" s="456">
        <v>0</v>
      </c>
      <c r="E118" s="429">
        <f>IF(C118="","",D118+SUMPRODUCT((Entrée!$B$4:B237=C118)*(Entrée!$C$4:C237)))</f>
        <v>0</v>
      </c>
      <c r="F118" s="457">
        <v>0</v>
      </c>
      <c r="G118" s="431">
        <f>F118+Stock!P130*(Gestion!E118-Gestion!D118)</f>
        <v>0</v>
      </c>
      <c r="H118" s="432" t="s">
        <v>115</v>
      </c>
      <c r="I118" s="433"/>
      <c r="J118" s="461"/>
      <c r="K118" s="434"/>
      <c r="L118" s="433"/>
      <c r="M118" s="461"/>
      <c r="N118" s="434" t="e">
        <f t="shared" si="31"/>
        <v>#DIV/0!</v>
      </c>
      <c r="O118" s="433"/>
      <c r="P118" s="354"/>
      <c r="Q118" s="434" t="e">
        <f t="shared" si="32"/>
        <v>#DIV/0!</v>
      </c>
    </row>
    <row r="119" spans="1:17" ht="13.5" thickBot="1" x14ac:dyDescent="0.25">
      <c r="A119" s="518" t="s">
        <v>366</v>
      </c>
      <c r="B119" s="521"/>
      <c r="C119" s="521"/>
      <c r="D119" s="521"/>
      <c r="E119" s="521"/>
      <c r="F119" s="520">
        <f>SUM(F116:F118)</f>
        <v>0</v>
      </c>
      <c r="G119" s="520"/>
      <c r="H119" s="521"/>
      <c r="I119" s="521"/>
      <c r="J119" s="520">
        <f>SUM(J116:J118)</f>
        <v>0</v>
      </c>
      <c r="K119" s="521"/>
      <c r="L119" s="521"/>
      <c r="M119" s="520">
        <f>SUM(M116:M118)</f>
        <v>0</v>
      </c>
      <c r="N119" s="521" t="e">
        <f t="shared" si="31"/>
        <v>#DIV/0!</v>
      </c>
      <c r="O119" s="521"/>
      <c r="P119" s="522">
        <f>SUM(P116:P118)</f>
        <v>0</v>
      </c>
      <c r="Q119" s="523" t="e">
        <f t="shared" si="32"/>
        <v>#DIV/0!</v>
      </c>
    </row>
  </sheetData>
  <mergeCells count="12">
    <mergeCell ref="O2:Q2"/>
    <mergeCell ref="A1:Q1"/>
    <mergeCell ref="B2:B3"/>
    <mergeCell ref="L2:N2"/>
    <mergeCell ref="H2:H3"/>
    <mergeCell ref="I2:K2"/>
    <mergeCell ref="A2:A3"/>
    <mergeCell ref="E2:E3"/>
    <mergeCell ref="C2:C3"/>
    <mergeCell ref="D2:D3"/>
    <mergeCell ref="G2:G3"/>
    <mergeCell ref="F2:F3"/>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Acceuil</vt:lpstr>
      <vt:lpstr>Entrée</vt:lpstr>
      <vt:lpstr>Sortie</vt:lpstr>
      <vt:lpstr>Stock</vt:lpstr>
      <vt:lpstr>A commander</vt:lpstr>
      <vt:lpstr>Bon de commande</vt:lpstr>
      <vt:lpstr>Inventaire</vt:lpstr>
      <vt:lpstr>Gestion</vt:lpstr>
      <vt:lpstr>ColRefAchat</vt:lpstr>
      <vt:lpstr>ColRefVente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JMB</dc:creator>
  <cp:lastModifiedBy>Jean-Marie</cp:lastModifiedBy>
  <cp:lastPrinted>2014-03-22T19:51:47Z</cp:lastPrinted>
  <dcterms:created xsi:type="dcterms:W3CDTF">2007-02-08T16:44:52Z</dcterms:created>
  <dcterms:modified xsi:type="dcterms:W3CDTF">2014-03-25T22:11:41Z</dcterms:modified>
</cp:coreProperties>
</file>