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5330" windowHeight="8460"/>
  </bookViews>
  <sheets>
    <sheet name="Entrée" sheetId="1" r:id="rId1"/>
    <sheet name="Sortie" sheetId="2" r:id="rId2"/>
    <sheet name="Stock" sheetId="3" r:id="rId3"/>
    <sheet name="A commander" sheetId="5" r:id="rId4"/>
    <sheet name="Bon de commande" sheetId="6" r:id="rId5"/>
  </sheets>
  <definedNames>
    <definedName name="_xlnm._FilterDatabase" localSheetId="0" hidden="1">Entrée!$A$3:$G$103</definedName>
    <definedName name="ColRefAchat">Entrée!$C:$C</definedName>
    <definedName name="COLREFREF">Entrée!#REF!</definedName>
    <definedName name="ColRefVente">Sortie!$C:$C</definedName>
    <definedName name="QteAchat">OFFSET(Entrée!$D$4,,,COUNTA(ColRefAchat))</definedName>
    <definedName name="QteVente">OFFSET(Sortie!$D$4,,,COUNTA(ColRefVente))</definedName>
    <definedName name="RefAchat">OFFSET(Entrée!$C$4,,,COUNTA(ColRefAchat))</definedName>
    <definedName name="RefList">OFFSET(Stock!$C$4,,,SUM(IF(RefAchat&lt;&gt;"",1/COUNTIF(RefAchat,RefAchat))))</definedName>
    <definedName name="RefVente">OFFSET(Sortie!$C$4,,,COUNTA(ColRefVente))</definedName>
  </definedNames>
  <calcPr calcId="145621" concurrentCalc="0"/>
</workbook>
</file>

<file path=xl/calcChain.xml><?xml version="1.0" encoding="utf-8"?>
<calcChain xmlns="http://schemas.openxmlformats.org/spreadsheetml/2006/main">
  <c r="I50" i="6" l="1"/>
  <c r="B115" i="3"/>
  <c r="B129" i="3"/>
  <c r="B130" i="3"/>
  <c r="B105" i="3"/>
  <c r="B106" i="3"/>
  <c r="B107" i="3"/>
  <c r="B108" i="3"/>
  <c r="E83" i="3"/>
  <c r="E87" i="3"/>
  <c r="E88" i="3"/>
  <c r="E89" i="3"/>
  <c r="E90" i="3"/>
  <c r="E86" i="3"/>
  <c r="E73" i="3"/>
  <c r="B73" i="3"/>
  <c r="P130" i="3"/>
  <c r="P129" i="3"/>
  <c r="P128" i="3"/>
  <c r="P119" i="3"/>
  <c r="P118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1" i="3"/>
  <c r="P102" i="3"/>
  <c r="P103" i="3"/>
  <c r="P100" i="3"/>
  <c r="P99" i="3"/>
  <c r="P98" i="3"/>
  <c r="P97" i="3"/>
  <c r="P96" i="3"/>
  <c r="P87" i="3"/>
  <c r="P88" i="3"/>
  <c r="P89" i="3"/>
  <c r="P90" i="3"/>
  <c r="P91" i="3"/>
  <c r="P92" i="3"/>
  <c r="P93" i="3"/>
  <c r="P86" i="3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9" i="6"/>
  <c r="P74" i="3"/>
  <c r="P75" i="3"/>
  <c r="P76" i="3"/>
  <c r="P77" i="3"/>
  <c r="P78" i="3"/>
  <c r="P79" i="3"/>
  <c r="P73" i="3"/>
  <c r="P70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46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28" i="3"/>
  <c r="P21" i="3"/>
  <c r="P22" i="3"/>
  <c r="P23" i="3"/>
  <c r="P24" i="3"/>
  <c r="P25" i="3"/>
  <c r="P20" i="3"/>
  <c r="P14" i="3"/>
  <c r="P15" i="3"/>
  <c r="P16" i="3"/>
  <c r="P17" i="3"/>
  <c r="P13" i="3"/>
  <c r="P7" i="3"/>
  <c r="P8" i="3"/>
  <c r="P9" i="3"/>
  <c r="P10" i="3"/>
  <c r="P6" i="3"/>
  <c r="I51" i="6"/>
  <c r="I52" i="6"/>
  <c r="E8" i="6"/>
  <c r="F8" i="6"/>
  <c r="G8" i="6"/>
  <c r="A8" i="6"/>
  <c r="B8" i="6"/>
  <c r="C8" i="6"/>
  <c r="D8" i="6"/>
  <c r="H8" i="6"/>
  <c r="E6" i="2"/>
  <c r="E5" i="2"/>
  <c r="F5" i="2"/>
  <c r="G5" i="2"/>
  <c r="F6" i="2"/>
  <c r="G6" i="2"/>
  <c r="E7" i="2"/>
  <c r="F7" i="2"/>
  <c r="G7" i="2"/>
  <c r="E8" i="2"/>
  <c r="F8" i="2"/>
  <c r="G8" i="2"/>
  <c r="E9" i="2"/>
  <c r="F9" i="2"/>
  <c r="G9" i="2"/>
  <c r="E10" i="2"/>
  <c r="F10" i="2"/>
  <c r="G10" i="2"/>
  <c r="E11" i="2"/>
  <c r="F11" i="2"/>
  <c r="G11" i="2"/>
  <c r="E12" i="2"/>
  <c r="F12" i="2"/>
  <c r="G12" i="2"/>
  <c r="E13" i="2"/>
  <c r="F13" i="2"/>
  <c r="G13" i="2"/>
  <c r="E14" i="2"/>
  <c r="F14" i="2"/>
  <c r="G14" i="2"/>
  <c r="E15" i="2"/>
  <c r="F15" i="2"/>
  <c r="G15" i="2"/>
  <c r="E16" i="2"/>
  <c r="F16" i="2"/>
  <c r="G16" i="2"/>
  <c r="E17" i="2"/>
  <c r="F17" i="2"/>
  <c r="G17" i="2"/>
  <c r="E18" i="2"/>
  <c r="F18" i="2"/>
  <c r="G18" i="2"/>
  <c r="E19" i="2"/>
  <c r="F19" i="2"/>
  <c r="G19" i="2"/>
  <c r="E20" i="2"/>
  <c r="F20" i="2"/>
  <c r="G20" i="2"/>
  <c r="E21" i="2"/>
  <c r="F21" i="2"/>
  <c r="G21" i="2"/>
  <c r="E22" i="2"/>
  <c r="F22" i="2"/>
  <c r="G22" i="2"/>
  <c r="E23" i="2"/>
  <c r="F23" i="2"/>
  <c r="G23" i="2"/>
  <c r="E24" i="2"/>
  <c r="F24" i="2"/>
  <c r="G24" i="2"/>
  <c r="E25" i="2"/>
  <c r="F25" i="2"/>
  <c r="G25" i="2"/>
  <c r="E26" i="2"/>
  <c r="F26" i="2"/>
  <c r="G26" i="2"/>
  <c r="E27" i="2"/>
  <c r="F27" i="2"/>
  <c r="G27" i="2"/>
  <c r="E28" i="2"/>
  <c r="F28" i="2"/>
  <c r="G28" i="2"/>
  <c r="E29" i="2"/>
  <c r="F29" i="2"/>
  <c r="G29" i="2"/>
  <c r="E30" i="2"/>
  <c r="F30" i="2"/>
  <c r="G30" i="2"/>
  <c r="E31" i="2"/>
  <c r="F31" i="2"/>
  <c r="G31" i="2"/>
  <c r="E32" i="2"/>
  <c r="F32" i="2"/>
  <c r="G32" i="2"/>
  <c r="E33" i="2"/>
  <c r="F33" i="2"/>
  <c r="G33" i="2"/>
  <c r="E34" i="2"/>
  <c r="F34" i="2"/>
  <c r="G34" i="2"/>
  <c r="E35" i="2"/>
  <c r="F35" i="2"/>
  <c r="G35" i="2"/>
  <c r="E36" i="2"/>
  <c r="F36" i="2"/>
  <c r="G36" i="2"/>
  <c r="E37" i="2"/>
  <c r="F37" i="2"/>
  <c r="G37" i="2"/>
  <c r="E38" i="2"/>
  <c r="F38" i="2"/>
  <c r="G38" i="2"/>
  <c r="E39" i="2"/>
  <c r="F39" i="2"/>
  <c r="G39" i="2"/>
  <c r="E40" i="2"/>
  <c r="F40" i="2"/>
  <c r="G40" i="2"/>
  <c r="E41" i="2"/>
  <c r="F41" i="2"/>
  <c r="G41" i="2"/>
  <c r="E42" i="2"/>
  <c r="F42" i="2"/>
  <c r="G42" i="2"/>
  <c r="E43" i="2"/>
  <c r="F43" i="2"/>
  <c r="G43" i="2"/>
  <c r="E44" i="2"/>
  <c r="F44" i="2"/>
  <c r="G44" i="2"/>
  <c r="E45" i="2"/>
  <c r="F45" i="2"/>
  <c r="G45" i="2"/>
  <c r="E46" i="2"/>
  <c r="F46" i="2"/>
  <c r="G46" i="2"/>
  <c r="E47" i="2"/>
  <c r="F47" i="2"/>
  <c r="G47" i="2"/>
  <c r="E48" i="2"/>
  <c r="F48" i="2"/>
  <c r="G48" i="2"/>
  <c r="E49" i="2"/>
  <c r="F49" i="2"/>
  <c r="G49" i="2"/>
  <c r="E50" i="2"/>
  <c r="F50" i="2"/>
  <c r="G50" i="2"/>
  <c r="E51" i="2"/>
  <c r="F51" i="2"/>
  <c r="G51" i="2"/>
  <c r="E52" i="2"/>
  <c r="F52" i="2"/>
  <c r="G52" i="2"/>
  <c r="E53" i="2"/>
  <c r="F53" i="2"/>
  <c r="G53" i="2"/>
  <c r="E54" i="2"/>
  <c r="F54" i="2"/>
  <c r="G54" i="2"/>
  <c r="E55" i="2"/>
  <c r="F55" i="2"/>
  <c r="G55" i="2"/>
  <c r="E56" i="2"/>
  <c r="F56" i="2"/>
  <c r="G56" i="2"/>
  <c r="E57" i="2"/>
  <c r="F57" i="2"/>
  <c r="G57" i="2"/>
  <c r="E58" i="2"/>
  <c r="F58" i="2"/>
  <c r="G58" i="2"/>
  <c r="E59" i="2"/>
  <c r="F59" i="2"/>
  <c r="G59" i="2"/>
  <c r="E60" i="2"/>
  <c r="F60" i="2"/>
  <c r="G60" i="2"/>
  <c r="E61" i="2"/>
  <c r="F61" i="2"/>
  <c r="G61" i="2"/>
  <c r="E62" i="2"/>
  <c r="F62" i="2"/>
  <c r="G62" i="2"/>
  <c r="E63" i="2"/>
  <c r="F63" i="2"/>
  <c r="G63" i="2"/>
  <c r="E64" i="2"/>
  <c r="F64" i="2"/>
  <c r="G64" i="2"/>
  <c r="E65" i="2"/>
  <c r="F65" i="2"/>
  <c r="G65" i="2"/>
  <c r="E66" i="2"/>
  <c r="F66" i="2"/>
  <c r="G66" i="2"/>
  <c r="E67" i="2"/>
  <c r="F67" i="2"/>
  <c r="G67" i="2"/>
  <c r="E68" i="2"/>
  <c r="F68" i="2"/>
  <c r="G68" i="2"/>
  <c r="E69" i="2"/>
  <c r="F69" i="2"/>
  <c r="G69" i="2"/>
  <c r="E70" i="2"/>
  <c r="F70" i="2"/>
  <c r="G70" i="2"/>
  <c r="E71" i="2"/>
  <c r="F71" i="2"/>
  <c r="G71" i="2"/>
  <c r="E72" i="2"/>
  <c r="F72" i="2"/>
  <c r="G72" i="2"/>
  <c r="E73" i="2"/>
  <c r="F73" i="2"/>
  <c r="G73" i="2"/>
  <c r="E74" i="2"/>
  <c r="F74" i="2"/>
  <c r="G74" i="2"/>
  <c r="E75" i="2"/>
  <c r="F75" i="2"/>
  <c r="G75" i="2"/>
  <c r="E76" i="2"/>
  <c r="F76" i="2"/>
  <c r="G76" i="2"/>
  <c r="E77" i="2"/>
  <c r="F77" i="2"/>
  <c r="G77" i="2"/>
  <c r="E78" i="2"/>
  <c r="F78" i="2"/>
  <c r="G78" i="2"/>
  <c r="E79" i="2"/>
  <c r="F79" i="2"/>
  <c r="G79" i="2"/>
  <c r="E80" i="2"/>
  <c r="F80" i="2"/>
  <c r="G80" i="2"/>
  <c r="E81" i="2"/>
  <c r="F81" i="2"/>
  <c r="G81" i="2"/>
  <c r="E82" i="2"/>
  <c r="F82" i="2"/>
  <c r="G82" i="2"/>
  <c r="E83" i="2"/>
  <c r="F83" i="2"/>
  <c r="G83" i="2"/>
  <c r="E84" i="2"/>
  <c r="F84" i="2"/>
  <c r="G84" i="2"/>
  <c r="E85" i="2"/>
  <c r="F85" i="2"/>
  <c r="G85" i="2"/>
  <c r="E86" i="2"/>
  <c r="F86" i="2"/>
  <c r="G86" i="2"/>
  <c r="E87" i="2"/>
  <c r="F87" i="2"/>
  <c r="G87" i="2"/>
  <c r="E88" i="2"/>
  <c r="F88" i="2"/>
  <c r="G88" i="2"/>
  <c r="E89" i="2"/>
  <c r="F89" i="2"/>
  <c r="G89" i="2"/>
  <c r="E90" i="2"/>
  <c r="F90" i="2"/>
  <c r="G90" i="2"/>
  <c r="E91" i="2"/>
  <c r="F91" i="2"/>
  <c r="G91" i="2"/>
  <c r="E92" i="2"/>
  <c r="F92" i="2"/>
  <c r="G92" i="2"/>
  <c r="E93" i="2"/>
  <c r="F93" i="2"/>
  <c r="G93" i="2"/>
  <c r="E94" i="2"/>
  <c r="F94" i="2"/>
  <c r="G94" i="2"/>
  <c r="E95" i="2"/>
  <c r="F95" i="2"/>
  <c r="G95" i="2"/>
  <c r="E96" i="2"/>
  <c r="F96" i="2"/>
  <c r="G96" i="2"/>
  <c r="E97" i="2"/>
  <c r="F97" i="2"/>
  <c r="G97" i="2"/>
  <c r="E98" i="2"/>
  <c r="F98" i="2"/>
  <c r="G98" i="2"/>
  <c r="E99" i="2"/>
  <c r="F99" i="2"/>
  <c r="G99" i="2"/>
  <c r="E100" i="2"/>
  <c r="F100" i="2"/>
  <c r="G100" i="2"/>
  <c r="E101" i="2"/>
  <c r="F101" i="2"/>
  <c r="G101" i="2"/>
  <c r="E102" i="2"/>
  <c r="F102" i="2"/>
  <c r="G102" i="2"/>
  <c r="E103" i="2"/>
  <c r="F103" i="2"/>
  <c r="G103" i="2"/>
  <c r="E104" i="2"/>
  <c r="F104" i="2"/>
  <c r="G104" i="2"/>
  <c r="E105" i="2"/>
  <c r="F105" i="2"/>
  <c r="G105" i="2"/>
  <c r="E106" i="2"/>
  <c r="F106" i="2"/>
  <c r="G106" i="2"/>
  <c r="E107" i="2"/>
  <c r="F107" i="2"/>
  <c r="G107" i="2"/>
  <c r="E108" i="2"/>
  <c r="F108" i="2"/>
  <c r="G108" i="2"/>
  <c r="E109" i="2"/>
  <c r="F109" i="2"/>
  <c r="G109" i="2"/>
  <c r="E110" i="2"/>
  <c r="F110" i="2"/>
  <c r="G110" i="2"/>
  <c r="G4" i="2"/>
  <c r="F4" i="2"/>
  <c r="E4" i="2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E94" i="1"/>
  <c r="F94" i="1"/>
  <c r="G94" i="1"/>
  <c r="E95" i="1"/>
  <c r="F95" i="1"/>
  <c r="G95" i="1"/>
  <c r="E96" i="1"/>
  <c r="F96" i="1"/>
  <c r="G96" i="1"/>
  <c r="E97" i="1"/>
  <c r="F97" i="1"/>
  <c r="G97" i="1"/>
  <c r="E98" i="1"/>
  <c r="F98" i="1"/>
  <c r="G98" i="1"/>
  <c r="E99" i="1"/>
  <c r="F99" i="1"/>
  <c r="G99" i="1"/>
  <c r="E100" i="1"/>
  <c r="F100" i="1"/>
  <c r="G100" i="1"/>
  <c r="E101" i="1"/>
  <c r="F101" i="1"/>
  <c r="G101" i="1"/>
  <c r="E102" i="1"/>
  <c r="F102" i="1"/>
  <c r="G102" i="1"/>
  <c r="E103" i="1"/>
  <c r="F103" i="1"/>
  <c r="G103" i="1"/>
  <c r="E104" i="1"/>
  <c r="F104" i="1"/>
  <c r="G104" i="1"/>
  <c r="E105" i="1"/>
  <c r="F105" i="1"/>
  <c r="G105" i="1"/>
  <c r="E106" i="1"/>
  <c r="F106" i="1"/>
  <c r="G106" i="1"/>
  <c r="E107" i="1"/>
  <c r="F107" i="1"/>
  <c r="G107" i="1"/>
  <c r="E108" i="1"/>
  <c r="F108" i="1"/>
  <c r="G108" i="1"/>
  <c r="E109" i="1"/>
  <c r="F109" i="1"/>
  <c r="G109" i="1"/>
  <c r="E110" i="1"/>
  <c r="F110" i="1"/>
  <c r="G110" i="1"/>
  <c r="E111" i="1"/>
  <c r="F111" i="1"/>
  <c r="G111" i="1"/>
  <c r="E112" i="1"/>
  <c r="F112" i="1"/>
  <c r="G112" i="1"/>
  <c r="E113" i="1"/>
  <c r="F113" i="1"/>
  <c r="G113" i="1"/>
  <c r="G4" i="1"/>
  <c r="F4" i="1"/>
  <c r="E4" i="1"/>
  <c r="E130" i="3"/>
  <c r="E129" i="3"/>
  <c r="E128" i="3"/>
  <c r="B128" i="3"/>
  <c r="E125" i="3"/>
  <c r="B125" i="3"/>
  <c r="E124" i="3"/>
  <c r="B124" i="3"/>
  <c r="E123" i="3"/>
  <c r="B123" i="3"/>
  <c r="E122" i="3"/>
  <c r="B122" i="3"/>
  <c r="E121" i="3"/>
  <c r="B121" i="3"/>
  <c r="E120" i="3"/>
  <c r="B120" i="3"/>
  <c r="E119" i="3"/>
  <c r="B119" i="3"/>
  <c r="E118" i="3"/>
  <c r="B118" i="3"/>
  <c r="E115" i="3"/>
  <c r="E112" i="3"/>
  <c r="B112" i="3"/>
  <c r="E111" i="3"/>
  <c r="B111" i="3"/>
  <c r="E108" i="3"/>
  <c r="E107" i="3"/>
  <c r="E106" i="3"/>
  <c r="E105" i="3"/>
  <c r="E104" i="3"/>
  <c r="B104" i="3"/>
  <c r="E101" i="3"/>
  <c r="B101" i="3"/>
  <c r="E100" i="3"/>
  <c r="B100" i="3"/>
  <c r="E99" i="3"/>
  <c r="B99" i="3"/>
  <c r="E98" i="3"/>
  <c r="B98" i="3"/>
  <c r="E97" i="3"/>
  <c r="B97" i="3"/>
  <c r="E96" i="3"/>
  <c r="B96" i="3"/>
  <c r="E93" i="3"/>
  <c r="B93" i="3"/>
  <c r="E92" i="3"/>
  <c r="B92" i="3"/>
  <c r="E91" i="3"/>
  <c r="B91" i="3"/>
  <c r="B90" i="3"/>
  <c r="B89" i="3"/>
  <c r="B88" i="3"/>
  <c r="B87" i="3"/>
  <c r="B86" i="3"/>
  <c r="B83" i="3"/>
  <c r="E80" i="3"/>
  <c r="B80" i="3"/>
  <c r="E79" i="3"/>
  <c r="B79" i="3"/>
  <c r="E78" i="3"/>
  <c r="B78" i="3"/>
  <c r="E77" i="3"/>
  <c r="B77" i="3"/>
  <c r="E76" i="3"/>
  <c r="B76" i="3"/>
  <c r="E75" i="3"/>
  <c r="B75" i="3"/>
  <c r="E74" i="3"/>
  <c r="B74" i="3"/>
  <c r="E70" i="3"/>
  <c r="B70" i="3"/>
  <c r="E67" i="3"/>
  <c r="B67" i="3"/>
  <c r="E66" i="3"/>
  <c r="B66" i="3"/>
  <c r="E65" i="3"/>
  <c r="B65" i="3"/>
  <c r="E64" i="3"/>
  <c r="B64" i="3"/>
  <c r="E63" i="3"/>
  <c r="B63" i="3"/>
  <c r="E62" i="3"/>
  <c r="B62" i="3"/>
  <c r="E61" i="3"/>
  <c r="B61" i="3"/>
  <c r="E60" i="3"/>
  <c r="B60" i="3"/>
  <c r="E59" i="3"/>
  <c r="B59" i="3"/>
  <c r="E58" i="3"/>
  <c r="B58" i="3"/>
  <c r="E57" i="3"/>
  <c r="B57" i="3"/>
  <c r="E56" i="3"/>
  <c r="B56" i="3"/>
  <c r="E55" i="3"/>
  <c r="B55" i="3"/>
  <c r="E54" i="3"/>
  <c r="B54" i="3"/>
  <c r="E53" i="3"/>
  <c r="B53" i="3"/>
  <c r="E52" i="3"/>
  <c r="B52" i="3"/>
  <c r="E51" i="3"/>
  <c r="B51" i="3"/>
  <c r="E50" i="3"/>
  <c r="B50" i="3"/>
  <c r="E49" i="3"/>
  <c r="B49" i="3"/>
  <c r="E48" i="3"/>
  <c r="B48" i="3"/>
  <c r="E47" i="3"/>
  <c r="B47" i="3"/>
  <c r="E46" i="3"/>
  <c r="B46" i="3"/>
  <c r="E43" i="3"/>
  <c r="B43" i="3"/>
  <c r="E42" i="3"/>
  <c r="B42" i="3"/>
  <c r="E41" i="3"/>
  <c r="B41" i="3"/>
  <c r="E40" i="3"/>
  <c r="B40" i="3"/>
  <c r="E39" i="3"/>
  <c r="B39" i="3"/>
  <c r="E38" i="3"/>
  <c r="B38" i="3"/>
  <c r="E37" i="3"/>
  <c r="B37" i="3"/>
  <c r="E36" i="3"/>
  <c r="B36" i="3"/>
  <c r="E35" i="3"/>
  <c r="B35" i="3"/>
  <c r="E34" i="3"/>
  <c r="B34" i="3"/>
  <c r="E33" i="3"/>
  <c r="B33" i="3"/>
  <c r="E32" i="3"/>
  <c r="B32" i="3"/>
  <c r="E31" i="3"/>
  <c r="B31" i="3"/>
  <c r="E30" i="3"/>
  <c r="B30" i="3"/>
  <c r="E29" i="3"/>
  <c r="B29" i="3"/>
  <c r="E28" i="3"/>
  <c r="B28" i="3"/>
  <c r="E25" i="3"/>
  <c r="B25" i="3"/>
  <c r="E24" i="3"/>
  <c r="B24" i="3"/>
  <c r="E23" i="3"/>
  <c r="B23" i="3"/>
  <c r="E22" i="3"/>
  <c r="B22" i="3"/>
  <c r="E21" i="3"/>
  <c r="B21" i="3"/>
  <c r="E20" i="3"/>
  <c r="B20" i="3"/>
  <c r="E17" i="3"/>
  <c r="B17" i="3"/>
  <c r="E16" i="3"/>
  <c r="B16" i="3"/>
  <c r="E15" i="3"/>
  <c r="B15" i="3"/>
  <c r="E14" i="3"/>
  <c r="B14" i="3"/>
  <c r="B13" i="3"/>
  <c r="B7" i="3"/>
  <c r="E8" i="3"/>
  <c r="B8" i="3"/>
  <c r="E9" i="3"/>
  <c r="B9" i="3"/>
  <c r="E10" i="3"/>
  <c r="B10" i="3"/>
  <c r="E6" i="3"/>
  <c r="B6" i="3"/>
  <c r="P125" i="3"/>
  <c r="P124" i="3"/>
  <c r="P123" i="3"/>
  <c r="P122" i="3"/>
  <c r="P121" i="3"/>
  <c r="P120" i="3"/>
</calcChain>
</file>

<file path=xl/sharedStrings.xml><?xml version="1.0" encoding="utf-8"?>
<sst xmlns="http://schemas.openxmlformats.org/spreadsheetml/2006/main" count="560" uniqueCount="285">
  <si>
    <t>Fournisseur</t>
  </si>
  <si>
    <t>Index</t>
  </si>
  <si>
    <t>Désignation</t>
  </si>
  <si>
    <t>Date vente</t>
  </si>
  <si>
    <t>Famille</t>
  </si>
  <si>
    <t>Date achat</t>
  </si>
  <si>
    <t>Quantité</t>
  </si>
  <si>
    <t>Pour micotonçonneuses</t>
  </si>
  <si>
    <t>Additif (Inhibiteur de corrosion)</t>
  </si>
  <si>
    <t>Meule 40 A 15 (Ø150 matériaux ductiles; ex : bases Ni)</t>
  </si>
  <si>
    <t>Meule 50 A 15 (Ø150 matériaux durs; ex : ACIERS)</t>
  </si>
  <si>
    <t>Meule 10 S 15 (Ø150 matériaux ductiles; ex : bases Ti)</t>
  </si>
  <si>
    <t>Meule diamant B0 D 15 (Ø150 matériaux durs HV&gt;800)</t>
  </si>
  <si>
    <t>Pour enrobeuses à chaud</t>
  </si>
  <si>
    <t>Résine MultiFast rouge</t>
  </si>
  <si>
    <t>Résine PolyFast (conductrice)</t>
  </si>
  <si>
    <t>Résine IsoFast</t>
  </si>
  <si>
    <t>Résine Epomet F (gros grain)</t>
  </si>
  <si>
    <t>Résine TransOptic</t>
  </si>
  <si>
    <t>Pour enrobages à froid</t>
  </si>
  <si>
    <t>EpoFix (résine)</t>
  </si>
  <si>
    <t>Epofix (Durcisseur)</t>
  </si>
  <si>
    <t>EPOLU (Epodye)</t>
  </si>
  <si>
    <t xml:space="preserve">Clips/PL </t>
  </si>
  <si>
    <r>
      <t xml:space="preserve">Moules KM en acrylique </t>
    </r>
    <r>
      <rPr>
        <sz val="10"/>
        <rFont val="Calibri"/>
        <family val="2"/>
      </rPr>
      <t>Ø</t>
    </r>
    <r>
      <rPr>
        <sz val="8.5"/>
        <rFont val="Arial"/>
        <family val="2"/>
      </rPr>
      <t>25mm</t>
    </r>
  </si>
  <si>
    <t>Moules KM en acrylique Ø40mm</t>
  </si>
  <si>
    <t>Pour polisseuse semi auto Ø300</t>
  </si>
  <si>
    <t>Papier Zirmet P60</t>
  </si>
  <si>
    <t>Papier Sic Foil Ø300 G 120</t>
  </si>
  <si>
    <t>Papier Sic Foil Ø300 G 220</t>
  </si>
  <si>
    <t>Papier Sic Foil Ø300 G 500</t>
  </si>
  <si>
    <t>Papier Sic Foil Ø300 G 800</t>
  </si>
  <si>
    <t>Papier Sic Foil Ø300 G 1200</t>
  </si>
  <si>
    <t>Papier Sic Ø305 G 2000</t>
  </si>
  <si>
    <t>MD-Gekko Ø300</t>
  </si>
  <si>
    <t>MD-Fuga Ø300</t>
  </si>
  <si>
    <t>MD-Chem Ø300</t>
  </si>
  <si>
    <t>MD-Mol Ø300</t>
  </si>
  <si>
    <t>MD-Allegro Ø300</t>
  </si>
  <si>
    <t>MD-Largo Ø300</t>
  </si>
  <si>
    <t>MD-Dac Ø300</t>
  </si>
  <si>
    <t>MD Dur Ø300</t>
  </si>
  <si>
    <t>DiaPro Allegro / Largo 9µm</t>
  </si>
  <si>
    <t>Pour polisseuses Ø250</t>
  </si>
  <si>
    <t>Papier Sic Foil Ø250 G 120</t>
  </si>
  <si>
    <t>Papier Sic Foil Ø250 G 220</t>
  </si>
  <si>
    <t>Papier Sic Foil Ø250 G 500</t>
  </si>
  <si>
    <t>Papier Sic Foil Ø250 G 800</t>
  </si>
  <si>
    <t>Papier Sic Foil Ø250 G 1200</t>
  </si>
  <si>
    <t>Papier Sic Foil Ø250 G 2000</t>
  </si>
  <si>
    <t>MD-Gekko Ø250</t>
  </si>
  <si>
    <t>MD-Chem Ø250</t>
  </si>
  <si>
    <t>MD-Mol Ø250</t>
  </si>
  <si>
    <t>MD-Dac Ø250</t>
  </si>
  <si>
    <t>MD-Dur Ø250</t>
  </si>
  <si>
    <t>MD-Fuga Ø250</t>
  </si>
  <si>
    <t>Trident Ø250</t>
  </si>
  <si>
    <t>2TS4 (équivalent drap saumon) Ø250 autocollant</t>
  </si>
  <si>
    <t>Pâte diam. 3µm (pâte verte)</t>
  </si>
  <si>
    <t>Pâte diam. 6µm (pâte jaune)</t>
  </si>
  <si>
    <t>Masterprep (liquide blanc 0,05µm)</t>
  </si>
  <si>
    <t>Lubrifiant MétaDi Fluid (liquide jaune) pour diam.</t>
  </si>
  <si>
    <t>Liquide 3µm presi (liquide noir) gel 2+ polycristalin</t>
  </si>
  <si>
    <t>Liquide 3µm presi (liquide vert) gel 2+ monocristalin</t>
  </si>
  <si>
    <t>Liquide NL orange 3µm</t>
  </si>
  <si>
    <t>Liquide MM-140-1</t>
  </si>
  <si>
    <t>Métaliseur carbone</t>
  </si>
  <si>
    <t>Tresse carbone</t>
  </si>
  <si>
    <t>Tronçonneuse Buehler</t>
  </si>
  <si>
    <t xml:space="preserve">Meule aciers universels Ø305 </t>
  </si>
  <si>
    <t xml:space="preserve">Meule aciers et plastiques Ø305 </t>
  </si>
  <si>
    <t>Meule titanes Ø305 verte</t>
  </si>
  <si>
    <t>Meule super-alliages Ø306</t>
  </si>
  <si>
    <t>Lubrifiant et anticorrosif Cool 2</t>
  </si>
  <si>
    <t>Anti buée Glossy</t>
  </si>
  <si>
    <t>Meule titanes Ø305 noire ref 103007P</t>
  </si>
  <si>
    <t>Ampoules Tronçonneuse 24V 20W, 8x30mm</t>
  </si>
  <si>
    <t>Scie à fil</t>
  </si>
  <si>
    <t>Bobine fil ø0,3 diam60µm</t>
  </si>
  <si>
    <t>Produits chimiques - Acides</t>
  </si>
  <si>
    <t>Acide fluorhydrique</t>
  </si>
  <si>
    <t>Acide oxalique</t>
  </si>
  <si>
    <t>Acide nitrique</t>
  </si>
  <si>
    <t>Acide sulfurique</t>
  </si>
  <si>
    <t>Acide chlorydrique</t>
  </si>
  <si>
    <t>Acide Acétique (glacial)</t>
  </si>
  <si>
    <t>Acide picrique</t>
  </si>
  <si>
    <t>Acide orthophosphorique</t>
  </si>
  <si>
    <t>Produits chimiques - Solvants</t>
  </si>
  <si>
    <t>Méthanol</t>
  </si>
  <si>
    <t>Ethanol</t>
  </si>
  <si>
    <t>Glycérine( glycérol)</t>
  </si>
  <si>
    <t>Isopropanol</t>
  </si>
  <si>
    <t>Dichlorométhane</t>
  </si>
  <si>
    <t>Acétone</t>
  </si>
  <si>
    <t>Produits chimiques - Sels</t>
  </si>
  <si>
    <t>Chlorure ferrique</t>
  </si>
  <si>
    <t>Chlorure cuivrique</t>
  </si>
  <si>
    <t>Sulfate de cuivre</t>
  </si>
  <si>
    <t>Chlorure d'amonium</t>
  </si>
  <si>
    <t>Hexamethylenetétramine</t>
  </si>
  <si>
    <t>Produits chimiques - Bases</t>
  </si>
  <si>
    <t>Hydroxyde de sodium</t>
  </si>
  <si>
    <t>Hydroxyde de potassium</t>
  </si>
  <si>
    <t>Produits chimiques - Comburants</t>
  </si>
  <si>
    <t>Péroxyde d'hydrogène</t>
  </si>
  <si>
    <t>EPI à usage unique</t>
  </si>
  <si>
    <t>Gants Latex ambi non poudré S (6-7)</t>
  </si>
  <si>
    <t>Gants Latex ambi non poudré M (7-8)</t>
  </si>
  <si>
    <t>Gants Latex ambi non poudré L (8-9)</t>
  </si>
  <si>
    <t>Gants Latex ambi non poudré XL (9-10)</t>
  </si>
  <si>
    <t>Gants Nitrile ambi non poudré S (6-7)</t>
  </si>
  <si>
    <t>Gants Nitrile ambi non poudré M (7-8)</t>
  </si>
  <si>
    <t>Gants Nitrile ambi non poudré L (8-9)</t>
  </si>
  <si>
    <t>Gants Nitrile ambi non poudré XL (9-10)</t>
  </si>
  <si>
    <t>Consommables MEB</t>
  </si>
  <si>
    <t>Disques C Double Face 12mm 100</t>
  </si>
  <si>
    <t>Portes-éch Al tige 12.5mm x100</t>
  </si>
  <si>
    <t>Tubes porte-ech 12.5 x 10</t>
  </si>
  <si>
    <t>Bidon (5L)</t>
  </si>
  <si>
    <t>Meule</t>
  </si>
  <si>
    <t>Pot 7,5kg</t>
  </si>
  <si>
    <t>Pot 1kg</t>
  </si>
  <si>
    <t>Pot 4,4kg</t>
  </si>
  <si>
    <t>Pot 2,3kg</t>
  </si>
  <si>
    <t>Bouteille 1 L</t>
  </si>
  <si>
    <t>Pot de 20g</t>
  </si>
  <si>
    <t>Boite de 100</t>
  </si>
  <si>
    <t>Boite de 30</t>
  </si>
  <si>
    <t>Boite de 25</t>
  </si>
  <si>
    <t>Boite de 50</t>
  </si>
  <si>
    <t>Drap</t>
  </si>
  <si>
    <t>Flacon</t>
  </si>
  <si>
    <t>Seringue 20 g</t>
  </si>
  <si>
    <t>Bidon</t>
  </si>
  <si>
    <t>U (25feet)</t>
  </si>
  <si>
    <t>Boite</t>
  </si>
  <si>
    <t>Ampoule</t>
  </si>
  <si>
    <t>U</t>
  </si>
  <si>
    <t>L</t>
  </si>
  <si>
    <t>kg</t>
  </si>
  <si>
    <t>Unités</t>
  </si>
  <si>
    <t>Struers</t>
  </si>
  <si>
    <t>Buehler</t>
  </si>
  <si>
    <t>ESCIL</t>
  </si>
  <si>
    <t>Presi</t>
  </si>
  <si>
    <t>Lam Plan</t>
  </si>
  <si>
    <t>Synergie4</t>
  </si>
  <si>
    <t>France lampe(internet)</t>
  </si>
  <si>
    <t>VWR</t>
  </si>
  <si>
    <t>Agar Scientific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</si>
  <si>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</si>
  <si>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</si>
  <si>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</si>
  <si>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</si>
  <si>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</si>
  <si>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</si>
  <si>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</si>
  <si>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</si>
  <si>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</si>
  <si>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</si>
  <si>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Code Barre</t>
  </si>
  <si>
    <t>Kg</t>
  </si>
  <si>
    <t>20-3380-160</t>
  </si>
  <si>
    <t>20-3400-080</t>
  </si>
  <si>
    <t>402 000 30</t>
  </si>
  <si>
    <t>402 000 31</t>
  </si>
  <si>
    <t>403 000 02</t>
  </si>
  <si>
    <t>pot de 20g</t>
  </si>
  <si>
    <t>15-5132-060</t>
  </si>
  <si>
    <t>40-7520</t>
  </si>
  <si>
    <t>2TS40A02505</t>
  </si>
  <si>
    <t>40-6246</t>
  </si>
  <si>
    <t>40-6249</t>
  </si>
  <si>
    <t>40-6377-064</t>
  </si>
  <si>
    <t>15 50 01</t>
  </si>
  <si>
    <t>02NL00600</t>
  </si>
  <si>
    <t>02MM14000</t>
  </si>
  <si>
    <t>YRN 001-0001</t>
  </si>
  <si>
    <t>103010P</t>
  </si>
  <si>
    <t>103011P</t>
  </si>
  <si>
    <t>95-B2311</t>
  </si>
  <si>
    <t>95-B2312</t>
  </si>
  <si>
    <t>flacon mL</t>
  </si>
  <si>
    <t>103007P</t>
  </si>
  <si>
    <t>1.00334.1000</t>
  </si>
  <si>
    <t>1.00495.1000</t>
  </si>
  <si>
    <t>1.01799.2500</t>
  </si>
  <si>
    <t>1.01833.2500</t>
  </si>
  <si>
    <t>1.01834.2500</t>
  </si>
  <si>
    <t>1.01830.2500</t>
  </si>
  <si>
    <t>1.00573.1000</t>
  </si>
  <si>
    <t>1.06009.1011</t>
  </si>
  <si>
    <t xml:space="preserve">1.00974.2511 </t>
  </si>
  <si>
    <t>1.04092.1000</t>
  </si>
  <si>
    <t>1.09634.1011</t>
  </si>
  <si>
    <t>1.06050.1000</t>
  </si>
  <si>
    <t xml:space="preserve">1.07021.2511 </t>
  </si>
  <si>
    <t>1.03943.1000</t>
  </si>
  <si>
    <t>1.02790.1000</t>
  </si>
  <si>
    <t>1.01145.0500</t>
  </si>
  <si>
    <t>8.18712.1000</t>
  </si>
  <si>
    <t>1.06495.0250</t>
  </si>
  <si>
    <t>1.05021.1000</t>
  </si>
  <si>
    <t>386790-100</t>
  </si>
  <si>
    <t>ml</t>
  </si>
  <si>
    <t>112-2750</t>
  </si>
  <si>
    <t>112-2751</t>
  </si>
  <si>
    <t>112-2752</t>
  </si>
  <si>
    <t>112-2753</t>
  </si>
  <si>
    <t xml:space="preserve">112-2371 </t>
  </si>
  <si>
    <t xml:space="preserve">112-2372 </t>
  </si>
  <si>
    <t xml:space="preserve">112-2373 </t>
  </si>
  <si>
    <t>G3347N</t>
  </si>
  <si>
    <t>G301</t>
  </si>
  <si>
    <t>G3626</t>
  </si>
  <si>
    <t>Stock mini</t>
  </si>
  <si>
    <t>N° imputation BLV</t>
  </si>
  <si>
    <t>Référence fournisseur</t>
  </si>
  <si>
    <t>Unité</t>
  </si>
  <si>
    <t xml:space="preserve">Conditionnement </t>
  </si>
  <si>
    <t>Nombres</t>
  </si>
  <si>
    <t>Prix Catalogue Fournisseur</t>
  </si>
  <si>
    <t>Prix remisé</t>
  </si>
  <si>
    <t>Remise</t>
  </si>
  <si>
    <t>Quantité à commander</t>
  </si>
  <si>
    <t>A commander</t>
  </si>
  <si>
    <t>Stock Restant</t>
  </si>
  <si>
    <t>GESTION DES STOCKS</t>
  </si>
  <si>
    <t>X0007OHGW7</t>
  </si>
  <si>
    <t>8480017779519</t>
  </si>
  <si>
    <t>X0006O58DH</t>
  </si>
  <si>
    <t>Liste des produits à commander</t>
  </si>
  <si>
    <t>Référence</t>
  </si>
  <si>
    <t>Fournisseur:</t>
  </si>
  <si>
    <t>Date:</t>
  </si>
  <si>
    <t>Conditionnement</t>
  </si>
  <si>
    <t>Q. à commander</t>
  </si>
  <si>
    <t>Prix catalogue</t>
  </si>
  <si>
    <t>BON DE COMMANDE</t>
  </si>
  <si>
    <t>Prix HT</t>
  </si>
  <si>
    <t>TVA</t>
  </si>
  <si>
    <t>Prix TTC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</si>
  <si>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</si>
  <si>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</si>
  <si>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</si>
  <si>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</si>
  <si>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</si>
  <si>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</si>
  <si>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</si>
  <si>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</si>
  <si>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</si>
  <si>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</si>
  <si>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</si>
  <si>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</si>
  <si>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</si>
  <si>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</si>
  <si>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</si>
  <si>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</si>
  <si>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</si>
  <si>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</si>
  <si>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</si>
  <si>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</si>
  <si>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</si>
  <si>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</si>
  <si>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</si>
  <si>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</si>
  <si>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stock en date du 06/03/14</t>
  </si>
  <si>
    <t>STRUERS</t>
  </si>
  <si>
    <t xml:space="preserve"> 370 rue du Marche Rollay</t>
  </si>
  <si>
    <t>94507 CHAMPIGNY SUR MARNE Cedex</t>
  </si>
  <si>
    <t xml:space="preserve"> Emeric DUBAR tel : 01 55 09 14 32 / fax : 01 55 09 14 49</t>
  </si>
  <si>
    <t>BUEHLER Gmbh</t>
  </si>
  <si>
    <t>In der Steele 2</t>
  </si>
  <si>
    <t>D-40599 DUSSELDORF/Allemagne</t>
  </si>
  <si>
    <t>SYNERGIE4 SARL</t>
  </si>
  <si>
    <t>Z.I. de l'églantier</t>
  </si>
  <si>
    <t>7,rue des cerisiers</t>
  </si>
  <si>
    <t>CE 1546 LISSES</t>
  </si>
  <si>
    <t>91015 EVRY Cédex</t>
  </si>
  <si>
    <t>tel : 01 60 86 08 48 / fax : 01 60 86 05 48</t>
  </si>
  <si>
    <t>Nathalie VERRET tel : 08 00 89 73 71 / 06 11 37 48 15</t>
  </si>
  <si>
    <t xml:space="preserve">                               fax : 08 00 88 05 27</t>
  </si>
  <si>
    <t>Cde sur internet</t>
  </si>
  <si>
    <t>www.lafi.fr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</si>
</sst>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\ mmm"/>
    <numFmt numFmtId="165" formatCode="#,##0.0"/>
    <numFmt numFmtId="166" formatCode="#,##0.00\ &quot;€&quot;"/>
  </numFmts>
  <fonts count="60" x14ac:knownFonts="1">
    <font>
      <sz val="10"/>
      <name val="Verdana"/>
    </font>
    <font>
      <sz val="10"/>
      <name val="Arial"/>
      <family val="2"/>
    </font>
    <font>
      <b/>
      <sz val="14"/>
      <name val="Arial"/>
      <family val="2"/>
    </font>
    <font>
      <sz val="7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Verdana"/>
      <family val="2"/>
    </font>
    <font>
      <b/>
      <sz val="10"/>
      <color indexed="9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i/>
      <u/>
      <sz val="12"/>
      <name val="Arial"/>
      <family val="2"/>
    </font>
    <font>
      <sz val="10"/>
      <name val="Calibri"/>
      <family val="2"/>
    </font>
    <font>
      <sz val="8.5"/>
      <name val="Arial"/>
      <family val="2"/>
    </font>
    <font>
      <strike/>
      <sz val="10"/>
      <name val="Arial"/>
      <family val="2"/>
    </font>
    <font>
      <b/>
      <sz val="12"/>
      <name val="Arial"/>
      <family val="2"/>
    </font>
    <font>
      <sz val="10"/>
      <color theme="8"/>
      <name val="Verdana"/>
      <family val="2"/>
    </font>
    <font>
      <sz val="10"/>
      <color theme="8" tint="-0.499984740745262"/>
      <name val="Verdana"/>
      <family val="2"/>
    </font>
    <font>
      <sz val="10"/>
      <color theme="4" tint="-0.249977111117893"/>
      <name val="Verdana"/>
      <family val="2"/>
    </font>
    <font>
      <sz val="10"/>
      <name val="Verdana"/>
      <family val="2"/>
    </font>
    <font>
      <sz val="10"/>
      <color theme="8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b/>
      <sz val="12"/>
      <color theme="4" tint="-0.249977111117893"/>
      <name val="Arial"/>
      <family val="2"/>
    </font>
    <font>
      <b/>
      <sz val="12"/>
      <color rgb="FF92D050"/>
      <name val="Arial"/>
      <family val="2"/>
    </font>
    <font>
      <b/>
      <sz val="10"/>
      <color theme="6" tint="0.59999389629810485"/>
      <name val="Arial"/>
      <family val="2"/>
    </font>
    <font>
      <b/>
      <sz val="12"/>
      <color rgb="FFCCFF33"/>
      <name val="Arial"/>
      <family val="2"/>
    </font>
    <font>
      <sz val="10"/>
      <color rgb="FFCCFF33"/>
      <name val="Verdana"/>
      <family val="2"/>
    </font>
    <font>
      <b/>
      <sz val="12"/>
      <color theme="0" tint="-0.249977111117893"/>
      <name val="Arial"/>
      <family val="2"/>
    </font>
    <font>
      <sz val="10"/>
      <color theme="0" tint="-0.14999847407452621"/>
      <name val="Verdana"/>
      <family val="2"/>
    </font>
    <font>
      <b/>
      <sz val="10"/>
      <color theme="0" tint="-0.249977111117893"/>
      <name val="Arial"/>
      <family val="2"/>
    </font>
    <font>
      <b/>
      <sz val="12"/>
      <color rgb="FFFFFF00"/>
      <name val="Arial"/>
      <family val="2"/>
    </font>
    <font>
      <b/>
      <sz val="10"/>
      <color rgb="FF92D050"/>
      <name val="Arial"/>
      <family val="2"/>
    </font>
    <font>
      <b/>
      <sz val="12"/>
      <color theme="2" tint="-0.499984740745262"/>
      <name val="Arial"/>
      <family val="2"/>
    </font>
    <font>
      <b/>
      <sz val="10"/>
      <color theme="2" tint="-0.499984740745262"/>
      <name val="Arial"/>
      <family val="2"/>
    </font>
    <font>
      <b/>
      <sz val="12"/>
      <color theme="3" tint="0.39997558519241921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FFFF00"/>
      <name val="Arial"/>
      <family val="2"/>
    </font>
    <font>
      <b/>
      <sz val="10"/>
      <color theme="9"/>
      <name val="Arial"/>
      <family val="2"/>
    </font>
    <font>
      <b/>
      <sz val="12"/>
      <color theme="9"/>
      <name val="Arial"/>
      <family val="2"/>
    </font>
    <font>
      <b/>
      <sz val="12"/>
      <color rgb="FFFF00FF"/>
      <name val="Arial"/>
      <family val="2"/>
    </font>
    <font>
      <sz val="10"/>
      <color theme="3" tint="0.39997558519241921"/>
      <name val="Verdana"/>
      <family val="2"/>
    </font>
    <font>
      <b/>
      <sz val="12"/>
      <color rgb="FF009900"/>
      <name val="Arial"/>
      <family val="2"/>
    </font>
    <font>
      <b/>
      <sz val="10"/>
      <color rgb="FF009900"/>
      <name val="Arial"/>
      <family val="2"/>
    </font>
    <font>
      <b/>
      <sz val="12"/>
      <color rgb="FFFF99CC"/>
      <name val="Arial"/>
      <family val="2"/>
    </font>
    <font>
      <b/>
      <sz val="10"/>
      <color rgb="FFFF99CC"/>
      <name val="Arial"/>
      <family val="2"/>
    </font>
    <font>
      <b/>
      <sz val="12"/>
      <color rgb="FFCC99FF"/>
      <name val="Arial"/>
      <family val="2"/>
    </font>
    <font>
      <b/>
      <sz val="10"/>
      <color rgb="FFCC99FF"/>
      <name val="Arial"/>
      <family val="2"/>
    </font>
    <font>
      <b/>
      <sz val="12"/>
      <color theme="8" tint="0.39997558519241921"/>
      <name val="Arial"/>
      <family val="2"/>
    </font>
    <font>
      <b/>
      <sz val="10"/>
      <color theme="8" tint="0.39997558519241921"/>
      <name val="Arial"/>
      <family val="2"/>
    </font>
    <font>
      <b/>
      <sz val="12"/>
      <color rgb="FFFFCC66"/>
      <name val="Arial"/>
      <family val="2"/>
    </font>
    <font>
      <b/>
      <sz val="10"/>
      <color rgb="FFFFCC66"/>
      <name val="Arial"/>
      <family val="2"/>
    </font>
    <font>
      <b/>
      <sz val="10"/>
      <color theme="3" tint="0.39997558519241921"/>
      <name val="Arial"/>
      <family val="2"/>
    </font>
    <font>
      <b/>
      <sz val="10"/>
      <name val="Verdana"/>
      <family val="2"/>
    </font>
    <font>
      <sz val="20"/>
      <color theme="1"/>
      <name val="Calibri"/>
      <family val="2"/>
      <scheme val="minor"/>
    </font>
    <font>
      <sz val="11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/>
      <right style="double">
        <color indexed="15"/>
      </right>
      <top style="double">
        <color indexed="15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81">
    <xf numFmtId="0" fontId="0" fillId="0" borderId="0" xfId="0"/>
    <xf numFmtId="14" fontId="4" fillId="0" borderId="1" xfId="0" applyNumberFormat="1" applyFont="1" applyFill="1" applyBorder="1" applyAlignment="1">
      <alignment vertical="top" wrapText="1"/>
    </xf>
    <xf numFmtId="0" fontId="0" fillId="0" borderId="0" xfId="0" applyAlignment="1"/>
    <xf numFmtId="14" fontId="4" fillId="0" borderId="2" xfId="0" applyNumberFormat="1" applyFont="1" applyFill="1" applyBorder="1" applyAlignment="1">
      <alignment vertical="top" wrapText="1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14" fontId="3" fillId="0" borderId="0" xfId="0" applyNumberFormat="1" applyFont="1" applyBorder="1" applyAlignment="1">
      <alignment horizontal="center" vertical="top" wrapText="1"/>
    </xf>
    <xf numFmtId="16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left" vertical="top"/>
    </xf>
    <xf numFmtId="14" fontId="0" fillId="0" borderId="0" xfId="0" applyNumberFormat="1" applyBorder="1" applyAlignment="1">
      <alignment vertical="center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0" xfId="0" applyFont="1" applyBorder="1" applyAlignment="1" applyProtection="1">
      <alignment horizontal="center" vertical="top"/>
      <protection locked="0"/>
    </xf>
    <xf numFmtId="164" fontId="0" fillId="0" borderId="0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3" fillId="0" borderId="0" xfId="0" applyFont="1" applyBorder="1" applyAlignment="1" applyProtection="1">
      <alignment horizontal="center" vertical="top"/>
      <protection locked="0"/>
    </xf>
    <xf numFmtId="164" fontId="3" fillId="0" borderId="0" xfId="0" applyNumberFormat="1" applyFont="1" applyBorder="1" applyAlignment="1" applyProtection="1">
      <alignment horizontal="center" vertical="top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Alignment="1" applyProtection="1">
      <alignment horizontal="left" vertical="top"/>
      <protection hidden="1"/>
    </xf>
    <xf numFmtId="0" fontId="3" fillId="0" borderId="0" xfId="0" applyFont="1" applyBorder="1" applyAlignment="1" applyProtection="1">
      <alignment horizontal="left" vertical="top" wrapText="1"/>
      <protection hidden="1"/>
    </xf>
    <xf numFmtId="0" fontId="4" fillId="0" borderId="2" xfId="0" applyFont="1" applyFill="1" applyBorder="1" applyAlignment="1" applyProtection="1">
      <alignment horizontal="center" vertical="top" wrapText="1"/>
      <protection hidden="1"/>
    </xf>
    <xf numFmtId="0" fontId="4" fillId="0" borderId="1" xfId="0" applyFont="1" applyFill="1" applyBorder="1" applyAlignment="1" applyProtection="1">
      <alignment horizontal="center" vertical="top" wrapText="1"/>
      <protection hidden="1"/>
    </xf>
    <xf numFmtId="0" fontId="7" fillId="2" borderId="5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top" wrapText="1"/>
      <protection hidden="1"/>
    </xf>
    <xf numFmtId="0" fontId="3" fillId="0" borderId="0" xfId="0" applyFont="1" applyBorder="1" applyAlignment="1" applyProtection="1">
      <alignment horizontal="center" vertical="top" wrapText="1"/>
      <protection hidden="1"/>
    </xf>
    <xf numFmtId="0" fontId="4" fillId="0" borderId="1" xfId="0" applyFont="1" applyFill="1" applyBorder="1" applyAlignment="1">
      <alignment horizontal="left" vertical="top"/>
    </xf>
    <xf numFmtId="14" fontId="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alignment horizontal="left" vertical="center"/>
      <protection locked="0"/>
    </xf>
    <xf numFmtId="0" fontId="0" fillId="3" borderId="1" xfId="0" applyFill="1" applyBorder="1"/>
    <xf numFmtId="0" fontId="0" fillId="4" borderId="1" xfId="0" applyFill="1" applyBorder="1"/>
    <xf numFmtId="0" fontId="10" fillId="4" borderId="1" xfId="0" applyFont="1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10" fillId="5" borderId="1" xfId="0" applyFont="1" applyFill="1" applyBorder="1"/>
    <xf numFmtId="0" fontId="1" fillId="0" borderId="1" xfId="0" applyFont="1" applyBorder="1"/>
    <xf numFmtId="0" fontId="10" fillId="15" borderId="1" xfId="0" applyFont="1" applyFill="1" applyBorder="1"/>
    <xf numFmtId="0" fontId="10" fillId="6" borderId="1" xfId="0" applyFont="1" applyFill="1" applyBorder="1"/>
    <xf numFmtId="0" fontId="10" fillId="7" borderId="1" xfId="0" applyFont="1" applyFill="1" applyBorder="1"/>
    <xf numFmtId="0" fontId="13" fillId="0" borderId="1" xfId="0" applyFont="1" applyBorder="1"/>
    <xf numFmtId="0" fontId="10" fillId="8" borderId="1" xfId="0" applyFont="1" applyFill="1" applyBorder="1"/>
    <xf numFmtId="0" fontId="10" fillId="9" borderId="1" xfId="0" applyFont="1" applyFill="1" applyBorder="1"/>
    <xf numFmtId="0" fontId="10" fillId="10" borderId="1" xfId="0" applyFont="1" applyFill="1" applyBorder="1"/>
    <xf numFmtId="0" fontId="10" fillId="11" borderId="6" xfId="0" applyFont="1" applyFill="1" applyBorder="1"/>
    <xf numFmtId="0" fontId="10" fillId="12" borderId="6" xfId="0" applyFont="1" applyFill="1" applyBorder="1"/>
    <xf numFmtId="0" fontId="10" fillId="13" borderId="6" xfId="0" applyFont="1" applyFill="1" applyBorder="1"/>
    <xf numFmtId="0" fontId="0" fillId="16" borderId="1" xfId="0" applyFill="1" applyBorder="1"/>
    <xf numFmtId="0" fontId="10" fillId="17" borderId="6" xfId="0" applyFont="1" applyFill="1" applyBorder="1"/>
    <xf numFmtId="0" fontId="1" fillId="16" borderId="0" xfId="0" applyFont="1" applyFill="1" applyBorder="1"/>
    <xf numFmtId="0" fontId="10" fillId="18" borderId="1" xfId="0" applyFont="1" applyFill="1" applyBorder="1"/>
    <xf numFmtId="0" fontId="1" fillId="19" borderId="0" xfId="0" applyFont="1" applyFill="1" applyBorder="1"/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8" borderId="1" xfId="0" applyFill="1" applyBorder="1"/>
    <xf numFmtId="0" fontId="0" fillId="9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0" fillId="18" borderId="1" xfId="0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19" borderId="1" xfId="0" applyFill="1" applyBorder="1" applyAlignment="1">
      <alignment horizontal="center" vertical="center"/>
    </xf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1" fillId="19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/>
    <xf numFmtId="0" fontId="14" fillId="5" borderId="1" xfId="0" applyFont="1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14" fillId="15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4" fillId="20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0" fontId="14" fillId="16" borderId="1" xfId="0" applyFont="1" applyFill="1" applyBorder="1"/>
    <xf numFmtId="0" fontId="14" fillId="17" borderId="1" xfId="0" applyFont="1" applyFill="1" applyBorder="1" applyAlignment="1">
      <alignment horizontal="center" vertical="center"/>
    </xf>
    <xf numFmtId="0" fontId="14" fillId="16" borderId="1" xfId="0" applyFont="1" applyFill="1" applyBorder="1" applyAlignment="1">
      <alignment horizontal="center" vertical="center"/>
    </xf>
    <xf numFmtId="0" fontId="14" fillId="18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2" fontId="0" fillId="0" borderId="1" xfId="0" applyNumberFormat="1" applyBorder="1"/>
    <xf numFmtId="2" fontId="9" fillId="0" borderId="1" xfId="0" applyNumberFormat="1" applyFont="1" applyBorder="1"/>
    <xf numFmtId="0" fontId="0" fillId="0" borderId="1" xfId="0" applyNumberFormat="1" applyBorder="1" applyAlignment="1">
      <alignment horizontal="center"/>
    </xf>
    <xf numFmtId="2" fontId="0" fillId="3" borderId="1" xfId="0" applyNumberFormat="1" applyFill="1" applyBorder="1"/>
    <xf numFmtId="2" fontId="9" fillId="3" borderId="1" xfId="0" applyNumberFormat="1" applyFont="1" applyFill="1" applyBorder="1"/>
    <xf numFmtId="0" fontId="0" fillId="3" borderId="1" xfId="0" applyFill="1" applyBorder="1" applyAlignment="1">
      <alignment horizontal="center"/>
    </xf>
    <xf numFmtId="2" fontId="0" fillId="5" borderId="1" xfId="0" applyNumberFormat="1" applyFill="1" applyBorder="1"/>
    <xf numFmtId="2" fontId="9" fillId="5" borderId="1" xfId="0" applyNumberFormat="1" applyFont="1" applyFill="1" applyBorder="1"/>
    <xf numFmtId="2" fontId="0" fillId="15" borderId="1" xfId="0" applyNumberFormat="1" applyFill="1" applyBorder="1"/>
    <xf numFmtId="2" fontId="9" fillId="15" borderId="1" xfId="0" applyNumberFormat="1" applyFont="1" applyFill="1" applyBorder="1"/>
    <xf numFmtId="3" fontId="1" fillId="0" borderId="1" xfId="0" applyNumberFormat="1" applyFont="1" applyBorder="1" applyAlignment="1">
      <alignment horizontal="center" vertical="center"/>
    </xf>
    <xf numFmtId="2" fontId="0" fillId="6" borderId="1" xfId="0" applyNumberFormat="1" applyFill="1" applyBorder="1"/>
    <xf numFmtId="2" fontId="9" fillId="6" borderId="1" xfId="0" applyNumberFormat="1" applyFont="1" applyFill="1" applyBorder="1"/>
    <xf numFmtId="2" fontId="0" fillId="7" borderId="1" xfId="0" applyNumberFormat="1" applyFill="1" applyBorder="1"/>
    <xf numFmtId="2" fontId="9" fillId="7" borderId="1" xfId="0" applyNumberFormat="1" applyFont="1" applyFill="1" applyBorder="1"/>
    <xf numFmtId="165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" fontId="0" fillId="4" borderId="1" xfId="0" applyNumberFormat="1" applyFill="1" applyBorder="1"/>
    <xf numFmtId="2" fontId="9" fillId="4" borderId="1" xfId="0" applyNumberFormat="1" applyFont="1" applyFill="1" applyBorder="1"/>
    <xf numFmtId="0" fontId="0" fillId="14" borderId="1" xfId="0" applyFill="1" applyBorder="1" applyAlignment="1">
      <alignment horizontal="center"/>
    </xf>
    <xf numFmtId="2" fontId="0" fillId="14" borderId="1" xfId="0" applyNumberFormat="1" applyFill="1" applyBorder="1"/>
    <xf numFmtId="0" fontId="0" fillId="8" borderId="1" xfId="0" applyFill="1" applyBorder="1" applyAlignment="1">
      <alignment horizontal="center"/>
    </xf>
    <xf numFmtId="2" fontId="0" fillId="8" borderId="1" xfId="0" applyNumberFormat="1" applyFill="1" applyBorder="1"/>
    <xf numFmtId="2" fontId="9" fillId="8" borderId="1" xfId="0" applyNumberFormat="1" applyFont="1" applyFill="1" applyBorder="1"/>
    <xf numFmtId="2" fontId="0" fillId="9" borderId="1" xfId="0" applyNumberFormat="1" applyFill="1" applyBorder="1"/>
    <xf numFmtId="2" fontId="9" fillId="9" borderId="1" xfId="0" applyNumberFormat="1" applyFont="1" applyFill="1" applyBorder="1"/>
    <xf numFmtId="2" fontId="0" fillId="10" borderId="1" xfId="0" applyNumberFormat="1" applyFill="1" applyBorder="1"/>
    <xf numFmtId="2" fontId="9" fillId="10" borderId="1" xfId="0" applyNumberFormat="1" applyFont="1" applyFill="1" applyBorder="1"/>
    <xf numFmtId="2" fontId="0" fillId="0" borderId="1" xfId="0" applyNumberFormat="1" applyBorder="1" applyAlignment="1">
      <alignment horizontal="right"/>
    </xf>
    <xf numFmtId="2" fontId="0" fillId="11" borderId="1" xfId="0" applyNumberFormat="1" applyFill="1" applyBorder="1"/>
    <xf numFmtId="2" fontId="9" fillId="11" borderId="1" xfId="0" applyNumberFormat="1" applyFont="1" applyFill="1" applyBorder="1"/>
    <xf numFmtId="2" fontId="0" fillId="12" borderId="1" xfId="0" applyNumberFormat="1" applyFill="1" applyBorder="1"/>
    <xf numFmtId="2" fontId="9" fillId="12" borderId="1" xfId="0" applyNumberFormat="1" applyFont="1" applyFill="1" applyBorder="1"/>
    <xf numFmtId="2" fontId="0" fillId="13" borderId="1" xfId="0" applyNumberFormat="1" applyFill="1" applyBorder="1"/>
    <xf numFmtId="2" fontId="9" fillId="13" borderId="1" xfId="0" applyNumberFormat="1" applyFont="1" applyFill="1" applyBorder="1"/>
    <xf numFmtId="2" fontId="0" fillId="16" borderId="1" xfId="0" applyNumberFormat="1" applyFill="1" applyBorder="1"/>
    <xf numFmtId="2" fontId="9" fillId="16" borderId="1" xfId="0" applyNumberFormat="1" applyFont="1" applyFill="1" applyBorder="1"/>
    <xf numFmtId="0" fontId="0" fillId="16" borderId="1" xfId="0" applyFill="1" applyBorder="1" applyAlignment="1">
      <alignment horizontal="center"/>
    </xf>
    <xf numFmtId="2" fontId="0" fillId="17" borderId="1" xfId="0" applyNumberFormat="1" applyFill="1" applyBorder="1"/>
    <xf numFmtId="2" fontId="9" fillId="17" borderId="1" xfId="0" applyNumberFormat="1" applyFont="1" applyFill="1" applyBorder="1"/>
    <xf numFmtId="0" fontId="1" fillId="0" borderId="0" xfId="0" applyFont="1" applyAlignment="1">
      <alignment horizontal="center"/>
    </xf>
    <xf numFmtId="2" fontId="0" fillId="18" borderId="1" xfId="0" applyNumberFormat="1" applyFill="1" applyBorder="1"/>
    <xf numFmtId="2" fontId="9" fillId="18" borderId="1" xfId="0" applyNumberFormat="1" applyFont="1" applyFill="1" applyBorder="1"/>
    <xf numFmtId="0" fontId="0" fillId="19" borderId="1" xfId="0" applyFill="1" applyBorder="1" applyAlignment="1">
      <alignment horizontal="center"/>
    </xf>
    <xf numFmtId="2" fontId="9" fillId="19" borderId="1" xfId="0" applyNumberFormat="1" applyFont="1" applyFill="1" applyBorder="1"/>
    <xf numFmtId="1" fontId="4" fillId="0" borderId="2" xfId="0" quotePrefix="1" applyNumberFormat="1" applyFont="1" applyFill="1" applyBorder="1" applyAlignment="1">
      <alignment horizontal="center" vertical="top"/>
    </xf>
    <xf numFmtId="1" fontId="4" fillId="0" borderId="1" xfId="0" quotePrefix="1" applyNumberFormat="1" applyFont="1" applyFill="1" applyBorder="1" applyAlignment="1">
      <alignment horizontal="center" vertical="top"/>
    </xf>
    <xf numFmtId="0" fontId="14" fillId="3" borderId="2" xfId="0" applyFont="1" applyFill="1" applyBorder="1"/>
    <xf numFmtId="1" fontId="20" fillId="19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 applyFill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 vertical="top" wrapText="1"/>
      <protection hidden="1"/>
    </xf>
    <xf numFmtId="49" fontId="4" fillId="0" borderId="2" xfId="0" applyNumberFormat="1" applyFont="1" applyFill="1" applyBorder="1" applyAlignment="1" applyProtection="1">
      <alignment horizontal="center" vertical="top" wrapText="1"/>
      <protection hidden="1"/>
    </xf>
    <xf numFmtId="49" fontId="7" fillId="2" borderId="3" xfId="0" applyNumberFormat="1" applyFont="1" applyFill="1" applyBorder="1" applyAlignment="1" applyProtection="1">
      <alignment horizontal="center" vertical="center" wrapText="1"/>
      <protection hidden="1"/>
    </xf>
    <xf numFmtId="49" fontId="4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>
      <alignment vertical="top" wrapText="1"/>
    </xf>
    <xf numFmtId="49" fontId="4" fillId="0" borderId="2" xfId="0" applyNumberFormat="1" applyFont="1" applyFill="1" applyBorder="1" applyAlignment="1">
      <alignment vertical="top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top"/>
    </xf>
    <xf numFmtId="49" fontId="0" fillId="0" borderId="0" xfId="0" applyNumberFormat="1"/>
    <xf numFmtId="49" fontId="0" fillId="0" borderId="8" xfId="0" applyNumberFormat="1" applyBorder="1" applyAlignment="1" applyProtection="1">
      <alignment horizontal="center"/>
      <protection locked="0"/>
    </xf>
    <xf numFmtId="49" fontId="18" fillId="0" borderId="8" xfId="0" applyNumberFormat="1" applyFont="1" applyBorder="1" applyAlignment="1" applyProtection="1">
      <alignment horizontal="center"/>
      <protection locked="0"/>
    </xf>
    <xf numFmtId="49" fontId="14" fillId="3" borderId="2" xfId="0" applyNumberFormat="1" applyFont="1" applyFill="1" applyBorder="1"/>
    <xf numFmtId="49" fontId="18" fillId="0" borderId="1" xfId="0" applyNumberFormat="1" applyFont="1" applyBorder="1" applyAlignment="1" applyProtection="1">
      <alignment horizontal="center"/>
      <protection locked="0"/>
    </xf>
    <xf numFmtId="49" fontId="17" fillId="0" borderId="1" xfId="0" applyNumberFormat="1" applyFon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49" fontId="16" fillId="0" borderId="1" xfId="0" applyNumberFormat="1" applyFont="1" applyBorder="1" applyAlignment="1" applyProtection="1">
      <alignment horizontal="center"/>
      <protection locked="0"/>
    </xf>
    <xf numFmtId="49" fontId="14" fillId="3" borderId="1" xfId="0" applyNumberFormat="1" applyFont="1" applyFill="1" applyBorder="1"/>
    <xf numFmtId="49" fontId="14" fillId="15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14" fillId="3" borderId="1" xfId="0" applyNumberFormat="1" applyFont="1" applyFill="1" applyBorder="1" applyAlignment="1">
      <alignment horizontal="center" vertical="center"/>
    </xf>
    <xf numFmtId="49" fontId="14" fillId="6" borderId="1" xfId="0" applyNumberFormat="1" applyFont="1" applyFill="1" applyBorder="1" applyAlignment="1">
      <alignment horizontal="center" vertical="center"/>
    </xf>
    <xf numFmtId="49" fontId="14" fillId="7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14" fillId="8" borderId="1" xfId="0" applyNumberFormat="1" applyFont="1" applyFill="1" applyBorder="1" applyAlignment="1">
      <alignment horizontal="center" vertical="center"/>
    </xf>
    <xf numFmtId="49" fontId="14" fillId="9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14" fillId="10" borderId="1" xfId="0" applyNumberFormat="1" applyFont="1" applyFill="1" applyBorder="1" applyAlignment="1">
      <alignment horizontal="center" vertical="center"/>
    </xf>
    <xf numFmtId="49" fontId="14" fillId="11" borderId="1" xfId="0" applyNumberFormat="1" applyFont="1" applyFill="1" applyBorder="1" applyAlignment="1">
      <alignment horizontal="center" vertical="center"/>
    </xf>
    <xf numFmtId="49" fontId="14" fillId="12" borderId="1" xfId="0" applyNumberFormat="1" applyFont="1" applyFill="1" applyBorder="1" applyAlignment="1">
      <alignment horizontal="center" vertical="center"/>
    </xf>
    <xf numFmtId="49" fontId="14" fillId="13" borderId="1" xfId="0" applyNumberFormat="1" applyFont="1" applyFill="1" applyBorder="1" applyAlignment="1">
      <alignment horizontal="center" vertical="center"/>
    </xf>
    <xf numFmtId="49" fontId="14" fillId="16" borderId="1" xfId="0" applyNumberFormat="1" applyFont="1" applyFill="1" applyBorder="1" applyAlignment="1">
      <alignment horizontal="center" vertical="center"/>
    </xf>
    <xf numFmtId="49" fontId="14" fillId="17" borderId="1" xfId="0" applyNumberFormat="1" applyFont="1" applyFill="1" applyBorder="1" applyAlignment="1">
      <alignment horizontal="center" vertical="center"/>
    </xf>
    <xf numFmtId="49" fontId="14" fillId="18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 applyProtection="1">
      <alignment horizontal="center"/>
      <protection locked="0"/>
    </xf>
    <xf numFmtId="49" fontId="18" fillId="0" borderId="13" xfId="0" applyNumberFormat="1" applyFont="1" applyBorder="1" applyAlignment="1" applyProtection="1">
      <alignment horizontal="center"/>
      <protection locked="0"/>
    </xf>
    <xf numFmtId="0" fontId="25" fillId="0" borderId="0" xfId="0" applyFont="1"/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22" fillId="21" borderId="7" xfId="0" applyFont="1" applyFill="1" applyBorder="1" applyAlignment="1">
      <alignment horizontal="center" vertical="center"/>
    </xf>
    <xf numFmtId="0" fontId="0" fillId="0" borderId="1" xfId="0" applyFill="1" applyBorder="1" applyAlignment="1"/>
    <xf numFmtId="0" fontId="0" fillId="0" borderId="1" xfId="0" applyFill="1" applyBorder="1" applyAlignment="1">
      <alignment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" fontId="20" fillId="11" borderId="1" xfId="0" applyNumberFormat="1" applyFont="1" applyFill="1" applyBorder="1"/>
    <xf numFmtId="1" fontId="20" fillId="19" borderId="1" xfId="0" applyNumberFormat="1" applyFont="1" applyFill="1" applyBorder="1" applyAlignment="1">
      <alignment horizontal="center"/>
    </xf>
    <xf numFmtId="1" fontId="0" fillId="0" borderId="0" xfId="0" applyNumberFormat="1" applyProtection="1">
      <protection locked="0"/>
    </xf>
    <xf numFmtId="1" fontId="15" fillId="0" borderId="15" xfId="0" applyNumberFormat="1" applyFont="1" applyBorder="1" applyAlignment="1" applyProtection="1">
      <alignment horizontal="center"/>
      <protection locked="0"/>
    </xf>
    <xf numFmtId="1" fontId="15" fillId="0" borderId="8" xfId="0" applyNumberFormat="1" applyFont="1" applyBorder="1" applyAlignment="1" applyProtection="1">
      <alignment horizontal="center"/>
      <protection locked="0"/>
    </xf>
    <xf numFmtId="1" fontId="15" fillId="0" borderId="1" xfId="0" applyNumberFormat="1" applyFont="1" applyBorder="1" applyAlignment="1" applyProtection="1">
      <alignment horizontal="center"/>
      <protection locked="0"/>
    </xf>
    <xf numFmtId="1" fontId="15" fillId="0" borderId="1" xfId="0" applyNumberFormat="1" applyFont="1" applyBorder="1" applyAlignment="1" applyProtection="1">
      <alignment horizontal="center" vertical="center"/>
      <protection locked="0"/>
    </xf>
    <xf numFmtId="1" fontId="19" fillId="0" borderId="1" xfId="0" applyNumberFormat="1" applyFont="1" applyFill="1" applyBorder="1" applyAlignment="1" applyProtection="1">
      <alignment horizontal="center" vertical="center" wrapText="1"/>
      <protection hidden="1"/>
    </xf>
    <xf numFmtId="1" fontId="15" fillId="0" borderId="0" xfId="0" applyNumberFormat="1" applyFon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2" fontId="0" fillId="0" borderId="0" xfId="0" applyNumberFormat="1"/>
    <xf numFmtId="2" fontId="22" fillId="21" borderId="7" xfId="0" applyNumberFormat="1" applyFont="1" applyFill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2" fillId="21" borderId="7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2" fontId="23" fillId="0" borderId="0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/>
    </xf>
    <xf numFmtId="1" fontId="29" fillId="5" borderId="1" xfId="0" applyNumberFormat="1" applyFont="1" applyFill="1" applyBorder="1"/>
    <xf numFmtId="1" fontId="30" fillId="5" borderId="1" xfId="0" applyNumberFormat="1" applyFont="1" applyFill="1" applyBorder="1" applyAlignment="1">
      <alignment horizontal="center" vertical="center"/>
    </xf>
    <xf numFmtId="0" fontId="31" fillId="5" borderId="1" xfId="0" applyFont="1" applyFill="1" applyBorder="1"/>
    <xf numFmtId="1" fontId="32" fillId="3" borderId="2" xfId="0" applyNumberFormat="1" applyFont="1" applyFill="1" applyBorder="1"/>
    <xf numFmtId="0" fontId="33" fillId="3" borderId="1" xfId="0" applyFont="1" applyFill="1" applyBorder="1" applyAlignment="1">
      <alignment horizontal="center" vertical="center"/>
    </xf>
    <xf numFmtId="1" fontId="32" fillId="3" borderId="1" xfId="0" applyNumberFormat="1" applyFont="1" applyFill="1" applyBorder="1" applyAlignment="1">
      <alignment horizontal="center" vertical="center"/>
    </xf>
    <xf numFmtId="0" fontId="32" fillId="3" borderId="1" xfId="0" applyFont="1" applyFill="1" applyBorder="1"/>
    <xf numFmtId="1" fontId="32" fillId="3" borderId="1" xfId="0" applyNumberFormat="1" applyFont="1" applyFill="1" applyBorder="1"/>
    <xf numFmtId="1" fontId="34" fillId="3" borderId="1" xfId="0" applyNumberFormat="1" applyFont="1" applyFill="1" applyBorder="1"/>
    <xf numFmtId="0" fontId="32" fillId="16" borderId="1" xfId="0" applyFont="1" applyFill="1" applyBorder="1"/>
    <xf numFmtId="1" fontId="32" fillId="16" borderId="1" xfId="0" applyNumberFormat="1" applyFont="1" applyFill="1" applyBorder="1"/>
    <xf numFmtId="1" fontId="32" fillId="16" borderId="1" xfId="0" applyNumberFormat="1" applyFont="1" applyFill="1" applyBorder="1" applyAlignment="1">
      <alignment horizontal="center" vertical="center"/>
    </xf>
    <xf numFmtId="1" fontId="34" fillId="16" borderId="1" xfId="0" applyNumberFormat="1" applyFont="1" applyFill="1" applyBorder="1"/>
    <xf numFmtId="0" fontId="32" fillId="16" borderId="1" xfId="0" applyFont="1" applyFill="1" applyBorder="1" applyAlignment="1">
      <alignment horizontal="center" vertical="center"/>
    </xf>
    <xf numFmtId="1" fontId="34" fillId="16" borderId="1" xfId="0" applyNumberFormat="1" applyFont="1" applyFill="1" applyBorder="1" applyAlignment="1">
      <alignment horizontal="center" vertical="center"/>
    </xf>
    <xf numFmtId="0" fontId="28" fillId="18" borderId="1" xfId="0" applyFont="1" applyFill="1" applyBorder="1" applyAlignment="1">
      <alignment horizontal="center" vertical="center"/>
    </xf>
    <xf numFmtId="1" fontId="28" fillId="18" borderId="1" xfId="0" applyNumberFormat="1" applyFont="1" applyFill="1" applyBorder="1" applyAlignment="1">
      <alignment horizontal="center" vertical="center"/>
    </xf>
    <xf numFmtId="1" fontId="36" fillId="18" borderId="1" xfId="0" applyNumberFormat="1" applyFont="1" applyFill="1" applyBorder="1"/>
    <xf numFmtId="0" fontId="37" fillId="17" borderId="1" xfId="0" applyFont="1" applyFill="1" applyBorder="1" applyAlignment="1">
      <alignment horizontal="center" vertical="center"/>
    </xf>
    <xf numFmtId="1" fontId="37" fillId="17" borderId="1" xfId="0" applyNumberFormat="1" applyFont="1" applyFill="1" applyBorder="1" applyAlignment="1">
      <alignment horizontal="center" vertical="center"/>
    </xf>
    <xf numFmtId="1" fontId="38" fillId="17" borderId="1" xfId="0" applyNumberFormat="1" applyFont="1" applyFill="1" applyBorder="1"/>
    <xf numFmtId="0" fontId="27" fillId="13" borderId="1" xfId="0" applyFont="1" applyFill="1" applyBorder="1" applyAlignment="1">
      <alignment horizontal="center" vertical="center"/>
    </xf>
    <xf numFmtId="1" fontId="27" fillId="13" borderId="1" xfId="0" applyNumberFormat="1" applyFont="1" applyFill="1" applyBorder="1" applyAlignment="1">
      <alignment horizontal="center" vertical="center"/>
    </xf>
    <xf numFmtId="1" fontId="40" fillId="13" borderId="1" xfId="0" applyNumberFormat="1" applyFont="1" applyFill="1" applyBorder="1"/>
    <xf numFmtId="1" fontId="42" fillId="12" borderId="1" xfId="0" applyNumberFormat="1" applyFont="1" applyFill="1" applyBorder="1"/>
    <xf numFmtId="1" fontId="43" fillId="12" borderId="1" xfId="0" applyNumberFormat="1" applyFont="1" applyFill="1" applyBorder="1" applyAlignment="1">
      <alignment horizontal="center" vertical="center"/>
    </xf>
    <xf numFmtId="0" fontId="14" fillId="23" borderId="1" xfId="0" applyFont="1" applyFill="1" applyBorder="1" applyAlignment="1">
      <alignment horizontal="center" vertical="center"/>
    </xf>
    <xf numFmtId="0" fontId="43" fillId="23" borderId="1" xfId="0" applyFont="1" applyFill="1" applyBorder="1" applyAlignment="1">
      <alignment horizontal="center" vertical="center"/>
    </xf>
    <xf numFmtId="0" fontId="44" fillId="23" borderId="1" xfId="0" applyFont="1" applyFill="1" applyBorder="1" applyAlignment="1">
      <alignment horizontal="center" vertical="center"/>
    </xf>
    <xf numFmtId="0" fontId="44" fillId="11" borderId="1" xfId="0" applyFont="1" applyFill="1" applyBorder="1" applyAlignment="1">
      <alignment horizontal="center" vertical="center"/>
    </xf>
    <xf numFmtId="1" fontId="44" fillId="11" borderId="1" xfId="0" applyNumberFormat="1" applyFont="1" applyFill="1" applyBorder="1" applyAlignment="1">
      <alignment horizontal="center" vertical="center"/>
    </xf>
    <xf numFmtId="1" fontId="39" fillId="15" borderId="1" xfId="0" applyNumberFormat="1" applyFont="1" applyFill="1" applyBorder="1" applyAlignment="1">
      <alignment horizontal="center" vertical="center"/>
    </xf>
    <xf numFmtId="0" fontId="39" fillId="15" borderId="1" xfId="0" applyFont="1" applyFill="1" applyBorder="1" applyAlignment="1">
      <alignment horizontal="center" vertical="center"/>
    </xf>
    <xf numFmtId="1" fontId="45" fillId="15" borderId="1" xfId="0" applyNumberFormat="1" applyFont="1" applyFill="1" applyBorder="1" applyAlignment="1">
      <alignment horizontal="center" vertical="center"/>
    </xf>
    <xf numFmtId="0" fontId="46" fillId="10" borderId="1" xfId="0" applyFont="1" applyFill="1" applyBorder="1" applyAlignment="1">
      <alignment horizontal="center" vertical="center"/>
    </xf>
    <xf numFmtId="1" fontId="46" fillId="10" borderId="1" xfId="0" applyNumberFormat="1" applyFont="1" applyFill="1" applyBorder="1" applyAlignment="1">
      <alignment horizontal="center" vertical="center"/>
    </xf>
    <xf numFmtId="1" fontId="47" fillId="10" borderId="1" xfId="0" applyNumberFormat="1" applyFont="1" applyFill="1" applyBorder="1"/>
    <xf numFmtId="1" fontId="48" fillId="9" borderId="1" xfId="0" applyNumberFormat="1" applyFont="1" applyFill="1" applyBorder="1" applyAlignment="1">
      <alignment horizontal="center" vertical="center"/>
    </xf>
    <xf numFmtId="0" fontId="48" fillId="9" borderId="1" xfId="0" applyFont="1" applyFill="1" applyBorder="1" applyAlignment="1">
      <alignment horizontal="center" vertical="center"/>
    </xf>
    <xf numFmtId="1" fontId="49" fillId="9" borderId="1" xfId="0" applyNumberFormat="1" applyFont="1" applyFill="1" applyBorder="1"/>
    <xf numFmtId="1" fontId="50" fillId="8" borderId="1" xfId="0" applyNumberFormat="1" applyFont="1" applyFill="1" applyBorder="1" applyAlignment="1">
      <alignment horizontal="center" vertical="center"/>
    </xf>
    <xf numFmtId="0" fontId="50" fillId="8" borderId="1" xfId="0" applyFont="1" applyFill="1" applyBorder="1" applyAlignment="1">
      <alignment horizontal="center" vertical="center"/>
    </xf>
    <xf numFmtId="1" fontId="51" fillId="8" borderId="1" xfId="0" applyNumberFormat="1" applyFont="1" applyFill="1" applyBorder="1"/>
    <xf numFmtId="1" fontId="52" fillId="4" borderId="1" xfId="0" applyNumberFormat="1" applyFont="1" applyFill="1" applyBorder="1" applyAlignment="1">
      <alignment horizontal="center" vertical="center"/>
    </xf>
    <xf numFmtId="0" fontId="52" fillId="4" borderId="1" xfId="0" applyFont="1" applyFill="1" applyBorder="1" applyAlignment="1">
      <alignment horizontal="center" vertical="center"/>
    </xf>
    <xf numFmtId="1" fontId="53" fillId="4" borderId="1" xfId="0" applyNumberFormat="1" applyFont="1" applyFill="1" applyBorder="1"/>
    <xf numFmtId="0" fontId="54" fillId="7" borderId="1" xfId="0" applyFont="1" applyFill="1" applyBorder="1" applyAlignment="1">
      <alignment horizontal="center" vertical="center"/>
    </xf>
    <xf numFmtId="1" fontId="54" fillId="7" borderId="1" xfId="0" applyNumberFormat="1" applyFont="1" applyFill="1" applyBorder="1" applyAlignment="1">
      <alignment horizontal="center" vertical="center"/>
    </xf>
    <xf numFmtId="1" fontId="55" fillId="7" borderId="1" xfId="0" applyNumberFormat="1" applyFont="1" applyFill="1" applyBorder="1"/>
    <xf numFmtId="1" fontId="35" fillId="6" borderId="1" xfId="0" applyNumberFormat="1" applyFont="1" applyFill="1" applyBorder="1" applyAlignment="1">
      <alignment horizontal="center" vertical="center"/>
    </xf>
    <xf numFmtId="1" fontId="41" fillId="6" borderId="1" xfId="0" applyNumberFormat="1" applyFont="1" applyFill="1" applyBorder="1"/>
    <xf numFmtId="1" fontId="56" fillId="15" borderId="1" xfId="0" applyNumberFormat="1" applyFont="1" applyFill="1" applyBorder="1" applyAlignment="1">
      <alignment horizontal="center" vertical="center"/>
    </xf>
    <xf numFmtId="0" fontId="35" fillId="6" borderId="1" xfId="0" applyFont="1" applyFill="1" applyBorder="1" applyAlignment="1">
      <alignment horizontal="center" vertical="center"/>
    </xf>
    <xf numFmtId="0" fontId="0" fillId="3" borderId="2" xfId="0" applyFill="1" applyBorder="1" applyProtection="1"/>
    <xf numFmtId="49" fontId="0" fillId="3" borderId="2" xfId="0" applyNumberFormat="1" applyFill="1" applyBorder="1" applyProtection="1"/>
    <xf numFmtId="1" fontId="0" fillId="3" borderId="2" xfId="0" applyNumberFormat="1" applyFill="1" applyBorder="1" applyProtection="1"/>
    <xf numFmtId="0" fontId="9" fillId="3" borderId="2" xfId="0" applyFont="1" applyFill="1" applyBorder="1" applyProtection="1"/>
    <xf numFmtId="0" fontId="0" fillId="4" borderId="1" xfId="0" applyFill="1" applyBorder="1" applyProtection="1"/>
    <xf numFmtId="0" fontId="0" fillId="4" borderId="7" xfId="0" applyFill="1" applyBorder="1" applyProtection="1"/>
    <xf numFmtId="49" fontId="0" fillId="4" borderId="7" xfId="0" applyNumberFormat="1" applyFill="1" applyBorder="1" applyProtection="1"/>
    <xf numFmtId="1" fontId="0" fillId="4" borderId="7" xfId="0" applyNumberFormat="1" applyFill="1" applyBorder="1" applyProtection="1"/>
    <xf numFmtId="1" fontId="0" fillId="4" borderId="1" xfId="0" applyNumberFormat="1" applyFill="1" applyBorder="1" applyProtection="1"/>
    <xf numFmtId="0" fontId="10" fillId="4" borderId="1" xfId="0" applyFont="1" applyFill="1" applyBorder="1" applyProtection="1"/>
    <xf numFmtId="0" fontId="9" fillId="4" borderId="1" xfId="0" applyFont="1" applyFill="1" applyBorder="1" applyProtection="1"/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166" fontId="0" fillId="0" borderId="0" xfId="0" applyNumberFormat="1"/>
    <xf numFmtId="166" fontId="0" fillId="0" borderId="1" xfId="0" applyNumberFormat="1" applyBorder="1"/>
    <xf numFmtId="166" fontId="0" fillId="0" borderId="28" xfId="0" applyNumberFormat="1" applyBorder="1"/>
    <xf numFmtId="166" fontId="18" fillId="0" borderId="25" xfId="0" applyNumberFormat="1" applyFont="1" applyBorder="1"/>
    <xf numFmtId="166" fontId="18" fillId="0" borderId="27" xfId="0" applyNumberFormat="1" applyFont="1" applyBorder="1"/>
    <xf numFmtId="9" fontId="0" fillId="3" borderId="2" xfId="0" applyNumberFormat="1" applyFill="1" applyBorder="1" applyProtection="1"/>
    <xf numFmtId="9" fontId="0" fillId="4" borderId="1" xfId="0" applyNumberFormat="1" applyFill="1" applyBorder="1" applyProtection="1"/>
    <xf numFmtId="9" fontId="0" fillId="0" borderId="1" xfId="0" applyNumberFormat="1" applyBorder="1" applyAlignment="1">
      <alignment horizontal="center"/>
    </xf>
    <xf numFmtId="9" fontId="0" fillId="3" borderId="1" xfId="0" applyNumberFormat="1" applyFill="1" applyBorder="1" applyAlignment="1">
      <alignment horizontal="center"/>
    </xf>
    <xf numFmtId="9" fontId="0" fillId="5" borderId="1" xfId="0" applyNumberFormat="1" applyFill="1" applyBorder="1" applyAlignment="1">
      <alignment horizontal="center"/>
    </xf>
    <xf numFmtId="9" fontId="0" fillId="15" borderId="1" xfId="0" applyNumberFormat="1" applyFill="1" applyBorder="1" applyAlignment="1">
      <alignment horizontal="center"/>
    </xf>
    <xf numFmtId="9" fontId="0" fillId="6" borderId="1" xfId="0" applyNumberFormat="1" applyFill="1" applyBorder="1" applyAlignment="1">
      <alignment horizontal="center"/>
    </xf>
    <xf numFmtId="9" fontId="0" fillId="7" borderId="1" xfId="0" applyNumberFormat="1" applyFill="1" applyBorder="1" applyAlignment="1">
      <alignment horizontal="center"/>
    </xf>
    <xf numFmtId="9" fontId="0" fillId="4" borderId="1" xfId="0" applyNumberFormat="1" applyFill="1" applyBorder="1" applyAlignment="1">
      <alignment horizontal="center"/>
    </xf>
    <xf numFmtId="9" fontId="0" fillId="8" borderId="1" xfId="0" applyNumberFormat="1" applyFill="1" applyBorder="1" applyAlignment="1">
      <alignment horizontal="center"/>
    </xf>
    <xf numFmtId="9" fontId="0" fillId="9" borderId="1" xfId="0" applyNumberFormat="1" applyFill="1" applyBorder="1" applyAlignment="1">
      <alignment horizontal="center"/>
    </xf>
    <xf numFmtId="9" fontId="0" fillId="10" borderId="1" xfId="0" applyNumberFormat="1" applyFill="1" applyBorder="1" applyAlignment="1">
      <alignment horizontal="center"/>
    </xf>
    <xf numFmtId="9" fontId="9" fillId="15" borderId="1" xfId="0" applyNumberFormat="1" applyFont="1" applyFill="1" applyBorder="1"/>
    <xf numFmtId="9" fontId="0" fillId="11" borderId="1" xfId="0" applyNumberFormat="1" applyFill="1" applyBorder="1" applyAlignment="1">
      <alignment horizontal="center"/>
    </xf>
    <xf numFmtId="9" fontId="0" fillId="12" borderId="1" xfId="0" applyNumberFormat="1" applyFill="1" applyBorder="1" applyAlignment="1">
      <alignment horizontal="center"/>
    </xf>
    <xf numFmtId="9" fontId="0" fillId="13" borderId="1" xfId="0" applyNumberFormat="1" applyFill="1" applyBorder="1" applyAlignment="1">
      <alignment horizontal="center"/>
    </xf>
    <xf numFmtId="9" fontId="0" fillId="16" borderId="1" xfId="0" applyNumberFormat="1" applyFill="1" applyBorder="1" applyAlignment="1">
      <alignment horizontal="center"/>
    </xf>
    <xf numFmtId="9" fontId="0" fillId="17" borderId="1" xfId="0" applyNumberFormat="1" applyFill="1" applyBorder="1" applyAlignment="1">
      <alignment horizontal="center"/>
    </xf>
    <xf numFmtId="9" fontId="0" fillId="18" borderId="1" xfId="0" applyNumberFormat="1" applyFill="1" applyBorder="1" applyAlignment="1">
      <alignment horizontal="center"/>
    </xf>
    <xf numFmtId="9" fontId="0" fillId="19" borderId="1" xfId="0" applyNumberFormat="1" applyFill="1" applyBorder="1" applyAlignment="1">
      <alignment horizontal="center"/>
    </xf>
    <xf numFmtId="9" fontId="0" fillId="0" borderId="0" xfId="0" applyNumberFormat="1" applyProtection="1">
      <protection locked="0"/>
    </xf>
    <xf numFmtId="0" fontId="57" fillId="0" borderId="0" xfId="0" applyFont="1" applyAlignment="1">
      <alignment horizontal="right" vertical="top"/>
    </xf>
    <xf numFmtId="0" fontId="0" fillId="0" borderId="0" xfId="0" applyAlignment="1">
      <alignment vertical="top"/>
    </xf>
    <xf numFmtId="9" fontId="0" fillId="0" borderId="0" xfId="0" applyNumberFormat="1"/>
    <xf numFmtId="9" fontId="0" fillId="0" borderId="1" xfId="0" applyNumberFormat="1" applyBorder="1"/>
    <xf numFmtId="9" fontId="0" fillId="0" borderId="28" xfId="0" applyNumberFormat="1" applyBorder="1"/>
    <xf numFmtId="9" fontId="22" fillId="21" borderId="7" xfId="0" applyNumberFormat="1" applyFont="1" applyFill="1" applyBorder="1" applyAlignment="1">
      <alignment horizontal="center" vertical="center"/>
    </xf>
    <xf numFmtId="166" fontId="0" fillId="0" borderId="30" xfId="0" applyNumberFormat="1" applyBorder="1"/>
    <xf numFmtId="166" fontId="0" fillId="0" borderId="26" xfId="0" applyNumberFormat="1" applyBorder="1"/>
    <xf numFmtId="166" fontId="0" fillId="0" borderId="29" xfId="0" applyNumberFormat="1" applyBorder="1"/>
    <xf numFmtId="0" fontId="0" fillId="0" borderId="2" xfId="0" applyBorder="1" applyAlignment="1">
      <alignment horizontal="center"/>
    </xf>
    <xf numFmtId="0" fontId="59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22" borderId="32" xfId="0" applyFont="1" applyFill="1" applyBorder="1"/>
    <xf numFmtId="0" fontId="0" fillId="22" borderId="33" xfId="0" applyFill="1" applyBorder="1"/>
    <xf numFmtId="166" fontId="0" fillId="22" borderId="33" xfId="0" applyNumberFormat="1" applyFill="1" applyBorder="1"/>
    <xf numFmtId="9" fontId="0" fillId="22" borderId="33" xfId="0" applyNumberFormat="1" applyFill="1" applyBorder="1"/>
    <xf numFmtId="166" fontId="18" fillId="22" borderId="34" xfId="0" applyNumberFormat="1" applyFont="1" applyFill="1" applyBorder="1"/>
    <xf numFmtId="166" fontId="18" fillId="0" borderId="31" xfId="0" applyNumberFormat="1" applyFont="1" applyBorder="1"/>
    <xf numFmtId="49" fontId="22" fillId="21" borderId="7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1" fontId="7" fillId="2" borderId="17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6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21" fillId="16" borderId="8" xfId="0" applyFont="1" applyFill="1" applyBorder="1" applyAlignment="1" applyProtection="1">
      <alignment horizontal="center" vertical="center"/>
      <protection hidden="1"/>
    </xf>
    <xf numFmtId="0" fontId="21" fillId="16" borderId="18" xfId="0" applyFont="1" applyFill="1" applyBorder="1" applyAlignment="1" applyProtection="1">
      <alignment horizontal="center" vertical="center"/>
      <protection hidden="1"/>
    </xf>
    <xf numFmtId="0" fontId="21" fillId="16" borderId="19" xfId="0" applyFont="1" applyFill="1" applyBorder="1" applyAlignment="1" applyProtection="1">
      <alignment horizontal="center" vertical="center"/>
      <protection hidden="1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49" fontId="7" fillId="2" borderId="17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1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16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9" fontId="7" fillId="2" borderId="17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20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0" fontId="23" fillId="0" borderId="22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24" fillId="0" borderId="24" xfId="0" applyFont="1" applyBorder="1" applyAlignment="1">
      <alignment horizontal="center" vertical="center"/>
    </xf>
    <xf numFmtId="0" fontId="58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19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indexed="26"/>
        </patternFill>
      </fill>
    </dxf>
    <dxf>
      <fill>
        <patternFill>
          <bgColor indexed="47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</dxfs>
  <tableStyles count="0" defaultTableStyle="TableStyleMedium9" defaultPivotStyle="PivotStyleLight16"/>
  <colors>
    <mruColors>
      <color rgb="FFFFCC66"/>
      <color rgb="FFFF9966"/>
      <color rgb="FFCC99FF"/>
      <color rgb="FFCC66FF"/>
      <color rgb="FFFF99CC"/>
      <color rgb="FFFF6699"/>
      <color rgb="FFFF66CC"/>
      <color rgb="FFFF00FF"/>
      <color rgb="FF0099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0</xdr:row>
          <xdr:rowOff>19050</xdr:rowOff>
        </xdr:from>
        <xdr:to>
          <xdr:col>11</xdr:col>
          <xdr:colOff>714375</xdr:colOff>
          <xdr:row>0</xdr:row>
          <xdr:rowOff>876300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Générer le matériel à commander</a:t>
              </a:r>
            </a:p>
            <a:p>
              <a:pPr algn="ctr" rtl="0">
                <a:defRPr sz="1000"/>
              </a:pPr>
              <a:endParaRPr lang="fr-FR" sz="1000" b="1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0</xdr:row>
          <xdr:rowOff>0</xdr:rowOff>
        </xdr:from>
        <xdr:to>
          <xdr:col>5</xdr:col>
          <xdr:colOff>942975</xdr:colOff>
          <xdr:row>2</xdr:row>
          <xdr:rowOff>228600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Générer les bons de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6"/>
  </sheetPr>
  <dimension ref="A1:G113"/>
  <sheetViews>
    <sheetView tabSelected="1" topLeftCell="B1" workbookViewId="0">
      <pane ySplit="3" topLeftCell="A4" activePane="bottomLeft" state="frozen"/>
      <selection activeCell="L23" sqref="L23"/>
      <selection pane="bottomLeft" activeCell="L23" sqref="L23"/>
    </sheetView>
  </sheetViews>
  <sheetFormatPr baseColWidth="10" defaultColWidth="11" defaultRowHeight="12.75" x14ac:dyDescent="0.2"/>
  <cols>
    <col min="1" max="1" width="5.375" style="19" bestFit="1" customWidth="1"/>
    <col min="2" max="2" width="12.625" customWidth="1"/>
    <col min="3" max="3" width="13" style="177" bestFit="1" customWidth="1"/>
    <col min="4" max="4" width="12.625" style="2" customWidth="1"/>
    <col min="5" max="5" width="37.875" style="2" customWidth="1"/>
    <col min="6" max="7" width="12.625" style="2" customWidth="1"/>
  </cols>
  <sheetData>
    <row r="1" spans="1:7" ht="8.25" customHeight="1" x14ac:dyDescent="0.2">
      <c r="A1" s="15"/>
      <c r="B1" s="11"/>
      <c r="C1" s="173"/>
      <c r="D1" s="12"/>
      <c r="E1" s="13"/>
      <c r="F1" s="13"/>
      <c r="G1" s="14"/>
    </row>
    <row r="2" spans="1:7" ht="6.75" customHeight="1" thickBot="1" x14ac:dyDescent="0.25">
      <c r="A2" s="16"/>
      <c r="B2" s="7"/>
      <c r="C2" s="174"/>
      <c r="D2" s="8"/>
      <c r="E2" s="9"/>
      <c r="F2" s="9"/>
      <c r="G2" s="10"/>
    </row>
    <row r="3" spans="1:7" ht="28.5" customHeight="1" thickTop="1" thickBot="1" x14ac:dyDescent="0.25">
      <c r="A3" s="6" t="s">
        <v>1</v>
      </c>
      <c r="B3" s="5" t="s">
        <v>5</v>
      </c>
      <c r="C3" s="175" t="s">
        <v>161</v>
      </c>
      <c r="D3" s="4" t="s">
        <v>6</v>
      </c>
      <c r="E3" s="4" t="s">
        <v>4</v>
      </c>
      <c r="F3" s="4" t="s">
        <v>141</v>
      </c>
      <c r="G3" s="4" t="s">
        <v>0</v>
      </c>
    </row>
    <row r="4" spans="1:7" ht="13.5" thickTop="1" x14ac:dyDescent="0.2">
      <c r="A4" s="17">
        <v>1</v>
      </c>
      <c r="B4" s="3"/>
      <c r="C4" s="176"/>
      <c r="D4" s="161"/>
      <c r="E4" s="36" t="str">
        <f>IF(ISBLANK($C4),"",INDEX(Stock!$A$4:$I$130,MATCH(Entrée!$C4,Stock!$C$4:$C$130,0),6))</f>
        <v/>
      </c>
      <c r="F4" s="36" t="str">
        <f>IF(ISBLANK($C4),"",INDEX(Stock!$A$4:$I$103,MATCH(Entrée!$C4,Stock!$C$4:$C$103,0),7))</f>
        <v/>
      </c>
      <c r="G4" s="36" t="str">
        <f>IF(ISBLANK($C4),"",INDEX(Stock!$A$4:$I$103,MATCH(Entrée!$C4,Stock!$C$4:$C$103,0),8))</f>
        <v/>
      </c>
    </row>
    <row r="5" spans="1:7" x14ac:dyDescent="0.2">
      <c r="A5" s="18">
        <v>2</v>
      </c>
      <c r="B5" s="3"/>
      <c r="C5" s="176"/>
      <c r="D5" s="162"/>
      <c r="E5" s="36" t="str">
        <f>IF(ISBLANK($C5),"",INDEX(Stock!$A$4:$I$130,MATCH(Entrée!$C5,Stock!$C$4:$C$130,0),6))</f>
        <v/>
      </c>
      <c r="F5" s="36" t="str">
        <f>IF(ISBLANK($C5),"",INDEX(Stock!$A$4:$I$103,MATCH(Entrée!$C5,Stock!$C$4:$C$103,0),7))</f>
        <v/>
      </c>
      <c r="G5" s="36" t="str">
        <f>IF(ISBLANK($C5),"",INDEX(Stock!$A$4:$I$103,MATCH(Entrée!$C5,Stock!$C$4:$C$103,0),8))</f>
        <v/>
      </c>
    </row>
    <row r="6" spans="1:7" x14ac:dyDescent="0.2">
      <c r="A6" s="18">
        <v>3</v>
      </c>
      <c r="B6" s="3"/>
      <c r="C6" s="176"/>
      <c r="D6" s="161"/>
      <c r="E6" s="36" t="str">
        <f>IF(ISBLANK($C6),"",INDEX(Stock!$A$4:$I$130,MATCH(Entrée!$C6,Stock!$C$4:$C$130,0),6))</f>
        <v/>
      </c>
      <c r="F6" s="36" t="str">
        <f>IF(ISBLANK($C6),"",INDEX(Stock!$A$4:$I$103,MATCH(Entrée!$C6,Stock!$C$4:$C$103,0),7))</f>
        <v/>
      </c>
      <c r="G6" s="36" t="str">
        <f>IF(ISBLANK($C6),"",INDEX(Stock!$A$4:$I$103,MATCH(Entrée!$C6,Stock!$C$4:$C$103,0),8))</f>
        <v/>
      </c>
    </row>
    <row r="7" spans="1:7" x14ac:dyDescent="0.2">
      <c r="A7" s="18">
        <v>4</v>
      </c>
      <c r="B7" s="3"/>
      <c r="C7" s="176"/>
      <c r="D7" s="162"/>
      <c r="E7" s="36" t="str">
        <f>IF(ISBLANK($C7),"",INDEX(Stock!$A$4:$I$130,MATCH(Entrée!$C7,Stock!$C$4:$C$130,0),6))</f>
        <v/>
      </c>
      <c r="F7" s="36" t="str">
        <f>IF(ISBLANK($C7),"",INDEX(Stock!$A$4:$I$103,MATCH(Entrée!$C7,Stock!$C$4:$C$103,0),7))</f>
        <v/>
      </c>
      <c r="G7" s="36" t="str">
        <f>IF(ISBLANK($C7),"",INDEX(Stock!$A$4:$I$103,MATCH(Entrée!$C7,Stock!$C$4:$C$103,0),8))</f>
        <v/>
      </c>
    </row>
    <row r="8" spans="1:7" x14ac:dyDescent="0.2">
      <c r="A8" s="18">
        <v>5</v>
      </c>
      <c r="B8" s="1"/>
      <c r="C8" s="176"/>
      <c r="D8" s="161"/>
      <c r="E8" s="36" t="str">
        <f>IF(ISBLANK($C8),"",INDEX(Stock!$A$4:$I$130,MATCH(Entrée!$C8,Stock!$C$4:$C$130,0),6))</f>
        <v/>
      </c>
      <c r="F8" s="36" t="str">
        <f>IF(ISBLANK($C8),"",INDEX(Stock!$A$4:$I$103,MATCH(Entrée!$C8,Stock!$C$4:$C$103,0),7))</f>
        <v/>
      </c>
      <c r="G8" s="36" t="str">
        <f>IF(ISBLANK($C8),"",INDEX(Stock!$A$4:$I$103,MATCH(Entrée!$C8,Stock!$C$4:$C$103,0),8))</f>
        <v/>
      </c>
    </row>
    <row r="9" spans="1:7" x14ac:dyDescent="0.2">
      <c r="A9" s="18">
        <v>6</v>
      </c>
      <c r="B9" s="1"/>
      <c r="C9" s="176"/>
      <c r="D9" s="162"/>
      <c r="E9" s="36" t="str">
        <f>IF(ISBLANK($C9),"",INDEX(Stock!$A$4:$I$130,MATCH(Entrée!$C9,Stock!$C$4:$C$130,0),6))</f>
        <v/>
      </c>
      <c r="F9" s="36" t="str">
        <f>IF(ISBLANK($C9),"",INDEX(Stock!$A$4:$I$103,MATCH(Entrée!$C9,Stock!$C$4:$C$103,0),7))</f>
        <v/>
      </c>
      <c r="G9" s="36" t="str">
        <f>IF(ISBLANK($C9),"",INDEX(Stock!$A$4:$I$103,MATCH(Entrée!$C9,Stock!$C$4:$C$103,0),8))</f>
        <v/>
      </c>
    </row>
    <row r="10" spans="1:7" x14ac:dyDescent="0.2">
      <c r="A10" s="18">
        <v>7</v>
      </c>
      <c r="B10" s="1"/>
      <c r="C10" s="176"/>
      <c r="D10" s="161"/>
      <c r="E10" s="36" t="str">
        <f>IF(ISBLANK($C10),"",INDEX(Stock!$A$4:$I$130,MATCH(Entrée!$C10,Stock!$C$4:$C$130,0),6))</f>
        <v/>
      </c>
      <c r="F10" s="36" t="str">
        <f>IF(ISBLANK($C10),"",INDEX(Stock!$A$4:$I$103,MATCH(Entrée!$C10,Stock!$C$4:$C$103,0),7))</f>
        <v/>
      </c>
      <c r="G10" s="36" t="str">
        <f>IF(ISBLANK($C10),"",INDEX(Stock!$A$4:$I$103,MATCH(Entrée!$C10,Stock!$C$4:$C$103,0),8))</f>
        <v/>
      </c>
    </row>
    <row r="11" spans="1:7" x14ac:dyDescent="0.2">
      <c r="A11" s="18">
        <v>8</v>
      </c>
      <c r="B11" s="1"/>
      <c r="C11" s="176"/>
      <c r="D11" s="162"/>
      <c r="E11" s="36" t="str">
        <f>IF(ISBLANK($C11),"",INDEX(Stock!$A$4:$I$130,MATCH(Entrée!$C11,Stock!$C$4:$C$130,0),6))</f>
        <v/>
      </c>
      <c r="F11" s="36" t="str">
        <f>IF(ISBLANK($C11),"",INDEX(Stock!$A$4:$I$103,MATCH(Entrée!$C11,Stock!$C$4:$C$103,0),7))</f>
        <v/>
      </c>
      <c r="G11" s="36" t="str">
        <f>IF(ISBLANK($C11),"",INDEX(Stock!$A$4:$I$103,MATCH(Entrée!$C11,Stock!$C$4:$C$103,0),8))</f>
        <v/>
      </c>
    </row>
    <row r="12" spans="1:7" x14ac:dyDescent="0.2">
      <c r="A12" s="18">
        <v>9</v>
      </c>
      <c r="B12" s="1"/>
      <c r="C12" s="176"/>
      <c r="D12" s="161"/>
      <c r="E12" s="36" t="str">
        <f>IF(ISBLANK($C12),"",INDEX(Stock!$A$4:$I$130,MATCH(Entrée!$C12,Stock!$C$4:$C$130,0),6))</f>
        <v/>
      </c>
      <c r="F12" s="36" t="str">
        <f>IF(ISBLANK($C12),"",INDEX(Stock!$A$4:$I$103,MATCH(Entrée!$C12,Stock!$C$4:$C$103,0),7))</f>
        <v/>
      </c>
      <c r="G12" s="36" t="str">
        <f>IF(ISBLANK($C12),"",INDEX(Stock!$A$4:$I$103,MATCH(Entrée!$C12,Stock!$C$4:$C$103,0),8))</f>
        <v/>
      </c>
    </row>
    <row r="13" spans="1:7" x14ac:dyDescent="0.2">
      <c r="A13" s="18">
        <v>10</v>
      </c>
      <c r="B13" s="1"/>
      <c r="C13" s="176"/>
      <c r="D13" s="162"/>
      <c r="E13" s="36" t="str">
        <f>IF(ISBLANK($C13),"",INDEX(Stock!$A$4:$I$130,MATCH(Entrée!$C13,Stock!$C$4:$C$130,0),6))</f>
        <v/>
      </c>
      <c r="F13" s="36" t="str">
        <f>IF(ISBLANK($C13),"",INDEX(Stock!$A$4:$I$103,MATCH(Entrée!$C13,Stock!$C$4:$C$103,0),7))</f>
        <v/>
      </c>
      <c r="G13" s="36" t="str">
        <f>IF(ISBLANK($C13),"",INDEX(Stock!$A$4:$I$103,MATCH(Entrée!$C13,Stock!$C$4:$C$103,0),8))</f>
        <v/>
      </c>
    </row>
    <row r="14" spans="1:7" x14ac:dyDescent="0.2">
      <c r="A14" s="18">
        <v>11</v>
      </c>
      <c r="B14" s="1"/>
      <c r="C14" s="176"/>
      <c r="D14" s="161"/>
      <c r="E14" s="36" t="str">
        <f>IF(ISBLANK($C14),"",INDEX(Stock!$A$4:$I$130,MATCH(Entrée!$C14,Stock!$C$4:$C$130,0),6))</f>
        <v/>
      </c>
      <c r="F14" s="36" t="str">
        <f>IF(ISBLANK($C14),"",INDEX(Stock!$A$4:$I$103,MATCH(Entrée!$C14,Stock!$C$4:$C$103,0),7))</f>
        <v/>
      </c>
      <c r="G14" s="36" t="str">
        <f>IF(ISBLANK($C14),"",INDEX(Stock!$A$4:$I$103,MATCH(Entrée!$C14,Stock!$C$4:$C$103,0),8))</f>
        <v/>
      </c>
    </row>
    <row r="15" spans="1:7" x14ac:dyDescent="0.2">
      <c r="A15" s="18">
        <v>12</v>
      </c>
      <c r="B15" s="1"/>
      <c r="C15" s="176"/>
      <c r="D15" s="162"/>
      <c r="E15" s="36" t="str">
        <f>IF(ISBLANK($C15),"",INDEX(Stock!$A$4:$I$130,MATCH(Entrée!$C15,Stock!$C$4:$C$130,0),6))</f>
        <v/>
      </c>
      <c r="F15" s="36" t="str">
        <f>IF(ISBLANK($C15),"",INDEX(Stock!$A$4:$I$103,MATCH(Entrée!$C15,Stock!$C$4:$C$103,0),7))</f>
        <v/>
      </c>
      <c r="G15" s="36" t="str">
        <f>IF(ISBLANK($C15),"",INDEX(Stock!$A$4:$I$103,MATCH(Entrée!$C15,Stock!$C$4:$C$103,0),8))</f>
        <v/>
      </c>
    </row>
    <row r="16" spans="1:7" x14ac:dyDescent="0.2">
      <c r="A16" s="18">
        <v>13</v>
      </c>
      <c r="B16" s="1"/>
      <c r="C16" s="176"/>
      <c r="D16" s="161"/>
      <c r="E16" s="36" t="str">
        <f>IF(ISBLANK($C16),"",INDEX(Stock!$A$4:$I$130,MATCH(Entrée!$C16,Stock!$C$4:$C$130,0),6))</f>
        <v/>
      </c>
      <c r="F16" s="36" t="str">
        <f>IF(ISBLANK($C16),"",INDEX(Stock!$A$4:$I$103,MATCH(Entrée!$C16,Stock!$C$4:$C$103,0),7))</f>
        <v/>
      </c>
      <c r="G16" s="36" t="str">
        <f>IF(ISBLANK($C16),"",INDEX(Stock!$A$4:$I$103,MATCH(Entrée!$C16,Stock!$C$4:$C$103,0),8))</f>
        <v/>
      </c>
    </row>
    <row r="17" spans="1:7" x14ac:dyDescent="0.2">
      <c r="A17" s="18">
        <v>14</v>
      </c>
      <c r="B17" s="1"/>
      <c r="C17" s="176"/>
      <c r="D17" s="162"/>
      <c r="E17" s="36" t="str">
        <f>IF(ISBLANK($C17),"",INDEX(Stock!$A$4:$I$130,MATCH(Entrée!$C17,Stock!$C$4:$C$130,0),6))</f>
        <v/>
      </c>
      <c r="F17" s="36" t="str">
        <f>IF(ISBLANK($C17),"",INDEX(Stock!$A$4:$I$103,MATCH(Entrée!$C17,Stock!$C$4:$C$103,0),7))</f>
        <v/>
      </c>
      <c r="G17" s="36" t="str">
        <f>IF(ISBLANK($C17),"",INDEX(Stock!$A$4:$I$103,MATCH(Entrée!$C17,Stock!$C$4:$C$103,0),8))</f>
        <v/>
      </c>
    </row>
    <row r="18" spans="1:7" x14ac:dyDescent="0.2">
      <c r="A18" s="18">
        <v>15</v>
      </c>
      <c r="B18" s="1"/>
      <c r="C18" s="176"/>
      <c r="D18" s="161"/>
      <c r="E18" s="36" t="str">
        <f>IF(ISBLANK($C18),"",INDEX(Stock!$A$4:$I$130,MATCH(Entrée!$C18,Stock!$C$4:$C$130,0),6))</f>
        <v/>
      </c>
      <c r="F18" s="36" t="str">
        <f>IF(ISBLANK($C18),"",INDEX(Stock!$A$4:$I$103,MATCH(Entrée!$C18,Stock!$C$4:$C$103,0),7))</f>
        <v/>
      </c>
      <c r="G18" s="36" t="str">
        <f>IF(ISBLANK($C18),"",INDEX(Stock!$A$4:$I$103,MATCH(Entrée!$C18,Stock!$C$4:$C$103,0),8))</f>
        <v/>
      </c>
    </row>
    <row r="19" spans="1:7" x14ac:dyDescent="0.2">
      <c r="A19" s="18">
        <v>16</v>
      </c>
      <c r="B19" s="1"/>
      <c r="C19" s="176"/>
      <c r="D19" s="162"/>
      <c r="E19" s="36" t="str">
        <f>IF(ISBLANK($C19),"",INDEX(Stock!$A$4:$I$130,MATCH(Entrée!$C19,Stock!$C$4:$C$130,0),6))</f>
        <v/>
      </c>
      <c r="F19" s="36" t="str">
        <f>IF(ISBLANK($C19),"",INDEX(Stock!$A$4:$I$103,MATCH(Entrée!$C19,Stock!$C$4:$C$103,0),7))</f>
        <v/>
      </c>
      <c r="G19" s="36" t="str">
        <f>IF(ISBLANK($C19),"",INDEX(Stock!$A$4:$I$103,MATCH(Entrée!$C19,Stock!$C$4:$C$103,0),8))</f>
        <v/>
      </c>
    </row>
    <row r="20" spans="1:7" x14ac:dyDescent="0.2">
      <c r="A20" s="18">
        <v>17</v>
      </c>
      <c r="B20" s="1"/>
      <c r="C20" s="176"/>
      <c r="D20" s="161"/>
      <c r="E20" s="36" t="str">
        <f>IF(ISBLANK($C20),"",INDEX(Stock!$A$4:$I$130,MATCH(Entrée!$C20,Stock!$C$4:$C$130,0),6))</f>
        <v/>
      </c>
      <c r="F20" s="36" t="str">
        <f>IF(ISBLANK($C20),"",INDEX(Stock!$A$4:$I$103,MATCH(Entrée!$C20,Stock!$C$4:$C$103,0),7))</f>
        <v/>
      </c>
      <c r="G20" s="36" t="str">
        <f>IF(ISBLANK($C20),"",INDEX(Stock!$A$4:$I$103,MATCH(Entrée!$C20,Stock!$C$4:$C$103,0),8))</f>
        <v/>
      </c>
    </row>
    <row r="21" spans="1:7" x14ac:dyDescent="0.2">
      <c r="A21" s="18">
        <v>18</v>
      </c>
      <c r="B21" s="1"/>
      <c r="C21" s="176"/>
      <c r="D21" s="162"/>
      <c r="E21" s="36" t="str">
        <f>IF(ISBLANK($C21),"",INDEX(Stock!$A$4:$I$130,MATCH(Entrée!$C21,Stock!$C$4:$C$130,0),6))</f>
        <v/>
      </c>
      <c r="F21" s="36" t="str">
        <f>IF(ISBLANK($C21),"",INDEX(Stock!$A$4:$I$103,MATCH(Entrée!$C21,Stock!$C$4:$C$103,0),7))</f>
        <v/>
      </c>
      <c r="G21" s="36" t="str">
        <f>IF(ISBLANK($C21),"",INDEX(Stock!$A$4:$I$103,MATCH(Entrée!$C21,Stock!$C$4:$C$103,0),8))</f>
        <v/>
      </c>
    </row>
    <row r="22" spans="1:7" x14ac:dyDescent="0.2">
      <c r="A22" s="18">
        <v>19</v>
      </c>
      <c r="B22" s="1"/>
      <c r="C22" s="176"/>
      <c r="D22" s="161"/>
      <c r="E22" s="36" t="str">
        <f>IF(ISBLANK($C22),"",INDEX(Stock!$A$4:$I$130,MATCH(Entrée!$C22,Stock!$C$4:$C$130,0),6))</f>
        <v/>
      </c>
      <c r="F22" s="36" t="str">
        <f>IF(ISBLANK($C22),"",INDEX(Stock!$A$4:$I$103,MATCH(Entrée!$C22,Stock!$C$4:$C$103,0),7))</f>
        <v/>
      </c>
      <c r="G22" s="36" t="str">
        <f>IF(ISBLANK($C22),"",INDEX(Stock!$A$4:$I$103,MATCH(Entrée!$C22,Stock!$C$4:$C$103,0),8))</f>
        <v/>
      </c>
    </row>
    <row r="23" spans="1:7" x14ac:dyDescent="0.2">
      <c r="A23" s="18">
        <v>20</v>
      </c>
      <c r="B23" s="1"/>
      <c r="C23" s="176"/>
      <c r="D23" s="162"/>
      <c r="E23" s="36" t="str">
        <f>IF(ISBLANK($C23),"",INDEX(Stock!$A$4:$I$130,MATCH(Entrée!$C23,Stock!$C$4:$C$130,0),6))</f>
        <v/>
      </c>
      <c r="F23" s="36" t="str">
        <f>IF(ISBLANK($C23),"",INDEX(Stock!$A$4:$I$103,MATCH(Entrée!$C23,Stock!$C$4:$C$103,0),7))</f>
        <v/>
      </c>
      <c r="G23" s="36" t="str">
        <f>IF(ISBLANK($C23),"",INDEX(Stock!$A$4:$I$103,MATCH(Entrée!$C23,Stock!$C$4:$C$103,0),8))</f>
        <v/>
      </c>
    </row>
    <row r="24" spans="1:7" x14ac:dyDescent="0.2">
      <c r="A24" s="18">
        <v>21</v>
      </c>
      <c r="B24" s="1"/>
      <c r="C24" s="176"/>
      <c r="D24" s="161"/>
      <c r="E24" s="36" t="str">
        <f>IF(ISBLANK($C24),"",INDEX(Stock!$A$4:$I$130,MATCH(Entrée!$C24,Stock!$C$4:$C$130,0),6))</f>
        <v/>
      </c>
      <c r="F24" s="36" t="str">
        <f>IF(ISBLANK($C24),"",INDEX(Stock!$A$4:$I$103,MATCH(Entrée!$C24,Stock!$C$4:$C$103,0),7))</f>
        <v/>
      </c>
      <c r="G24" s="36" t="str">
        <f>IF(ISBLANK($C24),"",INDEX(Stock!$A$4:$I$103,MATCH(Entrée!$C24,Stock!$C$4:$C$103,0),8))</f>
        <v/>
      </c>
    </row>
    <row r="25" spans="1:7" x14ac:dyDescent="0.2">
      <c r="A25" s="18">
        <v>22</v>
      </c>
      <c r="B25" s="1"/>
      <c r="C25" s="176"/>
      <c r="D25" s="162"/>
      <c r="E25" s="36" t="str">
        <f>IF(ISBLANK($C25),"",INDEX(Stock!$A$4:$I$130,MATCH(Entrée!$C25,Stock!$C$4:$C$130,0),6))</f>
        <v/>
      </c>
      <c r="F25" s="36" t="str">
        <f>IF(ISBLANK($C25),"",INDEX(Stock!$A$4:$I$103,MATCH(Entrée!$C25,Stock!$C$4:$C$103,0),7))</f>
        <v/>
      </c>
      <c r="G25" s="36" t="str">
        <f>IF(ISBLANK($C25),"",INDEX(Stock!$A$4:$I$103,MATCH(Entrée!$C25,Stock!$C$4:$C$103,0),8))</f>
        <v/>
      </c>
    </row>
    <row r="26" spans="1:7" x14ac:dyDescent="0.2">
      <c r="A26" s="18">
        <v>23</v>
      </c>
      <c r="B26" s="1"/>
      <c r="C26" s="176"/>
      <c r="D26" s="161"/>
      <c r="E26" s="36" t="str">
        <f>IF(ISBLANK($C26),"",INDEX(Stock!$A$4:$I$130,MATCH(Entrée!$C26,Stock!$C$4:$C$130,0),6))</f>
        <v/>
      </c>
      <c r="F26" s="36" t="str">
        <f>IF(ISBLANK($C26),"",INDEX(Stock!$A$4:$I$103,MATCH(Entrée!$C26,Stock!$C$4:$C$103,0),7))</f>
        <v/>
      </c>
      <c r="G26" s="36" t="str">
        <f>IF(ISBLANK($C26),"",INDEX(Stock!$A$4:$I$103,MATCH(Entrée!$C26,Stock!$C$4:$C$103,0),8))</f>
        <v/>
      </c>
    </row>
    <row r="27" spans="1:7" x14ac:dyDescent="0.2">
      <c r="A27" s="18">
        <v>24</v>
      </c>
      <c r="B27" s="1"/>
      <c r="C27" s="176"/>
      <c r="D27" s="162"/>
      <c r="E27" s="36" t="str">
        <f>IF(ISBLANK($C27),"",INDEX(Stock!$A$4:$I$130,MATCH(Entrée!$C27,Stock!$C$4:$C$130,0),6))</f>
        <v/>
      </c>
      <c r="F27" s="36" t="str">
        <f>IF(ISBLANK($C27),"",INDEX(Stock!$A$4:$I$103,MATCH(Entrée!$C27,Stock!$C$4:$C$103,0),7))</f>
        <v/>
      </c>
      <c r="G27" s="36" t="str">
        <f>IF(ISBLANK($C27),"",INDEX(Stock!$A$4:$I$103,MATCH(Entrée!$C27,Stock!$C$4:$C$103,0),8))</f>
        <v/>
      </c>
    </row>
    <row r="28" spans="1:7" x14ac:dyDescent="0.2">
      <c r="A28" s="18">
        <v>25</v>
      </c>
      <c r="B28" s="1"/>
      <c r="C28" s="176"/>
      <c r="D28" s="161"/>
      <c r="E28" s="36" t="str">
        <f>IF(ISBLANK($C28),"",INDEX(Stock!$A$4:$I$130,MATCH(Entrée!$C28,Stock!$C$4:$C$130,0),6))</f>
        <v/>
      </c>
      <c r="F28" s="36" t="str">
        <f>IF(ISBLANK($C28),"",INDEX(Stock!$A$4:$I$103,MATCH(Entrée!$C28,Stock!$C$4:$C$103,0),7))</f>
        <v/>
      </c>
      <c r="G28" s="36" t="str">
        <f>IF(ISBLANK($C28),"",INDEX(Stock!$A$4:$I$103,MATCH(Entrée!$C28,Stock!$C$4:$C$103,0),8))</f>
        <v/>
      </c>
    </row>
    <row r="29" spans="1:7" x14ac:dyDescent="0.2">
      <c r="A29" s="18">
        <v>26</v>
      </c>
      <c r="B29" s="1"/>
      <c r="C29" s="176"/>
      <c r="D29" s="162"/>
      <c r="E29" s="36" t="str">
        <f>IF(ISBLANK($C29),"",INDEX(Stock!$A$4:$I$130,MATCH(Entrée!$C29,Stock!$C$4:$C$130,0),6))</f>
        <v/>
      </c>
      <c r="F29" s="36" t="str">
        <f>IF(ISBLANK($C29),"",INDEX(Stock!$A$4:$I$103,MATCH(Entrée!$C29,Stock!$C$4:$C$103,0),7))</f>
        <v/>
      </c>
      <c r="G29" s="36" t="str">
        <f>IF(ISBLANK($C29),"",INDEX(Stock!$A$4:$I$103,MATCH(Entrée!$C29,Stock!$C$4:$C$103,0),8))</f>
        <v/>
      </c>
    </row>
    <row r="30" spans="1:7" x14ac:dyDescent="0.2">
      <c r="A30" s="18">
        <v>27</v>
      </c>
      <c r="B30" s="1"/>
      <c r="C30" s="176"/>
      <c r="D30" s="161"/>
      <c r="E30" s="36" t="str">
        <f>IF(ISBLANK($C30),"",INDEX(Stock!$A$4:$I$130,MATCH(Entrée!$C30,Stock!$C$4:$C$130,0),6))</f>
        <v/>
      </c>
      <c r="F30" s="36" t="str">
        <f>IF(ISBLANK($C30),"",INDEX(Stock!$A$4:$I$103,MATCH(Entrée!$C30,Stock!$C$4:$C$103,0),7))</f>
        <v/>
      </c>
      <c r="G30" s="36" t="str">
        <f>IF(ISBLANK($C30),"",INDEX(Stock!$A$4:$I$103,MATCH(Entrée!$C30,Stock!$C$4:$C$103,0),8))</f>
        <v/>
      </c>
    </row>
    <row r="31" spans="1:7" x14ac:dyDescent="0.2">
      <c r="A31" s="18">
        <v>28</v>
      </c>
      <c r="B31" s="1"/>
      <c r="C31" s="176"/>
      <c r="D31" s="162"/>
      <c r="E31" s="36" t="str">
        <f>IF(ISBLANK($C31),"",INDEX(Stock!$A$4:$I$130,MATCH(Entrée!$C31,Stock!$C$4:$C$130,0),6))</f>
        <v/>
      </c>
      <c r="F31" s="36" t="str">
        <f>IF(ISBLANK($C31),"",INDEX(Stock!$A$4:$I$103,MATCH(Entrée!$C31,Stock!$C$4:$C$103,0),7))</f>
        <v/>
      </c>
      <c r="G31" s="36" t="str">
        <f>IF(ISBLANK($C31),"",INDEX(Stock!$A$4:$I$103,MATCH(Entrée!$C31,Stock!$C$4:$C$103,0),8))</f>
        <v/>
      </c>
    </row>
    <row r="32" spans="1:7" x14ac:dyDescent="0.2">
      <c r="A32" s="18">
        <v>29</v>
      </c>
      <c r="B32" s="1"/>
      <c r="C32" s="176"/>
      <c r="D32" s="161"/>
      <c r="E32" s="36" t="str">
        <f>IF(ISBLANK($C32),"",INDEX(Stock!$A$4:$I$130,MATCH(Entrée!$C32,Stock!$C$4:$C$130,0),6))</f>
        <v/>
      </c>
      <c r="F32" s="36" t="str">
        <f>IF(ISBLANK($C32),"",INDEX(Stock!$A$4:$I$103,MATCH(Entrée!$C32,Stock!$C$4:$C$103,0),7))</f>
        <v/>
      </c>
      <c r="G32" s="36" t="str">
        <f>IF(ISBLANK($C32),"",INDEX(Stock!$A$4:$I$103,MATCH(Entrée!$C32,Stock!$C$4:$C$103,0),8))</f>
        <v/>
      </c>
    </row>
    <row r="33" spans="1:7" x14ac:dyDescent="0.2">
      <c r="A33" s="18">
        <v>30</v>
      </c>
      <c r="B33" s="1"/>
      <c r="C33" s="176"/>
      <c r="D33" s="162"/>
      <c r="E33" s="36" t="str">
        <f>IF(ISBLANK($C33),"",INDEX(Stock!$A$4:$I$130,MATCH(Entrée!$C33,Stock!$C$4:$C$130,0),6))</f>
        <v/>
      </c>
      <c r="F33" s="36" t="str">
        <f>IF(ISBLANK($C33),"",INDEX(Stock!$A$4:$I$103,MATCH(Entrée!$C33,Stock!$C$4:$C$103,0),7))</f>
        <v/>
      </c>
      <c r="G33" s="36" t="str">
        <f>IF(ISBLANK($C33),"",INDEX(Stock!$A$4:$I$103,MATCH(Entrée!$C33,Stock!$C$4:$C$103,0),8))</f>
        <v/>
      </c>
    </row>
    <row r="34" spans="1:7" x14ac:dyDescent="0.2">
      <c r="A34" s="18">
        <v>31</v>
      </c>
      <c r="B34" s="1"/>
      <c r="C34" s="176"/>
      <c r="D34" s="161"/>
      <c r="E34" s="36" t="str">
        <f>IF(ISBLANK($C34),"",INDEX(Stock!$A$4:$I$130,MATCH(Entrée!$C34,Stock!$C$4:$C$130,0),6))</f>
        <v/>
      </c>
      <c r="F34" s="36" t="str">
        <f>IF(ISBLANK($C34),"",INDEX(Stock!$A$4:$I$103,MATCH(Entrée!$C34,Stock!$C$4:$C$103,0),7))</f>
        <v/>
      </c>
      <c r="G34" s="36" t="str">
        <f>IF(ISBLANK($C34),"",INDEX(Stock!$A$4:$I$103,MATCH(Entrée!$C34,Stock!$C$4:$C$103,0),8))</f>
        <v/>
      </c>
    </row>
    <row r="35" spans="1:7" x14ac:dyDescent="0.2">
      <c r="A35" s="18">
        <v>32</v>
      </c>
      <c r="B35" s="1"/>
      <c r="C35" s="176"/>
      <c r="D35" s="162"/>
      <c r="E35" s="36" t="str">
        <f>IF(ISBLANK($C35),"",INDEX(Stock!$A$4:$I$130,MATCH(Entrée!$C35,Stock!$C$4:$C$130,0),6))</f>
        <v/>
      </c>
      <c r="F35" s="36" t="str">
        <f>IF(ISBLANK($C35),"",INDEX(Stock!$A$4:$I$103,MATCH(Entrée!$C35,Stock!$C$4:$C$103,0),7))</f>
        <v/>
      </c>
      <c r="G35" s="36" t="str">
        <f>IF(ISBLANK($C35),"",INDEX(Stock!$A$4:$I$103,MATCH(Entrée!$C35,Stock!$C$4:$C$103,0),8))</f>
        <v/>
      </c>
    </row>
    <row r="36" spans="1:7" x14ac:dyDescent="0.2">
      <c r="A36" s="18">
        <v>33</v>
      </c>
      <c r="B36" s="1"/>
      <c r="C36" s="176"/>
      <c r="D36" s="161"/>
      <c r="E36" s="36" t="str">
        <f>IF(ISBLANK($C36),"",INDEX(Stock!$A$4:$I$130,MATCH(Entrée!$C36,Stock!$C$4:$C$130,0),6))</f>
        <v/>
      </c>
      <c r="F36" s="36" t="str">
        <f>IF(ISBLANK($C36),"",INDEX(Stock!$A$4:$I$103,MATCH(Entrée!$C36,Stock!$C$4:$C$103,0),7))</f>
        <v/>
      </c>
      <c r="G36" s="36" t="str">
        <f>IF(ISBLANK($C36),"",INDEX(Stock!$A$4:$I$103,MATCH(Entrée!$C36,Stock!$C$4:$C$103,0),8))</f>
        <v/>
      </c>
    </row>
    <row r="37" spans="1:7" x14ac:dyDescent="0.2">
      <c r="A37" s="18">
        <v>34</v>
      </c>
      <c r="B37" s="1"/>
      <c r="C37" s="176"/>
      <c r="D37" s="162"/>
      <c r="E37" s="36" t="str">
        <f>IF(ISBLANK($C37),"",INDEX(Stock!$A$4:$I$130,MATCH(Entrée!$C37,Stock!$C$4:$C$130,0),6))</f>
        <v/>
      </c>
      <c r="F37" s="36" t="str">
        <f>IF(ISBLANK($C37),"",INDEX(Stock!$A$4:$I$103,MATCH(Entrée!$C37,Stock!$C$4:$C$103,0),7))</f>
        <v/>
      </c>
      <c r="G37" s="36" t="str">
        <f>IF(ISBLANK($C37),"",INDEX(Stock!$A$4:$I$103,MATCH(Entrée!$C37,Stock!$C$4:$C$103,0),8))</f>
        <v/>
      </c>
    </row>
    <row r="38" spans="1:7" x14ac:dyDescent="0.2">
      <c r="A38" s="18">
        <v>35</v>
      </c>
      <c r="B38" s="1"/>
      <c r="C38" s="176"/>
      <c r="D38" s="161"/>
      <c r="E38" s="36" t="str">
        <f>IF(ISBLANK($C38),"",INDEX(Stock!$A$4:$I$130,MATCH(Entrée!$C38,Stock!$C$4:$C$130,0),6))</f>
        <v/>
      </c>
      <c r="F38" s="36" t="str">
        <f>IF(ISBLANK($C38),"",INDEX(Stock!$A$4:$I$103,MATCH(Entrée!$C38,Stock!$C$4:$C$103,0),7))</f>
        <v/>
      </c>
      <c r="G38" s="36" t="str">
        <f>IF(ISBLANK($C38),"",INDEX(Stock!$A$4:$I$103,MATCH(Entrée!$C38,Stock!$C$4:$C$103,0),8))</f>
        <v/>
      </c>
    </row>
    <row r="39" spans="1:7" x14ac:dyDescent="0.2">
      <c r="A39" s="18">
        <v>36</v>
      </c>
      <c r="B39" s="1"/>
      <c r="C39" s="176"/>
      <c r="D39" s="162"/>
      <c r="E39" s="36" t="str">
        <f>IF(ISBLANK($C39),"",INDEX(Stock!$A$4:$I$130,MATCH(Entrée!$C39,Stock!$C$4:$C$130,0),6))</f>
        <v/>
      </c>
      <c r="F39" s="36" t="str">
        <f>IF(ISBLANK($C39),"",INDEX(Stock!$A$4:$I$103,MATCH(Entrée!$C39,Stock!$C$4:$C$103,0),7))</f>
        <v/>
      </c>
      <c r="G39" s="36" t="str">
        <f>IF(ISBLANK($C39),"",INDEX(Stock!$A$4:$I$103,MATCH(Entrée!$C39,Stock!$C$4:$C$103,0),8))</f>
        <v/>
      </c>
    </row>
    <row r="40" spans="1:7" x14ac:dyDescent="0.2">
      <c r="A40" s="18">
        <v>37</v>
      </c>
      <c r="B40" s="1"/>
      <c r="C40" s="176"/>
      <c r="D40" s="161"/>
      <c r="E40" s="36" t="str">
        <f>IF(ISBLANK($C40),"",INDEX(Stock!$A$4:$I$130,MATCH(Entrée!$C40,Stock!$C$4:$C$130,0),6))</f>
        <v/>
      </c>
      <c r="F40" s="36" t="str">
        <f>IF(ISBLANK($C40),"",INDEX(Stock!$A$4:$I$103,MATCH(Entrée!$C40,Stock!$C$4:$C$103,0),7))</f>
        <v/>
      </c>
      <c r="G40" s="36" t="str">
        <f>IF(ISBLANK($C40),"",INDEX(Stock!$A$4:$I$103,MATCH(Entrée!$C40,Stock!$C$4:$C$103,0),8))</f>
        <v/>
      </c>
    </row>
    <row r="41" spans="1:7" x14ac:dyDescent="0.2">
      <c r="A41" s="18">
        <v>38</v>
      </c>
      <c r="B41" s="1"/>
      <c r="C41" s="176"/>
      <c r="D41" s="162"/>
      <c r="E41" s="36" t="str">
        <f>IF(ISBLANK($C41),"",INDEX(Stock!$A$4:$I$130,MATCH(Entrée!$C41,Stock!$C$4:$C$130,0),6))</f>
        <v/>
      </c>
      <c r="F41" s="36" t="str">
        <f>IF(ISBLANK($C41),"",INDEX(Stock!$A$4:$I$103,MATCH(Entrée!$C41,Stock!$C$4:$C$103,0),7))</f>
        <v/>
      </c>
      <c r="G41" s="36" t="str">
        <f>IF(ISBLANK($C41),"",INDEX(Stock!$A$4:$I$103,MATCH(Entrée!$C41,Stock!$C$4:$C$103,0),8))</f>
        <v/>
      </c>
    </row>
    <row r="42" spans="1:7" x14ac:dyDescent="0.2">
      <c r="A42" s="18">
        <v>39</v>
      </c>
      <c r="B42" s="1"/>
      <c r="C42" s="176"/>
      <c r="D42" s="161"/>
      <c r="E42" s="36" t="str">
        <f>IF(ISBLANK($C42),"",INDEX(Stock!$A$4:$I$130,MATCH(Entrée!$C42,Stock!$C$4:$C$130,0),6))</f>
        <v/>
      </c>
      <c r="F42" s="36" t="str">
        <f>IF(ISBLANK($C42),"",INDEX(Stock!$A$4:$I$103,MATCH(Entrée!$C42,Stock!$C$4:$C$103,0),7))</f>
        <v/>
      </c>
      <c r="G42" s="36" t="str">
        <f>IF(ISBLANK($C42),"",INDEX(Stock!$A$4:$I$103,MATCH(Entrée!$C42,Stock!$C$4:$C$103,0),8))</f>
        <v/>
      </c>
    </row>
    <row r="43" spans="1:7" x14ac:dyDescent="0.2">
      <c r="A43" s="18">
        <v>40</v>
      </c>
      <c r="B43" s="1"/>
      <c r="C43" s="176"/>
      <c r="D43" s="162"/>
      <c r="E43" s="36" t="str">
        <f>IF(ISBLANK($C43),"",INDEX(Stock!$A$4:$I$130,MATCH(Entrée!$C43,Stock!$C$4:$C$130,0),6))</f>
        <v/>
      </c>
      <c r="F43" s="36" t="str">
        <f>IF(ISBLANK($C43),"",INDEX(Stock!$A$4:$I$103,MATCH(Entrée!$C43,Stock!$C$4:$C$103,0),7))</f>
        <v/>
      </c>
      <c r="G43" s="36" t="str">
        <f>IF(ISBLANK($C43),"",INDEX(Stock!$A$4:$I$103,MATCH(Entrée!$C43,Stock!$C$4:$C$103,0),8))</f>
        <v/>
      </c>
    </row>
    <row r="44" spans="1:7" x14ac:dyDescent="0.2">
      <c r="A44" s="18">
        <v>41</v>
      </c>
      <c r="B44" s="1"/>
      <c r="C44" s="176"/>
      <c r="D44" s="161"/>
      <c r="E44" s="36" t="str">
        <f>IF(ISBLANK($C44),"",INDEX(Stock!$A$4:$I$130,MATCH(Entrée!$C44,Stock!$C$4:$C$130,0),6))</f>
        <v/>
      </c>
      <c r="F44" s="36" t="str">
        <f>IF(ISBLANK($C44),"",INDEX(Stock!$A$4:$I$103,MATCH(Entrée!$C44,Stock!$C$4:$C$103,0),7))</f>
        <v/>
      </c>
      <c r="G44" s="36" t="str">
        <f>IF(ISBLANK($C44),"",INDEX(Stock!$A$4:$I$103,MATCH(Entrée!$C44,Stock!$C$4:$C$103,0),8))</f>
        <v/>
      </c>
    </row>
    <row r="45" spans="1:7" x14ac:dyDescent="0.2">
      <c r="A45" s="18">
        <v>42</v>
      </c>
      <c r="B45" s="1"/>
      <c r="C45" s="176"/>
      <c r="D45" s="162"/>
      <c r="E45" s="36" t="str">
        <f>IF(ISBLANK($C45),"",INDEX(Stock!$A$4:$I$130,MATCH(Entrée!$C45,Stock!$C$4:$C$130,0),6))</f>
        <v/>
      </c>
      <c r="F45" s="36" t="str">
        <f>IF(ISBLANK($C45),"",INDEX(Stock!$A$4:$I$103,MATCH(Entrée!$C45,Stock!$C$4:$C$103,0),7))</f>
        <v/>
      </c>
      <c r="G45" s="36" t="str">
        <f>IF(ISBLANK($C45),"",INDEX(Stock!$A$4:$I$103,MATCH(Entrée!$C45,Stock!$C$4:$C$103,0),8))</f>
        <v/>
      </c>
    </row>
    <row r="46" spans="1:7" x14ac:dyDescent="0.2">
      <c r="A46" s="18">
        <v>43</v>
      </c>
      <c r="B46" s="1"/>
      <c r="C46" s="176"/>
      <c r="D46" s="161"/>
      <c r="E46" s="36" t="str">
        <f>IF(ISBLANK($C46),"",INDEX(Stock!$A$4:$I$130,MATCH(Entrée!$C46,Stock!$C$4:$C$130,0),6))</f>
        <v/>
      </c>
      <c r="F46" s="36" t="str">
        <f>IF(ISBLANK($C46),"",INDEX(Stock!$A$4:$I$103,MATCH(Entrée!$C46,Stock!$C$4:$C$103,0),7))</f>
        <v/>
      </c>
      <c r="G46" s="36" t="str">
        <f>IF(ISBLANK($C46),"",INDEX(Stock!$A$4:$I$103,MATCH(Entrée!$C46,Stock!$C$4:$C$103,0),8))</f>
        <v/>
      </c>
    </row>
    <row r="47" spans="1:7" x14ac:dyDescent="0.2">
      <c r="A47" s="18">
        <v>44</v>
      </c>
      <c r="B47" s="1"/>
      <c r="C47" s="176"/>
      <c r="D47" s="162"/>
      <c r="E47" s="36" t="str">
        <f>IF(ISBLANK($C47),"",INDEX(Stock!$A$4:$I$130,MATCH(Entrée!$C47,Stock!$C$4:$C$130,0),6))</f>
        <v/>
      </c>
      <c r="F47" s="36" t="str">
        <f>IF(ISBLANK($C47),"",INDEX(Stock!$A$4:$I$103,MATCH(Entrée!$C47,Stock!$C$4:$C$103,0),7))</f>
        <v/>
      </c>
      <c r="G47" s="36" t="str">
        <f>IF(ISBLANK($C47),"",INDEX(Stock!$A$4:$I$103,MATCH(Entrée!$C47,Stock!$C$4:$C$103,0),8))</f>
        <v/>
      </c>
    </row>
    <row r="48" spans="1:7" x14ac:dyDescent="0.2">
      <c r="A48" s="18">
        <v>45</v>
      </c>
      <c r="B48" s="1"/>
      <c r="C48" s="176"/>
      <c r="D48" s="161"/>
      <c r="E48" s="36" t="str">
        <f>IF(ISBLANK($C48),"",INDEX(Stock!$A$4:$I$130,MATCH(Entrée!$C48,Stock!$C$4:$C$130,0),6))</f>
        <v/>
      </c>
      <c r="F48" s="36" t="str">
        <f>IF(ISBLANK($C48),"",INDEX(Stock!$A$4:$I$103,MATCH(Entrée!$C48,Stock!$C$4:$C$103,0),7))</f>
        <v/>
      </c>
      <c r="G48" s="36" t="str">
        <f>IF(ISBLANK($C48),"",INDEX(Stock!$A$4:$I$103,MATCH(Entrée!$C48,Stock!$C$4:$C$103,0),8))</f>
        <v/>
      </c>
    </row>
    <row r="49" spans="1:7" x14ac:dyDescent="0.2">
      <c r="A49" s="18">
        <v>46</v>
      </c>
      <c r="B49" s="1"/>
      <c r="C49" s="176"/>
      <c r="D49" s="162"/>
      <c r="E49" s="36" t="str">
        <f>IF(ISBLANK($C49),"",INDEX(Stock!$A$4:$I$130,MATCH(Entrée!$C49,Stock!$C$4:$C$130,0),6))</f>
        <v/>
      </c>
      <c r="F49" s="36" t="str">
        <f>IF(ISBLANK($C49),"",INDEX(Stock!$A$4:$I$103,MATCH(Entrée!$C49,Stock!$C$4:$C$103,0),7))</f>
        <v/>
      </c>
      <c r="G49" s="36" t="str">
        <f>IF(ISBLANK($C49),"",INDEX(Stock!$A$4:$I$103,MATCH(Entrée!$C49,Stock!$C$4:$C$103,0),8))</f>
        <v/>
      </c>
    </row>
    <row r="50" spans="1:7" x14ac:dyDescent="0.2">
      <c r="A50" s="18">
        <v>47</v>
      </c>
      <c r="B50" s="1"/>
      <c r="C50" s="176"/>
      <c r="D50" s="161"/>
      <c r="E50" s="36" t="str">
        <f>IF(ISBLANK($C50),"",INDEX(Stock!$A$4:$I$130,MATCH(Entrée!$C50,Stock!$C$4:$C$130,0),6))</f>
        <v/>
      </c>
      <c r="F50" s="36" t="str">
        <f>IF(ISBLANK($C50),"",INDEX(Stock!$A$4:$I$103,MATCH(Entrée!$C50,Stock!$C$4:$C$103,0),7))</f>
        <v/>
      </c>
      <c r="G50" s="36" t="str">
        <f>IF(ISBLANK($C50),"",INDEX(Stock!$A$4:$I$103,MATCH(Entrée!$C50,Stock!$C$4:$C$103,0),8))</f>
        <v/>
      </c>
    </row>
    <row r="51" spans="1:7" x14ac:dyDescent="0.2">
      <c r="A51" s="18">
        <v>48</v>
      </c>
      <c r="B51" s="1"/>
      <c r="C51" s="176"/>
      <c r="D51" s="162"/>
      <c r="E51" s="36" t="str">
        <f>IF(ISBLANK($C51),"",INDEX(Stock!$A$4:$I$130,MATCH(Entrée!$C51,Stock!$C$4:$C$130,0),6))</f>
        <v/>
      </c>
      <c r="F51" s="36" t="str">
        <f>IF(ISBLANK($C51),"",INDEX(Stock!$A$4:$I$103,MATCH(Entrée!$C51,Stock!$C$4:$C$103,0),7))</f>
        <v/>
      </c>
      <c r="G51" s="36" t="str">
        <f>IF(ISBLANK($C51),"",INDEX(Stock!$A$4:$I$103,MATCH(Entrée!$C51,Stock!$C$4:$C$103,0),8))</f>
        <v/>
      </c>
    </row>
    <row r="52" spans="1:7" x14ac:dyDescent="0.2">
      <c r="A52" s="18">
        <v>49</v>
      </c>
      <c r="B52" s="1"/>
      <c r="C52" s="176"/>
      <c r="D52" s="161"/>
      <c r="E52" s="36" t="str">
        <f>IF(ISBLANK($C52),"",INDEX(Stock!$A$4:$I$130,MATCH(Entrée!$C52,Stock!$C$4:$C$130,0),6))</f>
        <v/>
      </c>
      <c r="F52" s="36" t="str">
        <f>IF(ISBLANK($C52),"",INDEX(Stock!$A$4:$I$103,MATCH(Entrée!$C52,Stock!$C$4:$C$103,0),7))</f>
        <v/>
      </c>
      <c r="G52" s="36" t="str">
        <f>IF(ISBLANK($C52),"",INDEX(Stock!$A$4:$I$103,MATCH(Entrée!$C52,Stock!$C$4:$C$103,0),8))</f>
        <v/>
      </c>
    </row>
    <row r="53" spans="1:7" x14ac:dyDescent="0.2">
      <c r="A53" s="18">
        <v>50</v>
      </c>
      <c r="B53" s="1"/>
      <c r="C53" s="176"/>
      <c r="D53" s="162"/>
      <c r="E53" s="36" t="str">
        <f>IF(ISBLANK($C53),"",INDEX(Stock!$A$4:$I$130,MATCH(Entrée!$C53,Stock!$C$4:$C$130,0),6))</f>
        <v/>
      </c>
      <c r="F53" s="36" t="str">
        <f>IF(ISBLANK($C53),"",INDEX(Stock!$A$4:$I$103,MATCH(Entrée!$C53,Stock!$C$4:$C$103,0),7))</f>
        <v/>
      </c>
      <c r="G53" s="36" t="str">
        <f>IF(ISBLANK($C53),"",INDEX(Stock!$A$4:$I$103,MATCH(Entrée!$C53,Stock!$C$4:$C$103,0),8))</f>
        <v/>
      </c>
    </row>
    <row r="54" spans="1:7" x14ac:dyDescent="0.2">
      <c r="A54" s="18">
        <v>51</v>
      </c>
      <c r="B54" s="1"/>
      <c r="C54" s="176"/>
      <c r="D54" s="161"/>
      <c r="E54" s="36" t="str">
        <f>IF(ISBLANK($C54),"",INDEX(Stock!$A$4:$I$130,MATCH(Entrée!$C54,Stock!$C$4:$C$130,0),6))</f>
        <v/>
      </c>
      <c r="F54" s="36" t="str">
        <f>IF(ISBLANK($C54),"",INDEX(Stock!$A$4:$I$103,MATCH(Entrée!$C54,Stock!$C$4:$C$103,0),7))</f>
        <v/>
      </c>
      <c r="G54" s="36" t="str">
        <f>IF(ISBLANK($C54),"",INDEX(Stock!$A$4:$I$103,MATCH(Entrée!$C54,Stock!$C$4:$C$103,0),8))</f>
        <v/>
      </c>
    </row>
    <row r="55" spans="1:7" x14ac:dyDescent="0.2">
      <c r="A55" s="18">
        <v>52</v>
      </c>
      <c r="B55" s="1"/>
      <c r="C55" s="176"/>
      <c r="D55" s="162"/>
      <c r="E55" s="36" t="str">
        <f>IF(ISBLANK($C55),"",INDEX(Stock!$A$4:$I$130,MATCH(Entrée!$C55,Stock!$C$4:$C$130,0),6))</f>
        <v/>
      </c>
      <c r="F55" s="36" t="str">
        <f>IF(ISBLANK($C55),"",INDEX(Stock!$A$4:$I$103,MATCH(Entrée!$C55,Stock!$C$4:$C$103,0),7))</f>
        <v/>
      </c>
      <c r="G55" s="36" t="str">
        <f>IF(ISBLANK($C55),"",INDEX(Stock!$A$4:$I$103,MATCH(Entrée!$C55,Stock!$C$4:$C$103,0),8))</f>
        <v/>
      </c>
    </row>
    <row r="56" spans="1:7" x14ac:dyDescent="0.2">
      <c r="A56" s="18">
        <v>53</v>
      </c>
      <c r="B56" s="1"/>
      <c r="C56" s="176"/>
      <c r="D56" s="161"/>
      <c r="E56" s="36" t="str">
        <f>IF(ISBLANK($C56),"",INDEX(Stock!$A$4:$I$130,MATCH(Entrée!$C56,Stock!$C$4:$C$130,0),6))</f>
        <v/>
      </c>
      <c r="F56" s="36" t="str">
        <f>IF(ISBLANK($C56),"",INDEX(Stock!$A$4:$I$103,MATCH(Entrée!$C56,Stock!$C$4:$C$103,0),7))</f>
        <v/>
      </c>
      <c r="G56" s="36" t="str">
        <f>IF(ISBLANK($C56),"",INDEX(Stock!$A$4:$I$103,MATCH(Entrée!$C56,Stock!$C$4:$C$103,0),8))</f>
        <v/>
      </c>
    </row>
    <row r="57" spans="1:7" x14ac:dyDescent="0.2">
      <c r="A57" s="18">
        <v>54</v>
      </c>
      <c r="B57" s="1"/>
      <c r="C57" s="176"/>
      <c r="D57" s="162"/>
      <c r="E57" s="36" t="str">
        <f>IF(ISBLANK($C57),"",INDEX(Stock!$A$4:$I$130,MATCH(Entrée!$C57,Stock!$C$4:$C$130,0),6))</f>
        <v/>
      </c>
      <c r="F57" s="36" t="str">
        <f>IF(ISBLANK($C57),"",INDEX(Stock!$A$4:$I$103,MATCH(Entrée!$C57,Stock!$C$4:$C$103,0),7))</f>
        <v/>
      </c>
      <c r="G57" s="36" t="str">
        <f>IF(ISBLANK($C57),"",INDEX(Stock!$A$4:$I$103,MATCH(Entrée!$C57,Stock!$C$4:$C$103,0),8))</f>
        <v/>
      </c>
    </row>
    <row r="58" spans="1:7" x14ac:dyDescent="0.2">
      <c r="A58" s="18">
        <v>55</v>
      </c>
      <c r="B58" s="1"/>
      <c r="C58" s="176"/>
      <c r="D58" s="161"/>
      <c r="E58" s="36" t="str">
        <f>IF(ISBLANK($C58),"",INDEX(Stock!$A$4:$I$130,MATCH(Entrée!$C58,Stock!$C$4:$C$130,0),6))</f>
        <v/>
      </c>
      <c r="F58" s="36" t="str">
        <f>IF(ISBLANK($C58),"",INDEX(Stock!$A$4:$I$103,MATCH(Entrée!$C58,Stock!$C$4:$C$103,0),7))</f>
        <v/>
      </c>
      <c r="G58" s="36" t="str">
        <f>IF(ISBLANK($C58),"",INDEX(Stock!$A$4:$I$103,MATCH(Entrée!$C58,Stock!$C$4:$C$103,0),8))</f>
        <v/>
      </c>
    </row>
    <row r="59" spans="1:7" x14ac:dyDescent="0.2">
      <c r="A59" s="18">
        <v>56</v>
      </c>
      <c r="B59" s="1"/>
      <c r="C59" s="176"/>
      <c r="D59" s="162"/>
      <c r="E59" s="36" t="str">
        <f>IF(ISBLANK($C59),"",INDEX(Stock!$A$4:$I$130,MATCH(Entrée!$C59,Stock!$C$4:$C$130,0),6))</f>
        <v/>
      </c>
      <c r="F59" s="36" t="str">
        <f>IF(ISBLANK($C59),"",INDEX(Stock!$A$4:$I$103,MATCH(Entrée!$C59,Stock!$C$4:$C$103,0),7))</f>
        <v/>
      </c>
      <c r="G59" s="36" t="str">
        <f>IF(ISBLANK($C59),"",INDEX(Stock!$A$4:$I$103,MATCH(Entrée!$C59,Stock!$C$4:$C$103,0),8))</f>
        <v/>
      </c>
    </row>
    <row r="60" spans="1:7" x14ac:dyDescent="0.2">
      <c r="A60" s="18">
        <v>57</v>
      </c>
      <c r="B60" s="1"/>
      <c r="C60" s="176"/>
      <c r="D60" s="161"/>
      <c r="E60" s="36" t="str">
        <f>IF(ISBLANK($C60),"",INDEX(Stock!$A$4:$I$130,MATCH(Entrée!$C60,Stock!$C$4:$C$130,0),6))</f>
        <v/>
      </c>
      <c r="F60" s="36" t="str">
        <f>IF(ISBLANK($C60),"",INDEX(Stock!$A$4:$I$103,MATCH(Entrée!$C60,Stock!$C$4:$C$103,0),7))</f>
        <v/>
      </c>
      <c r="G60" s="36" t="str">
        <f>IF(ISBLANK($C60),"",INDEX(Stock!$A$4:$I$103,MATCH(Entrée!$C60,Stock!$C$4:$C$103,0),8))</f>
        <v/>
      </c>
    </row>
    <row r="61" spans="1:7" x14ac:dyDescent="0.2">
      <c r="A61" s="18">
        <v>58</v>
      </c>
      <c r="B61" s="1"/>
      <c r="C61" s="176"/>
      <c r="D61" s="162"/>
      <c r="E61" s="36" t="str">
        <f>IF(ISBLANK($C61),"",INDEX(Stock!$A$4:$I$130,MATCH(Entrée!$C61,Stock!$C$4:$C$130,0),6))</f>
        <v/>
      </c>
      <c r="F61" s="36" t="str">
        <f>IF(ISBLANK($C61),"",INDEX(Stock!$A$4:$I$103,MATCH(Entrée!$C61,Stock!$C$4:$C$103,0),7))</f>
        <v/>
      </c>
      <c r="G61" s="36" t="str">
        <f>IF(ISBLANK($C61),"",INDEX(Stock!$A$4:$I$103,MATCH(Entrée!$C61,Stock!$C$4:$C$103,0),8))</f>
        <v/>
      </c>
    </row>
    <row r="62" spans="1:7" x14ac:dyDescent="0.2">
      <c r="A62" s="18">
        <v>59</v>
      </c>
      <c r="B62" s="1"/>
      <c r="C62" s="176"/>
      <c r="D62" s="161"/>
      <c r="E62" s="36" t="str">
        <f>IF(ISBLANK($C62),"",INDEX(Stock!$A$4:$I$130,MATCH(Entrée!$C62,Stock!$C$4:$C$130,0),6))</f>
        <v/>
      </c>
      <c r="F62" s="36" t="str">
        <f>IF(ISBLANK($C62),"",INDEX(Stock!$A$4:$I$103,MATCH(Entrée!$C62,Stock!$C$4:$C$103,0),7))</f>
        <v/>
      </c>
      <c r="G62" s="36" t="str">
        <f>IF(ISBLANK($C62),"",INDEX(Stock!$A$4:$I$103,MATCH(Entrée!$C62,Stock!$C$4:$C$103,0),8))</f>
        <v/>
      </c>
    </row>
    <row r="63" spans="1:7" x14ac:dyDescent="0.2">
      <c r="A63" s="18">
        <v>60</v>
      </c>
      <c r="B63" s="1"/>
      <c r="C63" s="176"/>
      <c r="D63" s="162"/>
      <c r="E63" s="36" t="str">
        <f>IF(ISBLANK($C63),"",INDEX(Stock!$A$4:$I$130,MATCH(Entrée!$C63,Stock!$C$4:$C$130,0),6))</f>
        <v/>
      </c>
      <c r="F63" s="36" t="str">
        <f>IF(ISBLANK($C63),"",INDEX(Stock!$A$4:$I$103,MATCH(Entrée!$C63,Stock!$C$4:$C$103,0),7))</f>
        <v/>
      </c>
      <c r="G63" s="36" t="str">
        <f>IF(ISBLANK($C63),"",INDEX(Stock!$A$4:$I$103,MATCH(Entrée!$C63,Stock!$C$4:$C$103,0),8))</f>
        <v/>
      </c>
    </row>
    <row r="64" spans="1:7" x14ac:dyDescent="0.2">
      <c r="A64" s="18">
        <v>61</v>
      </c>
      <c r="B64" s="1"/>
      <c r="C64" s="176"/>
      <c r="D64" s="161"/>
      <c r="E64" s="36" t="str">
        <f>IF(ISBLANK($C64),"",INDEX(Stock!$A$4:$I$130,MATCH(Entrée!$C64,Stock!$C$4:$C$130,0),6))</f>
        <v/>
      </c>
      <c r="F64" s="36" t="str">
        <f>IF(ISBLANK($C64),"",INDEX(Stock!$A$4:$I$103,MATCH(Entrée!$C64,Stock!$C$4:$C$103,0),7))</f>
        <v/>
      </c>
      <c r="G64" s="36" t="str">
        <f>IF(ISBLANK($C64),"",INDEX(Stock!$A$4:$I$103,MATCH(Entrée!$C64,Stock!$C$4:$C$103,0),8))</f>
        <v/>
      </c>
    </row>
    <row r="65" spans="1:7" x14ac:dyDescent="0.2">
      <c r="A65" s="18">
        <v>62</v>
      </c>
      <c r="B65" s="1"/>
      <c r="C65" s="176"/>
      <c r="D65" s="162"/>
      <c r="E65" s="36" t="str">
        <f>IF(ISBLANK($C65),"",INDEX(Stock!$A$4:$I$130,MATCH(Entrée!$C65,Stock!$C$4:$C$130,0),6))</f>
        <v/>
      </c>
      <c r="F65" s="36" t="str">
        <f>IF(ISBLANK($C65),"",INDEX(Stock!$A$4:$I$103,MATCH(Entrée!$C65,Stock!$C$4:$C$103,0),7))</f>
        <v/>
      </c>
      <c r="G65" s="36" t="str">
        <f>IF(ISBLANK($C65),"",INDEX(Stock!$A$4:$I$103,MATCH(Entrée!$C65,Stock!$C$4:$C$103,0),8))</f>
        <v/>
      </c>
    </row>
    <row r="66" spans="1:7" x14ac:dyDescent="0.2">
      <c r="A66" s="18">
        <v>63</v>
      </c>
      <c r="B66" s="1"/>
      <c r="C66" s="176"/>
      <c r="D66" s="161"/>
      <c r="E66" s="36" t="str">
        <f>IF(ISBLANK($C66),"",INDEX(Stock!$A$4:$I$130,MATCH(Entrée!$C66,Stock!$C$4:$C$130,0),6))</f>
        <v/>
      </c>
      <c r="F66" s="36" t="str">
        <f>IF(ISBLANK($C66),"",INDEX(Stock!$A$4:$I$103,MATCH(Entrée!$C66,Stock!$C$4:$C$103,0),7))</f>
        <v/>
      </c>
      <c r="G66" s="36" t="str">
        <f>IF(ISBLANK($C66),"",INDEX(Stock!$A$4:$I$103,MATCH(Entrée!$C66,Stock!$C$4:$C$103,0),8))</f>
        <v/>
      </c>
    </row>
    <row r="67" spans="1:7" x14ac:dyDescent="0.2">
      <c r="A67" s="18">
        <v>64</v>
      </c>
      <c r="B67" s="1"/>
      <c r="C67" s="176"/>
      <c r="D67" s="162"/>
      <c r="E67" s="36" t="str">
        <f>IF(ISBLANK($C67),"",INDEX(Stock!$A$4:$I$130,MATCH(Entrée!$C67,Stock!$C$4:$C$130,0),6))</f>
        <v/>
      </c>
      <c r="F67" s="36" t="str">
        <f>IF(ISBLANK($C67),"",INDEX(Stock!$A$4:$I$103,MATCH(Entrée!$C67,Stock!$C$4:$C$103,0),7))</f>
        <v/>
      </c>
      <c r="G67" s="36" t="str">
        <f>IF(ISBLANK($C67),"",INDEX(Stock!$A$4:$I$103,MATCH(Entrée!$C67,Stock!$C$4:$C$103,0),8))</f>
        <v/>
      </c>
    </row>
    <row r="68" spans="1:7" x14ac:dyDescent="0.2">
      <c r="A68" s="18">
        <v>65</v>
      </c>
      <c r="B68" s="1"/>
      <c r="C68" s="176"/>
      <c r="D68" s="161"/>
      <c r="E68" s="36" t="str">
        <f>IF(ISBLANK($C68),"",INDEX(Stock!$A$4:$I$130,MATCH(Entrée!$C68,Stock!$C$4:$C$130,0),6))</f>
        <v/>
      </c>
      <c r="F68" s="36" t="str">
        <f>IF(ISBLANK($C68),"",INDEX(Stock!$A$4:$I$103,MATCH(Entrée!$C68,Stock!$C$4:$C$103,0),7))</f>
        <v/>
      </c>
      <c r="G68" s="36" t="str">
        <f>IF(ISBLANK($C68),"",INDEX(Stock!$A$4:$I$103,MATCH(Entrée!$C68,Stock!$C$4:$C$103,0),8))</f>
        <v/>
      </c>
    </row>
    <row r="69" spans="1:7" x14ac:dyDescent="0.2">
      <c r="A69" s="18">
        <v>66</v>
      </c>
      <c r="B69" s="1"/>
      <c r="C69" s="176"/>
      <c r="D69" s="162"/>
      <c r="E69" s="36" t="str">
        <f>IF(ISBLANK($C69),"",INDEX(Stock!$A$4:$I$130,MATCH(Entrée!$C69,Stock!$C$4:$C$130,0),6))</f>
        <v/>
      </c>
      <c r="F69" s="36" t="str">
        <f>IF(ISBLANK($C69),"",INDEX(Stock!$A$4:$I$103,MATCH(Entrée!$C69,Stock!$C$4:$C$103,0),7))</f>
        <v/>
      </c>
      <c r="G69" s="36" t="str">
        <f>IF(ISBLANK($C69),"",INDEX(Stock!$A$4:$I$103,MATCH(Entrée!$C69,Stock!$C$4:$C$103,0),8))</f>
        <v/>
      </c>
    </row>
    <row r="70" spans="1:7" x14ac:dyDescent="0.2">
      <c r="A70" s="18">
        <v>67</v>
      </c>
      <c r="B70" s="1"/>
      <c r="C70" s="176"/>
      <c r="D70" s="161"/>
      <c r="E70" s="36" t="str">
        <f>IF(ISBLANK($C70),"",INDEX(Stock!$A$4:$I$130,MATCH(Entrée!$C70,Stock!$C$4:$C$130,0),6))</f>
        <v/>
      </c>
      <c r="F70" s="36" t="str">
        <f>IF(ISBLANK($C70),"",INDEX(Stock!$A$4:$I$103,MATCH(Entrée!$C70,Stock!$C$4:$C$103,0),7))</f>
        <v/>
      </c>
      <c r="G70" s="36" t="str">
        <f>IF(ISBLANK($C70),"",INDEX(Stock!$A$4:$I$103,MATCH(Entrée!$C70,Stock!$C$4:$C$103,0),8))</f>
        <v/>
      </c>
    </row>
    <row r="71" spans="1:7" x14ac:dyDescent="0.2">
      <c r="A71" s="18">
        <v>68</v>
      </c>
      <c r="B71" s="1"/>
      <c r="C71" s="176"/>
      <c r="D71" s="162"/>
      <c r="E71" s="36" t="str">
        <f>IF(ISBLANK($C71),"",INDEX(Stock!$A$4:$I$130,MATCH(Entrée!$C71,Stock!$C$4:$C$130,0),6))</f>
        <v/>
      </c>
      <c r="F71" s="36" t="str">
        <f>IF(ISBLANK($C71),"",INDEX(Stock!$A$4:$I$103,MATCH(Entrée!$C71,Stock!$C$4:$C$103,0),7))</f>
        <v/>
      </c>
      <c r="G71" s="36" t="str">
        <f>IF(ISBLANK($C71),"",INDEX(Stock!$A$4:$I$103,MATCH(Entrée!$C71,Stock!$C$4:$C$103,0),8))</f>
        <v/>
      </c>
    </row>
    <row r="72" spans="1:7" x14ac:dyDescent="0.2">
      <c r="A72" s="18">
        <v>69</v>
      </c>
      <c r="B72" s="1"/>
      <c r="C72" s="176"/>
      <c r="D72" s="161"/>
      <c r="E72" s="36" t="str">
        <f>IF(ISBLANK($C72),"",INDEX(Stock!$A$4:$I$130,MATCH(Entrée!$C72,Stock!$C$4:$C$130,0),6))</f>
        <v/>
      </c>
      <c r="F72" s="36" t="str">
        <f>IF(ISBLANK($C72),"",INDEX(Stock!$A$4:$I$103,MATCH(Entrée!$C72,Stock!$C$4:$C$103,0),7))</f>
        <v/>
      </c>
      <c r="G72" s="36" t="str">
        <f>IF(ISBLANK($C72),"",INDEX(Stock!$A$4:$I$103,MATCH(Entrée!$C72,Stock!$C$4:$C$103,0),8))</f>
        <v/>
      </c>
    </row>
    <row r="73" spans="1:7" x14ac:dyDescent="0.2">
      <c r="A73" s="18">
        <v>70</v>
      </c>
      <c r="B73" s="1"/>
      <c r="C73" s="176"/>
      <c r="D73" s="162"/>
      <c r="E73" s="36" t="str">
        <f>IF(ISBLANK($C73),"",INDEX(Stock!$A$4:$I$130,MATCH(Entrée!$C73,Stock!$C$4:$C$130,0),6))</f>
        <v/>
      </c>
      <c r="F73" s="36" t="str">
        <f>IF(ISBLANK($C73),"",INDEX(Stock!$A$4:$I$103,MATCH(Entrée!$C73,Stock!$C$4:$C$103,0),7))</f>
        <v/>
      </c>
      <c r="G73" s="36" t="str">
        <f>IF(ISBLANK($C73),"",INDEX(Stock!$A$4:$I$103,MATCH(Entrée!$C73,Stock!$C$4:$C$103,0),8))</f>
        <v/>
      </c>
    </row>
    <row r="74" spans="1:7" x14ac:dyDescent="0.2">
      <c r="A74" s="18">
        <v>71</v>
      </c>
      <c r="B74" s="1"/>
      <c r="C74" s="176"/>
      <c r="D74" s="161"/>
      <c r="E74" s="36" t="str">
        <f>IF(ISBLANK($C74),"",INDEX(Stock!$A$4:$I$130,MATCH(Entrée!$C74,Stock!$C$4:$C$130,0),6))</f>
        <v/>
      </c>
      <c r="F74" s="36" t="str">
        <f>IF(ISBLANK($C74),"",INDEX(Stock!$A$4:$I$103,MATCH(Entrée!$C74,Stock!$C$4:$C$103,0),7))</f>
        <v/>
      </c>
      <c r="G74" s="36" t="str">
        <f>IF(ISBLANK($C74),"",INDEX(Stock!$A$4:$I$103,MATCH(Entrée!$C74,Stock!$C$4:$C$103,0),8))</f>
        <v/>
      </c>
    </row>
    <row r="75" spans="1:7" x14ac:dyDescent="0.2">
      <c r="A75" s="18">
        <v>72</v>
      </c>
      <c r="B75" s="1"/>
      <c r="C75" s="176"/>
      <c r="D75" s="162"/>
      <c r="E75" s="36" t="str">
        <f>IF(ISBLANK($C75),"",INDEX(Stock!$A$4:$I$130,MATCH(Entrée!$C75,Stock!$C$4:$C$130,0),6))</f>
        <v/>
      </c>
      <c r="F75" s="36" t="str">
        <f>IF(ISBLANK($C75),"",INDEX(Stock!$A$4:$I$103,MATCH(Entrée!$C75,Stock!$C$4:$C$103,0),7))</f>
        <v/>
      </c>
      <c r="G75" s="36" t="str">
        <f>IF(ISBLANK($C75),"",INDEX(Stock!$A$4:$I$103,MATCH(Entrée!$C75,Stock!$C$4:$C$103,0),8))</f>
        <v/>
      </c>
    </row>
    <row r="76" spans="1:7" x14ac:dyDescent="0.2">
      <c r="A76" s="18">
        <v>73</v>
      </c>
      <c r="B76" s="1"/>
      <c r="C76" s="176"/>
      <c r="D76" s="161"/>
      <c r="E76" s="36" t="str">
        <f>IF(ISBLANK($C76),"",INDEX(Stock!$A$4:$I$130,MATCH(Entrée!$C76,Stock!$C$4:$C$130,0),6))</f>
        <v/>
      </c>
      <c r="F76" s="36" t="str">
        <f>IF(ISBLANK($C76),"",INDEX(Stock!$A$4:$I$103,MATCH(Entrée!$C76,Stock!$C$4:$C$103,0),7))</f>
        <v/>
      </c>
      <c r="G76" s="36" t="str">
        <f>IF(ISBLANK($C76),"",INDEX(Stock!$A$4:$I$103,MATCH(Entrée!$C76,Stock!$C$4:$C$103,0),8))</f>
        <v/>
      </c>
    </row>
    <row r="77" spans="1:7" x14ac:dyDescent="0.2">
      <c r="A77" s="18">
        <v>74</v>
      </c>
      <c r="B77" s="1"/>
      <c r="C77" s="176"/>
      <c r="D77" s="162"/>
      <c r="E77" s="36" t="str">
        <f>IF(ISBLANK($C77),"",INDEX(Stock!$A$4:$I$130,MATCH(Entrée!$C77,Stock!$C$4:$C$130,0),6))</f>
        <v/>
      </c>
      <c r="F77" s="36" t="str">
        <f>IF(ISBLANK($C77),"",INDEX(Stock!$A$4:$I$103,MATCH(Entrée!$C77,Stock!$C$4:$C$103,0),7))</f>
        <v/>
      </c>
      <c r="G77" s="36" t="str">
        <f>IF(ISBLANK($C77),"",INDEX(Stock!$A$4:$I$103,MATCH(Entrée!$C77,Stock!$C$4:$C$103,0),8))</f>
        <v/>
      </c>
    </row>
    <row r="78" spans="1:7" x14ac:dyDescent="0.2">
      <c r="A78" s="18">
        <v>75</v>
      </c>
      <c r="B78" s="1"/>
      <c r="C78" s="176"/>
      <c r="D78" s="161"/>
      <c r="E78" s="36" t="str">
        <f>IF(ISBLANK($C78),"",INDEX(Stock!$A$4:$I$130,MATCH(Entrée!$C78,Stock!$C$4:$C$130,0),6))</f>
        <v/>
      </c>
      <c r="F78" s="36" t="str">
        <f>IF(ISBLANK($C78),"",INDEX(Stock!$A$4:$I$103,MATCH(Entrée!$C78,Stock!$C$4:$C$103,0),7))</f>
        <v/>
      </c>
      <c r="G78" s="36" t="str">
        <f>IF(ISBLANK($C78),"",INDEX(Stock!$A$4:$I$103,MATCH(Entrée!$C78,Stock!$C$4:$C$103,0),8))</f>
        <v/>
      </c>
    </row>
    <row r="79" spans="1:7" x14ac:dyDescent="0.2">
      <c r="A79" s="18">
        <v>76</v>
      </c>
      <c r="B79" s="1"/>
      <c r="C79" s="176"/>
      <c r="D79" s="162"/>
      <c r="E79" s="36" t="str">
        <f>IF(ISBLANK($C79),"",INDEX(Stock!$A$4:$I$130,MATCH(Entrée!$C79,Stock!$C$4:$C$130,0),6))</f>
        <v/>
      </c>
      <c r="F79" s="36" t="str">
        <f>IF(ISBLANK($C79),"",INDEX(Stock!$A$4:$I$103,MATCH(Entrée!$C79,Stock!$C$4:$C$103,0),7))</f>
        <v/>
      </c>
      <c r="G79" s="36" t="str">
        <f>IF(ISBLANK($C79),"",INDEX(Stock!$A$4:$I$103,MATCH(Entrée!$C79,Stock!$C$4:$C$103,0),8))</f>
        <v/>
      </c>
    </row>
    <row r="80" spans="1:7" x14ac:dyDescent="0.2">
      <c r="A80" s="18">
        <v>77</v>
      </c>
      <c r="B80" s="1"/>
      <c r="C80" s="176"/>
      <c r="D80" s="161"/>
      <c r="E80" s="36" t="str">
        <f>IF(ISBLANK($C80),"",INDEX(Stock!$A$4:$I$130,MATCH(Entrée!$C80,Stock!$C$4:$C$130,0),6))</f>
        <v/>
      </c>
      <c r="F80" s="36" t="str">
        <f>IF(ISBLANK($C80),"",INDEX(Stock!$A$4:$I$103,MATCH(Entrée!$C80,Stock!$C$4:$C$103,0),7))</f>
        <v/>
      </c>
      <c r="G80" s="36" t="str">
        <f>IF(ISBLANK($C80),"",INDEX(Stock!$A$4:$I$103,MATCH(Entrée!$C80,Stock!$C$4:$C$103,0),8))</f>
        <v/>
      </c>
    </row>
    <row r="81" spans="1:7" x14ac:dyDescent="0.2">
      <c r="A81" s="18">
        <v>78</v>
      </c>
      <c r="B81" s="1"/>
      <c r="C81" s="176"/>
      <c r="D81" s="162"/>
      <c r="E81" s="36" t="str">
        <f>IF(ISBLANK($C81),"",INDEX(Stock!$A$4:$I$130,MATCH(Entrée!$C81,Stock!$C$4:$C$130,0),6))</f>
        <v/>
      </c>
      <c r="F81" s="36" t="str">
        <f>IF(ISBLANK($C81),"",INDEX(Stock!$A$4:$I$103,MATCH(Entrée!$C81,Stock!$C$4:$C$103,0),7))</f>
        <v/>
      </c>
      <c r="G81" s="36" t="str">
        <f>IF(ISBLANK($C81),"",INDEX(Stock!$A$4:$I$103,MATCH(Entrée!$C81,Stock!$C$4:$C$103,0),8))</f>
        <v/>
      </c>
    </row>
    <row r="82" spans="1:7" x14ac:dyDescent="0.2">
      <c r="A82" s="18">
        <v>79</v>
      </c>
      <c r="B82" s="1"/>
      <c r="C82" s="176"/>
      <c r="D82" s="161"/>
      <c r="E82" s="36" t="str">
        <f>IF(ISBLANK($C82),"",INDEX(Stock!$A$4:$I$130,MATCH(Entrée!$C82,Stock!$C$4:$C$130,0),6))</f>
        <v/>
      </c>
      <c r="F82" s="36" t="str">
        <f>IF(ISBLANK($C82),"",INDEX(Stock!$A$4:$I$103,MATCH(Entrée!$C82,Stock!$C$4:$C$103,0),7))</f>
        <v/>
      </c>
      <c r="G82" s="36" t="str">
        <f>IF(ISBLANK($C82),"",INDEX(Stock!$A$4:$I$103,MATCH(Entrée!$C82,Stock!$C$4:$C$103,0),8))</f>
        <v/>
      </c>
    </row>
    <row r="83" spans="1:7" x14ac:dyDescent="0.2">
      <c r="A83" s="18">
        <v>80</v>
      </c>
      <c r="B83" s="1"/>
      <c r="C83" s="176"/>
      <c r="D83" s="162"/>
      <c r="E83" s="36" t="str">
        <f>IF(ISBLANK($C83),"",INDEX(Stock!$A$4:$I$130,MATCH(Entrée!$C83,Stock!$C$4:$C$130,0),6))</f>
        <v/>
      </c>
      <c r="F83" s="36" t="str">
        <f>IF(ISBLANK($C83),"",INDEX(Stock!$A$4:$I$103,MATCH(Entrée!$C83,Stock!$C$4:$C$103,0),7))</f>
        <v/>
      </c>
      <c r="G83" s="36" t="str">
        <f>IF(ISBLANK($C83),"",INDEX(Stock!$A$4:$I$103,MATCH(Entrée!$C83,Stock!$C$4:$C$103,0),8))</f>
        <v/>
      </c>
    </row>
    <row r="84" spans="1:7" x14ac:dyDescent="0.2">
      <c r="A84" s="18">
        <v>81</v>
      </c>
      <c r="B84" s="1"/>
      <c r="C84" s="176"/>
      <c r="D84" s="161"/>
      <c r="E84" s="36" t="str">
        <f>IF(ISBLANK($C84),"",INDEX(Stock!$A$4:$I$130,MATCH(Entrée!$C84,Stock!$C$4:$C$130,0),6))</f>
        <v/>
      </c>
      <c r="F84" s="36" t="str">
        <f>IF(ISBLANK($C84),"",INDEX(Stock!$A$4:$I$103,MATCH(Entrée!$C84,Stock!$C$4:$C$103,0),7))</f>
        <v/>
      </c>
      <c r="G84" s="36" t="str">
        <f>IF(ISBLANK($C84),"",INDEX(Stock!$A$4:$I$103,MATCH(Entrée!$C84,Stock!$C$4:$C$103,0),8))</f>
        <v/>
      </c>
    </row>
    <row r="85" spans="1:7" x14ac:dyDescent="0.2">
      <c r="A85" s="18">
        <v>82</v>
      </c>
      <c r="B85" s="1"/>
      <c r="C85" s="176"/>
      <c r="D85" s="162"/>
      <c r="E85" s="36" t="str">
        <f>IF(ISBLANK($C85),"",INDEX(Stock!$A$4:$I$130,MATCH(Entrée!$C85,Stock!$C$4:$C$130,0),6))</f>
        <v/>
      </c>
      <c r="F85" s="36" t="str">
        <f>IF(ISBLANK($C85),"",INDEX(Stock!$A$4:$I$103,MATCH(Entrée!$C85,Stock!$C$4:$C$103,0),7))</f>
        <v/>
      </c>
      <c r="G85" s="36" t="str">
        <f>IF(ISBLANK($C85),"",INDEX(Stock!$A$4:$I$103,MATCH(Entrée!$C85,Stock!$C$4:$C$103,0),8))</f>
        <v/>
      </c>
    </row>
    <row r="86" spans="1:7" x14ac:dyDescent="0.2">
      <c r="A86" s="18">
        <v>83</v>
      </c>
      <c r="B86" s="1"/>
      <c r="C86" s="176"/>
      <c r="D86" s="161"/>
      <c r="E86" s="36" t="str">
        <f>IF(ISBLANK($C86),"",INDEX(Stock!$A$4:$I$130,MATCH(Entrée!$C86,Stock!$C$4:$C$130,0),6))</f>
        <v/>
      </c>
      <c r="F86" s="36" t="str">
        <f>IF(ISBLANK($C86),"",INDEX(Stock!$A$4:$I$103,MATCH(Entrée!$C86,Stock!$C$4:$C$103,0),7))</f>
        <v/>
      </c>
      <c r="G86" s="36" t="str">
        <f>IF(ISBLANK($C86),"",INDEX(Stock!$A$4:$I$103,MATCH(Entrée!$C86,Stock!$C$4:$C$103,0),8))</f>
        <v/>
      </c>
    </row>
    <row r="87" spans="1:7" x14ac:dyDescent="0.2">
      <c r="A87" s="18">
        <v>84</v>
      </c>
      <c r="B87" s="1"/>
      <c r="C87" s="176"/>
      <c r="D87" s="162"/>
      <c r="E87" s="36" t="str">
        <f>IF(ISBLANK($C87),"",INDEX(Stock!$A$4:$I$130,MATCH(Entrée!$C87,Stock!$C$4:$C$130,0),6))</f>
        <v/>
      </c>
      <c r="F87" s="36" t="str">
        <f>IF(ISBLANK($C87),"",INDEX(Stock!$A$4:$I$103,MATCH(Entrée!$C87,Stock!$C$4:$C$103,0),7))</f>
        <v/>
      </c>
      <c r="G87" s="36" t="str">
        <f>IF(ISBLANK($C87),"",INDEX(Stock!$A$4:$I$103,MATCH(Entrée!$C87,Stock!$C$4:$C$103,0),8))</f>
        <v/>
      </c>
    </row>
    <row r="88" spans="1:7" x14ac:dyDescent="0.2">
      <c r="A88" s="18">
        <v>85</v>
      </c>
      <c r="B88" s="1"/>
      <c r="C88" s="176"/>
      <c r="D88" s="161"/>
      <c r="E88" s="36" t="str">
        <f>IF(ISBLANK($C88),"",INDEX(Stock!$A$4:$I$130,MATCH(Entrée!$C88,Stock!$C$4:$C$130,0),6))</f>
        <v/>
      </c>
      <c r="F88" s="36" t="str">
        <f>IF(ISBLANK($C88),"",INDEX(Stock!$A$4:$I$103,MATCH(Entrée!$C88,Stock!$C$4:$C$103,0),7))</f>
        <v/>
      </c>
      <c r="G88" s="36" t="str">
        <f>IF(ISBLANK($C88),"",INDEX(Stock!$A$4:$I$103,MATCH(Entrée!$C88,Stock!$C$4:$C$103,0),8))</f>
        <v/>
      </c>
    </row>
    <row r="89" spans="1:7" x14ac:dyDescent="0.2">
      <c r="A89" s="18">
        <v>86</v>
      </c>
      <c r="B89" s="1"/>
      <c r="C89" s="176"/>
      <c r="D89" s="162"/>
      <c r="E89" s="36" t="str">
        <f>IF(ISBLANK($C89),"",INDEX(Stock!$A$4:$I$130,MATCH(Entrée!$C89,Stock!$C$4:$C$130,0),6))</f>
        <v/>
      </c>
      <c r="F89" s="36" t="str">
        <f>IF(ISBLANK($C89),"",INDEX(Stock!$A$4:$I$103,MATCH(Entrée!$C89,Stock!$C$4:$C$103,0),7))</f>
        <v/>
      </c>
      <c r="G89" s="36" t="str">
        <f>IF(ISBLANK($C89),"",INDEX(Stock!$A$4:$I$103,MATCH(Entrée!$C89,Stock!$C$4:$C$103,0),8))</f>
        <v/>
      </c>
    </row>
    <row r="90" spans="1:7" x14ac:dyDescent="0.2">
      <c r="A90" s="18">
        <v>87</v>
      </c>
      <c r="B90" s="1"/>
      <c r="C90" s="176"/>
      <c r="D90" s="161"/>
      <c r="E90" s="36" t="str">
        <f>IF(ISBLANK($C90),"",INDEX(Stock!$A$4:$I$130,MATCH(Entrée!$C90,Stock!$C$4:$C$130,0),6))</f>
        <v/>
      </c>
      <c r="F90" s="36" t="str">
        <f>IF(ISBLANK($C90),"",INDEX(Stock!$A$4:$I$103,MATCH(Entrée!$C90,Stock!$C$4:$C$103,0),7))</f>
        <v/>
      </c>
      <c r="G90" s="36" t="str">
        <f>IF(ISBLANK($C90),"",INDEX(Stock!$A$4:$I$103,MATCH(Entrée!$C90,Stock!$C$4:$C$103,0),8))</f>
        <v/>
      </c>
    </row>
    <row r="91" spans="1:7" x14ac:dyDescent="0.2">
      <c r="A91" s="18">
        <v>88</v>
      </c>
      <c r="B91" s="1"/>
      <c r="C91" s="176"/>
      <c r="D91" s="162"/>
      <c r="E91" s="36" t="str">
        <f>IF(ISBLANK($C91),"",INDEX(Stock!$A$4:$I$130,MATCH(Entrée!$C91,Stock!$C$4:$C$130,0),6))</f>
        <v/>
      </c>
      <c r="F91" s="36" t="str">
        <f>IF(ISBLANK($C91),"",INDEX(Stock!$A$4:$I$103,MATCH(Entrée!$C91,Stock!$C$4:$C$103,0),7))</f>
        <v/>
      </c>
      <c r="G91" s="36" t="str">
        <f>IF(ISBLANK($C91),"",INDEX(Stock!$A$4:$I$103,MATCH(Entrée!$C91,Stock!$C$4:$C$103,0),8))</f>
        <v/>
      </c>
    </row>
    <row r="92" spans="1:7" x14ac:dyDescent="0.2">
      <c r="A92" s="18">
        <v>89</v>
      </c>
      <c r="B92" s="1"/>
      <c r="C92" s="176"/>
      <c r="D92" s="161"/>
      <c r="E92" s="36" t="str">
        <f>IF(ISBLANK($C92),"",INDEX(Stock!$A$4:$I$130,MATCH(Entrée!$C92,Stock!$C$4:$C$130,0),6))</f>
        <v/>
      </c>
      <c r="F92" s="36" t="str">
        <f>IF(ISBLANK($C92),"",INDEX(Stock!$A$4:$I$103,MATCH(Entrée!$C92,Stock!$C$4:$C$103,0),7))</f>
        <v/>
      </c>
      <c r="G92" s="36" t="str">
        <f>IF(ISBLANK($C92),"",INDEX(Stock!$A$4:$I$103,MATCH(Entrée!$C92,Stock!$C$4:$C$103,0),8))</f>
        <v/>
      </c>
    </row>
    <row r="93" spans="1:7" x14ac:dyDescent="0.2">
      <c r="A93" s="18">
        <v>90</v>
      </c>
      <c r="B93" s="1"/>
      <c r="C93" s="176"/>
      <c r="D93" s="162"/>
      <c r="E93" s="36" t="str">
        <f>IF(ISBLANK($C93),"",INDEX(Stock!$A$4:$I$130,MATCH(Entrée!$C93,Stock!$C$4:$C$130,0),6))</f>
        <v/>
      </c>
      <c r="F93" s="36" t="str">
        <f>IF(ISBLANK($C93),"",INDEX(Stock!$A$4:$I$103,MATCH(Entrée!$C93,Stock!$C$4:$C$103,0),7))</f>
        <v/>
      </c>
      <c r="G93" s="36" t="str">
        <f>IF(ISBLANK($C93),"",INDEX(Stock!$A$4:$I$103,MATCH(Entrée!$C93,Stock!$C$4:$C$103,0),8))</f>
        <v/>
      </c>
    </row>
    <row r="94" spans="1:7" x14ac:dyDescent="0.2">
      <c r="A94" s="18">
        <v>91</v>
      </c>
      <c r="B94" s="1"/>
      <c r="C94" s="176"/>
      <c r="D94" s="161"/>
      <c r="E94" s="36" t="str">
        <f>IF(ISBLANK($C94),"",INDEX(Stock!$A$4:$I$130,MATCH(Entrée!$C94,Stock!$C$4:$C$130,0),6))</f>
        <v/>
      </c>
      <c r="F94" s="36" t="str">
        <f>IF(ISBLANK($C94),"",INDEX(Stock!$A$4:$I$103,MATCH(Entrée!$C94,Stock!$C$4:$C$103,0),7))</f>
        <v/>
      </c>
      <c r="G94" s="36" t="str">
        <f>IF(ISBLANK($C94),"",INDEX(Stock!$A$4:$I$103,MATCH(Entrée!$C94,Stock!$C$4:$C$103,0),8))</f>
        <v/>
      </c>
    </row>
    <row r="95" spans="1:7" x14ac:dyDescent="0.2">
      <c r="A95" s="18">
        <v>92</v>
      </c>
      <c r="B95" s="1"/>
      <c r="C95" s="176"/>
      <c r="D95" s="162"/>
      <c r="E95" s="36" t="str">
        <f>IF(ISBLANK($C95),"",INDEX(Stock!$A$4:$I$130,MATCH(Entrée!$C95,Stock!$C$4:$C$130,0),6))</f>
        <v/>
      </c>
      <c r="F95" s="36" t="str">
        <f>IF(ISBLANK($C95),"",INDEX(Stock!$A$4:$I$103,MATCH(Entrée!$C95,Stock!$C$4:$C$103,0),7))</f>
        <v/>
      </c>
      <c r="G95" s="36" t="str">
        <f>IF(ISBLANK($C95),"",INDEX(Stock!$A$4:$I$103,MATCH(Entrée!$C95,Stock!$C$4:$C$103,0),8))</f>
        <v/>
      </c>
    </row>
    <row r="96" spans="1:7" x14ac:dyDescent="0.2">
      <c r="A96" s="18">
        <v>93</v>
      </c>
      <c r="B96" s="1"/>
      <c r="C96" s="176"/>
      <c r="D96" s="161"/>
      <c r="E96" s="36" t="str">
        <f>IF(ISBLANK($C96),"",INDEX(Stock!$A$4:$I$130,MATCH(Entrée!$C96,Stock!$C$4:$C$130,0),6))</f>
        <v/>
      </c>
      <c r="F96" s="36" t="str">
        <f>IF(ISBLANK($C96),"",INDEX(Stock!$A$4:$I$103,MATCH(Entrée!$C96,Stock!$C$4:$C$103,0),7))</f>
        <v/>
      </c>
      <c r="G96" s="36" t="str">
        <f>IF(ISBLANK($C96),"",INDEX(Stock!$A$4:$I$103,MATCH(Entrée!$C96,Stock!$C$4:$C$103,0),8))</f>
        <v/>
      </c>
    </row>
    <row r="97" spans="1:7" x14ac:dyDescent="0.2">
      <c r="A97" s="18">
        <v>94</v>
      </c>
      <c r="B97" s="1"/>
      <c r="C97" s="176"/>
      <c r="D97" s="162"/>
      <c r="E97" s="36" t="str">
        <f>IF(ISBLANK($C97),"",INDEX(Stock!$A$4:$I$130,MATCH(Entrée!$C97,Stock!$C$4:$C$130,0),6))</f>
        <v/>
      </c>
      <c r="F97" s="36" t="str">
        <f>IF(ISBLANK($C97),"",INDEX(Stock!$A$4:$I$103,MATCH(Entrée!$C97,Stock!$C$4:$C$103,0),7))</f>
        <v/>
      </c>
      <c r="G97" s="36" t="str">
        <f>IF(ISBLANK($C97),"",INDEX(Stock!$A$4:$I$103,MATCH(Entrée!$C97,Stock!$C$4:$C$103,0),8))</f>
        <v/>
      </c>
    </row>
    <row r="98" spans="1:7" x14ac:dyDescent="0.2">
      <c r="A98" s="18">
        <v>95</v>
      </c>
      <c r="B98" s="1"/>
      <c r="C98" s="176"/>
      <c r="D98" s="161"/>
      <c r="E98" s="36" t="str">
        <f>IF(ISBLANK($C98),"",INDEX(Stock!$A$4:$I$130,MATCH(Entrée!$C98,Stock!$C$4:$C$130,0),6))</f>
        <v/>
      </c>
      <c r="F98" s="36" t="str">
        <f>IF(ISBLANK($C98),"",INDEX(Stock!$A$4:$I$103,MATCH(Entrée!$C98,Stock!$C$4:$C$103,0),7))</f>
        <v/>
      </c>
      <c r="G98" s="36" t="str">
        <f>IF(ISBLANK($C98),"",INDEX(Stock!$A$4:$I$103,MATCH(Entrée!$C98,Stock!$C$4:$C$103,0),8))</f>
        <v/>
      </c>
    </row>
    <row r="99" spans="1:7" x14ac:dyDescent="0.2">
      <c r="A99" s="18">
        <v>96</v>
      </c>
      <c r="B99" s="1"/>
      <c r="C99" s="176"/>
      <c r="D99" s="162"/>
      <c r="E99" s="36" t="str">
        <f>IF(ISBLANK($C99),"",INDEX(Stock!$A$4:$I$130,MATCH(Entrée!$C99,Stock!$C$4:$C$130,0),6))</f>
        <v/>
      </c>
      <c r="F99" s="36" t="str">
        <f>IF(ISBLANK($C99),"",INDEX(Stock!$A$4:$I$103,MATCH(Entrée!$C99,Stock!$C$4:$C$103,0),7))</f>
        <v/>
      </c>
      <c r="G99" s="36" t="str">
        <f>IF(ISBLANK($C99),"",INDEX(Stock!$A$4:$I$103,MATCH(Entrée!$C99,Stock!$C$4:$C$103,0),8))</f>
        <v/>
      </c>
    </row>
    <row r="100" spans="1:7" x14ac:dyDescent="0.2">
      <c r="A100" s="18">
        <v>97</v>
      </c>
      <c r="B100" s="1"/>
      <c r="C100" s="176"/>
      <c r="D100" s="161"/>
      <c r="E100" s="36" t="str">
        <f>IF(ISBLANK($C100),"",INDEX(Stock!$A$4:$I$130,MATCH(Entrée!$C100,Stock!$C$4:$C$130,0),6))</f>
        <v/>
      </c>
      <c r="F100" s="36" t="str">
        <f>IF(ISBLANK($C100),"",INDEX(Stock!$A$4:$I$103,MATCH(Entrée!$C100,Stock!$C$4:$C$103,0),7))</f>
        <v/>
      </c>
      <c r="G100" s="36" t="str">
        <f>IF(ISBLANK($C100),"",INDEX(Stock!$A$4:$I$103,MATCH(Entrée!$C100,Stock!$C$4:$C$103,0),8))</f>
        <v/>
      </c>
    </row>
    <row r="101" spans="1:7" x14ac:dyDescent="0.2">
      <c r="A101" s="18">
        <v>98</v>
      </c>
      <c r="B101" s="1"/>
      <c r="C101" s="176"/>
      <c r="D101" s="162"/>
      <c r="E101" s="36" t="str">
        <f>IF(ISBLANK($C101),"",INDEX(Stock!$A$4:$I$130,MATCH(Entrée!$C101,Stock!$C$4:$C$130,0),6))</f>
        <v/>
      </c>
      <c r="F101" s="36" t="str">
        <f>IF(ISBLANK($C101),"",INDEX(Stock!$A$4:$I$103,MATCH(Entrée!$C101,Stock!$C$4:$C$103,0),7))</f>
        <v/>
      </c>
      <c r="G101" s="36" t="str">
        <f>IF(ISBLANK($C101),"",INDEX(Stock!$A$4:$I$103,MATCH(Entrée!$C101,Stock!$C$4:$C$103,0),8))</f>
        <v/>
      </c>
    </row>
    <row r="102" spans="1:7" x14ac:dyDescent="0.2">
      <c r="A102" s="18">
        <v>99</v>
      </c>
      <c r="B102" s="1"/>
      <c r="C102" s="176"/>
      <c r="D102" s="161"/>
      <c r="E102" s="36" t="str">
        <f>IF(ISBLANK($C102),"",INDEX(Stock!$A$4:$I$130,MATCH(Entrée!$C102,Stock!$C$4:$C$130,0),6))</f>
        <v/>
      </c>
      <c r="F102" s="36" t="str">
        <f>IF(ISBLANK($C102),"",INDEX(Stock!$A$4:$I$103,MATCH(Entrée!$C102,Stock!$C$4:$C$103,0),7))</f>
        <v/>
      </c>
      <c r="G102" s="36" t="str">
        <f>IF(ISBLANK($C102),"",INDEX(Stock!$A$4:$I$103,MATCH(Entrée!$C102,Stock!$C$4:$C$103,0),8))</f>
        <v/>
      </c>
    </row>
    <row r="103" spans="1:7" x14ac:dyDescent="0.2">
      <c r="A103" s="18">
        <v>100</v>
      </c>
      <c r="B103" s="1"/>
      <c r="C103" s="176"/>
      <c r="D103" s="162"/>
      <c r="E103" s="36" t="str">
        <f>IF(ISBLANK($C103),"",INDEX(Stock!$A$4:$I$130,MATCH(Entrée!$C103,Stock!$C$4:$C$130,0),6))</f>
        <v/>
      </c>
      <c r="F103" s="36" t="str">
        <f>IF(ISBLANK($C103),"",INDEX(Stock!$A$4:$I$103,MATCH(Entrée!$C103,Stock!$C$4:$C$103,0),7))</f>
        <v/>
      </c>
      <c r="G103" s="36" t="str">
        <f>IF(ISBLANK($C103),"",INDEX(Stock!$A$4:$I$103,MATCH(Entrée!$C103,Stock!$C$4:$C$103,0),8))</f>
        <v/>
      </c>
    </row>
    <row r="104" spans="1:7" x14ac:dyDescent="0.2">
      <c r="A104" s="18">
        <v>101</v>
      </c>
      <c r="B104" s="1"/>
      <c r="C104" s="176"/>
      <c r="D104" s="161"/>
      <c r="E104" s="36" t="str">
        <f>IF(ISBLANK($C104),"",INDEX(Stock!$A$4:$I$130,MATCH(Entrée!$C104,Stock!$C$4:$C$130,0),6))</f>
        <v/>
      </c>
      <c r="F104" s="36" t="str">
        <f>IF(ISBLANK($C104),"",INDEX(Stock!$A$4:$I$103,MATCH(Entrée!$C104,Stock!$C$4:$C$103,0),7))</f>
        <v/>
      </c>
      <c r="G104" s="36" t="str">
        <f>IF(ISBLANK($C104),"",INDEX(Stock!$A$4:$I$103,MATCH(Entrée!$C104,Stock!$C$4:$C$103,0),8))</f>
        <v/>
      </c>
    </row>
    <row r="105" spans="1:7" x14ac:dyDescent="0.2">
      <c r="A105" s="18">
        <v>102</v>
      </c>
      <c r="B105" s="1"/>
      <c r="C105" s="176"/>
      <c r="D105" s="162"/>
      <c r="E105" s="36" t="str">
        <f>IF(ISBLANK($C105),"",INDEX(Stock!$A$4:$I$130,MATCH(Entrée!$C105,Stock!$C$4:$C$130,0),6))</f>
        <v/>
      </c>
      <c r="F105" s="36" t="str">
        <f>IF(ISBLANK($C105),"",INDEX(Stock!$A$4:$I$103,MATCH(Entrée!$C105,Stock!$C$4:$C$103,0),7))</f>
        <v/>
      </c>
      <c r="G105" s="36" t="str">
        <f>IF(ISBLANK($C105),"",INDEX(Stock!$A$4:$I$103,MATCH(Entrée!$C105,Stock!$C$4:$C$103,0),8))</f>
        <v/>
      </c>
    </row>
    <row r="106" spans="1:7" x14ac:dyDescent="0.2">
      <c r="A106" s="18">
        <v>103</v>
      </c>
      <c r="B106" s="1"/>
      <c r="C106" s="176"/>
      <c r="D106" s="161"/>
      <c r="E106" s="36" t="str">
        <f>IF(ISBLANK($C106),"",INDEX(Stock!$A$4:$I$130,MATCH(Entrée!$C106,Stock!$C$4:$C$130,0),6))</f>
        <v/>
      </c>
      <c r="F106" s="36" t="str">
        <f>IF(ISBLANK($C106),"",INDEX(Stock!$A$4:$I$103,MATCH(Entrée!$C106,Stock!$C$4:$C$103,0),7))</f>
        <v/>
      </c>
      <c r="G106" s="36" t="str">
        <f>IF(ISBLANK($C106),"",INDEX(Stock!$A$4:$I$103,MATCH(Entrée!$C106,Stock!$C$4:$C$103,0),8))</f>
        <v/>
      </c>
    </row>
    <row r="107" spans="1:7" x14ac:dyDescent="0.2">
      <c r="A107" s="18">
        <v>104</v>
      </c>
      <c r="B107" s="1"/>
      <c r="C107" s="176"/>
      <c r="D107" s="162"/>
      <c r="E107" s="36" t="str">
        <f>IF(ISBLANK($C107),"",INDEX(Stock!$A$4:$I$130,MATCH(Entrée!$C107,Stock!$C$4:$C$130,0),6))</f>
        <v/>
      </c>
      <c r="F107" s="36" t="str">
        <f>IF(ISBLANK($C107),"",INDEX(Stock!$A$4:$I$103,MATCH(Entrée!$C107,Stock!$C$4:$C$103,0),7))</f>
        <v/>
      </c>
      <c r="G107" s="36" t="str">
        <f>IF(ISBLANK($C107),"",INDEX(Stock!$A$4:$I$103,MATCH(Entrée!$C107,Stock!$C$4:$C$103,0),8))</f>
        <v/>
      </c>
    </row>
    <row r="108" spans="1:7" x14ac:dyDescent="0.2">
      <c r="A108" s="18">
        <v>105</v>
      </c>
      <c r="B108" s="1"/>
      <c r="C108" s="176"/>
      <c r="D108" s="161"/>
      <c r="E108" s="36" t="str">
        <f>IF(ISBLANK($C108),"",INDEX(Stock!$A$4:$I$130,MATCH(Entrée!$C108,Stock!$C$4:$C$130,0),6))</f>
        <v/>
      </c>
      <c r="F108" s="36" t="str">
        <f>IF(ISBLANK($C108),"",INDEX(Stock!$A$4:$I$103,MATCH(Entrée!$C108,Stock!$C$4:$C$103,0),7))</f>
        <v/>
      </c>
      <c r="G108" s="36" t="str">
        <f>IF(ISBLANK($C108),"",INDEX(Stock!$A$4:$I$103,MATCH(Entrée!$C108,Stock!$C$4:$C$103,0),8))</f>
        <v/>
      </c>
    </row>
    <row r="109" spans="1:7" x14ac:dyDescent="0.2">
      <c r="A109" s="18">
        <v>106</v>
      </c>
      <c r="B109" s="1"/>
      <c r="C109" s="176"/>
      <c r="D109" s="162"/>
      <c r="E109" s="36" t="str">
        <f>IF(ISBLANK($C109),"",INDEX(Stock!$A$4:$I$130,MATCH(Entrée!$C109,Stock!$C$4:$C$130,0),6))</f>
        <v/>
      </c>
      <c r="F109" s="36" t="str">
        <f>IF(ISBLANK($C109),"",INDEX(Stock!$A$4:$I$103,MATCH(Entrée!$C109,Stock!$C$4:$C$103,0),7))</f>
        <v/>
      </c>
      <c r="G109" s="36" t="str">
        <f>IF(ISBLANK($C109),"",INDEX(Stock!$A$4:$I$103,MATCH(Entrée!$C109,Stock!$C$4:$C$103,0),8))</f>
        <v/>
      </c>
    </row>
    <row r="110" spans="1:7" x14ac:dyDescent="0.2">
      <c r="A110" s="18">
        <v>107</v>
      </c>
      <c r="B110" s="1"/>
      <c r="C110" s="176"/>
      <c r="D110" s="161"/>
      <c r="E110" s="36" t="str">
        <f>IF(ISBLANK($C110),"",INDEX(Stock!$A$4:$I$130,MATCH(Entrée!$C110,Stock!$C$4:$C$130,0),6))</f>
        <v/>
      </c>
      <c r="F110" s="36" t="str">
        <f>IF(ISBLANK($C110),"",INDEX(Stock!$A$4:$I$103,MATCH(Entrée!$C110,Stock!$C$4:$C$103,0),7))</f>
        <v/>
      </c>
      <c r="G110" s="36" t="str">
        <f>IF(ISBLANK($C110),"",INDEX(Stock!$A$4:$I$103,MATCH(Entrée!$C110,Stock!$C$4:$C$103,0),8))</f>
        <v/>
      </c>
    </row>
    <row r="111" spans="1:7" x14ac:dyDescent="0.2">
      <c r="A111" s="18">
        <v>108</v>
      </c>
      <c r="B111" s="1"/>
      <c r="C111" s="176"/>
      <c r="D111" s="162"/>
      <c r="E111" s="36" t="str">
        <f>IF(ISBLANK($C111),"",INDEX(Stock!$A$4:$I$130,MATCH(Entrée!$C111,Stock!$C$4:$C$130,0),6))</f>
        <v/>
      </c>
      <c r="F111" s="36" t="str">
        <f>IF(ISBLANK($C111),"",INDEX(Stock!$A$4:$I$103,MATCH(Entrée!$C111,Stock!$C$4:$C$103,0),7))</f>
        <v/>
      </c>
      <c r="G111" s="36" t="str">
        <f>IF(ISBLANK($C111),"",INDEX(Stock!$A$4:$I$103,MATCH(Entrée!$C111,Stock!$C$4:$C$103,0),8))</f>
        <v/>
      </c>
    </row>
    <row r="112" spans="1:7" x14ac:dyDescent="0.2">
      <c r="A112" s="18">
        <v>109</v>
      </c>
      <c r="B112" s="1"/>
      <c r="C112" s="176"/>
      <c r="D112" s="161"/>
      <c r="E112" s="36" t="str">
        <f>IF(ISBLANK($C112),"",INDEX(Stock!$A$4:$I$130,MATCH(Entrée!$C112,Stock!$C$4:$C$130,0),6))</f>
        <v/>
      </c>
      <c r="F112" s="36" t="str">
        <f>IF(ISBLANK($C112),"",INDEX(Stock!$A$4:$I$103,MATCH(Entrée!$C112,Stock!$C$4:$C$103,0),7))</f>
        <v/>
      </c>
      <c r="G112" s="36" t="str">
        <f>IF(ISBLANK($C112),"",INDEX(Stock!$A$4:$I$103,MATCH(Entrée!$C112,Stock!$C$4:$C$103,0),8))</f>
        <v/>
      </c>
    </row>
    <row r="113" spans="1:7" x14ac:dyDescent="0.2">
      <c r="A113" s="18">
        <v>110</v>
      </c>
      <c r="B113" s="1"/>
      <c r="C113" s="176"/>
      <c r="D113" s="162"/>
      <c r="E113" s="36" t="str">
        <f>IF(ISBLANK($C113),"",INDEX(Stock!$A$4:$I$130,MATCH(Entrée!$C113,Stock!$C$4:$C$130,0),6))</f>
        <v/>
      </c>
      <c r="F113" s="36" t="str">
        <f>IF(ISBLANK($C113),"",INDEX(Stock!$A$4:$I$103,MATCH(Entrée!$C113,Stock!$C$4:$C$103,0),7))</f>
        <v/>
      </c>
      <c r="G113" s="36" t="str">
        <f>IF(ISBLANK($C113),"",INDEX(Stock!$A$4:$I$103,MATCH(Entrée!$C113,Stock!$C$4:$C$103,0),8))</f>
        <v/>
      </c>
    </row>
  </sheetData>
  <phoneticPr fontId="6" type="noConversion"/>
  <conditionalFormatting sqref="A4:G113">
    <cfRule type="expression" dxfId="18" priority="1" stopIfTrue="1">
      <formula>MOD(ROW(),2)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27"/>
  </sheetPr>
  <dimension ref="A1:G110"/>
  <sheetViews>
    <sheetView workbookViewId="0">
      <pane ySplit="3" topLeftCell="A4" activePane="bottomLeft" state="frozen"/>
      <selection activeCell="L23" sqref="L23"/>
      <selection pane="bottomLeft" activeCell="L23" sqref="L23"/>
    </sheetView>
  </sheetViews>
  <sheetFormatPr baseColWidth="10" defaultColWidth="11" defaultRowHeight="12.75" x14ac:dyDescent="0.2"/>
  <cols>
    <col min="1" max="1" width="5.375" style="28" bestFit="1" customWidth="1"/>
    <col min="2" max="2" width="12.625" style="40" customWidth="1"/>
    <col min="3" max="3" width="12.625" style="171" customWidth="1"/>
    <col min="4" max="4" width="12.625" style="40" customWidth="1"/>
    <col min="5" max="5" width="39.5" style="40" customWidth="1"/>
    <col min="6" max="7" width="12.625" style="40" customWidth="1"/>
    <col min="8" max="16384" width="11" style="22"/>
  </cols>
  <sheetData>
    <row r="1" spans="1:7" ht="8.25" customHeight="1" x14ac:dyDescent="0.2">
      <c r="A1" s="20"/>
      <c r="B1" s="21"/>
      <c r="C1" s="167"/>
      <c r="D1" s="34"/>
      <c r="E1" s="34"/>
      <c r="F1" s="34"/>
      <c r="G1" s="29"/>
    </row>
    <row r="2" spans="1:7" ht="6.75" customHeight="1" thickBot="1" x14ac:dyDescent="0.25">
      <c r="A2" s="23"/>
      <c r="B2" s="24"/>
      <c r="C2" s="168"/>
      <c r="D2" s="35"/>
      <c r="E2" s="35"/>
      <c r="F2" s="35"/>
      <c r="G2" s="30"/>
    </row>
    <row r="3" spans="1:7" ht="28.5" customHeight="1" thickTop="1" thickBot="1" x14ac:dyDescent="0.25">
      <c r="A3" s="25" t="s">
        <v>1</v>
      </c>
      <c r="B3" s="26" t="s">
        <v>3</v>
      </c>
      <c r="C3" s="169" t="s">
        <v>161</v>
      </c>
      <c r="D3" s="33" t="s">
        <v>6</v>
      </c>
      <c r="E3" s="33" t="s">
        <v>4</v>
      </c>
      <c r="F3" s="33" t="s">
        <v>141</v>
      </c>
      <c r="G3" s="4" t="s">
        <v>0</v>
      </c>
    </row>
    <row r="4" spans="1:7" ht="13.5" thickTop="1" x14ac:dyDescent="0.2">
      <c r="A4" s="31">
        <v>1</v>
      </c>
      <c r="B4" s="37"/>
      <c r="C4" s="172"/>
      <c r="D4" s="38"/>
      <c r="E4" s="39" t="str">
        <f>IF(ISBLANK($C4),"",INDEX(Stock!$A$4:$I$130,MATCH(Sortie!$C4,Stock!$C$4:$C$130,0),6))</f>
        <v/>
      </c>
      <c r="F4" s="39" t="str">
        <f>IF(ISBLANK($C4),"",INDEX(Stock!$A$4:$I$103,MATCH(Sortie!$C4,Stock!$C$4:$C$103,0),7))</f>
        <v/>
      </c>
      <c r="G4" s="39" t="str">
        <f>IF(ISBLANK($C4),"",INDEX(Stock!$A$4:$I$103,MATCH(Sortie!$C4,Stock!$C$4:$C$103,0),8))</f>
        <v/>
      </c>
    </row>
    <row r="5" spans="1:7" ht="12.75" customHeight="1" x14ac:dyDescent="0.2">
      <c r="A5" s="32">
        <v>2</v>
      </c>
      <c r="B5" s="37"/>
      <c r="C5" s="170"/>
      <c r="D5" s="38"/>
      <c r="E5" s="39" t="str">
        <f>IF(ISBLANK($C5),"",INDEX(Stock!$A$4:$I$130,MATCH(Sortie!$C5,Stock!$C$4:$C$130,0),6))</f>
        <v/>
      </c>
      <c r="F5" s="39" t="str">
        <f>IF(ISBLANK($C5),"",INDEX(Stock!$A$4:$I$103,MATCH(Sortie!$C5,Stock!$C$4:$C$103,0),7))</f>
        <v/>
      </c>
      <c r="G5" s="39" t="str">
        <f>IF(ISBLANK($C5),"",INDEX(Stock!$A$4:$I$103,MATCH(Sortie!$C5,Stock!$C$4:$C$103,0),8))</f>
        <v/>
      </c>
    </row>
    <row r="6" spans="1:7" ht="11.25" customHeight="1" x14ac:dyDescent="0.2">
      <c r="A6" s="32">
        <v>3</v>
      </c>
      <c r="B6" s="37"/>
      <c r="C6" s="170"/>
      <c r="D6" s="38"/>
      <c r="E6" s="39" t="str">
        <f>IF(ISBLANK($C6),"",INDEX(Stock!$A$4:$I$130,MATCH(Sortie!$C6,Stock!$C$4:$C$130,0),6))</f>
        <v/>
      </c>
      <c r="F6" s="39" t="str">
        <f>IF(ISBLANK($C6),"",INDEX(Stock!$A$4:$I$103,MATCH(Sortie!$C6,Stock!$C$4:$C$103,0),7))</f>
        <v/>
      </c>
      <c r="G6" s="39" t="str">
        <f>IF(ISBLANK($C6),"",INDEX(Stock!$A$4:$I$103,MATCH(Sortie!$C6,Stock!$C$4:$C$103,0),8))</f>
        <v/>
      </c>
    </row>
    <row r="7" spans="1:7" ht="12.75" customHeight="1" x14ac:dyDescent="0.2">
      <c r="A7" s="32">
        <v>4</v>
      </c>
      <c r="B7" s="37"/>
      <c r="C7" s="170"/>
      <c r="D7" s="38"/>
      <c r="E7" s="39" t="str">
        <f>IF(ISBLANK($C7),"",INDEX(Stock!$A$4:$I$130,MATCH(Sortie!$C7,Stock!$C$4:$C$130,0),6))</f>
        <v/>
      </c>
      <c r="F7" s="39" t="str">
        <f>IF(ISBLANK($C7),"",INDEX(Stock!$A$4:$I$103,MATCH(Sortie!$C7,Stock!$C$4:$C$103,0),7))</f>
        <v/>
      </c>
      <c r="G7" s="39" t="str">
        <f>IF(ISBLANK($C7),"",INDEX(Stock!$A$4:$I$103,MATCH(Sortie!$C7,Stock!$C$4:$C$103,0),8))</f>
        <v/>
      </c>
    </row>
    <row r="8" spans="1:7" ht="12.75" customHeight="1" x14ac:dyDescent="0.2">
      <c r="A8" s="32">
        <v>5</v>
      </c>
      <c r="B8" s="37"/>
      <c r="C8" s="170"/>
      <c r="D8" s="38"/>
      <c r="E8" s="39" t="str">
        <f>IF(ISBLANK($C8),"",INDEX(Stock!$A$4:$I$130,MATCH(Sortie!$C8,Stock!$C$4:$C$130,0),6))</f>
        <v/>
      </c>
      <c r="F8" s="39" t="str">
        <f>IF(ISBLANK($C8),"",INDEX(Stock!$A$4:$I$103,MATCH(Sortie!$C8,Stock!$C$4:$C$103,0),7))</f>
        <v/>
      </c>
      <c r="G8" s="39" t="str">
        <f>IF(ISBLANK($C8),"",INDEX(Stock!$A$4:$I$103,MATCH(Sortie!$C8,Stock!$C$4:$C$103,0),8))</f>
        <v/>
      </c>
    </row>
    <row r="9" spans="1:7" x14ac:dyDescent="0.2">
      <c r="A9" s="32">
        <v>6</v>
      </c>
      <c r="B9" s="37"/>
      <c r="C9" s="170"/>
      <c r="D9" s="38"/>
      <c r="E9" s="39" t="str">
        <f>IF(ISBLANK($C9),"",INDEX(Stock!$A$4:$I$130,MATCH(Sortie!$C9,Stock!$C$4:$C$130,0),6))</f>
        <v/>
      </c>
      <c r="F9" s="39" t="str">
        <f>IF(ISBLANK($C9),"",INDEX(Stock!$A$4:$I$103,MATCH(Sortie!$C9,Stock!$C$4:$C$103,0),7))</f>
        <v/>
      </c>
      <c r="G9" s="39" t="str">
        <f>IF(ISBLANK($C9),"",INDEX(Stock!$A$4:$I$103,MATCH(Sortie!$C9,Stock!$C$4:$C$103,0),8))</f>
        <v/>
      </c>
    </row>
    <row r="10" spans="1:7" x14ac:dyDescent="0.2">
      <c r="A10" s="32">
        <v>7</v>
      </c>
      <c r="B10" s="37"/>
      <c r="C10" s="170"/>
      <c r="D10" s="38"/>
      <c r="E10" s="39" t="str">
        <f>IF(ISBLANK($C10),"",INDEX(Stock!$A$4:$I$130,MATCH(Sortie!$C10,Stock!$C$4:$C$130,0),6))</f>
        <v/>
      </c>
      <c r="F10" s="39" t="str">
        <f>IF(ISBLANK($C10),"",INDEX(Stock!$A$4:$I$103,MATCH(Sortie!$C10,Stock!$C$4:$C$103,0),7))</f>
        <v/>
      </c>
      <c r="G10" s="39" t="str">
        <f>IF(ISBLANK($C10),"",INDEX(Stock!$A$4:$I$103,MATCH(Sortie!$C10,Stock!$C$4:$C$103,0),8))</f>
        <v/>
      </c>
    </row>
    <row r="11" spans="1:7" x14ac:dyDescent="0.2">
      <c r="A11" s="32">
        <v>8</v>
      </c>
      <c r="B11" s="37"/>
      <c r="C11" s="170"/>
      <c r="D11" s="38"/>
      <c r="E11" s="39" t="str">
        <f>IF(ISBLANK($C11),"",INDEX(Stock!$A$4:$I$130,MATCH(Sortie!$C11,Stock!$C$4:$C$130,0),6))</f>
        <v/>
      </c>
      <c r="F11" s="39" t="str">
        <f>IF(ISBLANK($C11),"",INDEX(Stock!$A$4:$I$103,MATCH(Sortie!$C11,Stock!$C$4:$C$103,0),7))</f>
        <v/>
      </c>
      <c r="G11" s="39" t="str">
        <f>IF(ISBLANK($C11),"",INDEX(Stock!$A$4:$I$103,MATCH(Sortie!$C11,Stock!$C$4:$C$103,0),8))</f>
        <v/>
      </c>
    </row>
    <row r="12" spans="1:7" x14ac:dyDescent="0.2">
      <c r="A12" s="32">
        <v>9</v>
      </c>
      <c r="B12" s="37"/>
      <c r="C12" s="170"/>
      <c r="D12" s="38"/>
      <c r="E12" s="39" t="str">
        <f>IF(ISBLANK($C12),"",INDEX(Stock!$A$4:$I$130,MATCH(Sortie!$C12,Stock!$C$4:$C$130,0),6))</f>
        <v/>
      </c>
      <c r="F12" s="39" t="str">
        <f>IF(ISBLANK($C12),"",INDEX(Stock!$A$4:$I$103,MATCH(Sortie!$C12,Stock!$C$4:$C$103,0),7))</f>
        <v/>
      </c>
      <c r="G12" s="39" t="str">
        <f>IF(ISBLANK($C12),"",INDEX(Stock!$A$4:$I$103,MATCH(Sortie!$C12,Stock!$C$4:$C$103,0),8))</f>
        <v/>
      </c>
    </row>
    <row r="13" spans="1:7" x14ac:dyDescent="0.2">
      <c r="A13" s="32">
        <v>10</v>
      </c>
      <c r="B13" s="37"/>
      <c r="C13" s="170"/>
      <c r="D13" s="38"/>
      <c r="E13" s="39" t="str">
        <f>IF(ISBLANK($C13),"",INDEX(Stock!$A$4:$I$130,MATCH(Sortie!$C13,Stock!$C$4:$C$130,0),6))</f>
        <v/>
      </c>
      <c r="F13" s="39" t="str">
        <f>IF(ISBLANK($C13),"",INDEX(Stock!$A$4:$I$103,MATCH(Sortie!$C13,Stock!$C$4:$C$103,0),7))</f>
        <v/>
      </c>
      <c r="G13" s="39" t="str">
        <f>IF(ISBLANK($C13),"",INDEX(Stock!$A$4:$I$103,MATCH(Sortie!$C13,Stock!$C$4:$C$103,0),8))</f>
        <v/>
      </c>
    </row>
    <row r="14" spans="1:7" x14ac:dyDescent="0.2">
      <c r="A14" s="32">
        <v>11</v>
      </c>
      <c r="B14" s="37"/>
      <c r="C14" s="170"/>
      <c r="D14" s="38"/>
      <c r="E14" s="39" t="str">
        <f>IF(ISBLANK($C14),"",INDEX(Stock!$A$4:$I$130,MATCH(Sortie!$C14,Stock!$C$4:$C$130,0),6))</f>
        <v/>
      </c>
      <c r="F14" s="39" t="str">
        <f>IF(ISBLANK($C14),"",INDEX(Stock!$A$4:$I$103,MATCH(Sortie!$C14,Stock!$C$4:$C$103,0),7))</f>
        <v/>
      </c>
      <c r="G14" s="39" t="str">
        <f>IF(ISBLANK($C14),"",INDEX(Stock!$A$4:$I$103,MATCH(Sortie!$C14,Stock!$C$4:$C$103,0),8))</f>
        <v/>
      </c>
    </row>
    <row r="15" spans="1:7" x14ac:dyDescent="0.2">
      <c r="A15" s="32">
        <v>12</v>
      </c>
      <c r="B15" s="37"/>
      <c r="C15" s="170"/>
      <c r="D15" s="38"/>
      <c r="E15" s="39" t="str">
        <f>IF(ISBLANK($C15),"",INDEX(Stock!$A$4:$I$130,MATCH(Sortie!$C15,Stock!$C$4:$C$130,0),6))</f>
        <v/>
      </c>
      <c r="F15" s="39" t="str">
        <f>IF(ISBLANK($C15),"",INDEX(Stock!$A$4:$I$103,MATCH(Sortie!$C15,Stock!$C$4:$C$103,0),7))</f>
        <v/>
      </c>
      <c r="G15" s="39" t="str">
        <f>IF(ISBLANK($C15),"",INDEX(Stock!$A$4:$I$103,MATCH(Sortie!$C15,Stock!$C$4:$C$103,0),8))</f>
        <v/>
      </c>
    </row>
    <row r="16" spans="1:7" x14ac:dyDescent="0.2">
      <c r="A16" s="32">
        <v>13</v>
      </c>
      <c r="B16" s="37"/>
      <c r="C16" s="170"/>
      <c r="D16" s="38"/>
      <c r="E16" s="39" t="str">
        <f>IF(ISBLANK($C16),"",INDEX(Stock!$A$4:$I$130,MATCH(Sortie!$C16,Stock!$C$4:$C$130,0),6))</f>
        <v/>
      </c>
      <c r="F16" s="39" t="str">
        <f>IF(ISBLANK($C16),"",INDEX(Stock!$A$4:$I$103,MATCH(Sortie!$C16,Stock!$C$4:$C$103,0),7))</f>
        <v/>
      </c>
      <c r="G16" s="39" t="str">
        <f>IF(ISBLANK($C16),"",INDEX(Stock!$A$4:$I$103,MATCH(Sortie!$C16,Stock!$C$4:$C$103,0),8))</f>
        <v/>
      </c>
    </row>
    <row r="17" spans="1:7" x14ac:dyDescent="0.2">
      <c r="A17" s="32">
        <v>14</v>
      </c>
      <c r="B17" s="37"/>
      <c r="C17" s="170"/>
      <c r="D17" s="38"/>
      <c r="E17" s="39" t="str">
        <f>IF(ISBLANK($C17),"",INDEX(Stock!$A$4:$I$130,MATCH(Sortie!$C17,Stock!$C$4:$C$130,0),6))</f>
        <v/>
      </c>
      <c r="F17" s="39" t="str">
        <f>IF(ISBLANK($C17),"",INDEX(Stock!$A$4:$I$103,MATCH(Sortie!$C17,Stock!$C$4:$C$103,0),7))</f>
        <v/>
      </c>
      <c r="G17" s="39" t="str">
        <f>IF(ISBLANK($C17),"",INDEX(Stock!$A$4:$I$103,MATCH(Sortie!$C17,Stock!$C$4:$C$103,0),8))</f>
        <v/>
      </c>
    </row>
    <row r="18" spans="1:7" x14ac:dyDescent="0.2">
      <c r="A18" s="32">
        <v>15</v>
      </c>
      <c r="B18" s="37"/>
      <c r="C18" s="170"/>
      <c r="D18" s="38"/>
      <c r="E18" s="39" t="str">
        <f>IF(ISBLANK($C18),"",INDEX(Stock!$A$4:$I$130,MATCH(Sortie!$C18,Stock!$C$4:$C$130,0),6))</f>
        <v/>
      </c>
      <c r="F18" s="39" t="str">
        <f>IF(ISBLANK($C18),"",INDEX(Stock!$A$4:$I$103,MATCH(Sortie!$C18,Stock!$C$4:$C$103,0),7))</f>
        <v/>
      </c>
      <c r="G18" s="39" t="str">
        <f>IF(ISBLANK($C18),"",INDEX(Stock!$A$4:$I$103,MATCH(Sortie!$C18,Stock!$C$4:$C$103,0),8))</f>
        <v/>
      </c>
    </row>
    <row r="19" spans="1:7" x14ac:dyDescent="0.2">
      <c r="A19" s="32">
        <v>16</v>
      </c>
      <c r="B19" s="37"/>
      <c r="C19" s="170"/>
      <c r="D19" s="38"/>
      <c r="E19" s="39" t="str">
        <f>IF(ISBLANK($C19),"",INDEX(Stock!$A$4:$I$130,MATCH(Sortie!$C19,Stock!$C$4:$C$130,0),6))</f>
        <v/>
      </c>
      <c r="F19" s="39" t="str">
        <f>IF(ISBLANK($C19),"",INDEX(Stock!$A$4:$I$103,MATCH(Sortie!$C19,Stock!$C$4:$C$103,0),7))</f>
        <v/>
      </c>
      <c r="G19" s="39" t="str">
        <f>IF(ISBLANK($C19),"",INDEX(Stock!$A$4:$I$103,MATCH(Sortie!$C19,Stock!$C$4:$C$103,0),8))</f>
        <v/>
      </c>
    </row>
    <row r="20" spans="1:7" x14ac:dyDescent="0.2">
      <c r="A20" s="32">
        <v>17</v>
      </c>
      <c r="B20" s="37"/>
      <c r="C20" s="170"/>
      <c r="D20" s="38"/>
      <c r="E20" s="39" t="str">
        <f>IF(ISBLANK($C20),"",INDEX(Stock!$A$4:$I$130,MATCH(Sortie!$C20,Stock!$C$4:$C$130,0),6))</f>
        <v/>
      </c>
      <c r="F20" s="39" t="str">
        <f>IF(ISBLANK($C20),"",INDEX(Stock!$A$4:$I$103,MATCH(Sortie!$C20,Stock!$C$4:$C$103,0),7))</f>
        <v/>
      </c>
      <c r="G20" s="39" t="str">
        <f>IF(ISBLANK($C20),"",INDEX(Stock!$A$4:$I$103,MATCH(Sortie!$C20,Stock!$C$4:$C$103,0),8))</f>
        <v/>
      </c>
    </row>
    <row r="21" spans="1:7" x14ac:dyDescent="0.2">
      <c r="A21" s="32">
        <v>18</v>
      </c>
      <c r="B21" s="37"/>
      <c r="C21" s="170"/>
      <c r="D21" s="38"/>
      <c r="E21" s="39" t="str">
        <f>IF(ISBLANK($C21),"",INDEX(Stock!$A$4:$I$130,MATCH(Sortie!$C21,Stock!$C$4:$C$130,0),6))</f>
        <v/>
      </c>
      <c r="F21" s="39" t="str">
        <f>IF(ISBLANK($C21),"",INDEX(Stock!$A$4:$I$103,MATCH(Sortie!$C21,Stock!$C$4:$C$103,0),7))</f>
        <v/>
      </c>
      <c r="G21" s="39" t="str">
        <f>IF(ISBLANK($C21),"",INDEX(Stock!$A$4:$I$103,MATCH(Sortie!$C21,Stock!$C$4:$C$103,0),8))</f>
        <v/>
      </c>
    </row>
    <row r="22" spans="1:7" x14ac:dyDescent="0.2">
      <c r="A22" s="27">
        <v>19</v>
      </c>
      <c r="B22" s="37"/>
      <c r="C22" s="170"/>
      <c r="D22" s="38"/>
      <c r="E22" s="39" t="str">
        <f>IF(ISBLANK($C22),"",INDEX(Stock!$A$4:$I$130,MATCH(Sortie!$C22,Stock!$C$4:$C$130,0),6))</f>
        <v/>
      </c>
      <c r="F22" s="39" t="str">
        <f>IF(ISBLANK($C22),"",INDEX(Stock!$A$4:$I$103,MATCH(Sortie!$C22,Stock!$C$4:$C$103,0),7))</f>
        <v/>
      </c>
      <c r="G22" s="39" t="str">
        <f>IF(ISBLANK($C22),"",INDEX(Stock!$A$4:$I$103,MATCH(Sortie!$C22,Stock!$C$4:$C$103,0),8))</f>
        <v/>
      </c>
    </row>
    <row r="23" spans="1:7" x14ac:dyDescent="0.2">
      <c r="A23" s="27">
        <v>20</v>
      </c>
      <c r="B23" s="37"/>
      <c r="C23" s="170"/>
      <c r="D23" s="38"/>
      <c r="E23" s="39" t="str">
        <f>IF(ISBLANK($C23),"",INDEX(Stock!$A$4:$I$130,MATCH(Sortie!$C23,Stock!$C$4:$C$130,0),6))</f>
        <v/>
      </c>
      <c r="F23" s="39" t="str">
        <f>IF(ISBLANK($C23),"",INDEX(Stock!$A$4:$I$103,MATCH(Sortie!$C23,Stock!$C$4:$C$103,0),7))</f>
        <v/>
      </c>
      <c r="G23" s="39" t="str">
        <f>IF(ISBLANK($C23),"",INDEX(Stock!$A$4:$I$103,MATCH(Sortie!$C23,Stock!$C$4:$C$103,0),8))</f>
        <v/>
      </c>
    </row>
    <row r="24" spans="1:7" x14ac:dyDescent="0.2">
      <c r="A24" s="27">
        <v>21</v>
      </c>
      <c r="B24" s="37"/>
      <c r="C24" s="170"/>
      <c r="D24" s="38"/>
      <c r="E24" s="39" t="str">
        <f>IF(ISBLANK($C24),"",INDEX(Stock!$A$4:$I$130,MATCH(Sortie!$C24,Stock!$C$4:$C$130,0),6))</f>
        <v/>
      </c>
      <c r="F24" s="39" t="str">
        <f>IF(ISBLANK($C24),"",INDEX(Stock!$A$4:$I$103,MATCH(Sortie!$C24,Stock!$C$4:$C$103,0),7))</f>
        <v/>
      </c>
      <c r="G24" s="39" t="str">
        <f>IF(ISBLANK($C24),"",INDEX(Stock!$A$4:$I$103,MATCH(Sortie!$C24,Stock!$C$4:$C$103,0),8))</f>
        <v/>
      </c>
    </row>
    <row r="25" spans="1:7" x14ac:dyDescent="0.2">
      <c r="A25" s="27">
        <v>22</v>
      </c>
      <c r="B25" s="37"/>
      <c r="C25" s="170"/>
      <c r="D25" s="38"/>
      <c r="E25" s="39" t="str">
        <f>IF(ISBLANK($C25),"",INDEX(Stock!$A$4:$I$130,MATCH(Sortie!$C25,Stock!$C$4:$C$130,0),6))</f>
        <v/>
      </c>
      <c r="F25" s="39" t="str">
        <f>IF(ISBLANK($C25),"",INDEX(Stock!$A$4:$I$103,MATCH(Sortie!$C25,Stock!$C$4:$C$103,0),7))</f>
        <v/>
      </c>
      <c r="G25" s="39" t="str">
        <f>IF(ISBLANK($C25),"",INDEX(Stock!$A$4:$I$103,MATCH(Sortie!$C25,Stock!$C$4:$C$103,0),8))</f>
        <v/>
      </c>
    </row>
    <row r="26" spans="1:7" x14ac:dyDescent="0.2">
      <c r="A26" s="27">
        <v>23</v>
      </c>
      <c r="B26" s="37"/>
      <c r="C26" s="170"/>
      <c r="D26" s="38"/>
      <c r="E26" s="39" t="str">
        <f>IF(ISBLANK($C26),"",INDEX(Stock!$A$4:$I$130,MATCH(Sortie!$C26,Stock!$C$4:$C$130,0),6))</f>
        <v/>
      </c>
      <c r="F26" s="39" t="str">
        <f>IF(ISBLANK($C26),"",INDEX(Stock!$A$4:$I$103,MATCH(Sortie!$C26,Stock!$C$4:$C$103,0),7))</f>
        <v/>
      </c>
      <c r="G26" s="39" t="str">
        <f>IF(ISBLANK($C26),"",INDEX(Stock!$A$4:$I$103,MATCH(Sortie!$C26,Stock!$C$4:$C$103,0),8))</f>
        <v/>
      </c>
    </row>
    <row r="27" spans="1:7" x14ac:dyDescent="0.2">
      <c r="A27" s="27">
        <v>24</v>
      </c>
      <c r="B27" s="37"/>
      <c r="C27" s="170"/>
      <c r="D27" s="38"/>
      <c r="E27" s="39" t="str">
        <f>IF(ISBLANK($C27),"",INDEX(Stock!$A$4:$I$130,MATCH(Sortie!$C27,Stock!$C$4:$C$130,0),6))</f>
        <v/>
      </c>
      <c r="F27" s="39" t="str">
        <f>IF(ISBLANK($C27),"",INDEX(Stock!$A$4:$I$103,MATCH(Sortie!$C27,Stock!$C$4:$C$103,0),7))</f>
        <v/>
      </c>
      <c r="G27" s="39" t="str">
        <f>IF(ISBLANK($C27),"",INDEX(Stock!$A$4:$I$103,MATCH(Sortie!$C27,Stock!$C$4:$C$103,0),8))</f>
        <v/>
      </c>
    </row>
    <row r="28" spans="1:7" x14ac:dyDescent="0.2">
      <c r="A28" s="27">
        <v>25</v>
      </c>
      <c r="B28" s="37"/>
      <c r="C28" s="170"/>
      <c r="D28" s="38"/>
      <c r="E28" s="39" t="str">
        <f>IF(ISBLANK($C28),"",INDEX(Stock!$A$4:$I$130,MATCH(Sortie!$C28,Stock!$C$4:$C$130,0),6))</f>
        <v/>
      </c>
      <c r="F28" s="39" t="str">
        <f>IF(ISBLANK($C28),"",INDEX(Stock!$A$4:$I$103,MATCH(Sortie!$C28,Stock!$C$4:$C$103,0),7))</f>
        <v/>
      </c>
      <c r="G28" s="39" t="str">
        <f>IF(ISBLANK($C28),"",INDEX(Stock!$A$4:$I$103,MATCH(Sortie!$C28,Stock!$C$4:$C$103,0),8))</f>
        <v/>
      </c>
    </row>
    <row r="29" spans="1:7" x14ac:dyDescent="0.2">
      <c r="A29" s="27">
        <v>26</v>
      </c>
      <c r="B29" s="37"/>
      <c r="C29" s="170"/>
      <c r="D29" s="38"/>
      <c r="E29" s="39" t="str">
        <f>IF(ISBLANK($C29),"",INDEX(Stock!$A$4:$I$130,MATCH(Sortie!$C29,Stock!$C$4:$C$130,0),6))</f>
        <v/>
      </c>
      <c r="F29" s="39" t="str">
        <f>IF(ISBLANK($C29),"",INDEX(Stock!$A$4:$I$103,MATCH(Sortie!$C29,Stock!$C$4:$C$103,0),7))</f>
        <v/>
      </c>
      <c r="G29" s="39" t="str">
        <f>IF(ISBLANK($C29),"",INDEX(Stock!$A$4:$I$103,MATCH(Sortie!$C29,Stock!$C$4:$C$103,0),8))</f>
        <v/>
      </c>
    </row>
    <row r="30" spans="1:7" x14ac:dyDescent="0.2">
      <c r="A30" s="27">
        <v>27</v>
      </c>
      <c r="B30" s="37"/>
      <c r="C30" s="170"/>
      <c r="D30" s="38"/>
      <c r="E30" s="39" t="str">
        <f>IF(ISBLANK($C30),"",INDEX(Stock!$A$4:$I$130,MATCH(Sortie!$C30,Stock!$C$4:$C$130,0),6))</f>
        <v/>
      </c>
      <c r="F30" s="39" t="str">
        <f>IF(ISBLANK($C30),"",INDEX(Stock!$A$4:$I$103,MATCH(Sortie!$C30,Stock!$C$4:$C$103,0),7))</f>
        <v/>
      </c>
      <c r="G30" s="39" t="str">
        <f>IF(ISBLANK($C30),"",INDEX(Stock!$A$4:$I$103,MATCH(Sortie!$C30,Stock!$C$4:$C$103,0),8))</f>
        <v/>
      </c>
    </row>
    <row r="31" spans="1:7" x14ac:dyDescent="0.2">
      <c r="A31" s="27">
        <v>28</v>
      </c>
      <c r="B31" s="37"/>
      <c r="C31" s="170"/>
      <c r="D31" s="38"/>
      <c r="E31" s="39" t="str">
        <f>IF(ISBLANK($C31),"",INDEX(Stock!$A$4:$I$130,MATCH(Sortie!$C31,Stock!$C$4:$C$130,0),6))</f>
        <v/>
      </c>
      <c r="F31" s="39" t="str">
        <f>IF(ISBLANK($C31),"",INDEX(Stock!$A$4:$I$103,MATCH(Sortie!$C31,Stock!$C$4:$C$103,0),7))</f>
        <v/>
      </c>
      <c r="G31" s="39" t="str">
        <f>IF(ISBLANK($C31),"",INDEX(Stock!$A$4:$I$103,MATCH(Sortie!$C31,Stock!$C$4:$C$103,0),8))</f>
        <v/>
      </c>
    </row>
    <row r="32" spans="1:7" x14ac:dyDescent="0.2">
      <c r="A32" s="27">
        <v>29</v>
      </c>
      <c r="B32" s="37"/>
      <c r="C32" s="170"/>
      <c r="D32" s="38"/>
      <c r="E32" s="39" t="str">
        <f>IF(ISBLANK($C32),"",INDEX(Stock!$A$4:$I$130,MATCH(Sortie!$C32,Stock!$C$4:$C$130,0),6))</f>
        <v/>
      </c>
      <c r="F32" s="39" t="str">
        <f>IF(ISBLANK($C32),"",INDEX(Stock!$A$4:$I$103,MATCH(Sortie!$C32,Stock!$C$4:$C$103,0),7))</f>
        <v/>
      </c>
      <c r="G32" s="39" t="str">
        <f>IF(ISBLANK($C32),"",INDEX(Stock!$A$4:$I$103,MATCH(Sortie!$C32,Stock!$C$4:$C$103,0),8))</f>
        <v/>
      </c>
    </row>
    <row r="33" spans="1:7" x14ac:dyDescent="0.2">
      <c r="A33" s="27">
        <v>30</v>
      </c>
      <c r="B33" s="37"/>
      <c r="C33" s="170"/>
      <c r="D33" s="38"/>
      <c r="E33" s="39" t="str">
        <f>IF(ISBLANK($C33),"",INDEX(Stock!$A$4:$I$130,MATCH(Sortie!$C33,Stock!$C$4:$C$130,0),6))</f>
        <v/>
      </c>
      <c r="F33" s="39" t="str">
        <f>IF(ISBLANK($C33),"",INDEX(Stock!$A$4:$I$103,MATCH(Sortie!$C33,Stock!$C$4:$C$103,0),7))</f>
        <v/>
      </c>
      <c r="G33" s="39" t="str">
        <f>IF(ISBLANK($C33),"",INDEX(Stock!$A$4:$I$103,MATCH(Sortie!$C33,Stock!$C$4:$C$103,0),8))</f>
        <v/>
      </c>
    </row>
    <row r="34" spans="1:7" x14ac:dyDescent="0.2">
      <c r="A34" s="27">
        <v>31</v>
      </c>
      <c r="B34" s="37"/>
      <c r="C34" s="170"/>
      <c r="D34" s="38"/>
      <c r="E34" s="39" t="str">
        <f>IF(ISBLANK($C34),"",INDEX(Stock!$A$4:$I$130,MATCH(Sortie!$C34,Stock!$C$4:$C$130,0),6))</f>
        <v/>
      </c>
      <c r="F34" s="39" t="str">
        <f>IF(ISBLANK($C34),"",INDEX(Stock!$A$4:$I$103,MATCH(Sortie!$C34,Stock!$C$4:$C$103,0),7))</f>
        <v/>
      </c>
      <c r="G34" s="39" t="str">
        <f>IF(ISBLANK($C34),"",INDEX(Stock!$A$4:$I$103,MATCH(Sortie!$C34,Stock!$C$4:$C$103,0),8))</f>
        <v/>
      </c>
    </row>
    <row r="35" spans="1:7" x14ac:dyDescent="0.2">
      <c r="A35" s="27">
        <v>32</v>
      </c>
      <c r="B35" s="37"/>
      <c r="C35" s="170"/>
      <c r="D35" s="38"/>
      <c r="E35" s="39" t="str">
        <f>IF(ISBLANK($C35),"",INDEX(Stock!$A$4:$I$130,MATCH(Sortie!$C35,Stock!$C$4:$C$130,0),6))</f>
        <v/>
      </c>
      <c r="F35" s="39" t="str">
        <f>IF(ISBLANK($C35),"",INDEX(Stock!$A$4:$I$103,MATCH(Sortie!$C35,Stock!$C$4:$C$103,0),7))</f>
        <v/>
      </c>
      <c r="G35" s="39" t="str">
        <f>IF(ISBLANK($C35),"",INDEX(Stock!$A$4:$I$103,MATCH(Sortie!$C35,Stock!$C$4:$C$103,0),8))</f>
        <v/>
      </c>
    </row>
    <row r="36" spans="1:7" x14ac:dyDescent="0.2">
      <c r="A36" s="27">
        <v>33</v>
      </c>
      <c r="B36" s="37"/>
      <c r="C36" s="170"/>
      <c r="D36" s="38"/>
      <c r="E36" s="39" t="str">
        <f>IF(ISBLANK($C36),"",INDEX(Stock!$A$4:$I$130,MATCH(Sortie!$C36,Stock!$C$4:$C$130,0),6))</f>
        <v/>
      </c>
      <c r="F36" s="39" t="str">
        <f>IF(ISBLANK($C36),"",INDEX(Stock!$A$4:$I$103,MATCH(Sortie!$C36,Stock!$C$4:$C$103,0),7))</f>
        <v/>
      </c>
      <c r="G36" s="39" t="str">
        <f>IF(ISBLANK($C36),"",INDEX(Stock!$A$4:$I$103,MATCH(Sortie!$C36,Stock!$C$4:$C$103,0),8))</f>
        <v/>
      </c>
    </row>
    <row r="37" spans="1:7" x14ac:dyDescent="0.2">
      <c r="A37" s="27">
        <v>34</v>
      </c>
      <c r="B37" s="37"/>
      <c r="C37" s="170"/>
      <c r="D37" s="38"/>
      <c r="E37" s="39" t="str">
        <f>IF(ISBLANK($C37),"",INDEX(Stock!$A$4:$I$130,MATCH(Sortie!$C37,Stock!$C$4:$C$130,0),6))</f>
        <v/>
      </c>
      <c r="F37" s="39" t="str">
        <f>IF(ISBLANK($C37),"",INDEX(Stock!$A$4:$I$103,MATCH(Sortie!$C37,Stock!$C$4:$C$103,0),7))</f>
        <v/>
      </c>
      <c r="G37" s="39" t="str">
        <f>IF(ISBLANK($C37),"",INDEX(Stock!$A$4:$I$103,MATCH(Sortie!$C37,Stock!$C$4:$C$103,0),8))</f>
        <v/>
      </c>
    </row>
    <row r="38" spans="1:7" x14ac:dyDescent="0.2">
      <c r="A38" s="27">
        <v>35</v>
      </c>
      <c r="B38" s="37"/>
      <c r="C38" s="170"/>
      <c r="D38" s="38"/>
      <c r="E38" s="39" t="str">
        <f>IF(ISBLANK($C38),"",INDEX(Stock!$A$4:$I$130,MATCH(Sortie!$C38,Stock!$C$4:$C$130,0),6))</f>
        <v/>
      </c>
      <c r="F38" s="39" t="str">
        <f>IF(ISBLANK($C38),"",INDEX(Stock!$A$4:$I$103,MATCH(Sortie!$C38,Stock!$C$4:$C$103,0),7))</f>
        <v/>
      </c>
      <c r="G38" s="39" t="str">
        <f>IF(ISBLANK($C38),"",INDEX(Stock!$A$4:$I$103,MATCH(Sortie!$C38,Stock!$C$4:$C$103,0),8))</f>
        <v/>
      </c>
    </row>
    <row r="39" spans="1:7" x14ac:dyDescent="0.2">
      <c r="A39" s="27">
        <v>36</v>
      </c>
      <c r="B39" s="37"/>
      <c r="C39" s="170"/>
      <c r="D39" s="38"/>
      <c r="E39" s="39" t="str">
        <f>IF(ISBLANK($C39),"",INDEX(Stock!$A$4:$I$130,MATCH(Sortie!$C39,Stock!$C$4:$C$130,0),6))</f>
        <v/>
      </c>
      <c r="F39" s="39" t="str">
        <f>IF(ISBLANK($C39),"",INDEX(Stock!$A$4:$I$103,MATCH(Sortie!$C39,Stock!$C$4:$C$103,0),7))</f>
        <v/>
      </c>
      <c r="G39" s="39" t="str">
        <f>IF(ISBLANK($C39),"",INDEX(Stock!$A$4:$I$103,MATCH(Sortie!$C39,Stock!$C$4:$C$103,0),8))</f>
        <v/>
      </c>
    </row>
    <row r="40" spans="1:7" x14ac:dyDescent="0.2">
      <c r="A40" s="27">
        <v>37</v>
      </c>
      <c r="B40" s="37"/>
      <c r="C40" s="170"/>
      <c r="D40" s="38"/>
      <c r="E40" s="39" t="str">
        <f>IF(ISBLANK($C40),"",INDEX(Stock!$A$4:$I$130,MATCH(Sortie!$C40,Stock!$C$4:$C$130,0),6))</f>
        <v/>
      </c>
      <c r="F40" s="39" t="str">
        <f>IF(ISBLANK($C40),"",INDEX(Stock!$A$4:$I$103,MATCH(Sortie!$C40,Stock!$C$4:$C$103,0),7))</f>
        <v/>
      </c>
      <c r="G40" s="39" t="str">
        <f>IF(ISBLANK($C40),"",INDEX(Stock!$A$4:$I$103,MATCH(Sortie!$C40,Stock!$C$4:$C$103,0),8))</f>
        <v/>
      </c>
    </row>
    <row r="41" spans="1:7" x14ac:dyDescent="0.2">
      <c r="A41" s="27">
        <v>38</v>
      </c>
      <c r="B41" s="37"/>
      <c r="C41" s="170"/>
      <c r="D41" s="38"/>
      <c r="E41" s="39" t="str">
        <f>IF(ISBLANK($C41),"",INDEX(Stock!$A$4:$I$130,MATCH(Sortie!$C41,Stock!$C$4:$C$130,0),6))</f>
        <v/>
      </c>
      <c r="F41" s="39" t="str">
        <f>IF(ISBLANK($C41),"",INDEX(Stock!$A$4:$I$103,MATCH(Sortie!$C41,Stock!$C$4:$C$103,0),7))</f>
        <v/>
      </c>
      <c r="G41" s="39" t="str">
        <f>IF(ISBLANK($C41),"",INDEX(Stock!$A$4:$I$103,MATCH(Sortie!$C41,Stock!$C$4:$C$103,0),8))</f>
        <v/>
      </c>
    </row>
    <row r="42" spans="1:7" x14ac:dyDescent="0.2">
      <c r="A42" s="27">
        <v>39</v>
      </c>
      <c r="B42" s="37"/>
      <c r="C42" s="170"/>
      <c r="D42" s="38"/>
      <c r="E42" s="39" t="str">
        <f>IF(ISBLANK($C42),"",INDEX(Stock!$A$4:$I$130,MATCH(Sortie!$C42,Stock!$C$4:$C$130,0),6))</f>
        <v/>
      </c>
      <c r="F42" s="39" t="str">
        <f>IF(ISBLANK($C42),"",INDEX(Stock!$A$4:$I$103,MATCH(Sortie!$C42,Stock!$C$4:$C$103,0),7))</f>
        <v/>
      </c>
      <c r="G42" s="39" t="str">
        <f>IF(ISBLANK($C42),"",INDEX(Stock!$A$4:$I$103,MATCH(Sortie!$C42,Stock!$C$4:$C$103,0),8))</f>
        <v/>
      </c>
    </row>
    <row r="43" spans="1:7" x14ac:dyDescent="0.2">
      <c r="A43" s="27">
        <v>40</v>
      </c>
      <c r="B43" s="37"/>
      <c r="C43" s="170"/>
      <c r="D43" s="38"/>
      <c r="E43" s="39" t="str">
        <f>IF(ISBLANK($C43),"",INDEX(Stock!$A$4:$I$130,MATCH(Sortie!$C43,Stock!$C$4:$C$130,0),6))</f>
        <v/>
      </c>
      <c r="F43" s="39" t="str">
        <f>IF(ISBLANK($C43),"",INDEX(Stock!$A$4:$I$103,MATCH(Sortie!$C43,Stock!$C$4:$C$103,0),7))</f>
        <v/>
      </c>
      <c r="G43" s="39" t="str">
        <f>IF(ISBLANK($C43),"",INDEX(Stock!$A$4:$I$103,MATCH(Sortie!$C43,Stock!$C$4:$C$103,0),8))</f>
        <v/>
      </c>
    </row>
    <row r="44" spans="1:7" x14ac:dyDescent="0.2">
      <c r="A44" s="27">
        <v>41</v>
      </c>
      <c r="B44" s="37"/>
      <c r="C44" s="170"/>
      <c r="D44" s="38"/>
      <c r="E44" s="39" t="str">
        <f>IF(ISBLANK($C44),"",INDEX(Stock!$A$4:$I$130,MATCH(Sortie!$C44,Stock!$C$4:$C$130,0),6))</f>
        <v/>
      </c>
      <c r="F44" s="39" t="str">
        <f>IF(ISBLANK($C44),"",INDEX(Stock!$A$4:$I$103,MATCH(Sortie!$C44,Stock!$C$4:$C$103,0),7))</f>
        <v/>
      </c>
      <c r="G44" s="39" t="str">
        <f>IF(ISBLANK($C44),"",INDEX(Stock!$A$4:$I$103,MATCH(Sortie!$C44,Stock!$C$4:$C$103,0),8))</f>
        <v/>
      </c>
    </row>
    <row r="45" spans="1:7" x14ac:dyDescent="0.2">
      <c r="A45" s="27">
        <v>42</v>
      </c>
      <c r="B45" s="37"/>
      <c r="C45" s="170"/>
      <c r="D45" s="38"/>
      <c r="E45" s="39" t="str">
        <f>IF(ISBLANK($C45),"",INDEX(Stock!$A$4:$I$130,MATCH(Sortie!$C45,Stock!$C$4:$C$130,0),6))</f>
        <v/>
      </c>
      <c r="F45" s="39" t="str">
        <f>IF(ISBLANK($C45),"",INDEX(Stock!$A$4:$I$103,MATCH(Sortie!$C45,Stock!$C$4:$C$103,0),7))</f>
        <v/>
      </c>
      <c r="G45" s="39" t="str">
        <f>IF(ISBLANK($C45),"",INDEX(Stock!$A$4:$I$103,MATCH(Sortie!$C45,Stock!$C$4:$C$103,0),8))</f>
        <v/>
      </c>
    </row>
    <row r="46" spans="1:7" x14ac:dyDescent="0.2">
      <c r="A46" s="27">
        <v>43</v>
      </c>
      <c r="B46" s="37"/>
      <c r="C46" s="170"/>
      <c r="D46" s="38"/>
      <c r="E46" s="39" t="str">
        <f>IF(ISBLANK($C46),"",INDEX(Stock!$A$4:$I$130,MATCH(Sortie!$C46,Stock!$C$4:$C$130,0),6))</f>
        <v/>
      </c>
      <c r="F46" s="39" t="str">
        <f>IF(ISBLANK($C46),"",INDEX(Stock!$A$4:$I$103,MATCH(Sortie!$C46,Stock!$C$4:$C$103,0),7))</f>
        <v/>
      </c>
      <c r="G46" s="39" t="str">
        <f>IF(ISBLANK($C46),"",INDEX(Stock!$A$4:$I$103,MATCH(Sortie!$C46,Stock!$C$4:$C$103,0),8))</f>
        <v/>
      </c>
    </row>
    <row r="47" spans="1:7" x14ac:dyDescent="0.2">
      <c r="A47" s="27">
        <v>44</v>
      </c>
      <c r="B47" s="37"/>
      <c r="C47" s="170"/>
      <c r="D47" s="38"/>
      <c r="E47" s="39" t="str">
        <f>IF(ISBLANK($C47),"",INDEX(Stock!$A$4:$I$130,MATCH(Sortie!$C47,Stock!$C$4:$C$130,0),6))</f>
        <v/>
      </c>
      <c r="F47" s="39" t="str">
        <f>IF(ISBLANK($C47),"",INDEX(Stock!$A$4:$I$103,MATCH(Sortie!$C47,Stock!$C$4:$C$103,0),7))</f>
        <v/>
      </c>
      <c r="G47" s="39" t="str">
        <f>IF(ISBLANK($C47),"",INDEX(Stock!$A$4:$I$103,MATCH(Sortie!$C47,Stock!$C$4:$C$103,0),8))</f>
        <v/>
      </c>
    </row>
    <row r="48" spans="1:7" x14ac:dyDescent="0.2">
      <c r="A48" s="27">
        <v>45</v>
      </c>
      <c r="B48" s="37"/>
      <c r="C48" s="170"/>
      <c r="D48" s="38"/>
      <c r="E48" s="39" t="str">
        <f>IF(ISBLANK($C48),"",INDEX(Stock!$A$4:$I$130,MATCH(Sortie!$C48,Stock!$C$4:$C$130,0),6))</f>
        <v/>
      </c>
      <c r="F48" s="39" t="str">
        <f>IF(ISBLANK($C48),"",INDEX(Stock!$A$4:$I$103,MATCH(Sortie!$C48,Stock!$C$4:$C$103,0),7))</f>
        <v/>
      </c>
      <c r="G48" s="39" t="str">
        <f>IF(ISBLANK($C48),"",INDEX(Stock!$A$4:$I$103,MATCH(Sortie!$C48,Stock!$C$4:$C$103,0),8))</f>
        <v/>
      </c>
    </row>
    <row r="49" spans="1:7" x14ac:dyDescent="0.2">
      <c r="A49" s="27">
        <v>46</v>
      </c>
      <c r="B49" s="37"/>
      <c r="C49" s="170"/>
      <c r="D49" s="38"/>
      <c r="E49" s="39" t="str">
        <f>IF(ISBLANK($C49),"",INDEX(Stock!$A$4:$I$130,MATCH(Sortie!$C49,Stock!$C$4:$C$130,0),6))</f>
        <v/>
      </c>
      <c r="F49" s="39" t="str">
        <f>IF(ISBLANK($C49),"",INDEX(Stock!$A$4:$I$103,MATCH(Sortie!$C49,Stock!$C$4:$C$103,0),7))</f>
        <v/>
      </c>
      <c r="G49" s="39" t="str">
        <f>IF(ISBLANK($C49),"",INDEX(Stock!$A$4:$I$103,MATCH(Sortie!$C49,Stock!$C$4:$C$103,0),8))</f>
        <v/>
      </c>
    </row>
    <row r="50" spans="1:7" x14ac:dyDescent="0.2">
      <c r="A50" s="27">
        <v>47</v>
      </c>
      <c r="B50" s="37"/>
      <c r="C50" s="170"/>
      <c r="D50" s="38"/>
      <c r="E50" s="39" t="str">
        <f>IF(ISBLANK($C50),"",INDEX(Stock!$A$4:$I$130,MATCH(Sortie!$C50,Stock!$C$4:$C$130,0),6))</f>
        <v/>
      </c>
      <c r="F50" s="39" t="str">
        <f>IF(ISBLANK($C50),"",INDEX(Stock!$A$4:$I$103,MATCH(Sortie!$C50,Stock!$C$4:$C$103,0),7))</f>
        <v/>
      </c>
      <c r="G50" s="39" t="str">
        <f>IF(ISBLANK($C50),"",INDEX(Stock!$A$4:$I$103,MATCH(Sortie!$C50,Stock!$C$4:$C$103,0),8))</f>
        <v/>
      </c>
    </row>
    <row r="51" spans="1:7" x14ac:dyDescent="0.2">
      <c r="A51" s="27">
        <v>48</v>
      </c>
      <c r="B51" s="37"/>
      <c r="C51" s="170"/>
      <c r="D51" s="38"/>
      <c r="E51" s="39" t="str">
        <f>IF(ISBLANK($C51),"",INDEX(Stock!$A$4:$I$130,MATCH(Sortie!$C51,Stock!$C$4:$C$130,0),6))</f>
        <v/>
      </c>
      <c r="F51" s="39" t="str">
        <f>IF(ISBLANK($C51),"",INDEX(Stock!$A$4:$I$103,MATCH(Sortie!$C51,Stock!$C$4:$C$103,0),7))</f>
        <v/>
      </c>
      <c r="G51" s="39" t="str">
        <f>IF(ISBLANK($C51),"",INDEX(Stock!$A$4:$I$103,MATCH(Sortie!$C51,Stock!$C$4:$C$103,0),8))</f>
        <v/>
      </c>
    </row>
    <row r="52" spans="1:7" x14ac:dyDescent="0.2">
      <c r="A52" s="27">
        <v>49</v>
      </c>
      <c r="B52" s="37"/>
      <c r="C52" s="170"/>
      <c r="D52" s="38"/>
      <c r="E52" s="39" t="str">
        <f>IF(ISBLANK($C52),"",INDEX(Stock!$A$4:$I$130,MATCH(Sortie!$C52,Stock!$C$4:$C$130,0),6))</f>
        <v/>
      </c>
      <c r="F52" s="39" t="str">
        <f>IF(ISBLANK($C52),"",INDEX(Stock!$A$4:$I$103,MATCH(Sortie!$C52,Stock!$C$4:$C$103,0),7))</f>
        <v/>
      </c>
      <c r="G52" s="39" t="str">
        <f>IF(ISBLANK($C52),"",INDEX(Stock!$A$4:$I$103,MATCH(Sortie!$C52,Stock!$C$4:$C$103,0),8))</f>
        <v/>
      </c>
    </row>
    <row r="53" spans="1:7" x14ac:dyDescent="0.2">
      <c r="A53" s="27">
        <v>50</v>
      </c>
      <c r="B53" s="37"/>
      <c r="C53" s="170"/>
      <c r="D53" s="38"/>
      <c r="E53" s="39" t="str">
        <f>IF(ISBLANK($C53),"",INDEX(Stock!$A$4:$I$130,MATCH(Sortie!$C53,Stock!$C$4:$C$130,0),6))</f>
        <v/>
      </c>
      <c r="F53" s="39" t="str">
        <f>IF(ISBLANK($C53),"",INDEX(Stock!$A$4:$I$103,MATCH(Sortie!$C53,Stock!$C$4:$C$103,0),7))</f>
        <v/>
      </c>
      <c r="G53" s="39" t="str">
        <f>IF(ISBLANK($C53),"",INDEX(Stock!$A$4:$I$103,MATCH(Sortie!$C53,Stock!$C$4:$C$103,0),8))</f>
        <v/>
      </c>
    </row>
    <row r="54" spans="1:7" x14ac:dyDescent="0.2">
      <c r="A54" s="27">
        <v>51</v>
      </c>
      <c r="B54" s="37"/>
      <c r="C54" s="170"/>
      <c r="D54" s="38"/>
      <c r="E54" s="39" t="str">
        <f>IF(ISBLANK($C54),"",INDEX(Stock!$A$4:$I$130,MATCH(Sortie!$C54,Stock!$C$4:$C$130,0),6))</f>
        <v/>
      </c>
      <c r="F54" s="39" t="str">
        <f>IF(ISBLANK($C54),"",INDEX(Stock!$A$4:$I$103,MATCH(Sortie!$C54,Stock!$C$4:$C$103,0),7))</f>
        <v/>
      </c>
      <c r="G54" s="39" t="str">
        <f>IF(ISBLANK($C54),"",INDEX(Stock!$A$4:$I$103,MATCH(Sortie!$C54,Stock!$C$4:$C$103,0),8))</f>
        <v/>
      </c>
    </row>
    <row r="55" spans="1:7" x14ac:dyDescent="0.2">
      <c r="A55" s="27">
        <v>52</v>
      </c>
      <c r="B55" s="37"/>
      <c r="C55" s="170"/>
      <c r="D55" s="38"/>
      <c r="E55" s="39" t="str">
        <f>IF(ISBLANK($C55),"",INDEX(Stock!$A$4:$I$130,MATCH(Sortie!$C55,Stock!$C$4:$C$130,0),6))</f>
        <v/>
      </c>
      <c r="F55" s="39" t="str">
        <f>IF(ISBLANK($C55),"",INDEX(Stock!$A$4:$I$103,MATCH(Sortie!$C55,Stock!$C$4:$C$103,0),7))</f>
        <v/>
      </c>
      <c r="G55" s="39" t="str">
        <f>IF(ISBLANK($C55),"",INDEX(Stock!$A$4:$I$103,MATCH(Sortie!$C55,Stock!$C$4:$C$103,0),8))</f>
        <v/>
      </c>
    </row>
    <row r="56" spans="1:7" x14ac:dyDescent="0.2">
      <c r="A56" s="27">
        <v>53</v>
      </c>
      <c r="B56" s="37"/>
      <c r="C56" s="170"/>
      <c r="D56" s="38"/>
      <c r="E56" s="39" t="str">
        <f>IF(ISBLANK($C56),"",INDEX(Stock!$A$4:$I$130,MATCH(Sortie!$C56,Stock!$C$4:$C$130,0),6))</f>
        <v/>
      </c>
      <c r="F56" s="39" t="str">
        <f>IF(ISBLANK($C56),"",INDEX(Stock!$A$4:$I$103,MATCH(Sortie!$C56,Stock!$C$4:$C$103,0),7))</f>
        <v/>
      </c>
      <c r="G56" s="39" t="str">
        <f>IF(ISBLANK($C56),"",INDEX(Stock!$A$4:$I$103,MATCH(Sortie!$C56,Stock!$C$4:$C$103,0),8))</f>
        <v/>
      </c>
    </row>
    <row r="57" spans="1:7" x14ac:dyDescent="0.2">
      <c r="A57" s="27">
        <v>54</v>
      </c>
      <c r="B57" s="37"/>
      <c r="C57" s="170"/>
      <c r="D57" s="38"/>
      <c r="E57" s="39" t="str">
        <f>IF(ISBLANK($C57),"",INDEX(Stock!$A$4:$I$130,MATCH(Sortie!$C57,Stock!$C$4:$C$130,0),6))</f>
        <v/>
      </c>
      <c r="F57" s="39" t="str">
        <f>IF(ISBLANK($C57),"",INDEX(Stock!$A$4:$I$103,MATCH(Sortie!$C57,Stock!$C$4:$C$103,0),7))</f>
        <v/>
      </c>
      <c r="G57" s="39" t="str">
        <f>IF(ISBLANK($C57),"",INDEX(Stock!$A$4:$I$103,MATCH(Sortie!$C57,Stock!$C$4:$C$103,0),8))</f>
        <v/>
      </c>
    </row>
    <row r="58" spans="1:7" x14ac:dyDescent="0.2">
      <c r="A58" s="27">
        <v>55</v>
      </c>
      <c r="B58" s="37"/>
      <c r="C58" s="170"/>
      <c r="D58" s="38"/>
      <c r="E58" s="39" t="str">
        <f>IF(ISBLANK($C58),"",INDEX(Stock!$A$4:$I$130,MATCH(Sortie!$C58,Stock!$C$4:$C$130,0),6))</f>
        <v/>
      </c>
      <c r="F58" s="39" t="str">
        <f>IF(ISBLANK($C58),"",INDEX(Stock!$A$4:$I$103,MATCH(Sortie!$C58,Stock!$C$4:$C$103,0),7))</f>
        <v/>
      </c>
      <c r="G58" s="39" t="str">
        <f>IF(ISBLANK($C58),"",INDEX(Stock!$A$4:$I$103,MATCH(Sortie!$C58,Stock!$C$4:$C$103,0),8))</f>
        <v/>
      </c>
    </row>
    <row r="59" spans="1:7" x14ac:dyDescent="0.2">
      <c r="A59" s="27">
        <v>56</v>
      </c>
      <c r="B59" s="37"/>
      <c r="C59" s="170"/>
      <c r="D59" s="38"/>
      <c r="E59" s="39" t="str">
        <f>IF(ISBLANK($C59),"",INDEX(Stock!$A$4:$I$130,MATCH(Sortie!$C59,Stock!$C$4:$C$130,0),6))</f>
        <v/>
      </c>
      <c r="F59" s="39" t="str">
        <f>IF(ISBLANK($C59),"",INDEX(Stock!$A$4:$I$103,MATCH(Sortie!$C59,Stock!$C$4:$C$103,0),7))</f>
        <v/>
      </c>
      <c r="G59" s="39" t="str">
        <f>IF(ISBLANK($C59),"",INDEX(Stock!$A$4:$I$103,MATCH(Sortie!$C59,Stock!$C$4:$C$103,0),8))</f>
        <v/>
      </c>
    </row>
    <row r="60" spans="1:7" x14ac:dyDescent="0.2">
      <c r="A60" s="27">
        <v>57</v>
      </c>
      <c r="B60" s="37"/>
      <c r="C60" s="170"/>
      <c r="D60" s="38"/>
      <c r="E60" s="39" t="str">
        <f>IF(ISBLANK($C60),"",INDEX(Stock!$A$4:$I$130,MATCH(Sortie!$C60,Stock!$C$4:$C$130,0),6))</f>
        <v/>
      </c>
      <c r="F60" s="39" t="str">
        <f>IF(ISBLANK($C60),"",INDEX(Stock!$A$4:$I$103,MATCH(Sortie!$C60,Stock!$C$4:$C$103,0),7))</f>
        <v/>
      </c>
      <c r="G60" s="39" t="str">
        <f>IF(ISBLANK($C60),"",INDEX(Stock!$A$4:$I$103,MATCH(Sortie!$C60,Stock!$C$4:$C$103,0),8))</f>
        <v/>
      </c>
    </row>
    <row r="61" spans="1:7" x14ac:dyDescent="0.2">
      <c r="A61" s="27">
        <v>58</v>
      </c>
      <c r="B61" s="37"/>
      <c r="C61" s="170"/>
      <c r="D61" s="38"/>
      <c r="E61" s="39" t="str">
        <f>IF(ISBLANK($C61),"",INDEX(Stock!$A$4:$I$130,MATCH(Sortie!$C61,Stock!$C$4:$C$130,0),6))</f>
        <v/>
      </c>
      <c r="F61" s="39" t="str">
        <f>IF(ISBLANK($C61),"",INDEX(Stock!$A$4:$I$103,MATCH(Sortie!$C61,Stock!$C$4:$C$103,0),7))</f>
        <v/>
      </c>
      <c r="G61" s="39" t="str">
        <f>IF(ISBLANK($C61),"",INDEX(Stock!$A$4:$I$103,MATCH(Sortie!$C61,Stock!$C$4:$C$103,0),8))</f>
        <v/>
      </c>
    </row>
    <row r="62" spans="1:7" x14ac:dyDescent="0.2">
      <c r="A62" s="27">
        <v>59</v>
      </c>
      <c r="B62" s="37"/>
      <c r="C62" s="170"/>
      <c r="D62" s="38"/>
      <c r="E62" s="39" t="str">
        <f>IF(ISBLANK($C62),"",INDEX(Stock!$A$4:$I$130,MATCH(Sortie!$C62,Stock!$C$4:$C$130,0),6))</f>
        <v/>
      </c>
      <c r="F62" s="39" t="str">
        <f>IF(ISBLANK($C62),"",INDEX(Stock!$A$4:$I$103,MATCH(Sortie!$C62,Stock!$C$4:$C$103,0),7))</f>
        <v/>
      </c>
      <c r="G62" s="39" t="str">
        <f>IF(ISBLANK($C62),"",INDEX(Stock!$A$4:$I$103,MATCH(Sortie!$C62,Stock!$C$4:$C$103,0),8))</f>
        <v/>
      </c>
    </row>
    <row r="63" spans="1:7" x14ac:dyDescent="0.2">
      <c r="A63" s="27">
        <v>60</v>
      </c>
      <c r="B63" s="37"/>
      <c r="C63" s="170"/>
      <c r="D63" s="38"/>
      <c r="E63" s="39" t="str">
        <f>IF(ISBLANK($C63),"",INDEX(Stock!$A$4:$I$130,MATCH(Sortie!$C63,Stock!$C$4:$C$130,0),6))</f>
        <v/>
      </c>
      <c r="F63" s="39" t="str">
        <f>IF(ISBLANK($C63),"",INDEX(Stock!$A$4:$I$103,MATCH(Sortie!$C63,Stock!$C$4:$C$103,0),7))</f>
        <v/>
      </c>
      <c r="G63" s="39" t="str">
        <f>IF(ISBLANK($C63),"",INDEX(Stock!$A$4:$I$103,MATCH(Sortie!$C63,Stock!$C$4:$C$103,0),8))</f>
        <v/>
      </c>
    </row>
    <row r="64" spans="1:7" x14ac:dyDescent="0.2">
      <c r="A64" s="27">
        <v>61</v>
      </c>
      <c r="B64" s="37"/>
      <c r="C64" s="170"/>
      <c r="D64" s="38"/>
      <c r="E64" s="39" t="str">
        <f>IF(ISBLANK($C64),"",INDEX(Stock!$A$4:$I$130,MATCH(Sortie!$C64,Stock!$C$4:$C$130,0),6))</f>
        <v/>
      </c>
      <c r="F64" s="39" t="str">
        <f>IF(ISBLANK($C64),"",INDEX(Stock!$A$4:$I$103,MATCH(Sortie!$C64,Stock!$C$4:$C$103,0),7))</f>
        <v/>
      </c>
      <c r="G64" s="39" t="str">
        <f>IF(ISBLANK($C64),"",INDEX(Stock!$A$4:$I$103,MATCH(Sortie!$C64,Stock!$C$4:$C$103,0),8))</f>
        <v/>
      </c>
    </row>
    <row r="65" spans="1:7" x14ac:dyDescent="0.2">
      <c r="A65" s="27">
        <v>62</v>
      </c>
      <c r="B65" s="37"/>
      <c r="C65" s="170"/>
      <c r="D65" s="38"/>
      <c r="E65" s="39" t="str">
        <f>IF(ISBLANK($C65),"",INDEX(Stock!$A$4:$I$130,MATCH(Sortie!$C65,Stock!$C$4:$C$130,0),6))</f>
        <v/>
      </c>
      <c r="F65" s="39" t="str">
        <f>IF(ISBLANK($C65),"",INDEX(Stock!$A$4:$I$103,MATCH(Sortie!$C65,Stock!$C$4:$C$103,0),7))</f>
        <v/>
      </c>
      <c r="G65" s="39" t="str">
        <f>IF(ISBLANK($C65),"",INDEX(Stock!$A$4:$I$103,MATCH(Sortie!$C65,Stock!$C$4:$C$103,0),8))</f>
        <v/>
      </c>
    </row>
    <row r="66" spans="1:7" ht="12.75" customHeight="1" x14ac:dyDescent="0.2">
      <c r="A66" s="27">
        <v>63</v>
      </c>
      <c r="B66" s="37"/>
      <c r="C66" s="170"/>
      <c r="D66" s="38"/>
      <c r="E66" s="39" t="str">
        <f>IF(ISBLANK($C66),"",INDEX(Stock!$A$4:$I$130,MATCH(Sortie!$C66,Stock!$C$4:$C$130,0),6))</f>
        <v/>
      </c>
      <c r="F66" s="39" t="str">
        <f>IF(ISBLANK($C66),"",INDEX(Stock!$A$4:$I$103,MATCH(Sortie!$C66,Stock!$C$4:$C$103,0),7))</f>
        <v/>
      </c>
      <c r="G66" s="39" t="str">
        <f>IF(ISBLANK($C66),"",INDEX(Stock!$A$4:$I$103,MATCH(Sortie!$C66,Stock!$C$4:$C$103,0),8))</f>
        <v/>
      </c>
    </row>
    <row r="67" spans="1:7" x14ac:dyDescent="0.2">
      <c r="A67" s="27">
        <v>64</v>
      </c>
      <c r="B67" s="37"/>
      <c r="C67" s="170"/>
      <c r="D67" s="38"/>
      <c r="E67" s="39" t="str">
        <f>IF(ISBLANK($C67),"",INDEX(Stock!$A$4:$I$130,MATCH(Sortie!$C67,Stock!$C$4:$C$130,0),6))</f>
        <v/>
      </c>
      <c r="F67" s="39" t="str">
        <f>IF(ISBLANK($C67),"",INDEX(Stock!$A$4:$I$103,MATCH(Sortie!$C67,Stock!$C$4:$C$103,0),7))</f>
        <v/>
      </c>
      <c r="G67" s="39" t="str">
        <f>IF(ISBLANK($C67),"",INDEX(Stock!$A$4:$I$103,MATCH(Sortie!$C67,Stock!$C$4:$C$103,0),8))</f>
        <v/>
      </c>
    </row>
    <row r="68" spans="1:7" x14ac:dyDescent="0.2">
      <c r="A68" s="27">
        <v>65</v>
      </c>
      <c r="B68" s="37"/>
      <c r="C68" s="170"/>
      <c r="D68" s="38"/>
      <c r="E68" s="39" t="str">
        <f>IF(ISBLANK($C68),"",INDEX(Stock!$A$4:$I$130,MATCH(Sortie!$C68,Stock!$C$4:$C$130,0),6))</f>
        <v/>
      </c>
      <c r="F68" s="39" t="str">
        <f>IF(ISBLANK($C68),"",INDEX(Stock!$A$4:$I$103,MATCH(Sortie!$C68,Stock!$C$4:$C$103,0),7))</f>
        <v/>
      </c>
      <c r="G68" s="39" t="str">
        <f>IF(ISBLANK($C68),"",INDEX(Stock!$A$4:$I$103,MATCH(Sortie!$C68,Stock!$C$4:$C$103,0),8))</f>
        <v/>
      </c>
    </row>
    <row r="69" spans="1:7" x14ac:dyDescent="0.2">
      <c r="A69" s="27">
        <v>66</v>
      </c>
      <c r="B69" s="37"/>
      <c r="C69" s="170"/>
      <c r="D69" s="38"/>
      <c r="E69" s="39" t="str">
        <f>IF(ISBLANK($C69),"",INDEX(Stock!$A$4:$I$130,MATCH(Sortie!$C69,Stock!$C$4:$C$130,0),6))</f>
        <v/>
      </c>
      <c r="F69" s="39" t="str">
        <f>IF(ISBLANK($C69),"",INDEX(Stock!$A$4:$I$103,MATCH(Sortie!$C69,Stock!$C$4:$C$103,0),7))</f>
        <v/>
      </c>
      <c r="G69" s="39" t="str">
        <f>IF(ISBLANK($C69),"",INDEX(Stock!$A$4:$I$103,MATCH(Sortie!$C69,Stock!$C$4:$C$103,0),8))</f>
        <v/>
      </c>
    </row>
    <row r="70" spans="1:7" x14ac:dyDescent="0.2">
      <c r="A70" s="27">
        <v>67</v>
      </c>
      <c r="B70" s="37"/>
      <c r="C70" s="170"/>
      <c r="D70" s="38"/>
      <c r="E70" s="39" t="str">
        <f>IF(ISBLANK($C70),"",INDEX(Stock!$A$4:$I$130,MATCH(Sortie!$C70,Stock!$C$4:$C$130,0),6))</f>
        <v/>
      </c>
      <c r="F70" s="39" t="str">
        <f>IF(ISBLANK($C70),"",INDEX(Stock!$A$4:$I$103,MATCH(Sortie!$C70,Stock!$C$4:$C$103,0),7))</f>
        <v/>
      </c>
      <c r="G70" s="39" t="str">
        <f>IF(ISBLANK($C70),"",INDEX(Stock!$A$4:$I$103,MATCH(Sortie!$C70,Stock!$C$4:$C$103,0),8))</f>
        <v/>
      </c>
    </row>
    <row r="71" spans="1:7" x14ac:dyDescent="0.2">
      <c r="A71" s="27">
        <v>68</v>
      </c>
      <c r="B71" s="37"/>
      <c r="C71" s="170"/>
      <c r="D71" s="38"/>
      <c r="E71" s="39" t="str">
        <f>IF(ISBLANK($C71),"",INDEX(Stock!$A$4:$I$130,MATCH(Sortie!$C71,Stock!$C$4:$C$130,0),6))</f>
        <v/>
      </c>
      <c r="F71" s="39" t="str">
        <f>IF(ISBLANK($C71),"",INDEX(Stock!$A$4:$I$103,MATCH(Sortie!$C71,Stock!$C$4:$C$103,0),7))</f>
        <v/>
      </c>
      <c r="G71" s="39" t="str">
        <f>IF(ISBLANK($C71),"",INDEX(Stock!$A$4:$I$103,MATCH(Sortie!$C71,Stock!$C$4:$C$103,0),8))</f>
        <v/>
      </c>
    </row>
    <row r="72" spans="1:7" x14ac:dyDescent="0.2">
      <c r="A72" s="27">
        <v>69</v>
      </c>
      <c r="B72" s="37"/>
      <c r="C72" s="170"/>
      <c r="D72" s="38"/>
      <c r="E72" s="39" t="str">
        <f>IF(ISBLANK($C72),"",INDEX(Stock!$A$4:$I$130,MATCH(Sortie!$C72,Stock!$C$4:$C$130,0),6))</f>
        <v/>
      </c>
      <c r="F72" s="39" t="str">
        <f>IF(ISBLANK($C72),"",INDEX(Stock!$A$4:$I$103,MATCH(Sortie!$C72,Stock!$C$4:$C$103,0),7))</f>
        <v/>
      </c>
      <c r="G72" s="39" t="str">
        <f>IF(ISBLANK($C72),"",INDEX(Stock!$A$4:$I$103,MATCH(Sortie!$C72,Stock!$C$4:$C$103,0),8))</f>
        <v/>
      </c>
    </row>
    <row r="73" spans="1:7" x14ac:dyDescent="0.2">
      <c r="A73" s="27">
        <v>70</v>
      </c>
      <c r="B73" s="37"/>
      <c r="C73" s="170"/>
      <c r="D73" s="38"/>
      <c r="E73" s="39" t="str">
        <f>IF(ISBLANK($C73),"",INDEX(Stock!$A$4:$I$130,MATCH(Sortie!$C73,Stock!$C$4:$C$130,0),6))</f>
        <v/>
      </c>
      <c r="F73" s="39" t="str">
        <f>IF(ISBLANK($C73),"",INDEX(Stock!$A$4:$I$103,MATCH(Sortie!$C73,Stock!$C$4:$C$103,0),7))</f>
        <v/>
      </c>
      <c r="G73" s="39" t="str">
        <f>IF(ISBLANK($C73),"",INDEX(Stock!$A$4:$I$103,MATCH(Sortie!$C73,Stock!$C$4:$C$103,0),8))</f>
        <v/>
      </c>
    </row>
    <row r="74" spans="1:7" x14ac:dyDescent="0.2">
      <c r="A74" s="27">
        <v>71</v>
      </c>
      <c r="B74" s="37"/>
      <c r="C74" s="170"/>
      <c r="D74" s="38"/>
      <c r="E74" s="39" t="str">
        <f>IF(ISBLANK($C74),"",INDEX(Stock!$A$4:$I$130,MATCH(Sortie!$C74,Stock!$C$4:$C$130,0),6))</f>
        <v/>
      </c>
      <c r="F74" s="39" t="str">
        <f>IF(ISBLANK($C74),"",INDEX(Stock!$A$4:$I$103,MATCH(Sortie!$C74,Stock!$C$4:$C$103,0),7))</f>
        <v/>
      </c>
      <c r="G74" s="39" t="str">
        <f>IF(ISBLANK($C74),"",INDEX(Stock!$A$4:$I$103,MATCH(Sortie!$C74,Stock!$C$4:$C$103,0),8))</f>
        <v/>
      </c>
    </row>
    <row r="75" spans="1:7" x14ac:dyDescent="0.2">
      <c r="A75" s="27">
        <v>72</v>
      </c>
      <c r="B75" s="37"/>
      <c r="C75" s="170"/>
      <c r="D75" s="38"/>
      <c r="E75" s="39" t="str">
        <f>IF(ISBLANK($C75),"",INDEX(Stock!$A$4:$I$130,MATCH(Sortie!$C75,Stock!$C$4:$C$130,0),6))</f>
        <v/>
      </c>
      <c r="F75" s="39" t="str">
        <f>IF(ISBLANK($C75),"",INDEX(Stock!$A$4:$I$103,MATCH(Sortie!$C75,Stock!$C$4:$C$103,0),7))</f>
        <v/>
      </c>
      <c r="G75" s="39" t="str">
        <f>IF(ISBLANK($C75),"",INDEX(Stock!$A$4:$I$103,MATCH(Sortie!$C75,Stock!$C$4:$C$103,0),8))</f>
        <v/>
      </c>
    </row>
    <row r="76" spans="1:7" x14ac:dyDescent="0.2">
      <c r="A76" s="27">
        <v>73</v>
      </c>
      <c r="B76" s="37"/>
      <c r="C76" s="170"/>
      <c r="D76" s="38"/>
      <c r="E76" s="39" t="str">
        <f>IF(ISBLANK($C76),"",INDEX(Stock!$A$4:$I$130,MATCH(Sortie!$C76,Stock!$C$4:$C$130,0),6))</f>
        <v/>
      </c>
      <c r="F76" s="39" t="str">
        <f>IF(ISBLANK($C76),"",INDEX(Stock!$A$4:$I$103,MATCH(Sortie!$C76,Stock!$C$4:$C$103,0),7))</f>
        <v/>
      </c>
      <c r="G76" s="39" t="str">
        <f>IF(ISBLANK($C76),"",INDEX(Stock!$A$4:$I$103,MATCH(Sortie!$C76,Stock!$C$4:$C$103,0),8))</f>
        <v/>
      </c>
    </row>
    <row r="77" spans="1:7" x14ac:dyDescent="0.2">
      <c r="A77" s="27">
        <v>74</v>
      </c>
      <c r="B77" s="37"/>
      <c r="C77" s="170"/>
      <c r="D77" s="38"/>
      <c r="E77" s="39" t="str">
        <f>IF(ISBLANK($C77),"",INDEX(Stock!$A$4:$I$130,MATCH(Sortie!$C77,Stock!$C$4:$C$130,0),6))</f>
        <v/>
      </c>
      <c r="F77" s="39" t="str">
        <f>IF(ISBLANK($C77),"",INDEX(Stock!$A$4:$I$103,MATCH(Sortie!$C77,Stock!$C$4:$C$103,0),7))</f>
        <v/>
      </c>
      <c r="G77" s="39" t="str">
        <f>IF(ISBLANK($C77),"",INDEX(Stock!$A$4:$I$103,MATCH(Sortie!$C77,Stock!$C$4:$C$103,0),8))</f>
        <v/>
      </c>
    </row>
    <row r="78" spans="1:7" x14ac:dyDescent="0.2">
      <c r="A78" s="27">
        <v>75</v>
      </c>
      <c r="B78" s="37"/>
      <c r="C78" s="170"/>
      <c r="D78" s="38"/>
      <c r="E78" s="39" t="str">
        <f>IF(ISBLANK($C78),"",INDEX(Stock!$A$4:$I$130,MATCH(Sortie!$C78,Stock!$C$4:$C$130,0),6))</f>
        <v/>
      </c>
      <c r="F78" s="39" t="str">
        <f>IF(ISBLANK($C78),"",INDEX(Stock!$A$4:$I$103,MATCH(Sortie!$C78,Stock!$C$4:$C$103,0),7))</f>
        <v/>
      </c>
      <c r="G78" s="39" t="str">
        <f>IF(ISBLANK($C78),"",INDEX(Stock!$A$4:$I$103,MATCH(Sortie!$C78,Stock!$C$4:$C$103,0),8))</f>
        <v/>
      </c>
    </row>
    <row r="79" spans="1:7" x14ac:dyDescent="0.2">
      <c r="A79" s="27">
        <v>76</v>
      </c>
      <c r="B79" s="37"/>
      <c r="C79" s="170"/>
      <c r="D79" s="38"/>
      <c r="E79" s="39" t="str">
        <f>IF(ISBLANK($C79),"",INDEX(Stock!$A$4:$I$130,MATCH(Sortie!$C79,Stock!$C$4:$C$130,0),6))</f>
        <v/>
      </c>
      <c r="F79" s="39" t="str">
        <f>IF(ISBLANK($C79),"",INDEX(Stock!$A$4:$I$103,MATCH(Sortie!$C79,Stock!$C$4:$C$103,0),7))</f>
        <v/>
      </c>
      <c r="G79" s="39" t="str">
        <f>IF(ISBLANK($C79),"",INDEX(Stock!$A$4:$I$103,MATCH(Sortie!$C79,Stock!$C$4:$C$103,0),8))</f>
        <v/>
      </c>
    </row>
    <row r="80" spans="1:7" x14ac:dyDescent="0.2">
      <c r="A80" s="27">
        <v>77</v>
      </c>
      <c r="B80" s="37"/>
      <c r="C80" s="170"/>
      <c r="D80" s="38"/>
      <c r="E80" s="39" t="str">
        <f>IF(ISBLANK($C80),"",INDEX(Stock!$A$4:$I$130,MATCH(Sortie!$C80,Stock!$C$4:$C$130,0),6))</f>
        <v/>
      </c>
      <c r="F80" s="39" t="str">
        <f>IF(ISBLANK($C80),"",INDEX(Stock!$A$4:$I$103,MATCH(Sortie!$C80,Stock!$C$4:$C$103,0),7))</f>
        <v/>
      </c>
      <c r="G80" s="39" t="str">
        <f>IF(ISBLANK($C80),"",INDEX(Stock!$A$4:$I$103,MATCH(Sortie!$C80,Stock!$C$4:$C$103,0),8))</f>
        <v/>
      </c>
    </row>
    <row r="81" spans="1:7" x14ac:dyDescent="0.2">
      <c r="A81" s="27">
        <v>78</v>
      </c>
      <c r="B81" s="37"/>
      <c r="C81" s="170"/>
      <c r="D81" s="38"/>
      <c r="E81" s="39" t="str">
        <f>IF(ISBLANK($C81),"",INDEX(Stock!$A$4:$I$130,MATCH(Sortie!$C81,Stock!$C$4:$C$130,0),6))</f>
        <v/>
      </c>
      <c r="F81" s="39" t="str">
        <f>IF(ISBLANK($C81),"",INDEX(Stock!$A$4:$I$103,MATCH(Sortie!$C81,Stock!$C$4:$C$103,0),7))</f>
        <v/>
      </c>
      <c r="G81" s="39" t="str">
        <f>IF(ISBLANK($C81),"",INDEX(Stock!$A$4:$I$103,MATCH(Sortie!$C81,Stock!$C$4:$C$103,0),8))</f>
        <v/>
      </c>
    </row>
    <row r="82" spans="1:7" x14ac:dyDescent="0.2">
      <c r="A82" s="27">
        <v>79</v>
      </c>
      <c r="B82" s="37"/>
      <c r="C82" s="170"/>
      <c r="D82" s="38"/>
      <c r="E82" s="39" t="str">
        <f>IF(ISBLANK($C82),"",INDEX(Stock!$A$4:$I$130,MATCH(Sortie!$C82,Stock!$C$4:$C$130,0),6))</f>
        <v/>
      </c>
      <c r="F82" s="39" t="str">
        <f>IF(ISBLANK($C82),"",INDEX(Stock!$A$4:$I$103,MATCH(Sortie!$C82,Stock!$C$4:$C$103,0),7))</f>
        <v/>
      </c>
      <c r="G82" s="39" t="str">
        <f>IF(ISBLANK($C82),"",INDEX(Stock!$A$4:$I$103,MATCH(Sortie!$C82,Stock!$C$4:$C$103,0),8))</f>
        <v/>
      </c>
    </row>
    <row r="83" spans="1:7" x14ac:dyDescent="0.2">
      <c r="A83" s="27">
        <v>80</v>
      </c>
      <c r="B83" s="37"/>
      <c r="C83" s="170"/>
      <c r="D83" s="38"/>
      <c r="E83" s="39" t="str">
        <f>IF(ISBLANK($C83),"",INDEX(Stock!$A$4:$I$130,MATCH(Sortie!$C83,Stock!$C$4:$C$130,0),6))</f>
        <v/>
      </c>
      <c r="F83" s="39" t="str">
        <f>IF(ISBLANK($C83),"",INDEX(Stock!$A$4:$I$103,MATCH(Sortie!$C83,Stock!$C$4:$C$103,0),7))</f>
        <v/>
      </c>
      <c r="G83" s="39" t="str">
        <f>IF(ISBLANK($C83),"",INDEX(Stock!$A$4:$I$103,MATCH(Sortie!$C83,Stock!$C$4:$C$103,0),8))</f>
        <v/>
      </c>
    </row>
    <row r="84" spans="1:7" x14ac:dyDescent="0.2">
      <c r="A84" s="27">
        <v>81</v>
      </c>
      <c r="B84" s="37"/>
      <c r="C84" s="170"/>
      <c r="D84" s="38"/>
      <c r="E84" s="39" t="str">
        <f>IF(ISBLANK($C84),"",INDEX(Stock!$A$4:$I$130,MATCH(Sortie!$C84,Stock!$C$4:$C$130,0),6))</f>
        <v/>
      </c>
      <c r="F84" s="39" t="str">
        <f>IF(ISBLANK($C84),"",INDEX(Stock!$A$4:$I$103,MATCH(Sortie!$C84,Stock!$C$4:$C$103,0),7))</f>
        <v/>
      </c>
      <c r="G84" s="39" t="str">
        <f>IF(ISBLANK($C84),"",INDEX(Stock!$A$4:$I$103,MATCH(Sortie!$C84,Stock!$C$4:$C$103,0),8))</f>
        <v/>
      </c>
    </row>
    <row r="85" spans="1:7" x14ac:dyDescent="0.2">
      <c r="A85" s="27">
        <v>82</v>
      </c>
      <c r="B85" s="37"/>
      <c r="C85" s="170"/>
      <c r="D85" s="38"/>
      <c r="E85" s="39" t="str">
        <f>IF(ISBLANK($C85),"",INDEX(Stock!$A$4:$I$130,MATCH(Sortie!$C85,Stock!$C$4:$C$130,0),6))</f>
        <v/>
      </c>
      <c r="F85" s="39" t="str">
        <f>IF(ISBLANK($C85),"",INDEX(Stock!$A$4:$I$103,MATCH(Sortie!$C85,Stock!$C$4:$C$103,0),7))</f>
        <v/>
      </c>
      <c r="G85" s="39" t="str">
        <f>IF(ISBLANK($C85),"",INDEX(Stock!$A$4:$I$103,MATCH(Sortie!$C85,Stock!$C$4:$C$103,0),8))</f>
        <v/>
      </c>
    </row>
    <row r="86" spans="1:7" x14ac:dyDescent="0.2">
      <c r="A86" s="27">
        <v>83</v>
      </c>
      <c r="B86" s="37"/>
      <c r="C86" s="170"/>
      <c r="D86" s="38"/>
      <c r="E86" s="39" t="str">
        <f>IF(ISBLANK($C86),"",INDEX(Stock!$A$4:$I$130,MATCH(Sortie!$C86,Stock!$C$4:$C$130,0),6))</f>
        <v/>
      </c>
      <c r="F86" s="39" t="str">
        <f>IF(ISBLANK($C86),"",INDEX(Stock!$A$4:$I$103,MATCH(Sortie!$C86,Stock!$C$4:$C$103,0),7))</f>
        <v/>
      </c>
      <c r="G86" s="39" t="str">
        <f>IF(ISBLANK($C86),"",INDEX(Stock!$A$4:$I$103,MATCH(Sortie!$C86,Stock!$C$4:$C$103,0),8))</f>
        <v/>
      </c>
    </row>
    <row r="87" spans="1:7" x14ac:dyDescent="0.2">
      <c r="A87" s="27">
        <v>84</v>
      </c>
      <c r="B87" s="37"/>
      <c r="C87" s="170"/>
      <c r="D87" s="38"/>
      <c r="E87" s="39" t="str">
        <f>IF(ISBLANK($C87),"",INDEX(Stock!$A$4:$I$130,MATCH(Sortie!$C87,Stock!$C$4:$C$130,0),6))</f>
        <v/>
      </c>
      <c r="F87" s="39" t="str">
        <f>IF(ISBLANK($C87),"",INDEX(Stock!$A$4:$I$103,MATCH(Sortie!$C87,Stock!$C$4:$C$103,0),7))</f>
        <v/>
      </c>
      <c r="G87" s="39" t="str">
        <f>IF(ISBLANK($C87),"",INDEX(Stock!$A$4:$I$103,MATCH(Sortie!$C87,Stock!$C$4:$C$103,0),8))</f>
        <v/>
      </c>
    </row>
    <row r="88" spans="1:7" x14ac:dyDescent="0.2">
      <c r="A88" s="27">
        <v>85</v>
      </c>
      <c r="B88" s="37"/>
      <c r="C88" s="170"/>
      <c r="D88" s="38"/>
      <c r="E88" s="39" t="str">
        <f>IF(ISBLANK($C88),"",INDEX(Stock!$A$4:$I$130,MATCH(Sortie!$C88,Stock!$C$4:$C$130,0),6))</f>
        <v/>
      </c>
      <c r="F88" s="39" t="str">
        <f>IF(ISBLANK($C88),"",INDEX(Stock!$A$4:$I$103,MATCH(Sortie!$C88,Stock!$C$4:$C$103,0),7))</f>
        <v/>
      </c>
      <c r="G88" s="39" t="str">
        <f>IF(ISBLANK($C88),"",INDEX(Stock!$A$4:$I$103,MATCH(Sortie!$C88,Stock!$C$4:$C$103,0),8))</f>
        <v/>
      </c>
    </row>
    <row r="89" spans="1:7" x14ac:dyDescent="0.2">
      <c r="A89" s="27">
        <v>86</v>
      </c>
      <c r="B89" s="37"/>
      <c r="C89" s="170"/>
      <c r="D89" s="38"/>
      <c r="E89" s="39" t="str">
        <f>IF(ISBLANK($C89),"",INDEX(Stock!$A$4:$I$130,MATCH(Sortie!$C89,Stock!$C$4:$C$130,0),6))</f>
        <v/>
      </c>
      <c r="F89" s="39" t="str">
        <f>IF(ISBLANK($C89),"",INDEX(Stock!$A$4:$I$103,MATCH(Sortie!$C89,Stock!$C$4:$C$103,0),7))</f>
        <v/>
      </c>
      <c r="G89" s="39" t="str">
        <f>IF(ISBLANK($C89),"",INDEX(Stock!$A$4:$I$103,MATCH(Sortie!$C89,Stock!$C$4:$C$103,0),8))</f>
        <v/>
      </c>
    </row>
    <row r="90" spans="1:7" x14ac:dyDescent="0.2">
      <c r="A90" s="27">
        <v>87</v>
      </c>
      <c r="B90" s="37"/>
      <c r="C90" s="170"/>
      <c r="D90" s="38"/>
      <c r="E90" s="39" t="str">
        <f>IF(ISBLANK($C90),"",INDEX(Stock!$A$4:$I$130,MATCH(Sortie!$C90,Stock!$C$4:$C$130,0),6))</f>
        <v/>
      </c>
      <c r="F90" s="39" t="str">
        <f>IF(ISBLANK($C90),"",INDEX(Stock!$A$4:$I$103,MATCH(Sortie!$C90,Stock!$C$4:$C$103,0),7))</f>
        <v/>
      </c>
      <c r="G90" s="39" t="str">
        <f>IF(ISBLANK($C90),"",INDEX(Stock!$A$4:$I$103,MATCH(Sortie!$C90,Stock!$C$4:$C$103,0),8))</f>
        <v/>
      </c>
    </row>
    <row r="91" spans="1:7" x14ac:dyDescent="0.2">
      <c r="A91" s="27">
        <v>88</v>
      </c>
      <c r="B91" s="37"/>
      <c r="C91" s="170"/>
      <c r="D91" s="38"/>
      <c r="E91" s="39" t="str">
        <f>IF(ISBLANK($C91),"",INDEX(Stock!$A$4:$I$130,MATCH(Sortie!$C91,Stock!$C$4:$C$130,0),6))</f>
        <v/>
      </c>
      <c r="F91" s="39" t="str">
        <f>IF(ISBLANK($C91),"",INDEX(Stock!$A$4:$I$103,MATCH(Sortie!$C91,Stock!$C$4:$C$103,0),7))</f>
        <v/>
      </c>
      <c r="G91" s="39" t="str">
        <f>IF(ISBLANK($C91),"",INDEX(Stock!$A$4:$I$103,MATCH(Sortie!$C91,Stock!$C$4:$C$103,0),8))</f>
        <v/>
      </c>
    </row>
    <row r="92" spans="1:7" x14ac:dyDescent="0.2">
      <c r="A92" s="27">
        <v>89</v>
      </c>
      <c r="B92" s="37"/>
      <c r="C92" s="170"/>
      <c r="D92" s="38"/>
      <c r="E92" s="39" t="str">
        <f>IF(ISBLANK($C92),"",INDEX(Stock!$A$4:$I$130,MATCH(Sortie!$C92,Stock!$C$4:$C$130,0),6))</f>
        <v/>
      </c>
      <c r="F92" s="39" t="str">
        <f>IF(ISBLANK($C92),"",INDEX(Stock!$A$4:$I$103,MATCH(Sortie!$C92,Stock!$C$4:$C$103,0),7))</f>
        <v/>
      </c>
      <c r="G92" s="39" t="str">
        <f>IF(ISBLANK($C92),"",INDEX(Stock!$A$4:$I$103,MATCH(Sortie!$C92,Stock!$C$4:$C$103,0),8))</f>
        <v/>
      </c>
    </row>
    <row r="93" spans="1:7" x14ac:dyDescent="0.2">
      <c r="A93" s="27">
        <v>90</v>
      </c>
      <c r="B93" s="37"/>
      <c r="C93" s="170"/>
      <c r="D93" s="38"/>
      <c r="E93" s="39" t="str">
        <f>IF(ISBLANK($C93),"",INDEX(Stock!$A$4:$I$130,MATCH(Sortie!$C93,Stock!$C$4:$C$130,0),6))</f>
        <v/>
      </c>
      <c r="F93" s="39" t="str">
        <f>IF(ISBLANK($C93),"",INDEX(Stock!$A$4:$I$103,MATCH(Sortie!$C93,Stock!$C$4:$C$103,0),7))</f>
        <v/>
      </c>
      <c r="G93" s="39" t="str">
        <f>IF(ISBLANK($C93),"",INDEX(Stock!$A$4:$I$103,MATCH(Sortie!$C93,Stock!$C$4:$C$103,0),8))</f>
        <v/>
      </c>
    </row>
    <row r="94" spans="1:7" x14ac:dyDescent="0.2">
      <c r="A94" s="27">
        <v>91</v>
      </c>
      <c r="B94" s="37"/>
      <c r="C94" s="170"/>
      <c r="D94" s="38"/>
      <c r="E94" s="39" t="str">
        <f>IF(ISBLANK($C94),"",INDEX(Stock!$A$4:$I$130,MATCH(Sortie!$C94,Stock!$C$4:$C$130,0),6))</f>
        <v/>
      </c>
      <c r="F94" s="39" t="str">
        <f>IF(ISBLANK($C94),"",INDEX(Stock!$A$4:$I$103,MATCH(Sortie!$C94,Stock!$C$4:$C$103,0),7))</f>
        <v/>
      </c>
      <c r="G94" s="39" t="str">
        <f>IF(ISBLANK($C94),"",INDEX(Stock!$A$4:$I$103,MATCH(Sortie!$C94,Stock!$C$4:$C$103,0),8))</f>
        <v/>
      </c>
    </row>
    <row r="95" spans="1:7" x14ac:dyDescent="0.2">
      <c r="A95" s="27">
        <v>92</v>
      </c>
      <c r="B95" s="37"/>
      <c r="C95" s="170"/>
      <c r="D95" s="38"/>
      <c r="E95" s="39" t="str">
        <f>IF(ISBLANK($C95),"",INDEX(Stock!$A$4:$I$130,MATCH(Sortie!$C95,Stock!$C$4:$C$130,0),6))</f>
        <v/>
      </c>
      <c r="F95" s="39" t="str">
        <f>IF(ISBLANK($C95),"",INDEX(Stock!$A$4:$I$103,MATCH(Sortie!$C95,Stock!$C$4:$C$103,0),7))</f>
        <v/>
      </c>
      <c r="G95" s="39" t="str">
        <f>IF(ISBLANK($C95),"",INDEX(Stock!$A$4:$I$103,MATCH(Sortie!$C95,Stock!$C$4:$C$103,0),8))</f>
        <v/>
      </c>
    </row>
    <row r="96" spans="1:7" x14ac:dyDescent="0.2">
      <c r="A96" s="27">
        <v>93</v>
      </c>
      <c r="B96" s="37"/>
      <c r="C96" s="170"/>
      <c r="D96" s="38"/>
      <c r="E96" s="39" t="str">
        <f>IF(ISBLANK($C96),"",INDEX(Stock!$A$4:$I$130,MATCH(Sortie!$C96,Stock!$C$4:$C$130,0),6))</f>
        <v/>
      </c>
      <c r="F96" s="39" t="str">
        <f>IF(ISBLANK($C96),"",INDEX(Stock!$A$4:$I$103,MATCH(Sortie!$C96,Stock!$C$4:$C$103,0),7))</f>
        <v/>
      </c>
      <c r="G96" s="39" t="str">
        <f>IF(ISBLANK($C96),"",INDEX(Stock!$A$4:$I$103,MATCH(Sortie!$C96,Stock!$C$4:$C$103,0),8))</f>
        <v/>
      </c>
    </row>
    <row r="97" spans="1:7" x14ac:dyDescent="0.2">
      <c r="A97" s="27">
        <v>94</v>
      </c>
      <c r="B97" s="37"/>
      <c r="C97" s="170"/>
      <c r="D97" s="38"/>
      <c r="E97" s="39" t="str">
        <f>IF(ISBLANK($C97),"",INDEX(Stock!$A$4:$I$130,MATCH(Sortie!$C97,Stock!$C$4:$C$130,0),6))</f>
        <v/>
      </c>
      <c r="F97" s="39" t="str">
        <f>IF(ISBLANK($C97),"",INDEX(Stock!$A$4:$I$103,MATCH(Sortie!$C97,Stock!$C$4:$C$103,0),7))</f>
        <v/>
      </c>
      <c r="G97" s="39" t="str">
        <f>IF(ISBLANK($C97),"",INDEX(Stock!$A$4:$I$103,MATCH(Sortie!$C97,Stock!$C$4:$C$103,0),8))</f>
        <v/>
      </c>
    </row>
    <row r="98" spans="1:7" x14ac:dyDescent="0.2">
      <c r="A98" s="27">
        <v>95</v>
      </c>
      <c r="B98" s="37"/>
      <c r="C98" s="170"/>
      <c r="D98" s="38"/>
      <c r="E98" s="39" t="str">
        <f>IF(ISBLANK($C98),"",INDEX(Stock!$A$4:$I$130,MATCH(Sortie!$C98,Stock!$C$4:$C$130,0),6))</f>
        <v/>
      </c>
      <c r="F98" s="39" t="str">
        <f>IF(ISBLANK($C98),"",INDEX(Stock!$A$4:$I$103,MATCH(Sortie!$C98,Stock!$C$4:$C$103,0),7))</f>
        <v/>
      </c>
      <c r="G98" s="39" t="str">
        <f>IF(ISBLANK($C98),"",INDEX(Stock!$A$4:$I$103,MATCH(Sortie!$C98,Stock!$C$4:$C$103,0),8))</f>
        <v/>
      </c>
    </row>
    <row r="99" spans="1:7" x14ac:dyDescent="0.2">
      <c r="A99" s="27">
        <v>96</v>
      </c>
      <c r="B99" s="37"/>
      <c r="C99" s="170"/>
      <c r="D99" s="38"/>
      <c r="E99" s="39" t="str">
        <f>IF(ISBLANK($C99),"",INDEX(Stock!$A$4:$I$130,MATCH(Sortie!$C99,Stock!$C$4:$C$130,0),6))</f>
        <v/>
      </c>
      <c r="F99" s="39" t="str">
        <f>IF(ISBLANK($C99),"",INDEX(Stock!$A$4:$I$103,MATCH(Sortie!$C99,Stock!$C$4:$C$103,0),7))</f>
        <v/>
      </c>
      <c r="G99" s="39" t="str">
        <f>IF(ISBLANK($C99),"",INDEX(Stock!$A$4:$I$103,MATCH(Sortie!$C99,Stock!$C$4:$C$103,0),8))</f>
        <v/>
      </c>
    </row>
    <row r="100" spans="1:7" x14ac:dyDescent="0.2">
      <c r="A100" s="27">
        <v>97</v>
      </c>
      <c r="B100" s="37"/>
      <c r="C100" s="170"/>
      <c r="D100" s="38"/>
      <c r="E100" s="39" t="str">
        <f>IF(ISBLANK($C100),"",INDEX(Stock!$A$4:$I$130,MATCH(Sortie!$C100,Stock!$C$4:$C$130,0),6))</f>
        <v/>
      </c>
      <c r="F100" s="39" t="str">
        <f>IF(ISBLANK($C100),"",INDEX(Stock!$A$4:$I$103,MATCH(Sortie!$C100,Stock!$C$4:$C$103,0),7))</f>
        <v/>
      </c>
      <c r="G100" s="39" t="str">
        <f>IF(ISBLANK($C100),"",INDEX(Stock!$A$4:$I$103,MATCH(Sortie!$C100,Stock!$C$4:$C$103,0),8))</f>
        <v/>
      </c>
    </row>
    <row r="101" spans="1:7" x14ac:dyDescent="0.2">
      <c r="A101" s="27">
        <v>98</v>
      </c>
      <c r="B101" s="37"/>
      <c r="C101" s="170"/>
      <c r="D101" s="38"/>
      <c r="E101" s="39" t="str">
        <f>IF(ISBLANK($C101),"",INDEX(Stock!$A$4:$I$130,MATCH(Sortie!$C101,Stock!$C$4:$C$130,0),6))</f>
        <v/>
      </c>
      <c r="F101" s="39" t="str">
        <f>IF(ISBLANK($C101),"",INDEX(Stock!$A$4:$I$103,MATCH(Sortie!$C101,Stock!$C$4:$C$103,0),7))</f>
        <v/>
      </c>
      <c r="G101" s="39" t="str">
        <f>IF(ISBLANK($C101),"",INDEX(Stock!$A$4:$I$103,MATCH(Sortie!$C101,Stock!$C$4:$C$103,0),8))</f>
        <v/>
      </c>
    </row>
    <row r="102" spans="1:7" x14ac:dyDescent="0.2">
      <c r="A102" s="27">
        <v>99</v>
      </c>
      <c r="B102" s="37"/>
      <c r="C102" s="170"/>
      <c r="D102" s="38"/>
      <c r="E102" s="39" t="str">
        <f>IF(ISBLANK($C102),"",INDEX(Stock!$A$4:$I$130,MATCH(Sortie!$C102,Stock!$C$4:$C$130,0),6))</f>
        <v/>
      </c>
      <c r="F102" s="39" t="str">
        <f>IF(ISBLANK($C102),"",INDEX(Stock!$A$4:$I$103,MATCH(Sortie!$C102,Stock!$C$4:$C$103,0),7))</f>
        <v/>
      </c>
      <c r="G102" s="39" t="str">
        <f>IF(ISBLANK($C102),"",INDEX(Stock!$A$4:$I$103,MATCH(Sortie!$C102,Stock!$C$4:$C$103,0),8))</f>
        <v/>
      </c>
    </row>
    <row r="103" spans="1:7" x14ac:dyDescent="0.2">
      <c r="A103" s="27">
        <v>100</v>
      </c>
      <c r="B103" s="37"/>
      <c r="C103" s="170"/>
      <c r="D103" s="38"/>
      <c r="E103" s="39" t="str">
        <f>IF(ISBLANK($C103),"",INDEX(Stock!$A$4:$I$130,MATCH(Sortie!$C103,Stock!$C$4:$C$130,0),6))</f>
        <v/>
      </c>
      <c r="F103" s="39" t="str">
        <f>IF(ISBLANK($C103),"",INDEX(Stock!$A$4:$I$103,MATCH(Sortie!$C103,Stock!$C$4:$C$103,0),7))</f>
        <v/>
      </c>
      <c r="G103" s="39" t="str">
        <f>IF(ISBLANK($C103),"",INDEX(Stock!$A$4:$I$103,MATCH(Sortie!$C103,Stock!$C$4:$C$103,0),8))</f>
        <v/>
      </c>
    </row>
    <row r="104" spans="1:7" x14ac:dyDescent="0.2">
      <c r="A104" s="27">
        <v>101</v>
      </c>
      <c r="B104" s="37"/>
      <c r="C104" s="170"/>
      <c r="D104" s="38"/>
      <c r="E104" s="39" t="str">
        <f>IF(ISBLANK($C104),"",INDEX(Stock!$A$4:$I$130,MATCH(Sortie!$C104,Stock!$C$4:$C$130,0),6))</f>
        <v/>
      </c>
      <c r="F104" s="39" t="str">
        <f>IF(ISBLANK($C104),"",INDEX(Stock!$A$4:$I$103,MATCH(Sortie!$C104,Stock!$C$4:$C$103,0),7))</f>
        <v/>
      </c>
      <c r="G104" s="39" t="str">
        <f>IF(ISBLANK($C104),"",INDEX(Stock!$A$4:$I$103,MATCH(Sortie!$C104,Stock!$C$4:$C$103,0),8))</f>
        <v/>
      </c>
    </row>
    <row r="105" spans="1:7" x14ac:dyDescent="0.2">
      <c r="A105" s="27">
        <v>102</v>
      </c>
      <c r="B105" s="37"/>
      <c r="C105" s="170"/>
      <c r="D105" s="38"/>
      <c r="E105" s="39" t="str">
        <f>IF(ISBLANK($C105),"",INDEX(Stock!$A$4:$I$130,MATCH(Sortie!$C105,Stock!$C$4:$C$130,0),6))</f>
        <v/>
      </c>
      <c r="F105" s="39" t="str">
        <f>IF(ISBLANK($C105),"",INDEX(Stock!$A$4:$I$103,MATCH(Sortie!$C105,Stock!$C$4:$C$103,0),7))</f>
        <v/>
      </c>
      <c r="G105" s="39" t="str">
        <f>IF(ISBLANK($C105),"",INDEX(Stock!$A$4:$I$103,MATCH(Sortie!$C105,Stock!$C$4:$C$103,0),8))</f>
        <v/>
      </c>
    </row>
    <row r="106" spans="1:7" x14ac:dyDescent="0.2">
      <c r="A106" s="27">
        <v>103</v>
      </c>
      <c r="B106" s="37"/>
      <c r="C106" s="170"/>
      <c r="D106" s="38"/>
      <c r="E106" s="39" t="str">
        <f>IF(ISBLANK($C106),"",INDEX(Stock!$A$4:$I$130,MATCH(Sortie!$C106,Stock!$C$4:$C$130,0),6))</f>
        <v/>
      </c>
      <c r="F106" s="39" t="str">
        <f>IF(ISBLANK($C106),"",INDEX(Stock!$A$4:$I$103,MATCH(Sortie!$C106,Stock!$C$4:$C$103,0),7))</f>
        <v/>
      </c>
      <c r="G106" s="39" t="str">
        <f>IF(ISBLANK($C106),"",INDEX(Stock!$A$4:$I$103,MATCH(Sortie!$C106,Stock!$C$4:$C$103,0),8))</f>
        <v/>
      </c>
    </row>
    <row r="107" spans="1:7" x14ac:dyDescent="0.2">
      <c r="A107" s="27">
        <v>104</v>
      </c>
      <c r="B107" s="37"/>
      <c r="C107" s="170"/>
      <c r="D107" s="38"/>
      <c r="E107" s="39" t="str">
        <f>IF(ISBLANK($C107),"",INDEX(Stock!$A$4:$I$130,MATCH(Sortie!$C107,Stock!$C$4:$C$130,0),6))</f>
        <v/>
      </c>
      <c r="F107" s="39" t="str">
        <f>IF(ISBLANK($C107),"",INDEX(Stock!$A$4:$I$103,MATCH(Sortie!$C107,Stock!$C$4:$C$103,0),7))</f>
        <v/>
      </c>
      <c r="G107" s="39" t="str">
        <f>IF(ISBLANK($C107),"",INDEX(Stock!$A$4:$I$103,MATCH(Sortie!$C107,Stock!$C$4:$C$103,0),8))</f>
        <v/>
      </c>
    </row>
    <row r="108" spans="1:7" x14ac:dyDescent="0.2">
      <c r="A108" s="27">
        <v>105</v>
      </c>
      <c r="B108" s="37"/>
      <c r="C108" s="170"/>
      <c r="D108" s="38"/>
      <c r="E108" s="39" t="str">
        <f>IF(ISBLANK($C108),"",INDEX(Stock!$A$4:$I$130,MATCH(Sortie!$C108,Stock!$C$4:$C$130,0),6))</f>
        <v/>
      </c>
      <c r="F108" s="39" t="str">
        <f>IF(ISBLANK($C108),"",INDEX(Stock!$A$4:$I$103,MATCH(Sortie!$C108,Stock!$C$4:$C$103,0),7))</f>
        <v/>
      </c>
      <c r="G108" s="39" t="str">
        <f>IF(ISBLANK($C108),"",INDEX(Stock!$A$4:$I$103,MATCH(Sortie!$C108,Stock!$C$4:$C$103,0),8))</f>
        <v/>
      </c>
    </row>
    <row r="109" spans="1:7" x14ac:dyDescent="0.2">
      <c r="A109" s="27">
        <v>106</v>
      </c>
      <c r="B109" s="37"/>
      <c r="C109" s="170"/>
      <c r="D109" s="38"/>
      <c r="E109" s="39" t="str">
        <f>IF(ISBLANK($C109),"",INDEX(Stock!$A$4:$I$130,MATCH(Sortie!$C109,Stock!$C$4:$C$130,0),6))</f>
        <v/>
      </c>
      <c r="F109" s="39" t="str">
        <f>IF(ISBLANK($C109),"",INDEX(Stock!$A$4:$I$103,MATCH(Sortie!$C109,Stock!$C$4:$C$103,0),7))</f>
        <v/>
      </c>
      <c r="G109" s="39" t="str">
        <f>IF(ISBLANK($C109),"",INDEX(Stock!$A$4:$I$103,MATCH(Sortie!$C109,Stock!$C$4:$C$103,0),8))</f>
        <v/>
      </c>
    </row>
    <row r="110" spans="1:7" x14ac:dyDescent="0.2">
      <c r="A110" s="27">
        <v>107</v>
      </c>
      <c r="B110" s="37"/>
      <c r="C110" s="170"/>
      <c r="D110" s="38"/>
      <c r="E110" s="39" t="str">
        <f>IF(ISBLANK($C110),"",INDEX(Stock!$A$4:$I$130,MATCH(Sortie!$C110,Stock!$C$4:$C$130,0),6))</f>
        <v/>
      </c>
      <c r="F110" s="39" t="str">
        <f>IF(ISBLANK($C110),"",INDEX(Stock!$A$4:$I$103,MATCH(Sortie!$C110,Stock!$C$4:$C$103,0),7))</f>
        <v/>
      </c>
      <c r="G110" s="39" t="str">
        <f>IF(ISBLANK($C110),"",INDEX(Stock!$A$4:$I$103,MATCH(Sortie!$C110,Stock!$C$4:$C$103,0),8))</f>
        <v/>
      </c>
    </row>
  </sheetData>
  <phoneticPr fontId="6" type="noConversion"/>
  <conditionalFormatting sqref="A4:A110 E4:G110">
    <cfRule type="expression" dxfId="17" priority="1" stopIfTrue="1">
      <formula>MOD(ROW(),2)</formula>
    </cfRule>
  </conditionalFormatting>
  <conditionalFormatting sqref="B4:F110">
    <cfRule type="expression" dxfId="16" priority="2" stopIfTrue="1">
      <formula>MOD(ROW(),2)</formula>
    </cfRule>
  </conditionalFormatting>
  <dataValidations count="1">
    <dataValidation type="list" allowBlank="1" showInputMessage="1" showErrorMessage="1" sqref="C4:C110">
      <formula1>RefList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 enableFormatConditionsCalculation="0">
    <tabColor indexed="30"/>
  </sheetPr>
  <dimension ref="A1:R130"/>
  <sheetViews>
    <sheetView zoomScaleNormal="100" workbookViewId="0">
      <pane ySplit="3" topLeftCell="A4" activePane="bottomLeft" state="frozen"/>
      <selection activeCell="L23" sqref="L23"/>
      <selection pane="bottomLeft" sqref="A1:Q1"/>
    </sheetView>
  </sheetViews>
  <sheetFormatPr baseColWidth="10" defaultColWidth="11" defaultRowHeight="12.75" x14ac:dyDescent="0.2"/>
  <cols>
    <col min="1" max="1" width="10.125" style="28" bestFit="1" customWidth="1"/>
    <col min="2" max="2" width="11.75" style="22" customWidth="1"/>
    <col min="3" max="3" width="14.875" style="202" customWidth="1"/>
    <col min="4" max="4" width="11.375" style="222" customWidth="1"/>
    <col min="5" max="5" width="11" style="166" customWidth="1"/>
    <col min="6" max="6" width="37.875" style="28" customWidth="1"/>
    <col min="7" max="7" width="12.625" style="28" customWidth="1"/>
    <col min="8" max="8" width="23.5" style="22" customWidth="1"/>
    <col min="9" max="9" width="6.25" style="215" customWidth="1"/>
    <col min="10" max="10" width="9.875" style="22" customWidth="1"/>
    <col min="11" max="11" width="11.25" style="22" customWidth="1"/>
    <col min="12" max="12" width="10.5" style="22" customWidth="1"/>
    <col min="13" max="13" width="9.25" style="22" customWidth="1"/>
    <col min="14" max="14" width="11.75" style="22" customWidth="1"/>
    <col min="15" max="16" width="11" style="22"/>
    <col min="17" max="17" width="13.25" style="332" customWidth="1"/>
    <col min="18" max="16384" width="11" style="22"/>
  </cols>
  <sheetData>
    <row r="1" spans="1:18" ht="71.25" customHeight="1" x14ac:dyDescent="0.2">
      <c r="A1" s="362" t="s">
        <v>228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4"/>
    </row>
    <row r="2" spans="1:18" ht="21" customHeight="1" x14ac:dyDescent="0.2">
      <c r="A2" s="360" t="s">
        <v>1</v>
      </c>
      <c r="B2" s="358" t="s">
        <v>226</v>
      </c>
      <c r="C2" s="367" t="s">
        <v>161</v>
      </c>
      <c r="D2" s="356" t="s">
        <v>267</v>
      </c>
      <c r="E2" s="369" t="s">
        <v>227</v>
      </c>
      <c r="F2" s="365" t="s">
        <v>2</v>
      </c>
      <c r="G2" s="365" t="s">
        <v>141</v>
      </c>
      <c r="H2" s="365" t="s">
        <v>0</v>
      </c>
      <c r="I2" s="356" t="s">
        <v>216</v>
      </c>
      <c r="J2" s="358" t="s">
        <v>217</v>
      </c>
      <c r="K2" s="360" t="s">
        <v>218</v>
      </c>
      <c r="L2" s="358" t="s">
        <v>225</v>
      </c>
      <c r="M2" s="371" t="s">
        <v>220</v>
      </c>
      <c r="N2" s="371"/>
      <c r="O2" s="358" t="s">
        <v>222</v>
      </c>
      <c r="P2" s="371" t="s">
        <v>223</v>
      </c>
      <c r="Q2" s="373" t="s">
        <v>224</v>
      </c>
    </row>
    <row r="3" spans="1:18" ht="42" customHeight="1" x14ac:dyDescent="0.2">
      <c r="A3" s="361"/>
      <c r="B3" s="359"/>
      <c r="C3" s="368"/>
      <c r="D3" s="357"/>
      <c r="E3" s="370"/>
      <c r="F3" s="366"/>
      <c r="G3" s="366"/>
      <c r="H3" s="366"/>
      <c r="I3" s="357"/>
      <c r="J3" s="359"/>
      <c r="K3" s="361"/>
      <c r="L3" s="359"/>
      <c r="M3" s="303" t="s">
        <v>221</v>
      </c>
      <c r="N3" s="304" t="s">
        <v>219</v>
      </c>
      <c r="O3" s="359"/>
      <c r="P3" s="372"/>
      <c r="Q3" s="374"/>
    </row>
    <row r="4" spans="1:18" ht="5.0999999999999996" customHeight="1" x14ac:dyDescent="0.2">
      <c r="A4" s="292"/>
      <c r="B4" s="292"/>
      <c r="C4" s="293"/>
      <c r="D4" s="294"/>
      <c r="E4" s="294"/>
      <c r="F4" s="292"/>
      <c r="G4" s="292"/>
      <c r="H4" s="292"/>
      <c r="I4" s="294"/>
      <c r="J4" s="292"/>
      <c r="K4" s="292"/>
      <c r="L4" s="292"/>
      <c r="M4" s="292"/>
      <c r="N4" s="292"/>
      <c r="O4" s="292"/>
      <c r="P4" s="295"/>
      <c r="Q4" s="312"/>
    </row>
    <row r="5" spans="1:18" ht="12.75" customHeight="1" x14ac:dyDescent="0.2">
      <c r="A5" s="296"/>
      <c r="B5" s="297"/>
      <c r="C5" s="298"/>
      <c r="D5" s="299"/>
      <c r="E5" s="300"/>
      <c r="F5" s="301" t="s">
        <v>7</v>
      </c>
      <c r="G5" s="296"/>
      <c r="H5" s="296"/>
      <c r="I5" s="300"/>
      <c r="J5" s="296"/>
      <c r="K5" s="296"/>
      <c r="L5" s="296"/>
      <c r="M5" s="296"/>
      <c r="N5" s="296"/>
      <c r="O5" s="296"/>
      <c r="P5" s="302"/>
      <c r="Q5" s="313"/>
      <c r="R5" s="343" t="s">
        <v>268</v>
      </c>
    </row>
    <row r="6" spans="1:18" ht="12.75" customHeight="1" x14ac:dyDescent="0.2">
      <c r="A6" s="97" t="s">
        <v>151</v>
      </c>
      <c r="B6" s="115" t="str">
        <f>IF(E6&lt;=I6,"A commander","        ")</f>
        <v>A commander</v>
      </c>
      <c r="C6" s="203" t="s">
        <v>230</v>
      </c>
      <c r="D6" s="216">
        <v>1</v>
      </c>
      <c r="E6" s="165">
        <f>IF(C6="","",D6+SUMPRODUCT((Entrée!$C$4:C53=C6)*(Entrée!$D$4:D53))-SUMPRODUCT((Sortie!$C$4:C53=C6)*(Sortie!$D$4:D53)))</f>
        <v>1</v>
      </c>
      <c r="F6" s="44" t="s">
        <v>8</v>
      </c>
      <c r="G6" s="64" t="s">
        <v>119</v>
      </c>
      <c r="H6" s="70" t="s">
        <v>142</v>
      </c>
      <c r="I6" s="164">
        <v>1</v>
      </c>
      <c r="J6" s="70">
        <v>1506</v>
      </c>
      <c r="K6" s="70">
        <v>49900046</v>
      </c>
      <c r="L6" s="70">
        <v>1</v>
      </c>
      <c r="M6" s="70">
        <v>5</v>
      </c>
      <c r="N6" s="70" t="s">
        <v>139</v>
      </c>
      <c r="O6" s="116">
        <v>170</v>
      </c>
      <c r="P6" s="117">
        <f>O6-(O6*Q6)</f>
        <v>154.69999999999999</v>
      </c>
      <c r="Q6" s="314">
        <v>0.09</v>
      </c>
      <c r="R6" s="343" t="s">
        <v>269</v>
      </c>
    </row>
    <row r="7" spans="1:18" ht="12.75" customHeight="1" x14ac:dyDescent="0.2">
      <c r="A7" s="97" t="s">
        <v>152</v>
      </c>
      <c r="B7" s="115" t="str">
        <f t="shared" ref="B7:B10" si="0">IF(E7&lt;=I7,"A commander","        ")</f>
        <v>A commander</v>
      </c>
      <c r="C7" s="179" t="s">
        <v>231</v>
      </c>
      <c r="D7" s="217">
        <v>2</v>
      </c>
      <c r="E7" s="165">
        <v>2</v>
      </c>
      <c r="F7" s="45" t="s">
        <v>9</v>
      </c>
      <c r="G7" s="64" t="s">
        <v>120</v>
      </c>
      <c r="H7" s="70" t="s">
        <v>142</v>
      </c>
      <c r="I7" s="164">
        <v>5</v>
      </c>
      <c r="J7" s="70">
        <v>1506</v>
      </c>
      <c r="K7" s="70">
        <v>40000056</v>
      </c>
      <c r="L7" s="70">
        <v>10</v>
      </c>
      <c r="M7" s="70">
        <v>5</v>
      </c>
      <c r="N7" s="64" t="s">
        <v>120</v>
      </c>
      <c r="O7" s="116">
        <v>216</v>
      </c>
      <c r="P7" s="117">
        <f t="shared" ref="P7:P10" si="1">O7-(O7*Q7)</f>
        <v>196.56</v>
      </c>
      <c r="Q7" s="314">
        <v>0.09</v>
      </c>
      <c r="R7" s="343" t="s">
        <v>270</v>
      </c>
    </row>
    <row r="8" spans="1:18" ht="12.75" customHeight="1" x14ac:dyDescent="0.2">
      <c r="A8" s="97" t="s">
        <v>153</v>
      </c>
      <c r="B8" s="115" t="str">
        <f t="shared" si="0"/>
        <v>A commander</v>
      </c>
      <c r="C8" s="179" t="s">
        <v>229</v>
      </c>
      <c r="D8" s="217">
        <v>5</v>
      </c>
      <c r="E8" s="165">
        <f>IF(C8="","",D8+SUMPRODUCT((Entrée!$C$4:C55=C8)*(Entrée!$D$4:D55))-SUMPRODUCT((Sortie!$C$4:C55=C8)*(Sortie!$D$4:D55)))</f>
        <v>5</v>
      </c>
      <c r="F8" s="45" t="s">
        <v>10</v>
      </c>
      <c r="G8" s="64" t="s">
        <v>120</v>
      </c>
      <c r="H8" s="70" t="s">
        <v>142</v>
      </c>
      <c r="I8" s="164">
        <v>5</v>
      </c>
      <c r="J8" s="70">
        <v>1506</v>
      </c>
      <c r="K8" s="70">
        <v>40000060</v>
      </c>
      <c r="L8" s="70">
        <v>10</v>
      </c>
      <c r="M8" s="70">
        <v>5</v>
      </c>
      <c r="N8" s="64" t="s">
        <v>120</v>
      </c>
      <c r="O8" s="116">
        <v>190</v>
      </c>
      <c r="P8" s="117">
        <f t="shared" si="1"/>
        <v>172.9</v>
      </c>
      <c r="Q8" s="314">
        <v>0.09</v>
      </c>
      <c r="R8" s="343" t="s">
        <v>271</v>
      </c>
    </row>
    <row r="9" spans="1:18" ht="12.75" customHeight="1" x14ac:dyDescent="0.2">
      <c r="A9" s="97" t="s">
        <v>154</v>
      </c>
      <c r="B9" s="115" t="str">
        <f t="shared" si="0"/>
        <v>A commander</v>
      </c>
      <c r="C9" s="179">
        <v>4</v>
      </c>
      <c r="D9" s="217">
        <v>5</v>
      </c>
      <c r="E9" s="165">
        <f>IF(C9="","",D9+SUMPRODUCT((Entrée!$C$4:C56=C9)*(Entrée!$D$4:D56))-SUMPRODUCT((Sortie!$C$4:C56=C9)*(Sortie!$D$4:D56)))</f>
        <v>5</v>
      </c>
      <c r="F9" s="46" t="s">
        <v>11</v>
      </c>
      <c r="G9" s="64" t="s">
        <v>120</v>
      </c>
      <c r="H9" s="70" t="s">
        <v>142</v>
      </c>
      <c r="I9" s="164">
        <v>5</v>
      </c>
      <c r="J9" s="70">
        <v>1506</v>
      </c>
      <c r="K9" s="70">
        <v>40000061</v>
      </c>
      <c r="L9" s="70">
        <v>10</v>
      </c>
      <c r="M9" s="70">
        <v>5</v>
      </c>
      <c r="N9" s="64" t="s">
        <v>120</v>
      </c>
      <c r="O9" s="116">
        <v>210</v>
      </c>
      <c r="P9" s="117">
        <f t="shared" si="1"/>
        <v>191.1</v>
      </c>
      <c r="Q9" s="314">
        <v>0.09</v>
      </c>
    </row>
    <row r="10" spans="1:18" ht="12.75" customHeight="1" x14ac:dyDescent="0.2">
      <c r="A10" s="98" t="s">
        <v>155</v>
      </c>
      <c r="B10" s="115" t="str">
        <f t="shared" si="0"/>
        <v>A commander</v>
      </c>
      <c r="C10" s="178">
        <v>5</v>
      </c>
      <c r="D10" s="217">
        <v>0</v>
      </c>
      <c r="E10" s="165">
        <f>IF(C10="","",D10+SUMPRODUCT((Entrée!$C$4:C57=C10)*(Entrée!$D$4:D57))-SUMPRODUCT((Sortie!$C$4:C57=C10)*(Sortie!$D$4:D57)))</f>
        <v>0</v>
      </c>
      <c r="F10" s="46" t="s">
        <v>12</v>
      </c>
      <c r="G10" s="64" t="s">
        <v>120</v>
      </c>
      <c r="H10" s="70" t="s">
        <v>142</v>
      </c>
      <c r="I10" s="164">
        <v>0</v>
      </c>
      <c r="J10" s="70">
        <v>1506</v>
      </c>
      <c r="K10" s="70">
        <v>40000055</v>
      </c>
      <c r="L10" s="70">
        <v>1</v>
      </c>
      <c r="M10" s="70">
        <v>1</v>
      </c>
      <c r="N10" s="64" t="s">
        <v>120</v>
      </c>
      <c r="O10" s="116">
        <v>1040</v>
      </c>
      <c r="P10" s="117">
        <f t="shared" si="1"/>
        <v>946.4</v>
      </c>
      <c r="Q10" s="314">
        <v>0.09</v>
      </c>
    </row>
    <row r="11" spans="1:18" ht="5.0999999999999996" customHeight="1" x14ac:dyDescent="0.25">
      <c r="A11" s="99" t="s">
        <v>243</v>
      </c>
      <c r="B11" s="163"/>
      <c r="C11" s="180"/>
      <c r="D11" s="242">
        <v>2</v>
      </c>
      <c r="E11" s="246">
        <v>2</v>
      </c>
      <c r="F11" s="41"/>
      <c r="G11" s="65"/>
      <c r="H11" s="41"/>
      <c r="I11" s="247">
        <v>1</v>
      </c>
      <c r="J11" s="41"/>
      <c r="K11" s="65"/>
      <c r="L11" s="65"/>
      <c r="M11" s="65"/>
      <c r="N11" s="65"/>
      <c r="O11" s="119"/>
      <c r="P11" s="120"/>
      <c r="Q11" s="315"/>
    </row>
    <row r="12" spans="1:18" ht="12.75" customHeight="1" x14ac:dyDescent="0.2">
      <c r="A12" s="100" t="s">
        <v>244</v>
      </c>
      <c r="B12" s="100"/>
      <c r="C12" s="101"/>
      <c r="D12" s="240">
        <v>2</v>
      </c>
      <c r="E12" s="240">
        <v>2</v>
      </c>
      <c r="F12" s="47" t="s">
        <v>13</v>
      </c>
      <c r="G12" s="66"/>
      <c r="H12" s="85"/>
      <c r="I12" s="239">
        <v>1</v>
      </c>
      <c r="J12" s="241"/>
      <c r="K12" s="66"/>
      <c r="L12" s="66"/>
      <c r="M12" s="66"/>
      <c r="N12" s="66"/>
      <c r="O12" s="122"/>
      <c r="P12" s="123"/>
      <c r="Q12" s="316"/>
    </row>
    <row r="13" spans="1:18" ht="12.75" customHeight="1" x14ac:dyDescent="0.2">
      <c r="A13" s="101" t="s">
        <v>156</v>
      </c>
      <c r="B13" s="115" t="str">
        <f t="shared" ref="B13:B17" si="2">IF(E13&lt;=I13,"A commander","        ")</f>
        <v>A commander</v>
      </c>
      <c r="C13" s="181">
        <v>6</v>
      </c>
      <c r="D13" s="218">
        <v>0.5</v>
      </c>
      <c r="E13" s="165">
        <v>0.5</v>
      </c>
      <c r="F13" s="48" t="s">
        <v>14</v>
      </c>
      <c r="G13" s="64" t="s">
        <v>121</v>
      </c>
      <c r="H13" s="70" t="s">
        <v>142</v>
      </c>
      <c r="I13" s="164">
        <v>0.5</v>
      </c>
      <c r="J13" s="70">
        <v>1506</v>
      </c>
      <c r="K13" s="70">
        <v>40100061</v>
      </c>
      <c r="L13" s="70">
        <v>1</v>
      </c>
      <c r="M13" s="70">
        <v>7.5</v>
      </c>
      <c r="N13" s="70" t="s">
        <v>162</v>
      </c>
      <c r="O13" s="116">
        <v>120</v>
      </c>
      <c r="P13" s="117">
        <f t="shared" ref="P13:P17" si="3">O13-(O13*Q13)</f>
        <v>109.2</v>
      </c>
      <c r="Q13" s="314">
        <v>0.09</v>
      </c>
      <c r="R13" s="343" t="s">
        <v>272</v>
      </c>
    </row>
    <row r="14" spans="1:18" ht="12.75" customHeight="1" x14ac:dyDescent="0.2">
      <c r="A14" s="101" t="s">
        <v>157</v>
      </c>
      <c r="B14" s="115" t="str">
        <f t="shared" si="2"/>
        <v>A commander</v>
      </c>
      <c r="C14" s="182">
        <v>7</v>
      </c>
      <c r="D14" s="218">
        <v>1</v>
      </c>
      <c r="E14" s="165">
        <f>IF(C14="","",D14+SUMPRODUCT((Entrée!$C$4:C61=C14)*(Entrée!$D$4:D61))-SUMPRODUCT((Sortie!$C$4:C61=C14)*(Sortie!$D$4:D61)))</f>
        <v>1</v>
      </c>
      <c r="F14" s="48" t="s">
        <v>15</v>
      </c>
      <c r="G14" s="64" t="s">
        <v>122</v>
      </c>
      <c r="H14" s="70" t="s">
        <v>142</v>
      </c>
      <c r="I14" s="164">
        <v>1</v>
      </c>
      <c r="J14" s="70">
        <v>1506</v>
      </c>
      <c r="K14" s="70">
        <v>40100036</v>
      </c>
      <c r="L14" s="70">
        <v>2</v>
      </c>
      <c r="M14" s="70">
        <v>1</v>
      </c>
      <c r="N14" s="70" t="s">
        <v>162</v>
      </c>
      <c r="O14" s="116">
        <v>100</v>
      </c>
      <c r="P14" s="117">
        <f t="shared" si="3"/>
        <v>91</v>
      </c>
      <c r="Q14" s="314">
        <v>0.09</v>
      </c>
      <c r="R14" s="343" t="s">
        <v>273</v>
      </c>
    </row>
    <row r="15" spans="1:18" ht="12.75" customHeight="1" x14ac:dyDescent="0.2">
      <c r="A15" s="101" t="s">
        <v>158</v>
      </c>
      <c r="B15" s="115" t="str">
        <f t="shared" si="2"/>
        <v>A commander</v>
      </c>
      <c r="C15" s="183">
        <v>8</v>
      </c>
      <c r="D15" s="218">
        <v>1</v>
      </c>
      <c r="E15" s="165">
        <f>IF(C15="","",D15+SUMPRODUCT((Entrée!$C$4:C62=C15)*(Entrée!$D$4:D62))-SUMPRODUCT((Sortie!$C$4:C62=C15)*(Sortie!$D$4:D62)))</f>
        <v>1</v>
      </c>
      <c r="F15" s="48" t="s">
        <v>16</v>
      </c>
      <c r="G15" s="64" t="s">
        <v>122</v>
      </c>
      <c r="H15" s="70" t="s">
        <v>142</v>
      </c>
      <c r="I15" s="164">
        <v>1</v>
      </c>
      <c r="J15" s="70">
        <v>1506</v>
      </c>
      <c r="K15" s="70">
        <v>40100042</v>
      </c>
      <c r="L15" s="70">
        <v>1</v>
      </c>
      <c r="M15" s="70">
        <v>1</v>
      </c>
      <c r="N15" s="70" t="s">
        <v>162</v>
      </c>
      <c r="O15" s="116">
        <v>85.5</v>
      </c>
      <c r="P15" s="117">
        <f t="shared" si="3"/>
        <v>77.805000000000007</v>
      </c>
      <c r="Q15" s="314">
        <v>0.09</v>
      </c>
      <c r="R15" s="343" t="s">
        <v>274</v>
      </c>
    </row>
    <row r="16" spans="1:18" ht="12.75" customHeight="1" x14ac:dyDescent="0.2">
      <c r="A16" s="101" t="s">
        <v>159</v>
      </c>
      <c r="B16" s="115" t="str">
        <f t="shared" si="2"/>
        <v>A commander</v>
      </c>
      <c r="C16" s="184">
        <v>9</v>
      </c>
      <c r="D16" s="218">
        <v>1</v>
      </c>
      <c r="E16" s="165">
        <f>IF(C16="","",D16+SUMPRODUCT((Entrée!$C$4:C63=C16)*(Entrée!$D$4:D63))-SUMPRODUCT((Sortie!$C$4:C63=C16)*(Sortie!$D$4:D63)))</f>
        <v>1</v>
      </c>
      <c r="F16" s="48" t="s">
        <v>17</v>
      </c>
      <c r="G16" s="64" t="s">
        <v>123</v>
      </c>
      <c r="H16" s="70" t="s">
        <v>143</v>
      </c>
      <c r="I16" s="164">
        <v>1</v>
      </c>
      <c r="J16" s="70">
        <v>1506</v>
      </c>
      <c r="K16" s="64" t="s">
        <v>163</v>
      </c>
      <c r="L16" s="64">
        <v>2</v>
      </c>
      <c r="M16" s="70">
        <v>4.4000000000000004</v>
      </c>
      <c r="N16" s="70" t="s">
        <v>162</v>
      </c>
      <c r="O16" s="116">
        <v>264</v>
      </c>
      <c r="P16" s="117">
        <f t="shared" si="3"/>
        <v>184.8</v>
      </c>
      <c r="Q16" s="314">
        <v>0.3</v>
      </c>
      <c r="R16" s="343" t="s">
        <v>281</v>
      </c>
    </row>
    <row r="17" spans="1:18" ht="12.75" customHeight="1" x14ac:dyDescent="0.2">
      <c r="A17" s="101" t="s">
        <v>160</v>
      </c>
      <c r="B17" s="115" t="str">
        <f t="shared" si="2"/>
        <v>A commander</v>
      </c>
      <c r="C17" s="183">
        <v>10</v>
      </c>
      <c r="D17" s="218">
        <v>1</v>
      </c>
      <c r="E17" s="165">
        <f>IF(C17="","",D17+SUMPRODUCT((Entrée!$C$4:C64=C17)*(Entrée!$D$4:D64))-SUMPRODUCT((Sortie!$C$4:C64=C17)*(Sortie!$D$4:D64)))</f>
        <v>1</v>
      </c>
      <c r="F17" s="44" t="s">
        <v>18</v>
      </c>
      <c r="G17" s="64" t="s">
        <v>124</v>
      </c>
      <c r="H17" s="70" t="s">
        <v>143</v>
      </c>
      <c r="I17" s="164">
        <v>1</v>
      </c>
      <c r="J17" s="70">
        <v>1506</v>
      </c>
      <c r="K17" s="70" t="s">
        <v>164</v>
      </c>
      <c r="L17" s="70">
        <v>2</v>
      </c>
      <c r="M17" s="70">
        <v>2.2999999999999998</v>
      </c>
      <c r="N17" s="70" t="s">
        <v>162</v>
      </c>
      <c r="O17" s="116">
        <v>91.4</v>
      </c>
      <c r="P17" s="117">
        <f t="shared" si="3"/>
        <v>63.980000000000004</v>
      </c>
      <c r="Q17" s="314">
        <v>0.3</v>
      </c>
      <c r="R17" s="343" t="s">
        <v>282</v>
      </c>
    </row>
    <row r="18" spans="1:18" ht="5.0999999999999996" customHeight="1" x14ac:dyDescent="0.25">
      <c r="A18" s="99" t="s">
        <v>245</v>
      </c>
      <c r="B18" s="99"/>
      <c r="C18" s="185"/>
      <c r="D18" s="246">
        <v>2</v>
      </c>
      <c r="E18" s="246">
        <v>2</v>
      </c>
      <c r="F18" s="41"/>
      <c r="G18" s="243"/>
      <c r="H18" s="41"/>
      <c r="I18" s="247">
        <v>1</v>
      </c>
      <c r="J18" s="41"/>
      <c r="K18" s="65"/>
      <c r="L18" s="65"/>
      <c r="M18" s="65"/>
      <c r="N18" s="65"/>
      <c r="O18" s="119"/>
      <c r="P18" s="120"/>
      <c r="Q18" s="315"/>
    </row>
    <row r="19" spans="1:18" ht="12.75" customHeight="1" x14ac:dyDescent="0.2">
      <c r="A19" s="271" t="s">
        <v>246</v>
      </c>
      <c r="B19" s="102"/>
      <c r="C19" s="186"/>
      <c r="D19" s="270">
        <v>2</v>
      </c>
      <c r="E19" s="270">
        <v>2</v>
      </c>
      <c r="F19" s="49" t="s">
        <v>19</v>
      </c>
      <c r="G19" s="67"/>
      <c r="H19" s="67"/>
      <c r="I19" s="290">
        <v>1</v>
      </c>
      <c r="J19" s="67"/>
      <c r="K19" s="67"/>
      <c r="L19" s="67"/>
      <c r="M19" s="67"/>
      <c r="N19" s="67"/>
      <c r="O19" s="124"/>
      <c r="P19" s="125"/>
      <c r="Q19" s="317"/>
    </row>
    <row r="20" spans="1:18" ht="12.75" customHeight="1" x14ac:dyDescent="0.2">
      <c r="A20" s="102">
        <v>11</v>
      </c>
      <c r="B20" s="115" t="str">
        <f t="shared" ref="B20:B25" si="4">IF(E20&lt;=I20,"A commander","        ")</f>
        <v>A commander</v>
      </c>
      <c r="C20" s="187">
        <v>11</v>
      </c>
      <c r="D20" s="219">
        <v>1</v>
      </c>
      <c r="E20" s="165">
        <f>IF(C20="","",D20+SUMPRODUCT((Entrée!$C$4:C67=C20)*(Entrée!$D$4:D67))-SUMPRODUCT((Sortie!$C$4:C67=C20)*(Sortie!$D$4:D67)))</f>
        <v>1</v>
      </c>
      <c r="F20" s="48" t="s">
        <v>20</v>
      </c>
      <c r="G20" s="64" t="s">
        <v>125</v>
      </c>
      <c r="H20" s="64" t="s">
        <v>142</v>
      </c>
      <c r="I20" s="164">
        <v>2</v>
      </c>
      <c r="J20" s="70">
        <v>1506</v>
      </c>
      <c r="K20" s="64" t="s">
        <v>165</v>
      </c>
      <c r="L20" s="64">
        <v>10</v>
      </c>
      <c r="M20" s="70">
        <v>1</v>
      </c>
      <c r="N20" s="64" t="s">
        <v>139</v>
      </c>
      <c r="O20" s="116">
        <v>77</v>
      </c>
      <c r="P20" s="117">
        <f t="shared" ref="P20:P25" si="5">O20-(O20*Q20)</f>
        <v>70.069999999999993</v>
      </c>
      <c r="Q20" s="314">
        <v>0.09</v>
      </c>
      <c r="R20" s="343" t="s">
        <v>275</v>
      </c>
    </row>
    <row r="21" spans="1:18" ht="12.75" customHeight="1" x14ac:dyDescent="0.2">
      <c r="A21" s="102">
        <v>12</v>
      </c>
      <c r="B21" s="115" t="str">
        <f t="shared" si="4"/>
        <v>A commander</v>
      </c>
      <c r="C21" s="187">
        <v>12</v>
      </c>
      <c r="D21" s="219">
        <v>1</v>
      </c>
      <c r="E21" s="165">
        <f>IF(C21="","",D21+SUMPRODUCT((Entrée!$C$4:C68=C21)*(Entrée!$D$4:D68))-SUMPRODUCT((Sortie!$C$4:C68=C21)*(Sortie!$D$4:D68)))</f>
        <v>1</v>
      </c>
      <c r="F21" s="48" t="s">
        <v>21</v>
      </c>
      <c r="G21" s="64" t="s">
        <v>125</v>
      </c>
      <c r="H21" s="64" t="s">
        <v>142</v>
      </c>
      <c r="I21" s="164">
        <v>2</v>
      </c>
      <c r="J21" s="70">
        <v>1506</v>
      </c>
      <c r="K21" s="64" t="s">
        <v>166</v>
      </c>
      <c r="L21" s="64">
        <v>4</v>
      </c>
      <c r="M21" s="70">
        <v>0.5</v>
      </c>
      <c r="N21" s="64" t="s">
        <v>139</v>
      </c>
      <c r="O21" s="116">
        <v>48</v>
      </c>
      <c r="P21" s="117">
        <f t="shared" si="5"/>
        <v>43.68</v>
      </c>
      <c r="Q21" s="314">
        <v>0.09</v>
      </c>
      <c r="R21" s="343" t="s">
        <v>276</v>
      </c>
    </row>
    <row r="22" spans="1:18" ht="12.75" customHeight="1" x14ac:dyDescent="0.2">
      <c r="A22" s="102">
        <v>13</v>
      </c>
      <c r="B22" s="115" t="str">
        <f t="shared" si="4"/>
        <v>A commander</v>
      </c>
      <c r="C22" s="187">
        <v>13</v>
      </c>
      <c r="D22" s="219">
        <v>1</v>
      </c>
      <c r="E22" s="165">
        <f>IF(C22="","",D22+SUMPRODUCT((Entrée!$C$4:C69=C22)*(Entrée!$D$4:D69))-SUMPRODUCT((Sortie!$C$4:C69=C22)*(Sortie!$D$4:D69)))</f>
        <v>1</v>
      </c>
      <c r="F22" s="48" t="s">
        <v>22</v>
      </c>
      <c r="G22" s="64" t="s">
        <v>126</v>
      </c>
      <c r="H22" s="64" t="s">
        <v>142</v>
      </c>
      <c r="I22" s="164">
        <v>2</v>
      </c>
      <c r="J22" s="70">
        <v>1506</v>
      </c>
      <c r="K22" s="64" t="s">
        <v>167</v>
      </c>
      <c r="L22" s="64">
        <v>2</v>
      </c>
      <c r="M22" s="70">
        <v>0.02</v>
      </c>
      <c r="N22" s="64" t="s">
        <v>168</v>
      </c>
      <c r="O22" s="116">
        <v>25</v>
      </c>
      <c r="P22" s="117">
        <f t="shared" si="5"/>
        <v>22.75</v>
      </c>
      <c r="Q22" s="314">
        <v>0.09</v>
      </c>
      <c r="R22" s="343" t="s">
        <v>277</v>
      </c>
    </row>
    <row r="23" spans="1:18" ht="12.75" customHeight="1" x14ac:dyDescent="0.2">
      <c r="A23" s="102">
        <v>14</v>
      </c>
      <c r="B23" s="115" t="str">
        <f t="shared" si="4"/>
        <v>A commander</v>
      </c>
      <c r="C23" s="187">
        <v>14</v>
      </c>
      <c r="D23" s="219">
        <v>1</v>
      </c>
      <c r="E23" s="165">
        <f>IF(C23="","",D23+SUMPRODUCT((Entrée!$C$4:C70=C23)*(Entrée!$D$4:D70))-SUMPRODUCT((Sortie!$C$4:C70=C23)*(Sortie!$D$4:D70)))</f>
        <v>1</v>
      </c>
      <c r="F23" s="48" t="s">
        <v>23</v>
      </c>
      <c r="G23" s="64" t="s">
        <v>127</v>
      </c>
      <c r="H23" s="64" t="s">
        <v>144</v>
      </c>
      <c r="I23" s="164">
        <v>2</v>
      </c>
      <c r="J23" s="70">
        <v>1506</v>
      </c>
      <c r="K23" s="126">
        <v>32001073</v>
      </c>
      <c r="L23" s="126">
        <v>3</v>
      </c>
      <c r="M23" s="70">
        <v>100</v>
      </c>
      <c r="N23" s="64" t="s">
        <v>138</v>
      </c>
      <c r="O23" s="116">
        <v>24.6</v>
      </c>
      <c r="P23" s="117">
        <f t="shared" si="5"/>
        <v>24.6</v>
      </c>
      <c r="Q23" s="314">
        <v>0</v>
      </c>
      <c r="R23" s="343" t="s">
        <v>278</v>
      </c>
    </row>
    <row r="24" spans="1:18" ht="12.75" customHeight="1" x14ac:dyDescent="0.2">
      <c r="A24" s="102">
        <v>15</v>
      </c>
      <c r="B24" s="115" t="str">
        <f t="shared" si="4"/>
        <v>A commander</v>
      </c>
      <c r="C24" s="187">
        <v>15</v>
      </c>
      <c r="D24" s="219">
        <v>1</v>
      </c>
      <c r="E24" s="165">
        <f>IF(C24="","",D24+SUMPRODUCT((Entrée!$C$4:C71=C24)*(Entrée!$D$4:D71))-SUMPRODUCT((Sortie!$C$4:C71=C24)*(Sortie!$D$4:D71)))</f>
        <v>1</v>
      </c>
      <c r="F24" s="48" t="s">
        <v>24</v>
      </c>
      <c r="G24" s="64" t="s">
        <v>128</v>
      </c>
      <c r="H24" s="70" t="s">
        <v>145</v>
      </c>
      <c r="I24" s="164">
        <v>2</v>
      </c>
      <c r="J24" s="70">
        <v>1506</v>
      </c>
      <c r="K24" s="126">
        <v>4013</v>
      </c>
      <c r="L24" s="126">
        <v>3</v>
      </c>
      <c r="M24" s="70">
        <v>30</v>
      </c>
      <c r="N24" s="64" t="s">
        <v>138</v>
      </c>
      <c r="O24" s="116">
        <v>38</v>
      </c>
      <c r="P24" s="117">
        <f t="shared" si="5"/>
        <v>38</v>
      </c>
      <c r="Q24" s="314">
        <v>0</v>
      </c>
      <c r="R24" s="343" t="s">
        <v>279</v>
      </c>
    </row>
    <row r="25" spans="1:18" ht="12.75" customHeight="1" x14ac:dyDescent="0.2">
      <c r="A25" s="102">
        <v>16</v>
      </c>
      <c r="B25" s="115" t="str">
        <f t="shared" si="4"/>
        <v>A commander</v>
      </c>
      <c r="C25" s="187">
        <v>16</v>
      </c>
      <c r="D25" s="219">
        <v>1</v>
      </c>
      <c r="E25" s="165">
        <f>IF(C25="","",D25+SUMPRODUCT((Entrée!$C$4:C72=C25)*(Entrée!$D$4:D72))-SUMPRODUCT((Sortie!$C$4:C72=C25)*(Sortie!$D$4:D72)))</f>
        <v>1</v>
      </c>
      <c r="F25" s="48" t="s">
        <v>25</v>
      </c>
      <c r="G25" s="64" t="s">
        <v>128</v>
      </c>
      <c r="H25" s="70" t="s">
        <v>145</v>
      </c>
      <c r="I25" s="164">
        <v>2</v>
      </c>
      <c r="J25" s="70">
        <v>1506</v>
      </c>
      <c r="K25" s="126">
        <v>4015</v>
      </c>
      <c r="L25" s="126">
        <v>10</v>
      </c>
      <c r="M25" s="70">
        <v>30</v>
      </c>
      <c r="N25" s="64" t="s">
        <v>138</v>
      </c>
      <c r="O25" s="116">
        <v>43</v>
      </c>
      <c r="P25" s="117">
        <f t="shared" si="5"/>
        <v>43</v>
      </c>
      <c r="Q25" s="314">
        <v>0</v>
      </c>
      <c r="R25" s="343" t="s">
        <v>280</v>
      </c>
    </row>
    <row r="26" spans="1:18" ht="5.0999999999999996" customHeight="1" x14ac:dyDescent="0.25">
      <c r="A26" s="245" t="s">
        <v>247</v>
      </c>
      <c r="B26" s="99"/>
      <c r="C26" s="188"/>
      <c r="D26" s="244">
        <v>2</v>
      </c>
      <c r="E26" s="246">
        <v>2</v>
      </c>
      <c r="F26" s="41"/>
      <c r="G26" s="65"/>
      <c r="H26" s="41"/>
      <c r="I26" s="247">
        <v>1</v>
      </c>
      <c r="J26" s="41"/>
      <c r="K26" s="65"/>
      <c r="L26" s="65"/>
      <c r="M26" s="65"/>
      <c r="N26" s="65"/>
      <c r="O26" s="119"/>
      <c r="P26" s="120"/>
      <c r="Q26" s="315"/>
    </row>
    <row r="27" spans="1:18" ht="12.75" customHeight="1" x14ac:dyDescent="0.2">
      <c r="A27" s="291" t="s">
        <v>248</v>
      </c>
      <c r="B27" s="103"/>
      <c r="C27" s="189"/>
      <c r="D27" s="288">
        <v>2</v>
      </c>
      <c r="E27" s="288">
        <v>2</v>
      </c>
      <c r="F27" s="50" t="s">
        <v>26</v>
      </c>
      <c r="G27" s="68"/>
      <c r="H27" s="86"/>
      <c r="I27" s="289">
        <v>1</v>
      </c>
      <c r="J27" s="86"/>
      <c r="K27" s="68"/>
      <c r="L27" s="68"/>
      <c r="M27" s="68"/>
      <c r="N27" s="68"/>
      <c r="O27" s="127"/>
      <c r="P27" s="128"/>
      <c r="Q27" s="318"/>
    </row>
    <row r="28" spans="1:18" ht="12.75" customHeight="1" x14ac:dyDescent="0.2">
      <c r="A28" s="103">
        <v>17</v>
      </c>
      <c r="B28" s="115" t="str">
        <f t="shared" ref="B28:B43" si="6">IF(E28&lt;=I28,"A commander","        ")</f>
        <v>A commander</v>
      </c>
      <c r="C28" s="187">
        <v>17</v>
      </c>
      <c r="D28" s="219">
        <v>1</v>
      </c>
      <c r="E28" s="165">
        <f>IF(C28="","",D28+SUMPRODUCT((Entrée!$C$4:C75=C28)*(Entrée!$D$4:D75))-SUMPRODUCT((Sortie!$C$4:C75=C28)*(Sortie!$D$4:D75)))</f>
        <v>1</v>
      </c>
      <c r="F28" s="48" t="s">
        <v>27</v>
      </c>
      <c r="G28" s="64" t="s">
        <v>129</v>
      </c>
      <c r="H28" s="64" t="s">
        <v>143</v>
      </c>
      <c r="I28" s="164">
        <v>1</v>
      </c>
      <c r="J28" s="70">
        <v>1506</v>
      </c>
      <c r="K28" s="64" t="s">
        <v>169</v>
      </c>
      <c r="L28" s="64">
        <v>2</v>
      </c>
      <c r="M28" s="70">
        <v>25</v>
      </c>
      <c r="N28" s="64" t="s">
        <v>138</v>
      </c>
      <c r="O28" s="116">
        <v>204</v>
      </c>
      <c r="P28" s="117">
        <f t="shared" ref="P28:P43" si="7">O28-(O28*Q28)</f>
        <v>142.80000000000001</v>
      </c>
      <c r="Q28" s="314">
        <v>0.3</v>
      </c>
    </row>
    <row r="29" spans="1:18" ht="12.75" customHeight="1" x14ac:dyDescent="0.2">
      <c r="A29" s="103">
        <v>19</v>
      </c>
      <c r="B29" s="115" t="str">
        <f t="shared" si="6"/>
        <v>A commander</v>
      </c>
      <c r="C29" s="187">
        <v>18</v>
      </c>
      <c r="D29" s="219">
        <v>1</v>
      </c>
      <c r="E29" s="165">
        <f>IF(C29="","",D29+SUMPRODUCT((Entrée!$C$4:C76=C29)*(Entrée!$D$4:D76))-SUMPRODUCT((Sortie!$C$4:C76=C29)*(Sortie!$D$4:D76)))</f>
        <v>1</v>
      </c>
      <c r="F29" s="48" t="s">
        <v>28</v>
      </c>
      <c r="G29" s="64" t="s">
        <v>130</v>
      </c>
      <c r="H29" s="70" t="s">
        <v>142</v>
      </c>
      <c r="I29" s="164">
        <v>1</v>
      </c>
      <c r="J29" s="70">
        <v>1506</v>
      </c>
      <c r="K29" s="70">
        <v>40400063</v>
      </c>
      <c r="L29" s="70">
        <v>4</v>
      </c>
      <c r="M29" s="70">
        <v>50</v>
      </c>
      <c r="N29" s="70" t="s">
        <v>138</v>
      </c>
      <c r="O29" s="116">
        <v>60</v>
      </c>
      <c r="P29" s="117">
        <f t="shared" si="7"/>
        <v>51</v>
      </c>
      <c r="Q29" s="314">
        <v>0.15</v>
      </c>
      <c r="R29" s="343" t="s">
        <v>283</v>
      </c>
    </row>
    <row r="30" spans="1:18" ht="12.75" customHeight="1" x14ac:dyDescent="0.2">
      <c r="A30" s="103">
        <v>20</v>
      </c>
      <c r="B30" s="115" t="str">
        <f t="shared" si="6"/>
        <v>A commander</v>
      </c>
      <c r="C30" s="187">
        <v>19</v>
      </c>
      <c r="D30" s="219">
        <v>1</v>
      </c>
      <c r="E30" s="165">
        <f>IF(C30="","",D30+SUMPRODUCT((Entrée!$C$4:C77=C30)*(Entrée!$D$4:D77))-SUMPRODUCT((Sortie!$C$4:C77=C30)*(Sortie!$D$4:D77)))</f>
        <v>1</v>
      </c>
      <c r="F30" s="44" t="s">
        <v>29</v>
      </c>
      <c r="G30" s="64" t="s">
        <v>130</v>
      </c>
      <c r="H30" s="70" t="s">
        <v>142</v>
      </c>
      <c r="I30" s="164">
        <v>1</v>
      </c>
      <c r="J30" s="70">
        <v>1506</v>
      </c>
      <c r="K30" s="70">
        <v>40400128</v>
      </c>
      <c r="L30" s="70">
        <v>4</v>
      </c>
      <c r="M30" s="70">
        <v>50</v>
      </c>
      <c r="N30" s="70" t="s">
        <v>138</v>
      </c>
      <c r="O30" s="116">
        <v>58</v>
      </c>
      <c r="P30" s="117">
        <f t="shared" si="7"/>
        <v>49.3</v>
      </c>
      <c r="Q30" s="314">
        <v>0.15</v>
      </c>
      <c r="R30" s="343" t="s">
        <v>284</v>
      </c>
    </row>
    <row r="31" spans="1:18" ht="12.75" customHeight="1" x14ac:dyDescent="0.2">
      <c r="A31" s="103">
        <v>21</v>
      </c>
      <c r="B31" s="115" t="str">
        <f t="shared" si="6"/>
        <v>A commander</v>
      </c>
      <c r="C31" s="187">
        <v>20</v>
      </c>
      <c r="D31" s="219">
        <v>1</v>
      </c>
      <c r="E31" s="165">
        <f>IF(C31="","",D31+SUMPRODUCT((Entrée!$C$4:C78=C31)*(Entrée!$D$4:D78))-SUMPRODUCT((Sortie!$C$4:C78=C31)*(Sortie!$D$4:D78)))</f>
        <v>1</v>
      </c>
      <c r="F31" s="44" t="s">
        <v>30</v>
      </c>
      <c r="G31" s="64" t="s">
        <v>127</v>
      </c>
      <c r="H31" s="70" t="s">
        <v>142</v>
      </c>
      <c r="I31" s="164">
        <v>1</v>
      </c>
      <c r="J31" s="70">
        <v>1506</v>
      </c>
      <c r="K31" s="70">
        <v>40400033</v>
      </c>
      <c r="L31" s="70">
        <v>2</v>
      </c>
      <c r="M31" s="70">
        <v>100</v>
      </c>
      <c r="N31" s="70" t="s">
        <v>138</v>
      </c>
      <c r="O31" s="116">
        <v>117</v>
      </c>
      <c r="P31" s="117">
        <f t="shared" si="7"/>
        <v>99.45</v>
      </c>
      <c r="Q31" s="314">
        <v>0.15</v>
      </c>
    </row>
    <row r="32" spans="1:18" ht="12.75" customHeight="1" x14ac:dyDescent="0.2">
      <c r="A32" s="103">
        <v>22</v>
      </c>
      <c r="B32" s="115" t="str">
        <f t="shared" si="6"/>
        <v>A commander</v>
      </c>
      <c r="C32" s="187">
        <v>21</v>
      </c>
      <c r="D32" s="219">
        <v>1</v>
      </c>
      <c r="E32" s="165">
        <f>IF(C32="","",D32+SUMPRODUCT((Entrée!$C$4:C79=C32)*(Entrée!$D$4:D79))-SUMPRODUCT((Sortie!$C$4:C79=C32)*(Sortie!$D$4:D79)))</f>
        <v>1</v>
      </c>
      <c r="F32" s="44" t="s">
        <v>31</v>
      </c>
      <c r="G32" s="64" t="s">
        <v>127</v>
      </c>
      <c r="H32" s="70" t="s">
        <v>142</v>
      </c>
      <c r="I32" s="164">
        <v>1</v>
      </c>
      <c r="J32" s="70">
        <v>1506</v>
      </c>
      <c r="K32" s="70">
        <v>40400034</v>
      </c>
      <c r="L32" s="70">
        <v>2</v>
      </c>
      <c r="M32" s="70">
        <v>100</v>
      </c>
      <c r="N32" s="70" t="s">
        <v>138</v>
      </c>
      <c r="O32" s="116">
        <v>117</v>
      </c>
      <c r="P32" s="117">
        <f t="shared" si="7"/>
        <v>99.45</v>
      </c>
      <c r="Q32" s="314">
        <v>0.15</v>
      </c>
    </row>
    <row r="33" spans="1:17" ht="12.75" customHeight="1" x14ac:dyDescent="0.2">
      <c r="A33" s="103">
        <v>24</v>
      </c>
      <c r="B33" s="115" t="str">
        <f t="shared" si="6"/>
        <v>A commander</v>
      </c>
      <c r="C33" s="187">
        <v>22</v>
      </c>
      <c r="D33" s="219">
        <v>1</v>
      </c>
      <c r="E33" s="165">
        <f>IF(C33="","",D33+SUMPRODUCT((Entrée!$C$4:C80=C33)*(Entrée!$D$4:D80))-SUMPRODUCT((Sortie!$C$4:C80=C33)*(Sortie!$D$4:D80)))</f>
        <v>1</v>
      </c>
      <c r="F33" s="44" t="s">
        <v>32</v>
      </c>
      <c r="G33" s="64" t="s">
        <v>127</v>
      </c>
      <c r="H33" s="70" t="s">
        <v>142</v>
      </c>
      <c r="I33" s="164">
        <v>1</v>
      </c>
      <c r="J33" s="70">
        <v>1506</v>
      </c>
      <c r="K33" s="70">
        <v>40400036</v>
      </c>
      <c r="L33" s="70">
        <v>2</v>
      </c>
      <c r="M33" s="70">
        <v>100</v>
      </c>
      <c r="N33" s="70" t="s">
        <v>138</v>
      </c>
      <c r="O33" s="116">
        <v>117</v>
      </c>
      <c r="P33" s="117">
        <f t="shared" si="7"/>
        <v>99.45</v>
      </c>
      <c r="Q33" s="314">
        <v>0.15</v>
      </c>
    </row>
    <row r="34" spans="1:17" ht="12.75" customHeight="1" x14ac:dyDescent="0.2">
      <c r="A34" s="103">
        <v>25</v>
      </c>
      <c r="B34" s="115" t="str">
        <f t="shared" si="6"/>
        <v>A commander</v>
      </c>
      <c r="C34" s="187">
        <v>23</v>
      </c>
      <c r="D34" s="219">
        <v>1</v>
      </c>
      <c r="E34" s="165">
        <f>IF(C34="","",D34+SUMPRODUCT((Entrée!$C$4:C81=C34)*(Entrée!$D$4:D81))-SUMPRODUCT((Sortie!$C$4:C81=C34)*(Sortie!$D$4:D81)))</f>
        <v>1</v>
      </c>
      <c r="F34" s="48" t="s">
        <v>33</v>
      </c>
      <c r="G34" s="64" t="s">
        <v>130</v>
      </c>
      <c r="H34" s="70" t="s">
        <v>142</v>
      </c>
      <c r="I34" s="164">
        <v>1</v>
      </c>
      <c r="J34" s="70">
        <v>1506</v>
      </c>
      <c r="K34" s="70">
        <v>40400187</v>
      </c>
      <c r="L34" s="70">
        <v>4</v>
      </c>
      <c r="M34" s="70">
        <v>50</v>
      </c>
      <c r="N34" s="70" t="s">
        <v>138</v>
      </c>
      <c r="O34" s="116">
        <v>140</v>
      </c>
      <c r="P34" s="117">
        <f t="shared" si="7"/>
        <v>119</v>
      </c>
      <c r="Q34" s="314">
        <v>0.15</v>
      </c>
    </row>
    <row r="35" spans="1:17" ht="12.75" customHeight="1" x14ac:dyDescent="0.2">
      <c r="A35" s="103">
        <v>26</v>
      </c>
      <c r="B35" s="115" t="str">
        <f t="shared" si="6"/>
        <v>A commander</v>
      </c>
      <c r="C35" s="187">
        <v>24</v>
      </c>
      <c r="D35" s="219">
        <v>1</v>
      </c>
      <c r="E35" s="165">
        <f>IF(C35="","",D35+SUMPRODUCT((Entrée!$C$4:C82=C35)*(Entrée!$D$4:D82))-SUMPRODUCT((Sortie!$C$4:C82=C35)*(Sortie!$D$4:D82)))</f>
        <v>1</v>
      </c>
      <c r="F35" s="44" t="s">
        <v>34</v>
      </c>
      <c r="G35" s="64" t="s">
        <v>131</v>
      </c>
      <c r="H35" s="70" t="s">
        <v>142</v>
      </c>
      <c r="I35" s="164">
        <v>1</v>
      </c>
      <c r="J35" s="70">
        <v>1506</v>
      </c>
      <c r="K35" s="70">
        <v>49900049</v>
      </c>
      <c r="L35" s="70">
        <v>4</v>
      </c>
      <c r="M35" s="70">
        <v>2</v>
      </c>
      <c r="N35" s="70" t="s">
        <v>138</v>
      </c>
      <c r="O35" s="116">
        <v>88</v>
      </c>
      <c r="P35" s="117">
        <f t="shared" si="7"/>
        <v>80.08</v>
      </c>
      <c r="Q35" s="314">
        <v>0.09</v>
      </c>
    </row>
    <row r="36" spans="1:17" ht="12.75" customHeight="1" x14ac:dyDescent="0.2">
      <c r="A36" s="103">
        <v>27</v>
      </c>
      <c r="B36" s="115" t="str">
        <f t="shared" si="6"/>
        <v>A commander</v>
      </c>
      <c r="C36" s="187">
        <v>25</v>
      </c>
      <c r="D36" s="219">
        <v>1</v>
      </c>
      <c r="E36" s="165">
        <f>IF(C36="","",D36+SUMPRODUCT((Entrée!$C$4:C83=C36)*(Entrée!$D$4:D83))-SUMPRODUCT((Sortie!$C$4:C83=C36)*(Sortie!$D$4:D83)))</f>
        <v>1</v>
      </c>
      <c r="F36" s="44" t="s">
        <v>35</v>
      </c>
      <c r="G36" s="64" t="s">
        <v>131</v>
      </c>
      <c r="H36" s="70" t="s">
        <v>142</v>
      </c>
      <c r="I36" s="164">
        <v>1</v>
      </c>
      <c r="J36" s="70">
        <v>1506</v>
      </c>
      <c r="K36" s="70">
        <v>49900023</v>
      </c>
      <c r="L36" s="70">
        <v>10</v>
      </c>
      <c r="M36" s="70">
        <v>5</v>
      </c>
      <c r="N36" s="70" t="s">
        <v>138</v>
      </c>
      <c r="O36" s="116">
        <v>130</v>
      </c>
      <c r="P36" s="117">
        <f t="shared" si="7"/>
        <v>118.3</v>
      </c>
      <c r="Q36" s="314">
        <v>0.09</v>
      </c>
    </row>
    <row r="37" spans="1:17" ht="12.75" customHeight="1" x14ac:dyDescent="0.2">
      <c r="A37" s="103">
        <v>28</v>
      </c>
      <c r="B37" s="115" t="str">
        <f t="shared" si="6"/>
        <v>A commander</v>
      </c>
      <c r="C37" s="187">
        <v>26</v>
      </c>
      <c r="D37" s="219">
        <v>1</v>
      </c>
      <c r="E37" s="165">
        <f>IF(C37="","",D37+SUMPRODUCT((Entrée!$C$4:C84=C37)*(Entrée!$D$4:D84))-SUMPRODUCT((Sortie!$C$4:C84=C37)*(Sortie!$D$4:D84)))</f>
        <v>1</v>
      </c>
      <c r="F37" s="44" t="s">
        <v>36</v>
      </c>
      <c r="G37" s="64" t="s">
        <v>131</v>
      </c>
      <c r="H37" s="70" t="s">
        <v>142</v>
      </c>
      <c r="I37" s="164">
        <v>1</v>
      </c>
      <c r="J37" s="70">
        <v>1506</v>
      </c>
      <c r="K37" s="70">
        <v>40500094</v>
      </c>
      <c r="L37" s="70">
        <v>10</v>
      </c>
      <c r="M37" s="70">
        <v>5</v>
      </c>
      <c r="N37" s="70" t="s">
        <v>138</v>
      </c>
      <c r="O37" s="116">
        <v>230</v>
      </c>
      <c r="P37" s="117">
        <f t="shared" si="7"/>
        <v>209.3</v>
      </c>
      <c r="Q37" s="314">
        <v>0.09</v>
      </c>
    </row>
    <row r="38" spans="1:17" ht="12.75" customHeight="1" x14ac:dyDescent="0.2">
      <c r="A38" s="103">
        <v>29</v>
      </c>
      <c r="B38" s="115" t="str">
        <f t="shared" si="6"/>
        <v>A commander</v>
      </c>
      <c r="C38" s="187">
        <v>27</v>
      </c>
      <c r="D38" s="219">
        <v>1</v>
      </c>
      <c r="E38" s="165">
        <f>IF(C38="","",D38+SUMPRODUCT((Entrée!$C$4:C85=C38)*(Entrée!$D$4:D85))-SUMPRODUCT((Sortie!$C$4:C85=C38)*(Sortie!$D$4:D85)))</f>
        <v>1</v>
      </c>
      <c r="F38" s="44" t="s">
        <v>37</v>
      </c>
      <c r="G38" s="64" t="s">
        <v>131</v>
      </c>
      <c r="H38" s="70" t="s">
        <v>142</v>
      </c>
      <c r="I38" s="164">
        <v>1</v>
      </c>
      <c r="J38" s="70">
        <v>1506</v>
      </c>
      <c r="K38" s="70">
        <v>40500079</v>
      </c>
      <c r="L38" s="70">
        <v>10</v>
      </c>
      <c r="M38" s="70">
        <v>5</v>
      </c>
      <c r="N38" s="70" t="s">
        <v>138</v>
      </c>
      <c r="O38" s="116">
        <v>130</v>
      </c>
      <c r="P38" s="117">
        <f t="shared" si="7"/>
        <v>118.3</v>
      </c>
      <c r="Q38" s="314">
        <v>0.09</v>
      </c>
    </row>
    <row r="39" spans="1:17" ht="12.75" customHeight="1" x14ac:dyDescent="0.2">
      <c r="A39" s="103">
        <v>30</v>
      </c>
      <c r="B39" s="115" t="str">
        <f t="shared" si="6"/>
        <v>A commander</v>
      </c>
      <c r="C39" s="187">
        <v>28</v>
      </c>
      <c r="D39" s="219">
        <v>1</v>
      </c>
      <c r="E39" s="165">
        <f>IF(C39="","",D39+SUMPRODUCT((Entrée!$C$4:C86=C39)*(Entrée!$D$4:D86))-SUMPRODUCT((Sortie!$C$4:C86=C39)*(Sortie!$D$4:D86)))</f>
        <v>1</v>
      </c>
      <c r="F39" s="48" t="s">
        <v>38</v>
      </c>
      <c r="G39" s="64" t="s">
        <v>131</v>
      </c>
      <c r="H39" s="70" t="s">
        <v>142</v>
      </c>
      <c r="I39" s="164">
        <v>1</v>
      </c>
      <c r="J39" s="70">
        <v>1506</v>
      </c>
      <c r="K39" s="70">
        <v>40500067</v>
      </c>
      <c r="L39" s="70">
        <v>5</v>
      </c>
      <c r="M39" s="70">
        <v>5</v>
      </c>
      <c r="N39" s="70" t="s">
        <v>138</v>
      </c>
      <c r="O39" s="116">
        <v>450</v>
      </c>
      <c r="P39" s="117">
        <f t="shared" si="7"/>
        <v>409.5</v>
      </c>
      <c r="Q39" s="314">
        <v>0.09</v>
      </c>
    </row>
    <row r="40" spans="1:17" ht="12.75" customHeight="1" x14ac:dyDescent="0.2">
      <c r="A40" s="103">
        <v>32</v>
      </c>
      <c r="B40" s="115" t="str">
        <f t="shared" si="6"/>
        <v>A commander</v>
      </c>
      <c r="C40" s="187">
        <v>29</v>
      </c>
      <c r="D40" s="219">
        <v>1</v>
      </c>
      <c r="E40" s="165">
        <f>IF(C40="","",D40+SUMPRODUCT((Entrée!$C$4:C87=C40)*(Entrée!$D$4:D87))-SUMPRODUCT((Sortie!$C$4:C87=C40)*(Sortie!$D$4:D87)))</f>
        <v>1</v>
      </c>
      <c r="F40" s="44" t="s">
        <v>39</v>
      </c>
      <c r="G40" s="64" t="s">
        <v>131</v>
      </c>
      <c r="H40" s="70" t="s">
        <v>142</v>
      </c>
      <c r="I40" s="164">
        <v>1</v>
      </c>
      <c r="J40" s="70">
        <v>1506</v>
      </c>
      <c r="K40" s="70">
        <v>40500099</v>
      </c>
      <c r="L40" s="70">
        <v>5</v>
      </c>
      <c r="M40" s="70">
        <v>5</v>
      </c>
      <c r="N40" s="70" t="s">
        <v>138</v>
      </c>
      <c r="O40" s="116">
        <v>410</v>
      </c>
      <c r="P40" s="117">
        <f t="shared" si="7"/>
        <v>373.1</v>
      </c>
      <c r="Q40" s="314">
        <v>0.09</v>
      </c>
    </row>
    <row r="41" spans="1:17" ht="12.75" customHeight="1" x14ac:dyDescent="0.2">
      <c r="A41" s="103">
        <v>33</v>
      </c>
      <c r="B41" s="115" t="str">
        <f t="shared" si="6"/>
        <v>A commander</v>
      </c>
      <c r="C41" s="187">
        <v>30</v>
      </c>
      <c r="D41" s="219">
        <v>1</v>
      </c>
      <c r="E41" s="165">
        <f>IF(C41="","",D41+SUMPRODUCT((Entrée!$C$4:C88=C41)*(Entrée!$D$4:D88))-SUMPRODUCT((Sortie!$C$4:C88=C41)*(Sortie!$D$4:D88)))</f>
        <v>1</v>
      </c>
      <c r="F41" s="44" t="s">
        <v>40</v>
      </c>
      <c r="G41" s="64" t="s">
        <v>131</v>
      </c>
      <c r="H41" s="70" t="s">
        <v>142</v>
      </c>
      <c r="I41" s="164">
        <v>1</v>
      </c>
      <c r="J41" s="70">
        <v>1506</v>
      </c>
      <c r="K41" s="70">
        <v>40500073</v>
      </c>
      <c r="L41" s="70">
        <v>10</v>
      </c>
      <c r="M41" s="70">
        <v>5</v>
      </c>
      <c r="N41" s="70" t="s">
        <v>138</v>
      </c>
      <c r="O41" s="116">
        <v>100</v>
      </c>
      <c r="P41" s="117">
        <f t="shared" si="7"/>
        <v>91</v>
      </c>
      <c r="Q41" s="314">
        <v>0.09</v>
      </c>
    </row>
    <row r="42" spans="1:17" ht="12.75" customHeight="1" x14ac:dyDescent="0.2">
      <c r="A42" s="103">
        <v>34</v>
      </c>
      <c r="B42" s="115" t="str">
        <f t="shared" si="6"/>
        <v>A commander</v>
      </c>
      <c r="C42" s="187">
        <v>31</v>
      </c>
      <c r="D42" s="219">
        <v>1</v>
      </c>
      <c r="E42" s="165">
        <f>IF(C42="","",D42+SUMPRODUCT((Entrée!$C$4:C89=C42)*(Entrée!$D$4:D89))-SUMPRODUCT((Sortie!$C$4:C89=C42)*(Sortie!$D$4:D89)))</f>
        <v>1</v>
      </c>
      <c r="F42" s="44" t="s">
        <v>41</v>
      </c>
      <c r="G42" s="64" t="s">
        <v>131</v>
      </c>
      <c r="H42" s="70" t="s">
        <v>142</v>
      </c>
      <c r="I42" s="164">
        <v>1</v>
      </c>
      <c r="J42" s="70">
        <v>1506</v>
      </c>
      <c r="K42" s="70">
        <v>40500076</v>
      </c>
      <c r="L42" s="70">
        <v>10</v>
      </c>
      <c r="M42" s="70">
        <v>5</v>
      </c>
      <c r="N42" s="70" t="s">
        <v>138</v>
      </c>
      <c r="O42" s="116">
        <v>130</v>
      </c>
      <c r="P42" s="117">
        <f t="shared" si="7"/>
        <v>118.3</v>
      </c>
      <c r="Q42" s="314">
        <v>0.09</v>
      </c>
    </row>
    <row r="43" spans="1:17" ht="12.75" customHeight="1" x14ac:dyDescent="0.2">
      <c r="A43" s="103">
        <v>35</v>
      </c>
      <c r="B43" s="115" t="str">
        <f t="shared" si="6"/>
        <v>A commander</v>
      </c>
      <c r="C43" s="187">
        <v>32</v>
      </c>
      <c r="D43" s="219">
        <v>1</v>
      </c>
      <c r="E43" s="165">
        <f>IF(C43="","",D43+SUMPRODUCT((Entrée!$C$4:C90=C43)*(Entrée!$D$4:D90))-SUMPRODUCT((Sortie!$C$4:C90=C43)*(Sortie!$D$4:D90)))</f>
        <v>1</v>
      </c>
      <c r="F43" s="44" t="s">
        <v>42</v>
      </c>
      <c r="G43" s="64" t="s">
        <v>132</v>
      </c>
      <c r="H43" s="70" t="s">
        <v>142</v>
      </c>
      <c r="I43" s="164">
        <v>1</v>
      </c>
      <c r="J43" s="70">
        <v>1506</v>
      </c>
      <c r="K43" s="70">
        <v>40600369</v>
      </c>
      <c r="L43" s="70">
        <v>2</v>
      </c>
      <c r="M43" s="70">
        <v>0.5</v>
      </c>
      <c r="N43" s="70" t="s">
        <v>139</v>
      </c>
      <c r="O43" s="116">
        <v>72</v>
      </c>
      <c r="P43" s="117">
        <f t="shared" si="7"/>
        <v>65.52</v>
      </c>
      <c r="Q43" s="314">
        <v>0.09</v>
      </c>
    </row>
    <row r="44" spans="1:17" ht="5.25" customHeight="1" x14ac:dyDescent="0.25">
      <c r="A44" s="245" t="s">
        <v>249</v>
      </c>
      <c r="B44" s="99"/>
      <c r="C44" s="188"/>
      <c r="D44" s="244">
        <v>2</v>
      </c>
      <c r="E44" s="246">
        <v>2</v>
      </c>
      <c r="F44" s="41"/>
      <c r="G44" s="65"/>
      <c r="H44" s="41"/>
      <c r="I44" s="247">
        <v>1</v>
      </c>
      <c r="J44" s="41"/>
      <c r="K44" s="65"/>
      <c r="L44" s="65"/>
      <c r="M44" s="65"/>
      <c r="N44" s="65"/>
      <c r="O44" s="119"/>
      <c r="P44" s="120"/>
      <c r="Q44" s="315"/>
    </row>
    <row r="45" spans="1:17" ht="12.75" customHeight="1" x14ac:dyDescent="0.2">
      <c r="A45" s="285" t="s">
        <v>250</v>
      </c>
      <c r="B45" s="104"/>
      <c r="C45" s="190"/>
      <c r="D45" s="286">
        <v>2</v>
      </c>
      <c r="E45" s="286">
        <v>2</v>
      </c>
      <c r="F45" s="51" t="s">
        <v>43</v>
      </c>
      <c r="G45" s="69"/>
      <c r="H45" s="87"/>
      <c r="I45" s="287">
        <v>1</v>
      </c>
      <c r="J45" s="87"/>
      <c r="K45" s="69"/>
      <c r="L45" s="69"/>
      <c r="M45" s="69"/>
      <c r="N45" s="69"/>
      <c r="O45" s="129"/>
      <c r="P45" s="130"/>
      <c r="Q45" s="319"/>
    </row>
    <row r="46" spans="1:17" ht="12.75" customHeight="1" x14ac:dyDescent="0.2">
      <c r="A46" s="105">
        <v>38</v>
      </c>
      <c r="B46" s="115" t="str">
        <f t="shared" ref="B46:B67" si="8">IF(E46&lt;=I46,"A commander","        ")</f>
        <v>A commander</v>
      </c>
      <c r="C46" s="187">
        <v>33</v>
      </c>
      <c r="D46" s="219">
        <v>1</v>
      </c>
      <c r="E46" s="165">
        <f>IF(C46="","",D46+SUMPRODUCT((Entrée!$C$4:C93=C46)*(Entrée!$D$4:D93))-SUMPRODUCT((Sortie!$C$4:C93=C46)*(Sortie!$D$4:D93)))</f>
        <v>1</v>
      </c>
      <c r="F46" s="48" t="s">
        <v>44</v>
      </c>
      <c r="G46" s="64" t="s">
        <v>130</v>
      </c>
      <c r="H46" s="64" t="s">
        <v>142</v>
      </c>
      <c r="I46" s="164">
        <v>1</v>
      </c>
      <c r="J46" s="70">
        <v>1506</v>
      </c>
      <c r="K46" s="70">
        <v>40400066</v>
      </c>
      <c r="L46" s="70">
        <v>4</v>
      </c>
      <c r="M46" s="70">
        <v>50</v>
      </c>
      <c r="N46" s="64" t="s">
        <v>138</v>
      </c>
      <c r="O46" s="116">
        <v>44</v>
      </c>
      <c r="P46" s="117">
        <f t="shared" ref="P46:P67" si="9">O46-(O46*Q46)</f>
        <v>37.4</v>
      </c>
      <c r="Q46" s="314">
        <v>0.15</v>
      </c>
    </row>
    <row r="47" spans="1:17" ht="12.75" customHeight="1" x14ac:dyDescent="0.2">
      <c r="A47" s="105">
        <v>39</v>
      </c>
      <c r="B47" s="115" t="str">
        <f t="shared" si="8"/>
        <v>A commander</v>
      </c>
      <c r="C47" s="187">
        <v>34</v>
      </c>
      <c r="D47" s="219">
        <v>1</v>
      </c>
      <c r="E47" s="165">
        <f>IF(C47="","",D47+SUMPRODUCT((Entrée!$C$4:C94=C47)*(Entrée!$D$4:D94))-SUMPRODUCT((Sortie!$C$4:C94=C47)*(Sortie!$D$4:D94)))</f>
        <v>1</v>
      </c>
      <c r="F47" s="48" t="s">
        <v>45</v>
      </c>
      <c r="G47" s="64" t="s">
        <v>127</v>
      </c>
      <c r="H47" s="64" t="s">
        <v>142</v>
      </c>
      <c r="I47" s="164">
        <v>1</v>
      </c>
      <c r="J47" s="70">
        <v>1506</v>
      </c>
      <c r="K47" s="70">
        <v>40400127</v>
      </c>
      <c r="L47" s="70">
        <v>2</v>
      </c>
      <c r="M47" s="70">
        <v>100</v>
      </c>
      <c r="N47" s="70" t="s">
        <v>138</v>
      </c>
      <c r="O47" s="116">
        <v>39</v>
      </c>
      <c r="P47" s="117">
        <f t="shared" si="9"/>
        <v>33.15</v>
      </c>
      <c r="Q47" s="314">
        <v>0.15</v>
      </c>
    </row>
    <row r="48" spans="1:17" ht="12.75" customHeight="1" x14ac:dyDescent="0.2">
      <c r="A48" s="105">
        <v>40</v>
      </c>
      <c r="B48" s="115" t="str">
        <f t="shared" si="8"/>
        <v>A commander</v>
      </c>
      <c r="C48" s="187">
        <v>35</v>
      </c>
      <c r="D48" s="219">
        <v>1</v>
      </c>
      <c r="E48" s="165">
        <f>IF(C48="","",D48+SUMPRODUCT((Entrée!$C$4:C95=C48)*(Entrée!$D$4:D95))-SUMPRODUCT((Sortie!$C$4:C95=C48)*(Sortie!$D$4:D95)))</f>
        <v>1</v>
      </c>
      <c r="F48" s="48" t="s">
        <v>46</v>
      </c>
      <c r="G48" s="64" t="s">
        <v>127</v>
      </c>
      <c r="H48" s="64" t="s">
        <v>142</v>
      </c>
      <c r="I48" s="164">
        <v>1</v>
      </c>
      <c r="J48" s="70">
        <v>1506</v>
      </c>
      <c r="K48" s="70">
        <v>40400070</v>
      </c>
      <c r="L48" s="70">
        <v>2</v>
      </c>
      <c r="M48" s="70">
        <v>100</v>
      </c>
      <c r="N48" s="70" t="s">
        <v>138</v>
      </c>
      <c r="O48" s="116">
        <v>79</v>
      </c>
      <c r="P48" s="117">
        <f t="shared" si="9"/>
        <v>67.150000000000006</v>
      </c>
      <c r="Q48" s="314">
        <v>0.15</v>
      </c>
    </row>
    <row r="49" spans="1:17" ht="12.75" customHeight="1" x14ac:dyDescent="0.2">
      <c r="A49" s="105">
        <v>41</v>
      </c>
      <c r="B49" s="115" t="str">
        <f t="shared" si="8"/>
        <v>A commander</v>
      </c>
      <c r="C49" s="187">
        <v>36</v>
      </c>
      <c r="D49" s="219">
        <v>1</v>
      </c>
      <c r="E49" s="165">
        <f>IF(C49="","",D49+SUMPRODUCT((Entrée!$C$4:C96=C49)*(Entrée!$D$4:D96))-SUMPRODUCT((Sortie!$C$4:C96=C49)*(Sortie!$D$4:D96)))</f>
        <v>1</v>
      </c>
      <c r="F49" s="48" t="s">
        <v>47</v>
      </c>
      <c r="G49" s="64" t="s">
        <v>127</v>
      </c>
      <c r="H49" s="64" t="s">
        <v>142</v>
      </c>
      <c r="I49" s="164">
        <v>1</v>
      </c>
      <c r="J49" s="70">
        <v>1506</v>
      </c>
      <c r="K49" s="70">
        <v>40400071</v>
      </c>
      <c r="L49" s="70">
        <v>2</v>
      </c>
      <c r="M49" s="70">
        <v>100</v>
      </c>
      <c r="N49" s="70" t="s">
        <v>138</v>
      </c>
      <c r="O49" s="116">
        <v>79</v>
      </c>
      <c r="P49" s="117">
        <f t="shared" si="9"/>
        <v>67.150000000000006</v>
      </c>
      <c r="Q49" s="314">
        <v>0.15</v>
      </c>
    </row>
    <row r="50" spans="1:17" ht="12.75" customHeight="1" x14ac:dyDescent="0.2">
      <c r="A50" s="105">
        <v>42</v>
      </c>
      <c r="B50" s="115" t="str">
        <f t="shared" si="8"/>
        <v>A commander</v>
      </c>
      <c r="C50" s="187">
        <v>37</v>
      </c>
      <c r="D50" s="219">
        <v>1</v>
      </c>
      <c r="E50" s="165">
        <f>IF(C50="","",D50+SUMPRODUCT((Entrée!$C$4:C97=C50)*(Entrée!$D$4:D97))-SUMPRODUCT((Sortie!$C$4:C97=C50)*(Sortie!$D$4:D97)))</f>
        <v>1</v>
      </c>
      <c r="F50" s="48" t="s">
        <v>48</v>
      </c>
      <c r="G50" s="64" t="s">
        <v>127</v>
      </c>
      <c r="H50" s="64" t="s">
        <v>142</v>
      </c>
      <c r="I50" s="164">
        <v>1</v>
      </c>
      <c r="J50" s="70">
        <v>1506</v>
      </c>
      <c r="K50" s="70">
        <v>40400073</v>
      </c>
      <c r="L50" s="70">
        <v>2</v>
      </c>
      <c r="M50" s="70">
        <v>100</v>
      </c>
      <c r="N50" s="70" t="s">
        <v>138</v>
      </c>
      <c r="O50" s="116">
        <v>79</v>
      </c>
      <c r="P50" s="117">
        <f t="shared" si="9"/>
        <v>67.150000000000006</v>
      </c>
      <c r="Q50" s="314">
        <v>0.15</v>
      </c>
    </row>
    <row r="51" spans="1:17" ht="12.75" customHeight="1" x14ac:dyDescent="0.2">
      <c r="A51" s="105">
        <v>43</v>
      </c>
      <c r="B51" s="115" t="str">
        <f t="shared" si="8"/>
        <v>A commander</v>
      </c>
      <c r="C51" s="187">
        <v>38</v>
      </c>
      <c r="D51" s="219">
        <v>1</v>
      </c>
      <c r="E51" s="165">
        <f>IF(C51="","",D51+SUMPRODUCT((Entrée!$C$4:C98=C51)*(Entrée!$D$4:D98))-SUMPRODUCT((Sortie!$C$4:C98=C51)*(Sortie!$D$4:D98)))</f>
        <v>1</v>
      </c>
      <c r="F51" s="48" t="s">
        <v>49</v>
      </c>
      <c r="G51" s="64" t="s">
        <v>130</v>
      </c>
      <c r="H51" s="64" t="s">
        <v>142</v>
      </c>
      <c r="I51" s="164">
        <v>1</v>
      </c>
      <c r="J51" s="70">
        <v>1506</v>
      </c>
      <c r="K51" s="70">
        <v>40400185</v>
      </c>
      <c r="L51" s="70">
        <v>4</v>
      </c>
      <c r="M51" s="70">
        <v>50</v>
      </c>
      <c r="N51" s="64" t="s">
        <v>138</v>
      </c>
      <c r="O51" s="116">
        <v>110</v>
      </c>
      <c r="P51" s="117">
        <f t="shared" si="9"/>
        <v>93.5</v>
      </c>
      <c r="Q51" s="314">
        <v>0.15</v>
      </c>
    </row>
    <row r="52" spans="1:17" ht="12.75" customHeight="1" x14ac:dyDescent="0.2">
      <c r="A52" s="105">
        <v>44</v>
      </c>
      <c r="B52" s="115" t="str">
        <f t="shared" si="8"/>
        <v>A commander</v>
      </c>
      <c r="C52" s="187">
        <v>39</v>
      </c>
      <c r="D52" s="219">
        <v>1</v>
      </c>
      <c r="E52" s="165">
        <f>IF(C52="","",D52+SUMPRODUCT((Entrée!$C$4:C99=C52)*(Entrée!$D$4:D99))-SUMPRODUCT((Sortie!$C$4:C99=C52)*(Sortie!$D$4:D99)))</f>
        <v>1</v>
      </c>
      <c r="F52" s="48" t="s">
        <v>50</v>
      </c>
      <c r="G52" s="64" t="s">
        <v>131</v>
      </c>
      <c r="H52" s="64" t="s">
        <v>142</v>
      </c>
      <c r="I52" s="164">
        <v>1</v>
      </c>
      <c r="J52" s="70">
        <v>1506</v>
      </c>
      <c r="K52" s="70">
        <v>49900048</v>
      </c>
      <c r="L52" s="70">
        <v>4</v>
      </c>
      <c r="M52" s="70">
        <v>2</v>
      </c>
      <c r="N52" s="64" t="s">
        <v>138</v>
      </c>
      <c r="O52" s="116">
        <v>75</v>
      </c>
      <c r="P52" s="117">
        <f t="shared" si="9"/>
        <v>63.75</v>
      </c>
      <c r="Q52" s="314">
        <v>0.15</v>
      </c>
    </row>
    <row r="53" spans="1:17" ht="12.75" customHeight="1" x14ac:dyDescent="0.2">
      <c r="A53" s="105">
        <v>45</v>
      </c>
      <c r="B53" s="115" t="str">
        <f t="shared" si="8"/>
        <v>A commander</v>
      </c>
      <c r="C53" s="187">
        <v>40</v>
      </c>
      <c r="D53" s="219">
        <v>1</v>
      </c>
      <c r="E53" s="165">
        <f>IF(C53="","",D53+SUMPRODUCT((Entrée!$C$4:C100=C53)*(Entrée!$D$4:D100))-SUMPRODUCT((Sortie!$C$4:C100=C53)*(Sortie!$D$4:D100)))</f>
        <v>1</v>
      </c>
      <c r="F53" s="48" t="s">
        <v>51</v>
      </c>
      <c r="G53" s="64" t="s">
        <v>131</v>
      </c>
      <c r="H53" s="70" t="s">
        <v>142</v>
      </c>
      <c r="I53" s="164">
        <v>1</v>
      </c>
      <c r="J53" s="70">
        <v>1506</v>
      </c>
      <c r="K53" s="70">
        <v>40500093</v>
      </c>
      <c r="L53" s="70">
        <v>10</v>
      </c>
      <c r="M53" s="70">
        <v>5</v>
      </c>
      <c r="N53" s="70" t="s">
        <v>138</v>
      </c>
      <c r="O53" s="116">
        <v>180</v>
      </c>
      <c r="P53" s="117">
        <f t="shared" si="9"/>
        <v>163.80000000000001</v>
      </c>
      <c r="Q53" s="314">
        <v>0.09</v>
      </c>
    </row>
    <row r="54" spans="1:17" ht="12.75" customHeight="1" x14ac:dyDescent="0.2">
      <c r="A54" s="105">
        <v>46</v>
      </c>
      <c r="B54" s="115" t="str">
        <f t="shared" si="8"/>
        <v>A commander</v>
      </c>
      <c r="C54" s="187">
        <v>41</v>
      </c>
      <c r="D54" s="219">
        <v>1</v>
      </c>
      <c r="E54" s="165">
        <f>IF(C54="","",D54+SUMPRODUCT((Entrée!$C$4:C101=C54)*(Entrée!$D$4:D101))-SUMPRODUCT((Sortie!$C$4:C101=C54)*(Sortie!$D$4:D101)))</f>
        <v>1</v>
      </c>
      <c r="F54" s="48" t="s">
        <v>52</v>
      </c>
      <c r="G54" s="64" t="s">
        <v>131</v>
      </c>
      <c r="H54" s="70" t="s">
        <v>142</v>
      </c>
      <c r="I54" s="164">
        <v>1</v>
      </c>
      <c r="J54" s="70">
        <v>1506</v>
      </c>
      <c r="K54" s="70">
        <v>40500078</v>
      </c>
      <c r="L54" s="70">
        <v>10</v>
      </c>
      <c r="M54" s="70">
        <v>5</v>
      </c>
      <c r="N54" s="70" t="s">
        <v>138</v>
      </c>
      <c r="O54" s="116">
        <v>110</v>
      </c>
      <c r="P54" s="117">
        <f t="shared" si="9"/>
        <v>100.1</v>
      </c>
      <c r="Q54" s="314">
        <v>0.09</v>
      </c>
    </row>
    <row r="55" spans="1:17" ht="12.75" customHeight="1" x14ac:dyDescent="0.2">
      <c r="A55" s="105">
        <v>47</v>
      </c>
      <c r="B55" s="115" t="str">
        <f t="shared" si="8"/>
        <v>A commander</v>
      </c>
      <c r="C55" s="187">
        <v>42</v>
      </c>
      <c r="D55" s="219">
        <v>1</v>
      </c>
      <c r="E55" s="165">
        <f>IF(C55="","",D55+SUMPRODUCT((Entrée!$C$4:C102=C55)*(Entrée!$D$4:D102))-SUMPRODUCT((Sortie!$C$4:C102=C55)*(Sortie!$D$4:D102)))</f>
        <v>1</v>
      </c>
      <c r="F55" s="48" t="s">
        <v>53</v>
      </c>
      <c r="G55" s="64" t="s">
        <v>131</v>
      </c>
      <c r="H55" s="70" t="s">
        <v>142</v>
      </c>
      <c r="I55" s="164">
        <v>1</v>
      </c>
      <c r="J55" s="70">
        <v>1506</v>
      </c>
      <c r="K55" s="70">
        <v>40500095</v>
      </c>
      <c r="L55" s="70">
        <v>10</v>
      </c>
      <c r="M55" s="70">
        <v>5</v>
      </c>
      <c r="N55" s="70" t="s">
        <v>138</v>
      </c>
      <c r="O55" s="116">
        <v>79</v>
      </c>
      <c r="P55" s="117">
        <f t="shared" si="9"/>
        <v>71.89</v>
      </c>
      <c r="Q55" s="314">
        <v>0.09</v>
      </c>
    </row>
    <row r="56" spans="1:17" ht="12.75" customHeight="1" x14ac:dyDescent="0.2">
      <c r="A56" s="105">
        <v>48</v>
      </c>
      <c r="B56" s="115" t="str">
        <f t="shared" si="8"/>
        <v>A commander</v>
      </c>
      <c r="C56" s="187">
        <v>43</v>
      </c>
      <c r="D56" s="219">
        <v>1</v>
      </c>
      <c r="E56" s="165">
        <f>IF(C56="","",D56+SUMPRODUCT((Entrée!$C$4:C103=C56)*(Entrée!$D$4:D103))-SUMPRODUCT((Sortie!$C$4:C103=C56)*(Sortie!$D$4:D103)))</f>
        <v>1</v>
      </c>
      <c r="F56" s="48" t="s">
        <v>54</v>
      </c>
      <c r="G56" s="64" t="s">
        <v>131</v>
      </c>
      <c r="H56" s="70" t="s">
        <v>142</v>
      </c>
      <c r="I56" s="164">
        <v>1</v>
      </c>
      <c r="J56" s="70">
        <v>1506</v>
      </c>
      <c r="K56" s="70">
        <v>40500075</v>
      </c>
      <c r="L56" s="70">
        <v>10</v>
      </c>
      <c r="M56" s="70">
        <v>5</v>
      </c>
      <c r="N56" s="70" t="s">
        <v>138</v>
      </c>
      <c r="O56" s="116">
        <v>110</v>
      </c>
      <c r="P56" s="117">
        <f t="shared" si="9"/>
        <v>100.1</v>
      </c>
      <c r="Q56" s="314">
        <v>0.09</v>
      </c>
    </row>
    <row r="57" spans="1:17" ht="12.75" customHeight="1" x14ac:dyDescent="0.2">
      <c r="A57" s="105">
        <v>49</v>
      </c>
      <c r="B57" s="115" t="str">
        <f t="shared" si="8"/>
        <v>A commander</v>
      </c>
      <c r="C57" s="187">
        <v>44</v>
      </c>
      <c r="D57" s="219">
        <v>1</v>
      </c>
      <c r="E57" s="165">
        <f>IF(C57="","",D57+SUMPRODUCT((Entrée!$C$4:C104=C57)*(Entrée!$D$4:D104))-SUMPRODUCT((Sortie!$C$4:C104=C57)*(Sortie!$D$4:D104)))</f>
        <v>1</v>
      </c>
      <c r="F57" s="48" t="s">
        <v>55</v>
      </c>
      <c r="G57" s="64" t="s">
        <v>131</v>
      </c>
      <c r="H57" s="70" t="s">
        <v>142</v>
      </c>
      <c r="I57" s="164">
        <v>1</v>
      </c>
      <c r="J57" s="70">
        <v>1506</v>
      </c>
      <c r="K57" s="70">
        <v>49900022</v>
      </c>
      <c r="L57" s="70">
        <v>10</v>
      </c>
      <c r="M57" s="70">
        <v>5</v>
      </c>
      <c r="N57" s="70" t="s">
        <v>138</v>
      </c>
      <c r="O57" s="116">
        <v>130</v>
      </c>
      <c r="P57" s="117">
        <f t="shared" si="9"/>
        <v>118.3</v>
      </c>
      <c r="Q57" s="314">
        <v>0.09</v>
      </c>
    </row>
    <row r="58" spans="1:17" ht="12.75" customHeight="1" x14ac:dyDescent="0.2">
      <c r="A58" s="105">
        <v>50</v>
      </c>
      <c r="B58" s="115" t="str">
        <f t="shared" si="8"/>
        <v>A commander</v>
      </c>
      <c r="C58" s="187">
        <v>45</v>
      </c>
      <c r="D58" s="219">
        <v>1</v>
      </c>
      <c r="E58" s="165">
        <f>IF(C58="","",D58+SUMPRODUCT((Entrée!$C$4:C105=C58)*(Entrée!$D$4:D105))-SUMPRODUCT((Sortie!$C$4:C105=C58)*(Sortie!$D$4:D105)))</f>
        <v>1</v>
      </c>
      <c r="F58" s="52" t="s">
        <v>56</v>
      </c>
      <c r="G58" s="64" t="s">
        <v>131</v>
      </c>
      <c r="H58" s="70" t="s">
        <v>143</v>
      </c>
      <c r="I58" s="164">
        <v>1</v>
      </c>
      <c r="J58" s="70">
        <v>1506</v>
      </c>
      <c r="K58" s="64" t="s">
        <v>170</v>
      </c>
      <c r="L58" s="64">
        <v>10</v>
      </c>
      <c r="M58" s="70">
        <v>10</v>
      </c>
      <c r="N58" s="70" t="s">
        <v>138</v>
      </c>
      <c r="O58" s="116">
        <v>124</v>
      </c>
      <c r="P58" s="117">
        <f t="shared" si="9"/>
        <v>124</v>
      </c>
      <c r="Q58" s="314">
        <v>0</v>
      </c>
    </row>
    <row r="59" spans="1:17" ht="12.75" customHeight="1" x14ac:dyDescent="0.2">
      <c r="A59" s="105">
        <v>51</v>
      </c>
      <c r="B59" s="115" t="str">
        <f t="shared" si="8"/>
        <v>A commander</v>
      </c>
      <c r="C59" s="187">
        <v>46</v>
      </c>
      <c r="D59" s="219">
        <v>1</v>
      </c>
      <c r="E59" s="165">
        <f>IF(C59="","",D59+SUMPRODUCT((Entrée!$C$4:C106=C59)*(Entrée!$D$4:D106))-SUMPRODUCT((Sortie!$C$4:C106=C59)*(Sortie!$D$4:D106)))</f>
        <v>1</v>
      </c>
      <c r="F59" s="48" t="s">
        <v>57</v>
      </c>
      <c r="G59" s="64" t="s">
        <v>131</v>
      </c>
      <c r="H59" s="64" t="s">
        <v>146</v>
      </c>
      <c r="I59" s="164">
        <v>1</v>
      </c>
      <c r="J59" s="70">
        <v>1506</v>
      </c>
      <c r="K59" s="64" t="s">
        <v>171</v>
      </c>
      <c r="L59" s="64">
        <v>5</v>
      </c>
      <c r="M59" s="70">
        <v>5</v>
      </c>
      <c r="N59" s="64" t="s">
        <v>138</v>
      </c>
      <c r="O59" s="116">
        <v>80.7</v>
      </c>
      <c r="P59" s="117">
        <f t="shared" si="9"/>
        <v>80.7</v>
      </c>
      <c r="Q59" s="314">
        <v>0</v>
      </c>
    </row>
    <row r="60" spans="1:17" ht="12.75" customHeight="1" x14ac:dyDescent="0.2">
      <c r="A60" s="105">
        <v>52</v>
      </c>
      <c r="B60" s="115" t="str">
        <f t="shared" si="8"/>
        <v>A commander</v>
      </c>
      <c r="C60" s="187">
        <v>47</v>
      </c>
      <c r="D60" s="219">
        <v>1</v>
      </c>
      <c r="E60" s="165">
        <f>IF(C60="","",D60+SUMPRODUCT((Entrée!$C$4:C107=C60)*(Entrée!$D$4:D107))-SUMPRODUCT((Sortie!$C$4:C107=C60)*(Sortie!$D$4:D107)))</f>
        <v>1</v>
      </c>
      <c r="F60" s="44" t="s">
        <v>58</v>
      </c>
      <c r="G60" s="70" t="s">
        <v>133</v>
      </c>
      <c r="H60" s="70" t="s">
        <v>143</v>
      </c>
      <c r="I60" s="164">
        <v>1</v>
      </c>
      <c r="J60" s="70">
        <v>1506</v>
      </c>
      <c r="K60" s="70" t="s">
        <v>172</v>
      </c>
      <c r="L60" s="70">
        <v>2</v>
      </c>
      <c r="M60" s="70">
        <v>1</v>
      </c>
      <c r="N60" s="70" t="s">
        <v>133</v>
      </c>
      <c r="O60" s="116">
        <v>92.4</v>
      </c>
      <c r="P60" s="117">
        <f t="shared" si="9"/>
        <v>92.4</v>
      </c>
      <c r="Q60" s="314">
        <v>0</v>
      </c>
    </row>
    <row r="61" spans="1:17" ht="12.75" customHeight="1" x14ac:dyDescent="0.2">
      <c r="A61" s="105">
        <v>53</v>
      </c>
      <c r="B61" s="115" t="str">
        <f t="shared" si="8"/>
        <v>A commander</v>
      </c>
      <c r="C61" s="187">
        <v>48</v>
      </c>
      <c r="D61" s="219">
        <v>1</v>
      </c>
      <c r="E61" s="165">
        <f>IF(C61="","",D61+SUMPRODUCT((Entrée!$C$4:C108=C61)*(Entrée!$D$4:D108))-SUMPRODUCT((Sortie!$C$4:C108=C61)*(Sortie!$D$4:D108)))</f>
        <v>1</v>
      </c>
      <c r="F61" s="44" t="s">
        <v>59</v>
      </c>
      <c r="G61" s="70" t="s">
        <v>133</v>
      </c>
      <c r="H61" s="70" t="s">
        <v>143</v>
      </c>
      <c r="I61" s="164">
        <v>1</v>
      </c>
      <c r="J61" s="70">
        <v>1506</v>
      </c>
      <c r="K61" s="70" t="s">
        <v>173</v>
      </c>
      <c r="L61" s="70">
        <v>2</v>
      </c>
      <c r="M61" s="70">
        <v>1</v>
      </c>
      <c r="N61" s="70" t="s">
        <v>133</v>
      </c>
      <c r="O61" s="116">
        <v>96.6</v>
      </c>
      <c r="P61" s="117">
        <f t="shared" si="9"/>
        <v>96.6</v>
      </c>
      <c r="Q61" s="314">
        <v>0</v>
      </c>
    </row>
    <row r="62" spans="1:17" ht="12.75" customHeight="1" x14ac:dyDescent="0.2">
      <c r="A62" s="105">
        <v>54</v>
      </c>
      <c r="B62" s="115" t="str">
        <f t="shared" si="8"/>
        <v>A commander</v>
      </c>
      <c r="C62" s="187">
        <v>49</v>
      </c>
      <c r="D62" s="219">
        <v>1</v>
      </c>
      <c r="E62" s="165">
        <f>IF(C62="","",D62+SUMPRODUCT((Entrée!$C$4:C109=C62)*(Entrée!$D$4:D109))-SUMPRODUCT((Sortie!$C$4:C109=C62)*(Sortie!$D$4:D109)))</f>
        <v>1</v>
      </c>
      <c r="F62" s="52" t="s">
        <v>60</v>
      </c>
      <c r="G62" s="64" t="s">
        <v>134</v>
      </c>
      <c r="H62" s="70" t="s">
        <v>143</v>
      </c>
      <c r="I62" s="164">
        <v>1</v>
      </c>
      <c r="J62" s="70">
        <v>1506</v>
      </c>
      <c r="K62" s="70" t="s">
        <v>174</v>
      </c>
      <c r="L62" s="70">
        <v>1.9</v>
      </c>
      <c r="M62" s="70">
        <v>1.9</v>
      </c>
      <c r="N62" s="70" t="s">
        <v>139</v>
      </c>
      <c r="O62" s="116">
        <v>156</v>
      </c>
      <c r="P62" s="117">
        <f t="shared" si="9"/>
        <v>156</v>
      </c>
      <c r="Q62" s="314">
        <v>0</v>
      </c>
    </row>
    <row r="63" spans="1:17" ht="12.75" customHeight="1" x14ac:dyDescent="0.2">
      <c r="A63" s="105">
        <v>55</v>
      </c>
      <c r="B63" s="115" t="str">
        <f t="shared" si="8"/>
        <v>A commander</v>
      </c>
      <c r="C63" s="187">
        <v>50</v>
      </c>
      <c r="D63" s="219">
        <v>1</v>
      </c>
      <c r="E63" s="165">
        <f>IF(C63="","",D63+SUMPRODUCT((Entrée!$C$4:C110=C63)*(Entrée!$D$4:D110))-SUMPRODUCT((Sortie!$C$4:C110=C63)*(Sortie!$D$4:D110)))</f>
        <v>1</v>
      </c>
      <c r="F63" s="44" t="s">
        <v>61</v>
      </c>
      <c r="G63" s="64" t="s">
        <v>134</v>
      </c>
      <c r="H63" s="70" t="s">
        <v>143</v>
      </c>
      <c r="I63" s="164">
        <v>1</v>
      </c>
      <c r="J63" s="70">
        <v>1506</v>
      </c>
      <c r="K63" s="71" t="s">
        <v>175</v>
      </c>
      <c r="L63" s="71">
        <v>2</v>
      </c>
      <c r="M63" s="71">
        <v>1</v>
      </c>
      <c r="N63" s="70" t="s">
        <v>139</v>
      </c>
      <c r="O63" s="116">
        <v>13</v>
      </c>
      <c r="P63" s="117">
        <f t="shared" si="9"/>
        <v>13</v>
      </c>
      <c r="Q63" s="314">
        <v>0</v>
      </c>
    </row>
    <row r="64" spans="1:17" ht="12.75" customHeight="1" x14ac:dyDescent="0.2">
      <c r="A64" s="105">
        <v>56</v>
      </c>
      <c r="B64" s="115" t="str">
        <f t="shared" si="8"/>
        <v>A commander</v>
      </c>
      <c r="C64" s="187">
        <v>51</v>
      </c>
      <c r="D64" s="219">
        <v>1</v>
      </c>
      <c r="E64" s="165">
        <f>IF(C64="","",D64+SUMPRODUCT((Entrée!$C$4:C111=C64)*(Entrée!$D$4:D111))-SUMPRODUCT((Sortie!$C$4:C111=C64)*(Sortie!$D$4:D111)))</f>
        <v>1</v>
      </c>
      <c r="F64" s="44" t="s">
        <v>62</v>
      </c>
      <c r="G64" s="64" t="s">
        <v>134</v>
      </c>
      <c r="H64" s="70" t="s">
        <v>145</v>
      </c>
      <c r="I64" s="164">
        <v>1</v>
      </c>
      <c r="J64" s="70">
        <v>1506</v>
      </c>
      <c r="K64" s="126">
        <v>24323</v>
      </c>
      <c r="L64" s="126">
        <v>1</v>
      </c>
      <c r="M64" s="131">
        <v>2.5</v>
      </c>
      <c r="N64" s="64" t="s">
        <v>139</v>
      </c>
      <c r="O64" s="116">
        <v>261</v>
      </c>
      <c r="P64" s="117">
        <f t="shared" si="9"/>
        <v>261</v>
      </c>
      <c r="Q64" s="314">
        <v>0</v>
      </c>
    </row>
    <row r="65" spans="1:17" ht="12.75" customHeight="1" x14ac:dyDescent="0.2">
      <c r="A65" s="105">
        <v>57</v>
      </c>
      <c r="B65" s="115" t="str">
        <f t="shared" si="8"/>
        <v>A commander</v>
      </c>
      <c r="C65" s="187">
        <v>52</v>
      </c>
      <c r="D65" s="219">
        <v>1</v>
      </c>
      <c r="E65" s="165">
        <f>IF(C65="","",D65+SUMPRODUCT((Entrée!$C$4:C112=C65)*(Entrée!$D$4:D112))-SUMPRODUCT((Sortie!$C$4:C112=C65)*(Sortie!$D$4:D112)))</f>
        <v>1</v>
      </c>
      <c r="F65" s="44" t="s">
        <v>63</v>
      </c>
      <c r="G65" s="64" t="s">
        <v>134</v>
      </c>
      <c r="H65" s="70" t="s">
        <v>145</v>
      </c>
      <c r="I65" s="164">
        <v>1</v>
      </c>
      <c r="J65" s="70">
        <v>1506</v>
      </c>
      <c r="K65" s="126">
        <v>24317</v>
      </c>
      <c r="L65" s="126">
        <v>1</v>
      </c>
      <c r="M65" s="131">
        <v>2.5</v>
      </c>
      <c r="N65" s="64" t="s">
        <v>139</v>
      </c>
      <c r="O65" s="116">
        <v>177</v>
      </c>
      <c r="P65" s="117">
        <f t="shared" si="9"/>
        <v>177</v>
      </c>
      <c r="Q65" s="314">
        <v>0</v>
      </c>
    </row>
    <row r="66" spans="1:17" ht="12.75" customHeight="1" x14ac:dyDescent="0.2">
      <c r="A66" s="105">
        <v>58</v>
      </c>
      <c r="B66" s="115" t="str">
        <f t="shared" si="8"/>
        <v>A commander</v>
      </c>
      <c r="C66" s="187">
        <v>53</v>
      </c>
      <c r="D66" s="219">
        <v>1</v>
      </c>
      <c r="E66" s="165">
        <f>IF(C66="","",D66+SUMPRODUCT((Entrée!$C$4:C113=C66)*(Entrée!$D$4:D113))-SUMPRODUCT((Sortie!$C$4:C113=C66)*(Sortie!$D$4:D113)))</f>
        <v>1</v>
      </c>
      <c r="F66" s="48" t="s">
        <v>64</v>
      </c>
      <c r="G66" s="64" t="s">
        <v>134</v>
      </c>
      <c r="H66" s="64" t="s">
        <v>146</v>
      </c>
      <c r="I66" s="164">
        <v>1</v>
      </c>
      <c r="J66" s="70">
        <v>1506</v>
      </c>
      <c r="K66" s="126" t="s">
        <v>176</v>
      </c>
      <c r="L66" s="126">
        <v>4</v>
      </c>
      <c r="M66" s="132">
        <v>0.25</v>
      </c>
      <c r="N66" s="64" t="s">
        <v>139</v>
      </c>
      <c r="O66" s="116">
        <v>117.3</v>
      </c>
      <c r="P66" s="117">
        <f t="shared" si="9"/>
        <v>117.3</v>
      </c>
      <c r="Q66" s="314">
        <v>0</v>
      </c>
    </row>
    <row r="67" spans="1:17" ht="12.75" customHeight="1" x14ac:dyDescent="0.2">
      <c r="A67" s="105">
        <v>59</v>
      </c>
      <c r="B67" s="115" t="str">
        <f t="shared" si="8"/>
        <v>A commander</v>
      </c>
      <c r="C67" s="187">
        <v>54</v>
      </c>
      <c r="D67" s="219">
        <v>1</v>
      </c>
      <c r="E67" s="165">
        <f>IF(C67="","",D67+SUMPRODUCT((Entrée!$C$4:C114=C67)*(Entrée!$D$4:D114))-SUMPRODUCT((Sortie!$C$4:C114=C67)*(Sortie!$D$4:D114)))</f>
        <v>1</v>
      </c>
      <c r="F67" s="48" t="s">
        <v>65</v>
      </c>
      <c r="G67" s="64" t="s">
        <v>134</v>
      </c>
      <c r="H67" s="64" t="s">
        <v>146</v>
      </c>
      <c r="I67" s="164">
        <v>1</v>
      </c>
      <c r="J67" s="70">
        <v>1506</v>
      </c>
      <c r="K67" s="126" t="s">
        <v>177</v>
      </c>
      <c r="L67" s="126">
        <v>4</v>
      </c>
      <c r="M67" s="132">
        <v>0.25</v>
      </c>
      <c r="N67" s="64" t="s">
        <v>139</v>
      </c>
      <c r="O67" s="116">
        <v>113.3</v>
      </c>
      <c r="P67" s="117">
        <f t="shared" si="9"/>
        <v>113.3</v>
      </c>
      <c r="Q67" s="314">
        <v>0</v>
      </c>
    </row>
    <row r="68" spans="1:17" ht="5.0999999999999996" customHeight="1" x14ac:dyDescent="0.25">
      <c r="A68" s="245" t="s">
        <v>251</v>
      </c>
      <c r="B68" s="99"/>
      <c r="C68" s="188"/>
      <c r="D68" s="244">
        <v>2</v>
      </c>
      <c r="E68" s="246">
        <v>2</v>
      </c>
      <c r="F68" s="41"/>
      <c r="G68" s="41"/>
      <c r="H68" s="41"/>
      <c r="I68" s="247">
        <v>1</v>
      </c>
      <c r="J68" s="41"/>
      <c r="K68" s="41"/>
      <c r="L68" s="41"/>
      <c r="M68" s="41"/>
      <c r="N68" s="41"/>
      <c r="O68" s="119"/>
      <c r="P68" s="120"/>
      <c r="Q68" s="315"/>
    </row>
    <row r="69" spans="1:17" ht="12.75" customHeight="1" x14ac:dyDescent="0.2">
      <c r="A69" s="283" t="s">
        <v>252</v>
      </c>
      <c r="B69" s="97"/>
      <c r="C69" s="98"/>
      <c r="D69" s="282">
        <v>2</v>
      </c>
      <c r="E69" s="282">
        <v>2</v>
      </c>
      <c r="F69" s="43" t="s">
        <v>66</v>
      </c>
      <c r="G69" s="42"/>
      <c r="H69" s="42"/>
      <c r="I69" s="284">
        <v>1</v>
      </c>
      <c r="J69" s="42"/>
      <c r="K69" s="42"/>
      <c r="L69" s="42"/>
      <c r="M69" s="42"/>
      <c r="N69" s="42"/>
      <c r="O69" s="133"/>
      <c r="P69" s="134"/>
      <c r="Q69" s="320"/>
    </row>
    <row r="70" spans="1:17" ht="12.75" customHeight="1" x14ac:dyDescent="0.2">
      <c r="A70" s="97">
        <v>60</v>
      </c>
      <c r="B70" s="115" t="str">
        <f t="shared" ref="B70" si="10">IF(E70&lt;=I70,"A commander","        ")</f>
        <v>A commander</v>
      </c>
      <c r="C70" s="191">
        <v>55</v>
      </c>
      <c r="D70" s="220">
        <v>1</v>
      </c>
      <c r="E70" s="165">
        <f>IF(C70="","",D70+SUMPRODUCT((Entrée!$C$4:C117=C70)*(Entrée!$D$4:D117))-SUMPRODUCT((Sortie!$C$4:C117=C70)*(Sortie!$D$4:D117)))</f>
        <v>1</v>
      </c>
      <c r="F70" s="44" t="s">
        <v>67</v>
      </c>
      <c r="G70" s="71" t="s">
        <v>135</v>
      </c>
      <c r="H70" s="88" t="s">
        <v>147</v>
      </c>
      <c r="I70" s="164">
        <v>1</v>
      </c>
      <c r="J70" s="70">
        <v>1506</v>
      </c>
      <c r="K70" s="135" t="s">
        <v>178</v>
      </c>
      <c r="L70" s="135">
        <v>2</v>
      </c>
      <c r="M70" s="71">
        <v>1</v>
      </c>
      <c r="N70" s="71" t="s">
        <v>135</v>
      </c>
      <c r="O70" s="136">
        <v>175.5</v>
      </c>
      <c r="P70" s="117">
        <f t="shared" ref="P70" si="11">O70-(O70*Q70)</f>
        <v>175.5</v>
      </c>
      <c r="Q70" s="314">
        <v>0</v>
      </c>
    </row>
    <row r="71" spans="1:17" ht="5.0999999999999996" customHeight="1" x14ac:dyDescent="0.25">
      <c r="A71" s="245" t="s">
        <v>253</v>
      </c>
      <c r="B71" s="99"/>
      <c r="C71" s="188"/>
      <c r="D71" s="250">
        <v>2</v>
      </c>
      <c r="E71" s="246">
        <v>2</v>
      </c>
      <c r="F71" s="41"/>
      <c r="G71" s="41"/>
      <c r="H71" s="41"/>
      <c r="I71" s="247">
        <v>1</v>
      </c>
      <c r="J71" s="41"/>
      <c r="K71" s="121"/>
      <c r="L71" s="121"/>
      <c r="M71" s="41"/>
      <c r="N71" s="41"/>
      <c r="O71" s="119"/>
      <c r="P71" s="120"/>
      <c r="Q71" s="315"/>
    </row>
    <row r="72" spans="1:17" ht="12.75" customHeight="1" x14ac:dyDescent="0.2">
      <c r="A72" s="280" t="s">
        <v>139</v>
      </c>
      <c r="B72" s="106"/>
      <c r="C72" s="192"/>
      <c r="D72" s="279">
        <v>2</v>
      </c>
      <c r="E72" s="279">
        <v>2</v>
      </c>
      <c r="F72" s="53" t="s">
        <v>68</v>
      </c>
      <c r="G72" s="72"/>
      <c r="H72" s="72"/>
      <c r="I72" s="281">
        <v>1</v>
      </c>
      <c r="J72" s="72"/>
      <c r="K72" s="137"/>
      <c r="L72" s="137"/>
      <c r="M72" s="72"/>
      <c r="N72" s="72"/>
      <c r="O72" s="138"/>
      <c r="P72" s="139"/>
      <c r="Q72" s="321"/>
    </row>
    <row r="73" spans="1:17" ht="12.75" customHeight="1" x14ac:dyDescent="0.2">
      <c r="A73" s="106">
        <v>70</v>
      </c>
      <c r="B73" s="115" t="str">
        <f t="shared" ref="B73:B80" si="12">IF(E73&lt;=I73,"A commander","        ")</f>
        <v>A commander</v>
      </c>
      <c r="C73" s="187">
        <v>56</v>
      </c>
      <c r="D73" s="219">
        <v>1</v>
      </c>
      <c r="E73" s="165">
        <f>IF(C73="","",D73+SUMPRODUCT((Entrée!$C$4:C120=C73)*(Entrée!$D$4:D120))-SUMPRODUCT((Sortie!$C$4:C120=C73)*(Sortie!$D$4:D120)))</f>
        <v>1</v>
      </c>
      <c r="F73" s="44" t="s">
        <v>69</v>
      </c>
      <c r="G73" s="64" t="s">
        <v>120</v>
      </c>
      <c r="H73" s="70" t="s">
        <v>143</v>
      </c>
      <c r="I73" s="164">
        <v>5</v>
      </c>
      <c r="J73" s="70">
        <v>1506</v>
      </c>
      <c r="K73" s="74" t="s">
        <v>179</v>
      </c>
      <c r="L73" s="74">
        <v>20</v>
      </c>
      <c r="M73" s="74">
        <v>10</v>
      </c>
      <c r="N73" s="64" t="s">
        <v>120</v>
      </c>
      <c r="O73" s="116">
        <v>162</v>
      </c>
      <c r="P73" s="117">
        <f t="shared" ref="P73:P79" si="13">O73-(O73*Q73)</f>
        <v>113.4</v>
      </c>
      <c r="Q73" s="314">
        <v>0.3</v>
      </c>
    </row>
    <row r="74" spans="1:17" ht="12.75" customHeight="1" x14ac:dyDescent="0.2">
      <c r="A74" s="106">
        <v>71</v>
      </c>
      <c r="B74" s="115" t="str">
        <f t="shared" si="12"/>
        <v>A commander</v>
      </c>
      <c r="C74" s="187">
        <v>57</v>
      </c>
      <c r="D74" s="219">
        <v>1</v>
      </c>
      <c r="E74" s="165">
        <f>IF(C74="","",D74+SUMPRODUCT((Entrée!$C$4:C121=C74)*(Entrée!$D$4:D121))-SUMPRODUCT((Sortie!$C$4:C121=C74)*(Sortie!$D$4:D121)))</f>
        <v>1</v>
      </c>
      <c r="F74" s="44" t="s">
        <v>70</v>
      </c>
      <c r="G74" s="64" t="s">
        <v>120</v>
      </c>
      <c r="H74" s="70" t="s">
        <v>143</v>
      </c>
      <c r="I74" s="164">
        <v>5</v>
      </c>
      <c r="J74" s="70">
        <v>1506</v>
      </c>
      <c r="K74" s="74" t="s">
        <v>180</v>
      </c>
      <c r="L74" s="74">
        <v>20</v>
      </c>
      <c r="M74" s="74">
        <v>10</v>
      </c>
      <c r="N74" s="64" t="s">
        <v>120</v>
      </c>
      <c r="O74" s="116">
        <v>162</v>
      </c>
      <c r="P74" s="117">
        <f t="shared" si="13"/>
        <v>113.4</v>
      </c>
      <c r="Q74" s="314">
        <v>0.3</v>
      </c>
    </row>
    <row r="75" spans="1:17" ht="12.75" customHeight="1" x14ac:dyDescent="0.2">
      <c r="A75" s="106">
        <v>72</v>
      </c>
      <c r="B75" s="115" t="str">
        <f t="shared" si="12"/>
        <v>A commander</v>
      </c>
      <c r="C75" s="187">
        <v>58</v>
      </c>
      <c r="D75" s="219">
        <v>1</v>
      </c>
      <c r="E75" s="165">
        <f>IF(C75="","",D75+SUMPRODUCT((Entrée!$C$4:C122=C75)*(Entrée!$D$4:D122))-SUMPRODUCT((Sortie!$C$4:C122=C75)*(Sortie!$D$4:D122)))</f>
        <v>1</v>
      </c>
      <c r="F75" s="44" t="s">
        <v>71</v>
      </c>
      <c r="G75" s="64" t="s">
        <v>120</v>
      </c>
      <c r="H75" s="70" t="s">
        <v>143</v>
      </c>
      <c r="I75" s="164">
        <v>5</v>
      </c>
      <c r="J75" s="70">
        <v>1506</v>
      </c>
      <c r="K75" s="74" t="s">
        <v>181</v>
      </c>
      <c r="L75" s="74">
        <v>20</v>
      </c>
      <c r="M75" s="74">
        <v>10</v>
      </c>
      <c r="N75" s="64" t="s">
        <v>120</v>
      </c>
      <c r="O75" s="116">
        <v>239</v>
      </c>
      <c r="P75" s="117">
        <f t="shared" si="13"/>
        <v>167.3</v>
      </c>
      <c r="Q75" s="314">
        <v>0.3</v>
      </c>
    </row>
    <row r="76" spans="1:17" ht="12.75" customHeight="1" x14ac:dyDescent="0.2">
      <c r="A76" s="106">
        <v>73</v>
      </c>
      <c r="B76" s="115" t="str">
        <f t="shared" si="12"/>
        <v>A commander</v>
      </c>
      <c r="C76" s="187">
        <v>59</v>
      </c>
      <c r="D76" s="219">
        <v>1</v>
      </c>
      <c r="E76" s="165">
        <f>IF(C76="","",D76+SUMPRODUCT((Entrée!$C$4:C123=C76)*(Entrée!$D$4:D123))-SUMPRODUCT((Sortie!$C$4:C123=C76)*(Sortie!$D$4:D123)))</f>
        <v>1</v>
      </c>
      <c r="F76" s="44" t="s">
        <v>72</v>
      </c>
      <c r="G76" s="64" t="s">
        <v>120</v>
      </c>
      <c r="H76" s="70" t="s">
        <v>143</v>
      </c>
      <c r="I76" s="164">
        <v>5</v>
      </c>
      <c r="J76" s="70">
        <v>1506</v>
      </c>
      <c r="K76" s="74" t="s">
        <v>182</v>
      </c>
      <c r="L76" s="74">
        <v>20</v>
      </c>
      <c r="M76" s="74">
        <v>10</v>
      </c>
      <c r="N76" s="64" t="s">
        <v>120</v>
      </c>
      <c r="O76" s="116">
        <v>182</v>
      </c>
      <c r="P76" s="117">
        <f t="shared" si="13"/>
        <v>127.4</v>
      </c>
      <c r="Q76" s="314">
        <v>0.3</v>
      </c>
    </row>
    <row r="77" spans="1:17" ht="12.75" customHeight="1" x14ac:dyDescent="0.2">
      <c r="A77" s="106">
        <v>74</v>
      </c>
      <c r="B77" s="115" t="str">
        <f t="shared" si="12"/>
        <v>A commander</v>
      </c>
      <c r="C77" s="187">
        <v>60</v>
      </c>
      <c r="D77" s="219">
        <v>1</v>
      </c>
      <c r="E77" s="165">
        <f>IF(C77="","",D77+SUMPRODUCT((Entrée!$C$4:C124=C77)*(Entrée!$D$4:D124))-SUMPRODUCT((Sortie!$C$4:C124=C77)*(Sortie!$D$4:D124)))</f>
        <v>1</v>
      </c>
      <c r="F77" s="44" t="s">
        <v>73</v>
      </c>
      <c r="G77" s="64" t="s">
        <v>134</v>
      </c>
      <c r="H77" s="70" t="s">
        <v>143</v>
      </c>
      <c r="I77" s="164">
        <v>5</v>
      </c>
      <c r="J77" s="70">
        <v>1506</v>
      </c>
      <c r="K77" s="74">
        <v>109012</v>
      </c>
      <c r="L77" s="74">
        <v>1</v>
      </c>
      <c r="M77" s="74">
        <v>5</v>
      </c>
      <c r="N77" s="81" t="s">
        <v>139</v>
      </c>
      <c r="O77" s="116">
        <v>174</v>
      </c>
      <c r="P77" s="117">
        <f t="shared" si="13"/>
        <v>121.80000000000001</v>
      </c>
      <c r="Q77" s="314">
        <v>0.3</v>
      </c>
    </row>
    <row r="78" spans="1:17" ht="12.75" customHeight="1" x14ac:dyDescent="0.2">
      <c r="A78" s="106">
        <v>75</v>
      </c>
      <c r="B78" s="115" t="str">
        <f t="shared" si="12"/>
        <v>A commander</v>
      </c>
      <c r="C78" s="187">
        <v>61</v>
      </c>
      <c r="D78" s="219">
        <v>1</v>
      </c>
      <c r="E78" s="165">
        <f>IF(C78="","",D78+SUMPRODUCT((Entrée!$C$4:C125=C78)*(Entrée!$D$4:D125))-SUMPRODUCT((Sortie!$C$4:C125=C78)*(Sortie!$D$4:D125)))</f>
        <v>1</v>
      </c>
      <c r="F78" s="44" t="s">
        <v>74</v>
      </c>
      <c r="G78" s="64" t="s">
        <v>136</v>
      </c>
      <c r="H78" s="70" t="s">
        <v>143</v>
      </c>
      <c r="I78" s="164">
        <v>5</v>
      </c>
      <c r="J78" s="70">
        <v>1506</v>
      </c>
      <c r="K78" s="74">
        <v>109003</v>
      </c>
      <c r="L78" s="74">
        <v>1</v>
      </c>
      <c r="M78" s="74">
        <v>1</v>
      </c>
      <c r="N78" s="81" t="s">
        <v>183</v>
      </c>
      <c r="O78" s="116">
        <v>42</v>
      </c>
      <c r="P78" s="117">
        <f t="shared" si="13"/>
        <v>29.4</v>
      </c>
      <c r="Q78" s="314">
        <v>0.3</v>
      </c>
    </row>
    <row r="79" spans="1:17" ht="12.75" customHeight="1" x14ac:dyDescent="0.2">
      <c r="A79" s="106">
        <v>76</v>
      </c>
      <c r="B79" s="115" t="str">
        <f t="shared" si="12"/>
        <v>A commander</v>
      </c>
      <c r="C79" s="187">
        <v>62</v>
      </c>
      <c r="D79" s="219">
        <v>1</v>
      </c>
      <c r="E79" s="165">
        <f>IF(C79="","",D79+SUMPRODUCT((Entrée!$C$4:C126=C79)*(Entrée!$D$4:D126))-SUMPRODUCT((Sortie!$C$4:C126=C79)*(Sortie!$D$4:D126)))</f>
        <v>1</v>
      </c>
      <c r="F79" s="44" t="s">
        <v>75</v>
      </c>
      <c r="G79" s="64" t="s">
        <v>120</v>
      </c>
      <c r="H79" s="70" t="s">
        <v>143</v>
      </c>
      <c r="I79" s="164">
        <v>5</v>
      </c>
      <c r="J79" s="70">
        <v>1506</v>
      </c>
      <c r="K79" s="74" t="s">
        <v>184</v>
      </c>
      <c r="L79" s="74">
        <v>20</v>
      </c>
      <c r="M79" s="74">
        <v>10</v>
      </c>
      <c r="N79" s="74" t="s">
        <v>138</v>
      </c>
      <c r="O79" s="116">
        <v>246</v>
      </c>
      <c r="P79" s="117">
        <f t="shared" si="13"/>
        <v>172.2</v>
      </c>
      <c r="Q79" s="314">
        <v>0.3</v>
      </c>
    </row>
    <row r="80" spans="1:17" ht="12.75" customHeight="1" x14ac:dyDescent="0.2">
      <c r="A80" s="106">
        <v>77</v>
      </c>
      <c r="B80" s="115" t="str">
        <f t="shared" si="12"/>
        <v>A commander</v>
      </c>
      <c r="C80" s="187">
        <v>63</v>
      </c>
      <c r="D80" s="219">
        <v>1</v>
      </c>
      <c r="E80" s="165">
        <f>IF(C80="","",D80+SUMPRODUCT((Entrée!$C$4:C127=C80)*(Entrée!$D$4:D127))-SUMPRODUCT((Sortie!$C$4:C127=C80)*(Sortie!$D$4:D127)))</f>
        <v>1</v>
      </c>
      <c r="F80" s="52" t="s">
        <v>76</v>
      </c>
      <c r="G80" s="64" t="s">
        <v>137</v>
      </c>
      <c r="H80" s="70" t="s">
        <v>148</v>
      </c>
      <c r="I80" s="164">
        <v>5</v>
      </c>
      <c r="J80" s="70">
        <v>1506</v>
      </c>
      <c r="K80" s="74"/>
      <c r="L80" s="74">
        <v>3</v>
      </c>
      <c r="M80" s="74">
        <v>1</v>
      </c>
      <c r="N80" s="74" t="s">
        <v>138</v>
      </c>
      <c r="O80" s="116"/>
      <c r="P80" s="117">
        <v>0</v>
      </c>
      <c r="Q80" s="314">
        <v>0</v>
      </c>
    </row>
    <row r="81" spans="1:17" ht="5.0999999999999996" customHeight="1" x14ac:dyDescent="0.25">
      <c r="A81" s="245" t="s">
        <v>254</v>
      </c>
      <c r="B81" s="99"/>
      <c r="C81" s="188"/>
      <c r="D81" s="244">
        <v>2</v>
      </c>
      <c r="E81" s="246">
        <v>2</v>
      </c>
      <c r="F81" s="41"/>
      <c r="G81" s="41"/>
      <c r="H81" s="41"/>
      <c r="I81" s="247">
        <v>1</v>
      </c>
      <c r="J81" s="41"/>
      <c r="K81" s="41"/>
      <c r="L81" s="41"/>
      <c r="M81" s="41"/>
      <c r="N81" s="41"/>
      <c r="O81" s="119"/>
      <c r="P81" s="120"/>
      <c r="Q81" s="315"/>
    </row>
    <row r="82" spans="1:17" ht="12.75" customHeight="1" x14ac:dyDescent="0.2">
      <c r="A82" s="277" t="s">
        <v>255</v>
      </c>
      <c r="B82" s="107"/>
      <c r="C82" s="193"/>
      <c r="D82" s="276">
        <v>2</v>
      </c>
      <c r="E82" s="276">
        <v>2</v>
      </c>
      <c r="F82" s="54" t="s">
        <v>77</v>
      </c>
      <c r="G82" s="73"/>
      <c r="H82" s="89"/>
      <c r="I82" s="278">
        <v>1</v>
      </c>
      <c r="J82" s="89"/>
      <c r="K82" s="73"/>
      <c r="L82" s="73"/>
      <c r="M82" s="73"/>
      <c r="N82" s="73"/>
      <c r="O82" s="140"/>
      <c r="P82" s="141"/>
      <c r="Q82" s="322"/>
    </row>
    <row r="83" spans="1:17" ht="12.75" customHeight="1" x14ac:dyDescent="0.2">
      <c r="A83" s="107">
        <v>80</v>
      </c>
      <c r="B83" s="115" t="str">
        <f t="shared" ref="B83" si="14">IF(E83&lt;=I83,"A commander","        ")</f>
        <v>A commander</v>
      </c>
      <c r="C83" s="194">
        <v>64</v>
      </c>
      <c r="D83" s="221">
        <v>1</v>
      </c>
      <c r="E83" s="165">
        <f>IF(C83="","",D83+SUMPRODUCT((Entrée!$C$4:C130=C83)*(Entrée!$D$4:D130))-SUMPRODUCT((Sortie!$C$4:C130=C83)*(Sortie!$D$4:D130)))</f>
        <v>1</v>
      </c>
      <c r="F83" s="44" t="s">
        <v>78</v>
      </c>
      <c r="G83" s="74" t="s">
        <v>138</v>
      </c>
      <c r="H83" s="70" t="s">
        <v>144</v>
      </c>
      <c r="I83" s="164">
        <v>1</v>
      </c>
      <c r="J83" s="70">
        <v>1506</v>
      </c>
      <c r="K83" s="74"/>
      <c r="L83" s="74">
        <v>4</v>
      </c>
      <c r="M83" s="74">
        <v>1</v>
      </c>
      <c r="N83" s="74" t="s">
        <v>138</v>
      </c>
      <c r="O83" s="116"/>
      <c r="P83" s="117">
        <v>0</v>
      </c>
      <c r="Q83" s="314">
        <v>0</v>
      </c>
    </row>
    <row r="84" spans="1:17" ht="5.0999999999999996" customHeight="1" x14ac:dyDescent="0.25">
      <c r="A84" s="245" t="s">
        <v>256</v>
      </c>
      <c r="B84" s="99"/>
      <c r="C84" s="188"/>
      <c r="D84" s="244">
        <v>2</v>
      </c>
      <c r="E84" s="246">
        <v>2</v>
      </c>
      <c r="F84" s="41"/>
      <c r="G84" s="41"/>
      <c r="H84" s="41"/>
      <c r="I84" s="247">
        <v>1</v>
      </c>
      <c r="J84" s="41"/>
      <c r="K84" s="41"/>
      <c r="L84" s="41"/>
      <c r="M84" s="41"/>
      <c r="N84" s="41"/>
      <c r="O84" s="119"/>
      <c r="P84" s="120"/>
      <c r="Q84" s="315"/>
    </row>
    <row r="85" spans="1:17" ht="12.75" customHeight="1" x14ac:dyDescent="0.2">
      <c r="A85" s="273" t="s">
        <v>257</v>
      </c>
      <c r="B85" s="108"/>
      <c r="C85" s="195"/>
      <c r="D85" s="274">
        <v>2</v>
      </c>
      <c r="E85" s="274">
        <v>2</v>
      </c>
      <c r="F85" s="55" t="s">
        <v>79</v>
      </c>
      <c r="G85" s="75"/>
      <c r="H85" s="90"/>
      <c r="I85" s="275">
        <v>1</v>
      </c>
      <c r="J85" s="90"/>
      <c r="K85" s="75"/>
      <c r="L85" s="75"/>
      <c r="M85" s="75"/>
      <c r="N85" s="75"/>
      <c r="O85" s="142"/>
      <c r="P85" s="143"/>
      <c r="Q85" s="323"/>
    </row>
    <row r="86" spans="1:17" ht="12.75" customHeight="1" x14ac:dyDescent="0.2">
      <c r="A86" s="108">
        <v>90</v>
      </c>
      <c r="B86" s="115" t="str">
        <f t="shared" ref="B86:B93" si="15">IF(E86&lt;=I86,"A commander","        ")</f>
        <v>A commander</v>
      </c>
      <c r="C86" s="187">
        <v>65</v>
      </c>
      <c r="D86" s="219">
        <v>1</v>
      </c>
      <c r="E86" s="165">
        <f>IF(C86="","",D86+SUMPRODUCT((Entrée!$C$4:C133=C86)*(Entrée!$D$4:D133))-SUMPRODUCT((Sortie!$C$4:C133=C86)*(Sortie!$D$4:D133)))</f>
        <v>1</v>
      </c>
      <c r="F86" s="44" t="s">
        <v>80</v>
      </c>
      <c r="G86" s="74" t="s">
        <v>139</v>
      </c>
      <c r="H86" s="70" t="s">
        <v>149</v>
      </c>
      <c r="I86" s="164">
        <v>1</v>
      </c>
      <c r="J86" s="70">
        <v>1506</v>
      </c>
      <c r="K86" s="74" t="s">
        <v>185</v>
      </c>
      <c r="L86" s="74">
        <v>1</v>
      </c>
      <c r="M86" s="74">
        <v>1</v>
      </c>
      <c r="N86" s="74" t="s">
        <v>139</v>
      </c>
      <c r="O86" s="116">
        <v>68.33</v>
      </c>
      <c r="P86" s="117">
        <f t="shared" ref="P86:P93" si="16">O86-(O86*Q86)</f>
        <v>68.33</v>
      </c>
      <c r="Q86" s="314">
        <v>0</v>
      </c>
    </row>
    <row r="87" spans="1:17" ht="12.75" customHeight="1" x14ac:dyDescent="0.2">
      <c r="A87" s="108">
        <v>91</v>
      </c>
      <c r="B87" s="115" t="str">
        <f t="shared" si="15"/>
        <v>A commander</v>
      </c>
      <c r="C87" s="187">
        <v>66</v>
      </c>
      <c r="D87" s="219">
        <v>1</v>
      </c>
      <c r="E87" s="165">
        <f>IF(C87="","",D87+SUMPRODUCT((Entrée!$C$4:C134=C87)*(Entrée!$D$4:D134))-SUMPRODUCT((Sortie!$C$4:C134=C87)*(Sortie!$D$4:D134)))</f>
        <v>1</v>
      </c>
      <c r="F87" s="44" t="s">
        <v>81</v>
      </c>
      <c r="G87" s="74" t="s">
        <v>140</v>
      </c>
      <c r="H87" s="70" t="s">
        <v>149</v>
      </c>
      <c r="I87" s="164">
        <v>1</v>
      </c>
      <c r="J87" s="70">
        <v>1506</v>
      </c>
      <c r="K87" s="74" t="s">
        <v>186</v>
      </c>
      <c r="L87" s="74">
        <v>1</v>
      </c>
      <c r="M87" s="74">
        <v>1</v>
      </c>
      <c r="N87" s="74" t="s">
        <v>140</v>
      </c>
      <c r="O87" s="116">
        <v>77.25</v>
      </c>
      <c r="P87" s="117">
        <f t="shared" si="16"/>
        <v>77.25</v>
      </c>
      <c r="Q87" s="314">
        <v>0</v>
      </c>
    </row>
    <row r="88" spans="1:17" ht="12.75" customHeight="1" x14ac:dyDescent="0.2">
      <c r="A88" s="108">
        <v>92</v>
      </c>
      <c r="B88" s="115" t="str">
        <f t="shared" si="15"/>
        <v>A commander</v>
      </c>
      <c r="C88" s="187">
        <v>67</v>
      </c>
      <c r="D88" s="219">
        <v>1</v>
      </c>
      <c r="E88" s="165">
        <f>IF(C88="","",D88+SUMPRODUCT((Entrée!$C$4:C135=C88)*(Entrée!$D$4:D135))-SUMPRODUCT((Sortie!$C$4:C135=C88)*(Sortie!$D$4:D135)))</f>
        <v>1</v>
      </c>
      <c r="F88" s="44" t="s">
        <v>82</v>
      </c>
      <c r="G88" s="74" t="s">
        <v>139</v>
      </c>
      <c r="H88" s="70" t="s">
        <v>149</v>
      </c>
      <c r="I88" s="164">
        <v>1</v>
      </c>
      <c r="J88" s="70">
        <v>1506</v>
      </c>
      <c r="K88" s="74" t="s">
        <v>187</v>
      </c>
      <c r="L88" s="74">
        <v>1</v>
      </c>
      <c r="M88" s="74">
        <v>2.5</v>
      </c>
      <c r="N88" s="74" t="s">
        <v>139</v>
      </c>
      <c r="O88" s="116">
        <v>59.33</v>
      </c>
      <c r="P88" s="117">
        <f t="shared" si="16"/>
        <v>59.33</v>
      </c>
      <c r="Q88" s="314">
        <v>0</v>
      </c>
    </row>
    <row r="89" spans="1:17" ht="12.75" customHeight="1" x14ac:dyDescent="0.2">
      <c r="A89" s="108">
        <v>93</v>
      </c>
      <c r="B89" s="115" t="str">
        <f t="shared" si="15"/>
        <v>A commander</v>
      </c>
      <c r="C89" s="187">
        <v>68</v>
      </c>
      <c r="D89" s="219">
        <v>1</v>
      </c>
      <c r="E89" s="165">
        <f>IF(C89="","",D89+SUMPRODUCT((Entrée!$C$4:C136=C89)*(Entrée!$D$4:D136))-SUMPRODUCT((Sortie!$C$4:C136=C89)*(Sortie!$D$4:D136)))</f>
        <v>1</v>
      </c>
      <c r="F89" s="44" t="s">
        <v>83</v>
      </c>
      <c r="G89" s="74" t="s">
        <v>139</v>
      </c>
      <c r="H89" s="70" t="s">
        <v>149</v>
      </c>
      <c r="I89" s="164">
        <v>1</v>
      </c>
      <c r="J89" s="70">
        <v>1506</v>
      </c>
      <c r="K89" s="74" t="s">
        <v>188</v>
      </c>
      <c r="L89" s="74">
        <v>1</v>
      </c>
      <c r="M89" s="74">
        <v>2.5</v>
      </c>
      <c r="N89" s="74" t="s">
        <v>139</v>
      </c>
      <c r="O89" s="116">
        <v>33.229999999999997</v>
      </c>
      <c r="P89" s="117">
        <f t="shared" si="16"/>
        <v>33.229999999999997</v>
      </c>
      <c r="Q89" s="314">
        <v>0</v>
      </c>
    </row>
    <row r="90" spans="1:17" ht="12.75" customHeight="1" x14ac:dyDescent="0.2">
      <c r="A90" s="108">
        <v>94</v>
      </c>
      <c r="B90" s="115" t="str">
        <f t="shared" si="15"/>
        <v>A commander</v>
      </c>
      <c r="C90" s="187">
        <v>69</v>
      </c>
      <c r="D90" s="219">
        <v>1</v>
      </c>
      <c r="E90" s="165">
        <f>IF(C90="","",D90+SUMPRODUCT((Entrée!$C$4:C137=C90)*(Entrée!$D$4:D137))-SUMPRODUCT((Sortie!$C$4:C137=C90)*(Sortie!$D$4:D137)))</f>
        <v>1</v>
      </c>
      <c r="F90" s="44" t="s">
        <v>84</v>
      </c>
      <c r="G90" s="74" t="s">
        <v>139</v>
      </c>
      <c r="H90" s="70" t="s">
        <v>149</v>
      </c>
      <c r="I90" s="164">
        <v>1</v>
      </c>
      <c r="J90" s="70">
        <v>1506</v>
      </c>
      <c r="K90" s="74" t="s">
        <v>189</v>
      </c>
      <c r="L90" s="74">
        <v>1</v>
      </c>
      <c r="M90" s="74">
        <v>2.5</v>
      </c>
      <c r="N90" s="74" t="s">
        <v>139</v>
      </c>
      <c r="O90" s="116">
        <v>22.73</v>
      </c>
      <c r="P90" s="117">
        <f t="shared" si="16"/>
        <v>22.73</v>
      </c>
      <c r="Q90" s="314">
        <v>0</v>
      </c>
    </row>
    <row r="91" spans="1:17" ht="12.75" customHeight="1" x14ac:dyDescent="0.2">
      <c r="A91" s="108">
        <v>95</v>
      </c>
      <c r="B91" s="115" t="str">
        <f t="shared" si="15"/>
        <v>A commander</v>
      </c>
      <c r="C91" s="187">
        <v>70</v>
      </c>
      <c r="D91" s="219">
        <v>1</v>
      </c>
      <c r="E91" s="165">
        <f>IF(C91="","",D91+SUMPRODUCT((Entrée!$C$4:C138=C91)*(Entrée!$D$4:D138))-SUMPRODUCT((Sortie!$C$4:C138=C91)*(Sortie!$D$4:D138)))</f>
        <v>1</v>
      </c>
      <c r="F91" s="44" t="s">
        <v>85</v>
      </c>
      <c r="G91" s="74" t="s">
        <v>139</v>
      </c>
      <c r="H91" s="70" t="s">
        <v>149</v>
      </c>
      <c r="I91" s="164">
        <v>1</v>
      </c>
      <c r="J91" s="70">
        <v>1506</v>
      </c>
      <c r="K91" s="74" t="s">
        <v>190</v>
      </c>
      <c r="L91" s="74">
        <v>1</v>
      </c>
      <c r="M91" s="74">
        <v>2.5</v>
      </c>
      <c r="N91" s="74" t="s">
        <v>139</v>
      </c>
      <c r="O91" s="144">
        <v>40.799999999999997</v>
      </c>
      <c r="P91" s="117">
        <f t="shared" si="16"/>
        <v>40.799999999999997</v>
      </c>
      <c r="Q91" s="314">
        <v>0</v>
      </c>
    </row>
    <row r="92" spans="1:17" ht="12.75" customHeight="1" x14ac:dyDescent="0.2">
      <c r="A92" s="108">
        <v>96</v>
      </c>
      <c r="B92" s="115" t="str">
        <f t="shared" si="15"/>
        <v>A commander</v>
      </c>
      <c r="C92" s="187">
        <v>71</v>
      </c>
      <c r="D92" s="219">
        <v>1</v>
      </c>
      <c r="E92" s="165">
        <f>IF(C92="","",D92+SUMPRODUCT((Entrée!$C$4:C139=C92)*(Entrée!$D$4:D139))-SUMPRODUCT((Sortie!$C$4:C139=C92)*(Sortie!$D$4:D139)))</f>
        <v>1</v>
      </c>
      <c r="F92" s="44" t="s">
        <v>86</v>
      </c>
      <c r="G92" s="74" t="s">
        <v>140</v>
      </c>
      <c r="H92" s="344" t="s">
        <v>149</v>
      </c>
      <c r="I92" s="164">
        <v>1</v>
      </c>
      <c r="J92" s="70">
        <v>1506</v>
      </c>
      <c r="K92" s="74"/>
      <c r="L92" s="74">
        <v>0.5</v>
      </c>
      <c r="M92" s="74">
        <v>0.5</v>
      </c>
      <c r="N92" s="74" t="s">
        <v>140</v>
      </c>
      <c r="O92" s="116"/>
      <c r="P92" s="117">
        <f t="shared" si="16"/>
        <v>0</v>
      </c>
      <c r="Q92" s="314">
        <v>0</v>
      </c>
    </row>
    <row r="93" spans="1:17" ht="12.75" customHeight="1" x14ac:dyDescent="0.2">
      <c r="A93" s="108">
        <v>97</v>
      </c>
      <c r="B93" s="115" t="str">
        <f t="shared" si="15"/>
        <v>A commander</v>
      </c>
      <c r="C93" s="187">
        <v>72</v>
      </c>
      <c r="D93" s="219">
        <v>1</v>
      </c>
      <c r="E93" s="165">
        <f>IF(C93="","",D93+SUMPRODUCT((Entrée!$C$4:C140=C93)*(Entrée!$D$4:D140))-SUMPRODUCT((Sortie!$C$4:C140=C93)*(Sortie!$D$4:D140)))</f>
        <v>1</v>
      </c>
      <c r="F93" s="44" t="s">
        <v>87</v>
      </c>
      <c r="G93" s="74" t="s">
        <v>139</v>
      </c>
      <c r="H93" s="70" t="s">
        <v>149</v>
      </c>
      <c r="I93" s="164">
        <v>1</v>
      </c>
      <c r="J93" s="70">
        <v>1506</v>
      </c>
      <c r="K93" s="74" t="s">
        <v>191</v>
      </c>
      <c r="L93" s="74">
        <v>1</v>
      </c>
      <c r="M93" s="74">
        <v>1</v>
      </c>
      <c r="N93" s="74" t="s">
        <v>139</v>
      </c>
      <c r="O93" s="116">
        <v>60</v>
      </c>
      <c r="P93" s="117">
        <f t="shared" si="16"/>
        <v>60</v>
      </c>
      <c r="Q93" s="314">
        <v>0</v>
      </c>
    </row>
    <row r="94" spans="1:17" ht="5.0999999999999996" customHeight="1" x14ac:dyDescent="0.25">
      <c r="A94" s="245" t="s">
        <v>258</v>
      </c>
      <c r="B94" s="99"/>
      <c r="C94" s="188"/>
      <c r="D94" s="244">
        <v>2</v>
      </c>
      <c r="E94" s="246">
        <v>2</v>
      </c>
      <c r="F94" s="41"/>
      <c r="G94" s="41"/>
      <c r="H94" s="41"/>
      <c r="I94" s="247">
        <v>1</v>
      </c>
      <c r="J94" s="41"/>
      <c r="K94" s="41"/>
      <c r="L94" s="41"/>
      <c r="M94" s="41"/>
      <c r="N94" s="41"/>
      <c r="O94" s="119"/>
      <c r="P94" s="120"/>
      <c r="Q94" s="315"/>
    </row>
    <row r="95" spans="1:17" ht="12.75" customHeight="1" x14ac:dyDescent="0.2">
      <c r="A95" s="271" t="s">
        <v>259</v>
      </c>
      <c r="B95" s="102"/>
      <c r="C95" s="186"/>
      <c r="D95" s="270">
        <v>2</v>
      </c>
      <c r="E95" s="270">
        <v>2</v>
      </c>
      <c r="F95" s="49" t="s">
        <v>88</v>
      </c>
      <c r="G95" s="67"/>
      <c r="H95" s="67"/>
      <c r="I95" s="272">
        <v>1</v>
      </c>
      <c r="J95" s="67"/>
      <c r="K95" s="67"/>
      <c r="L95" s="67"/>
      <c r="M95" s="67"/>
      <c r="N95" s="67"/>
      <c r="O95" s="124"/>
      <c r="P95" s="125"/>
      <c r="Q95" s="324"/>
    </row>
    <row r="96" spans="1:17" ht="12.75" customHeight="1" x14ac:dyDescent="0.2">
      <c r="A96" s="102">
        <v>98</v>
      </c>
      <c r="B96" s="115" t="str">
        <f t="shared" ref="B96:B101" si="17">IF(E96&lt;=I96,"A commander","        ")</f>
        <v>A commander</v>
      </c>
      <c r="C96" s="187">
        <v>73</v>
      </c>
      <c r="D96" s="219">
        <v>1</v>
      </c>
      <c r="E96" s="165">
        <f>IF(C96="","",D96+SUMPRODUCT((Entrée!$C$4:C143=C96)*(Entrée!$D$4:D143))-SUMPRODUCT((Sortie!$C$4:C143=C96)*(Sortie!$D$4:D143)))</f>
        <v>1</v>
      </c>
      <c r="F96" s="44" t="s">
        <v>89</v>
      </c>
      <c r="G96" s="74" t="s">
        <v>139</v>
      </c>
      <c r="H96" s="70" t="s">
        <v>149</v>
      </c>
      <c r="I96" s="164">
        <v>1</v>
      </c>
      <c r="J96" s="70">
        <v>1506</v>
      </c>
      <c r="K96" s="74" t="s">
        <v>192</v>
      </c>
      <c r="L96" s="74">
        <v>1</v>
      </c>
      <c r="M96" s="74">
        <v>1</v>
      </c>
      <c r="N96" s="74" t="s">
        <v>139</v>
      </c>
      <c r="O96" s="116">
        <v>24.6</v>
      </c>
      <c r="P96" s="117">
        <f t="shared" ref="P96:P119" si="18">O96-(O96*Q96)</f>
        <v>24.6</v>
      </c>
      <c r="Q96" s="314">
        <v>0</v>
      </c>
    </row>
    <row r="97" spans="1:17" ht="12.75" customHeight="1" x14ac:dyDescent="0.2">
      <c r="A97" s="102">
        <v>99</v>
      </c>
      <c r="B97" s="115" t="str">
        <f t="shared" si="17"/>
        <v>A commander</v>
      </c>
      <c r="C97" s="187">
        <v>74</v>
      </c>
      <c r="D97" s="219">
        <v>1</v>
      </c>
      <c r="E97" s="165">
        <f>IF(C97="","",D97+SUMPRODUCT((Entrée!$C$4:C144=C97)*(Entrée!$D$4:D144))-SUMPRODUCT((Sortie!$C$4:C144=C97)*(Sortie!$D$4:D144)))</f>
        <v>1</v>
      </c>
      <c r="F97" s="44" t="s">
        <v>90</v>
      </c>
      <c r="G97" s="74" t="s">
        <v>134</v>
      </c>
      <c r="H97" s="70" t="s">
        <v>149</v>
      </c>
      <c r="I97" s="164">
        <v>1</v>
      </c>
      <c r="J97" s="70">
        <v>1506</v>
      </c>
      <c r="K97" s="81" t="s">
        <v>193</v>
      </c>
      <c r="L97" s="81">
        <v>4</v>
      </c>
      <c r="M97" s="74">
        <v>2.5</v>
      </c>
      <c r="N97" s="74" t="s">
        <v>139</v>
      </c>
      <c r="O97" s="116">
        <v>37.950000000000003</v>
      </c>
      <c r="P97" s="117">
        <f t="shared" si="18"/>
        <v>37.950000000000003</v>
      </c>
      <c r="Q97" s="314">
        <v>0</v>
      </c>
    </row>
    <row r="98" spans="1:17" ht="12.75" customHeight="1" x14ac:dyDescent="0.2">
      <c r="A98" s="102">
        <v>100</v>
      </c>
      <c r="B98" s="115" t="str">
        <f t="shared" si="17"/>
        <v>A commander</v>
      </c>
      <c r="C98" s="187">
        <v>75</v>
      </c>
      <c r="D98" s="219">
        <v>1</v>
      </c>
      <c r="E98" s="165">
        <f>IF(C98="","",D98+SUMPRODUCT((Entrée!$C$4:C145=C98)*(Entrée!$D$4:D145))-SUMPRODUCT((Sortie!$C$4:C145=C98)*(Sortie!$D$4:D145)))</f>
        <v>1</v>
      </c>
      <c r="F98" s="44" t="s">
        <v>91</v>
      </c>
      <c r="G98" s="74" t="s">
        <v>139</v>
      </c>
      <c r="H98" s="70" t="s">
        <v>149</v>
      </c>
      <c r="I98" s="164">
        <v>1</v>
      </c>
      <c r="J98" s="70">
        <v>1506</v>
      </c>
      <c r="K98" s="74" t="s">
        <v>194</v>
      </c>
      <c r="L98" s="74">
        <v>1</v>
      </c>
      <c r="M98" s="74">
        <v>1</v>
      </c>
      <c r="N98" s="74" t="s">
        <v>139</v>
      </c>
      <c r="O98" s="116">
        <v>166.5</v>
      </c>
      <c r="P98" s="117">
        <f t="shared" si="18"/>
        <v>166.5</v>
      </c>
      <c r="Q98" s="314">
        <v>0</v>
      </c>
    </row>
    <row r="99" spans="1:17" ht="12.75" customHeight="1" x14ac:dyDescent="0.2">
      <c r="A99" s="102">
        <v>101</v>
      </c>
      <c r="B99" s="115" t="str">
        <f t="shared" si="17"/>
        <v>A commander</v>
      </c>
      <c r="C99" s="187">
        <v>76</v>
      </c>
      <c r="D99" s="219">
        <v>1</v>
      </c>
      <c r="E99" s="165">
        <f>IF(C99="","",D99+SUMPRODUCT((Entrée!$C$4:C146=C99)*(Entrée!$D$4:D146))-SUMPRODUCT((Sortie!$C$4:C146=C99)*(Sortie!$D$4:D146)))</f>
        <v>1</v>
      </c>
      <c r="F99" s="44" t="s">
        <v>92</v>
      </c>
      <c r="G99" s="74" t="s">
        <v>139</v>
      </c>
      <c r="H99" s="70" t="s">
        <v>149</v>
      </c>
      <c r="I99" s="164">
        <v>1</v>
      </c>
      <c r="J99" s="70">
        <v>1506</v>
      </c>
      <c r="K99" s="74" t="s">
        <v>195</v>
      </c>
      <c r="L99" s="74">
        <v>1</v>
      </c>
      <c r="M99" s="74">
        <v>1</v>
      </c>
      <c r="N99" s="74" t="s">
        <v>139</v>
      </c>
      <c r="O99" s="116">
        <v>33.450000000000003</v>
      </c>
      <c r="P99" s="117">
        <f t="shared" si="18"/>
        <v>33.450000000000003</v>
      </c>
      <c r="Q99" s="314">
        <v>0</v>
      </c>
    </row>
    <row r="100" spans="1:17" ht="12.75" customHeight="1" x14ac:dyDescent="0.2">
      <c r="A100" s="102">
        <v>102</v>
      </c>
      <c r="B100" s="115" t="str">
        <f t="shared" si="17"/>
        <v>A commander</v>
      </c>
      <c r="C100" s="187">
        <v>77</v>
      </c>
      <c r="D100" s="219">
        <v>1</v>
      </c>
      <c r="E100" s="165">
        <f>IF(C100="","",D100+SUMPRODUCT((Entrée!$C$4:C147=C100)*(Entrée!$D$4:D147))-SUMPRODUCT((Sortie!$C$4:C147=C100)*(Sortie!$D$4:D147)))</f>
        <v>1</v>
      </c>
      <c r="F100" s="44" t="s">
        <v>93</v>
      </c>
      <c r="G100" s="74" t="s">
        <v>139</v>
      </c>
      <c r="H100" s="70" t="s">
        <v>149</v>
      </c>
      <c r="I100" s="164">
        <v>1</v>
      </c>
      <c r="J100" s="70">
        <v>1506</v>
      </c>
      <c r="K100" s="74" t="s">
        <v>196</v>
      </c>
      <c r="L100" s="74">
        <v>1</v>
      </c>
      <c r="M100" s="74">
        <v>1</v>
      </c>
      <c r="N100" s="74" t="s">
        <v>139</v>
      </c>
      <c r="O100" s="116">
        <v>34.5</v>
      </c>
      <c r="P100" s="117">
        <f t="shared" si="18"/>
        <v>34.5</v>
      </c>
      <c r="Q100" s="314">
        <v>0</v>
      </c>
    </row>
    <row r="101" spans="1:17" ht="12.75" customHeight="1" x14ac:dyDescent="0.2">
      <c r="A101" s="102">
        <v>103</v>
      </c>
      <c r="B101" s="115" t="str">
        <f t="shared" si="17"/>
        <v>A commander</v>
      </c>
      <c r="C101" s="187">
        <v>78</v>
      </c>
      <c r="D101" s="219">
        <v>1</v>
      </c>
      <c r="E101" s="165">
        <f>IF(C101="","",D101+SUMPRODUCT((Entrée!$C$4:C148=C101)*(Entrée!$D$4:D148))-SUMPRODUCT((Sortie!$C$4:C148=C101)*(Sortie!$D$4:D148)))</f>
        <v>1</v>
      </c>
      <c r="F101" s="44" t="s">
        <v>94</v>
      </c>
      <c r="G101" s="74" t="s">
        <v>134</v>
      </c>
      <c r="H101" s="70" t="s">
        <v>149</v>
      </c>
      <c r="I101" s="164">
        <v>1</v>
      </c>
      <c r="J101" s="70">
        <v>1506</v>
      </c>
      <c r="K101" s="81" t="s">
        <v>197</v>
      </c>
      <c r="L101" s="81">
        <v>4</v>
      </c>
      <c r="M101" s="74">
        <v>2.5</v>
      </c>
      <c r="N101" s="74" t="s">
        <v>139</v>
      </c>
      <c r="O101" s="116">
        <v>25.5</v>
      </c>
      <c r="P101" s="117">
        <f t="shared" si="18"/>
        <v>25.5</v>
      </c>
      <c r="Q101" s="314">
        <v>0</v>
      </c>
    </row>
    <row r="102" spans="1:17" ht="5.0999999999999996" customHeight="1" x14ac:dyDescent="0.25">
      <c r="A102" s="245" t="s">
        <v>260</v>
      </c>
      <c r="B102" s="99"/>
      <c r="C102" s="188"/>
      <c r="D102" s="244">
        <v>2</v>
      </c>
      <c r="E102" s="246">
        <v>2</v>
      </c>
      <c r="F102" s="41"/>
      <c r="G102" s="65"/>
      <c r="H102" s="41"/>
      <c r="I102" s="247">
        <v>1</v>
      </c>
      <c r="J102" s="41"/>
      <c r="K102" s="65"/>
      <c r="L102" s="65"/>
      <c r="M102" s="65"/>
      <c r="N102" s="65"/>
      <c r="O102" s="119"/>
      <c r="P102" s="120">
        <f t="shared" si="18"/>
        <v>0</v>
      </c>
      <c r="Q102" s="315"/>
    </row>
    <row r="103" spans="1:17" ht="12.75" customHeight="1" thickBot="1" x14ac:dyDescent="0.25">
      <c r="A103" s="268" t="s">
        <v>261</v>
      </c>
      <c r="B103" s="109"/>
      <c r="C103" s="196"/>
      <c r="D103" s="269">
        <v>2</v>
      </c>
      <c r="E103" s="269">
        <v>2</v>
      </c>
      <c r="F103" s="56" t="s">
        <v>95</v>
      </c>
      <c r="G103" s="76"/>
      <c r="H103" s="91"/>
      <c r="I103" s="213">
        <v>1</v>
      </c>
      <c r="J103" s="91"/>
      <c r="K103" s="76"/>
      <c r="L103" s="76"/>
      <c r="M103" s="76"/>
      <c r="N103" s="76"/>
      <c r="O103" s="145"/>
      <c r="P103" s="146">
        <f t="shared" si="18"/>
        <v>0</v>
      </c>
      <c r="Q103" s="325"/>
    </row>
    <row r="104" spans="1:17" ht="12.75" customHeight="1" x14ac:dyDescent="0.2">
      <c r="A104" s="109">
        <v>104</v>
      </c>
      <c r="B104" s="115" t="str">
        <f t="shared" ref="B104:B108" si="19">IF(E104&lt;=I104,"A commander","        ")</f>
        <v>A commander</v>
      </c>
      <c r="C104" s="187">
        <v>79</v>
      </c>
      <c r="D104" s="219">
        <v>0</v>
      </c>
      <c r="E104" s="165">
        <f>IF(C104="","",D104+SUMPRODUCT((Entrée!$C$4:C151=C104)*(Entrée!$D$4:D151))-SUMPRODUCT((Sortie!$C$4:C151=C104)*(Sortie!$D$4:D151)))</f>
        <v>0</v>
      </c>
      <c r="F104" s="48" t="s">
        <v>96</v>
      </c>
      <c r="G104" s="74" t="s">
        <v>140</v>
      </c>
      <c r="H104" s="70" t="s">
        <v>149</v>
      </c>
      <c r="I104" s="164">
        <v>0.2</v>
      </c>
      <c r="J104" s="70">
        <v>1506</v>
      </c>
      <c r="K104" s="74" t="s">
        <v>198</v>
      </c>
      <c r="L104" s="74">
        <v>1</v>
      </c>
      <c r="M104" s="74">
        <v>1</v>
      </c>
      <c r="N104" s="74" t="s">
        <v>140</v>
      </c>
      <c r="O104" s="116">
        <v>151.5</v>
      </c>
      <c r="P104" s="117">
        <f t="shared" si="18"/>
        <v>151.5</v>
      </c>
      <c r="Q104" s="314">
        <v>0</v>
      </c>
    </row>
    <row r="105" spans="1:17" ht="12.75" customHeight="1" x14ac:dyDescent="0.2">
      <c r="A105" s="109">
        <v>105</v>
      </c>
      <c r="B105" s="115" t="str">
        <f t="shared" si="19"/>
        <v>A commander</v>
      </c>
      <c r="C105" s="187">
        <v>80</v>
      </c>
      <c r="D105" s="219">
        <v>0</v>
      </c>
      <c r="E105" s="165">
        <f>IF(C105="","",D105+SUMPRODUCT((Entrée!$C$4:C152=C105)*(Entrée!$D$4:D152))-SUMPRODUCT((Sortie!$C$4:C152=C105)*(Sortie!$D$4:D152)))</f>
        <v>0</v>
      </c>
      <c r="F105" s="48" t="s">
        <v>97</v>
      </c>
      <c r="G105" s="74" t="s">
        <v>140</v>
      </c>
      <c r="H105" s="70" t="s">
        <v>149</v>
      </c>
      <c r="I105" s="164">
        <v>0.2</v>
      </c>
      <c r="J105" s="70">
        <v>1506</v>
      </c>
      <c r="K105" s="74"/>
      <c r="L105" s="74">
        <v>1</v>
      </c>
      <c r="M105" s="74"/>
      <c r="N105" s="74"/>
      <c r="O105" s="116"/>
      <c r="P105" s="117">
        <f t="shared" si="18"/>
        <v>0</v>
      </c>
      <c r="Q105" s="314">
        <v>0</v>
      </c>
    </row>
    <row r="106" spans="1:17" ht="12.75" customHeight="1" x14ac:dyDescent="0.2">
      <c r="A106" s="109">
        <v>106</v>
      </c>
      <c r="B106" s="115" t="str">
        <f t="shared" si="19"/>
        <v>A commander</v>
      </c>
      <c r="C106" s="187">
        <v>81</v>
      </c>
      <c r="D106" s="219">
        <v>0</v>
      </c>
      <c r="E106" s="165">
        <f>IF(C106="","",D106+SUMPRODUCT((Entrée!$C$4:C153=C106)*(Entrée!$D$4:D153))-SUMPRODUCT((Sortie!$C$4:C153=C106)*(Sortie!$D$4:D153)))</f>
        <v>0</v>
      </c>
      <c r="F106" s="48" t="s">
        <v>98</v>
      </c>
      <c r="G106" s="74" t="s">
        <v>140</v>
      </c>
      <c r="H106" s="70" t="s">
        <v>149</v>
      </c>
      <c r="I106" s="164">
        <v>0.2</v>
      </c>
      <c r="J106" s="70">
        <v>1506</v>
      </c>
      <c r="K106" s="74" t="s">
        <v>199</v>
      </c>
      <c r="L106" s="74">
        <v>0.5</v>
      </c>
      <c r="M106" s="74">
        <v>1</v>
      </c>
      <c r="N106" s="74" t="s">
        <v>140</v>
      </c>
      <c r="O106" s="116">
        <v>70.2</v>
      </c>
      <c r="P106" s="117">
        <f t="shared" si="18"/>
        <v>70.2</v>
      </c>
      <c r="Q106" s="314">
        <v>0</v>
      </c>
    </row>
    <row r="107" spans="1:17" ht="12.75" customHeight="1" x14ac:dyDescent="0.2">
      <c r="A107" s="109">
        <v>107</v>
      </c>
      <c r="B107" s="115" t="str">
        <f t="shared" si="19"/>
        <v>A commander</v>
      </c>
      <c r="C107" s="187">
        <v>82</v>
      </c>
      <c r="D107" s="219">
        <v>0</v>
      </c>
      <c r="E107" s="165">
        <f>IF(C107="","",D107+SUMPRODUCT((Entrée!$C$4:C154=C107)*(Entrée!$D$4:D154))-SUMPRODUCT((Sortie!$C$4:C154=C107)*(Sortie!$D$4:D154)))</f>
        <v>0</v>
      </c>
      <c r="F107" s="48" t="s">
        <v>99</v>
      </c>
      <c r="G107" s="74"/>
      <c r="H107" s="64" t="s">
        <v>149</v>
      </c>
      <c r="I107" s="164"/>
      <c r="J107" s="70">
        <v>1506</v>
      </c>
      <c r="K107" s="81" t="s">
        <v>200</v>
      </c>
      <c r="L107" s="81"/>
      <c r="M107" s="74">
        <v>0.5</v>
      </c>
      <c r="N107" s="81" t="s">
        <v>140</v>
      </c>
      <c r="O107" s="116">
        <v>38.1</v>
      </c>
      <c r="P107" s="117">
        <f t="shared" si="18"/>
        <v>38.1</v>
      </c>
      <c r="Q107" s="314">
        <v>0</v>
      </c>
    </row>
    <row r="108" spans="1:17" ht="12.75" customHeight="1" x14ac:dyDescent="0.2">
      <c r="A108" s="109">
        <v>108</v>
      </c>
      <c r="B108" s="115" t="str">
        <f t="shared" si="19"/>
        <v>A commander</v>
      </c>
      <c r="C108" s="187">
        <v>83</v>
      </c>
      <c r="D108" s="219">
        <v>0</v>
      </c>
      <c r="E108" s="165">
        <f>IF(C108="","",D108+SUMPRODUCT((Entrée!$C$4:C155=C108)*(Entrée!$D$4:D155))-SUMPRODUCT((Sortie!$C$4:C155=C108)*(Sortie!$D$4:D155)))</f>
        <v>0</v>
      </c>
      <c r="F108" s="48" t="s">
        <v>100</v>
      </c>
      <c r="G108" s="74" t="s">
        <v>140</v>
      </c>
      <c r="H108" s="70" t="s">
        <v>149</v>
      </c>
      <c r="I108" s="164">
        <v>0.2</v>
      </c>
      <c r="J108" s="70">
        <v>1506</v>
      </c>
      <c r="K108" s="74" t="s">
        <v>201</v>
      </c>
      <c r="L108" s="74">
        <v>1</v>
      </c>
      <c r="M108" s="74">
        <v>1</v>
      </c>
      <c r="N108" s="74" t="s">
        <v>140</v>
      </c>
      <c r="O108" s="116">
        <v>28.12</v>
      </c>
      <c r="P108" s="117">
        <f t="shared" si="18"/>
        <v>28.12</v>
      </c>
      <c r="Q108" s="314">
        <v>0</v>
      </c>
    </row>
    <row r="109" spans="1:17" ht="5.0999999999999996" customHeight="1" x14ac:dyDescent="0.25">
      <c r="A109" s="245" t="s">
        <v>138</v>
      </c>
      <c r="B109" s="99"/>
      <c r="C109" s="188"/>
      <c r="D109" s="244">
        <v>2</v>
      </c>
      <c r="E109" s="246">
        <v>2</v>
      </c>
      <c r="F109" s="41"/>
      <c r="G109" s="65"/>
      <c r="H109" s="41"/>
      <c r="I109" s="247">
        <v>1</v>
      </c>
      <c r="J109" s="41"/>
      <c r="K109" s="65"/>
      <c r="L109" s="65"/>
      <c r="M109" s="65"/>
      <c r="N109" s="65"/>
      <c r="O109" s="119"/>
      <c r="P109" s="120">
        <f t="shared" si="18"/>
        <v>0</v>
      </c>
      <c r="Q109" s="315"/>
    </row>
    <row r="110" spans="1:17" ht="12.75" customHeight="1" thickBot="1" x14ac:dyDescent="0.25">
      <c r="A110" s="266" t="s">
        <v>262</v>
      </c>
      <c r="B110" s="265"/>
      <c r="C110" s="197"/>
      <c r="D110" s="264">
        <v>2</v>
      </c>
      <c r="E110" s="264">
        <v>2</v>
      </c>
      <c r="F110" s="57" t="s">
        <v>101</v>
      </c>
      <c r="G110" s="77"/>
      <c r="H110" s="92"/>
      <c r="I110" s="263">
        <v>1</v>
      </c>
      <c r="J110" s="92"/>
      <c r="K110" s="77"/>
      <c r="L110" s="77"/>
      <c r="M110" s="77"/>
      <c r="N110" s="77"/>
      <c r="O110" s="147"/>
      <c r="P110" s="148">
        <f t="shared" si="18"/>
        <v>0</v>
      </c>
      <c r="Q110" s="326"/>
    </row>
    <row r="111" spans="1:17" ht="12.75" customHeight="1" x14ac:dyDescent="0.2">
      <c r="A111" s="265">
        <v>109</v>
      </c>
      <c r="B111" s="115" t="str">
        <f t="shared" ref="B111:B112" si="20">IF(E111&lt;=I111,"A commander","        ")</f>
        <v>A commander</v>
      </c>
      <c r="C111" s="187">
        <v>84</v>
      </c>
      <c r="D111" s="219">
        <v>0</v>
      </c>
      <c r="E111" s="165">
        <f>IF(C111="","",D111+SUMPRODUCT((Entrée!$C$4:C158=C111)*(Entrée!$D$4:D158))-SUMPRODUCT((Sortie!$C$4:C158=C111)*(Sortie!$D$4:D158)))</f>
        <v>0</v>
      </c>
      <c r="F111" s="48" t="s">
        <v>102</v>
      </c>
      <c r="G111" s="74" t="s">
        <v>140</v>
      </c>
      <c r="H111" s="70" t="s">
        <v>149</v>
      </c>
      <c r="I111" s="164">
        <v>0.2</v>
      </c>
      <c r="J111" s="70">
        <v>1506</v>
      </c>
      <c r="K111" s="74" t="s">
        <v>202</v>
      </c>
      <c r="L111" s="74">
        <v>1</v>
      </c>
      <c r="M111" s="74">
        <v>1</v>
      </c>
      <c r="N111" s="74" t="s">
        <v>140</v>
      </c>
      <c r="O111" s="116">
        <v>146.25</v>
      </c>
      <c r="P111" s="117">
        <f t="shared" si="18"/>
        <v>146.25</v>
      </c>
      <c r="Q111" s="314">
        <v>0</v>
      </c>
    </row>
    <row r="112" spans="1:17" ht="12.75" customHeight="1" x14ac:dyDescent="0.2">
      <c r="A112" s="267">
        <v>110</v>
      </c>
      <c r="B112" s="115" t="str">
        <f t="shared" si="20"/>
        <v>A commander</v>
      </c>
      <c r="C112" s="187">
        <v>85</v>
      </c>
      <c r="D112" s="219">
        <v>0</v>
      </c>
      <c r="E112" s="165">
        <f>IF(C112="","",D112+SUMPRODUCT((Entrée!$C$4:C159=C112)*(Entrée!$D$4:D159))-SUMPRODUCT((Sortie!$C$4:C159=C112)*(Sortie!$D$4:D159)))</f>
        <v>0</v>
      </c>
      <c r="F112" s="48" t="s">
        <v>103</v>
      </c>
      <c r="G112" s="74" t="s">
        <v>140</v>
      </c>
      <c r="H112" s="70" t="s">
        <v>149</v>
      </c>
      <c r="I112" s="164">
        <v>0.2</v>
      </c>
      <c r="J112" s="70">
        <v>1506</v>
      </c>
      <c r="K112" s="74" t="s">
        <v>203</v>
      </c>
      <c r="L112" s="74">
        <v>0.5</v>
      </c>
      <c r="M112" s="74">
        <v>1</v>
      </c>
      <c r="N112" s="74" t="s">
        <v>140</v>
      </c>
      <c r="O112" s="116">
        <v>140.25</v>
      </c>
      <c r="P112" s="117">
        <f t="shared" si="18"/>
        <v>140.25</v>
      </c>
      <c r="Q112" s="314">
        <v>0</v>
      </c>
    </row>
    <row r="113" spans="1:17" ht="5.25" customHeight="1" x14ac:dyDescent="0.25">
      <c r="A113" s="245" t="s">
        <v>263</v>
      </c>
      <c r="B113" s="99"/>
      <c r="C113" s="188"/>
      <c r="D113" s="244">
        <v>2</v>
      </c>
      <c r="E113" s="246">
        <v>2</v>
      </c>
      <c r="F113" s="41"/>
      <c r="G113" s="65"/>
      <c r="H113" s="41"/>
      <c r="I113" s="247">
        <v>1</v>
      </c>
      <c r="J113" s="41"/>
      <c r="K113" s="65"/>
      <c r="L113" s="65"/>
      <c r="M113" s="65"/>
      <c r="N113" s="65"/>
      <c r="O113" s="119"/>
      <c r="P113" s="120">
        <f t="shared" si="18"/>
        <v>0</v>
      </c>
      <c r="Q113" s="315"/>
    </row>
    <row r="114" spans="1:17" ht="12.75" customHeight="1" thickBot="1" x14ac:dyDescent="0.25">
      <c r="A114" s="260" t="s">
        <v>264</v>
      </c>
      <c r="B114" s="110"/>
      <c r="C114" s="198"/>
      <c r="D114" s="261">
        <v>2</v>
      </c>
      <c r="E114" s="261">
        <v>2</v>
      </c>
      <c r="F114" s="58" t="s">
        <v>104</v>
      </c>
      <c r="G114" s="78"/>
      <c r="H114" s="93"/>
      <c r="I114" s="262">
        <v>1</v>
      </c>
      <c r="J114" s="93"/>
      <c r="K114" s="78"/>
      <c r="L114" s="78"/>
      <c r="M114" s="78"/>
      <c r="N114" s="78"/>
      <c r="O114" s="149"/>
      <c r="P114" s="150">
        <f t="shared" si="18"/>
        <v>0</v>
      </c>
      <c r="Q114" s="327"/>
    </row>
    <row r="115" spans="1:17" ht="12.75" customHeight="1" x14ac:dyDescent="0.2">
      <c r="A115" s="110">
        <v>111</v>
      </c>
      <c r="B115" s="115" t="str">
        <f t="shared" ref="B115" si="21">IF(E115&lt;=I115,"A commander","        ")</f>
        <v>A commander</v>
      </c>
      <c r="C115" s="187">
        <v>86</v>
      </c>
      <c r="D115" s="219">
        <v>1</v>
      </c>
      <c r="E115" s="165">
        <f>IF(C115="","",D115+SUMPRODUCT((Entrée!$C$4:C162=C115)*(Entrée!$D$4:D162))-SUMPRODUCT((Sortie!$C$4:C162=C115)*(Sortie!$D$4:D162)))</f>
        <v>1</v>
      </c>
      <c r="F115" s="48" t="s">
        <v>105</v>
      </c>
      <c r="G115" s="74" t="s">
        <v>139</v>
      </c>
      <c r="H115" s="64" t="s">
        <v>149</v>
      </c>
      <c r="I115" s="164">
        <v>1</v>
      </c>
      <c r="J115" s="70">
        <v>1506</v>
      </c>
      <c r="K115" s="74" t="s">
        <v>204</v>
      </c>
      <c r="L115" s="74">
        <v>1</v>
      </c>
      <c r="M115" s="74">
        <v>100</v>
      </c>
      <c r="N115" s="81" t="s">
        <v>205</v>
      </c>
      <c r="O115" s="116">
        <v>34.950000000000003</v>
      </c>
      <c r="P115" s="117">
        <f t="shared" si="18"/>
        <v>34.950000000000003</v>
      </c>
      <c r="Q115" s="314">
        <v>0</v>
      </c>
    </row>
    <row r="116" spans="1:17" ht="5.0999999999999996" customHeight="1" x14ac:dyDescent="0.25">
      <c r="A116" s="248" t="s">
        <v>265</v>
      </c>
      <c r="B116" s="111"/>
      <c r="C116" s="199"/>
      <c r="D116" s="250">
        <v>2</v>
      </c>
      <c r="E116" s="249">
        <v>2</v>
      </c>
      <c r="F116" s="59"/>
      <c r="G116" s="79"/>
      <c r="H116" s="59"/>
      <c r="I116" s="251">
        <v>1</v>
      </c>
      <c r="J116" s="59"/>
      <c r="K116" s="79"/>
      <c r="L116" s="79"/>
      <c r="M116" s="79"/>
      <c r="N116" s="79"/>
      <c r="O116" s="151"/>
      <c r="P116" s="152"/>
      <c r="Q116" s="328"/>
    </row>
    <row r="117" spans="1:17" ht="12.75" customHeight="1" thickBot="1" x14ac:dyDescent="0.25">
      <c r="A117" s="257" t="s">
        <v>266</v>
      </c>
      <c r="B117" s="112"/>
      <c r="C117" s="200"/>
      <c r="D117" s="258">
        <v>2</v>
      </c>
      <c r="E117" s="258">
        <v>2</v>
      </c>
      <c r="F117" s="60" t="s">
        <v>106</v>
      </c>
      <c r="G117" s="80"/>
      <c r="H117" s="94"/>
      <c r="I117" s="259">
        <v>1</v>
      </c>
      <c r="J117" s="94"/>
      <c r="K117" s="80"/>
      <c r="L117" s="80"/>
      <c r="M117" s="80"/>
      <c r="N117" s="80"/>
      <c r="O117" s="154"/>
      <c r="P117" s="155"/>
      <c r="Q117" s="329"/>
    </row>
    <row r="118" spans="1:17" ht="12.75" customHeight="1" x14ac:dyDescent="0.2">
      <c r="A118" s="112">
        <v>112</v>
      </c>
      <c r="B118" s="115" t="str">
        <f t="shared" ref="B118:B125" si="22">IF(E118&lt;=I118,"A commander","        ")</f>
        <v>A commander</v>
      </c>
      <c r="C118" s="187">
        <v>87</v>
      </c>
      <c r="D118" s="219">
        <v>1</v>
      </c>
      <c r="E118" s="165">
        <f>IF(C118="","",D118+SUMPRODUCT((Entrée!$C$4:C165=C118)*(Entrée!$D$4:D165))-SUMPRODUCT((Sortie!$C$4:C165=C118)*(Sortie!$D$4:D165)))</f>
        <v>1</v>
      </c>
      <c r="F118" s="48" t="s">
        <v>107</v>
      </c>
      <c r="G118" s="81" t="s">
        <v>138</v>
      </c>
      <c r="H118" s="70" t="s">
        <v>149</v>
      </c>
      <c r="I118" s="164">
        <v>100</v>
      </c>
      <c r="J118" s="70">
        <v>1506</v>
      </c>
      <c r="K118" s="81" t="s">
        <v>206</v>
      </c>
      <c r="L118" s="81">
        <v>200</v>
      </c>
      <c r="M118" s="74">
        <v>100</v>
      </c>
      <c r="N118" s="81" t="s">
        <v>138</v>
      </c>
      <c r="O118" s="116">
        <v>20</v>
      </c>
      <c r="P118" s="117">
        <f t="shared" si="18"/>
        <v>20</v>
      </c>
      <c r="Q118" s="314">
        <v>0</v>
      </c>
    </row>
    <row r="119" spans="1:17" ht="12.75" customHeight="1" x14ac:dyDescent="0.2">
      <c r="A119" s="112">
        <v>113</v>
      </c>
      <c r="B119" s="115" t="str">
        <f t="shared" si="22"/>
        <v>A commander</v>
      </c>
      <c r="C119" s="187">
        <v>88</v>
      </c>
      <c r="D119" s="219">
        <v>1</v>
      </c>
      <c r="E119" s="165">
        <f>IF(C119="","",D119+SUMPRODUCT((Entrée!$C$4:C166=C119)*(Entrée!$D$4:D166))-SUMPRODUCT((Sortie!$C$4:C166=C119)*(Sortie!$D$4:D166)))</f>
        <v>1</v>
      </c>
      <c r="F119" s="48" t="s">
        <v>108</v>
      </c>
      <c r="G119" s="81" t="s">
        <v>138</v>
      </c>
      <c r="H119" s="70" t="s">
        <v>149</v>
      </c>
      <c r="I119" s="164">
        <v>100</v>
      </c>
      <c r="J119" s="70">
        <v>1506</v>
      </c>
      <c r="K119" s="156" t="s">
        <v>207</v>
      </c>
      <c r="L119" s="156">
        <v>300</v>
      </c>
      <c r="M119" s="342">
        <v>100</v>
      </c>
      <c r="N119" s="81" t="s">
        <v>138</v>
      </c>
      <c r="O119" s="116">
        <v>20</v>
      </c>
      <c r="P119" s="117">
        <f t="shared" si="18"/>
        <v>20</v>
      </c>
      <c r="Q119" s="314">
        <v>0</v>
      </c>
    </row>
    <row r="120" spans="1:17" ht="12.75" customHeight="1" x14ac:dyDescent="0.2">
      <c r="A120" s="112">
        <v>114</v>
      </c>
      <c r="B120" s="115" t="str">
        <f t="shared" si="22"/>
        <v>A commander</v>
      </c>
      <c r="C120" s="187">
        <v>89</v>
      </c>
      <c r="D120" s="219">
        <v>1</v>
      </c>
      <c r="E120" s="165">
        <f>IF(C120="","",D120+SUMPRODUCT((Entrée!$C$4:C167=C120)*(Entrée!$D$4:D167))-SUMPRODUCT((Sortie!$C$4:C167=C120)*(Sortie!$D$4:D167)))</f>
        <v>1</v>
      </c>
      <c r="F120" s="48" t="s">
        <v>109</v>
      </c>
      <c r="G120" s="81" t="s">
        <v>138</v>
      </c>
      <c r="H120" s="70" t="s">
        <v>149</v>
      </c>
      <c r="I120" s="164">
        <v>100</v>
      </c>
      <c r="J120" s="70">
        <v>1506</v>
      </c>
      <c r="K120" s="81" t="s">
        <v>208</v>
      </c>
      <c r="L120" s="81">
        <v>300</v>
      </c>
      <c r="M120" s="74">
        <v>100</v>
      </c>
      <c r="N120" s="81" t="s">
        <v>138</v>
      </c>
      <c r="O120" s="116">
        <v>20</v>
      </c>
      <c r="P120" s="117">
        <f t="shared" ref="P120:P125" si="23">O120-(O120*Q120/100)</f>
        <v>20</v>
      </c>
      <c r="Q120" s="314">
        <v>0</v>
      </c>
    </row>
    <row r="121" spans="1:17" ht="12.75" customHeight="1" x14ac:dyDescent="0.2">
      <c r="A121" s="112">
        <v>115</v>
      </c>
      <c r="B121" s="115" t="str">
        <f t="shared" si="22"/>
        <v>A commander</v>
      </c>
      <c r="C121" s="187">
        <v>90</v>
      </c>
      <c r="D121" s="219">
        <v>1</v>
      </c>
      <c r="E121" s="165">
        <f>IF(C121="","",D121+SUMPRODUCT((Entrée!$C$4:C168=C121)*(Entrée!$D$4:D168))-SUMPRODUCT((Sortie!$C$4:C168=C121)*(Sortie!$D$4:D168)))</f>
        <v>1</v>
      </c>
      <c r="F121" s="48" t="s">
        <v>110</v>
      </c>
      <c r="G121" s="81" t="s">
        <v>138</v>
      </c>
      <c r="H121" s="70" t="s">
        <v>149</v>
      </c>
      <c r="I121" s="164">
        <v>100</v>
      </c>
      <c r="J121" s="70">
        <v>1506</v>
      </c>
      <c r="K121" s="156" t="s">
        <v>209</v>
      </c>
      <c r="L121" s="156">
        <v>300</v>
      </c>
      <c r="M121" s="74">
        <v>90</v>
      </c>
      <c r="N121" s="81" t="s">
        <v>138</v>
      </c>
      <c r="O121" s="116">
        <v>20</v>
      </c>
      <c r="P121" s="117">
        <f t="shared" si="23"/>
        <v>20</v>
      </c>
      <c r="Q121" s="314">
        <v>0</v>
      </c>
    </row>
    <row r="122" spans="1:17" ht="12.75" customHeight="1" x14ac:dyDescent="0.2">
      <c r="A122" s="112">
        <v>116</v>
      </c>
      <c r="B122" s="115" t="str">
        <f t="shared" si="22"/>
        <v>A commander</v>
      </c>
      <c r="C122" s="187">
        <v>91</v>
      </c>
      <c r="D122" s="219">
        <v>1</v>
      </c>
      <c r="E122" s="165">
        <f>IF(C122="","",D122+SUMPRODUCT((Entrée!$C$4:C169=C122)*(Entrée!$D$4:D169))-SUMPRODUCT((Sortie!$C$4:C169=C122)*(Sortie!$D$4:D169)))</f>
        <v>1</v>
      </c>
      <c r="F122" s="48" t="s">
        <v>111</v>
      </c>
      <c r="G122" s="81" t="s">
        <v>138</v>
      </c>
      <c r="H122" s="70" t="s">
        <v>149</v>
      </c>
      <c r="I122" s="164">
        <v>100</v>
      </c>
      <c r="J122" s="70">
        <v>1506</v>
      </c>
      <c r="K122" s="81" t="s">
        <v>210</v>
      </c>
      <c r="L122" s="81">
        <v>200</v>
      </c>
      <c r="M122" s="74">
        <v>100</v>
      </c>
      <c r="N122" s="81" t="s">
        <v>138</v>
      </c>
      <c r="O122" s="116">
        <v>18.559999999999999</v>
      </c>
      <c r="P122" s="117">
        <f t="shared" si="23"/>
        <v>18.559999999999999</v>
      </c>
      <c r="Q122" s="314">
        <v>0</v>
      </c>
    </row>
    <row r="123" spans="1:17" ht="12.75" customHeight="1" x14ac:dyDescent="0.2">
      <c r="A123" s="112">
        <v>117</v>
      </c>
      <c r="B123" s="115" t="str">
        <f t="shared" si="22"/>
        <v>A commander</v>
      </c>
      <c r="C123" s="187">
        <v>92</v>
      </c>
      <c r="D123" s="219">
        <v>1</v>
      </c>
      <c r="E123" s="165">
        <f>IF(C123="","",D123+SUMPRODUCT((Entrée!$C$4:C170=C123)*(Entrée!$D$4:D170))-SUMPRODUCT((Sortie!$C$4:C170=C123)*(Sortie!$D$4:D170)))</f>
        <v>1</v>
      </c>
      <c r="F123" s="48" t="s">
        <v>112</v>
      </c>
      <c r="G123" s="81" t="s">
        <v>138</v>
      </c>
      <c r="H123" s="70" t="s">
        <v>149</v>
      </c>
      <c r="I123" s="164">
        <v>100</v>
      </c>
      <c r="J123" s="70">
        <v>1506</v>
      </c>
      <c r="K123" s="81" t="s">
        <v>211</v>
      </c>
      <c r="L123" s="81">
        <v>300</v>
      </c>
      <c r="M123" s="74">
        <v>100</v>
      </c>
      <c r="N123" s="81" t="s">
        <v>138</v>
      </c>
      <c r="O123" s="116">
        <v>18.559999999999999</v>
      </c>
      <c r="P123" s="117">
        <f t="shared" si="23"/>
        <v>18.559999999999999</v>
      </c>
      <c r="Q123" s="314">
        <v>0</v>
      </c>
    </row>
    <row r="124" spans="1:17" ht="12.75" customHeight="1" x14ac:dyDescent="0.2">
      <c r="A124" s="112">
        <v>118</v>
      </c>
      <c r="B124" s="115" t="str">
        <f t="shared" si="22"/>
        <v>A commander</v>
      </c>
      <c r="C124" s="187">
        <v>93</v>
      </c>
      <c r="D124" s="219">
        <v>1</v>
      </c>
      <c r="E124" s="165">
        <f>IF(C124="","",D124+SUMPRODUCT((Entrée!$C$4:C171=C124)*(Entrée!$D$4:D171))-SUMPRODUCT((Sortie!$C$4:C171=C124)*(Sortie!$D$4:D171)))</f>
        <v>1</v>
      </c>
      <c r="F124" s="48" t="s">
        <v>113</v>
      </c>
      <c r="G124" s="81" t="s">
        <v>138</v>
      </c>
      <c r="H124" s="70" t="s">
        <v>149</v>
      </c>
      <c r="I124" s="164">
        <v>100</v>
      </c>
      <c r="J124" s="70">
        <v>1506</v>
      </c>
      <c r="K124" s="81" t="s">
        <v>212</v>
      </c>
      <c r="L124" s="81">
        <v>300</v>
      </c>
      <c r="M124" s="74">
        <v>100</v>
      </c>
      <c r="N124" s="81" t="s">
        <v>138</v>
      </c>
      <c r="O124" s="116">
        <v>18.559999999999999</v>
      </c>
      <c r="P124" s="117">
        <f t="shared" si="23"/>
        <v>18.559999999999999</v>
      </c>
      <c r="Q124" s="314">
        <v>0</v>
      </c>
    </row>
    <row r="125" spans="1:17" ht="12.75" customHeight="1" x14ac:dyDescent="0.2">
      <c r="A125" s="112">
        <v>119</v>
      </c>
      <c r="B125" s="115" t="str">
        <f t="shared" si="22"/>
        <v>A commander</v>
      </c>
      <c r="C125" s="187">
        <v>94</v>
      </c>
      <c r="D125" s="219">
        <v>1</v>
      </c>
      <c r="E125" s="165">
        <f>IF(C125="","",D125+SUMPRODUCT((Entrée!$C$4:C172=C125)*(Entrée!$D$4:D172))-SUMPRODUCT((Sortie!$C$4:C172=C125)*(Sortie!$D$4:D172)))</f>
        <v>1</v>
      </c>
      <c r="F125" s="48" t="s">
        <v>114</v>
      </c>
      <c r="G125" s="81" t="s">
        <v>138</v>
      </c>
      <c r="H125" s="70" t="s">
        <v>149</v>
      </c>
      <c r="I125" s="164">
        <v>100</v>
      </c>
      <c r="J125" s="70">
        <v>1506</v>
      </c>
      <c r="K125" s="81" t="s">
        <v>210</v>
      </c>
      <c r="L125" s="81">
        <v>300</v>
      </c>
      <c r="M125" s="74">
        <v>90</v>
      </c>
      <c r="N125" s="81" t="s">
        <v>138</v>
      </c>
      <c r="O125" s="116">
        <v>18.559999999999999</v>
      </c>
      <c r="P125" s="117">
        <f t="shared" si="23"/>
        <v>18.559999999999999</v>
      </c>
      <c r="Q125" s="314">
        <v>0</v>
      </c>
    </row>
    <row r="126" spans="1:17" ht="5.0999999999999996" customHeight="1" x14ac:dyDescent="0.2">
      <c r="A126" s="252" t="s">
        <v>265</v>
      </c>
      <c r="B126" s="113"/>
      <c r="C126" s="199"/>
      <c r="D126" s="250">
        <v>2</v>
      </c>
      <c r="E126" s="250">
        <v>2</v>
      </c>
      <c r="F126" s="61"/>
      <c r="G126" s="82"/>
      <c r="H126" s="79"/>
      <c r="I126" s="253">
        <v>1</v>
      </c>
      <c r="J126" s="79"/>
      <c r="K126" s="82"/>
      <c r="L126" s="82"/>
      <c r="M126" s="153"/>
      <c r="N126" s="82"/>
      <c r="O126" s="151"/>
      <c r="P126" s="152"/>
      <c r="Q126" s="328"/>
    </row>
    <row r="127" spans="1:17" ht="12.75" customHeight="1" x14ac:dyDescent="0.2">
      <c r="A127" s="254" t="s">
        <v>266</v>
      </c>
      <c r="B127" s="114"/>
      <c r="C127" s="201"/>
      <c r="D127" s="255">
        <v>2</v>
      </c>
      <c r="E127" s="255">
        <v>2</v>
      </c>
      <c r="F127" s="62" t="s">
        <v>115</v>
      </c>
      <c r="G127" s="83"/>
      <c r="H127" s="95"/>
      <c r="I127" s="256">
        <v>1</v>
      </c>
      <c r="J127" s="95"/>
      <c r="K127" s="83"/>
      <c r="L127" s="83"/>
      <c r="M127" s="83"/>
      <c r="N127" s="83"/>
      <c r="O127" s="157"/>
      <c r="P127" s="158"/>
      <c r="Q127" s="330"/>
    </row>
    <row r="128" spans="1:17" ht="12.75" customHeight="1" x14ac:dyDescent="0.2">
      <c r="A128" s="114">
        <v>120</v>
      </c>
      <c r="B128" s="115" t="str">
        <f t="shared" ref="B128:B130" si="24">IF(E128&lt;=I128,"A commander","        ")</f>
        <v>A commander</v>
      </c>
      <c r="C128" s="187">
        <v>95</v>
      </c>
      <c r="D128" s="219">
        <v>1</v>
      </c>
      <c r="E128" s="165">
        <f>IF(C128="","",D128+SUMPRODUCT((Entrée!$C$4:C175=C128)*(Entrée!$D$4:D175))-SUMPRODUCT((Sortie!$C$4:C175=C128)*(Sortie!$D$4:D175)))</f>
        <v>1</v>
      </c>
      <c r="F128" s="63" t="s">
        <v>116</v>
      </c>
      <c r="G128" s="84" t="s">
        <v>138</v>
      </c>
      <c r="H128" s="96" t="s">
        <v>150</v>
      </c>
      <c r="I128" s="214">
        <v>20</v>
      </c>
      <c r="J128" s="159">
        <v>1506</v>
      </c>
      <c r="K128" s="84" t="s">
        <v>213</v>
      </c>
      <c r="L128" s="84">
        <v>200</v>
      </c>
      <c r="M128" s="88">
        <v>100</v>
      </c>
      <c r="N128" s="84" t="s">
        <v>138</v>
      </c>
      <c r="O128" s="160">
        <v>19</v>
      </c>
      <c r="P128" s="160">
        <f t="shared" ref="P128:P130" si="25">O128-(O128*Q128)</f>
        <v>19</v>
      </c>
      <c r="Q128" s="331">
        <v>0</v>
      </c>
    </row>
    <row r="129" spans="1:17" ht="12.75" customHeight="1" x14ac:dyDescent="0.2">
      <c r="A129" s="114">
        <v>121</v>
      </c>
      <c r="B129" s="115" t="str">
        <f t="shared" si="24"/>
        <v>A commander</v>
      </c>
      <c r="C129" s="187">
        <v>96</v>
      </c>
      <c r="D129" s="219">
        <v>1</v>
      </c>
      <c r="E129" s="165">
        <f>IF(C129="","",D129+SUMPRODUCT((Entrée!$C$4:C176=C129)*(Entrée!$D$4:D176))-SUMPRODUCT((Sortie!$C$4:C176=C129)*(Sortie!$D$4:D176)))</f>
        <v>1</v>
      </c>
      <c r="F129" s="48" t="s">
        <v>117</v>
      </c>
      <c r="G129" s="81" t="s">
        <v>138</v>
      </c>
      <c r="H129" s="96" t="s">
        <v>150</v>
      </c>
      <c r="I129" s="164">
        <v>10</v>
      </c>
      <c r="J129" s="70">
        <v>1506</v>
      </c>
      <c r="K129" s="81" t="s">
        <v>214</v>
      </c>
      <c r="L129" s="81">
        <v>100</v>
      </c>
      <c r="M129" s="74">
        <v>100</v>
      </c>
      <c r="N129" s="81" t="s">
        <v>138</v>
      </c>
      <c r="O129" s="117">
        <v>30</v>
      </c>
      <c r="P129" s="117">
        <f t="shared" si="25"/>
        <v>30</v>
      </c>
      <c r="Q129" s="314">
        <v>0</v>
      </c>
    </row>
    <row r="130" spans="1:17" ht="12.75" customHeight="1" x14ac:dyDescent="0.2">
      <c r="A130" s="114">
        <v>122</v>
      </c>
      <c r="B130" s="115" t="str">
        <f t="shared" si="24"/>
        <v>A commander</v>
      </c>
      <c r="C130" s="187">
        <v>97</v>
      </c>
      <c r="D130" s="219">
        <v>1</v>
      </c>
      <c r="E130" s="165">
        <f>IF(C130="","",D130+SUMPRODUCT((Entrée!$C$4:C177=C130)*(Entrée!$D$4:D177))-SUMPRODUCT((Sortie!$C$4:C177=C130)*(Sortie!$D$4:D177)))</f>
        <v>1</v>
      </c>
      <c r="F130" s="48" t="s">
        <v>118</v>
      </c>
      <c r="G130" s="81" t="s">
        <v>138</v>
      </c>
      <c r="H130" s="96" t="s">
        <v>150</v>
      </c>
      <c r="I130" s="164">
        <v>10</v>
      </c>
      <c r="J130" s="70">
        <v>1506</v>
      </c>
      <c r="K130" s="81" t="s">
        <v>215</v>
      </c>
      <c r="L130" s="81">
        <v>100</v>
      </c>
      <c r="M130" s="74">
        <v>10</v>
      </c>
      <c r="N130" s="81" t="s">
        <v>138</v>
      </c>
      <c r="O130" s="117">
        <v>5.6</v>
      </c>
      <c r="P130" s="117">
        <f t="shared" si="25"/>
        <v>5.6</v>
      </c>
      <c r="Q130" s="314">
        <v>0</v>
      </c>
    </row>
  </sheetData>
  <mergeCells count="17">
    <mergeCell ref="H2:H3"/>
    <mergeCell ref="I2:I3"/>
    <mergeCell ref="J2:J3"/>
    <mergeCell ref="K2:K3"/>
    <mergeCell ref="L2:L3"/>
    <mergeCell ref="A1:Q1"/>
    <mergeCell ref="G2:G3"/>
    <mergeCell ref="A2:A3"/>
    <mergeCell ref="B2:B3"/>
    <mergeCell ref="C2:C3"/>
    <mergeCell ref="E2:E3"/>
    <mergeCell ref="F2:F3"/>
    <mergeCell ref="D2:D3"/>
    <mergeCell ref="O2:O3"/>
    <mergeCell ref="P2:P3"/>
    <mergeCell ref="Q2:Q3"/>
    <mergeCell ref="M2:N2"/>
  </mergeCells>
  <phoneticPr fontId="6" type="noConversion"/>
  <conditionalFormatting sqref="C70:D70">
    <cfRule type="expression" dxfId="15" priority="58" stopIfTrue="1">
      <formula>MOD(ROW(),2)</formula>
    </cfRule>
  </conditionalFormatting>
  <conditionalFormatting sqref="B6:B10">
    <cfRule type="containsText" dxfId="14" priority="16" operator="containsText" text="A commander">
      <formula>NOT(ISERROR(SEARCH("A commander",B6)))</formula>
    </cfRule>
  </conditionalFormatting>
  <conditionalFormatting sqref="B118:B125">
    <cfRule type="containsText" dxfId="13" priority="3" operator="containsText" text="A commander">
      <formula>NOT(ISERROR(SEARCH("A commander",B118)))</formula>
    </cfRule>
  </conditionalFormatting>
  <conditionalFormatting sqref="B13:B17">
    <cfRule type="containsText" dxfId="12" priority="15" operator="containsText" text="A commander">
      <formula>NOT(ISERROR(SEARCH("A commander",B13)))</formula>
    </cfRule>
  </conditionalFormatting>
  <conditionalFormatting sqref="B20:B25">
    <cfRule type="containsText" dxfId="11" priority="14" operator="containsText" text="A commander">
      <formula>NOT(ISERROR(SEARCH("A commander",B20)))</formula>
    </cfRule>
  </conditionalFormatting>
  <conditionalFormatting sqref="B28:B43">
    <cfRule type="containsText" dxfId="10" priority="13" operator="containsText" text="A commander">
      <formula>NOT(ISERROR(SEARCH("A commander",B28)))</formula>
    </cfRule>
  </conditionalFormatting>
  <conditionalFormatting sqref="B46:B67">
    <cfRule type="containsText" dxfId="9" priority="12" operator="containsText" text="A commander">
      <formula>NOT(ISERROR(SEARCH("A commander",B46)))</formula>
    </cfRule>
  </conditionalFormatting>
  <conditionalFormatting sqref="B70">
    <cfRule type="containsText" dxfId="8" priority="11" operator="containsText" text="A commander">
      <formula>NOT(ISERROR(SEARCH("A commander",B70)))</formula>
    </cfRule>
  </conditionalFormatting>
  <conditionalFormatting sqref="B73:B80">
    <cfRule type="containsText" dxfId="7" priority="10" operator="containsText" text="A commander">
      <formula>NOT(ISERROR(SEARCH("A commander",B73)))</formula>
    </cfRule>
  </conditionalFormatting>
  <conditionalFormatting sqref="B83">
    <cfRule type="containsText" dxfId="6" priority="9" operator="containsText" text="A commander">
      <formula>NOT(ISERROR(SEARCH("A commander",B83)))</formula>
    </cfRule>
  </conditionalFormatting>
  <conditionalFormatting sqref="B86:B93">
    <cfRule type="containsText" dxfId="5" priority="8" operator="containsText" text="A commander">
      <formula>NOT(ISERROR(SEARCH("A commander",B86)))</formula>
    </cfRule>
  </conditionalFormatting>
  <conditionalFormatting sqref="B96:B101">
    <cfRule type="containsText" dxfId="4" priority="7" operator="containsText" text="A commander">
      <formula>NOT(ISERROR(SEARCH("A commander",B96)))</formula>
    </cfRule>
  </conditionalFormatting>
  <conditionalFormatting sqref="B104:B108">
    <cfRule type="containsText" dxfId="3" priority="6" operator="containsText" text="A commander">
      <formula>NOT(ISERROR(SEARCH("A commander",B104)))</formula>
    </cfRule>
  </conditionalFormatting>
  <conditionalFormatting sqref="B111:B112">
    <cfRule type="containsText" dxfId="2" priority="5" operator="containsText" text="A commander">
      <formula>NOT(ISERROR(SEARCH("A commander",B111)))</formula>
    </cfRule>
  </conditionalFormatting>
  <conditionalFormatting sqref="B115">
    <cfRule type="containsText" dxfId="1" priority="1" operator="containsText" text="A commander">
      <formula>NOT(ISERROR(SEARCH("A commander",B115)))</formula>
    </cfRule>
  </conditionalFormatting>
  <conditionalFormatting sqref="B128:B130">
    <cfRule type="containsText" dxfId="0" priority="2" operator="containsText" text="A commander">
      <formula>NOT(ISERROR(SEARCH("A commander",B128)))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nouvellement">
                <anchor moveWithCells="1" sizeWithCells="1">
                  <from>
                    <xdr:col>9</xdr:col>
                    <xdr:colOff>104775</xdr:colOff>
                    <xdr:row>0</xdr:row>
                    <xdr:rowOff>19050</xdr:rowOff>
                  </from>
                  <to>
                    <xdr:col>11</xdr:col>
                    <xdr:colOff>714375</xdr:colOff>
                    <xdr:row>0</xdr:row>
                    <xdr:rowOff>876300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I130"/>
  <sheetViews>
    <sheetView zoomScale="89" zoomScaleNormal="89" workbookViewId="0">
      <selection activeCell="A5" sqref="A5:I130"/>
    </sheetView>
  </sheetViews>
  <sheetFormatPr baseColWidth="10" defaultRowHeight="12.75" x14ac:dyDescent="0.2"/>
  <cols>
    <col min="1" max="1" width="16.625" style="19" customWidth="1"/>
    <col min="2" max="2" width="59.75" customWidth="1"/>
    <col min="3" max="3" width="18.75" style="355" customWidth="1"/>
    <col min="4" max="4" width="16.25" style="19" customWidth="1"/>
    <col min="5" max="5" width="9.5" style="226" customWidth="1"/>
    <col min="6" max="6" width="14.875" style="226" customWidth="1"/>
    <col min="7" max="7" width="12.875" style="233" customWidth="1"/>
    <col min="8" max="8" width="11" style="335"/>
    <col min="9" max="9" width="11" style="223"/>
  </cols>
  <sheetData>
    <row r="1" spans="1:9" ht="27" thickBot="1" x14ac:dyDescent="0.45">
      <c r="A1" s="375" t="s">
        <v>232</v>
      </c>
      <c r="B1" s="376"/>
      <c r="C1" s="376"/>
      <c r="D1" s="377"/>
      <c r="E1" s="225"/>
      <c r="F1" s="225"/>
      <c r="G1" s="232"/>
    </row>
    <row r="2" spans="1:9" ht="12.75" customHeight="1" x14ac:dyDescent="0.2">
      <c r="A2" s="378"/>
      <c r="B2" s="378"/>
      <c r="C2" s="378"/>
      <c r="D2" s="378"/>
    </row>
    <row r="3" spans="1:9" ht="21" x14ac:dyDescent="0.2">
      <c r="A3" s="379"/>
      <c r="B3" s="379"/>
      <c r="C3" s="379"/>
      <c r="D3" s="379"/>
      <c r="G3" s="234"/>
    </row>
    <row r="4" spans="1:9" ht="12" customHeight="1" x14ac:dyDescent="0.2">
      <c r="A4" s="208" t="s">
        <v>233</v>
      </c>
      <c r="B4" s="208" t="s">
        <v>2</v>
      </c>
      <c r="C4" s="351" t="s">
        <v>0</v>
      </c>
      <c r="D4" s="208" t="s">
        <v>236</v>
      </c>
      <c r="E4" s="227" t="s">
        <v>219</v>
      </c>
      <c r="F4" s="227" t="s">
        <v>237</v>
      </c>
      <c r="G4" s="224" t="s">
        <v>238</v>
      </c>
      <c r="H4" s="338" t="s">
        <v>224</v>
      </c>
      <c r="I4" s="224" t="s">
        <v>223</v>
      </c>
    </row>
    <row r="5" spans="1:9" ht="12.75" customHeight="1" x14ac:dyDescent="0.2">
      <c r="A5" s="74"/>
      <c r="B5" s="44"/>
      <c r="C5" s="352"/>
      <c r="D5" s="74"/>
      <c r="E5" s="229"/>
      <c r="F5" s="229"/>
      <c r="G5" s="236"/>
      <c r="H5" s="336"/>
      <c r="I5" s="116"/>
    </row>
    <row r="6" spans="1:9" ht="12.75" customHeight="1" x14ac:dyDescent="0.2">
      <c r="A6" s="74"/>
      <c r="B6" s="44"/>
      <c r="C6" s="352"/>
      <c r="D6" s="74"/>
      <c r="E6" s="229"/>
      <c r="F6" s="229"/>
      <c r="G6" s="236"/>
      <c r="H6" s="336"/>
      <c r="I6" s="116"/>
    </row>
    <row r="7" spans="1:9" ht="12.75" customHeight="1" x14ac:dyDescent="0.2">
      <c r="A7" s="74"/>
      <c r="B7" s="44"/>
      <c r="C7" s="352"/>
      <c r="D7" s="74"/>
      <c r="E7" s="229"/>
      <c r="F7" s="229"/>
      <c r="G7" s="236"/>
      <c r="H7" s="336"/>
      <c r="I7" s="116"/>
    </row>
    <row r="8" spans="1:9" ht="12.75" customHeight="1" x14ac:dyDescent="0.2">
      <c r="A8" s="74"/>
      <c r="B8" s="44"/>
      <c r="C8" s="352"/>
      <c r="D8" s="74"/>
      <c r="E8" s="229"/>
      <c r="F8" s="229"/>
      <c r="G8" s="236"/>
      <c r="H8" s="336"/>
      <c r="I8" s="116"/>
    </row>
    <row r="9" spans="1:9" ht="12.75" customHeight="1" x14ac:dyDescent="0.2">
      <c r="A9" s="74"/>
      <c r="B9" s="44"/>
      <c r="C9" s="352"/>
      <c r="D9" s="74"/>
      <c r="E9" s="229"/>
      <c r="F9" s="229"/>
      <c r="G9" s="236"/>
      <c r="H9" s="336"/>
      <c r="I9" s="116"/>
    </row>
    <row r="10" spans="1:9" ht="12.75" customHeight="1" x14ac:dyDescent="0.2">
      <c r="A10" s="74"/>
      <c r="B10" s="44"/>
      <c r="C10" s="352"/>
      <c r="D10" s="74"/>
      <c r="E10" s="229"/>
      <c r="F10" s="229"/>
      <c r="G10" s="236"/>
      <c r="H10" s="336"/>
      <c r="I10" s="116"/>
    </row>
    <row r="11" spans="1:9" ht="12.75" customHeight="1" x14ac:dyDescent="0.2">
      <c r="A11" s="74"/>
      <c r="B11" s="44"/>
      <c r="C11" s="352"/>
      <c r="D11" s="231"/>
      <c r="E11" s="228"/>
      <c r="F11" s="228"/>
      <c r="G11" s="238"/>
      <c r="H11" s="336"/>
      <c r="I11" s="116"/>
    </row>
    <row r="12" spans="1:9" ht="12.75" customHeight="1" x14ac:dyDescent="0.2">
      <c r="A12" s="74"/>
      <c r="B12" s="44"/>
      <c r="C12" s="352"/>
      <c r="D12" s="74"/>
      <c r="E12" s="229"/>
      <c r="F12" s="229"/>
      <c r="G12" s="236"/>
      <c r="H12" s="336"/>
      <c r="I12" s="116"/>
    </row>
    <row r="13" spans="1:9" ht="12.75" customHeight="1" x14ac:dyDescent="0.2">
      <c r="A13" s="74"/>
      <c r="B13" s="44"/>
      <c r="C13" s="352"/>
      <c r="D13" s="74"/>
      <c r="E13" s="229"/>
      <c r="F13" s="229"/>
      <c r="G13" s="236"/>
      <c r="H13" s="336"/>
      <c r="I13" s="116"/>
    </row>
    <row r="14" spans="1:9" ht="12.75" customHeight="1" x14ac:dyDescent="0.2">
      <c r="A14" s="74"/>
      <c r="B14" s="44"/>
      <c r="C14" s="352"/>
      <c r="D14" s="70"/>
      <c r="E14" s="229"/>
      <c r="F14" s="230"/>
      <c r="G14" s="238"/>
      <c r="H14" s="336"/>
      <c r="I14" s="116"/>
    </row>
    <row r="15" spans="1:9" ht="12.75" customHeight="1" x14ac:dyDescent="0.2">
      <c r="A15" s="74"/>
      <c r="B15" s="44"/>
      <c r="C15" s="352"/>
      <c r="D15" s="70"/>
      <c r="E15" s="229"/>
      <c r="F15" s="230"/>
      <c r="G15" s="238"/>
      <c r="H15" s="336"/>
      <c r="I15" s="116"/>
    </row>
    <row r="16" spans="1:9" ht="12.75" customHeight="1" x14ac:dyDescent="0.2">
      <c r="A16" s="74"/>
      <c r="B16" s="44"/>
      <c r="C16" s="352"/>
      <c r="D16" s="74"/>
      <c r="E16" s="229"/>
      <c r="F16" s="229"/>
      <c r="G16" s="236"/>
      <c r="H16" s="336"/>
      <c r="I16" s="116"/>
    </row>
    <row r="17" spans="1:9" ht="12.75" customHeight="1" x14ac:dyDescent="0.2">
      <c r="A17" s="74"/>
      <c r="B17" s="74"/>
      <c r="C17" s="352"/>
      <c r="D17" s="231"/>
      <c r="E17" s="228"/>
      <c r="F17" s="228"/>
      <c r="G17" s="235"/>
      <c r="H17" s="336"/>
      <c r="I17" s="116"/>
    </row>
    <row r="18" spans="1:9" ht="12.75" customHeight="1" x14ac:dyDescent="0.2">
      <c r="A18" s="74"/>
      <c r="B18" s="44"/>
      <c r="C18" s="352"/>
      <c r="D18" s="212"/>
      <c r="E18" s="228"/>
      <c r="F18" s="228"/>
      <c r="G18" s="235"/>
      <c r="H18" s="336"/>
      <c r="I18" s="116"/>
    </row>
    <row r="19" spans="1:9" ht="12.75" customHeight="1" x14ac:dyDescent="0.2">
      <c r="A19" s="74"/>
      <c r="B19" s="70"/>
      <c r="C19" s="132"/>
      <c r="D19" s="74"/>
      <c r="E19" s="229"/>
      <c r="F19" s="229"/>
      <c r="G19" s="236"/>
      <c r="H19" s="336"/>
      <c r="I19" s="116"/>
    </row>
    <row r="20" spans="1:9" ht="12.75" customHeight="1" x14ac:dyDescent="0.2">
      <c r="A20" s="74"/>
      <c r="B20" s="44"/>
      <c r="C20" s="352"/>
      <c r="D20" s="74"/>
      <c r="E20" s="229"/>
      <c r="F20" s="229"/>
      <c r="G20" s="236"/>
      <c r="H20" s="336"/>
      <c r="I20" s="116"/>
    </row>
    <row r="21" spans="1:9" ht="12.75" customHeight="1" x14ac:dyDescent="0.2">
      <c r="A21" s="231"/>
      <c r="B21" s="211"/>
      <c r="C21" s="353"/>
      <c r="D21" s="74"/>
      <c r="E21" s="229"/>
      <c r="F21" s="229"/>
      <c r="G21" s="236"/>
      <c r="H21" s="336"/>
      <c r="I21" s="116"/>
    </row>
    <row r="22" spans="1:9" ht="12.75" customHeight="1" x14ac:dyDescent="0.2">
      <c r="A22" s="74"/>
      <c r="B22" s="44"/>
      <c r="C22" s="352"/>
      <c r="D22" s="74"/>
      <c r="E22" s="229"/>
      <c r="F22" s="229"/>
      <c r="G22" s="236"/>
      <c r="H22" s="336"/>
      <c r="I22" s="116"/>
    </row>
    <row r="23" spans="1:9" ht="12.75" customHeight="1" x14ac:dyDescent="0.2">
      <c r="A23" s="74"/>
      <c r="B23" s="44"/>
      <c r="C23" s="352"/>
      <c r="D23" s="74"/>
      <c r="E23" s="229"/>
      <c r="F23" s="229"/>
      <c r="G23" s="236"/>
      <c r="H23" s="336"/>
      <c r="I23" s="116"/>
    </row>
    <row r="24" spans="1:9" ht="12.75" customHeight="1" x14ac:dyDescent="0.2">
      <c r="A24" s="74"/>
      <c r="B24" s="44"/>
      <c r="C24" s="352"/>
      <c r="D24" s="74"/>
      <c r="E24" s="229"/>
      <c r="F24" s="229"/>
      <c r="G24" s="236"/>
      <c r="H24" s="336"/>
      <c r="I24" s="116"/>
    </row>
    <row r="25" spans="1:9" ht="12.75" customHeight="1" x14ac:dyDescent="0.2">
      <c r="A25" s="74"/>
      <c r="B25" s="44"/>
      <c r="C25" s="352"/>
      <c r="D25" s="74"/>
      <c r="E25" s="229"/>
      <c r="F25" s="229"/>
      <c r="G25" s="236"/>
      <c r="H25" s="336"/>
      <c r="I25" s="116"/>
    </row>
    <row r="26" spans="1:9" ht="12.75" customHeight="1" x14ac:dyDescent="0.2">
      <c r="A26" s="212"/>
      <c r="B26" s="210"/>
      <c r="C26" s="354"/>
      <c r="D26" s="231"/>
      <c r="E26" s="228"/>
      <c r="F26" s="228"/>
      <c r="G26" s="238"/>
      <c r="H26" s="336"/>
      <c r="I26" s="116"/>
    </row>
    <row r="27" spans="1:9" ht="12.75" customHeight="1" x14ac:dyDescent="0.2">
      <c r="A27" s="74"/>
      <c r="B27" s="44"/>
      <c r="C27" s="352"/>
      <c r="D27" s="74"/>
      <c r="E27" s="229"/>
      <c r="F27" s="229"/>
      <c r="G27" s="236"/>
      <c r="H27" s="336"/>
      <c r="I27" s="116"/>
    </row>
    <row r="28" spans="1:9" ht="12.75" customHeight="1" x14ac:dyDescent="0.2">
      <c r="A28" s="74"/>
      <c r="B28" s="44"/>
      <c r="C28" s="352"/>
      <c r="D28" s="74"/>
      <c r="E28" s="229"/>
      <c r="F28" s="229"/>
      <c r="G28" s="236"/>
      <c r="H28" s="336"/>
      <c r="I28" s="116"/>
    </row>
    <row r="29" spans="1:9" ht="12.75" customHeight="1" x14ac:dyDescent="0.2">
      <c r="A29" s="74"/>
      <c r="B29" s="44"/>
      <c r="C29" s="352"/>
      <c r="D29" s="74"/>
      <c r="E29" s="229"/>
      <c r="F29" s="229"/>
      <c r="G29" s="236"/>
      <c r="H29" s="336"/>
      <c r="I29" s="116"/>
    </row>
    <row r="30" spans="1:9" ht="12.75" customHeight="1" x14ac:dyDescent="0.2">
      <c r="A30" s="231"/>
      <c r="B30" s="211"/>
      <c r="C30" s="353"/>
      <c r="D30" s="74"/>
      <c r="E30" s="229"/>
      <c r="F30" s="229"/>
      <c r="G30" s="236"/>
      <c r="H30" s="336"/>
      <c r="I30" s="116"/>
    </row>
    <row r="31" spans="1:9" ht="12.75" customHeight="1" x14ac:dyDescent="0.2">
      <c r="A31" s="74"/>
      <c r="B31" s="44"/>
      <c r="C31" s="352"/>
      <c r="D31" s="74"/>
      <c r="E31" s="229"/>
      <c r="F31" s="229"/>
      <c r="G31" s="236"/>
      <c r="H31" s="336"/>
      <c r="I31" s="116"/>
    </row>
    <row r="32" spans="1:9" ht="12.75" customHeight="1" x14ac:dyDescent="0.2">
      <c r="A32" s="74"/>
      <c r="B32" s="44"/>
      <c r="C32" s="352"/>
      <c r="D32" s="74"/>
      <c r="E32" s="229"/>
      <c r="F32" s="229"/>
      <c r="G32" s="236"/>
      <c r="H32" s="336"/>
      <c r="I32" s="116"/>
    </row>
    <row r="33" spans="1:9" ht="12.75" customHeight="1" x14ac:dyDescent="0.2">
      <c r="A33" s="74"/>
      <c r="B33" s="44"/>
      <c r="C33" s="352"/>
      <c r="D33" s="74"/>
      <c r="E33" s="229"/>
      <c r="F33" s="229"/>
      <c r="G33" s="236"/>
      <c r="H33" s="336"/>
      <c r="I33" s="116"/>
    </row>
    <row r="34" spans="1:9" ht="12.75" customHeight="1" x14ac:dyDescent="0.2">
      <c r="A34" s="74"/>
      <c r="B34" s="44"/>
      <c r="C34" s="352"/>
      <c r="D34" s="74"/>
      <c r="E34" s="229"/>
      <c r="F34" s="229"/>
      <c r="G34" s="236"/>
      <c r="H34" s="336"/>
      <c r="I34" s="116"/>
    </row>
    <row r="35" spans="1:9" ht="12.75" customHeight="1" x14ac:dyDescent="0.2">
      <c r="A35" s="74"/>
      <c r="B35" s="44"/>
      <c r="C35" s="352"/>
      <c r="D35" s="74"/>
      <c r="E35" s="229"/>
      <c r="F35" s="229"/>
      <c r="G35" s="236"/>
      <c r="H35" s="336"/>
      <c r="I35" s="116"/>
    </row>
    <row r="36" spans="1:9" ht="12.75" customHeight="1" x14ac:dyDescent="0.2">
      <c r="A36" s="74"/>
      <c r="B36" s="70"/>
      <c r="C36" s="132"/>
      <c r="D36" s="70"/>
      <c r="E36" s="229"/>
      <c r="F36" s="230"/>
      <c r="G36" s="235"/>
      <c r="H36" s="336"/>
      <c r="I36" s="116"/>
    </row>
    <row r="37" spans="1:9" ht="12.75" customHeight="1" x14ac:dyDescent="0.2">
      <c r="A37" s="74"/>
      <c r="B37" s="44"/>
      <c r="C37" s="352"/>
      <c r="D37" s="74"/>
      <c r="E37" s="229"/>
      <c r="F37" s="229"/>
      <c r="G37" s="236"/>
      <c r="H37" s="336"/>
      <c r="I37" s="116"/>
    </row>
    <row r="38" spans="1:9" ht="12.75" customHeight="1" x14ac:dyDescent="0.2">
      <c r="A38" s="74"/>
      <c r="B38" s="74"/>
      <c r="C38" s="352"/>
      <c r="D38" s="70"/>
      <c r="E38" s="118"/>
      <c r="F38" s="230"/>
      <c r="G38" s="238"/>
      <c r="H38" s="336"/>
      <c r="I38" s="116"/>
    </row>
    <row r="39" spans="1:9" ht="12.75" customHeight="1" x14ac:dyDescent="0.2">
      <c r="A39" s="74"/>
      <c r="B39" s="44"/>
      <c r="C39" s="352"/>
      <c r="D39" s="74"/>
      <c r="E39" s="229"/>
      <c r="F39" s="229"/>
      <c r="G39" s="236"/>
      <c r="H39" s="336"/>
      <c r="I39" s="116"/>
    </row>
    <row r="40" spans="1:9" x14ac:dyDescent="0.2">
      <c r="A40" s="74"/>
      <c r="B40" s="44"/>
      <c r="C40" s="352"/>
      <c r="D40" s="74"/>
      <c r="E40" s="229"/>
      <c r="F40" s="229"/>
      <c r="G40" s="236"/>
      <c r="H40" s="336"/>
      <c r="I40" s="116"/>
    </row>
    <row r="41" spans="1:9" x14ac:dyDescent="0.2">
      <c r="A41" s="74"/>
      <c r="B41" s="44"/>
      <c r="C41" s="352"/>
      <c r="D41" s="74"/>
      <c r="E41" s="229"/>
      <c r="F41" s="229"/>
      <c r="G41" s="236"/>
      <c r="H41" s="336"/>
      <c r="I41" s="116"/>
    </row>
    <row r="42" spans="1:9" x14ac:dyDescent="0.2">
      <c r="A42" s="212"/>
      <c r="B42" s="210"/>
      <c r="C42" s="354"/>
      <c r="D42" s="231"/>
      <c r="E42" s="228"/>
      <c r="F42" s="228"/>
      <c r="G42" s="235"/>
      <c r="H42" s="336"/>
      <c r="I42" s="116"/>
    </row>
    <row r="43" spans="1:9" x14ac:dyDescent="0.2">
      <c r="A43" s="74"/>
      <c r="B43" s="44"/>
      <c r="C43" s="352"/>
      <c r="D43" s="74"/>
      <c r="E43" s="229"/>
      <c r="F43" s="229"/>
      <c r="G43" s="236"/>
      <c r="H43" s="336"/>
      <c r="I43" s="116"/>
    </row>
    <row r="44" spans="1:9" x14ac:dyDescent="0.2">
      <c r="A44" s="74"/>
      <c r="B44" s="44"/>
      <c r="C44" s="352"/>
      <c r="D44" s="74"/>
      <c r="E44" s="229"/>
      <c r="F44" s="229"/>
      <c r="G44" s="236"/>
      <c r="H44" s="336"/>
      <c r="I44" s="116"/>
    </row>
    <row r="45" spans="1:9" x14ac:dyDescent="0.2">
      <c r="A45" s="74"/>
      <c r="B45" s="70"/>
      <c r="C45" s="132"/>
      <c r="D45" s="70"/>
      <c r="E45" s="229"/>
      <c r="F45" s="230"/>
      <c r="G45" s="236"/>
      <c r="H45" s="336"/>
      <c r="I45" s="116"/>
    </row>
    <row r="46" spans="1:9" x14ac:dyDescent="0.2">
      <c r="A46" s="74"/>
      <c r="B46" s="44"/>
      <c r="C46" s="352"/>
      <c r="D46" s="74"/>
      <c r="E46" s="229"/>
      <c r="F46" s="229"/>
      <c r="G46" s="236"/>
      <c r="H46" s="336"/>
      <c r="I46" s="116"/>
    </row>
    <row r="47" spans="1:9" x14ac:dyDescent="0.2">
      <c r="A47" s="74"/>
      <c r="B47" s="74"/>
      <c r="C47" s="352"/>
      <c r="D47" s="70"/>
      <c r="E47" s="229"/>
      <c r="F47" s="230"/>
      <c r="G47" s="238"/>
      <c r="H47" s="336"/>
      <c r="I47" s="116"/>
    </row>
    <row r="48" spans="1:9" x14ac:dyDescent="0.2">
      <c r="A48" s="74"/>
      <c r="B48" s="44"/>
      <c r="C48" s="352"/>
      <c r="D48" s="74"/>
      <c r="E48" s="229"/>
      <c r="F48" s="229"/>
      <c r="G48" s="236"/>
      <c r="H48" s="336"/>
      <c r="I48" s="116"/>
    </row>
    <row r="49" spans="1:9" x14ac:dyDescent="0.2">
      <c r="A49" s="74"/>
      <c r="B49" s="44"/>
      <c r="C49" s="352"/>
      <c r="D49" s="74"/>
      <c r="E49" s="229"/>
      <c r="F49" s="229"/>
      <c r="G49" s="236"/>
      <c r="H49" s="336"/>
      <c r="I49" s="116"/>
    </row>
    <row r="50" spans="1:9" x14ac:dyDescent="0.2">
      <c r="A50" s="305"/>
      <c r="B50" s="70"/>
      <c r="C50" s="132"/>
      <c r="D50" s="70"/>
      <c r="E50" s="118"/>
      <c r="F50" s="230"/>
      <c r="G50" s="238"/>
      <c r="H50" s="336"/>
      <c r="I50" s="116"/>
    </row>
    <row r="51" spans="1:9" x14ac:dyDescent="0.2">
      <c r="A51" s="74"/>
      <c r="B51" s="44"/>
      <c r="C51" s="352"/>
      <c r="D51" s="70"/>
      <c r="E51" s="118"/>
      <c r="F51" s="230"/>
      <c r="G51" s="238"/>
      <c r="H51" s="336"/>
      <c r="I51" s="116"/>
    </row>
    <row r="52" spans="1:9" x14ac:dyDescent="0.2">
      <c r="A52" s="74"/>
      <c r="B52" s="70"/>
      <c r="C52" s="132"/>
      <c r="D52" s="70"/>
      <c r="E52" s="118"/>
      <c r="F52" s="230"/>
      <c r="G52" s="238"/>
      <c r="H52" s="336"/>
      <c r="I52" s="116"/>
    </row>
    <row r="53" spans="1:9" x14ac:dyDescent="0.2">
      <c r="A53" s="74"/>
      <c r="B53" s="44"/>
      <c r="C53" s="352"/>
      <c r="D53" s="74"/>
      <c r="E53" s="229"/>
      <c r="F53" s="229"/>
      <c r="G53" s="236"/>
      <c r="H53" s="336"/>
      <c r="I53" s="116"/>
    </row>
    <row r="54" spans="1:9" x14ac:dyDescent="0.2">
      <c r="A54" s="74"/>
      <c r="B54" s="44"/>
      <c r="C54" s="352"/>
      <c r="D54" s="74"/>
      <c r="E54" s="229"/>
      <c r="F54" s="229"/>
      <c r="G54" s="236"/>
      <c r="H54" s="336"/>
      <c r="I54" s="116"/>
    </row>
    <row r="55" spans="1:9" x14ac:dyDescent="0.2">
      <c r="A55" s="74"/>
      <c r="B55" s="44"/>
      <c r="C55" s="352"/>
      <c r="D55" s="74"/>
      <c r="E55" s="229"/>
      <c r="F55" s="229"/>
      <c r="G55" s="236"/>
      <c r="H55" s="336"/>
      <c r="I55" s="116"/>
    </row>
    <row r="56" spans="1:9" x14ac:dyDescent="0.2">
      <c r="A56" s="74"/>
      <c r="B56" s="44"/>
      <c r="C56" s="352"/>
      <c r="D56" s="74"/>
      <c r="E56" s="229"/>
      <c r="F56" s="229"/>
      <c r="G56" s="236"/>
      <c r="H56" s="336"/>
      <c r="I56" s="116"/>
    </row>
    <row r="57" spans="1:9" x14ac:dyDescent="0.2">
      <c r="A57" s="74"/>
      <c r="B57" s="44"/>
      <c r="C57" s="352"/>
      <c r="D57" s="74"/>
      <c r="E57" s="229"/>
      <c r="F57" s="229"/>
      <c r="G57" s="236"/>
      <c r="H57" s="336"/>
      <c r="I57" s="116"/>
    </row>
    <row r="58" spans="1:9" x14ac:dyDescent="0.2">
      <c r="A58" s="74"/>
      <c r="B58" s="44"/>
      <c r="C58" s="352"/>
      <c r="D58" s="212"/>
      <c r="E58" s="228"/>
      <c r="F58" s="228"/>
      <c r="G58" s="235"/>
      <c r="H58" s="336"/>
      <c r="I58" s="116"/>
    </row>
    <row r="59" spans="1:9" x14ac:dyDescent="0.2">
      <c r="A59" s="212"/>
      <c r="B59" s="210"/>
      <c r="C59" s="354"/>
      <c r="D59" s="74"/>
      <c r="E59" s="229"/>
      <c r="F59" s="229"/>
      <c r="G59" s="236"/>
      <c r="H59" s="336"/>
      <c r="I59" s="116"/>
    </row>
    <row r="60" spans="1:9" x14ac:dyDescent="0.2">
      <c r="A60" s="74"/>
      <c r="B60" s="44"/>
      <c r="C60" s="352"/>
      <c r="D60" s="74"/>
      <c r="E60" s="229"/>
      <c r="F60" s="229"/>
      <c r="G60" s="236"/>
      <c r="H60" s="336"/>
      <c r="I60" s="116"/>
    </row>
    <row r="61" spans="1:9" x14ac:dyDescent="0.2">
      <c r="A61" s="74"/>
      <c r="B61" s="44"/>
      <c r="C61" s="352"/>
      <c r="D61" s="74"/>
      <c r="E61" s="229"/>
      <c r="F61" s="229"/>
      <c r="G61" s="236"/>
      <c r="H61" s="336"/>
      <c r="I61" s="116"/>
    </row>
    <row r="62" spans="1:9" x14ac:dyDescent="0.2">
      <c r="A62" s="305"/>
      <c r="B62" s="70"/>
      <c r="C62" s="132"/>
      <c r="D62" s="70"/>
      <c r="E62" s="229"/>
      <c r="F62" s="230"/>
      <c r="G62" s="238"/>
      <c r="H62" s="336"/>
      <c r="I62" s="116"/>
    </row>
    <row r="63" spans="1:9" x14ac:dyDescent="0.2">
      <c r="A63" s="74"/>
      <c r="B63" s="44"/>
      <c r="C63" s="352"/>
      <c r="D63" s="74"/>
      <c r="E63" s="229"/>
      <c r="F63" s="229"/>
      <c r="G63" s="236"/>
      <c r="H63" s="336"/>
      <c r="I63" s="116"/>
    </row>
    <row r="64" spans="1:9" x14ac:dyDescent="0.2">
      <c r="A64" s="74"/>
      <c r="B64" s="44"/>
      <c r="C64" s="352"/>
      <c r="D64" s="70"/>
      <c r="E64" s="229"/>
      <c r="F64" s="230"/>
      <c r="G64" s="236"/>
      <c r="H64" s="336"/>
      <c r="I64" s="116"/>
    </row>
    <row r="65" spans="1:9" x14ac:dyDescent="0.2">
      <c r="A65" s="74"/>
      <c r="B65" s="44"/>
      <c r="C65" s="352"/>
      <c r="D65" s="70"/>
      <c r="E65" s="229"/>
      <c r="F65" s="230"/>
      <c r="G65" s="237"/>
      <c r="H65" s="336"/>
      <c r="I65" s="116"/>
    </row>
    <row r="66" spans="1:9" x14ac:dyDescent="0.2">
      <c r="A66" s="231"/>
      <c r="B66" s="211"/>
      <c r="C66" s="353"/>
      <c r="D66" s="231"/>
      <c r="E66" s="228"/>
      <c r="F66" s="228"/>
      <c r="G66" s="235"/>
      <c r="H66" s="336"/>
      <c r="I66" s="116"/>
    </row>
    <row r="67" spans="1:9" x14ac:dyDescent="0.2">
      <c r="A67" s="212"/>
      <c r="B67" s="210"/>
      <c r="C67" s="354"/>
      <c r="D67" s="74"/>
      <c r="E67" s="229"/>
      <c r="F67" s="229"/>
      <c r="G67" s="236"/>
      <c r="H67" s="336"/>
      <c r="I67" s="116"/>
    </row>
    <row r="68" spans="1:9" x14ac:dyDescent="0.2">
      <c r="A68" s="231"/>
      <c r="B68" s="211"/>
      <c r="C68" s="353"/>
      <c r="D68" s="231"/>
      <c r="E68" s="228"/>
      <c r="F68" s="228"/>
      <c r="G68" s="238"/>
      <c r="H68" s="336"/>
      <c r="I68" s="116"/>
    </row>
    <row r="69" spans="1:9" x14ac:dyDescent="0.2">
      <c r="A69" s="74"/>
      <c r="B69" s="44"/>
      <c r="C69" s="352"/>
      <c r="D69" s="231"/>
      <c r="E69" s="228"/>
      <c r="F69" s="228"/>
      <c r="G69" s="238"/>
      <c r="H69" s="336"/>
      <c r="I69" s="116"/>
    </row>
    <row r="70" spans="1:9" x14ac:dyDescent="0.2">
      <c r="A70" s="74"/>
      <c r="B70" s="70"/>
      <c r="C70" s="132"/>
      <c r="D70" s="74"/>
      <c r="E70" s="229"/>
      <c r="F70" s="229"/>
      <c r="G70" s="236"/>
      <c r="H70" s="336"/>
      <c r="I70" s="116"/>
    </row>
    <row r="71" spans="1:9" x14ac:dyDescent="0.2">
      <c r="A71" s="74"/>
      <c r="B71" s="44"/>
      <c r="C71" s="352"/>
      <c r="D71" s="74"/>
      <c r="E71" s="229"/>
      <c r="F71" s="229"/>
      <c r="G71" s="236"/>
      <c r="H71" s="336"/>
      <c r="I71" s="116"/>
    </row>
    <row r="72" spans="1:9" x14ac:dyDescent="0.2">
      <c r="A72" s="74"/>
      <c r="B72" s="44"/>
      <c r="C72" s="352"/>
      <c r="D72" s="74"/>
      <c r="E72" s="229"/>
      <c r="F72" s="229"/>
      <c r="G72" s="236"/>
      <c r="H72" s="336"/>
      <c r="I72" s="116"/>
    </row>
    <row r="73" spans="1:9" x14ac:dyDescent="0.2">
      <c r="A73" s="74"/>
      <c r="B73" s="74"/>
      <c r="C73" s="352"/>
      <c r="D73" s="231"/>
      <c r="E73" s="228"/>
      <c r="F73" s="228"/>
      <c r="G73" s="235"/>
      <c r="H73" s="336"/>
      <c r="I73" s="116"/>
    </row>
    <row r="74" spans="1:9" x14ac:dyDescent="0.2">
      <c r="A74" s="74"/>
      <c r="B74" s="44"/>
      <c r="C74" s="352"/>
      <c r="D74" s="70"/>
      <c r="E74" s="229"/>
      <c r="F74" s="230"/>
      <c r="G74" s="238"/>
      <c r="H74" s="336"/>
      <c r="I74" s="116"/>
    </row>
    <row r="75" spans="1:9" x14ac:dyDescent="0.2">
      <c r="A75" s="81"/>
      <c r="B75" s="70"/>
      <c r="C75" s="132"/>
      <c r="D75" s="74"/>
      <c r="E75" s="229"/>
      <c r="F75" s="229"/>
      <c r="G75" s="236"/>
      <c r="H75" s="336"/>
      <c r="I75" s="116"/>
    </row>
    <row r="76" spans="1:9" x14ac:dyDescent="0.2">
      <c r="A76" s="74"/>
      <c r="B76" s="44"/>
      <c r="C76" s="352"/>
      <c r="D76" s="74"/>
      <c r="E76" s="229"/>
      <c r="F76" s="229"/>
      <c r="G76" s="236"/>
      <c r="H76" s="336"/>
      <c r="I76" s="116"/>
    </row>
    <row r="77" spans="1:9" x14ac:dyDescent="0.2">
      <c r="A77" s="74"/>
      <c r="B77" s="44"/>
      <c r="C77" s="352"/>
      <c r="D77" s="70"/>
      <c r="E77" s="118"/>
      <c r="F77" s="230"/>
      <c r="G77" s="238"/>
      <c r="H77" s="336"/>
      <c r="I77" s="116"/>
    </row>
    <row r="78" spans="1:9" x14ac:dyDescent="0.2">
      <c r="A78" s="231"/>
      <c r="B78" s="209"/>
      <c r="C78" s="353"/>
      <c r="D78" s="231"/>
      <c r="E78" s="228"/>
      <c r="F78" s="228"/>
      <c r="G78" s="235"/>
      <c r="H78" s="336"/>
      <c r="I78" s="116"/>
    </row>
    <row r="79" spans="1:9" x14ac:dyDescent="0.2">
      <c r="A79" s="74"/>
      <c r="B79" s="44"/>
      <c r="C79" s="352"/>
      <c r="D79" s="231"/>
      <c r="E79" s="228"/>
      <c r="F79" s="228"/>
      <c r="G79" s="235"/>
      <c r="H79" s="336"/>
      <c r="I79" s="116"/>
    </row>
    <row r="80" spans="1:9" x14ac:dyDescent="0.2">
      <c r="A80" s="74"/>
      <c r="B80" s="44"/>
      <c r="C80" s="352"/>
      <c r="D80" s="74"/>
      <c r="E80" s="229"/>
      <c r="F80" s="229"/>
      <c r="G80" s="236"/>
      <c r="H80" s="336"/>
      <c r="I80" s="116"/>
    </row>
    <row r="81" spans="1:9" x14ac:dyDescent="0.2">
      <c r="A81" s="74"/>
      <c r="B81" s="44"/>
      <c r="C81" s="352"/>
      <c r="D81" s="74"/>
      <c r="E81" s="229"/>
      <c r="F81" s="229"/>
      <c r="G81" s="236"/>
      <c r="H81" s="336"/>
      <c r="I81" s="116"/>
    </row>
    <row r="82" spans="1:9" x14ac:dyDescent="0.2">
      <c r="A82" s="231"/>
      <c r="B82" s="211"/>
      <c r="C82" s="353"/>
      <c r="D82" s="74"/>
      <c r="E82" s="229"/>
      <c r="F82" s="229"/>
      <c r="G82" s="236"/>
      <c r="H82" s="336"/>
      <c r="I82" s="116"/>
    </row>
    <row r="83" spans="1:9" x14ac:dyDescent="0.2">
      <c r="A83" s="306"/>
      <c r="B83" s="70"/>
      <c r="C83" s="132"/>
      <c r="D83" s="74"/>
      <c r="E83" s="229"/>
      <c r="F83" s="229"/>
      <c r="G83" s="236"/>
      <c r="H83" s="336"/>
      <c r="I83" s="116"/>
    </row>
    <row r="84" spans="1:9" x14ac:dyDescent="0.2">
      <c r="A84" s="74"/>
      <c r="B84" s="44"/>
      <c r="C84" s="352"/>
      <c r="D84" s="74"/>
      <c r="E84" s="229"/>
      <c r="F84" s="229"/>
      <c r="G84" s="236"/>
      <c r="H84" s="336"/>
      <c r="I84" s="116"/>
    </row>
    <row r="85" spans="1:9" x14ac:dyDescent="0.2">
      <c r="A85" s="74"/>
      <c r="B85" s="44"/>
      <c r="C85" s="352"/>
      <c r="D85" s="74"/>
      <c r="E85" s="229"/>
      <c r="F85" s="229"/>
      <c r="G85" s="236"/>
      <c r="H85" s="336"/>
      <c r="I85" s="116"/>
    </row>
    <row r="86" spans="1:9" x14ac:dyDescent="0.2">
      <c r="A86" s="74"/>
      <c r="B86" s="74"/>
      <c r="C86" s="352"/>
      <c r="D86" s="74"/>
      <c r="E86" s="229"/>
      <c r="F86" s="229"/>
      <c r="G86" s="236"/>
      <c r="H86" s="336"/>
      <c r="I86" s="116"/>
    </row>
    <row r="87" spans="1:9" x14ac:dyDescent="0.2">
      <c r="A87" s="231"/>
      <c r="B87" s="211"/>
      <c r="C87" s="353"/>
      <c r="D87" s="74"/>
      <c r="E87" s="229"/>
      <c r="F87" s="229"/>
      <c r="G87" s="236"/>
      <c r="H87" s="336"/>
      <c r="I87" s="116"/>
    </row>
    <row r="88" spans="1:9" x14ac:dyDescent="0.2">
      <c r="A88" s="231"/>
      <c r="B88" s="211"/>
      <c r="C88" s="353"/>
      <c r="D88" s="74"/>
      <c r="E88" s="229"/>
      <c r="F88" s="229"/>
      <c r="G88" s="236"/>
      <c r="H88" s="336"/>
      <c r="I88" s="116"/>
    </row>
    <row r="89" spans="1:9" x14ac:dyDescent="0.2">
      <c r="A89" s="74"/>
      <c r="B89" s="44"/>
      <c r="C89" s="352"/>
      <c r="D89" s="74"/>
      <c r="E89" s="229"/>
      <c r="F89" s="229"/>
      <c r="G89" s="236"/>
      <c r="H89" s="336"/>
      <c r="I89" s="116"/>
    </row>
    <row r="90" spans="1:9" x14ac:dyDescent="0.2">
      <c r="A90" s="74"/>
      <c r="B90" s="44"/>
      <c r="C90" s="352"/>
      <c r="D90" s="74"/>
      <c r="E90" s="229"/>
      <c r="F90" s="229"/>
      <c r="G90" s="236"/>
      <c r="H90" s="336"/>
      <c r="I90" s="116"/>
    </row>
    <row r="91" spans="1:9" x14ac:dyDescent="0.2">
      <c r="A91" s="74"/>
      <c r="B91" s="44"/>
      <c r="C91" s="352"/>
      <c r="D91" s="74"/>
      <c r="E91" s="229"/>
      <c r="F91" s="229"/>
      <c r="G91" s="236"/>
      <c r="H91" s="336"/>
      <c r="I91" s="116"/>
    </row>
    <row r="92" spans="1:9" x14ac:dyDescent="0.2">
      <c r="A92" s="74"/>
      <c r="B92" s="44"/>
      <c r="C92" s="352"/>
      <c r="D92" s="74"/>
      <c r="E92" s="229"/>
      <c r="F92" s="229"/>
      <c r="G92" s="236"/>
      <c r="H92" s="336"/>
      <c r="I92" s="116"/>
    </row>
    <row r="93" spans="1:9" x14ac:dyDescent="0.2">
      <c r="A93" s="74"/>
      <c r="B93" s="44"/>
      <c r="C93" s="352"/>
      <c r="D93" s="74"/>
      <c r="E93" s="229"/>
      <c r="F93" s="229"/>
      <c r="G93" s="236"/>
      <c r="H93" s="336"/>
      <c r="I93" s="116"/>
    </row>
    <row r="94" spans="1:9" x14ac:dyDescent="0.2">
      <c r="A94" s="74"/>
      <c r="B94" s="44"/>
      <c r="C94" s="352"/>
      <c r="D94" s="74"/>
      <c r="E94" s="229"/>
      <c r="F94" s="229"/>
      <c r="G94" s="236"/>
      <c r="H94" s="336"/>
      <c r="I94" s="116"/>
    </row>
    <row r="95" spans="1:9" x14ac:dyDescent="0.2">
      <c r="A95" s="74"/>
      <c r="B95" s="44"/>
      <c r="C95" s="352"/>
      <c r="D95" s="74"/>
      <c r="E95" s="229"/>
      <c r="F95" s="229"/>
      <c r="G95" s="236"/>
      <c r="H95" s="336"/>
      <c r="I95" s="116"/>
    </row>
    <row r="96" spans="1:9" x14ac:dyDescent="0.2">
      <c r="A96" s="74"/>
      <c r="B96" s="44"/>
      <c r="C96" s="352"/>
      <c r="D96" s="74"/>
      <c r="E96" s="229"/>
      <c r="F96" s="229"/>
      <c r="G96" s="236"/>
      <c r="H96" s="336"/>
      <c r="I96" s="116"/>
    </row>
    <row r="97" spans="1:9" x14ac:dyDescent="0.2">
      <c r="A97" s="74"/>
      <c r="B97" s="44"/>
      <c r="C97" s="352"/>
      <c r="D97" s="74"/>
      <c r="E97" s="229"/>
      <c r="F97" s="229"/>
      <c r="G97" s="236"/>
      <c r="H97" s="336"/>
      <c r="I97" s="116"/>
    </row>
    <row r="98" spans="1:9" x14ac:dyDescent="0.2">
      <c r="A98" s="74"/>
      <c r="B98" s="44"/>
      <c r="C98" s="352"/>
      <c r="D98" s="74"/>
      <c r="E98" s="229"/>
      <c r="F98" s="229"/>
      <c r="G98" s="236"/>
      <c r="H98" s="336"/>
      <c r="I98" s="116"/>
    </row>
    <row r="99" spans="1:9" x14ac:dyDescent="0.2">
      <c r="A99" s="74"/>
      <c r="B99" s="44"/>
      <c r="C99" s="352"/>
      <c r="D99" s="74"/>
      <c r="E99" s="229"/>
      <c r="F99" s="229"/>
      <c r="G99" s="236"/>
      <c r="H99" s="336"/>
      <c r="I99" s="116"/>
    </row>
    <row r="100" spans="1:9" x14ac:dyDescent="0.2">
      <c r="A100" s="74"/>
      <c r="B100" s="44"/>
      <c r="C100" s="352"/>
      <c r="D100" s="74"/>
      <c r="E100" s="229"/>
      <c r="F100" s="229"/>
      <c r="G100" s="236"/>
      <c r="H100" s="336"/>
      <c r="I100" s="116"/>
    </row>
    <row r="101" spans="1:9" x14ac:dyDescent="0.2">
      <c r="A101" s="74"/>
      <c r="B101" s="44"/>
      <c r="C101" s="352"/>
      <c r="D101" s="74"/>
      <c r="E101" s="229"/>
      <c r="F101" s="229"/>
      <c r="G101" s="236"/>
      <c r="H101" s="336"/>
      <c r="I101" s="116"/>
    </row>
    <row r="102" spans="1:9" x14ac:dyDescent="0.2">
      <c r="A102" s="74"/>
      <c r="B102" s="44"/>
      <c r="C102" s="352"/>
      <c r="D102" s="74"/>
      <c r="E102" s="229"/>
      <c r="F102" s="229"/>
      <c r="G102" s="236"/>
      <c r="H102" s="336"/>
      <c r="I102" s="116"/>
    </row>
    <row r="103" spans="1:9" x14ac:dyDescent="0.2">
      <c r="A103" s="74"/>
      <c r="B103" s="44"/>
      <c r="C103" s="352"/>
      <c r="D103" s="74"/>
      <c r="E103" s="229"/>
      <c r="F103" s="229"/>
      <c r="G103" s="236"/>
      <c r="H103" s="336"/>
      <c r="I103" s="116"/>
    </row>
    <row r="104" spans="1:9" x14ac:dyDescent="0.2">
      <c r="A104" s="74"/>
      <c r="B104" s="44"/>
      <c r="C104" s="352"/>
      <c r="D104" s="74"/>
      <c r="E104" s="229"/>
      <c r="F104" s="229"/>
      <c r="G104" s="236"/>
      <c r="H104" s="336"/>
      <c r="I104" s="116"/>
    </row>
    <row r="105" spans="1:9" x14ac:dyDescent="0.2">
      <c r="A105" s="74"/>
      <c r="B105" s="44"/>
      <c r="C105" s="352"/>
      <c r="D105" s="74"/>
      <c r="E105" s="229"/>
      <c r="F105" s="229"/>
      <c r="G105" s="236"/>
      <c r="H105" s="336"/>
      <c r="I105" s="116"/>
    </row>
    <row r="106" spans="1:9" x14ac:dyDescent="0.2">
      <c r="A106" s="74"/>
      <c r="B106" s="44"/>
      <c r="C106" s="352"/>
      <c r="D106" s="74"/>
      <c r="E106" s="229"/>
      <c r="F106" s="229"/>
      <c r="G106" s="236"/>
      <c r="H106" s="336"/>
      <c r="I106" s="116"/>
    </row>
    <row r="107" spans="1:9" x14ac:dyDescent="0.2">
      <c r="A107" s="74"/>
      <c r="B107" s="44"/>
      <c r="C107" s="352"/>
      <c r="D107" s="74"/>
      <c r="E107" s="229"/>
      <c r="F107" s="229"/>
      <c r="G107" s="236"/>
      <c r="H107" s="336"/>
      <c r="I107" s="116"/>
    </row>
    <row r="108" spans="1:9" x14ac:dyDescent="0.2">
      <c r="A108" s="74"/>
      <c r="B108" s="44"/>
      <c r="C108" s="352"/>
      <c r="D108" s="74"/>
      <c r="E108" s="229"/>
      <c r="F108" s="229"/>
      <c r="G108" s="236"/>
      <c r="H108" s="336"/>
      <c r="I108" s="116"/>
    </row>
    <row r="109" spans="1:9" x14ac:dyDescent="0.2">
      <c r="A109" s="74"/>
      <c r="B109" s="44"/>
      <c r="C109" s="352"/>
      <c r="D109" s="74"/>
      <c r="E109" s="229"/>
      <c r="F109" s="229"/>
      <c r="G109" s="236"/>
      <c r="H109" s="336"/>
      <c r="I109" s="116"/>
    </row>
    <row r="110" spans="1:9" x14ac:dyDescent="0.2">
      <c r="A110" s="74"/>
      <c r="B110" s="44"/>
      <c r="C110" s="352"/>
      <c r="D110" s="74"/>
      <c r="E110" s="229"/>
      <c r="F110" s="229"/>
      <c r="G110" s="236"/>
      <c r="H110" s="336"/>
      <c r="I110" s="116"/>
    </row>
    <row r="111" spans="1:9" x14ac:dyDescent="0.2">
      <c r="A111" s="74"/>
      <c r="B111" s="44"/>
      <c r="C111" s="352"/>
      <c r="D111" s="74"/>
      <c r="E111" s="229"/>
      <c r="F111" s="229"/>
      <c r="G111" s="236"/>
      <c r="H111" s="336"/>
      <c r="I111" s="116"/>
    </row>
    <row r="112" spans="1:9" x14ac:dyDescent="0.2">
      <c r="A112" s="74"/>
      <c r="B112" s="44"/>
      <c r="C112" s="352"/>
      <c r="D112" s="74"/>
      <c r="E112" s="229"/>
      <c r="F112" s="229"/>
      <c r="G112" s="236"/>
      <c r="H112" s="336"/>
      <c r="I112" s="116"/>
    </row>
    <row r="113" spans="1:9" x14ac:dyDescent="0.2">
      <c r="A113" s="74"/>
      <c r="B113" s="44"/>
      <c r="C113" s="352"/>
      <c r="D113" s="74"/>
      <c r="E113" s="229"/>
      <c r="F113" s="229"/>
      <c r="G113" s="236"/>
      <c r="H113" s="336"/>
      <c r="I113" s="116"/>
    </row>
    <row r="114" spans="1:9" x14ac:dyDescent="0.2">
      <c r="A114" s="74"/>
      <c r="B114" s="44"/>
      <c r="C114" s="352"/>
      <c r="D114" s="74"/>
      <c r="E114" s="229"/>
      <c r="F114" s="229"/>
      <c r="G114" s="236"/>
      <c r="H114" s="336"/>
      <c r="I114" s="116"/>
    </row>
    <row r="115" spans="1:9" x14ac:dyDescent="0.2">
      <c r="A115" s="74"/>
      <c r="B115" s="44"/>
      <c r="C115" s="352"/>
      <c r="D115" s="74"/>
      <c r="E115" s="229"/>
      <c r="F115" s="229"/>
      <c r="G115" s="236"/>
      <c r="H115" s="336"/>
      <c r="I115" s="116"/>
    </row>
    <row r="116" spans="1:9" x14ac:dyDescent="0.2">
      <c r="A116" s="74"/>
      <c r="B116" s="44"/>
      <c r="C116" s="352"/>
      <c r="D116" s="74"/>
      <c r="E116" s="229"/>
      <c r="F116" s="229"/>
      <c r="G116" s="236"/>
      <c r="H116" s="336"/>
      <c r="I116" s="116"/>
    </row>
    <row r="117" spans="1:9" x14ac:dyDescent="0.2">
      <c r="A117" s="74"/>
      <c r="B117" s="44"/>
      <c r="C117" s="352"/>
      <c r="D117" s="74"/>
      <c r="E117" s="229"/>
      <c r="F117" s="229"/>
      <c r="G117" s="236"/>
      <c r="H117" s="336"/>
      <c r="I117" s="116"/>
    </row>
    <row r="118" spans="1:9" x14ac:dyDescent="0.2">
      <c r="A118" s="74"/>
      <c r="B118" s="44"/>
      <c r="C118" s="352"/>
      <c r="D118" s="74"/>
      <c r="E118" s="229"/>
      <c r="F118" s="229"/>
      <c r="G118" s="236"/>
      <c r="H118" s="336"/>
      <c r="I118" s="116"/>
    </row>
    <row r="119" spans="1:9" x14ac:dyDescent="0.2">
      <c r="A119" s="74"/>
      <c r="B119" s="44"/>
      <c r="C119" s="352"/>
      <c r="D119" s="74"/>
      <c r="E119" s="229"/>
      <c r="F119" s="229"/>
      <c r="G119" s="236"/>
      <c r="H119" s="336"/>
      <c r="I119" s="116"/>
    </row>
    <row r="120" spans="1:9" x14ac:dyDescent="0.2">
      <c r="A120" s="74"/>
      <c r="B120" s="44"/>
      <c r="C120" s="352"/>
      <c r="D120" s="74"/>
      <c r="E120" s="229"/>
      <c r="F120" s="229"/>
      <c r="G120" s="236"/>
      <c r="H120" s="336"/>
      <c r="I120" s="116"/>
    </row>
    <row r="121" spans="1:9" x14ac:dyDescent="0.2">
      <c r="A121" s="74"/>
      <c r="B121" s="44"/>
      <c r="C121" s="352"/>
      <c r="D121" s="74"/>
      <c r="E121" s="229"/>
      <c r="F121" s="229"/>
      <c r="G121" s="236"/>
      <c r="H121" s="336"/>
      <c r="I121" s="116"/>
    </row>
    <row r="122" spans="1:9" x14ac:dyDescent="0.2">
      <c r="A122" s="74"/>
      <c r="B122" s="44"/>
      <c r="C122" s="352"/>
      <c r="D122" s="74"/>
      <c r="E122" s="229"/>
      <c r="F122" s="229"/>
      <c r="G122" s="236"/>
      <c r="H122" s="336"/>
      <c r="I122" s="116"/>
    </row>
    <row r="123" spans="1:9" x14ac:dyDescent="0.2">
      <c r="A123" s="74"/>
      <c r="B123" s="44"/>
      <c r="C123" s="352"/>
      <c r="D123" s="74"/>
      <c r="E123" s="229"/>
      <c r="F123" s="229"/>
      <c r="G123" s="236"/>
      <c r="H123" s="336"/>
      <c r="I123" s="116"/>
    </row>
    <row r="124" spans="1:9" x14ac:dyDescent="0.2">
      <c r="A124" s="74"/>
      <c r="B124" s="44"/>
      <c r="C124" s="352"/>
      <c r="D124" s="74"/>
      <c r="E124" s="229"/>
      <c r="F124" s="229"/>
      <c r="G124" s="236"/>
      <c r="H124" s="336"/>
      <c r="I124" s="116"/>
    </row>
    <row r="125" spans="1:9" x14ac:dyDescent="0.2">
      <c r="A125" s="74"/>
      <c r="B125" s="44"/>
      <c r="C125" s="352"/>
      <c r="D125" s="74"/>
      <c r="E125" s="229"/>
      <c r="F125" s="229"/>
      <c r="G125" s="236"/>
      <c r="H125" s="336"/>
      <c r="I125" s="116"/>
    </row>
    <row r="126" spans="1:9" x14ac:dyDescent="0.2">
      <c r="A126" s="74"/>
      <c r="B126" s="44"/>
      <c r="C126" s="352"/>
      <c r="D126" s="74"/>
      <c r="E126" s="229"/>
      <c r="F126" s="229"/>
      <c r="G126" s="236"/>
      <c r="H126" s="336"/>
      <c r="I126" s="116"/>
    </row>
    <row r="127" spans="1:9" x14ac:dyDescent="0.2">
      <c r="A127" s="74"/>
      <c r="B127" s="44"/>
      <c r="C127" s="352"/>
      <c r="D127" s="74"/>
      <c r="E127" s="229"/>
      <c r="F127" s="229"/>
      <c r="G127" s="236"/>
      <c r="H127" s="336"/>
      <c r="I127" s="116"/>
    </row>
    <row r="128" spans="1:9" x14ac:dyDescent="0.2">
      <c r="A128" s="74"/>
      <c r="B128" s="44"/>
      <c r="C128" s="352"/>
      <c r="D128" s="74"/>
      <c r="E128" s="229"/>
      <c r="F128" s="229"/>
      <c r="G128" s="236"/>
      <c r="H128" s="336"/>
      <c r="I128" s="116"/>
    </row>
    <row r="129" spans="1:9" x14ac:dyDescent="0.2">
      <c r="A129" s="74"/>
      <c r="B129" s="44"/>
      <c r="C129" s="352"/>
      <c r="D129" s="74"/>
      <c r="E129" s="229"/>
      <c r="F129" s="229"/>
      <c r="G129" s="236"/>
      <c r="H129" s="336"/>
      <c r="I129" s="116"/>
    </row>
    <row r="130" spans="1:9" x14ac:dyDescent="0.2">
      <c r="A130" s="74"/>
      <c r="B130" s="44"/>
      <c r="C130" s="352"/>
      <c r="D130" s="74"/>
      <c r="E130" s="229"/>
      <c r="F130" s="229"/>
      <c r="G130" s="236"/>
      <c r="H130" s="336"/>
      <c r="I130" s="116"/>
    </row>
  </sheetData>
  <sortState ref="A5:C101">
    <sortCondition ref="C5"/>
  </sortState>
  <mergeCells count="3">
    <mergeCell ref="A1:D1"/>
    <mergeCell ref="A2:D2"/>
    <mergeCell ref="A3:D3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nDeCommande">
                <anchor moveWithCells="1">
                  <from>
                    <xdr:col>4</xdr:col>
                    <xdr:colOff>161925</xdr:colOff>
                    <xdr:row>0</xdr:row>
                    <xdr:rowOff>0</xdr:rowOff>
                  </from>
                  <to>
                    <xdr:col>5</xdr:col>
                    <xdr:colOff>942975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52"/>
  <sheetViews>
    <sheetView showZeros="0" workbookViewId="0">
      <selection activeCell="H6" sqref="H6"/>
    </sheetView>
  </sheetViews>
  <sheetFormatPr baseColWidth="10" defaultRowHeight="12.75" x14ac:dyDescent="0.2"/>
  <cols>
    <col min="1" max="1" width="13.625" customWidth="1"/>
    <col min="2" max="2" width="46.625" customWidth="1"/>
    <col min="3" max="3" width="14.375" customWidth="1"/>
    <col min="4" max="4" width="7.125" customWidth="1"/>
    <col min="5" max="5" width="14" customWidth="1"/>
    <col min="6" max="6" width="13" style="307" customWidth="1"/>
    <col min="7" max="7" width="7.375" style="335" customWidth="1"/>
    <col min="8" max="9" width="11" style="307"/>
  </cols>
  <sheetData>
    <row r="3" spans="1:9" ht="27.75" customHeight="1" x14ac:dyDescent="0.4">
      <c r="B3" s="380" t="s">
        <v>239</v>
      </c>
      <c r="C3" s="380"/>
      <c r="D3" s="380"/>
      <c r="E3" s="380"/>
      <c r="F3" s="380"/>
      <c r="G3" s="380"/>
    </row>
    <row r="6" spans="1:9" ht="84.75" customHeight="1" x14ac:dyDescent="0.3">
      <c r="A6" s="333" t="s">
        <v>234</v>
      </c>
      <c r="B6" s="204"/>
      <c r="D6" s="333" t="s">
        <v>235</v>
      </c>
      <c r="E6" s="334"/>
    </row>
    <row r="7" spans="1:9" ht="13.5" thickBot="1" x14ac:dyDescent="0.25"/>
    <row r="8" spans="1:9" x14ac:dyDescent="0.2">
      <c r="A8" s="345" t="str">
        <f>'A commander'!A4</f>
        <v>Référence</v>
      </c>
      <c r="B8" s="346" t="str">
        <f>'A commander'!B4</f>
        <v>Désignation</v>
      </c>
      <c r="C8" s="346" t="str">
        <f>'A commander'!D4</f>
        <v>Conditionnement</v>
      </c>
      <c r="D8" s="346" t="str">
        <f>'A commander'!E4</f>
        <v>Unité</v>
      </c>
      <c r="E8" s="346" t="str">
        <f>'A commander'!F4</f>
        <v>Q. à commander</v>
      </c>
      <c r="F8" s="347" t="str">
        <f>'A commander'!G4</f>
        <v>Prix catalogue</v>
      </c>
      <c r="G8" s="348" t="str">
        <f>'A commander'!H4</f>
        <v>Remise</v>
      </c>
      <c r="H8" s="347" t="str">
        <f>'A commander'!I4</f>
        <v>Prix remisé</v>
      </c>
      <c r="I8" s="349" t="s">
        <v>240</v>
      </c>
    </row>
    <row r="9" spans="1:9" x14ac:dyDescent="0.2">
      <c r="A9" s="205"/>
      <c r="B9" s="44"/>
      <c r="C9" s="44"/>
      <c r="D9" s="44"/>
      <c r="E9" s="44"/>
      <c r="F9" s="308"/>
      <c r="G9" s="336"/>
      <c r="H9" s="308"/>
      <c r="I9" s="340">
        <f>H9*E9</f>
        <v>0</v>
      </c>
    </row>
    <row r="10" spans="1:9" x14ac:dyDescent="0.2">
      <c r="A10" s="205"/>
      <c r="B10" s="44"/>
      <c r="C10" s="44"/>
      <c r="D10" s="44"/>
      <c r="E10" s="44"/>
      <c r="F10" s="308"/>
      <c r="G10" s="336"/>
      <c r="H10" s="308"/>
      <c r="I10" s="340">
        <f t="shared" ref="I10:I39" si="0">H10*E10</f>
        <v>0</v>
      </c>
    </row>
    <row r="11" spans="1:9" x14ac:dyDescent="0.2">
      <c r="A11" s="205"/>
      <c r="B11" s="44"/>
      <c r="C11" s="44"/>
      <c r="D11" s="44"/>
      <c r="E11" s="44"/>
      <c r="F11" s="308"/>
      <c r="G11" s="336"/>
      <c r="H11" s="308"/>
      <c r="I11" s="340">
        <f t="shared" si="0"/>
        <v>0</v>
      </c>
    </row>
    <row r="12" spans="1:9" x14ac:dyDescent="0.2">
      <c r="A12" s="205"/>
      <c r="B12" s="44"/>
      <c r="C12" s="44"/>
      <c r="D12" s="44"/>
      <c r="E12" s="44"/>
      <c r="F12" s="308"/>
      <c r="G12" s="336"/>
      <c r="H12" s="308"/>
      <c r="I12" s="340">
        <f t="shared" si="0"/>
        <v>0</v>
      </c>
    </row>
    <row r="13" spans="1:9" x14ac:dyDescent="0.2">
      <c r="A13" s="205"/>
      <c r="B13" s="44"/>
      <c r="C13" s="44"/>
      <c r="D13" s="44"/>
      <c r="E13" s="44"/>
      <c r="F13" s="308"/>
      <c r="G13" s="336"/>
      <c r="H13" s="308"/>
      <c r="I13" s="340">
        <f t="shared" si="0"/>
        <v>0</v>
      </c>
    </row>
    <row r="14" spans="1:9" x14ac:dyDescent="0.2">
      <c r="A14" s="205"/>
      <c r="B14" s="44"/>
      <c r="C14" s="44"/>
      <c r="D14" s="44"/>
      <c r="E14" s="44"/>
      <c r="F14" s="308"/>
      <c r="G14" s="336"/>
      <c r="H14" s="308"/>
      <c r="I14" s="340">
        <f t="shared" si="0"/>
        <v>0</v>
      </c>
    </row>
    <row r="15" spans="1:9" x14ac:dyDescent="0.2">
      <c r="A15" s="205"/>
      <c r="B15" s="44"/>
      <c r="C15" s="44"/>
      <c r="D15" s="44"/>
      <c r="E15" s="44"/>
      <c r="F15" s="308"/>
      <c r="G15" s="336"/>
      <c r="H15" s="308"/>
      <c r="I15" s="340">
        <f t="shared" si="0"/>
        <v>0</v>
      </c>
    </row>
    <row r="16" spans="1:9" x14ac:dyDescent="0.2">
      <c r="A16" s="205"/>
      <c r="B16" s="44"/>
      <c r="C16" s="44"/>
      <c r="D16" s="44"/>
      <c r="E16" s="44"/>
      <c r="F16" s="308"/>
      <c r="G16" s="336"/>
      <c r="H16" s="308"/>
      <c r="I16" s="340">
        <f t="shared" si="0"/>
        <v>0</v>
      </c>
    </row>
    <row r="17" spans="1:9" x14ac:dyDescent="0.2">
      <c r="A17" s="205"/>
      <c r="B17" s="44"/>
      <c r="C17" s="44"/>
      <c r="D17" s="44"/>
      <c r="E17" s="44"/>
      <c r="F17" s="308"/>
      <c r="G17" s="336"/>
      <c r="H17" s="308"/>
      <c r="I17" s="340">
        <f t="shared" si="0"/>
        <v>0</v>
      </c>
    </row>
    <row r="18" spans="1:9" x14ac:dyDescent="0.2">
      <c r="A18" s="205"/>
      <c r="B18" s="44"/>
      <c r="C18" s="44"/>
      <c r="D18" s="44"/>
      <c r="E18" s="44"/>
      <c r="F18" s="308"/>
      <c r="G18" s="336"/>
      <c r="H18" s="308"/>
      <c r="I18" s="340">
        <f t="shared" si="0"/>
        <v>0</v>
      </c>
    </row>
    <row r="19" spans="1:9" x14ac:dyDescent="0.2">
      <c r="A19" s="205"/>
      <c r="B19" s="44"/>
      <c r="C19" s="44"/>
      <c r="D19" s="44"/>
      <c r="E19" s="44"/>
      <c r="F19" s="308"/>
      <c r="G19" s="336"/>
      <c r="H19" s="308"/>
      <c r="I19" s="340">
        <f t="shared" si="0"/>
        <v>0</v>
      </c>
    </row>
    <row r="20" spans="1:9" x14ac:dyDescent="0.2">
      <c r="A20" s="205"/>
      <c r="B20" s="44"/>
      <c r="C20" s="44"/>
      <c r="D20" s="44"/>
      <c r="E20" s="44"/>
      <c r="F20" s="308"/>
      <c r="G20" s="336"/>
      <c r="H20" s="308"/>
      <c r="I20" s="340">
        <f t="shared" si="0"/>
        <v>0</v>
      </c>
    </row>
    <row r="21" spans="1:9" x14ac:dyDescent="0.2">
      <c r="A21" s="205"/>
      <c r="B21" s="44"/>
      <c r="C21" s="44"/>
      <c r="D21" s="44"/>
      <c r="E21" s="44"/>
      <c r="F21" s="308"/>
      <c r="G21" s="336"/>
      <c r="H21" s="308"/>
      <c r="I21" s="340">
        <f t="shared" si="0"/>
        <v>0</v>
      </c>
    </row>
    <row r="22" spans="1:9" x14ac:dyDescent="0.2">
      <c r="A22" s="205"/>
      <c r="B22" s="44"/>
      <c r="C22" s="44"/>
      <c r="D22" s="44"/>
      <c r="E22" s="44"/>
      <c r="F22" s="308"/>
      <c r="G22" s="336"/>
      <c r="H22" s="308"/>
      <c r="I22" s="340">
        <f t="shared" si="0"/>
        <v>0</v>
      </c>
    </row>
    <row r="23" spans="1:9" x14ac:dyDescent="0.2">
      <c r="A23" s="205"/>
      <c r="B23" s="44"/>
      <c r="C23" s="44"/>
      <c r="D23" s="44"/>
      <c r="E23" s="44"/>
      <c r="F23" s="308"/>
      <c r="G23" s="336"/>
      <c r="H23" s="308"/>
      <c r="I23" s="340">
        <f t="shared" si="0"/>
        <v>0</v>
      </c>
    </row>
    <row r="24" spans="1:9" x14ac:dyDescent="0.2">
      <c r="A24" s="205"/>
      <c r="B24" s="44"/>
      <c r="C24" s="44"/>
      <c r="D24" s="44"/>
      <c r="E24" s="44"/>
      <c r="F24" s="308"/>
      <c r="G24" s="336"/>
      <c r="H24" s="308"/>
      <c r="I24" s="340">
        <f t="shared" si="0"/>
        <v>0</v>
      </c>
    </row>
    <row r="25" spans="1:9" x14ac:dyDescent="0.2">
      <c r="A25" s="205"/>
      <c r="B25" s="44"/>
      <c r="C25" s="44"/>
      <c r="D25" s="44"/>
      <c r="E25" s="44"/>
      <c r="F25" s="308"/>
      <c r="G25" s="336"/>
      <c r="H25" s="308"/>
      <c r="I25" s="340">
        <f t="shared" si="0"/>
        <v>0</v>
      </c>
    </row>
    <row r="26" spans="1:9" x14ac:dyDescent="0.2">
      <c r="A26" s="205"/>
      <c r="B26" s="44"/>
      <c r="C26" s="44"/>
      <c r="D26" s="44"/>
      <c r="E26" s="44"/>
      <c r="F26" s="308"/>
      <c r="G26" s="336"/>
      <c r="H26" s="308"/>
      <c r="I26" s="340">
        <f t="shared" si="0"/>
        <v>0</v>
      </c>
    </row>
    <row r="27" spans="1:9" x14ac:dyDescent="0.2">
      <c r="A27" s="205"/>
      <c r="B27" s="44"/>
      <c r="C27" s="44"/>
      <c r="D27" s="44"/>
      <c r="E27" s="44"/>
      <c r="F27" s="308"/>
      <c r="G27" s="336"/>
      <c r="H27" s="308"/>
      <c r="I27" s="340">
        <f t="shared" si="0"/>
        <v>0</v>
      </c>
    </row>
    <row r="28" spans="1:9" x14ac:dyDescent="0.2">
      <c r="A28" s="205"/>
      <c r="B28" s="44"/>
      <c r="C28" s="44"/>
      <c r="D28" s="44"/>
      <c r="E28" s="44"/>
      <c r="F28" s="308"/>
      <c r="G28" s="336"/>
      <c r="H28" s="308"/>
      <c r="I28" s="340">
        <f t="shared" si="0"/>
        <v>0</v>
      </c>
    </row>
    <row r="29" spans="1:9" x14ac:dyDescent="0.2">
      <c r="A29" s="205"/>
      <c r="B29" s="44"/>
      <c r="C29" s="44"/>
      <c r="D29" s="44"/>
      <c r="E29" s="44"/>
      <c r="F29" s="308"/>
      <c r="G29" s="336"/>
      <c r="H29" s="308"/>
      <c r="I29" s="340">
        <f t="shared" si="0"/>
        <v>0</v>
      </c>
    </row>
    <row r="30" spans="1:9" x14ac:dyDescent="0.2">
      <c r="A30" s="205"/>
      <c r="B30" s="44"/>
      <c r="C30" s="44"/>
      <c r="D30" s="44"/>
      <c r="E30" s="44"/>
      <c r="F30" s="308"/>
      <c r="G30" s="336"/>
      <c r="H30" s="308"/>
      <c r="I30" s="340">
        <f t="shared" si="0"/>
        <v>0</v>
      </c>
    </row>
    <row r="31" spans="1:9" x14ac:dyDescent="0.2">
      <c r="A31" s="205"/>
      <c r="B31" s="44"/>
      <c r="C31" s="44"/>
      <c r="D31" s="44"/>
      <c r="E31" s="44"/>
      <c r="F31" s="308"/>
      <c r="G31" s="336"/>
      <c r="H31" s="308"/>
      <c r="I31" s="340">
        <f t="shared" si="0"/>
        <v>0</v>
      </c>
    </row>
    <row r="32" spans="1:9" x14ac:dyDescent="0.2">
      <c r="A32" s="205"/>
      <c r="B32" s="44"/>
      <c r="C32" s="44"/>
      <c r="D32" s="44"/>
      <c r="E32" s="44"/>
      <c r="F32" s="308"/>
      <c r="G32" s="336"/>
      <c r="H32" s="308"/>
      <c r="I32" s="340">
        <f t="shared" si="0"/>
        <v>0</v>
      </c>
    </row>
    <row r="33" spans="1:9" x14ac:dyDescent="0.2">
      <c r="A33" s="205"/>
      <c r="B33" s="44"/>
      <c r="C33" s="44"/>
      <c r="D33" s="44"/>
      <c r="E33" s="44"/>
      <c r="F33" s="308"/>
      <c r="G33" s="336"/>
      <c r="H33" s="308"/>
      <c r="I33" s="340">
        <f t="shared" si="0"/>
        <v>0</v>
      </c>
    </row>
    <row r="34" spans="1:9" x14ac:dyDescent="0.2">
      <c r="A34" s="205"/>
      <c r="B34" s="44"/>
      <c r="C34" s="44"/>
      <c r="D34" s="44"/>
      <c r="E34" s="44"/>
      <c r="F34" s="308"/>
      <c r="G34" s="336"/>
      <c r="H34" s="308"/>
      <c r="I34" s="340">
        <f t="shared" si="0"/>
        <v>0</v>
      </c>
    </row>
    <row r="35" spans="1:9" x14ac:dyDescent="0.2">
      <c r="A35" s="205"/>
      <c r="B35" s="44"/>
      <c r="C35" s="44"/>
      <c r="D35" s="44"/>
      <c r="E35" s="44"/>
      <c r="F35" s="308"/>
      <c r="G35" s="336"/>
      <c r="H35" s="308"/>
      <c r="I35" s="340">
        <f t="shared" si="0"/>
        <v>0</v>
      </c>
    </row>
    <row r="36" spans="1:9" x14ac:dyDescent="0.2">
      <c r="A36" s="205"/>
      <c r="B36" s="44"/>
      <c r="C36" s="44"/>
      <c r="D36" s="44"/>
      <c r="E36" s="44"/>
      <c r="F36" s="308"/>
      <c r="G36" s="336"/>
      <c r="H36" s="308"/>
      <c r="I36" s="340">
        <f t="shared" si="0"/>
        <v>0</v>
      </c>
    </row>
    <row r="37" spans="1:9" x14ac:dyDescent="0.2">
      <c r="A37" s="205"/>
      <c r="B37" s="44"/>
      <c r="C37" s="44"/>
      <c r="D37" s="44"/>
      <c r="E37" s="44"/>
      <c r="F37" s="308"/>
      <c r="G37" s="336"/>
      <c r="H37" s="308"/>
      <c r="I37" s="340">
        <f t="shared" si="0"/>
        <v>0</v>
      </c>
    </row>
    <row r="38" spans="1:9" x14ac:dyDescent="0.2">
      <c r="A38" s="205"/>
      <c r="B38" s="44"/>
      <c r="C38" s="44"/>
      <c r="D38" s="44"/>
      <c r="E38" s="44"/>
      <c r="F38" s="308"/>
      <c r="G38" s="336"/>
      <c r="H38" s="308"/>
      <c r="I38" s="340">
        <f t="shared" si="0"/>
        <v>0</v>
      </c>
    </row>
    <row r="39" spans="1:9" x14ac:dyDescent="0.2">
      <c r="A39" s="205"/>
      <c r="B39" s="44"/>
      <c r="C39" s="44"/>
      <c r="D39" s="44"/>
      <c r="E39" s="44"/>
      <c r="F39" s="308"/>
      <c r="G39" s="336"/>
      <c r="H39" s="308"/>
      <c r="I39" s="340">
        <f t="shared" si="0"/>
        <v>0</v>
      </c>
    </row>
    <row r="40" spans="1:9" x14ac:dyDescent="0.2">
      <c r="A40" s="205"/>
      <c r="B40" s="44"/>
      <c r="C40" s="44"/>
      <c r="D40" s="44"/>
      <c r="E40" s="44"/>
      <c r="F40" s="308"/>
      <c r="G40" s="336"/>
      <c r="H40" s="308"/>
      <c r="I40" s="340"/>
    </row>
    <row r="41" spans="1:9" x14ac:dyDescent="0.2">
      <c r="A41" s="205"/>
      <c r="B41" s="44"/>
      <c r="C41" s="44"/>
      <c r="D41" s="44"/>
      <c r="E41" s="44"/>
      <c r="F41" s="308"/>
      <c r="G41" s="336"/>
      <c r="H41" s="308"/>
      <c r="I41" s="340"/>
    </row>
    <row r="42" spans="1:9" x14ac:dyDescent="0.2">
      <c r="A42" s="205"/>
      <c r="B42" s="44"/>
      <c r="C42" s="44"/>
      <c r="D42" s="44"/>
      <c r="E42" s="44"/>
      <c r="F42" s="308"/>
      <c r="G42" s="336"/>
      <c r="H42" s="308"/>
      <c r="I42" s="340"/>
    </row>
    <row r="43" spans="1:9" x14ac:dyDescent="0.2">
      <c r="A43" s="205"/>
      <c r="B43" s="44"/>
      <c r="C43" s="44"/>
      <c r="D43" s="44"/>
      <c r="E43" s="44"/>
      <c r="F43" s="308"/>
      <c r="G43" s="336"/>
      <c r="H43" s="308"/>
      <c r="I43" s="340"/>
    </row>
    <row r="44" spans="1:9" x14ac:dyDescent="0.2">
      <c r="A44" s="205"/>
      <c r="B44" s="44"/>
      <c r="C44" s="44"/>
      <c r="D44" s="44"/>
      <c r="E44" s="44"/>
      <c r="F44" s="308"/>
      <c r="G44" s="336"/>
      <c r="H44" s="308"/>
      <c r="I44" s="340"/>
    </row>
    <row r="45" spans="1:9" x14ac:dyDescent="0.2">
      <c r="A45" s="205"/>
      <c r="B45" s="44"/>
      <c r="C45" s="44"/>
      <c r="D45" s="44"/>
      <c r="E45" s="44"/>
      <c r="F45" s="308"/>
      <c r="G45" s="336"/>
      <c r="H45" s="308"/>
      <c r="I45" s="340"/>
    </row>
    <row r="46" spans="1:9" x14ac:dyDescent="0.2">
      <c r="A46" s="205"/>
      <c r="B46" s="44"/>
      <c r="C46" s="44"/>
      <c r="D46" s="44"/>
      <c r="E46" s="44"/>
      <c r="F46" s="308"/>
      <c r="G46" s="336"/>
      <c r="H46" s="308"/>
      <c r="I46" s="340"/>
    </row>
    <row r="47" spans="1:9" x14ac:dyDescent="0.2">
      <c r="A47" s="205"/>
      <c r="B47" s="44"/>
      <c r="C47" s="44"/>
      <c r="D47" s="44"/>
      <c r="E47" s="44"/>
      <c r="F47" s="308"/>
      <c r="G47" s="336"/>
      <c r="H47" s="308"/>
      <c r="I47" s="340"/>
    </row>
    <row r="48" spans="1:9" x14ac:dyDescent="0.2">
      <c r="A48" s="205"/>
      <c r="B48" s="44"/>
      <c r="C48" s="44"/>
      <c r="D48" s="44"/>
      <c r="E48" s="44"/>
      <c r="F48" s="308"/>
      <c r="G48" s="336"/>
      <c r="H48" s="308"/>
      <c r="I48" s="340"/>
    </row>
    <row r="49" spans="1:9" ht="13.5" thickBot="1" x14ac:dyDescent="0.25">
      <c r="A49" s="206"/>
      <c r="B49" s="207"/>
      <c r="C49" s="207"/>
      <c r="D49" s="207"/>
      <c r="E49" s="207"/>
      <c r="F49" s="309"/>
      <c r="G49" s="337"/>
      <c r="H49" s="309"/>
      <c r="I49" s="341"/>
    </row>
    <row r="50" spans="1:9" x14ac:dyDescent="0.2">
      <c r="H50" s="350" t="s">
        <v>240</v>
      </c>
      <c r="I50" s="339">
        <f>SUM(I9:I49)</f>
        <v>0</v>
      </c>
    </row>
    <row r="51" spans="1:9" x14ac:dyDescent="0.2">
      <c r="H51" s="310" t="s">
        <v>241</v>
      </c>
      <c r="I51" s="340">
        <f>I50*0.196</f>
        <v>0</v>
      </c>
    </row>
    <row r="52" spans="1:9" ht="13.5" thickBot="1" x14ac:dyDescent="0.25">
      <c r="H52" s="311" t="s">
        <v>242</v>
      </c>
      <c r="I52" s="341">
        <f>I50+I51</f>
        <v>0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Entrée</vt:lpstr>
      <vt:lpstr>Sortie</vt:lpstr>
      <vt:lpstr>Stock</vt:lpstr>
      <vt:lpstr>A commander</vt:lpstr>
      <vt:lpstr>Bon de commande</vt:lpstr>
      <vt:lpstr>ColRefAchat</vt:lpstr>
      <vt:lpstr>ColRefVente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JMB</dc:creator>
  <cp:lastModifiedBy>Jean-Marie</cp:lastModifiedBy>
  <dcterms:created xsi:type="dcterms:W3CDTF">2007-02-08T16:44:52Z</dcterms:created>
  <dcterms:modified xsi:type="dcterms:W3CDTF">2014-03-08T20:59:47Z</dcterms:modified>
</cp:coreProperties>
</file>