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terimedfr-my.sharepoint.com/personal/sebastien_vendrich_sterimed_fr/Documents/Desktop/Fichier Ligne Emballage/"/>
    </mc:Choice>
  </mc:AlternateContent>
  <xr:revisionPtr revIDLastSave="4527" documentId="13_ncr:1_{3BE16910-BFFA-4487-960F-63B4D7D45385}" xr6:coauthVersionLast="47" xr6:coauthVersionMax="47" xr10:uidLastSave="{40EDB822-61E8-44D6-8A24-B98BCFE7705E}"/>
  <bookViews>
    <workbookView xWindow="-28908" yWindow="-108" windowWidth="29016" windowHeight="15816" xr2:uid="{00000000-000D-0000-FFFF-FFFF00000000}"/>
  </bookViews>
  <sheets>
    <sheet name="Calendrier" sheetId="1" r:id="rId1"/>
    <sheet name="Détail Incidents Changements" sheetId="10" r:id="rId2"/>
    <sheet name="Nb bobines emballées" sheetId="8" r:id="rId3"/>
    <sheet name="Taux d'arret embalallage" sheetId="7" r:id="rId4"/>
    <sheet name="BDD" sheetId="6" r:id="rId5"/>
    <sheet name="Data" sheetId="5" r:id="rId6"/>
  </sheets>
  <definedNames>
    <definedName name="_xlnm._FilterDatabase" localSheetId="5" hidden="1">Data!$A$466:$D$466</definedName>
    <definedName name="_xlnm.Print_Area" localSheetId="2">'Nb bobines emballées'!$A$1:$N$29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1" l="1"/>
  <c r="D31" i="1" s="1"/>
  <c r="E20" i="1"/>
  <c r="E31" i="1" s="1"/>
  <c r="F20" i="1"/>
  <c r="F31" i="1" s="1"/>
  <c r="G20" i="1"/>
  <c r="G31" i="1" s="1"/>
  <c r="H20" i="1"/>
  <c r="H31" i="1" s="1"/>
  <c r="I20" i="1"/>
  <c r="I31" i="1" s="1"/>
  <c r="J20" i="1"/>
  <c r="J31" i="1" s="1"/>
  <c r="K20" i="1"/>
  <c r="K31" i="1" s="1"/>
  <c r="L20" i="1"/>
  <c r="L31" i="1" s="1"/>
  <c r="M20" i="1"/>
  <c r="M31" i="1" s="1"/>
  <c r="N20" i="1"/>
  <c r="N31" i="1" s="1"/>
  <c r="O20" i="1"/>
  <c r="O31" i="1" s="1"/>
  <c r="P20" i="1"/>
  <c r="P31" i="1" s="1"/>
  <c r="Q20" i="1"/>
  <c r="Q31" i="1" s="1"/>
  <c r="R20" i="1"/>
  <c r="R31" i="1" s="1"/>
  <c r="S20" i="1"/>
  <c r="S31" i="1" s="1"/>
  <c r="T20" i="1"/>
  <c r="T31" i="1" s="1"/>
  <c r="U20" i="1"/>
  <c r="U31" i="1" s="1"/>
  <c r="V20" i="1"/>
  <c r="V31" i="1" s="1"/>
  <c r="W20" i="1"/>
  <c r="W31" i="1" s="1"/>
  <c r="X20" i="1"/>
  <c r="X31" i="1" s="1"/>
  <c r="Y20" i="1"/>
  <c r="Y31" i="1" s="1"/>
  <c r="Z20" i="1"/>
  <c r="Z31" i="1" s="1"/>
  <c r="AA20" i="1"/>
  <c r="AA31" i="1" s="1"/>
  <c r="AB20" i="1"/>
  <c r="AB31" i="1" s="1"/>
  <c r="AC20" i="1"/>
  <c r="AC31" i="1" s="1"/>
  <c r="AD20" i="1"/>
  <c r="AD31" i="1" s="1"/>
  <c r="AE20" i="1"/>
  <c r="AE31" i="1" s="1"/>
  <c r="D8" i="1"/>
  <c r="D39" i="1" s="1"/>
  <c r="D40" i="1" s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20" i="1"/>
  <c r="AF31" i="1" s="1"/>
  <c r="AG20" i="1"/>
  <c r="AG31" i="1" s="1"/>
  <c r="AH20" i="1"/>
  <c r="AH31" i="1" s="1"/>
  <c r="AF8" i="1"/>
  <c r="AG8" i="1"/>
  <c r="AH8" i="1"/>
  <c r="AF9" i="1"/>
  <c r="AG9" i="1"/>
  <c r="AH9" i="1"/>
  <c r="AI54" i="1"/>
  <c r="AI53" i="1"/>
  <c r="AI52" i="1"/>
  <c r="AI51" i="1"/>
  <c r="AI50" i="1"/>
  <c r="AI49" i="1"/>
  <c r="AI48" i="1"/>
  <c r="AI47" i="1"/>
  <c r="AI46" i="1"/>
  <c r="X11" i="1" l="1"/>
  <c r="O11" i="1"/>
  <c r="E11" i="1"/>
  <c r="D11" i="1"/>
  <c r="G11" i="1"/>
  <c r="F11" i="1"/>
  <c r="AD11" i="1"/>
  <c r="V11" i="1"/>
  <c r="AC11" i="1"/>
  <c r="AA11" i="1"/>
  <c r="S11" i="1"/>
  <c r="K11" i="1"/>
  <c r="R11" i="1"/>
  <c r="J11" i="1"/>
  <c r="Q11" i="1"/>
  <c r="I11" i="1"/>
  <c r="H11" i="1"/>
  <c r="Y11" i="1"/>
  <c r="AH11" i="1"/>
  <c r="AG11" i="1"/>
  <c r="AF11" i="1"/>
  <c r="AE11" i="1"/>
  <c r="AB11" i="1"/>
  <c r="Z11" i="1"/>
  <c r="W11" i="1"/>
  <c r="U11" i="1"/>
  <c r="T11" i="1"/>
  <c r="P11" i="1"/>
  <c r="N11" i="1"/>
  <c r="M11" i="1"/>
  <c r="L11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E12" i="1"/>
  <c r="D12" i="1"/>
  <c r="AI7" i="1"/>
  <c r="C7" i="1" s="1"/>
  <c r="AI8" i="1"/>
  <c r="AC36" i="1" l="1"/>
  <c r="D36" i="1"/>
  <c r="E17" i="1"/>
  <c r="F17" i="1"/>
  <c r="G17" i="1"/>
  <c r="G32" i="1" s="1"/>
  <c r="H17" i="1"/>
  <c r="H32" i="1" s="1"/>
  <c r="I17" i="1"/>
  <c r="J17" i="1"/>
  <c r="K17" i="1"/>
  <c r="L17" i="1"/>
  <c r="M17" i="1"/>
  <c r="N17" i="1"/>
  <c r="O17" i="1"/>
  <c r="O32" i="1" s="1"/>
  <c r="P17" i="1"/>
  <c r="P32" i="1" s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F32" i="1" s="1"/>
  <c r="AG17" i="1"/>
  <c r="AH17" i="1"/>
  <c r="D17" i="1"/>
  <c r="F2" i="6"/>
  <c r="E2" i="6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D35" i="1"/>
  <c r="AC32" i="1" l="1"/>
  <c r="AE32" i="1"/>
  <c r="U32" i="1"/>
  <c r="AH32" i="1"/>
  <c r="AD32" i="1"/>
  <c r="N32" i="1"/>
  <c r="AG32" i="1"/>
  <c r="Y32" i="1"/>
  <c r="Q32" i="1"/>
  <c r="I32" i="1"/>
  <c r="R32" i="1"/>
  <c r="J32" i="1"/>
  <c r="F32" i="1"/>
  <c r="X32" i="1"/>
  <c r="E32" i="1"/>
  <c r="D32" i="1"/>
  <c r="AA32" i="1"/>
  <c r="S32" i="1"/>
  <c r="K32" i="1"/>
  <c r="Z32" i="1"/>
  <c r="W32" i="1"/>
  <c r="V32" i="1"/>
  <c r="M32" i="1"/>
  <c r="AB32" i="1"/>
  <c r="T32" i="1"/>
  <c r="L32" i="1"/>
  <c r="AI32" i="1" l="1"/>
  <c r="I2" i="6"/>
  <c r="G2" i="6"/>
  <c r="H3" i="6"/>
  <c r="H4" i="6"/>
  <c r="H5" i="6"/>
  <c r="H6" i="6"/>
  <c r="H7" i="6"/>
  <c r="H8" i="6"/>
  <c r="H9" i="6"/>
  <c r="H10" i="6"/>
  <c r="H11" i="6"/>
  <c r="H12" i="6"/>
  <c r="H13" i="6"/>
  <c r="H2" i="6"/>
  <c r="A2" i="10" l="1"/>
  <c r="A2" i="7"/>
  <c r="C30" i="7"/>
  <c r="A5" i="10"/>
  <c r="A4" i="10"/>
  <c r="A3" i="10"/>
  <c r="A1" i="7"/>
  <c r="A1" i="8"/>
  <c r="E39" i="1"/>
  <c r="E40" i="1" s="1"/>
  <c r="F39" i="1"/>
  <c r="F40" i="1" s="1"/>
  <c r="G39" i="1"/>
  <c r="G40" i="1" s="1"/>
  <c r="H39" i="1"/>
  <c r="H40" i="1" s="1"/>
  <c r="I39" i="1"/>
  <c r="I40" i="1" s="1"/>
  <c r="J39" i="1"/>
  <c r="J40" i="1" s="1"/>
  <c r="K39" i="1"/>
  <c r="K40" i="1" s="1"/>
  <c r="L39" i="1"/>
  <c r="L40" i="1" s="1"/>
  <c r="M39" i="1"/>
  <c r="M40" i="1" s="1"/>
  <c r="N39" i="1"/>
  <c r="N40" i="1" s="1"/>
  <c r="O39" i="1"/>
  <c r="O40" i="1" s="1"/>
  <c r="P39" i="1"/>
  <c r="P40" i="1" s="1"/>
  <c r="Q39" i="1"/>
  <c r="Q40" i="1" s="1"/>
  <c r="R39" i="1"/>
  <c r="R40" i="1" s="1"/>
  <c r="S39" i="1"/>
  <c r="S40" i="1" s="1"/>
  <c r="T39" i="1"/>
  <c r="T40" i="1" s="1"/>
  <c r="U39" i="1"/>
  <c r="U40" i="1" s="1"/>
  <c r="V39" i="1"/>
  <c r="V40" i="1" s="1"/>
  <c r="W39" i="1"/>
  <c r="W40" i="1" s="1"/>
  <c r="X39" i="1"/>
  <c r="X40" i="1" s="1"/>
  <c r="Y39" i="1"/>
  <c r="Y40" i="1" s="1"/>
  <c r="Z39" i="1"/>
  <c r="Z40" i="1" s="1"/>
  <c r="AA39" i="1"/>
  <c r="AA40" i="1" s="1"/>
  <c r="AB39" i="1"/>
  <c r="AB40" i="1" s="1"/>
  <c r="AC39" i="1"/>
  <c r="AC40" i="1" s="1"/>
  <c r="AD39" i="1"/>
  <c r="AD40" i="1" s="1"/>
  <c r="AE39" i="1"/>
  <c r="AE40" i="1" s="1"/>
  <c r="AF39" i="1"/>
  <c r="AF40" i="1" s="1"/>
  <c r="AG39" i="1"/>
  <c r="AG40" i="1" s="1"/>
  <c r="AH39" i="1"/>
  <c r="AH40" i="1" s="1"/>
  <c r="AG37" i="1"/>
  <c r="AH37" i="1"/>
  <c r="E37" i="1"/>
  <c r="F36" i="1"/>
  <c r="G36" i="1"/>
  <c r="H37" i="1"/>
  <c r="I37" i="1"/>
  <c r="J37" i="1"/>
  <c r="K37" i="1"/>
  <c r="L37" i="1"/>
  <c r="M37" i="1"/>
  <c r="N36" i="1"/>
  <c r="O36" i="1"/>
  <c r="P37" i="1"/>
  <c r="Q36" i="1"/>
  <c r="R37" i="1"/>
  <c r="S37" i="1"/>
  <c r="T37" i="1"/>
  <c r="U37" i="1"/>
  <c r="V36" i="1"/>
  <c r="W36" i="1"/>
  <c r="X37" i="1"/>
  <c r="Y37" i="1"/>
  <c r="Z37" i="1"/>
  <c r="AA37" i="1"/>
  <c r="AB37" i="1"/>
  <c r="AC37" i="1"/>
  <c r="AD36" i="1"/>
  <c r="AE36" i="1"/>
  <c r="AF37" i="1"/>
  <c r="D37" i="1" l="1"/>
  <c r="W37" i="1"/>
  <c r="AE37" i="1"/>
  <c r="O37" i="1"/>
  <c r="G37" i="1"/>
  <c r="AG36" i="1"/>
  <c r="U36" i="1"/>
  <c r="M36" i="1"/>
  <c r="E36" i="1"/>
  <c r="AD37" i="1"/>
  <c r="V37" i="1"/>
  <c r="N37" i="1"/>
  <c r="F37" i="1"/>
  <c r="AB36" i="1"/>
  <c r="T36" i="1"/>
  <c r="L36" i="1"/>
  <c r="AA36" i="1"/>
  <c r="S36" i="1"/>
  <c r="K36" i="1"/>
  <c r="AH36" i="1"/>
  <c r="Z36" i="1"/>
  <c r="R36" i="1"/>
  <c r="J36" i="1"/>
  <c r="I36" i="1"/>
  <c r="AF36" i="1"/>
  <c r="X36" i="1"/>
  <c r="P36" i="1"/>
  <c r="H36" i="1"/>
  <c r="Y36" i="1"/>
  <c r="Q37" i="1"/>
  <c r="AI35" i="1"/>
  <c r="C35" i="1" s="1"/>
  <c r="AI34" i="1"/>
  <c r="P4" i="8" s="1"/>
  <c r="AI33" i="1"/>
  <c r="C32" i="1"/>
  <c r="AI30" i="1"/>
  <c r="AI29" i="1"/>
  <c r="AI28" i="1"/>
  <c r="AI27" i="1"/>
  <c r="AI26" i="1"/>
  <c r="AI25" i="1"/>
  <c r="AJ25" i="1" s="1"/>
  <c r="AI24" i="1"/>
  <c r="AI23" i="1"/>
  <c r="AI22" i="1"/>
  <c r="AI21" i="1"/>
  <c r="AI20" i="1"/>
  <c r="AI19" i="1"/>
  <c r="AI18" i="1"/>
  <c r="AI17" i="1"/>
  <c r="AI16" i="1"/>
  <c r="C16" i="1" s="1"/>
  <c r="AI15" i="1"/>
  <c r="C15" i="1" s="1"/>
  <c r="AI14" i="1"/>
  <c r="C14" i="1" s="1"/>
  <c r="AI13" i="1"/>
  <c r="C13" i="1" s="1"/>
  <c r="AI12" i="1"/>
  <c r="AI10" i="1"/>
  <c r="C10" i="1" s="1"/>
  <c r="AI9" i="1"/>
  <c r="AJ9" i="1" s="1"/>
  <c r="C20" i="1" l="1"/>
  <c r="AJ20" i="1"/>
  <c r="C29" i="1"/>
  <c r="AJ29" i="1"/>
  <c r="C22" i="1"/>
  <c r="AJ22" i="1"/>
  <c r="C27" i="1"/>
  <c r="AJ27" i="1"/>
  <c r="C26" i="1"/>
  <c r="AJ26" i="1"/>
  <c r="C28" i="1"/>
  <c r="AJ28" i="1"/>
  <c r="C21" i="1"/>
  <c r="AJ21" i="1"/>
  <c r="C30" i="1"/>
  <c r="AJ30" i="1"/>
  <c r="C23" i="1"/>
  <c r="AJ23" i="1"/>
  <c r="C24" i="1"/>
  <c r="AJ24" i="1"/>
  <c r="C18" i="1"/>
  <c r="AJ18" i="1"/>
  <c r="C19" i="1"/>
  <c r="AJ19" i="1"/>
  <c r="C17" i="1"/>
  <c r="AJ17" i="1"/>
  <c r="C12" i="1"/>
  <c r="AK27" i="1"/>
  <c r="AK19" i="1"/>
  <c r="AK24" i="1"/>
  <c r="AK21" i="1"/>
  <c r="AK20" i="1"/>
  <c r="AK26" i="1"/>
  <c r="AK18" i="1"/>
  <c r="AK9" i="1"/>
  <c r="AK25" i="1"/>
  <c r="AK17" i="1"/>
  <c r="AK23" i="1"/>
  <c r="AK29" i="1"/>
  <c r="AK28" i="1"/>
  <c r="AK30" i="1"/>
  <c r="AK22" i="1"/>
  <c r="P3" i="8"/>
  <c r="P5" i="8" s="1"/>
  <c r="C33" i="1"/>
  <c r="C37" i="1" s="1"/>
  <c r="C25" i="1"/>
  <c r="AI31" i="1"/>
  <c r="C31" i="1" s="1"/>
  <c r="C9" i="1"/>
  <c r="C34" i="1"/>
  <c r="AI37" i="1"/>
  <c r="C8" i="1"/>
  <c r="AI11" i="1"/>
  <c r="C11" i="1" s="1"/>
  <c r="A1" i="1"/>
  <c r="D6" i="1"/>
  <c r="C39" i="1" l="1"/>
  <c r="C40" i="1" s="1"/>
  <c r="G30" i="7" s="1"/>
  <c r="C36" i="1"/>
  <c r="AI36" i="1"/>
  <c r="D38" i="1" s="1"/>
  <c r="G2" i="1"/>
  <c r="E6" i="1"/>
  <c r="C38" i="1" l="1"/>
  <c r="J38" i="1"/>
  <c r="R38" i="1"/>
  <c r="Z38" i="1"/>
  <c r="AH38" i="1"/>
  <c r="E38" i="1"/>
  <c r="U38" i="1"/>
  <c r="K38" i="1"/>
  <c r="S38" i="1"/>
  <c r="AA38" i="1"/>
  <c r="L38" i="1"/>
  <c r="T38" i="1"/>
  <c r="AB38" i="1"/>
  <c r="M38" i="1"/>
  <c r="AC38" i="1"/>
  <c r="F38" i="1"/>
  <c r="N38" i="1"/>
  <c r="V38" i="1"/>
  <c r="AD38" i="1"/>
  <c r="G38" i="1"/>
  <c r="O38" i="1"/>
  <c r="W38" i="1"/>
  <c r="AE38" i="1"/>
  <c r="H38" i="1"/>
  <c r="P38" i="1"/>
  <c r="X38" i="1"/>
  <c r="AF38" i="1"/>
  <c r="I38" i="1"/>
  <c r="Q38" i="1"/>
  <c r="Y38" i="1"/>
  <c r="AG38" i="1"/>
  <c r="AI38" i="1"/>
  <c r="F6" i="1"/>
  <c r="G6" i="1" l="1"/>
  <c r="H6" i="1" s="1"/>
  <c r="I6" i="1" s="1"/>
  <c r="J6" i="1" s="1"/>
  <c r="K6" i="1" s="1"/>
  <c r="L6" i="1" s="1"/>
  <c r="M6" i="1" s="1"/>
  <c r="N6" i="1" s="1"/>
  <c r="O6" i="1" l="1"/>
  <c r="P6" i="1" l="1"/>
  <c r="Q6" i="1" l="1"/>
  <c r="R6" i="1" l="1"/>
  <c r="S6" i="1" l="1"/>
  <c r="T6" i="1" s="1"/>
  <c r="U6" i="1" s="1"/>
  <c r="V6" i="1" l="1"/>
  <c r="W6" i="1" l="1"/>
  <c r="X6" i="1" l="1"/>
  <c r="Y6" i="1" l="1"/>
  <c r="Z6" i="1" l="1"/>
  <c r="AA6" i="1" s="1"/>
  <c r="AB6" i="1" s="1"/>
  <c r="AC6" i="1" s="1"/>
  <c r="AD6" i="1" s="1"/>
  <c r="AE6" i="1" s="1"/>
  <c r="AF6" i="1" s="1"/>
  <c r="AG6" i="1" s="1"/>
  <c r="AH6" i="1" s="1"/>
</calcChain>
</file>

<file path=xl/sharedStrings.xml><?xml version="1.0" encoding="utf-8"?>
<sst xmlns="http://schemas.openxmlformats.org/spreadsheetml/2006/main" count="84" uniqueCount="78">
  <si>
    <t>Date</t>
  </si>
  <si>
    <t xml:space="preserve">Nbre Chgt Film Axial  </t>
  </si>
  <si>
    <t xml:space="preserve">Nbre Chgt Film Radial  </t>
  </si>
  <si>
    <t xml:space="preserve">Nbre Chgt Rlx Etiquette  </t>
  </si>
  <si>
    <t>Nbre Chgt Ruban</t>
  </si>
  <si>
    <t xml:space="preserve">Intervention Méca </t>
  </si>
  <si>
    <t xml:space="preserve">Intervention  Elec </t>
  </si>
  <si>
    <t xml:space="preserve">Informatique   </t>
  </si>
  <si>
    <t xml:space="preserve">Entretien Programmé  </t>
  </si>
  <si>
    <t xml:space="preserve">Portique  </t>
  </si>
  <si>
    <t xml:space="preserve">Lecteur code barre </t>
  </si>
  <si>
    <t xml:space="preserve">Axial </t>
  </si>
  <si>
    <t xml:space="preserve">Radial Film  </t>
  </si>
  <si>
    <t xml:space="preserve">Nettoyage Rlx Radial film </t>
  </si>
  <si>
    <t xml:space="preserve">Etiquetteuse </t>
  </si>
  <si>
    <t>Chariot X</t>
  </si>
  <si>
    <t>Incidents divers</t>
  </si>
  <si>
    <t>Nbre de bobine emballée/jour</t>
  </si>
  <si>
    <t>Nnbre de bobines en 999999</t>
  </si>
  <si>
    <t>Moyenne</t>
  </si>
  <si>
    <t>Moyenne Jour</t>
  </si>
  <si>
    <t>Total</t>
  </si>
  <si>
    <t>Temps d'Ouverture (min)</t>
  </si>
  <si>
    <t>Arrêt Piste Pleine pour les jours critiques (min)</t>
  </si>
  <si>
    <t>Num_Année</t>
  </si>
  <si>
    <t>Num_Mois</t>
  </si>
  <si>
    <t>Valeur</t>
  </si>
  <si>
    <t>Ligne</t>
  </si>
  <si>
    <t>Colonne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</si>
  <si>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</si>
  <si>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</si>
  <si>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</si>
  <si>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</si>
  <si>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</si>
  <si>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</si>
  <si>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</si>
  <si>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</si>
  <si>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</si>
  <si>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</si>
  <si>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</si>
  <si>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</si>
  <si>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</si>
  <si>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ANNEE</t>
  </si>
  <si>
    <t>1er Jour Mois</t>
  </si>
  <si>
    <t>Dernier Jour Mois</t>
  </si>
  <si>
    <t xml:space="preserve">MOIS : </t>
  </si>
  <si>
    <t xml:space="preserve">ANNEE : </t>
  </si>
  <si>
    <t>Nbre de bob emballée / heure ouvrée</t>
  </si>
  <si>
    <t>Nbre de bob emballée / heure d'ouverture</t>
  </si>
  <si>
    <t>Mois consulté</t>
  </si>
  <si>
    <t>Texte Mois</t>
  </si>
  <si>
    <t>Année Consultée</t>
  </si>
  <si>
    <t>Total emballée :</t>
  </si>
  <si>
    <t>Total en 999999 :</t>
  </si>
  <si>
    <t>Total Ramassées :</t>
  </si>
  <si>
    <t>Récapitulatif</t>
  </si>
  <si>
    <t>Objectif arrêt emballage</t>
  </si>
  <si>
    <t>Anomalie Bobine</t>
  </si>
  <si>
    <t>Piste Pleine</t>
  </si>
  <si>
    <t>M</t>
  </si>
  <si>
    <t>AM</t>
  </si>
  <si>
    <t>N</t>
  </si>
  <si>
    <t>Mn Auto (Temps de marche)</t>
  </si>
  <si>
    <t>A REMPLIR PAR L'OCP EN FACTION</t>
  </si>
  <si>
    <t>Temps de Marche (min) (Calcul auto)</t>
  </si>
  <si>
    <t>Arrêt Piste Pleine (Calcul auto)</t>
  </si>
  <si>
    <t>Temps de disponibilité Réelle (min) (Calcul auto)</t>
  </si>
  <si>
    <t>Temps d'arrêts journalier (Calcul auto)</t>
  </si>
  <si>
    <t>Temps de changements (Calcul auto)</t>
  </si>
  <si>
    <t>Bobines en anomalie (Calcul auto)</t>
  </si>
  <si>
    <t>Total Arrêt incidents Ligne (min) (Calcul auto)</t>
  </si>
  <si>
    <t>Temps journalier d'arrêt total (min) (Calcul auto)</t>
  </si>
  <si>
    <t>Total Bobines ramassées (Calcul auto)</t>
  </si>
  <si>
    <t>Disponibilité ligne emballage (%) (Calcul auto)</t>
  </si>
  <si>
    <t>Taux d'arrêt emballage bobine (%) (Calcul auto)</t>
  </si>
  <si>
    <t>Arrêt sur le mois</t>
  </si>
  <si>
    <t>Arrêt sur total temps d'arrêt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</si>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</sst>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.\ dd"/>
    <numFmt numFmtId="165" formatCode="0.0"/>
    <numFmt numFmtId="166" formatCode="0.0%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AF3F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6B0E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thin">
        <color indexed="64"/>
      </top>
      <bottom style="thin">
        <color theme="0"/>
      </bottom>
      <diagonal/>
    </border>
    <border>
      <left style="medium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0"/>
      </right>
      <top style="thin">
        <color indexed="64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medium">
        <color theme="1"/>
      </bottom>
      <diagonal/>
    </border>
    <border>
      <left style="thin">
        <color theme="0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theme="1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17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2" borderId="5" xfId="0" applyFont="1" applyFill="1" applyBorder="1" applyAlignment="1">
      <alignment horizontal="centerContinuous" vertical="center"/>
    </xf>
    <xf numFmtId="0" fontId="2" fillId="4" borderId="9" xfId="0" applyFont="1" applyFill="1" applyBorder="1" applyAlignment="1">
      <alignment horizontal="center" vertical="center" textRotation="90" wrapText="1"/>
    </xf>
    <xf numFmtId="164" fontId="2" fillId="0" borderId="20" xfId="0" applyNumberFormat="1" applyFont="1" applyBorder="1" applyAlignment="1">
      <alignment horizontal="center" vertical="center" textRotation="90" wrapText="1"/>
    </xf>
    <xf numFmtId="164" fontId="2" fillId="0" borderId="28" xfId="0" applyNumberFormat="1" applyFont="1" applyBorder="1" applyAlignment="1">
      <alignment horizontal="center" vertical="center" textRotation="90" wrapText="1"/>
    </xf>
    <xf numFmtId="164" fontId="2" fillId="0" borderId="29" xfId="0" applyNumberFormat="1" applyFont="1" applyBorder="1" applyAlignment="1">
      <alignment horizontal="center" vertical="center" textRotation="90" wrapText="1"/>
    </xf>
    <xf numFmtId="1" fontId="0" fillId="3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4" borderId="20" xfId="0" applyFont="1" applyFill="1" applyBorder="1" applyAlignment="1">
      <alignment horizontal="center" vertical="center" textRotation="90" wrapText="1"/>
    </xf>
    <xf numFmtId="0" fontId="2" fillId="4" borderId="29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1" fontId="2" fillId="5" borderId="11" xfId="0" applyNumberFormat="1" applyFont="1" applyFill="1" applyBorder="1" applyAlignment="1" applyProtection="1">
      <alignment horizontal="center" vertical="center"/>
      <protection locked="0"/>
    </xf>
    <xf numFmtId="1" fontId="2" fillId="5" borderId="1" xfId="0" applyNumberFormat="1" applyFont="1" applyFill="1" applyBorder="1" applyAlignment="1" applyProtection="1">
      <alignment horizontal="center" vertical="center"/>
      <protection locked="0"/>
    </xf>
    <xf numFmtId="49" fontId="2" fillId="5" borderId="22" xfId="0" applyNumberFormat="1" applyFont="1" applyFill="1" applyBorder="1" applyAlignment="1" applyProtection="1">
      <alignment horizontal="center" vertical="center"/>
      <protection locked="0"/>
    </xf>
    <xf numFmtId="49" fontId="2" fillId="5" borderId="2" xfId="0" applyNumberFormat="1" applyFont="1" applyFill="1" applyBorder="1" applyAlignment="1" applyProtection="1">
      <alignment horizontal="center" vertical="center"/>
      <protection locked="0"/>
    </xf>
    <xf numFmtId="1" fontId="2" fillId="4" borderId="38" xfId="0" applyNumberFormat="1" applyFont="1" applyFill="1" applyBorder="1" applyAlignment="1">
      <alignment horizontal="center" vertical="center"/>
    </xf>
    <xf numFmtId="1" fontId="2" fillId="4" borderId="27" xfId="0" applyNumberFormat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1" fontId="2" fillId="4" borderId="24" xfId="0" applyNumberFormat="1" applyFont="1" applyFill="1" applyBorder="1" applyAlignment="1">
      <alignment horizontal="center" vertical="center"/>
    </xf>
    <xf numFmtId="1" fontId="2" fillId="4" borderId="26" xfId="0" applyNumberFormat="1" applyFont="1" applyFill="1" applyBorder="1" applyAlignment="1">
      <alignment horizontal="center" vertical="center"/>
    </xf>
    <xf numFmtId="165" fontId="4" fillId="4" borderId="24" xfId="0" applyNumberFormat="1" applyFont="1" applyFill="1" applyBorder="1" applyAlignment="1">
      <alignment horizontal="center" vertical="center"/>
    </xf>
    <xf numFmtId="165" fontId="4" fillId="4" borderId="25" xfId="0" applyNumberFormat="1" applyFont="1" applyFill="1" applyBorder="1" applyAlignment="1">
      <alignment horizontal="center" vertical="center"/>
    </xf>
    <xf numFmtId="165" fontId="2" fillId="4" borderId="25" xfId="0" applyNumberFormat="1" applyFont="1" applyFill="1" applyBorder="1" applyAlignment="1">
      <alignment horizontal="center" vertical="center"/>
    </xf>
    <xf numFmtId="1" fontId="2" fillId="4" borderId="9" xfId="0" applyNumberFormat="1" applyFont="1" applyFill="1" applyBorder="1" applyAlignment="1">
      <alignment horizontal="center" vertical="center"/>
    </xf>
    <xf numFmtId="1" fontId="2" fillId="4" borderId="31" xfId="0" applyNumberFormat="1" applyFont="1" applyFill="1" applyBorder="1" applyAlignment="1">
      <alignment horizontal="center" vertical="center"/>
    </xf>
    <xf numFmtId="1" fontId="2" fillId="4" borderId="25" xfId="0" applyNumberFormat="1" applyFont="1" applyFill="1" applyBorder="1" applyAlignment="1">
      <alignment horizontal="center" vertical="center"/>
    </xf>
    <xf numFmtId="9" fontId="2" fillId="4" borderId="29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Continuous" vertical="center"/>
    </xf>
    <xf numFmtId="0" fontId="0" fillId="2" borderId="7" xfId="0" applyFill="1" applyBorder="1" applyAlignment="1">
      <alignment vertical="center"/>
    </xf>
    <xf numFmtId="0" fontId="3" fillId="2" borderId="61" xfId="0" applyFont="1" applyFill="1" applyBorder="1" applyAlignment="1">
      <alignment horizontal="centerContinuous" vertical="center"/>
    </xf>
    <xf numFmtId="0" fontId="0" fillId="2" borderId="62" xfId="0" applyFill="1" applyBorder="1" applyAlignment="1">
      <alignment horizontal="centerContinuous" vertical="center"/>
    </xf>
    <xf numFmtId="0" fontId="0" fillId="2" borderId="63" xfId="0" applyFill="1" applyBorder="1" applyAlignment="1">
      <alignment horizontal="centerContinuous" vertical="center"/>
    </xf>
    <xf numFmtId="0" fontId="8" fillId="7" borderId="47" xfId="0" applyFont="1" applyFill="1" applyBorder="1" applyAlignment="1" applyProtection="1">
      <alignment horizontal="center" vertical="center"/>
      <protection locked="0"/>
    </xf>
    <xf numFmtId="0" fontId="8" fillId="7" borderId="48" xfId="0" applyFont="1" applyFill="1" applyBorder="1" applyAlignment="1" applyProtection="1">
      <alignment horizontal="center" vertical="center"/>
      <protection locked="0"/>
    </xf>
    <xf numFmtId="0" fontId="8" fillId="7" borderId="49" xfId="0" applyFont="1" applyFill="1" applyBorder="1" applyAlignment="1" applyProtection="1">
      <alignment horizontal="center" vertical="center"/>
      <protection locked="0"/>
    </xf>
    <xf numFmtId="0" fontId="2" fillId="8" borderId="50" xfId="0" applyFont="1" applyFill="1" applyBorder="1" applyAlignment="1" applyProtection="1">
      <alignment horizontal="center" vertical="center"/>
      <protection locked="0"/>
    </xf>
    <xf numFmtId="0" fontId="2" fillId="8" borderId="1" xfId="0" applyFont="1" applyFill="1" applyBorder="1" applyAlignment="1" applyProtection="1">
      <alignment horizontal="center" vertical="center"/>
      <protection locked="0"/>
    </xf>
    <xf numFmtId="0" fontId="2" fillId="8" borderId="51" xfId="0" applyFont="1" applyFill="1" applyBorder="1" applyAlignment="1" applyProtection="1">
      <alignment horizontal="center" vertical="center"/>
      <protection locked="0"/>
    </xf>
    <xf numFmtId="0" fontId="8" fillId="9" borderId="52" xfId="0" applyFont="1" applyFill="1" applyBorder="1" applyAlignment="1" applyProtection="1">
      <alignment horizontal="center" vertical="center"/>
      <protection locked="0"/>
    </xf>
    <xf numFmtId="0" fontId="8" fillId="9" borderId="46" xfId="0" applyFont="1" applyFill="1" applyBorder="1" applyAlignment="1" applyProtection="1">
      <alignment horizontal="center" vertical="center"/>
      <protection locked="0"/>
    </xf>
    <xf numFmtId="0" fontId="8" fillId="9" borderId="53" xfId="0" applyFont="1" applyFill="1" applyBorder="1" applyAlignment="1" applyProtection="1">
      <alignment horizontal="center" vertical="center"/>
      <protection locked="0"/>
    </xf>
    <xf numFmtId="0" fontId="8" fillId="7" borderId="54" xfId="0" applyFont="1" applyFill="1" applyBorder="1" applyAlignment="1" applyProtection="1">
      <alignment horizontal="center" vertical="center"/>
      <protection locked="0"/>
    </xf>
    <xf numFmtId="0" fontId="8" fillId="7" borderId="45" xfId="0" applyFont="1" applyFill="1" applyBorder="1" applyAlignment="1" applyProtection="1">
      <alignment horizontal="center" vertical="center"/>
      <protection locked="0"/>
    </xf>
    <xf numFmtId="0" fontId="8" fillId="7" borderId="55" xfId="0" applyFont="1" applyFill="1" applyBorder="1" applyAlignment="1" applyProtection="1">
      <alignment horizontal="center" vertical="center"/>
      <protection locked="0"/>
    </xf>
    <xf numFmtId="0" fontId="8" fillId="7" borderId="56" xfId="0" applyFont="1" applyFill="1" applyBorder="1" applyAlignment="1" applyProtection="1">
      <alignment horizontal="center" vertical="center"/>
      <protection locked="0"/>
    </xf>
    <xf numFmtId="0" fontId="8" fillId="7" borderId="11" xfId="0" applyFont="1" applyFill="1" applyBorder="1" applyAlignment="1" applyProtection="1">
      <alignment horizontal="center" vertical="center"/>
      <protection locked="0"/>
    </xf>
    <xf numFmtId="0" fontId="8" fillId="7" borderId="57" xfId="0" applyFont="1" applyFill="1" applyBorder="1" applyAlignment="1" applyProtection="1">
      <alignment horizontal="center" vertical="center"/>
      <protection locked="0"/>
    </xf>
    <xf numFmtId="0" fontId="8" fillId="9" borderId="58" xfId="0" applyFont="1" applyFill="1" applyBorder="1" applyAlignment="1" applyProtection="1">
      <alignment horizontal="center" vertical="center"/>
      <protection locked="0"/>
    </xf>
    <xf numFmtId="0" fontId="8" fillId="9" borderId="59" xfId="0" applyFont="1" applyFill="1" applyBorder="1" applyAlignment="1" applyProtection="1">
      <alignment horizontal="center" vertical="center"/>
      <protection locked="0"/>
    </xf>
    <xf numFmtId="0" fontId="8" fillId="9" borderId="60" xfId="0" applyFont="1" applyFill="1" applyBorder="1" applyAlignment="1" applyProtection="1">
      <alignment horizontal="center" vertical="center"/>
      <protection locked="0"/>
    </xf>
    <xf numFmtId="0" fontId="2" fillId="4" borderId="64" xfId="0" applyFont="1" applyFill="1" applyBorder="1" applyAlignment="1">
      <alignment horizontal="center" vertical="center"/>
    </xf>
    <xf numFmtId="0" fontId="2" fillId="4" borderId="65" xfId="0" applyFont="1" applyFill="1" applyBorder="1" applyAlignment="1">
      <alignment horizontal="center" vertical="center"/>
    </xf>
    <xf numFmtId="0" fontId="2" fillId="4" borderId="66" xfId="0" applyFont="1" applyFill="1" applyBorder="1" applyAlignment="1">
      <alignment horizontal="center" vertical="center"/>
    </xf>
    <xf numFmtId="0" fontId="2" fillId="4" borderId="67" xfId="0" applyFont="1" applyFill="1" applyBorder="1" applyAlignment="1">
      <alignment horizontal="center" vertical="center"/>
    </xf>
    <xf numFmtId="0" fontId="2" fillId="4" borderId="68" xfId="0" applyFont="1" applyFill="1" applyBorder="1" applyAlignment="1">
      <alignment horizontal="center" vertical="center"/>
    </xf>
    <xf numFmtId="1" fontId="2" fillId="4" borderId="41" xfId="0" applyNumberFormat="1" applyFont="1" applyFill="1" applyBorder="1" applyAlignment="1">
      <alignment horizontal="center" vertical="center"/>
    </xf>
    <xf numFmtId="1" fontId="2" fillId="5" borderId="69" xfId="0" applyNumberFormat="1" applyFont="1" applyFill="1" applyBorder="1" applyAlignment="1" applyProtection="1">
      <alignment horizontal="center" vertical="center"/>
      <protection locked="0"/>
    </xf>
    <xf numFmtId="49" fontId="2" fillId="5" borderId="70" xfId="0" applyNumberFormat="1" applyFont="1" applyFill="1" applyBorder="1" applyAlignment="1" applyProtection="1">
      <alignment horizontal="center" vertical="center"/>
      <protection locked="0"/>
    </xf>
    <xf numFmtId="0" fontId="2" fillId="4" borderId="38" xfId="0" applyFont="1" applyFill="1" applyBorder="1" applyAlignment="1">
      <alignment horizontal="center" vertical="center"/>
    </xf>
    <xf numFmtId="1" fontId="2" fillId="4" borderId="72" xfId="0" applyNumberFormat="1" applyFont="1" applyFill="1" applyBorder="1" applyAlignment="1">
      <alignment horizontal="center" vertical="center"/>
    </xf>
    <xf numFmtId="0" fontId="2" fillId="4" borderId="74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vertical="center"/>
    </xf>
    <xf numFmtId="0" fontId="7" fillId="5" borderId="25" xfId="0" applyFont="1" applyFill="1" applyBorder="1" applyAlignment="1">
      <alignment vertical="center"/>
    </xf>
    <xf numFmtId="0" fontId="7" fillId="5" borderId="26" xfId="0" applyFont="1" applyFill="1" applyBorder="1" applyAlignment="1">
      <alignment vertical="center"/>
    </xf>
    <xf numFmtId="0" fontId="7" fillId="5" borderId="24" xfId="0" applyFont="1" applyFill="1" applyBorder="1" applyAlignment="1">
      <alignment vertical="center" wrapText="1"/>
    </xf>
    <xf numFmtId="0" fontId="7" fillId="5" borderId="27" xfId="0" applyFont="1" applyFill="1" applyBorder="1" applyAlignment="1">
      <alignment vertical="center"/>
    </xf>
    <xf numFmtId="0" fontId="6" fillId="5" borderId="41" xfId="0" applyFont="1" applyFill="1" applyBorder="1" applyAlignment="1">
      <alignment vertical="center"/>
    </xf>
    <xf numFmtId="0" fontId="6" fillId="5" borderId="71" xfId="0" applyFont="1" applyFill="1" applyBorder="1" applyAlignment="1">
      <alignment vertical="center"/>
    </xf>
    <xf numFmtId="0" fontId="7" fillId="5" borderId="31" xfId="0" applyFont="1" applyFill="1" applyBorder="1" applyAlignment="1">
      <alignment vertical="center"/>
    </xf>
    <xf numFmtId="0" fontId="2" fillId="4" borderId="37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vertical="center"/>
    </xf>
    <xf numFmtId="1" fontId="2" fillId="4" borderId="30" xfId="0" applyNumberFormat="1" applyFont="1" applyFill="1" applyBorder="1" applyAlignment="1">
      <alignment horizontal="center" vertical="center"/>
    </xf>
    <xf numFmtId="1" fontId="2" fillId="4" borderId="77" xfId="0" applyNumberFormat="1" applyFont="1" applyFill="1" applyBorder="1" applyAlignment="1">
      <alignment horizontal="center" vertical="center"/>
    </xf>
    <xf numFmtId="0" fontId="7" fillId="5" borderId="41" xfId="0" applyFont="1" applyFill="1" applyBorder="1" applyAlignment="1">
      <alignment vertical="center"/>
    </xf>
    <xf numFmtId="0" fontId="7" fillId="10" borderId="25" xfId="0" applyFont="1" applyFill="1" applyBorder="1" applyAlignment="1">
      <alignment vertical="center"/>
    </xf>
    <xf numFmtId="1" fontId="2" fillId="10" borderId="25" xfId="0" applyNumberFormat="1" applyFont="1" applyFill="1" applyBorder="1" applyAlignment="1">
      <alignment horizontal="center" vertical="center"/>
    </xf>
    <xf numFmtId="0" fontId="2" fillId="10" borderId="35" xfId="0" applyFont="1" applyFill="1" applyBorder="1" applyAlignment="1">
      <alignment horizontal="center" vertical="center"/>
    </xf>
    <xf numFmtId="49" fontId="2" fillId="0" borderId="69" xfId="0" applyNumberFormat="1" applyFont="1" applyBorder="1" applyAlignment="1" applyProtection="1">
      <alignment horizontal="center" vertical="center"/>
      <protection locked="0"/>
    </xf>
    <xf numFmtId="49" fontId="2" fillId="0" borderId="70" xfId="0" applyNumberFormat="1" applyFont="1" applyBorder="1" applyAlignment="1" applyProtection="1">
      <alignment horizontal="center" vertical="center"/>
      <protection locked="0"/>
    </xf>
    <xf numFmtId="1" fontId="2" fillId="0" borderId="32" xfId="0" applyNumberFormat="1" applyFont="1" applyBorder="1" applyAlignment="1" applyProtection="1">
      <alignment horizontal="center" vertical="center"/>
      <protection locked="0"/>
    </xf>
    <xf numFmtId="49" fontId="2" fillId="0" borderId="33" xfId="0" applyNumberFormat="1" applyFont="1" applyBorder="1" applyAlignment="1" applyProtection="1">
      <alignment horizontal="center" vertical="center"/>
      <protection locked="0"/>
    </xf>
    <xf numFmtId="1" fontId="2" fillId="5" borderId="16" xfId="0" applyNumberFormat="1" applyFont="1" applyFill="1" applyBorder="1" applyAlignment="1" applyProtection="1">
      <alignment horizontal="center" vertical="center"/>
      <protection locked="0"/>
    </xf>
    <xf numFmtId="49" fontId="2" fillId="5" borderId="23" xfId="0" applyNumberFormat="1" applyFont="1" applyFill="1" applyBorder="1" applyAlignment="1" applyProtection="1">
      <alignment horizontal="center" vertical="center"/>
      <protection locked="0"/>
    </xf>
    <xf numFmtId="1" fontId="2" fillId="0" borderId="11" xfId="0" applyNumberFormat="1" applyFont="1" applyBorder="1" applyAlignment="1" applyProtection="1">
      <alignment horizontal="center" vertical="center"/>
      <protection locked="0"/>
    </xf>
    <xf numFmtId="49" fontId="2" fillId="0" borderId="22" xfId="0" applyNumberFormat="1" applyFont="1" applyBorder="1" applyAlignment="1" applyProtection="1">
      <alignment horizontal="center" vertical="center"/>
      <protection locked="0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8" xfId="0" applyNumberFormat="1" applyFont="1" applyBorder="1" applyAlignment="1" applyProtection="1">
      <alignment horizontal="center" vertical="center"/>
      <protection locked="0"/>
    </xf>
    <xf numFmtId="1" fontId="2" fillId="0" borderId="45" xfId="0" applyNumberFormat="1" applyFont="1" applyBorder="1" applyAlignment="1" applyProtection="1">
      <alignment horizontal="center" vertical="center"/>
      <protection locked="0"/>
    </xf>
    <xf numFmtId="49" fontId="2" fillId="0" borderId="75" xfId="0" applyNumberFormat="1" applyFont="1" applyBorder="1" applyAlignment="1" applyProtection="1">
      <alignment horizontal="center" vertical="center"/>
      <protection locked="0"/>
    </xf>
    <xf numFmtId="1" fontId="2" fillId="10" borderId="1" xfId="0" applyNumberFormat="1" applyFont="1" applyFill="1" applyBorder="1" applyAlignment="1" applyProtection="1">
      <alignment horizontal="center" vertical="center"/>
      <protection locked="0"/>
    </xf>
    <xf numFmtId="49" fontId="2" fillId="10" borderId="2" xfId="0" applyNumberFormat="1" applyFont="1" applyFill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1" fontId="2" fillId="0" borderId="16" xfId="0" applyNumberFormat="1" applyFont="1" applyBorder="1" applyAlignment="1" applyProtection="1">
      <alignment horizontal="center" vertical="center"/>
      <protection locked="0"/>
    </xf>
    <xf numFmtId="49" fontId="2" fillId="0" borderId="23" xfId="0" applyNumberFormat="1" applyFont="1" applyBorder="1" applyAlignment="1" applyProtection="1">
      <alignment horizontal="center" vertical="center"/>
      <protection locked="0"/>
    </xf>
    <xf numFmtId="0" fontId="10" fillId="11" borderId="24" xfId="0" applyFont="1" applyFill="1" applyBorder="1" applyAlignment="1">
      <alignment vertical="center"/>
    </xf>
    <xf numFmtId="0" fontId="10" fillId="11" borderId="26" xfId="0" applyFont="1" applyFill="1" applyBorder="1" applyAlignment="1">
      <alignment vertical="center"/>
    </xf>
    <xf numFmtId="1" fontId="8" fillId="11" borderId="18" xfId="0" applyNumberFormat="1" applyFont="1" applyFill="1" applyBorder="1" applyAlignment="1">
      <alignment horizontal="center" vertical="center"/>
    </xf>
    <xf numFmtId="1" fontId="8" fillId="11" borderId="19" xfId="0" applyNumberFormat="1" applyFont="1" applyFill="1" applyBorder="1" applyAlignment="1">
      <alignment horizontal="center" vertical="center"/>
    </xf>
    <xf numFmtId="0" fontId="10" fillId="11" borderId="31" xfId="0" applyFont="1" applyFill="1" applyBorder="1" applyAlignment="1">
      <alignment vertical="center"/>
    </xf>
    <xf numFmtId="0" fontId="10" fillId="11" borderId="25" xfId="0" applyFont="1" applyFill="1" applyBorder="1" applyAlignment="1">
      <alignment vertical="center"/>
    </xf>
    <xf numFmtId="0" fontId="10" fillId="11" borderId="27" xfId="0" applyFont="1" applyFill="1" applyBorder="1" applyAlignment="1">
      <alignment vertical="center"/>
    </xf>
    <xf numFmtId="0" fontId="10" fillId="11" borderId="9" xfId="0" applyFont="1" applyFill="1" applyBorder="1" applyAlignment="1">
      <alignment vertical="center"/>
    </xf>
    <xf numFmtId="165" fontId="8" fillId="11" borderId="18" xfId="0" applyNumberFormat="1" applyFont="1" applyFill="1" applyBorder="1" applyAlignment="1">
      <alignment horizontal="center" vertical="center"/>
    </xf>
    <xf numFmtId="165" fontId="8" fillId="11" borderId="3" xfId="0" applyNumberFormat="1" applyFont="1" applyFill="1" applyBorder="1" applyAlignment="1">
      <alignment horizontal="center" vertical="center"/>
    </xf>
    <xf numFmtId="9" fontId="8" fillId="11" borderId="39" xfId="0" applyNumberFormat="1" applyFont="1" applyFill="1" applyBorder="1" applyAlignment="1">
      <alignment horizontal="center" vertical="center"/>
    </xf>
    <xf numFmtId="9" fontId="8" fillId="11" borderId="40" xfId="0" applyNumberFormat="1" applyFont="1" applyFill="1" applyBorder="1" applyAlignment="1">
      <alignment horizontal="center" vertical="center"/>
    </xf>
    <xf numFmtId="9" fontId="8" fillId="11" borderId="21" xfId="0" applyNumberFormat="1" applyFont="1" applyFill="1" applyBorder="1" applyAlignment="1">
      <alignment horizontal="center" vertical="center"/>
    </xf>
    <xf numFmtId="1" fontId="8" fillId="11" borderId="21" xfId="0" applyNumberFormat="1" applyFont="1" applyFill="1" applyBorder="1" applyAlignment="1">
      <alignment horizontal="center" vertical="center"/>
    </xf>
    <xf numFmtId="1" fontId="8" fillId="11" borderId="73" xfId="0" applyNumberFormat="1" applyFont="1" applyFill="1" applyBorder="1" applyAlignment="1">
      <alignment horizontal="center" vertical="center"/>
    </xf>
    <xf numFmtId="1" fontId="8" fillId="11" borderId="76" xfId="0" applyNumberFormat="1" applyFont="1" applyFill="1" applyBorder="1" applyAlignment="1">
      <alignment horizontal="center" vertical="center"/>
    </xf>
    <xf numFmtId="1" fontId="8" fillId="11" borderId="32" xfId="0" applyNumberFormat="1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8" borderId="35" xfId="0" applyFont="1" applyFill="1" applyBorder="1" applyAlignment="1">
      <alignment horizontal="center" vertical="center"/>
    </xf>
    <xf numFmtId="0" fontId="9" fillId="9" borderId="36" xfId="0" applyFont="1" applyFill="1" applyBorder="1" applyAlignment="1">
      <alignment horizontal="center" vertical="center"/>
    </xf>
    <xf numFmtId="0" fontId="11" fillId="6" borderId="61" xfId="0" applyFont="1" applyFill="1" applyBorder="1" applyAlignment="1">
      <alignment horizontal="left"/>
    </xf>
    <xf numFmtId="0" fontId="0" fillId="6" borderId="62" xfId="0" applyFill="1" applyBorder="1"/>
    <xf numFmtId="9" fontId="3" fillId="6" borderId="63" xfId="0" applyNumberFormat="1" applyFont="1" applyFill="1" applyBorder="1" applyAlignment="1">
      <alignment horizontal="left" vertical="center"/>
    </xf>
    <xf numFmtId="0" fontId="7" fillId="5" borderId="38" xfId="0" applyFont="1" applyFill="1" applyBorder="1" applyAlignment="1">
      <alignment vertical="center"/>
    </xf>
    <xf numFmtId="0" fontId="7" fillId="5" borderId="42" xfId="0" applyFont="1" applyFill="1" applyBorder="1" applyAlignment="1">
      <alignment vertical="center"/>
    </xf>
    <xf numFmtId="0" fontId="7" fillId="5" borderId="43" xfId="0" applyFont="1" applyFill="1" applyBorder="1" applyAlignment="1">
      <alignment vertical="center"/>
    </xf>
    <xf numFmtId="0" fontId="7" fillId="5" borderId="44" xfId="0" applyFont="1" applyFill="1" applyBorder="1" applyAlignment="1">
      <alignment vertical="center"/>
    </xf>
    <xf numFmtId="0" fontId="5" fillId="12" borderId="0" xfId="0" applyFont="1" applyFill="1" applyAlignment="1">
      <alignment vertical="center"/>
    </xf>
    <xf numFmtId="0" fontId="0" fillId="12" borderId="0" xfId="0" applyFill="1" applyAlignment="1">
      <alignment vertical="center"/>
    </xf>
    <xf numFmtId="166" fontId="0" fillId="12" borderId="0" xfId="0" applyNumberFormat="1" applyFill="1" applyAlignment="1">
      <alignment vertical="center"/>
    </xf>
    <xf numFmtId="49" fontId="0" fillId="12" borderId="0" xfId="0" applyNumberFormat="1" applyFill="1" applyAlignment="1">
      <alignment vertical="center"/>
    </xf>
    <xf numFmtId="14" fontId="0" fillId="12" borderId="0" xfId="0" applyNumberFormat="1" applyFill="1" applyAlignment="1">
      <alignment vertical="center"/>
    </xf>
    <xf numFmtId="0" fontId="0" fillId="12" borderId="0" xfId="0" applyFill="1" applyAlignment="1" applyProtection="1">
      <alignment vertical="center"/>
      <protection locked="0"/>
    </xf>
    <xf numFmtId="0" fontId="2" fillId="12" borderId="0" xfId="0" applyFont="1" applyFill="1" applyAlignment="1">
      <alignment horizontal="left" vertical="center"/>
    </xf>
    <xf numFmtId="0" fontId="10" fillId="11" borderId="71" xfId="0" applyFont="1" applyFill="1" applyBorder="1" applyAlignment="1">
      <alignment vertical="center"/>
    </xf>
    <xf numFmtId="10" fontId="0" fillId="4" borderId="21" xfId="0" applyNumberFormat="1" applyFill="1" applyBorder="1" applyAlignment="1">
      <alignment horizontal="center" vertical="center"/>
    </xf>
    <xf numFmtId="10" fontId="0" fillId="4" borderId="29" xfId="0" applyNumberFormat="1" applyFill="1" applyBorder="1" applyAlignment="1">
      <alignment horizontal="center" vertical="center"/>
    </xf>
    <xf numFmtId="10" fontId="2" fillId="4" borderId="20" xfId="0" applyNumberFormat="1" applyFont="1" applyFill="1" applyBorder="1" applyAlignment="1">
      <alignment horizontal="center" vertical="center"/>
    </xf>
    <xf numFmtId="10" fontId="2" fillId="4" borderId="29" xfId="0" applyNumberFormat="1" applyFont="1" applyFill="1" applyBorder="1" applyAlignment="1">
      <alignment horizontal="center" vertical="center"/>
    </xf>
    <xf numFmtId="10" fontId="2" fillId="4" borderId="10" xfId="0" applyNumberFormat="1" applyFont="1" applyFill="1" applyBorder="1" applyAlignment="1">
      <alignment horizontal="center" vertical="center"/>
    </xf>
    <xf numFmtId="10" fontId="2" fillId="4" borderId="12" xfId="0" applyNumberFormat="1" applyFont="1" applyFill="1" applyBorder="1" applyAlignment="1">
      <alignment horizontal="center" vertical="center"/>
    </xf>
    <xf numFmtId="10" fontId="2" fillId="4" borderId="13" xfId="0" applyNumberFormat="1" applyFont="1" applyFill="1" applyBorder="1" applyAlignment="1">
      <alignment horizontal="center" vertical="center"/>
    </xf>
    <xf numFmtId="10" fontId="2" fillId="4" borderId="14" xfId="0" applyNumberFormat="1" applyFont="1" applyFill="1" applyBorder="1" applyAlignment="1">
      <alignment horizontal="center" vertical="center"/>
    </xf>
    <xf numFmtId="10" fontId="2" fillId="10" borderId="13" xfId="0" applyNumberFormat="1" applyFont="1" applyFill="1" applyBorder="1" applyAlignment="1">
      <alignment horizontal="center" vertical="center"/>
    </xf>
    <xf numFmtId="10" fontId="2" fillId="10" borderId="14" xfId="0" applyNumberFormat="1" applyFont="1" applyFill="1" applyBorder="1" applyAlignment="1">
      <alignment horizontal="center" vertical="center"/>
    </xf>
    <xf numFmtId="10" fontId="2" fillId="4" borderId="15" xfId="0" applyNumberFormat="1" applyFont="1" applyFill="1" applyBorder="1" applyAlignment="1">
      <alignment horizontal="center" vertical="center"/>
    </xf>
    <xf numFmtId="10" fontId="2" fillId="4" borderId="17" xfId="0" applyNumberFormat="1" applyFont="1" applyFill="1" applyBorder="1" applyAlignment="1">
      <alignment horizontal="center" vertical="center"/>
    </xf>
    <xf numFmtId="9" fontId="2" fillId="4" borderId="27" xfId="1" applyFont="1" applyFill="1" applyBorder="1" applyAlignment="1">
      <alignment horizontal="center" vertical="center"/>
    </xf>
    <xf numFmtId="0" fontId="2" fillId="4" borderId="41" xfId="0" applyFont="1" applyFill="1" applyBorder="1" applyAlignment="1">
      <alignment horizontal="center" vertical="center"/>
    </xf>
    <xf numFmtId="0" fontId="2" fillId="4" borderId="78" xfId="0" applyFont="1" applyFill="1" applyBorder="1" applyAlignment="1">
      <alignment horizontal="center" vertical="center"/>
    </xf>
    <xf numFmtId="165" fontId="4" fillId="4" borderId="79" xfId="0" applyNumberFormat="1" applyFont="1" applyFill="1" applyBorder="1" applyAlignment="1">
      <alignment horizontal="center" vertical="center"/>
    </xf>
    <xf numFmtId="165" fontId="4" fillId="4" borderId="80" xfId="0" applyNumberFormat="1" applyFont="1" applyFill="1" applyBorder="1" applyAlignment="1">
      <alignment horizontal="center" vertical="center"/>
    </xf>
    <xf numFmtId="165" fontId="2" fillId="4" borderId="80" xfId="0" applyNumberFormat="1" applyFont="1" applyFill="1" applyBorder="1" applyAlignment="1">
      <alignment horizontal="center" vertical="center"/>
    </xf>
    <xf numFmtId="1" fontId="2" fillId="5" borderId="81" xfId="0" applyNumberFormat="1" applyFont="1" applyFill="1" applyBorder="1" applyAlignment="1" applyProtection="1">
      <alignment horizontal="center" vertical="center"/>
      <protection locked="0"/>
    </xf>
    <xf numFmtId="49" fontId="2" fillId="5" borderId="82" xfId="0" applyNumberFormat="1" applyFont="1" applyFill="1" applyBorder="1" applyAlignment="1" applyProtection="1">
      <alignment horizontal="center" vertical="center"/>
      <protection locked="0"/>
    </xf>
    <xf numFmtId="1" fontId="8" fillId="11" borderId="20" xfId="0" applyNumberFormat="1" applyFont="1" applyFill="1" applyBorder="1" applyAlignment="1">
      <alignment horizontal="center" vertical="center"/>
    </xf>
    <xf numFmtId="1" fontId="8" fillId="11" borderId="7" xfId="0" applyNumberFormat="1" applyFont="1" applyFill="1" applyBorder="1" applyAlignment="1">
      <alignment horizontal="center" vertical="center"/>
    </xf>
    <xf numFmtId="165" fontId="8" fillId="11" borderId="10" xfId="0" applyNumberFormat="1" applyFont="1" applyFill="1" applyBorder="1" applyAlignment="1">
      <alignment horizontal="center" vertical="center"/>
    </xf>
    <xf numFmtId="165" fontId="8" fillId="11" borderId="79" xfId="0" applyNumberFormat="1" applyFont="1" applyFill="1" applyBorder="1" applyAlignment="1">
      <alignment horizontal="center" vertical="center"/>
    </xf>
    <xf numFmtId="165" fontId="8" fillId="11" borderId="13" xfId="0" applyNumberFormat="1" applyFont="1" applyFill="1" applyBorder="1" applyAlignment="1">
      <alignment horizontal="center" vertical="center"/>
    </xf>
    <xf numFmtId="165" fontId="8" fillId="11" borderId="80" xfId="0" applyNumberFormat="1" applyFont="1" applyFill="1" applyBorder="1" applyAlignment="1">
      <alignment horizontal="center" vertical="center"/>
    </xf>
    <xf numFmtId="9" fontId="8" fillId="11" borderId="83" xfId="0" applyNumberFormat="1" applyFont="1" applyFill="1" applyBorder="1" applyAlignment="1">
      <alignment horizontal="center" vertical="center"/>
    </xf>
    <xf numFmtId="9" fontId="8" fillId="11" borderId="20" xfId="0" applyNumberFormat="1" applyFont="1" applyFill="1" applyBorder="1" applyAlignment="1">
      <alignment horizontal="center" vertical="center"/>
    </xf>
    <xf numFmtId="9" fontId="8" fillId="11" borderId="6" xfId="0" applyNumberFormat="1" applyFont="1" applyFill="1" applyBorder="1" applyAlignment="1">
      <alignment horizontal="center" vertical="center"/>
    </xf>
    <xf numFmtId="0" fontId="0" fillId="12" borderId="84" xfId="0" applyFill="1" applyBorder="1" applyAlignment="1">
      <alignment vertical="center"/>
    </xf>
    <xf numFmtId="0" fontId="0" fillId="12" borderId="43" xfId="0" applyFill="1" applyBorder="1" applyAlignment="1">
      <alignment vertical="center"/>
    </xf>
  </cellXfs>
  <cellStyles count="2">
    <cellStyle name="Normal" xfId="0" builtinId="0"/>
    <cellStyle name="Pourcentage" xfId="1" builtinId="5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575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8" tint="0.79998168889431442"/>
        </patternFill>
      </fill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EAF3FA"/>
      <color rgb="FFFDD1CB"/>
      <color rgb="FFF6B0E9"/>
      <color rgb="FFFF5757"/>
      <color rgb="FF9751CB"/>
      <color rgb="FFFFFFCC"/>
      <color rgb="FFFF8F8F"/>
      <color rgb="FFA2CD85"/>
      <color rgb="FFF4BB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'Détail Incidents Changements'!$A$2</c:f>
          <c:strCache>
            <c:ptCount val="1"/>
            <c:pt idx="0">
              <c:v>Temps arrêts incidents MARS 2024</c:v>
            </c:pt>
          </c:strCache>
        </c:strRef>
      </c:tx>
      <c:layout>
        <c:manualLayout>
          <c:xMode val="edge"/>
          <c:yMode val="edge"/>
          <c:x val="0.32001675108409017"/>
          <c:y val="2.41411259346923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Calendrier!$B$31</c:f>
              <c:strCache>
                <c:ptCount val="1"/>
                <c:pt idx="0">
                  <c:v>Total Arrêt incidents Ligne (min) (Calcul auto)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_(* #,##0_);_(* \(#,##0\);_(* &quot;&quot;_);_(@_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Calendrier!$D$31:$AH$31</c:f>
              <c:numCache>
                <c:formatCode>0</c:formatCode>
                <c:ptCount val="31"/>
                <c:pt idx="0">
                  <c:v>38</c:v>
                </c:pt>
                <c:pt idx="1">
                  <c:v>30</c:v>
                </c:pt>
                <c:pt idx="2">
                  <c:v>185</c:v>
                </c:pt>
                <c:pt idx="3">
                  <c:v>37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085-461A-8781-7DE860DD22F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843634880"/>
        <c:axId val="843633896"/>
      </c:barChart>
      <c:catAx>
        <c:axId val="843634880"/>
        <c:scaling>
          <c:orientation val="minMax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633896"/>
        <c:crosses val="autoZero"/>
        <c:auto val="1"/>
        <c:lblAlgn val="ctr"/>
        <c:lblOffset val="100"/>
        <c:noMultiLvlLbl val="1"/>
      </c:catAx>
      <c:valAx>
        <c:axId val="843633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634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5409371473398099"/>
          <c:y val="0.93716517330243942"/>
          <c:w val="0.29243820875781551"/>
          <c:h val="4.96977046624747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'Détail Incidents Changements'!$A$5</c:f>
          <c:strCache>
            <c:ptCount val="1"/>
            <c:pt idx="0">
              <c:v>Répartition des incidents Ligne (min)  journalier MARS 2024</c:v>
            </c:pt>
          </c:strCache>
        </c:strRef>
      </c:tx>
      <c:layout>
        <c:manualLayout>
          <c:xMode val="edge"/>
          <c:yMode val="edge"/>
          <c:x val="0.32001675108409017"/>
          <c:y val="2.41411259346923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Calendrier!$B$21</c:f>
              <c:strCache>
                <c:ptCount val="1"/>
                <c:pt idx="0">
                  <c:v>Informatique  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_(* #,##0_);_(* \(#,##0\);_(* &quot;&quot;_);_(@_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Calendrier!$B$31</c:f>
              <c:strCache>
                <c:ptCount val="1"/>
                <c:pt idx="0">
                  <c:v>Total Arrêt incidents Ligne (min) (Calcul auto)</c:v>
                </c:pt>
              </c:strCache>
            </c:strRef>
          </c:cat>
          <c:val>
            <c:numRef>
              <c:f>Calendrier!$AI$21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A3-4226-8867-D5C9B7ADD48C}"/>
            </c:ext>
          </c:extLst>
        </c:ser>
        <c:ser>
          <c:idx val="1"/>
          <c:order val="1"/>
          <c:tx>
            <c:strRef>
              <c:f>Calendrier!$B$23</c:f>
              <c:strCache>
                <c:ptCount val="1"/>
                <c:pt idx="0">
                  <c:v>Portique 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_(* #,##0_);_(* \(#,##0\);_(* &quot;&quot;_);_(@_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Calendrier!$B$31</c:f>
              <c:strCache>
                <c:ptCount val="1"/>
                <c:pt idx="0">
                  <c:v>Total Arrêt incidents Ligne (min) (Calcul auto)</c:v>
                </c:pt>
              </c:strCache>
            </c:strRef>
          </c:cat>
          <c:val>
            <c:numRef>
              <c:f>Calendrier!$AI$23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8EA3-4226-8867-D5C9B7ADD48C}"/>
            </c:ext>
          </c:extLst>
        </c:ser>
        <c:ser>
          <c:idx val="2"/>
          <c:order val="2"/>
          <c:tx>
            <c:strRef>
              <c:f>Calendrier!$B$24</c:f>
              <c:strCache>
                <c:ptCount val="1"/>
                <c:pt idx="0">
                  <c:v>Lecteur code barre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_(* #,##0_);_(* \(#,##0\);_(* &quot;&quot;_);_(@_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Calendrier!$B$31</c:f>
              <c:strCache>
                <c:ptCount val="1"/>
                <c:pt idx="0">
                  <c:v>Total Arrêt incidents Ligne (min) (Calcul auto)</c:v>
                </c:pt>
              </c:strCache>
            </c:strRef>
          </c:cat>
          <c:val>
            <c:numRef>
              <c:f>Calendrier!$AI$24</c:f>
              <c:numCache>
                <c:formatCode>General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8EA3-4226-8867-D5C9B7ADD48C}"/>
            </c:ext>
          </c:extLst>
        </c:ser>
        <c:ser>
          <c:idx val="3"/>
          <c:order val="3"/>
          <c:tx>
            <c:strRef>
              <c:f>Calendrier!$B$25</c:f>
              <c:strCache>
                <c:ptCount val="1"/>
                <c:pt idx="0">
                  <c:v>Axial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numFmt formatCode="_(* #,##0_);_(* \(#,##0\);_(* &quot;&quot;_);_(@_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Calendrier!$B$31</c:f>
              <c:strCache>
                <c:ptCount val="1"/>
                <c:pt idx="0">
                  <c:v>Total Arrêt incidents Ligne (min) (Calcul auto)</c:v>
                </c:pt>
              </c:strCache>
            </c:strRef>
          </c:cat>
          <c:val>
            <c:numRef>
              <c:f>Calendrier!$AI$25</c:f>
              <c:numCache>
                <c:formatCode>General</c:formatCode>
                <c:ptCount val="1"/>
                <c:pt idx="0">
                  <c:v>205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8EA3-4226-8867-D5C9B7ADD48C}"/>
            </c:ext>
          </c:extLst>
        </c:ser>
        <c:ser>
          <c:idx val="4"/>
          <c:order val="4"/>
          <c:tx>
            <c:strRef>
              <c:f>Calendrier!$B$26</c:f>
              <c:strCache>
                <c:ptCount val="1"/>
                <c:pt idx="0">
                  <c:v>Radial Film 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numFmt formatCode="_(* #,##0_);_(* \(#,##0\);_(* &quot;&quot;_);_(@_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Calendrier!$B$31</c:f>
              <c:strCache>
                <c:ptCount val="1"/>
                <c:pt idx="0">
                  <c:v>Total Arrêt incidents Ligne (min) (Calcul auto)</c:v>
                </c:pt>
              </c:strCache>
            </c:strRef>
          </c:cat>
          <c:val>
            <c:numRef>
              <c:f>Calendrier!$AI$26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8EA3-4226-8867-D5C9B7ADD48C}"/>
            </c:ext>
          </c:extLst>
        </c:ser>
        <c:ser>
          <c:idx val="5"/>
          <c:order val="5"/>
          <c:tx>
            <c:strRef>
              <c:f>Calendrier!$B$27</c:f>
              <c:strCache>
                <c:ptCount val="1"/>
                <c:pt idx="0">
                  <c:v>Nettoyage Rlx Radial film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numFmt formatCode="_(* #,##0_);_(* \(#,##0\);_(* &quot;&quot;_);_(@_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Calendrier!$B$31</c:f>
              <c:strCache>
                <c:ptCount val="1"/>
                <c:pt idx="0">
                  <c:v>Total Arrêt incidents Ligne (min) (Calcul auto)</c:v>
                </c:pt>
              </c:strCache>
            </c:strRef>
          </c:cat>
          <c:val>
            <c:numRef>
              <c:f>Calendrier!$AI$27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8EA3-4226-8867-D5C9B7ADD48C}"/>
            </c:ext>
          </c:extLst>
        </c:ser>
        <c:ser>
          <c:idx val="6"/>
          <c:order val="6"/>
          <c:tx>
            <c:strRef>
              <c:f>Calendrier!$B$28</c:f>
              <c:strCache>
                <c:ptCount val="1"/>
                <c:pt idx="0">
                  <c:v>Etiquetteuse 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numFmt formatCode="_(* #,##0_);_(* \(#,##0\);_(* &quot;&quot;_);_(@_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Calendrier!$B$31</c:f>
              <c:strCache>
                <c:ptCount val="1"/>
                <c:pt idx="0">
                  <c:v>Total Arrêt incidents Ligne (min) (Calcul auto)</c:v>
                </c:pt>
              </c:strCache>
            </c:strRef>
          </c:cat>
          <c:val>
            <c:numRef>
              <c:f>Calendrier!$AI$28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8EA3-4226-8867-D5C9B7ADD48C}"/>
            </c:ext>
          </c:extLst>
        </c:ser>
        <c:ser>
          <c:idx val="7"/>
          <c:order val="7"/>
          <c:tx>
            <c:strRef>
              <c:f>Calendrier!$B$29</c:f>
              <c:strCache>
                <c:ptCount val="1"/>
                <c:pt idx="0">
                  <c:v>Chariot X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numFmt formatCode="_(* #,##0_);_(* \(#,##0\);_(* &quot;&quot;_);_(@_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Calendrier!$B$31</c:f>
              <c:strCache>
                <c:ptCount val="1"/>
                <c:pt idx="0">
                  <c:v>Total Arrêt incidents Ligne (min) (Calcul auto)</c:v>
                </c:pt>
              </c:strCache>
            </c:strRef>
          </c:cat>
          <c:val>
            <c:numRef>
              <c:f>Calendrier!$AI$29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8EA3-4226-8867-D5C9B7ADD48C}"/>
            </c:ext>
          </c:extLst>
        </c:ser>
        <c:ser>
          <c:idx val="8"/>
          <c:order val="8"/>
          <c:tx>
            <c:strRef>
              <c:f>Calendrier!$B$30</c:f>
              <c:strCache>
                <c:ptCount val="1"/>
                <c:pt idx="0">
                  <c:v>Incidents divers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numFmt formatCode="_(* #,##0_);_(* \(#,##0\);_(* &quot;&quot;_);_(@_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Calendrier!$B$31</c:f>
              <c:strCache>
                <c:ptCount val="1"/>
                <c:pt idx="0">
                  <c:v>Total Arrêt incidents Ligne (min) (Calcul auto)</c:v>
                </c:pt>
              </c:strCache>
            </c:strRef>
          </c:cat>
          <c:val>
            <c:numRef>
              <c:f>Calendrier!$AI$30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8EA3-4226-8867-D5C9B7ADD4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-11"/>
        <c:axId val="843634880"/>
        <c:axId val="843633896"/>
      </c:barChart>
      <c:catAx>
        <c:axId val="843634880"/>
        <c:scaling>
          <c:orientation val="minMax"/>
        </c:scaling>
        <c:delete val="1"/>
        <c:axPos val="l"/>
        <c:numFmt formatCode="dd" sourceLinked="0"/>
        <c:majorTickMark val="none"/>
        <c:minorTickMark val="none"/>
        <c:tickLblPos val="nextTo"/>
        <c:crossAx val="843633896"/>
        <c:crosses val="autoZero"/>
        <c:auto val="1"/>
        <c:lblAlgn val="ctr"/>
        <c:lblOffset val="100"/>
        <c:noMultiLvlLbl val="1"/>
      </c:catAx>
      <c:valAx>
        <c:axId val="8436338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43634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8.0499094385188159E-3"/>
          <c:y val="0.15279770937723694"/>
          <c:w val="0.19815623268463953"/>
          <c:h val="0.7697742782152231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'Détail Incidents Changements'!$A$4</c:f>
          <c:strCache>
            <c:ptCount val="1"/>
            <c:pt idx="0">
              <c:v>Répartition du temps des changements journalier MARS 2024</c:v>
            </c:pt>
          </c:strCache>
        </c:strRef>
      </c:tx>
      <c:layout>
        <c:manualLayout>
          <c:xMode val="edge"/>
          <c:yMode val="edge"/>
          <c:x val="0.32001675108409017"/>
          <c:y val="2.41411259346923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Calendrier!$B$13</c:f>
              <c:strCache>
                <c:ptCount val="1"/>
                <c:pt idx="0">
                  <c:v>Nbre Chgt Film Axial 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Calendrier!$B$17</c:f>
              <c:strCache>
                <c:ptCount val="1"/>
                <c:pt idx="0">
                  <c:v>Temps de changements (Calcul auto)</c:v>
                </c:pt>
              </c:strCache>
            </c:strRef>
          </c:cat>
          <c:val>
            <c:numRef>
              <c:f>Calendrier!$AI$13</c:f>
              <c:numCache>
                <c:formatCode>General</c:formatCode>
                <c:ptCount val="1"/>
                <c:pt idx="0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47-44A3-B345-B88B3FBE182A}"/>
            </c:ext>
          </c:extLst>
        </c:ser>
        <c:ser>
          <c:idx val="1"/>
          <c:order val="1"/>
          <c:tx>
            <c:strRef>
              <c:f>Calendrier!$B$14</c:f>
              <c:strCache>
                <c:ptCount val="1"/>
                <c:pt idx="0">
                  <c:v>Nbre Chgt Film Radial 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Calendrier!$B$17</c:f>
              <c:strCache>
                <c:ptCount val="1"/>
                <c:pt idx="0">
                  <c:v>Temps de changements (Calcul auto)</c:v>
                </c:pt>
              </c:strCache>
            </c:strRef>
          </c:cat>
          <c:val>
            <c:numRef>
              <c:f>Calendrier!$AI$14</c:f>
              <c:numCache>
                <c:formatCode>General</c:formatCode>
                <c:ptCount val="1"/>
                <c:pt idx="0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47-44A3-B345-B88B3FBE182A}"/>
            </c:ext>
          </c:extLst>
        </c:ser>
        <c:ser>
          <c:idx val="2"/>
          <c:order val="2"/>
          <c:tx>
            <c:strRef>
              <c:f>Calendrier!$B$15</c:f>
              <c:strCache>
                <c:ptCount val="1"/>
                <c:pt idx="0">
                  <c:v>Nbre Chgt Rlx Etiquette 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Calendrier!$B$17</c:f>
              <c:strCache>
                <c:ptCount val="1"/>
                <c:pt idx="0">
                  <c:v>Temps de changements (Calcul auto)</c:v>
                </c:pt>
              </c:strCache>
            </c:strRef>
          </c:cat>
          <c:val>
            <c:numRef>
              <c:f>Calendrier!$AI$15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47-44A3-B345-B88B3FBE182A}"/>
            </c:ext>
          </c:extLst>
        </c:ser>
        <c:ser>
          <c:idx val="3"/>
          <c:order val="3"/>
          <c:tx>
            <c:strRef>
              <c:f>Calendrier!$B$16</c:f>
              <c:strCache>
                <c:ptCount val="1"/>
                <c:pt idx="0">
                  <c:v>Nbre Chgt Ruban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Calendrier!$B$17</c:f>
              <c:strCache>
                <c:ptCount val="1"/>
                <c:pt idx="0">
                  <c:v>Temps de changements (Calcul auto)</c:v>
                </c:pt>
              </c:strCache>
            </c:strRef>
          </c:cat>
          <c:val>
            <c:numRef>
              <c:f>Calendrier!$AI$16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47-44A3-B345-B88B3FBE182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11"/>
        <c:axId val="843634880"/>
        <c:axId val="843633896"/>
      </c:barChart>
      <c:catAx>
        <c:axId val="843634880"/>
        <c:scaling>
          <c:orientation val="minMax"/>
        </c:scaling>
        <c:delete val="1"/>
        <c:axPos val="l"/>
        <c:numFmt formatCode="dd" sourceLinked="0"/>
        <c:majorTickMark val="none"/>
        <c:minorTickMark val="none"/>
        <c:tickLblPos val="nextTo"/>
        <c:crossAx val="843633896"/>
        <c:crosses val="autoZero"/>
        <c:auto val="1"/>
        <c:lblAlgn val="ctr"/>
        <c:lblOffset val="100"/>
        <c:noMultiLvlLbl val="1"/>
      </c:catAx>
      <c:valAx>
        <c:axId val="8436338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43634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8.0499094385188159E-3"/>
          <c:y val="0.15279770937723694"/>
          <c:w val="0.19815623268463953"/>
          <c:h val="0.7697742782152231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'Détail Incidents Changements'!$A$3</c:f>
          <c:strCache>
            <c:ptCount val="1"/>
            <c:pt idx="0">
              <c:v>Temps des changements (min) journalier MARS 2024</c:v>
            </c:pt>
          </c:strCache>
        </c:strRef>
      </c:tx>
      <c:layout>
        <c:manualLayout>
          <c:xMode val="edge"/>
          <c:yMode val="edge"/>
          <c:x val="0.32001675108409017"/>
          <c:y val="2.41411259346923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Calendrier!$B$17</c:f>
              <c:strCache>
                <c:ptCount val="1"/>
                <c:pt idx="0">
                  <c:v>Temps de changements (Calcul auto)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_(* #,##0_);_(* \(#,##0\);_(* &quot;&quot;_);_(@_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Calendrier!$D$17:$AH$17</c:f>
              <c:numCache>
                <c:formatCode>0</c:formatCode>
                <c:ptCount val="31"/>
                <c:pt idx="0">
                  <c:v>55</c:v>
                </c:pt>
                <c:pt idx="1">
                  <c:v>55</c:v>
                </c:pt>
                <c:pt idx="2">
                  <c:v>70</c:v>
                </c:pt>
                <c:pt idx="3">
                  <c:v>65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77-4632-8D05-D0CEB88F6924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843634880"/>
        <c:axId val="843633896"/>
      </c:barChart>
      <c:catAx>
        <c:axId val="843634880"/>
        <c:scaling>
          <c:orientation val="minMax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633896"/>
        <c:crosses val="autoZero"/>
        <c:auto val="1"/>
        <c:lblAlgn val="ctr"/>
        <c:lblOffset val="100"/>
        <c:noMultiLvlLbl val="1"/>
      </c:catAx>
      <c:valAx>
        <c:axId val="843633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634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5409371473398099"/>
          <c:y val="0.93716517330243942"/>
          <c:w val="0.29243820875781551"/>
          <c:h val="4.96977046624747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'Nb bobines emballées'!$A$1</c:f>
          <c:strCache>
            <c:ptCount val="1"/>
            <c:pt idx="0">
              <c:v>Nombre de bobines emballées journalier MARS 2024</c:v>
            </c:pt>
          </c:strCache>
        </c:strRef>
      </c:tx>
      <c:layout>
        <c:manualLayout>
          <c:xMode val="edge"/>
          <c:yMode val="edge"/>
          <c:x val="0.36816847335140024"/>
          <c:y val="2.4141132776230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Calendrier!$B$33</c:f>
              <c:strCache>
                <c:ptCount val="1"/>
                <c:pt idx="0">
                  <c:v>Nbre de bobine emballée/jour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_(* #,##0_);_(* \(#,##0\);_(* &quot;&quot;_);_(@_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Calendrier!$D$6:$AH$6</c:f>
              <c:numCache>
                <c:formatCode>ddd\.\ dd</c:formatCode>
                <c:ptCount val="31"/>
                <c:pt idx="0">
                  <c:v>45352</c:v>
                </c:pt>
                <c:pt idx="1">
                  <c:v>45353</c:v>
                </c:pt>
                <c:pt idx="2">
                  <c:v>45354</c:v>
                </c:pt>
                <c:pt idx="3">
                  <c:v>45355</c:v>
                </c:pt>
                <c:pt idx="4">
                  <c:v>45356</c:v>
                </c:pt>
                <c:pt idx="5">
                  <c:v>45357</c:v>
                </c:pt>
                <c:pt idx="6">
                  <c:v>45358</c:v>
                </c:pt>
                <c:pt idx="7">
                  <c:v>45359</c:v>
                </c:pt>
                <c:pt idx="8">
                  <c:v>45360</c:v>
                </c:pt>
                <c:pt idx="9">
                  <c:v>45361</c:v>
                </c:pt>
                <c:pt idx="10">
                  <c:v>45362</c:v>
                </c:pt>
                <c:pt idx="11">
                  <c:v>45363</c:v>
                </c:pt>
                <c:pt idx="12">
                  <c:v>45364</c:v>
                </c:pt>
                <c:pt idx="13">
                  <c:v>45365</c:v>
                </c:pt>
                <c:pt idx="14">
                  <c:v>45366</c:v>
                </c:pt>
                <c:pt idx="15">
                  <c:v>45367</c:v>
                </c:pt>
                <c:pt idx="16">
                  <c:v>45368</c:v>
                </c:pt>
                <c:pt idx="17">
                  <c:v>45369</c:v>
                </c:pt>
                <c:pt idx="18">
                  <c:v>45370</c:v>
                </c:pt>
                <c:pt idx="19">
                  <c:v>45371</c:v>
                </c:pt>
                <c:pt idx="20">
                  <c:v>45372</c:v>
                </c:pt>
                <c:pt idx="21">
                  <c:v>45373</c:v>
                </c:pt>
                <c:pt idx="22">
                  <c:v>45374</c:v>
                </c:pt>
                <c:pt idx="23">
                  <c:v>45375</c:v>
                </c:pt>
                <c:pt idx="24">
                  <c:v>45376</c:v>
                </c:pt>
                <c:pt idx="25">
                  <c:v>45377</c:v>
                </c:pt>
                <c:pt idx="26">
                  <c:v>45378</c:v>
                </c:pt>
                <c:pt idx="27">
                  <c:v>45379</c:v>
                </c:pt>
                <c:pt idx="28">
                  <c:v>45380</c:v>
                </c:pt>
                <c:pt idx="29">
                  <c:v>45381</c:v>
                </c:pt>
                <c:pt idx="30">
                  <c:v>45382</c:v>
                </c:pt>
              </c:numCache>
            </c:numRef>
          </c:cat>
          <c:val>
            <c:numRef>
              <c:f>Calendrier!$D$33:$AH$33</c:f>
              <c:numCache>
                <c:formatCode>0</c:formatCode>
                <c:ptCount val="31"/>
                <c:pt idx="0">
                  <c:v>298</c:v>
                </c:pt>
                <c:pt idx="1">
                  <c:v>406</c:v>
                </c:pt>
                <c:pt idx="2">
                  <c:v>511</c:v>
                </c:pt>
                <c:pt idx="3">
                  <c:v>510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F8-40C8-AD5E-EE7C780BAE99}"/>
            </c:ext>
          </c:extLst>
        </c:ser>
        <c:ser>
          <c:idx val="1"/>
          <c:order val="1"/>
          <c:tx>
            <c:strRef>
              <c:f>Calendrier!$B$34</c:f>
              <c:strCache>
                <c:ptCount val="1"/>
                <c:pt idx="0">
                  <c:v>Nnbre de bobines en 999999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_(* #,##0_);_(* \(#,##0\);_(* &quot;&quot;_);_(@_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Calendrier!$D$6:$AH$6</c:f>
              <c:numCache>
                <c:formatCode>ddd\.\ dd</c:formatCode>
                <c:ptCount val="31"/>
                <c:pt idx="0">
                  <c:v>45352</c:v>
                </c:pt>
                <c:pt idx="1">
                  <c:v>45353</c:v>
                </c:pt>
                <c:pt idx="2">
                  <c:v>45354</c:v>
                </c:pt>
                <c:pt idx="3">
                  <c:v>45355</c:v>
                </c:pt>
                <c:pt idx="4">
                  <c:v>45356</c:v>
                </c:pt>
                <c:pt idx="5">
                  <c:v>45357</c:v>
                </c:pt>
                <c:pt idx="6">
                  <c:v>45358</c:v>
                </c:pt>
                <c:pt idx="7">
                  <c:v>45359</c:v>
                </c:pt>
                <c:pt idx="8">
                  <c:v>45360</c:v>
                </c:pt>
                <c:pt idx="9">
                  <c:v>45361</c:v>
                </c:pt>
                <c:pt idx="10">
                  <c:v>45362</c:v>
                </c:pt>
                <c:pt idx="11">
                  <c:v>45363</c:v>
                </c:pt>
                <c:pt idx="12">
                  <c:v>45364</c:v>
                </c:pt>
                <c:pt idx="13">
                  <c:v>45365</c:v>
                </c:pt>
                <c:pt idx="14">
                  <c:v>45366</c:v>
                </c:pt>
                <c:pt idx="15">
                  <c:v>45367</c:v>
                </c:pt>
                <c:pt idx="16">
                  <c:v>45368</c:v>
                </c:pt>
                <c:pt idx="17">
                  <c:v>45369</c:v>
                </c:pt>
                <c:pt idx="18">
                  <c:v>45370</c:v>
                </c:pt>
                <c:pt idx="19">
                  <c:v>45371</c:v>
                </c:pt>
                <c:pt idx="20">
                  <c:v>45372</c:v>
                </c:pt>
                <c:pt idx="21">
                  <c:v>45373</c:v>
                </c:pt>
                <c:pt idx="22">
                  <c:v>45374</c:v>
                </c:pt>
                <c:pt idx="23">
                  <c:v>45375</c:v>
                </c:pt>
                <c:pt idx="24">
                  <c:v>45376</c:v>
                </c:pt>
                <c:pt idx="25">
                  <c:v>45377</c:v>
                </c:pt>
                <c:pt idx="26">
                  <c:v>45378</c:v>
                </c:pt>
                <c:pt idx="27">
                  <c:v>45379</c:v>
                </c:pt>
                <c:pt idx="28">
                  <c:v>45380</c:v>
                </c:pt>
                <c:pt idx="29">
                  <c:v>45381</c:v>
                </c:pt>
                <c:pt idx="30">
                  <c:v>45382</c:v>
                </c:pt>
              </c:numCache>
            </c:numRef>
          </c:cat>
          <c:val>
            <c:numRef>
              <c:f>Calendrier!$D$34:$AH$34</c:f>
              <c:numCache>
                <c:formatCode>0</c:formatCode>
                <c:ptCount val="31"/>
                <c:pt idx="0">
                  <c:v>15</c:v>
                </c:pt>
                <c:pt idx="1">
                  <c:v>1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8F8-40C8-AD5E-EE7C780BAE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43634880"/>
        <c:axId val="843633896"/>
      </c:barChart>
      <c:dateAx>
        <c:axId val="843634880"/>
        <c:scaling>
          <c:orientation val="minMax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633896"/>
        <c:crosses val="autoZero"/>
        <c:auto val="1"/>
        <c:lblOffset val="100"/>
        <c:baseTimeUnit val="days"/>
      </c:dateAx>
      <c:valAx>
        <c:axId val="843633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634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'Taux d''arret embalallage'!$A$1</c:f>
          <c:strCache>
            <c:ptCount val="1"/>
            <c:pt idx="0">
              <c:v>Taux d'arrêt emballage journalier MARS 2024</c:v>
            </c:pt>
          </c:strCache>
        </c:strRef>
      </c:tx>
      <c:layout>
        <c:manualLayout>
          <c:xMode val="edge"/>
          <c:yMode val="edge"/>
          <c:x val="0.24103668436794234"/>
          <c:y val="2.41411662537751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Calendrier!$B$40</c:f>
              <c:strCache>
                <c:ptCount val="1"/>
                <c:pt idx="0">
                  <c:v>Taux d'arrêt emballage bobine (%) (Calcul auto)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dLbls>
            <c:numFmt formatCode="_(* 0%_);_(* \(0%\);_(* &quot;&quot;_);_(@_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Calendrier!$D$6:$AH$6</c:f>
              <c:numCache>
                <c:formatCode>ddd\.\ dd</c:formatCode>
                <c:ptCount val="31"/>
                <c:pt idx="0">
                  <c:v>45352</c:v>
                </c:pt>
                <c:pt idx="1">
                  <c:v>45353</c:v>
                </c:pt>
                <c:pt idx="2">
                  <c:v>45354</c:v>
                </c:pt>
                <c:pt idx="3">
                  <c:v>45355</c:v>
                </c:pt>
                <c:pt idx="4">
                  <c:v>45356</c:v>
                </c:pt>
                <c:pt idx="5">
                  <c:v>45357</c:v>
                </c:pt>
                <c:pt idx="6">
                  <c:v>45358</c:v>
                </c:pt>
                <c:pt idx="7">
                  <c:v>45359</c:v>
                </c:pt>
                <c:pt idx="8">
                  <c:v>45360</c:v>
                </c:pt>
                <c:pt idx="9">
                  <c:v>45361</c:v>
                </c:pt>
                <c:pt idx="10">
                  <c:v>45362</c:v>
                </c:pt>
                <c:pt idx="11">
                  <c:v>45363</c:v>
                </c:pt>
                <c:pt idx="12">
                  <c:v>45364</c:v>
                </c:pt>
                <c:pt idx="13">
                  <c:v>45365</c:v>
                </c:pt>
                <c:pt idx="14">
                  <c:v>45366</c:v>
                </c:pt>
                <c:pt idx="15">
                  <c:v>45367</c:v>
                </c:pt>
                <c:pt idx="16">
                  <c:v>45368</c:v>
                </c:pt>
                <c:pt idx="17">
                  <c:v>45369</c:v>
                </c:pt>
                <c:pt idx="18">
                  <c:v>45370</c:v>
                </c:pt>
                <c:pt idx="19">
                  <c:v>45371</c:v>
                </c:pt>
                <c:pt idx="20">
                  <c:v>45372</c:v>
                </c:pt>
                <c:pt idx="21">
                  <c:v>45373</c:v>
                </c:pt>
                <c:pt idx="22">
                  <c:v>45374</c:v>
                </c:pt>
                <c:pt idx="23">
                  <c:v>45375</c:v>
                </c:pt>
                <c:pt idx="24">
                  <c:v>45376</c:v>
                </c:pt>
                <c:pt idx="25">
                  <c:v>45377</c:v>
                </c:pt>
                <c:pt idx="26">
                  <c:v>45378</c:v>
                </c:pt>
                <c:pt idx="27">
                  <c:v>45379</c:v>
                </c:pt>
                <c:pt idx="28">
                  <c:v>45380</c:v>
                </c:pt>
                <c:pt idx="29">
                  <c:v>45381</c:v>
                </c:pt>
                <c:pt idx="30">
                  <c:v>45382</c:v>
                </c:pt>
              </c:numCache>
            </c:numRef>
          </c:cat>
          <c:val>
            <c:numRef>
              <c:f>Calendrier!$D$40:$AH$40</c:f>
              <c:numCache>
                <c:formatCode>0%</c:formatCode>
                <c:ptCount val="31"/>
                <c:pt idx="0">
                  <c:v>6.5277777777777768E-2</c:v>
                </c:pt>
                <c:pt idx="1">
                  <c:v>3.0555555555555558E-2</c:v>
                </c:pt>
                <c:pt idx="2">
                  <c:v>0.15902777777777777</c:v>
                </c:pt>
                <c:pt idx="3">
                  <c:v>5.4166666666666696E-2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54-40A8-B206-AA2596F6C282}"/>
            </c:ext>
          </c:extLst>
        </c:ser>
        <c:ser>
          <c:idx val="1"/>
          <c:order val="1"/>
          <c:tx>
            <c:strRef>
              <c:f>Calendrier!$B$41</c:f>
              <c:strCache>
                <c:ptCount val="1"/>
                <c:pt idx="0">
                  <c:v>Objectif arrêt emballage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EEF-4839-A2EF-5845EDB270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Calendrier!$D$41:$AH$41</c:f>
              <c:numCache>
                <c:formatCode>0.0%</c:formatCode>
                <c:ptCount val="31"/>
                <c:pt idx="0">
                  <c:v>7.4999999999999997E-2</c:v>
                </c:pt>
                <c:pt idx="1">
                  <c:v>7.4999999999999997E-2</c:v>
                </c:pt>
                <c:pt idx="2">
                  <c:v>7.4999999999999997E-2</c:v>
                </c:pt>
                <c:pt idx="3">
                  <c:v>7.4999999999999997E-2</c:v>
                </c:pt>
                <c:pt idx="4">
                  <c:v>7.4999999999999997E-2</c:v>
                </c:pt>
                <c:pt idx="5">
                  <c:v>7.4999999999999997E-2</c:v>
                </c:pt>
                <c:pt idx="6">
                  <c:v>7.4999999999999997E-2</c:v>
                </c:pt>
                <c:pt idx="7">
                  <c:v>7.4999999999999997E-2</c:v>
                </c:pt>
                <c:pt idx="8">
                  <c:v>7.4999999999999997E-2</c:v>
                </c:pt>
                <c:pt idx="9">
                  <c:v>7.4999999999999997E-2</c:v>
                </c:pt>
                <c:pt idx="10">
                  <c:v>7.4999999999999997E-2</c:v>
                </c:pt>
                <c:pt idx="11">
                  <c:v>7.4999999999999997E-2</c:v>
                </c:pt>
                <c:pt idx="12">
                  <c:v>7.4999999999999997E-2</c:v>
                </c:pt>
                <c:pt idx="13">
                  <c:v>7.4999999999999997E-2</c:v>
                </c:pt>
                <c:pt idx="14">
                  <c:v>7.4999999999999997E-2</c:v>
                </c:pt>
                <c:pt idx="15">
                  <c:v>7.4999999999999997E-2</c:v>
                </c:pt>
                <c:pt idx="16">
                  <c:v>7.4999999999999997E-2</c:v>
                </c:pt>
                <c:pt idx="17">
                  <c:v>7.4999999999999997E-2</c:v>
                </c:pt>
                <c:pt idx="18">
                  <c:v>7.4999999999999997E-2</c:v>
                </c:pt>
                <c:pt idx="19">
                  <c:v>7.4999999999999997E-2</c:v>
                </c:pt>
                <c:pt idx="20">
                  <c:v>7.4999999999999997E-2</c:v>
                </c:pt>
                <c:pt idx="21">
                  <c:v>7.4999999999999997E-2</c:v>
                </c:pt>
                <c:pt idx="22">
                  <c:v>7.4999999999999997E-2</c:v>
                </c:pt>
                <c:pt idx="23">
                  <c:v>7.4999999999999997E-2</c:v>
                </c:pt>
                <c:pt idx="24">
                  <c:v>7.4999999999999997E-2</c:v>
                </c:pt>
                <c:pt idx="25">
                  <c:v>7.4999999999999997E-2</c:v>
                </c:pt>
                <c:pt idx="26">
                  <c:v>7.4999999999999997E-2</c:v>
                </c:pt>
                <c:pt idx="27">
                  <c:v>7.4999999999999997E-2</c:v>
                </c:pt>
                <c:pt idx="28">
                  <c:v>7.4999999999999997E-2</c:v>
                </c:pt>
                <c:pt idx="29">
                  <c:v>7.4999999999999997E-2</c:v>
                </c:pt>
                <c:pt idx="30">
                  <c:v>7.4999999999999997E-2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C54-40A8-B206-AA2596F6C28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843634880"/>
        <c:axId val="843633896"/>
      </c:lineChart>
      <c:dateAx>
        <c:axId val="843634880"/>
        <c:scaling>
          <c:orientation val="minMax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633896"/>
        <c:crosses val="autoZero"/>
        <c:auto val="1"/>
        <c:lblOffset val="100"/>
        <c:baseTimeUnit val="days"/>
      </c:dateAx>
      <c:valAx>
        <c:axId val="84363389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634880"/>
        <c:crosses val="autoZero"/>
        <c:crossBetween val="between"/>
        <c:majorUnit val="5.000000000000001E-2"/>
        <c:minorUnit val="1.0000000000000002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'Taux d''arret embalallage'!$A$2</c:f>
          <c:strCache>
            <c:ptCount val="1"/>
            <c:pt idx="0">
              <c:v>Temps journalier d'arrêt total (min) MARS 2024</c:v>
            </c:pt>
          </c:strCache>
        </c:strRef>
      </c:tx>
      <c:layout>
        <c:manualLayout>
          <c:xMode val="edge"/>
          <c:yMode val="edge"/>
          <c:x val="0.32001675108409017"/>
          <c:y val="2.41411259346923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2"/>
          <c:order val="1"/>
          <c:tx>
            <c:strRef>
              <c:f>Calendrier!$B$32</c:f>
              <c:strCache>
                <c:ptCount val="1"/>
                <c:pt idx="0">
                  <c:v>Temps journalier d'arrêt total (min) (Calcul auto)</c:v>
                </c:pt>
              </c:strCache>
            </c:strRef>
          </c:tx>
          <c:spPr>
            <a:solidFill>
              <a:srgbClr val="FDD1CB"/>
            </a:solidFill>
            <a:ln>
              <a:noFill/>
            </a:ln>
            <a:effectLst/>
          </c:spPr>
          <c:invertIfNegative val="0"/>
          <c:dLbls>
            <c:numFmt formatCode="_(* #,##0_);_(* \(#,##0\);_(* &quot;&quot;_);_(@_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overflow" horzOverflow="overflow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Calendrier!$D$32:$AH$32</c:f>
              <c:numCache>
                <c:formatCode>0</c:formatCode>
                <c:ptCount val="31"/>
                <c:pt idx="0">
                  <c:v>98</c:v>
                </c:pt>
                <c:pt idx="1">
                  <c:v>87</c:v>
                </c:pt>
                <c:pt idx="2">
                  <c:v>263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A1-4347-A4F2-FB353FC922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1747704"/>
        <c:axId val="1001754264"/>
      </c:barChart>
      <c:lineChart>
        <c:grouping val="stacked"/>
        <c:varyColors val="0"/>
        <c:ser>
          <c:idx val="4"/>
          <c:order val="0"/>
          <c:tx>
            <c:strRef>
              <c:f>Calendrier!$B$22</c:f>
              <c:strCache>
                <c:ptCount val="1"/>
                <c:pt idx="0">
                  <c:v>Entretien Programmé  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numFmt formatCode="_-* #\ ##0\ _€_-;\-* #\ ##0\ _€_-;_-* &quot;&quot;??\ _€_-;_-@_-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Calendrier!$D$22:$AH$22</c:f>
              <c:numCache>
                <c:formatCode>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A1-4347-A4F2-FB353FC922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3634880"/>
        <c:axId val="843633896"/>
      </c:lineChart>
      <c:catAx>
        <c:axId val="843634880"/>
        <c:scaling>
          <c:orientation val="minMax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633896"/>
        <c:crosses val="autoZero"/>
        <c:auto val="1"/>
        <c:lblAlgn val="ctr"/>
        <c:lblOffset val="100"/>
        <c:noMultiLvlLbl val="1"/>
      </c:catAx>
      <c:valAx>
        <c:axId val="843633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634880"/>
        <c:crosses val="autoZero"/>
        <c:crossBetween val="between"/>
      </c:valAx>
      <c:valAx>
        <c:axId val="1001754264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1747704"/>
        <c:crosses val="max"/>
        <c:crossBetween val="between"/>
      </c:valAx>
      <c:catAx>
        <c:axId val="1001747704"/>
        <c:scaling>
          <c:orientation val="minMax"/>
        </c:scaling>
        <c:delete val="1"/>
        <c:axPos val="b"/>
        <c:majorTickMark val="out"/>
        <c:minorTickMark val="none"/>
        <c:tickLblPos val="nextTo"/>
        <c:crossAx val="1001754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229860220960756"/>
          <c:y val="0.93434526436407839"/>
          <c:w val="0.54646049825871856"/>
          <c:h val="5.063871345638802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26" fmlaLink="BDD!$C$2" fmlaRange="BDD!$A$2:$A$13" noThreeD="1" sel="3"/>
</file>

<file path=xl/ctrlProps/ctrlProp2.xml><?xml version="1.0" encoding="utf-8"?>
<formControlPr xmlns="http://schemas.microsoft.com/office/spreadsheetml/2009/9/main" objectType="Drop" dropStyle="combo" dx="26" fmlaLink="BDD!$D$2" fmlaRange="BDD!$B$2:$B$13" noThreeD="1" sel="2" val="0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563880</xdr:colOff>
          <xdr:row>1</xdr:row>
          <xdr:rowOff>7620</xdr:rowOff>
        </xdr:from>
        <xdr:to>
          <xdr:col>1</xdr:col>
          <xdr:colOff>1752600</xdr:colOff>
          <xdr:row>1</xdr:row>
          <xdr:rowOff>297180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563880</xdr:colOff>
          <xdr:row>0</xdr:row>
          <xdr:rowOff>0</xdr:rowOff>
        </xdr:from>
        <xdr:to>
          <xdr:col>1</xdr:col>
          <xdr:colOff>1752600</xdr:colOff>
          <xdr:row>0</xdr:row>
          <xdr:rowOff>289560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19050</xdr:rowOff>
    </xdr:from>
    <xdr:to>
      <xdr:col>11</xdr:col>
      <xdr:colOff>769620</xdr:colOff>
      <xdr:row>58</xdr:row>
      <xdr:rowOff>10353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29</xdr:row>
      <xdr:rowOff>19050</xdr:rowOff>
    </xdr:from>
    <xdr:to>
      <xdr:col>23</xdr:col>
      <xdr:colOff>769620</xdr:colOff>
      <xdr:row>58</xdr:row>
      <xdr:rowOff>9525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0</xdr:colOff>
      <xdr:row>0</xdr:row>
      <xdr:rowOff>0</xdr:rowOff>
    </xdr:from>
    <xdr:to>
      <xdr:col>23</xdr:col>
      <xdr:colOff>769620</xdr:colOff>
      <xdr:row>28</xdr:row>
      <xdr:rowOff>171450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769620</xdr:colOff>
      <xdr:row>28</xdr:row>
      <xdr:rowOff>172278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775252</xdr:colOff>
      <xdr:row>28</xdr:row>
      <xdr:rowOff>172278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266700</xdr:colOff>
      <xdr:row>28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281940</xdr:colOff>
      <xdr:row>0</xdr:row>
      <xdr:rowOff>0</xdr:rowOff>
    </xdr:from>
    <xdr:to>
      <xdr:col>20</xdr:col>
      <xdr:colOff>548640</xdr:colOff>
      <xdr:row>28</xdr:row>
      <xdr:rowOff>45720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B0CA42-4FC3-4263-945D-5A65E7EBAB4C}" name="Tableau1" displayName="Tableau1" ref="A1:E900" totalsRowShown="0" headerRowDxfId="6" dataDxfId="5">
  <autoFilter ref="A1:E900" xr:uid="{CCB0CA42-4FC3-4263-945D-5A65E7EBAB4C}"/>
  <tableColumns count="5">
    <tableColumn id="1" xr3:uid="{F44F50E3-2A6F-4F20-B465-494268C9532A}" name="Date" dataDxfId="4"/>
    <tableColumn id="2" xr3:uid="{22AE2E50-648F-458C-AA82-83D1F6AC541E}" name="Valeur" dataDxfId="3"/>
    <tableColumn id="3" xr3:uid="{4D6AAC4E-3F96-4FCF-A21B-7DA9EB965B2D}" name="Ligne" dataDxfId="2"/>
    <tableColumn id="4" xr3:uid="{32BFC28A-6AD1-48CB-90EC-9101D28B5854}" name="Colonne" dataDxfId="1"/>
    <tableColumn id="6" xr3:uid="{39FCE0C5-3FE9-4FA1-9BCA-37FBDEA3D1EA}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54"/>
  <sheetViews>
    <sheetView showGridLines="0" tabSelected="1" zoomScale="80" zoomScaleNormal="80" workbookViewId="0">
      <pane xSplit="2" ySplit="6" topLeftCell="C9" activePane="bottomRight" state="frozen"/>
      <selection pane="topRight" activeCell="C1" sqref="C1"/>
      <selection pane="bottomLeft" activeCell="A7" sqref="A7"/>
      <selection pane="bottomRight" activeCell="I33" sqref="I33"/>
    </sheetView>
  </sheetViews>
  <sheetFormatPr baseColWidth="10" defaultColWidth="8.88671875" defaultRowHeight="14.4" x14ac:dyDescent="0.3"/>
  <cols>
    <col min="1" max="1" width="2.33203125" style="136" hidden="1" customWidth="1"/>
    <col min="2" max="2" width="46.21875" style="137" bestFit="1" customWidth="1"/>
    <col min="3" max="34" width="6.6640625" style="137" customWidth="1"/>
    <col min="35" max="35" width="7.77734375" style="137" bestFit="1" customWidth="1"/>
    <col min="36" max="37" width="11.33203125" style="137" customWidth="1"/>
    <col min="38" max="16384" width="8.88671875" style="137"/>
  </cols>
  <sheetData>
    <row r="1" spans="1:38" ht="24" customHeight="1" thickBot="1" x14ac:dyDescent="0.35">
      <c r="A1" s="141">
        <f>BDD!C2</f>
        <v>3</v>
      </c>
      <c r="B1" s="142" t="s">
        <v>46</v>
      </c>
      <c r="G1" s="140"/>
    </row>
    <row r="2" spans="1:38" ht="24" customHeight="1" thickBot="1" x14ac:dyDescent="0.35">
      <c r="B2" s="142" t="s">
        <v>45</v>
      </c>
      <c r="G2" s="43" t="str">
        <f>"Période du " &amp; TEXT(BDD!$E$2,"jj") &amp; " au " &amp; TEXT(BDD!$F$2,"jj mmmm aaaa")</f>
        <v>Période du 01 au 31 mars 2024</v>
      </c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5"/>
    </row>
    <row r="3" spans="1:38" ht="3.6" customHeight="1" x14ac:dyDescent="0.3">
      <c r="C3" s="140"/>
    </row>
    <row r="4" spans="1:38" x14ac:dyDescent="0.3">
      <c r="B4" s="140"/>
      <c r="C4" s="140"/>
    </row>
    <row r="5" spans="1:38" ht="3.6" customHeight="1" thickBot="1" x14ac:dyDescent="0.35">
      <c r="B5" s="140"/>
    </row>
    <row r="6" spans="1:38" ht="52.95" customHeight="1" thickBot="1" x14ac:dyDescent="0.35">
      <c r="C6" s="5" t="s">
        <v>20</v>
      </c>
      <c r="D6" s="6">
        <f>BDD!E2</f>
        <v>45352</v>
      </c>
      <c r="E6" s="7">
        <f>D6+1</f>
        <v>45353</v>
      </c>
      <c r="F6" s="7">
        <f t="shared" ref="F6:AG6" si="0">E6+1</f>
        <v>45354</v>
      </c>
      <c r="G6" s="7">
        <f t="shared" si="0"/>
        <v>45355</v>
      </c>
      <c r="H6" s="7">
        <f t="shared" si="0"/>
        <v>45356</v>
      </c>
      <c r="I6" s="7">
        <f t="shared" si="0"/>
        <v>45357</v>
      </c>
      <c r="J6" s="7">
        <f t="shared" si="0"/>
        <v>45358</v>
      </c>
      <c r="K6" s="7">
        <f t="shared" si="0"/>
        <v>45359</v>
      </c>
      <c r="L6" s="7">
        <f t="shared" si="0"/>
        <v>45360</v>
      </c>
      <c r="M6" s="7">
        <f>L6+1</f>
        <v>45361</v>
      </c>
      <c r="N6" s="7">
        <f t="shared" si="0"/>
        <v>45362</v>
      </c>
      <c r="O6" s="7">
        <f t="shared" si="0"/>
        <v>45363</v>
      </c>
      <c r="P6" s="7">
        <f t="shared" si="0"/>
        <v>45364</v>
      </c>
      <c r="Q6" s="7">
        <f t="shared" si="0"/>
        <v>45365</v>
      </c>
      <c r="R6" s="7">
        <f>Q6+1</f>
        <v>45366</v>
      </c>
      <c r="S6" s="7">
        <f t="shared" si="0"/>
        <v>45367</v>
      </c>
      <c r="T6" s="7">
        <f t="shared" si="0"/>
        <v>45368</v>
      </c>
      <c r="U6" s="7">
        <f t="shared" si="0"/>
        <v>45369</v>
      </c>
      <c r="V6" s="7">
        <f t="shared" si="0"/>
        <v>45370</v>
      </c>
      <c r="W6" s="7">
        <f t="shared" si="0"/>
        <v>45371</v>
      </c>
      <c r="X6" s="7">
        <f t="shared" si="0"/>
        <v>45372</v>
      </c>
      <c r="Y6" s="7">
        <f t="shared" si="0"/>
        <v>45373</v>
      </c>
      <c r="Z6" s="7">
        <f t="shared" si="0"/>
        <v>45374</v>
      </c>
      <c r="AA6" s="7">
        <f t="shared" si="0"/>
        <v>45375</v>
      </c>
      <c r="AB6" s="7">
        <f>AA6+1</f>
        <v>45376</v>
      </c>
      <c r="AC6" s="7">
        <f t="shared" si="0"/>
        <v>45377</v>
      </c>
      <c r="AD6" s="7">
        <f t="shared" si="0"/>
        <v>45378</v>
      </c>
      <c r="AE6" s="7">
        <f t="shared" si="0"/>
        <v>45379</v>
      </c>
      <c r="AF6" s="7">
        <f t="shared" si="0"/>
        <v>45380</v>
      </c>
      <c r="AG6" s="7">
        <f t="shared" si="0"/>
        <v>45381</v>
      </c>
      <c r="AH6" s="8">
        <f>AG6+1</f>
        <v>45382</v>
      </c>
      <c r="AI6" s="5" t="s">
        <v>21</v>
      </c>
      <c r="AJ6" s="11" t="s">
        <v>75</v>
      </c>
      <c r="AK6" s="12" t="s">
        <v>76</v>
      </c>
    </row>
    <row r="7" spans="1:38" ht="15" customHeight="1" thickBot="1" x14ac:dyDescent="0.35">
      <c r="B7" s="87" t="s">
        <v>22</v>
      </c>
      <c r="C7" s="157">
        <f>IF(AI7=0,0,AI7/COUNTA($D$8:$AH$8))</f>
        <v>185.80645161290323</v>
      </c>
      <c r="D7" s="91">
        <v>1440</v>
      </c>
      <c r="E7" s="91">
        <v>1440</v>
      </c>
      <c r="F7" s="91">
        <v>1440</v>
      </c>
      <c r="G7" s="91">
        <v>1440</v>
      </c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2"/>
      <c r="AI7" s="21">
        <f>SUM(D7:AH7)</f>
        <v>5760</v>
      </c>
      <c r="AJ7" s="139"/>
      <c r="AK7" s="139"/>
      <c r="AL7" s="139"/>
    </row>
    <row r="8" spans="1:38" ht="15" customHeight="1" thickBot="1" x14ac:dyDescent="0.35">
      <c r="B8" s="143" t="s">
        <v>64</v>
      </c>
      <c r="C8" s="73">
        <f t="shared" ref="C8:C34" si="1">IF(AI8=0,0,AI8/COUNTA($D$8:$AH$8))</f>
        <v>171.45161290322579</v>
      </c>
      <c r="D8" s="123">
        <f t="shared" ref="D8:AE8" si="2">IF(SUM(D46:D48)=0,"",SUM(D46:D48))</f>
        <v>1346</v>
      </c>
      <c r="E8" s="123">
        <f t="shared" si="2"/>
        <v>1396</v>
      </c>
      <c r="F8" s="123">
        <f t="shared" si="2"/>
        <v>1211</v>
      </c>
      <c r="G8" s="123">
        <f t="shared" si="2"/>
        <v>1362</v>
      </c>
      <c r="H8" s="123" t="str">
        <f t="shared" si="2"/>
        <v/>
      </c>
      <c r="I8" s="123" t="str">
        <f t="shared" si="2"/>
        <v/>
      </c>
      <c r="J8" s="123" t="str">
        <f t="shared" si="2"/>
        <v/>
      </c>
      <c r="K8" s="123" t="str">
        <f t="shared" si="2"/>
        <v/>
      </c>
      <c r="L8" s="123" t="str">
        <f t="shared" si="2"/>
        <v/>
      </c>
      <c r="M8" s="123" t="str">
        <f t="shared" si="2"/>
        <v/>
      </c>
      <c r="N8" s="123" t="str">
        <f t="shared" si="2"/>
        <v/>
      </c>
      <c r="O8" s="123" t="str">
        <f t="shared" si="2"/>
        <v/>
      </c>
      <c r="P8" s="123" t="str">
        <f t="shared" si="2"/>
        <v/>
      </c>
      <c r="Q8" s="123" t="str">
        <f t="shared" si="2"/>
        <v/>
      </c>
      <c r="R8" s="123" t="str">
        <f t="shared" si="2"/>
        <v/>
      </c>
      <c r="S8" s="123" t="str">
        <f t="shared" si="2"/>
        <v/>
      </c>
      <c r="T8" s="123" t="str">
        <f t="shared" si="2"/>
        <v/>
      </c>
      <c r="U8" s="123" t="str">
        <f t="shared" si="2"/>
        <v/>
      </c>
      <c r="V8" s="123" t="str">
        <f t="shared" si="2"/>
        <v/>
      </c>
      <c r="W8" s="123" t="str">
        <f t="shared" si="2"/>
        <v/>
      </c>
      <c r="X8" s="123" t="str">
        <f t="shared" si="2"/>
        <v/>
      </c>
      <c r="Y8" s="123" t="str">
        <f t="shared" si="2"/>
        <v/>
      </c>
      <c r="Z8" s="123" t="str">
        <f t="shared" si="2"/>
        <v/>
      </c>
      <c r="AA8" s="123" t="str">
        <f t="shared" si="2"/>
        <v/>
      </c>
      <c r="AB8" s="123" t="str">
        <f t="shared" si="2"/>
        <v/>
      </c>
      <c r="AC8" s="123" t="str">
        <f t="shared" si="2"/>
        <v/>
      </c>
      <c r="AD8" s="123" t="str">
        <f t="shared" si="2"/>
        <v/>
      </c>
      <c r="AE8" s="123" t="str">
        <f t="shared" si="2"/>
        <v/>
      </c>
      <c r="AF8" s="123" t="str">
        <f t="shared" ref="AF8:AH8" si="3">IF(SUM(AF46:AF48)=0,"",SUM(AF46:AF48))</f>
        <v/>
      </c>
      <c r="AG8" s="123" t="str">
        <f t="shared" si="3"/>
        <v/>
      </c>
      <c r="AH8" s="124" t="str">
        <f t="shared" si="3"/>
        <v/>
      </c>
      <c r="AI8" s="86">
        <f>SUM(D8:AH8)</f>
        <v>5315</v>
      </c>
    </row>
    <row r="9" spans="1:38" ht="15" customHeight="1" thickBot="1" x14ac:dyDescent="0.35">
      <c r="B9" s="113" t="s">
        <v>65</v>
      </c>
      <c r="C9" s="38">
        <f t="shared" si="1"/>
        <v>0.4838709677419355</v>
      </c>
      <c r="D9" s="125">
        <f t="shared" ref="D9:AE9" si="4">IF(SUM(D52:D54)=0,"",SUM(D52:D54))</f>
        <v>5</v>
      </c>
      <c r="E9" s="125">
        <f t="shared" si="4"/>
        <v>2</v>
      </c>
      <c r="F9" s="125">
        <f t="shared" si="4"/>
        <v>8</v>
      </c>
      <c r="G9" s="125" t="str">
        <f t="shared" si="4"/>
        <v/>
      </c>
      <c r="H9" s="125" t="str">
        <f t="shared" si="4"/>
        <v/>
      </c>
      <c r="I9" s="125" t="str">
        <f t="shared" si="4"/>
        <v/>
      </c>
      <c r="J9" s="125" t="str">
        <f t="shared" si="4"/>
        <v/>
      </c>
      <c r="K9" s="125" t="str">
        <f t="shared" si="4"/>
        <v/>
      </c>
      <c r="L9" s="125" t="str">
        <f t="shared" si="4"/>
        <v/>
      </c>
      <c r="M9" s="125" t="str">
        <f t="shared" si="4"/>
        <v/>
      </c>
      <c r="N9" s="125" t="str">
        <f t="shared" si="4"/>
        <v/>
      </c>
      <c r="O9" s="125" t="str">
        <f t="shared" si="4"/>
        <v/>
      </c>
      <c r="P9" s="125" t="str">
        <f t="shared" si="4"/>
        <v/>
      </c>
      <c r="Q9" s="125" t="str">
        <f t="shared" si="4"/>
        <v/>
      </c>
      <c r="R9" s="125" t="str">
        <f t="shared" si="4"/>
        <v/>
      </c>
      <c r="S9" s="125" t="str">
        <f t="shared" si="4"/>
        <v/>
      </c>
      <c r="T9" s="125" t="str">
        <f t="shared" si="4"/>
        <v/>
      </c>
      <c r="U9" s="125" t="str">
        <f t="shared" si="4"/>
        <v/>
      </c>
      <c r="V9" s="125" t="str">
        <f t="shared" si="4"/>
        <v/>
      </c>
      <c r="W9" s="125" t="str">
        <f t="shared" si="4"/>
        <v/>
      </c>
      <c r="X9" s="125" t="str">
        <f t="shared" si="4"/>
        <v/>
      </c>
      <c r="Y9" s="125" t="str">
        <f t="shared" si="4"/>
        <v/>
      </c>
      <c r="Z9" s="125" t="str">
        <f t="shared" si="4"/>
        <v/>
      </c>
      <c r="AA9" s="125" t="str">
        <f t="shared" si="4"/>
        <v/>
      </c>
      <c r="AB9" s="125" t="str">
        <f t="shared" si="4"/>
        <v/>
      </c>
      <c r="AC9" s="125" t="str">
        <f t="shared" si="4"/>
        <v/>
      </c>
      <c r="AD9" s="125" t="str">
        <f t="shared" si="4"/>
        <v/>
      </c>
      <c r="AE9" s="125" t="str">
        <f t="shared" si="4"/>
        <v/>
      </c>
      <c r="AF9" s="125" t="str">
        <f t="shared" ref="AF9:AH9" si="5">IF(SUM(AF52:AF54)=0,"",SUM(AF52:AF54))</f>
        <v/>
      </c>
      <c r="AG9" s="125" t="str">
        <f t="shared" si="5"/>
        <v/>
      </c>
      <c r="AH9" s="125" t="str">
        <f t="shared" si="5"/>
        <v/>
      </c>
      <c r="AI9" s="23">
        <f t="shared" ref="AI9:AI35" si="6">SUM(D9:AH9)</f>
        <v>15</v>
      </c>
      <c r="AJ9" s="144">
        <f>IFERROR(AI9/AI7,"")</f>
        <v>2.6041666666666665E-3</v>
      </c>
      <c r="AK9" s="145">
        <f>IFERROR(AI9/AI12,"")</f>
        <v>3.3707865168539325E-2</v>
      </c>
    </row>
    <row r="10" spans="1:38" ht="15" customHeight="1" thickBot="1" x14ac:dyDescent="0.35">
      <c r="B10" s="82" t="s">
        <v>23</v>
      </c>
      <c r="C10" s="38">
        <f>IF(AI10=0,0,AI10/AVERAGE($D$10:$AH$10))</f>
        <v>0</v>
      </c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4"/>
      <c r="AI10" s="24">
        <f t="shared" si="6"/>
        <v>0</v>
      </c>
    </row>
    <row r="11" spans="1:38" ht="15" customHeight="1" x14ac:dyDescent="0.3">
      <c r="B11" s="109" t="s">
        <v>66</v>
      </c>
      <c r="C11" s="32">
        <f t="shared" si="1"/>
        <v>170.96774193548387</v>
      </c>
      <c r="D11" s="111">
        <f>IFERROR((D8-D9),"")</f>
        <v>1341</v>
      </c>
      <c r="E11" s="111">
        <f t="shared" ref="E11:AH11" si="7">IFERROR((E8-E9),"")</f>
        <v>1394</v>
      </c>
      <c r="F11" s="111">
        <f t="shared" si="7"/>
        <v>1203</v>
      </c>
      <c r="G11" s="111" t="str">
        <f t="shared" si="7"/>
        <v/>
      </c>
      <c r="H11" s="111" t="str">
        <f t="shared" si="7"/>
        <v/>
      </c>
      <c r="I11" s="111" t="str">
        <f t="shared" si="7"/>
        <v/>
      </c>
      <c r="J11" s="111" t="str">
        <f t="shared" si="7"/>
        <v/>
      </c>
      <c r="K11" s="111" t="str">
        <f t="shared" si="7"/>
        <v/>
      </c>
      <c r="L11" s="111" t="str">
        <f t="shared" si="7"/>
        <v/>
      </c>
      <c r="M11" s="111" t="str">
        <f t="shared" si="7"/>
        <v/>
      </c>
      <c r="N11" s="111" t="str">
        <f t="shared" si="7"/>
        <v/>
      </c>
      <c r="O11" s="111" t="str">
        <f t="shared" si="7"/>
        <v/>
      </c>
      <c r="P11" s="111" t="str">
        <f t="shared" si="7"/>
        <v/>
      </c>
      <c r="Q11" s="111" t="str">
        <f t="shared" si="7"/>
        <v/>
      </c>
      <c r="R11" s="111" t="str">
        <f t="shared" si="7"/>
        <v/>
      </c>
      <c r="S11" s="111" t="str">
        <f t="shared" si="7"/>
        <v/>
      </c>
      <c r="T11" s="111" t="str">
        <f t="shared" si="7"/>
        <v/>
      </c>
      <c r="U11" s="111" t="str">
        <f t="shared" si="7"/>
        <v/>
      </c>
      <c r="V11" s="111" t="str">
        <f t="shared" si="7"/>
        <v/>
      </c>
      <c r="W11" s="111" t="str">
        <f t="shared" si="7"/>
        <v/>
      </c>
      <c r="X11" s="111" t="str">
        <f t="shared" si="7"/>
        <v/>
      </c>
      <c r="Y11" s="111" t="str">
        <f t="shared" si="7"/>
        <v/>
      </c>
      <c r="Z11" s="111" t="str">
        <f t="shared" si="7"/>
        <v/>
      </c>
      <c r="AA11" s="111" t="str">
        <f t="shared" si="7"/>
        <v/>
      </c>
      <c r="AB11" s="111" t="str">
        <f t="shared" si="7"/>
        <v/>
      </c>
      <c r="AC11" s="111" t="str">
        <f t="shared" si="7"/>
        <v/>
      </c>
      <c r="AD11" s="111" t="str">
        <f t="shared" si="7"/>
        <v/>
      </c>
      <c r="AE11" s="111" t="str">
        <f t="shared" si="7"/>
        <v/>
      </c>
      <c r="AF11" s="111" t="str">
        <f t="shared" si="7"/>
        <v/>
      </c>
      <c r="AG11" s="111" t="str">
        <f t="shared" si="7"/>
        <v/>
      </c>
      <c r="AH11" s="111" t="str">
        <f t="shared" si="7"/>
        <v/>
      </c>
      <c r="AI11" s="25">
        <f>(AI8-AI9)</f>
        <v>5300</v>
      </c>
    </row>
    <row r="12" spans="1:38" ht="15" customHeight="1" thickBot="1" x14ac:dyDescent="0.35">
      <c r="B12" s="110" t="s">
        <v>67</v>
      </c>
      <c r="C12" s="33">
        <f>IFERROR(IF(AI12=0,0,AI12/COUNTA($D$8:$AH$8)),"")</f>
        <v>14.35483870967742</v>
      </c>
      <c r="D12" s="112">
        <f>IFERROR((D7-D8),"")</f>
        <v>94</v>
      </c>
      <c r="E12" s="112">
        <f>IFERROR((E7-E8),"")</f>
        <v>44</v>
      </c>
      <c r="F12" s="112">
        <f t="shared" ref="F12:AH12" si="8">IFERROR((F7-F8),"")</f>
        <v>229</v>
      </c>
      <c r="G12" s="112">
        <f t="shared" si="8"/>
        <v>78</v>
      </c>
      <c r="H12" s="112" t="str">
        <f t="shared" si="8"/>
        <v/>
      </c>
      <c r="I12" s="112" t="str">
        <f t="shared" si="8"/>
        <v/>
      </c>
      <c r="J12" s="112" t="str">
        <f t="shared" si="8"/>
        <v/>
      </c>
      <c r="K12" s="112" t="str">
        <f t="shared" si="8"/>
        <v/>
      </c>
      <c r="L12" s="112" t="str">
        <f t="shared" si="8"/>
        <v/>
      </c>
      <c r="M12" s="112" t="str">
        <f t="shared" si="8"/>
        <v/>
      </c>
      <c r="N12" s="112" t="str">
        <f t="shared" si="8"/>
        <v/>
      </c>
      <c r="O12" s="112" t="str">
        <f t="shared" si="8"/>
        <v/>
      </c>
      <c r="P12" s="112" t="str">
        <f t="shared" si="8"/>
        <v/>
      </c>
      <c r="Q12" s="112" t="str">
        <f t="shared" si="8"/>
        <v/>
      </c>
      <c r="R12" s="112" t="str">
        <f t="shared" si="8"/>
        <v/>
      </c>
      <c r="S12" s="112" t="str">
        <f t="shared" si="8"/>
        <v/>
      </c>
      <c r="T12" s="112" t="str">
        <f t="shared" si="8"/>
        <v/>
      </c>
      <c r="U12" s="112" t="str">
        <f t="shared" si="8"/>
        <v/>
      </c>
      <c r="V12" s="112" t="str">
        <f t="shared" si="8"/>
        <v/>
      </c>
      <c r="W12" s="112" t="str">
        <f t="shared" si="8"/>
        <v/>
      </c>
      <c r="X12" s="112" t="str">
        <f t="shared" si="8"/>
        <v/>
      </c>
      <c r="Y12" s="112" t="str">
        <f t="shared" si="8"/>
        <v/>
      </c>
      <c r="Z12" s="112" t="str">
        <f t="shared" si="8"/>
        <v/>
      </c>
      <c r="AA12" s="112" t="str">
        <f t="shared" si="8"/>
        <v/>
      </c>
      <c r="AB12" s="112" t="str">
        <f t="shared" si="8"/>
        <v/>
      </c>
      <c r="AC12" s="112" t="str">
        <f t="shared" si="8"/>
        <v/>
      </c>
      <c r="AD12" s="112" t="str">
        <f t="shared" si="8"/>
        <v/>
      </c>
      <c r="AE12" s="112" t="str">
        <f t="shared" si="8"/>
        <v/>
      </c>
      <c r="AF12" s="112" t="str">
        <f t="shared" si="8"/>
        <v/>
      </c>
      <c r="AG12" s="112" t="str">
        <f t="shared" si="8"/>
        <v/>
      </c>
      <c r="AH12" s="112" t="str">
        <f t="shared" si="8"/>
        <v/>
      </c>
      <c r="AI12" s="26">
        <f t="shared" si="6"/>
        <v>445</v>
      </c>
    </row>
    <row r="13" spans="1:38" ht="15" customHeight="1" x14ac:dyDescent="0.3">
      <c r="B13" s="75" t="s">
        <v>1</v>
      </c>
      <c r="C13" s="32">
        <f t="shared" si="1"/>
        <v>0.67741935483870963</v>
      </c>
      <c r="D13" s="17">
        <v>5</v>
      </c>
      <c r="E13" s="17">
        <v>5</v>
      </c>
      <c r="F13" s="17">
        <v>6</v>
      </c>
      <c r="G13" s="17">
        <v>5</v>
      </c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9"/>
      <c r="AI13" s="25">
        <f t="shared" si="6"/>
        <v>21</v>
      </c>
    </row>
    <row r="14" spans="1:38" ht="15" customHeight="1" x14ac:dyDescent="0.3">
      <c r="B14" s="76" t="s">
        <v>2</v>
      </c>
      <c r="C14" s="39">
        <f>IF(AI14=0,0,AI14/COUNTA($D$8:$AH$8))*5</f>
        <v>4.032258064516129</v>
      </c>
      <c r="D14" s="18">
        <v>5</v>
      </c>
      <c r="E14" s="18">
        <v>6</v>
      </c>
      <c r="F14" s="18">
        <v>7</v>
      </c>
      <c r="G14" s="18">
        <v>7</v>
      </c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20"/>
      <c r="AI14" s="27">
        <f t="shared" si="6"/>
        <v>25</v>
      </c>
    </row>
    <row r="15" spans="1:38" ht="15" customHeight="1" x14ac:dyDescent="0.3">
      <c r="B15" s="76" t="s">
        <v>3</v>
      </c>
      <c r="C15" s="39">
        <f>IF(AI15=0,0,AI15/COUNTA($D$8:$AH$8))*5</f>
        <v>0.32258064516129031</v>
      </c>
      <c r="D15" s="18">
        <v>1</v>
      </c>
      <c r="E15" s="18"/>
      <c r="F15" s="18">
        <v>1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20"/>
      <c r="AI15" s="27">
        <f t="shared" si="6"/>
        <v>2</v>
      </c>
    </row>
    <row r="16" spans="1:38" ht="15" customHeight="1" thickBot="1" x14ac:dyDescent="0.35">
      <c r="B16" s="77" t="s">
        <v>4</v>
      </c>
      <c r="C16" s="33">
        <f>IF(AI16=0,0,AI16/COUNTA($D$8:$AH$8))*5</f>
        <v>0.16129032258064516</v>
      </c>
      <c r="D16" s="95"/>
      <c r="E16" s="95"/>
      <c r="F16" s="95"/>
      <c r="G16" s="95">
        <v>1</v>
      </c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6"/>
      <c r="AI16" s="26">
        <f t="shared" si="6"/>
        <v>1</v>
      </c>
    </row>
    <row r="17" spans="2:37" ht="15" customHeight="1" thickBot="1" x14ac:dyDescent="0.35">
      <c r="B17" s="116" t="s">
        <v>68</v>
      </c>
      <c r="C17" s="37">
        <f>IFERROR(IF(AI17=0,0,AI17/COUNTA($D$8:$AH$8)),"")</f>
        <v>7.903225806451613</v>
      </c>
      <c r="D17" s="122">
        <f>SUM(D13:D16)*5</f>
        <v>55</v>
      </c>
      <c r="E17" s="122">
        <f t="shared" ref="E17:AH17" si="9">SUM(E13:E16)*5</f>
        <v>55</v>
      </c>
      <c r="F17" s="122">
        <f t="shared" si="9"/>
        <v>70</v>
      </c>
      <c r="G17" s="122">
        <f t="shared" si="9"/>
        <v>65</v>
      </c>
      <c r="H17" s="122">
        <f t="shared" si="9"/>
        <v>0</v>
      </c>
      <c r="I17" s="122">
        <f t="shared" si="9"/>
        <v>0</v>
      </c>
      <c r="J17" s="122">
        <f t="shared" si="9"/>
        <v>0</v>
      </c>
      <c r="K17" s="122">
        <f t="shared" si="9"/>
        <v>0</v>
      </c>
      <c r="L17" s="122">
        <f t="shared" si="9"/>
        <v>0</v>
      </c>
      <c r="M17" s="122">
        <f t="shared" si="9"/>
        <v>0</v>
      </c>
      <c r="N17" s="122">
        <f t="shared" si="9"/>
        <v>0</v>
      </c>
      <c r="O17" s="122">
        <f t="shared" si="9"/>
        <v>0</v>
      </c>
      <c r="P17" s="122">
        <f t="shared" si="9"/>
        <v>0</v>
      </c>
      <c r="Q17" s="122">
        <f t="shared" si="9"/>
        <v>0</v>
      </c>
      <c r="R17" s="122">
        <f t="shared" si="9"/>
        <v>0</v>
      </c>
      <c r="S17" s="122">
        <f t="shared" si="9"/>
        <v>0</v>
      </c>
      <c r="T17" s="122">
        <f t="shared" si="9"/>
        <v>0</v>
      </c>
      <c r="U17" s="122">
        <f t="shared" si="9"/>
        <v>0</v>
      </c>
      <c r="V17" s="122">
        <f t="shared" si="9"/>
        <v>0</v>
      </c>
      <c r="W17" s="122">
        <f t="shared" si="9"/>
        <v>0</v>
      </c>
      <c r="X17" s="122">
        <f t="shared" si="9"/>
        <v>0</v>
      </c>
      <c r="Y17" s="122">
        <f t="shared" si="9"/>
        <v>0</v>
      </c>
      <c r="Z17" s="122">
        <f t="shared" si="9"/>
        <v>0</v>
      </c>
      <c r="AA17" s="122">
        <f t="shared" si="9"/>
        <v>0</v>
      </c>
      <c r="AB17" s="122">
        <f t="shared" si="9"/>
        <v>0</v>
      </c>
      <c r="AC17" s="122">
        <f t="shared" si="9"/>
        <v>0</v>
      </c>
      <c r="AD17" s="122">
        <f t="shared" si="9"/>
        <v>0</v>
      </c>
      <c r="AE17" s="122">
        <f t="shared" si="9"/>
        <v>0</v>
      </c>
      <c r="AF17" s="122">
        <f t="shared" si="9"/>
        <v>0</v>
      </c>
      <c r="AG17" s="122">
        <f t="shared" si="9"/>
        <v>0</v>
      </c>
      <c r="AH17" s="122">
        <f t="shared" si="9"/>
        <v>0</v>
      </c>
      <c r="AI17" s="28">
        <f t="shared" si="6"/>
        <v>245</v>
      </c>
      <c r="AJ17" s="146">
        <f t="shared" ref="AJ17:AJ30" si="10">IFERROR(AI17/$AI$7,"")</f>
        <v>4.2534722222222224E-2</v>
      </c>
      <c r="AK17" s="147">
        <f t="shared" ref="AK17:AK30" si="11">IFERROR(AI17/$AI$12,"")</f>
        <v>0.550561797752809</v>
      </c>
    </row>
    <row r="18" spans="2:37" ht="15" customHeight="1" x14ac:dyDescent="0.3">
      <c r="B18" s="78" t="s">
        <v>5</v>
      </c>
      <c r="C18" s="32">
        <f>IF(AI18=0,0,AI18/COUNTA($D$8:$AH$8))*5</f>
        <v>2.4193548387096775</v>
      </c>
      <c r="D18" s="97"/>
      <c r="E18" s="97"/>
      <c r="F18" s="97"/>
      <c r="G18" s="97">
        <v>15</v>
      </c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8"/>
      <c r="AI18" s="29">
        <f t="shared" si="6"/>
        <v>15</v>
      </c>
      <c r="AJ18" s="148">
        <f t="shared" si="10"/>
        <v>2.6041666666666665E-3</v>
      </c>
      <c r="AK18" s="149">
        <f t="shared" si="11"/>
        <v>3.3707865168539325E-2</v>
      </c>
    </row>
    <row r="19" spans="2:37" ht="15" customHeight="1" thickBot="1" x14ac:dyDescent="0.35">
      <c r="B19" s="79" t="s">
        <v>6</v>
      </c>
      <c r="C19" s="22">
        <f t="shared" si="1"/>
        <v>0</v>
      </c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99"/>
      <c r="AH19" s="100"/>
      <c r="AI19" s="30">
        <f t="shared" si="6"/>
        <v>0</v>
      </c>
      <c r="AJ19" s="150">
        <f t="shared" si="10"/>
        <v>0</v>
      </c>
      <c r="AK19" s="151">
        <f t="shared" si="11"/>
        <v>0</v>
      </c>
    </row>
    <row r="20" spans="2:37" ht="15" customHeight="1" thickBot="1" x14ac:dyDescent="0.35">
      <c r="B20" s="143" t="s">
        <v>69</v>
      </c>
      <c r="C20" s="73">
        <f t="shared" si="1"/>
        <v>0.90322580645161288</v>
      </c>
      <c r="D20" s="123">
        <f t="shared" ref="D20:AH20" si="12">IF(SUM(D49:D51)=0,"",SUM(D49:D51))</f>
        <v>6</v>
      </c>
      <c r="E20" s="123">
        <f t="shared" si="12"/>
        <v>5</v>
      </c>
      <c r="F20" s="123">
        <f t="shared" si="12"/>
        <v>5</v>
      </c>
      <c r="G20" s="123">
        <f t="shared" si="12"/>
        <v>12</v>
      </c>
      <c r="H20" s="123" t="str">
        <f t="shared" si="12"/>
        <v/>
      </c>
      <c r="I20" s="123" t="str">
        <f t="shared" si="12"/>
        <v/>
      </c>
      <c r="J20" s="123" t="str">
        <f t="shared" si="12"/>
        <v/>
      </c>
      <c r="K20" s="123" t="str">
        <f t="shared" si="12"/>
        <v/>
      </c>
      <c r="L20" s="123" t="str">
        <f t="shared" si="12"/>
        <v/>
      </c>
      <c r="M20" s="123" t="str">
        <f t="shared" si="12"/>
        <v/>
      </c>
      <c r="N20" s="123" t="str">
        <f t="shared" si="12"/>
        <v/>
      </c>
      <c r="O20" s="123" t="str">
        <f t="shared" si="12"/>
        <v/>
      </c>
      <c r="P20" s="123" t="str">
        <f t="shared" si="12"/>
        <v/>
      </c>
      <c r="Q20" s="123" t="str">
        <f t="shared" si="12"/>
        <v/>
      </c>
      <c r="R20" s="123" t="str">
        <f t="shared" si="12"/>
        <v/>
      </c>
      <c r="S20" s="123" t="str">
        <f t="shared" si="12"/>
        <v/>
      </c>
      <c r="T20" s="123" t="str">
        <f t="shared" si="12"/>
        <v/>
      </c>
      <c r="U20" s="123" t="str">
        <f t="shared" si="12"/>
        <v/>
      </c>
      <c r="V20" s="123" t="str">
        <f t="shared" si="12"/>
        <v/>
      </c>
      <c r="W20" s="123" t="str">
        <f t="shared" si="12"/>
        <v/>
      </c>
      <c r="X20" s="123" t="str">
        <f t="shared" si="12"/>
        <v/>
      </c>
      <c r="Y20" s="123" t="str">
        <f t="shared" si="12"/>
        <v/>
      </c>
      <c r="Z20" s="123" t="str">
        <f t="shared" si="12"/>
        <v/>
      </c>
      <c r="AA20" s="123" t="str">
        <f t="shared" si="12"/>
        <v/>
      </c>
      <c r="AB20" s="123" t="str">
        <f t="shared" si="12"/>
        <v/>
      </c>
      <c r="AC20" s="123" t="str">
        <f t="shared" si="12"/>
        <v/>
      </c>
      <c r="AD20" s="123" t="str">
        <f t="shared" si="12"/>
        <v/>
      </c>
      <c r="AE20" s="123" t="str">
        <f t="shared" si="12"/>
        <v/>
      </c>
      <c r="AF20" s="123" t="str">
        <f t="shared" si="12"/>
        <v/>
      </c>
      <c r="AG20" s="123" t="str">
        <f t="shared" si="12"/>
        <v/>
      </c>
      <c r="AH20" s="124" t="str">
        <f t="shared" si="12"/>
        <v/>
      </c>
      <c r="AI20" s="83">
        <f t="shared" si="6"/>
        <v>28</v>
      </c>
      <c r="AJ20" s="150">
        <f t="shared" si="10"/>
        <v>4.8611111111111112E-3</v>
      </c>
      <c r="AK20" s="151">
        <f t="shared" si="11"/>
        <v>6.2921348314606745E-2</v>
      </c>
    </row>
    <row r="21" spans="2:37" ht="15" customHeight="1" x14ac:dyDescent="0.3">
      <c r="B21" s="84" t="s">
        <v>7</v>
      </c>
      <c r="C21" s="85">
        <f t="shared" si="1"/>
        <v>0</v>
      </c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102"/>
      <c r="AI21" s="30">
        <f t="shared" si="6"/>
        <v>0</v>
      </c>
      <c r="AJ21" s="150">
        <f t="shared" si="10"/>
        <v>0</v>
      </c>
      <c r="AK21" s="151">
        <f t="shared" si="11"/>
        <v>0</v>
      </c>
    </row>
    <row r="22" spans="2:37" ht="15" customHeight="1" x14ac:dyDescent="0.3">
      <c r="B22" s="88" t="s">
        <v>8</v>
      </c>
      <c r="C22" s="89">
        <f t="shared" si="1"/>
        <v>0</v>
      </c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4"/>
      <c r="AI22" s="90">
        <f t="shared" si="6"/>
        <v>0</v>
      </c>
      <c r="AJ22" s="152">
        <f t="shared" si="10"/>
        <v>0</v>
      </c>
      <c r="AK22" s="153">
        <f t="shared" si="11"/>
        <v>0</v>
      </c>
    </row>
    <row r="23" spans="2:37" ht="15" customHeight="1" x14ac:dyDescent="0.3">
      <c r="B23" s="76" t="s">
        <v>9</v>
      </c>
      <c r="C23" s="39">
        <f t="shared" si="1"/>
        <v>0</v>
      </c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6"/>
      <c r="AI23" s="30">
        <f t="shared" si="6"/>
        <v>0</v>
      </c>
      <c r="AJ23" s="150">
        <f t="shared" si="10"/>
        <v>0</v>
      </c>
      <c r="AK23" s="151">
        <f t="shared" si="11"/>
        <v>0</v>
      </c>
    </row>
    <row r="24" spans="2:37" ht="15" customHeight="1" x14ac:dyDescent="0.3">
      <c r="B24" s="76" t="s">
        <v>10</v>
      </c>
      <c r="C24" s="39">
        <f t="shared" si="1"/>
        <v>0.64516129032258063</v>
      </c>
      <c r="D24" s="105"/>
      <c r="E24" s="105">
        <v>10</v>
      </c>
      <c r="F24" s="105"/>
      <c r="G24" s="105">
        <v>10</v>
      </c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6"/>
      <c r="AI24" s="30">
        <f t="shared" si="6"/>
        <v>20</v>
      </c>
      <c r="AJ24" s="150">
        <f t="shared" si="10"/>
        <v>3.472222222222222E-3</v>
      </c>
      <c r="AK24" s="151">
        <f t="shared" si="11"/>
        <v>4.49438202247191E-2</v>
      </c>
    </row>
    <row r="25" spans="2:37" ht="15" customHeight="1" x14ac:dyDescent="0.3">
      <c r="B25" s="76" t="s">
        <v>11</v>
      </c>
      <c r="C25" s="39">
        <f t="shared" si="1"/>
        <v>6.612903225806452</v>
      </c>
      <c r="D25" s="105">
        <v>25</v>
      </c>
      <c r="E25" s="105"/>
      <c r="F25" s="105">
        <v>180</v>
      </c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6"/>
      <c r="AI25" s="30">
        <f t="shared" si="6"/>
        <v>205</v>
      </c>
      <c r="AJ25" s="150">
        <f t="shared" si="10"/>
        <v>3.5590277777777776E-2</v>
      </c>
      <c r="AK25" s="151">
        <f t="shared" si="11"/>
        <v>0.4606741573033708</v>
      </c>
    </row>
    <row r="26" spans="2:37" ht="15" customHeight="1" x14ac:dyDescent="0.3">
      <c r="B26" s="76" t="s">
        <v>12</v>
      </c>
      <c r="C26" s="39">
        <f t="shared" si="1"/>
        <v>0.16129032258064516</v>
      </c>
      <c r="D26" s="105"/>
      <c r="E26" s="105">
        <v>5</v>
      </c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6"/>
      <c r="AI26" s="30">
        <f t="shared" si="6"/>
        <v>5</v>
      </c>
      <c r="AJ26" s="150">
        <f t="shared" si="10"/>
        <v>8.6805555555555551E-4</v>
      </c>
      <c r="AK26" s="151">
        <f t="shared" si="11"/>
        <v>1.1235955056179775E-2</v>
      </c>
    </row>
    <row r="27" spans="2:37" ht="15" customHeight="1" x14ac:dyDescent="0.3">
      <c r="B27" s="76" t="s">
        <v>13</v>
      </c>
      <c r="C27" s="39">
        <f t="shared" si="1"/>
        <v>0.4838709677419355</v>
      </c>
      <c r="D27" s="105">
        <v>5</v>
      </c>
      <c r="E27" s="105">
        <v>10</v>
      </c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6"/>
      <c r="AI27" s="30">
        <f t="shared" si="6"/>
        <v>15</v>
      </c>
      <c r="AJ27" s="150">
        <f t="shared" si="10"/>
        <v>2.6041666666666665E-3</v>
      </c>
      <c r="AK27" s="151">
        <f t="shared" si="11"/>
        <v>3.3707865168539325E-2</v>
      </c>
    </row>
    <row r="28" spans="2:37" ht="15" customHeight="1" x14ac:dyDescent="0.3">
      <c r="B28" s="79" t="s">
        <v>14</v>
      </c>
      <c r="C28" s="22">
        <f t="shared" si="1"/>
        <v>0</v>
      </c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100"/>
      <c r="AI28" s="30">
        <f t="shared" si="6"/>
        <v>0</v>
      </c>
      <c r="AJ28" s="150">
        <f t="shared" si="10"/>
        <v>0</v>
      </c>
      <c r="AK28" s="151">
        <f t="shared" si="11"/>
        <v>0</v>
      </c>
    </row>
    <row r="29" spans="2:37" ht="15" customHeight="1" x14ac:dyDescent="0.3">
      <c r="B29" s="76" t="s">
        <v>15</v>
      </c>
      <c r="C29" s="39">
        <f t="shared" si="1"/>
        <v>0</v>
      </c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6"/>
      <c r="AI29" s="30">
        <f t="shared" si="6"/>
        <v>0</v>
      </c>
      <c r="AJ29" s="150">
        <f t="shared" si="10"/>
        <v>0</v>
      </c>
      <c r="AK29" s="151">
        <f t="shared" si="11"/>
        <v>0</v>
      </c>
    </row>
    <row r="30" spans="2:37" ht="15" customHeight="1" thickBot="1" x14ac:dyDescent="0.35">
      <c r="B30" s="77" t="s">
        <v>16</v>
      </c>
      <c r="C30" s="33">
        <f t="shared" si="1"/>
        <v>6.4516129032258063E-2</v>
      </c>
      <c r="D30" s="107">
        <v>2</v>
      </c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08"/>
      <c r="AI30" s="31">
        <f t="shared" si="6"/>
        <v>2</v>
      </c>
      <c r="AJ30" s="154">
        <f t="shared" si="10"/>
        <v>3.4722222222222224E-4</v>
      </c>
      <c r="AK30" s="155">
        <f t="shared" si="11"/>
        <v>4.4943820224719105E-3</v>
      </c>
    </row>
    <row r="31" spans="2:37" ht="15" customHeight="1" x14ac:dyDescent="0.3">
      <c r="B31" s="109" t="s">
        <v>70</v>
      </c>
      <c r="C31" s="32">
        <f>IFERROR(IF(AI31=0,0,AI31/COUNTA($D$8:$AH$8)),"")</f>
        <v>9.3548387096774199</v>
      </c>
      <c r="D31" s="111">
        <f>SUM(D18:D21,D23:D30)</f>
        <v>38</v>
      </c>
      <c r="E31" s="111">
        <f t="shared" ref="E31:AH31" si="13">SUM(E18:E21,E23:E30)</f>
        <v>30</v>
      </c>
      <c r="F31" s="111">
        <f t="shared" si="13"/>
        <v>185</v>
      </c>
      <c r="G31" s="111">
        <f t="shared" si="13"/>
        <v>37</v>
      </c>
      <c r="H31" s="111">
        <f t="shared" si="13"/>
        <v>0</v>
      </c>
      <c r="I31" s="111">
        <f t="shared" si="13"/>
        <v>0</v>
      </c>
      <c r="J31" s="111">
        <f t="shared" si="13"/>
        <v>0</v>
      </c>
      <c r="K31" s="111">
        <f t="shared" si="13"/>
        <v>0</v>
      </c>
      <c r="L31" s="111">
        <f t="shared" si="13"/>
        <v>0</v>
      </c>
      <c r="M31" s="111">
        <f t="shared" si="13"/>
        <v>0</v>
      </c>
      <c r="N31" s="111">
        <f t="shared" si="13"/>
        <v>0</v>
      </c>
      <c r="O31" s="111">
        <f t="shared" si="13"/>
        <v>0</v>
      </c>
      <c r="P31" s="111">
        <f t="shared" si="13"/>
        <v>0</v>
      </c>
      <c r="Q31" s="111">
        <f t="shared" si="13"/>
        <v>0</v>
      </c>
      <c r="R31" s="111">
        <f t="shared" si="13"/>
        <v>0</v>
      </c>
      <c r="S31" s="111">
        <f t="shared" si="13"/>
        <v>0</v>
      </c>
      <c r="T31" s="111">
        <f t="shared" si="13"/>
        <v>0</v>
      </c>
      <c r="U31" s="111">
        <f t="shared" si="13"/>
        <v>0</v>
      </c>
      <c r="V31" s="111">
        <f t="shared" si="13"/>
        <v>0</v>
      </c>
      <c r="W31" s="111">
        <f t="shared" si="13"/>
        <v>0</v>
      </c>
      <c r="X31" s="111">
        <f t="shared" si="13"/>
        <v>0</v>
      </c>
      <c r="Y31" s="111">
        <f t="shared" si="13"/>
        <v>0</v>
      </c>
      <c r="Z31" s="111">
        <f t="shared" si="13"/>
        <v>0</v>
      </c>
      <c r="AA31" s="111">
        <f t="shared" si="13"/>
        <v>0</v>
      </c>
      <c r="AB31" s="111">
        <f t="shared" si="13"/>
        <v>0</v>
      </c>
      <c r="AC31" s="111">
        <f t="shared" si="13"/>
        <v>0</v>
      </c>
      <c r="AD31" s="111">
        <f t="shared" si="13"/>
        <v>0</v>
      </c>
      <c r="AE31" s="111">
        <f t="shared" si="13"/>
        <v>0</v>
      </c>
      <c r="AF31" s="111">
        <f t="shared" si="13"/>
        <v>0</v>
      </c>
      <c r="AG31" s="111">
        <f t="shared" si="13"/>
        <v>0</v>
      </c>
      <c r="AH31" s="111">
        <f t="shared" si="13"/>
        <v>0</v>
      </c>
      <c r="AI31" s="32">
        <f>SUM(AI18:AI30)</f>
        <v>290</v>
      </c>
    </row>
    <row r="32" spans="2:37" ht="15" customHeight="1" thickBot="1" x14ac:dyDescent="0.35">
      <c r="B32" s="110" t="s">
        <v>71</v>
      </c>
      <c r="C32" s="33">
        <f>IFERROR(IF(AI32=0,0,AI32/COUNTA(D$7:AH$7)),"")</f>
        <v>112</v>
      </c>
      <c r="D32" s="112">
        <f>IFERROR(SUM(D17+D9+D31),"")</f>
        <v>98</v>
      </c>
      <c r="E32" s="112">
        <f t="shared" ref="E32:AH32" si="14">IFERROR(SUM(E17+E9+E31),"")</f>
        <v>87</v>
      </c>
      <c r="F32" s="112">
        <f t="shared" si="14"/>
        <v>263</v>
      </c>
      <c r="G32" s="112" t="str">
        <f t="shared" si="14"/>
        <v/>
      </c>
      <c r="H32" s="112" t="str">
        <f t="shared" si="14"/>
        <v/>
      </c>
      <c r="I32" s="112" t="str">
        <f t="shared" si="14"/>
        <v/>
      </c>
      <c r="J32" s="112" t="str">
        <f t="shared" si="14"/>
        <v/>
      </c>
      <c r="K32" s="112" t="str">
        <f t="shared" si="14"/>
        <v/>
      </c>
      <c r="L32" s="112" t="str">
        <f t="shared" si="14"/>
        <v/>
      </c>
      <c r="M32" s="112" t="str">
        <f t="shared" si="14"/>
        <v/>
      </c>
      <c r="N32" s="112" t="str">
        <f t="shared" si="14"/>
        <v/>
      </c>
      <c r="O32" s="112" t="str">
        <f t="shared" si="14"/>
        <v/>
      </c>
      <c r="P32" s="112" t="str">
        <f t="shared" si="14"/>
        <v/>
      </c>
      <c r="Q32" s="112" t="str">
        <f t="shared" si="14"/>
        <v/>
      </c>
      <c r="R32" s="112" t="str">
        <f t="shared" si="14"/>
        <v/>
      </c>
      <c r="S32" s="112" t="str">
        <f t="shared" si="14"/>
        <v/>
      </c>
      <c r="T32" s="112" t="str">
        <f t="shared" si="14"/>
        <v/>
      </c>
      <c r="U32" s="112" t="str">
        <f t="shared" si="14"/>
        <v/>
      </c>
      <c r="V32" s="112" t="str">
        <f t="shared" si="14"/>
        <v/>
      </c>
      <c r="W32" s="112" t="str">
        <f t="shared" si="14"/>
        <v/>
      </c>
      <c r="X32" s="112" t="str">
        <f t="shared" si="14"/>
        <v/>
      </c>
      <c r="Y32" s="112" t="str">
        <f t="shared" si="14"/>
        <v/>
      </c>
      <c r="Z32" s="112" t="str">
        <f t="shared" si="14"/>
        <v/>
      </c>
      <c r="AA32" s="112" t="str">
        <f t="shared" si="14"/>
        <v/>
      </c>
      <c r="AB32" s="112" t="str">
        <f t="shared" si="14"/>
        <v/>
      </c>
      <c r="AC32" s="112" t="str">
        <f t="shared" si="14"/>
        <v/>
      </c>
      <c r="AD32" s="112" t="str">
        <f t="shared" si="14"/>
        <v/>
      </c>
      <c r="AE32" s="112" t="str">
        <f t="shared" si="14"/>
        <v/>
      </c>
      <c r="AF32" s="112" t="str">
        <f t="shared" si="14"/>
        <v/>
      </c>
      <c r="AG32" s="112" t="str">
        <f t="shared" si="14"/>
        <v/>
      </c>
      <c r="AH32" s="112" t="str">
        <f t="shared" si="14"/>
        <v/>
      </c>
      <c r="AI32" s="33">
        <f>SUM(D32:AH32)</f>
        <v>448</v>
      </c>
    </row>
    <row r="33" spans="2:35" ht="15" customHeight="1" thickBot="1" x14ac:dyDescent="0.35">
      <c r="B33" s="80" t="s">
        <v>17</v>
      </c>
      <c r="C33" s="69">
        <f>IFERROR(IF(AI33=0,0,AI33/COUNTA($D$8:$AH$8)),"")</f>
        <v>55.645161290322584</v>
      </c>
      <c r="D33" s="70">
        <v>298</v>
      </c>
      <c r="E33" s="70">
        <v>406</v>
      </c>
      <c r="F33" s="70">
        <v>511</v>
      </c>
      <c r="G33" s="70">
        <v>510</v>
      </c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1"/>
      <c r="AI33" s="72">
        <f t="shared" si="6"/>
        <v>1725</v>
      </c>
    </row>
    <row r="34" spans="2:35" ht="15" customHeight="1" thickBot="1" x14ac:dyDescent="0.35">
      <c r="B34" s="81" t="s">
        <v>18</v>
      </c>
      <c r="C34" s="73">
        <f t="shared" si="1"/>
        <v>0.58064516129032262</v>
      </c>
      <c r="D34" s="162">
        <v>15</v>
      </c>
      <c r="E34" s="162">
        <v>1</v>
      </c>
      <c r="F34" s="162"/>
      <c r="G34" s="162">
        <v>2</v>
      </c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3"/>
      <c r="AI34" s="74">
        <f t="shared" si="6"/>
        <v>18</v>
      </c>
    </row>
    <row r="35" spans="2:35" ht="15" customHeight="1" thickBot="1" x14ac:dyDescent="0.35">
      <c r="B35" s="113" t="s">
        <v>72</v>
      </c>
      <c r="C35" s="38">
        <f>IFERROR(IF(AI35=0,0,AI35/COUNTA($D$8:$AH$8)),"")</f>
        <v>56.225806451612904</v>
      </c>
      <c r="D35" s="164">
        <f>IFERROR(SUM(D33:D34),"")</f>
        <v>313</v>
      </c>
      <c r="E35" s="122">
        <f t="shared" ref="E35:AH35" si="15">IFERROR(SUM(E33:E34),"")</f>
        <v>407</v>
      </c>
      <c r="F35" s="122">
        <f t="shared" si="15"/>
        <v>511</v>
      </c>
      <c r="G35" s="122">
        <f t="shared" si="15"/>
        <v>512</v>
      </c>
      <c r="H35" s="122">
        <f t="shared" si="15"/>
        <v>0</v>
      </c>
      <c r="I35" s="122">
        <f t="shared" si="15"/>
        <v>0</v>
      </c>
      <c r="J35" s="122">
        <f t="shared" si="15"/>
        <v>0</v>
      </c>
      <c r="K35" s="122">
        <f t="shared" si="15"/>
        <v>0</v>
      </c>
      <c r="L35" s="122">
        <f t="shared" si="15"/>
        <v>0</v>
      </c>
      <c r="M35" s="122">
        <f t="shared" si="15"/>
        <v>0</v>
      </c>
      <c r="N35" s="122">
        <f t="shared" si="15"/>
        <v>0</v>
      </c>
      <c r="O35" s="122">
        <f t="shared" si="15"/>
        <v>0</v>
      </c>
      <c r="P35" s="122">
        <f t="shared" si="15"/>
        <v>0</v>
      </c>
      <c r="Q35" s="122">
        <f t="shared" si="15"/>
        <v>0</v>
      </c>
      <c r="R35" s="122">
        <f t="shared" si="15"/>
        <v>0</v>
      </c>
      <c r="S35" s="122">
        <f t="shared" si="15"/>
        <v>0</v>
      </c>
      <c r="T35" s="122">
        <f t="shared" si="15"/>
        <v>0</v>
      </c>
      <c r="U35" s="122">
        <f t="shared" si="15"/>
        <v>0</v>
      </c>
      <c r="V35" s="122">
        <f t="shared" si="15"/>
        <v>0</v>
      </c>
      <c r="W35" s="122">
        <f t="shared" si="15"/>
        <v>0</v>
      </c>
      <c r="X35" s="122">
        <f t="shared" si="15"/>
        <v>0</v>
      </c>
      <c r="Y35" s="122">
        <f t="shared" si="15"/>
        <v>0</v>
      </c>
      <c r="Z35" s="122">
        <f t="shared" si="15"/>
        <v>0</v>
      </c>
      <c r="AA35" s="122">
        <f t="shared" si="15"/>
        <v>0</v>
      </c>
      <c r="AB35" s="122">
        <f t="shared" si="15"/>
        <v>0</v>
      </c>
      <c r="AC35" s="122">
        <f t="shared" si="15"/>
        <v>0</v>
      </c>
      <c r="AD35" s="122">
        <f t="shared" si="15"/>
        <v>0</v>
      </c>
      <c r="AE35" s="122">
        <f t="shared" si="15"/>
        <v>0</v>
      </c>
      <c r="AF35" s="122">
        <f t="shared" si="15"/>
        <v>0</v>
      </c>
      <c r="AG35" s="122">
        <f t="shared" si="15"/>
        <v>0</v>
      </c>
      <c r="AH35" s="165">
        <f t="shared" si="15"/>
        <v>0</v>
      </c>
      <c r="AI35" s="158">
        <f t="shared" si="6"/>
        <v>1743</v>
      </c>
    </row>
    <row r="36" spans="2:35" ht="15" hidden="1" customHeight="1" x14ac:dyDescent="0.3">
      <c r="B36" s="109" t="s">
        <v>47</v>
      </c>
      <c r="C36" s="34">
        <f>IFERROR(C34/C11*60,"")</f>
        <v>0.20377358490566039</v>
      </c>
      <c r="D36" s="166">
        <f t="shared" ref="D36:AH36" si="16">IF(D11="","",IF(D33&gt;0,D33/D11*60,""))</f>
        <v>13.333333333333332</v>
      </c>
      <c r="E36" s="117">
        <f t="shared" si="16"/>
        <v>17.474892395982785</v>
      </c>
      <c r="F36" s="117">
        <f t="shared" si="16"/>
        <v>25.486284289276806</v>
      </c>
      <c r="G36" s="117" t="str">
        <f t="shared" si="16"/>
        <v/>
      </c>
      <c r="H36" s="117" t="str">
        <f t="shared" si="16"/>
        <v/>
      </c>
      <c r="I36" s="117" t="str">
        <f t="shared" si="16"/>
        <v/>
      </c>
      <c r="J36" s="117" t="str">
        <f t="shared" si="16"/>
        <v/>
      </c>
      <c r="K36" s="117" t="str">
        <f t="shared" si="16"/>
        <v/>
      </c>
      <c r="L36" s="117" t="str">
        <f t="shared" si="16"/>
        <v/>
      </c>
      <c r="M36" s="117" t="str">
        <f t="shared" si="16"/>
        <v/>
      </c>
      <c r="N36" s="117" t="str">
        <f t="shared" si="16"/>
        <v/>
      </c>
      <c r="O36" s="117" t="str">
        <f t="shared" si="16"/>
        <v/>
      </c>
      <c r="P36" s="117" t="str">
        <f t="shared" si="16"/>
        <v/>
      </c>
      <c r="Q36" s="117" t="str">
        <f t="shared" si="16"/>
        <v/>
      </c>
      <c r="R36" s="117" t="str">
        <f t="shared" si="16"/>
        <v/>
      </c>
      <c r="S36" s="117" t="str">
        <f t="shared" si="16"/>
        <v/>
      </c>
      <c r="T36" s="117" t="str">
        <f t="shared" si="16"/>
        <v/>
      </c>
      <c r="U36" s="117" t="str">
        <f t="shared" si="16"/>
        <v/>
      </c>
      <c r="V36" s="117" t="str">
        <f t="shared" si="16"/>
        <v/>
      </c>
      <c r="W36" s="117" t="str">
        <f t="shared" si="16"/>
        <v/>
      </c>
      <c r="X36" s="117" t="str">
        <f t="shared" si="16"/>
        <v/>
      </c>
      <c r="Y36" s="117" t="str">
        <f t="shared" si="16"/>
        <v/>
      </c>
      <c r="Z36" s="117" t="str">
        <f t="shared" si="16"/>
        <v/>
      </c>
      <c r="AA36" s="117" t="str">
        <f t="shared" si="16"/>
        <v/>
      </c>
      <c r="AB36" s="117" t="str">
        <f t="shared" si="16"/>
        <v/>
      </c>
      <c r="AC36" s="117" t="str">
        <f>IF(AC11="","",IF(AC33&gt;0,AC33/AC11*60,""))</f>
        <v/>
      </c>
      <c r="AD36" s="117" t="str">
        <f t="shared" si="16"/>
        <v/>
      </c>
      <c r="AE36" s="117" t="str">
        <f t="shared" si="16"/>
        <v/>
      </c>
      <c r="AF36" s="117" t="str">
        <f t="shared" si="16"/>
        <v/>
      </c>
      <c r="AG36" s="117" t="str">
        <f t="shared" si="16"/>
        <v/>
      </c>
      <c r="AH36" s="167" t="str">
        <f t="shared" si="16"/>
        <v/>
      </c>
      <c r="AI36" s="159">
        <f>IFERROR((AI34/AI11)*60,"")</f>
        <v>0.20377358490566039</v>
      </c>
    </row>
    <row r="37" spans="2:35" ht="15" hidden="1" customHeight="1" x14ac:dyDescent="0.3">
      <c r="B37" s="114" t="s">
        <v>48</v>
      </c>
      <c r="C37" s="35">
        <f>IFERROR(C33/C7*60,"")</f>
        <v>17.96875</v>
      </c>
      <c r="D37" s="168">
        <f t="shared" ref="D37:AH37" si="17">IF(D11="","",IF(D33&gt;0,D33/D7*60,""))</f>
        <v>12.416666666666666</v>
      </c>
      <c r="E37" s="118">
        <f t="shared" si="17"/>
        <v>16.916666666666668</v>
      </c>
      <c r="F37" s="118">
        <f t="shared" si="17"/>
        <v>21.291666666666668</v>
      </c>
      <c r="G37" s="118" t="str">
        <f t="shared" si="17"/>
        <v/>
      </c>
      <c r="H37" s="118" t="str">
        <f t="shared" si="17"/>
        <v/>
      </c>
      <c r="I37" s="118" t="str">
        <f t="shared" si="17"/>
        <v/>
      </c>
      <c r="J37" s="118" t="str">
        <f t="shared" si="17"/>
        <v/>
      </c>
      <c r="K37" s="118" t="str">
        <f t="shared" si="17"/>
        <v/>
      </c>
      <c r="L37" s="118" t="str">
        <f t="shared" si="17"/>
        <v/>
      </c>
      <c r="M37" s="118" t="str">
        <f t="shared" si="17"/>
        <v/>
      </c>
      <c r="N37" s="118" t="str">
        <f t="shared" si="17"/>
        <v/>
      </c>
      <c r="O37" s="118" t="str">
        <f t="shared" si="17"/>
        <v/>
      </c>
      <c r="P37" s="118" t="str">
        <f t="shared" si="17"/>
        <v/>
      </c>
      <c r="Q37" s="118" t="str">
        <f t="shared" si="17"/>
        <v/>
      </c>
      <c r="R37" s="118" t="str">
        <f t="shared" si="17"/>
        <v/>
      </c>
      <c r="S37" s="118" t="str">
        <f t="shared" si="17"/>
        <v/>
      </c>
      <c r="T37" s="118" t="str">
        <f t="shared" si="17"/>
        <v/>
      </c>
      <c r="U37" s="118" t="str">
        <f t="shared" si="17"/>
        <v/>
      </c>
      <c r="V37" s="118" t="str">
        <f t="shared" si="17"/>
        <v/>
      </c>
      <c r="W37" s="118" t="str">
        <f t="shared" si="17"/>
        <v/>
      </c>
      <c r="X37" s="118" t="str">
        <f t="shared" si="17"/>
        <v/>
      </c>
      <c r="Y37" s="118" t="str">
        <f t="shared" si="17"/>
        <v/>
      </c>
      <c r="Z37" s="118" t="str">
        <f t="shared" si="17"/>
        <v/>
      </c>
      <c r="AA37" s="118" t="str">
        <f t="shared" si="17"/>
        <v/>
      </c>
      <c r="AB37" s="118" t="str">
        <f t="shared" si="17"/>
        <v/>
      </c>
      <c r="AC37" s="118" t="str">
        <f t="shared" si="17"/>
        <v/>
      </c>
      <c r="AD37" s="118" t="str">
        <f t="shared" si="17"/>
        <v/>
      </c>
      <c r="AE37" s="118" t="str">
        <f t="shared" si="17"/>
        <v/>
      </c>
      <c r="AF37" s="118" t="str">
        <f t="shared" si="17"/>
        <v/>
      </c>
      <c r="AG37" s="118" t="str">
        <f t="shared" si="17"/>
        <v/>
      </c>
      <c r="AH37" s="169" t="str">
        <f t="shared" si="17"/>
        <v/>
      </c>
      <c r="AI37" s="160">
        <f>IFERROR((AI34/AI7)*60,"")</f>
        <v>0.1875</v>
      </c>
    </row>
    <row r="38" spans="2:35" ht="15" hidden="1" customHeight="1" x14ac:dyDescent="0.3">
      <c r="B38" s="114" t="s">
        <v>19</v>
      </c>
      <c r="C38" s="36">
        <f>AI36</f>
        <v>0.20377358490566039</v>
      </c>
      <c r="D38" s="168">
        <f t="shared" ref="D38" si="18">$AI36</f>
        <v>0.20377358490566039</v>
      </c>
      <c r="E38" s="118">
        <f t="shared" ref="E38:AH38" si="19">$AI36</f>
        <v>0.20377358490566039</v>
      </c>
      <c r="F38" s="118">
        <f t="shared" si="19"/>
        <v>0.20377358490566039</v>
      </c>
      <c r="G38" s="118">
        <f t="shared" si="19"/>
        <v>0.20377358490566039</v>
      </c>
      <c r="H38" s="118">
        <f t="shared" si="19"/>
        <v>0.20377358490566039</v>
      </c>
      <c r="I38" s="118">
        <f t="shared" si="19"/>
        <v>0.20377358490566039</v>
      </c>
      <c r="J38" s="118">
        <f t="shared" si="19"/>
        <v>0.20377358490566039</v>
      </c>
      <c r="K38" s="118">
        <f t="shared" si="19"/>
        <v>0.20377358490566039</v>
      </c>
      <c r="L38" s="118">
        <f t="shared" si="19"/>
        <v>0.20377358490566039</v>
      </c>
      <c r="M38" s="118">
        <f t="shared" si="19"/>
        <v>0.20377358490566039</v>
      </c>
      <c r="N38" s="118">
        <f t="shared" si="19"/>
        <v>0.20377358490566039</v>
      </c>
      <c r="O38" s="118">
        <f t="shared" si="19"/>
        <v>0.20377358490566039</v>
      </c>
      <c r="P38" s="118">
        <f t="shared" si="19"/>
        <v>0.20377358490566039</v>
      </c>
      <c r="Q38" s="118">
        <f t="shared" si="19"/>
        <v>0.20377358490566039</v>
      </c>
      <c r="R38" s="118">
        <f t="shared" si="19"/>
        <v>0.20377358490566039</v>
      </c>
      <c r="S38" s="118">
        <f t="shared" si="19"/>
        <v>0.20377358490566039</v>
      </c>
      <c r="T38" s="118">
        <f t="shared" si="19"/>
        <v>0.20377358490566039</v>
      </c>
      <c r="U38" s="118">
        <f t="shared" si="19"/>
        <v>0.20377358490566039</v>
      </c>
      <c r="V38" s="118">
        <f t="shared" si="19"/>
        <v>0.20377358490566039</v>
      </c>
      <c r="W38" s="118">
        <f t="shared" si="19"/>
        <v>0.20377358490566039</v>
      </c>
      <c r="X38" s="118">
        <f t="shared" si="19"/>
        <v>0.20377358490566039</v>
      </c>
      <c r="Y38" s="118">
        <f t="shared" si="19"/>
        <v>0.20377358490566039</v>
      </c>
      <c r="Z38" s="118">
        <f t="shared" si="19"/>
        <v>0.20377358490566039</v>
      </c>
      <c r="AA38" s="118">
        <f t="shared" si="19"/>
        <v>0.20377358490566039</v>
      </c>
      <c r="AB38" s="118">
        <f t="shared" si="19"/>
        <v>0.20377358490566039</v>
      </c>
      <c r="AC38" s="118">
        <f t="shared" si="19"/>
        <v>0.20377358490566039</v>
      </c>
      <c r="AD38" s="118">
        <f t="shared" si="19"/>
        <v>0.20377358490566039</v>
      </c>
      <c r="AE38" s="118">
        <f t="shared" si="19"/>
        <v>0.20377358490566039</v>
      </c>
      <c r="AF38" s="118">
        <f t="shared" si="19"/>
        <v>0.20377358490566039</v>
      </c>
      <c r="AG38" s="118">
        <f t="shared" si="19"/>
        <v>0.20377358490566039</v>
      </c>
      <c r="AH38" s="169">
        <f t="shared" si="19"/>
        <v>0.20377358490566039</v>
      </c>
      <c r="AI38" s="161">
        <f>AI36</f>
        <v>0.20377358490566039</v>
      </c>
    </row>
    <row r="39" spans="2:35" ht="15" customHeight="1" thickBot="1" x14ac:dyDescent="0.35">
      <c r="B39" s="115" t="s">
        <v>73</v>
      </c>
      <c r="C39" s="156">
        <f>C8/C7</f>
        <v>0.92274305555555547</v>
      </c>
      <c r="D39" s="170">
        <f>IFERROR(D8/D7,"")</f>
        <v>0.93472222222222223</v>
      </c>
      <c r="E39" s="119">
        <f>IFERROR(E8/E7,"")</f>
        <v>0.96944444444444444</v>
      </c>
      <c r="F39" s="119">
        <f t="shared" ref="F39:AH39" si="20">IFERROR(F8/F7,"")</f>
        <v>0.84097222222222223</v>
      </c>
      <c r="G39" s="119">
        <f t="shared" si="20"/>
        <v>0.9458333333333333</v>
      </c>
      <c r="H39" s="119" t="str">
        <f t="shared" si="20"/>
        <v/>
      </c>
      <c r="I39" s="119" t="str">
        <f t="shared" si="20"/>
        <v/>
      </c>
      <c r="J39" s="119" t="str">
        <f t="shared" si="20"/>
        <v/>
      </c>
      <c r="K39" s="119" t="str">
        <f t="shared" si="20"/>
        <v/>
      </c>
      <c r="L39" s="119" t="str">
        <f t="shared" si="20"/>
        <v/>
      </c>
      <c r="M39" s="119" t="str">
        <f t="shared" si="20"/>
        <v/>
      </c>
      <c r="N39" s="119" t="str">
        <f t="shared" si="20"/>
        <v/>
      </c>
      <c r="O39" s="119" t="str">
        <f t="shared" si="20"/>
        <v/>
      </c>
      <c r="P39" s="119" t="str">
        <f t="shared" si="20"/>
        <v/>
      </c>
      <c r="Q39" s="119" t="str">
        <f t="shared" si="20"/>
        <v/>
      </c>
      <c r="R39" s="119" t="str">
        <f t="shared" si="20"/>
        <v/>
      </c>
      <c r="S39" s="119" t="str">
        <f t="shared" si="20"/>
        <v/>
      </c>
      <c r="T39" s="119" t="str">
        <f t="shared" si="20"/>
        <v/>
      </c>
      <c r="U39" s="119" t="str">
        <f t="shared" si="20"/>
        <v/>
      </c>
      <c r="V39" s="119" t="str">
        <f t="shared" si="20"/>
        <v/>
      </c>
      <c r="W39" s="119" t="str">
        <f t="shared" si="20"/>
        <v/>
      </c>
      <c r="X39" s="119" t="str">
        <f t="shared" si="20"/>
        <v/>
      </c>
      <c r="Y39" s="119" t="str">
        <f t="shared" si="20"/>
        <v/>
      </c>
      <c r="Z39" s="119" t="str">
        <f t="shared" si="20"/>
        <v/>
      </c>
      <c r="AA39" s="119" t="str">
        <f t="shared" si="20"/>
        <v/>
      </c>
      <c r="AB39" s="119" t="str">
        <f t="shared" si="20"/>
        <v/>
      </c>
      <c r="AC39" s="119" t="str">
        <f t="shared" si="20"/>
        <v/>
      </c>
      <c r="AD39" s="119" t="str">
        <f t="shared" si="20"/>
        <v/>
      </c>
      <c r="AE39" s="119" t="str">
        <f t="shared" si="20"/>
        <v/>
      </c>
      <c r="AF39" s="119" t="str">
        <f t="shared" si="20"/>
        <v/>
      </c>
      <c r="AG39" s="119" t="str">
        <f t="shared" si="20"/>
        <v/>
      </c>
      <c r="AH39" s="120" t="str">
        <f t="shared" si="20"/>
        <v/>
      </c>
      <c r="AI39" s="173"/>
    </row>
    <row r="40" spans="2:35" ht="16.2" thickBot="1" x14ac:dyDescent="0.35">
      <c r="B40" s="116" t="s">
        <v>74</v>
      </c>
      <c r="C40" s="40">
        <f>1-C39</f>
        <v>7.7256944444444531E-2</v>
      </c>
      <c r="D40" s="171">
        <f>IFERROR(1-D39,"")</f>
        <v>6.5277777777777768E-2</v>
      </c>
      <c r="E40" s="121">
        <f t="shared" ref="E40:AH40" si="21">IFERROR(1-E39,"")</f>
        <v>3.0555555555555558E-2</v>
      </c>
      <c r="F40" s="121">
        <f t="shared" si="21"/>
        <v>0.15902777777777777</v>
      </c>
      <c r="G40" s="121">
        <f t="shared" si="21"/>
        <v>5.4166666666666696E-2</v>
      </c>
      <c r="H40" s="121" t="str">
        <f t="shared" si="21"/>
        <v/>
      </c>
      <c r="I40" s="121" t="str">
        <f t="shared" si="21"/>
        <v/>
      </c>
      <c r="J40" s="121" t="str">
        <f t="shared" si="21"/>
        <v/>
      </c>
      <c r="K40" s="121" t="str">
        <f t="shared" si="21"/>
        <v/>
      </c>
      <c r="L40" s="121" t="str">
        <f t="shared" si="21"/>
        <v/>
      </c>
      <c r="M40" s="121" t="str">
        <f t="shared" si="21"/>
        <v/>
      </c>
      <c r="N40" s="121" t="str">
        <f t="shared" si="21"/>
        <v/>
      </c>
      <c r="O40" s="121" t="str">
        <f t="shared" si="21"/>
        <v/>
      </c>
      <c r="P40" s="121" t="str">
        <f t="shared" si="21"/>
        <v/>
      </c>
      <c r="Q40" s="121" t="str">
        <f t="shared" si="21"/>
        <v/>
      </c>
      <c r="R40" s="121" t="str">
        <f t="shared" si="21"/>
        <v/>
      </c>
      <c r="S40" s="121" t="str">
        <f t="shared" si="21"/>
        <v/>
      </c>
      <c r="T40" s="121" t="str">
        <f t="shared" si="21"/>
        <v/>
      </c>
      <c r="U40" s="121" t="str">
        <f t="shared" si="21"/>
        <v/>
      </c>
      <c r="V40" s="121" t="str">
        <f t="shared" si="21"/>
        <v/>
      </c>
      <c r="W40" s="121" t="str">
        <f t="shared" si="21"/>
        <v/>
      </c>
      <c r="X40" s="121" t="str">
        <f t="shared" si="21"/>
        <v/>
      </c>
      <c r="Y40" s="121" t="str">
        <f t="shared" si="21"/>
        <v/>
      </c>
      <c r="Z40" s="121" t="str">
        <f t="shared" si="21"/>
        <v/>
      </c>
      <c r="AA40" s="121" t="str">
        <f t="shared" si="21"/>
        <v/>
      </c>
      <c r="AB40" s="121" t="str">
        <f t="shared" si="21"/>
        <v/>
      </c>
      <c r="AC40" s="121" t="str">
        <f t="shared" si="21"/>
        <v/>
      </c>
      <c r="AD40" s="121" t="str">
        <f t="shared" si="21"/>
        <v/>
      </c>
      <c r="AE40" s="121" t="str">
        <f t="shared" si="21"/>
        <v/>
      </c>
      <c r="AF40" s="121" t="str">
        <f t="shared" si="21"/>
        <v/>
      </c>
      <c r="AG40" s="121" t="str">
        <f t="shared" si="21"/>
        <v/>
      </c>
      <c r="AH40" s="172" t="str">
        <f t="shared" si="21"/>
        <v/>
      </c>
      <c r="AI40" s="174"/>
    </row>
    <row r="41" spans="2:35" hidden="1" x14ac:dyDescent="0.3">
      <c r="B41" s="137" t="s">
        <v>56</v>
      </c>
      <c r="D41" s="138">
        <v>7.4999999999999997E-2</v>
      </c>
      <c r="E41" s="138">
        <v>7.4999999999999997E-2</v>
      </c>
      <c r="F41" s="138">
        <v>7.4999999999999997E-2</v>
      </c>
      <c r="G41" s="138">
        <v>7.4999999999999997E-2</v>
      </c>
      <c r="H41" s="138">
        <v>7.4999999999999997E-2</v>
      </c>
      <c r="I41" s="138">
        <v>7.4999999999999997E-2</v>
      </c>
      <c r="J41" s="138">
        <v>7.4999999999999997E-2</v>
      </c>
      <c r="K41" s="138">
        <v>7.4999999999999997E-2</v>
      </c>
      <c r="L41" s="138">
        <v>7.4999999999999997E-2</v>
      </c>
      <c r="M41" s="138">
        <v>7.4999999999999997E-2</v>
      </c>
      <c r="N41" s="138">
        <v>7.4999999999999997E-2</v>
      </c>
      <c r="O41" s="138">
        <v>7.4999999999999997E-2</v>
      </c>
      <c r="P41" s="138">
        <v>7.4999999999999997E-2</v>
      </c>
      <c r="Q41" s="138">
        <v>7.4999999999999997E-2</v>
      </c>
      <c r="R41" s="138">
        <v>7.4999999999999997E-2</v>
      </c>
      <c r="S41" s="138">
        <v>7.4999999999999997E-2</v>
      </c>
      <c r="T41" s="138">
        <v>7.4999999999999997E-2</v>
      </c>
      <c r="U41" s="138">
        <v>7.4999999999999997E-2</v>
      </c>
      <c r="V41" s="138">
        <v>7.4999999999999997E-2</v>
      </c>
      <c r="W41" s="138">
        <v>7.4999999999999997E-2</v>
      </c>
      <c r="X41" s="138">
        <v>7.4999999999999997E-2</v>
      </c>
      <c r="Y41" s="138">
        <v>7.4999999999999997E-2</v>
      </c>
      <c r="Z41" s="138">
        <v>7.4999999999999997E-2</v>
      </c>
      <c r="AA41" s="138">
        <v>7.4999999999999997E-2</v>
      </c>
      <c r="AB41" s="138">
        <v>7.4999999999999997E-2</v>
      </c>
      <c r="AC41" s="138">
        <v>7.4999999999999997E-2</v>
      </c>
      <c r="AD41" s="138">
        <v>7.4999999999999997E-2</v>
      </c>
      <c r="AE41" s="138">
        <v>7.4999999999999997E-2</v>
      </c>
      <c r="AF41" s="138">
        <v>7.4999999999999997E-2</v>
      </c>
      <c r="AG41" s="138">
        <v>7.4999999999999997E-2</v>
      </c>
      <c r="AH41" s="138">
        <v>7.4999999999999997E-2</v>
      </c>
    </row>
    <row r="42" spans="2:35" ht="6.6" customHeight="1" thickBot="1" x14ac:dyDescent="0.35"/>
    <row r="43" spans="2:35" ht="29.4" thickBot="1" x14ac:dyDescent="0.35">
      <c r="G43" s="4" t="s">
        <v>63</v>
      </c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2"/>
    </row>
    <row r="44" spans="2:35" ht="3" customHeight="1" x14ac:dyDescent="0.3"/>
    <row r="45" spans="2:35" ht="3" customHeight="1" thickBot="1" x14ac:dyDescent="0.35"/>
    <row r="46" spans="2:35" ht="15.6" x14ac:dyDescent="0.3">
      <c r="B46" s="87" t="s">
        <v>62</v>
      </c>
      <c r="C46" s="126" t="s">
        <v>59</v>
      </c>
      <c r="D46" s="46">
        <v>459</v>
      </c>
      <c r="E46" s="47">
        <v>467</v>
      </c>
      <c r="F46" s="47">
        <v>459</v>
      </c>
      <c r="G46" s="47">
        <v>471</v>
      </c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8"/>
      <c r="AI46" s="64">
        <f>SUM(D46:AH46)</f>
        <v>1856</v>
      </c>
    </row>
    <row r="47" spans="2:35" ht="15.6" x14ac:dyDescent="0.3">
      <c r="B47" s="132"/>
      <c r="C47" s="127" t="s">
        <v>60</v>
      </c>
      <c r="D47" s="49">
        <v>426</v>
      </c>
      <c r="E47" s="50">
        <v>475</v>
      </c>
      <c r="F47" s="50">
        <v>287</v>
      </c>
      <c r="G47" s="50">
        <v>420</v>
      </c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1"/>
      <c r="AI47" s="65">
        <f>SUM(D47:AH47)</f>
        <v>1608</v>
      </c>
    </row>
    <row r="48" spans="2:35" ht="16.2" thickBot="1" x14ac:dyDescent="0.35">
      <c r="B48" s="82"/>
      <c r="C48" s="128" t="s">
        <v>61</v>
      </c>
      <c r="D48" s="52">
        <v>461</v>
      </c>
      <c r="E48" s="53">
        <v>454</v>
      </c>
      <c r="F48" s="53">
        <v>465</v>
      </c>
      <c r="G48" s="53">
        <v>471</v>
      </c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4"/>
      <c r="AI48" s="66">
        <f>SUM(D48:AH48)</f>
        <v>1851</v>
      </c>
    </row>
    <row r="49" spans="2:35" ht="15.6" x14ac:dyDescent="0.3">
      <c r="B49" s="133" t="s">
        <v>57</v>
      </c>
      <c r="C49" s="126" t="s">
        <v>59</v>
      </c>
      <c r="D49" s="55">
        <v>6</v>
      </c>
      <c r="E49" s="56">
        <v>5</v>
      </c>
      <c r="F49" s="56">
        <v>0</v>
      </c>
      <c r="G49" s="56">
        <v>7</v>
      </c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7"/>
      <c r="AI49" s="67">
        <f t="shared" ref="AI49:AI54" si="22">SUM(D49:AH49)</f>
        <v>18</v>
      </c>
    </row>
    <row r="50" spans="2:35" ht="15.6" x14ac:dyDescent="0.3">
      <c r="B50" s="134"/>
      <c r="C50" s="127" t="s">
        <v>60</v>
      </c>
      <c r="D50" s="49">
        <v>0</v>
      </c>
      <c r="E50" s="50">
        <v>0</v>
      </c>
      <c r="F50" s="50">
        <v>5</v>
      </c>
      <c r="G50" s="50">
        <v>2</v>
      </c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1"/>
      <c r="AI50" s="65">
        <f t="shared" si="22"/>
        <v>7</v>
      </c>
    </row>
    <row r="51" spans="2:35" ht="16.2" thickBot="1" x14ac:dyDescent="0.35">
      <c r="B51" s="135"/>
      <c r="C51" s="128" t="s">
        <v>61</v>
      </c>
      <c r="D51" s="52">
        <v>0</v>
      </c>
      <c r="E51" s="53">
        <v>0</v>
      </c>
      <c r="F51" s="53">
        <v>0</v>
      </c>
      <c r="G51" s="53">
        <v>3</v>
      </c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4"/>
      <c r="AI51" s="66">
        <f t="shared" si="22"/>
        <v>3</v>
      </c>
    </row>
    <row r="52" spans="2:35" ht="15.6" x14ac:dyDescent="0.3">
      <c r="B52" s="133" t="s">
        <v>58</v>
      </c>
      <c r="C52" s="126" t="s">
        <v>59</v>
      </c>
      <c r="D52" s="58">
        <v>0</v>
      </c>
      <c r="E52" s="59">
        <v>0</v>
      </c>
      <c r="F52" s="59">
        <v>0</v>
      </c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60"/>
      <c r="AI52" s="67">
        <f t="shared" si="22"/>
        <v>0</v>
      </c>
    </row>
    <row r="53" spans="2:35" ht="15.6" x14ac:dyDescent="0.3">
      <c r="B53" s="134"/>
      <c r="C53" s="127" t="s">
        <v>60</v>
      </c>
      <c r="D53" s="49">
        <v>5</v>
      </c>
      <c r="E53" s="50">
        <v>0</v>
      </c>
      <c r="F53" s="50">
        <v>8</v>
      </c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1"/>
      <c r="AI53" s="65">
        <f t="shared" si="22"/>
        <v>13</v>
      </c>
    </row>
    <row r="54" spans="2:35" ht="16.2" thickBot="1" x14ac:dyDescent="0.35">
      <c r="B54" s="135"/>
      <c r="C54" s="128" t="s">
        <v>61</v>
      </c>
      <c r="D54" s="61">
        <v>0</v>
      </c>
      <c r="E54" s="62">
        <v>2</v>
      </c>
      <c r="F54" s="62">
        <v>0</v>
      </c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3"/>
      <c r="AI54" s="68">
        <f t="shared" si="22"/>
        <v>2</v>
      </c>
    </row>
  </sheetData>
  <sheetProtection sheet="1" formatCells="0" formatColumns="0" insertColumns="0" selectLockedCells="1" sort="0"/>
  <phoneticPr fontId="1" type="noConversion"/>
  <conditionalFormatting sqref="D6:AH6">
    <cfRule type="expression" dxfId="11" priority="1">
      <formula>OR(D$6=TODAY())</formula>
    </cfRule>
    <cfRule type="expression" dxfId="10" priority="22">
      <formula>WEEKDAY(D$6,2)&gt;5</formula>
    </cfRule>
  </conditionalFormatting>
  <conditionalFormatting sqref="D46:AH54 D6:AH40">
    <cfRule type="expression" dxfId="9" priority="6">
      <formula>OR(D$6=TODAY()-1)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Hide_Day">
                <anchor moveWithCells="1">
                  <from>
                    <xdr:col>1</xdr:col>
                    <xdr:colOff>563880</xdr:colOff>
                    <xdr:row>1</xdr:row>
                    <xdr:rowOff>7620</xdr:rowOff>
                  </from>
                  <to>
                    <xdr:col>1</xdr:col>
                    <xdr:colOff>1752600</xdr:colOff>
                    <xdr:row>1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0]!Hide_Day">
                <anchor moveWithCells="1">
                  <from>
                    <xdr:col>1</xdr:col>
                    <xdr:colOff>563880</xdr:colOff>
                    <xdr:row>0</xdr:row>
                    <xdr:rowOff>0</xdr:rowOff>
                  </from>
                  <to>
                    <xdr:col>1</xdr:col>
                    <xdr:colOff>1752600</xdr:colOff>
                    <xdr:row>0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21182-CCA6-4066-AD37-4029C2A6FB90}">
  <sheetPr codeName="Feuil7"/>
  <dimension ref="A2:A5"/>
  <sheetViews>
    <sheetView showGridLines="0" showRowColHeaders="0" zoomScale="80" zoomScaleNormal="80" workbookViewId="0">
      <selection activeCell="V19" sqref="V19"/>
    </sheetView>
  </sheetViews>
  <sheetFormatPr baseColWidth="10" defaultRowHeight="14.4" x14ac:dyDescent="0.3"/>
  <sheetData>
    <row r="2" spans="1:1" x14ac:dyDescent="0.3">
      <c r="A2" t="str">
        <f>"Temps arrêts incidents "&amp;BDD!$G$2 &amp; " " &amp; BDD!$I$2</f>
        <v>Temps arrêts incidents MARS 2024</v>
      </c>
    </row>
    <row r="3" spans="1:1" x14ac:dyDescent="0.3">
      <c r="A3" t="str">
        <f>"Temps des changements (min) journalier "&amp;BDD!$G$2 &amp; " " &amp; BDD!$I$2</f>
        <v>Temps des changements (min) journalier MARS 2024</v>
      </c>
    </row>
    <row r="4" spans="1:1" x14ac:dyDescent="0.3">
      <c r="A4" t="str">
        <f>"Répartition du temps des changements journalier "&amp;BDD!$G$2 &amp; " " &amp; BDD!$I$2</f>
        <v>Répartition du temps des changements journalier MARS 2024</v>
      </c>
    </row>
    <row r="5" spans="1:1" x14ac:dyDescent="0.3">
      <c r="A5" t="str">
        <f>"Répartition des incidents Ligne (min)  journalier "&amp;BDD!$G$2 &amp; " " &amp; BDD!$I$2</f>
        <v>Répartition des incidents Ligne (min)  journalier MARS 2024</v>
      </c>
    </row>
  </sheetData>
  <sheetProtection sheet="1" objects="1" scenarios="1" selectLockedCell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C212D-BC75-4376-A94E-E098114E6849}">
  <sheetPr codeName="Feuil5"/>
  <dimension ref="A1:P5"/>
  <sheetViews>
    <sheetView showGridLines="0" showRowColHeaders="0" zoomScaleNormal="100" zoomScaleSheetLayoutView="115" workbookViewId="0">
      <selection activeCell="H8" sqref="H8"/>
    </sheetView>
  </sheetViews>
  <sheetFormatPr baseColWidth="10" defaultRowHeight="14.4" x14ac:dyDescent="0.3"/>
  <cols>
    <col min="15" max="15" width="17.77734375" bestFit="1" customWidth="1"/>
  </cols>
  <sheetData>
    <row r="1" spans="1:16" x14ac:dyDescent="0.3">
      <c r="A1" t="str">
        <f>"Nombre de bobines emballées journalier "&amp;BDD!$G$2 &amp; " " &amp; BDD!I2</f>
        <v>Nombre de bobines emballées journalier MARS 2024</v>
      </c>
    </row>
    <row r="2" spans="1:16" ht="15.6" x14ac:dyDescent="0.3">
      <c r="O2" s="15" t="s">
        <v>55</v>
      </c>
      <c r="P2" s="16"/>
    </row>
    <row r="3" spans="1:16" ht="15.6" x14ac:dyDescent="0.3">
      <c r="O3" s="13" t="s">
        <v>52</v>
      </c>
      <c r="P3" s="14">
        <f>Calendrier!$AI$33</f>
        <v>1725</v>
      </c>
    </row>
    <row r="4" spans="1:16" ht="15.6" x14ac:dyDescent="0.3">
      <c r="O4" s="13" t="s">
        <v>53</v>
      </c>
      <c r="P4" s="14">
        <f>Calendrier!$AI$34</f>
        <v>18</v>
      </c>
    </row>
    <row r="5" spans="1:16" ht="15.6" x14ac:dyDescent="0.3">
      <c r="O5" s="13" t="s">
        <v>54</v>
      </c>
      <c r="P5" s="14">
        <f>SUM(P3:P4)</f>
        <v>1743</v>
      </c>
    </row>
  </sheetData>
  <sheetProtection sheet="1" objects="1" scenarios="1" selectLockedCells="1"/>
  <pageMargins left="0.7" right="0.7" top="0.75" bottom="0.75" header="0.3" footer="0.3"/>
  <pageSetup paperSize="8" scale="75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5285A-A37E-4394-A5CC-9B031C2F64EA}">
  <sheetPr codeName="Feuil4"/>
  <dimension ref="A1:G30"/>
  <sheetViews>
    <sheetView showGridLines="0" showRowColHeaders="0" workbookViewId="0">
      <selection activeCell="G21" sqref="G21"/>
    </sheetView>
  </sheetViews>
  <sheetFormatPr baseColWidth="10" defaultRowHeight="14.4" x14ac:dyDescent="0.3"/>
  <sheetData>
    <row r="1" spans="1:1" x14ac:dyDescent="0.3">
      <c r="A1" t="str">
        <f>"Taux d'arrêt emballage journalier "&amp;BDD!$G$2 &amp; " " &amp; BDD!I2</f>
        <v>Taux d'arrêt emballage journalier MARS 2024</v>
      </c>
    </row>
    <row r="2" spans="1:1" x14ac:dyDescent="0.3">
      <c r="A2" t="str">
        <f>"Temps journalier d'arrêt total (min) "&amp;BDD!$G$2 &amp; " " &amp; BDD!$I$2</f>
        <v>Temps journalier d'arrêt total (min) MARS 2024</v>
      </c>
    </row>
    <row r="29" spans="3:7" ht="15" thickBot="1" x14ac:dyDescent="0.35"/>
    <row r="30" spans="3:7" ht="29.4" thickBot="1" x14ac:dyDescent="0.6">
      <c r="C30" s="129" t="str">
        <f>"MOYENNE "&amp;BDD!$G$2 &amp; " " &amp; BDD!I2 &amp; ":"</f>
        <v>MOYENNE MARS 2024:</v>
      </c>
      <c r="D30" s="130"/>
      <c r="E30" s="130"/>
      <c r="F30" s="130"/>
      <c r="G30" s="131">
        <f>Calendrier!C40</f>
        <v>7.7256944444444531E-2</v>
      </c>
    </row>
  </sheetData>
  <sheetProtection sheet="1" objects="1" scenarios="1" selectLockedCells="1"/>
  <conditionalFormatting sqref="C30:G30">
    <cfRule type="expression" dxfId="8" priority="1">
      <formula>OR($G$30&gt;8)</formula>
    </cfRule>
    <cfRule type="expression" dxfId="7" priority="2">
      <formula>OR($G$30&lt;=8)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3"/>
  <sheetViews>
    <sheetView workbookViewId="0">
      <selection activeCell="K33" sqref="K33:K34"/>
    </sheetView>
  </sheetViews>
  <sheetFormatPr baseColWidth="10" defaultColWidth="11.5546875" defaultRowHeight="14.4" x14ac:dyDescent="0.3"/>
  <cols>
    <col min="1" max="1" width="10.6640625" style="1" bestFit="1" customWidth="1"/>
    <col min="2" max="2" width="6.6640625" style="1" bestFit="1" customWidth="1"/>
    <col min="3" max="3" width="9.88671875" style="1" bestFit="1" customWidth="1"/>
    <col min="4" max="4" width="11" style="1" bestFit="1" customWidth="1"/>
    <col min="5" max="5" width="12" style="1" bestFit="1" customWidth="1"/>
    <col min="6" max="6" width="15.33203125" style="1" bestFit="1" customWidth="1"/>
    <col min="7" max="8" width="11.5546875" style="1"/>
    <col min="9" max="9" width="17.109375" style="1" customWidth="1"/>
    <col min="10" max="16384" width="11.5546875" style="1"/>
  </cols>
  <sheetData>
    <row r="1" spans="1:9" x14ac:dyDescent="0.3">
      <c r="A1" s="1" t="s">
        <v>29</v>
      </c>
      <c r="B1" s="1" t="s">
        <v>42</v>
      </c>
      <c r="C1" s="1" t="s">
        <v>25</v>
      </c>
      <c r="D1" s="1" t="s">
        <v>24</v>
      </c>
      <c r="E1" s="1" t="s">
        <v>43</v>
      </c>
      <c r="F1" s="1" t="s">
        <v>44</v>
      </c>
      <c r="G1" s="1" t="s">
        <v>49</v>
      </c>
      <c r="H1" s="1" t="s">
        <v>50</v>
      </c>
      <c r="I1" s="1" t="s">
        <v>51</v>
      </c>
    </row>
    <row r="2" spans="1:9" x14ac:dyDescent="0.3">
      <c r="A2" s="1" t="s">
        <v>30</v>
      </c>
      <c r="B2" s="1">
        <v>2023</v>
      </c>
      <c r="C2" s="1">
        <v>3</v>
      </c>
      <c r="D2" s="1">
        <v>2</v>
      </c>
      <c r="E2" s="2">
        <f>DATE($D$2+2022,$C$2,1)</f>
        <v>45352</v>
      </c>
      <c r="F2" s="2">
        <f>DATE($D$2+2022,$C$2+1,1)-1</f>
        <v>45382</v>
      </c>
      <c r="G2" s="1" t="str">
        <f>IF(AND(C2=1),H2,IF(AND(C2=2),H3,IF(AND(C2=3),H4,IF(AND(C2=4),H5,IF(AND(C2=5),H6,IF(AND(C2=6),H7,IF(AND(C2=7),H8,IF(AND(C2=8),H9,IF(AND(C2=9),H10,IF(AND(C2=10),H11,IF(AND(C2=11),H12,IF(AND(C2=12),H13,""))))))))))))</f>
        <v>MARS</v>
      </c>
      <c r="H2" s="1" t="str">
        <f>TEXT(A2,"mmmm")</f>
        <v>JANVIER</v>
      </c>
      <c r="I2" s="1">
        <f>IF(AND(D2=1),B2,IF(AND(D2=2),B3,IF(AND(D2=3),B4,IF(AND(D2=4),B5,IF(AND(D2=5),B6,IF(AND(D2=6),B7,IF(AND(D2=7),B8,IF(AND(D2=8),B9,IF(AND(D2=9),B10,IF(AND(D2=10),B11,IF(AND(D2=11),B12,IF(AND(D2=12),B13,""))))))))))))</f>
        <v>2024</v>
      </c>
    </row>
    <row r="3" spans="1:9" x14ac:dyDescent="0.3">
      <c r="A3" s="1" t="s">
        <v>31</v>
      </c>
      <c r="B3" s="1">
        <v>2024</v>
      </c>
      <c r="H3" s="1" t="str">
        <f t="shared" ref="H3:H13" si="0">TEXT(A3,"mmmm")</f>
        <v>FÉVRIER</v>
      </c>
    </row>
    <row r="4" spans="1:9" x14ac:dyDescent="0.3">
      <c r="A4" s="1" t="s">
        <v>32</v>
      </c>
      <c r="B4" s="1">
        <v>2025</v>
      </c>
      <c r="H4" s="1" t="str">
        <f t="shared" si="0"/>
        <v>MARS</v>
      </c>
    </row>
    <row r="5" spans="1:9" x14ac:dyDescent="0.3">
      <c r="A5" s="1" t="s">
        <v>33</v>
      </c>
      <c r="B5" s="1">
        <v>2026</v>
      </c>
      <c r="H5" s="1" t="str">
        <f t="shared" si="0"/>
        <v>AVRIL</v>
      </c>
    </row>
    <row r="6" spans="1:9" x14ac:dyDescent="0.3">
      <c r="A6" s="1" t="s">
        <v>34</v>
      </c>
      <c r="B6" s="1">
        <v>2027</v>
      </c>
      <c r="H6" s="1" t="str">
        <f t="shared" si="0"/>
        <v>MAI</v>
      </c>
    </row>
    <row r="7" spans="1:9" x14ac:dyDescent="0.3">
      <c r="A7" s="1" t="s">
        <v>35</v>
      </c>
      <c r="B7" s="1">
        <v>2028</v>
      </c>
      <c r="H7" s="1" t="str">
        <f t="shared" si="0"/>
        <v>JUIN</v>
      </c>
    </row>
    <row r="8" spans="1:9" x14ac:dyDescent="0.3">
      <c r="A8" s="1" t="s">
        <v>36</v>
      </c>
      <c r="B8" s="1">
        <v>2029</v>
      </c>
      <c r="H8" s="1" t="str">
        <f t="shared" si="0"/>
        <v>JUILLET</v>
      </c>
    </row>
    <row r="9" spans="1:9" x14ac:dyDescent="0.3">
      <c r="A9" s="1" t="s">
        <v>37</v>
      </c>
      <c r="B9" s="1">
        <v>2030</v>
      </c>
      <c r="H9" s="1" t="str">
        <f t="shared" si="0"/>
        <v>AOÛT</v>
      </c>
    </row>
    <row r="10" spans="1:9" x14ac:dyDescent="0.3">
      <c r="A10" s="1" t="s">
        <v>38</v>
      </c>
      <c r="B10" s="1">
        <v>2031</v>
      </c>
      <c r="H10" s="1" t="str">
        <f t="shared" si="0"/>
        <v>SEPTEMBRE</v>
      </c>
    </row>
    <row r="11" spans="1:9" x14ac:dyDescent="0.3">
      <c r="A11" s="1" t="s">
        <v>39</v>
      </c>
      <c r="B11" s="1">
        <v>2032</v>
      </c>
      <c r="H11" s="1" t="str">
        <f t="shared" si="0"/>
        <v>OCTOBRE</v>
      </c>
    </row>
    <row r="12" spans="1:9" x14ac:dyDescent="0.3">
      <c r="A12" s="1" t="s">
        <v>40</v>
      </c>
      <c r="B12" s="1">
        <v>2033</v>
      </c>
      <c r="H12" s="1" t="str">
        <f t="shared" si="0"/>
        <v>NOVEMBRE</v>
      </c>
    </row>
    <row r="13" spans="1:9" x14ac:dyDescent="0.3">
      <c r="A13" s="1" t="s">
        <v>41</v>
      </c>
      <c r="B13" s="1">
        <v>2034</v>
      </c>
      <c r="H13" s="1" t="str">
        <f t="shared" si="0"/>
        <v>DÉCEMBRE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900"/>
  <sheetViews>
    <sheetView workbookViewId="0">
      <pane ySplit="1" topLeftCell="A816" activePane="bottomLeft" state="frozen"/>
      <selection activeCell="K33" sqref="K33:K34"/>
      <selection pane="bottomLeft" activeCell="G879" sqref="G879"/>
    </sheetView>
  </sheetViews>
  <sheetFormatPr baseColWidth="10" defaultColWidth="11.5546875" defaultRowHeight="14.4" x14ac:dyDescent="0.3"/>
  <cols>
    <col min="1" max="1" width="11.5546875" style="1"/>
    <col min="2" max="2" width="11.5546875" style="10"/>
    <col min="3" max="4" width="11.5546875" style="1"/>
    <col min="5" max="5" width="16.88671875" style="1" bestFit="1" customWidth="1"/>
    <col min="6" max="16384" width="11.5546875" style="1"/>
  </cols>
  <sheetData>
    <row r="1" spans="1:5" x14ac:dyDescent="0.3">
      <c r="A1" s="3" t="s">
        <v>0</v>
      </c>
      <c r="B1" s="9" t="s">
        <v>26</v>
      </c>
      <c r="C1" s="3" t="s">
        <v>27</v>
      </c>
      <c r="D1" s="3" t="s">
        <v>28</v>
      </c>
      <c r="E1" s="3" t="s">
        <v>77</v>
      </c>
    </row>
    <row r="2" spans="1:5" x14ac:dyDescent="0.3">
      <c r="A2" s="2">
        <v>45294</v>
      </c>
      <c r="B2" s="10">
        <v>1440</v>
      </c>
      <c r="C2" s="1">
        <v>7</v>
      </c>
      <c r="D2" s="1">
        <v>6</v>
      </c>
    </row>
    <row r="3" spans="1:5" x14ac:dyDescent="0.3">
      <c r="A3" s="2">
        <v>45295</v>
      </c>
      <c r="B3" s="10">
        <v>1440</v>
      </c>
      <c r="C3" s="1">
        <v>7</v>
      </c>
      <c r="D3" s="1">
        <v>7</v>
      </c>
    </row>
    <row r="4" spans="1:5" x14ac:dyDescent="0.3">
      <c r="A4" s="2">
        <v>45295</v>
      </c>
      <c r="B4" s="10">
        <v>1</v>
      </c>
      <c r="C4" s="1">
        <v>13</v>
      </c>
      <c r="D4" s="1">
        <v>7</v>
      </c>
    </row>
    <row r="5" spans="1:5" x14ac:dyDescent="0.3">
      <c r="A5" s="2">
        <v>45295</v>
      </c>
      <c r="B5" s="10">
        <v>1</v>
      </c>
      <c r="C5" s="1">
        <v>14</v>
      </c>
      <c r="D5" s="1">
        <v>7</v>
      </c>
    </row>
    <row r="6" spans="1:5" x14ac:dyDescent="0.3">
      <c r="A6" s="2">
        <v>45295</v>
      </c>
      <c r="B6" s="10">
        <v>1</v>
      </c>
      <c r="C6" s="1">
        <v>15</v>
      </c>
      <c r="D6" s="1">
        <v>7</v>
      </c>
    </row>
    <row r="7" spans="1:5" x14ac:dyDescent="0.3">
      <c r="A7" s="2">
        <v>45295</v>
      </c>
      <c r="B7" s="10">
        <v>70</v>
      </c>
      <c r="C7" s="1">
        <v>21</v>
      </c>
      <c r="D7" s="1">
        <v>7</v>
      </c>
    </row>
    <row r="8" spans="1:5" x14ac:dyDescent="0.3">
      <c r="A8" s="2">
        <v>45295</v>
      </c>
      <c r="B8" s="10">
        <v>11</v>
      </c>
      <c r="C8" s="1">
        <v>26</v>
      </c>
      <c r="D8" s="1">
        <v>7</v>
      </c>
    </row>
    <row r="9" spans="1:5" x14ac:dyDescent="0.3">
      <c r="A9" s="2">
        <v>45295</v>
      </c>
      <c r="B9" s="10">
        <v>10</v>
      </c>
      <c r="C9" s="1">
        <v>30</v>
      </c>
      <c r="D9" s="1">
        <v>7</v>
      </c>
    </row>
    <row r="10" spans="1:5" x14ac:dyDescent="0.3">
      <c r="A10" s="2">
        <v>45295</v>
      </c>
      <c r="B10" s="10">
        <v>83</v>
      </c>
      <c r="C10" s="1">
        <v>33</v>
      </c>
      <c r="D10" s="1">
        <v>7</v>
      </c>
    </row>
    <row r="11" spans="1:5" x14ac:dyDescent="0.3">
      <c r="A11" s="2">
        <v>45295</v>
      </c>
      <c r="B11" s="10">
        <v>1</v>
      </c>
      <c r="C11" s="1">
        <v>34</v>
      </c>
      <c r="D11" s="1">
        <v>7</v>
      </c>
    </row>
    <row r="12" spans="1:5" x14ac:dyDescent="0.3">
      <c r="A12" s="2">
        <v>45296</v>
      </c>
      <c r="B12" s="10">
        <v>1440</v>
      </c>
      <c r="C12" s="1">
        <v>7</v>
      </c>
      <c r="D12" s="1">
        <v>8</v>
      </c>
    </row>
    <row r="13" spans="1:5" x14ac:dyDescent="0.3">
      <c r="A13" s="2">
        <v>45296</v>
      </c>
      <c r="B13" s="10">
        <v>47</v>
      </c>
      <c r="C13" s="1">
        <v>33</v>
      </c>
      <c r="D13" s="1">
        <v>8</v>
      </c>
    </row>
    <row r="14" spans="1:5" x14ac:dyDescent="0.3">
      <c r="A14" s="2">
        <v>45296</v>
      </c>
      <c r="B14" s="10">
        <v>4</v>
      </c>
      <c r="C14" s="1">
        <v>34</v>
      </c>
      <c r="D14" s="1">
        <v>8</v>
      </c>
    </row>
    <row r="15" spans="1:5" x14ac:dyDescent="0.3">
      <c r="A15" s="2">
        <v>45297</v>
      </c>
      <c r="B15" s="10">
        <v>1440</v>
      </c>
      <c r="C15" s="1">
        <v>7</v>
      </c>
      <c r="D15" s="1">
        <v>9</v>
      </c>
    </row>
    <row r="16" spans="1:5" x14ac:dyDescent="0.3">
      <c r="A16" s="2">
        <v>45297</v>
      </c>
      <c r="B16" s="10">
        <v>1</v>
      </c>
      <c r="C16" s="1">
        <v>13</v>
      </c>
      <c r="D16" s="1">
        <v>9</v>
      </c>
    </row>
    <row r="17" spans="1:4" x14ac:dyDescent="0.3">
      <c r="A17" s="2">
        <v>45297</v>
      </c>
      <c r="B17" s="10">
        <v>15</v>
      </c>
      <c r="C17" s="1">
        <v>24</v>
      </c>
      <c r="D17" s="1">
        <v>9</v>
      </c>
    </row>
    <row r="18" spans="1:4" x14ac:dyDescent="0.3">
      <c r="A18" s="2">
        <v>45297</v>
      </c>
      <c r="B18" s="10">
        <v>15</v>
      </c>
      <c r="C18" s="1">
        <v>27</v>
      </c>
      <c r="D18" s="1">
        <v>9</v>
      </c>
    </row>
    <row r="19" spans="1:4" x14ac:dyDescent="0.3">
      <c r="A19" s="2">
        <v>45297</v>
      </c>
      <c r="B19" s="10">
        <v>53</v>
      </c>
      <c r="C19" s="1">
        <v>33</v>
      </c>
      <c r="D19" s="1">
        <v>9</v>
      </c>
    </row>
    <row r="20" spans="1:4" x14ac:dyDescent="0.3">
      <c r="A20" s="2">
        <v>45298</v>
      </c>
      <c r="B20" s="10">
        <v>1440</v>
      </c>
      <c r="C20" s="1">
        <v>7</v>
      </c>
      <c r="D20" s="1">
        <v>10</v>
      </c>
    </row>
    <row r="21" spans="1:4" x14ac:dyDescent="0.3">
      <c r="A21" s="2">
        <v>45298</v>
      </c>
      <c r="B21" s="10">
        <v>1</v>
      </c>
      <c r="C21" s="1">
        <v>13</v>
      </c>
      <c r="D21" s="1">
        <v>10</v>
      </c>
    </row>
    <row r="22" spans="1:4" x14ac:dyDescent="0.3">
      <c r="A22" s="2">
        <v>45298</v>
      </c>
      <c r="B22" s="10">
        <v>1</v>
      </c>
      <c r="C22" s="1">
        <v>14</v>
      </c>
      <c r="D22" s="1">
        <v>10</v>
      </c>
    </row>
    <row r="23" spans="1:4" x14ac:dyDescent="0.3">
      <c r="A23" s="2">
        <v>45298</v>
      </c>
      <c r="B23" s="10">
        <v>1</v>
      </c>
      <c r="C23" s="1">
        <v>16</v>
      </c>
      <c r="D23" s="1">
        <v>10</v>
      </c>
    </row>
    <row r="24" spans="1:4" x14ac:dyDescent="0.3">
      <c r="A24" s="2">
        <v>45298</v>
      </c>
      <c r="B24" s="10">
        <v>15</v>
      </c>
      <c r="C24" s="1">
        <v>30</v>
      </c>
      <c r="D24" s="1">
        <v>10</v>
      </c>
    </row>
    <row r="25" spans="1:4" x14ac:dyDescent="0.3">
      <c r="A25" s="2">
        <v>45298</v>
      </c>
      <c r="B25" s="10">
        <v>135</v>
      </c>
      <c r="C25" s="1">
        <v>33</v>
      </c>
      <c r="D25" s="1">
        <v>10</v>
      </c>
    </row>
    <row r="26" spans="1:4" x14ac:dyDescent="0.3">
      <c r="A26" s="2">
        <v>45299</v>
      </c>
      <c r="B26" s="10">
        <v>1440</v>
      </c>
      <c r="C26" s="1">
        <v>7</v>
      </c>
      <c r="D26" s="1">
        <v>11</v>
      </c>
    </row>
    <row r="27" spans="1:4" x14ac:dyDescent="0.3">
      <c r="A27" s="2">
        <v>45299</v>
      </c>
      <c r="B27" s="10">
        <v>1</v>
      </c>
      <c r="C27" s="1">
        <v>13</v>
      </c>
      <c r="D27" s="1">
        <v>11</v>
      </c>
    </row>
    <row r="28" spans="1:4" x14ac:dyDescent="0.3">
      <c r="A28" s="2">
        <v>45299</v>
      </c>
      <c r="B28" s="10">
        <v>1</v>
      </c>
      <c r="C28" s="1">
        <v>14</v>
      </c>
      <c r="D28" s="1">
        <v>11</v>
      </c>
    </row>
    <row r="29" spans="1:4" x14ac:dyDescent="0.3">
      <c r="A29" s="2">
        <v>45299</v>
      </c>
      <c r="B29" s="10">
        <v>210</v>
      </c>
      <c r="C29" s="1">
        <v>33</v>
      </c>
      <c r="D29" s="1">
        <v>11</v>
      </c>
    </row>
    <row r="30" spans="1:4" x14ac:dyDescent="0.3">
      <c r="A30" s="2">
        <v>45299</v>
      </c>
      <c r="B30" s="10">
        <v>11</v>
      </c>
      <c r="C30" s="1">
        <v>34</v>
      </c>
      <c r="D30" s="1">
        <v>11</v>
      </c>
    </row>
    <row r="31" spans="1:4" x14ac:dyDescent="0.3">
      <c r="A31" s="2">
        <v>45300</v>
      </c>
      <c r="B31" s="10">
        <v>1440</v>
      </c>
      <c r="C31" s="1">
        <v>7</v>
      </c>
      <c r="D31" s="1">
        <v>12</v>
      </c>
    </row>
    <row r="32" spans="1:4" x14ac:dyDescent="0.3">
      <c r="A32" s="2">
        <v>45300</v>
      </c>
      <c r="B32" s="10">
        <v>3</v>
      </c>
      <c r="C32" s="1">
        <v>13</v>
      </c>
      <c r="D32" s="1">
        <v>12</v>
      </c>
    </row>
    <row r="33" spans="1:4" x14ac:dyDescent="0.3">
      <c r="A33" s="2">
        <v>45300</v>
      </c>
      <c r="B33" s="10">
        <v>2</v>
      </c>
      <c r="C33" s="1">
        <v>14</v>
      </c>
      <c r="D33" s="1">
        <v>12</v>
      </c>
    </row>
    <row r="34" spans="1:4" x14ac:dyDescent="0.3">
      <c r="A34" s="2">
        <v>45300</v>
      </c>
      <c r="B34" s="10">
        <v>1</v>
      </c>
      <c r="C34" s="1">
        <v>15</v>
      </c>
      <c r="D34" s="1">
        <v>12</v>
      </c>
    </row>
    <row r="35" spans="1:4" x14ac:dyDescent="0.3">
      <c r="A35" s="2">
        <v>45300</v>
      </c>
      <c r="B35" s="10">
        <v>15</v>
      </c>
      <c r="C35" s="1">
        <v>24</v>
      </c>
      <c r="D35" s="1">
        <v>12</v>
      </c>
    </row>
    <row r="36" spans="1:4" x14ac:dyDescent="0.3">
      <c r="A36" s="2">
        <v>45300</v>
      </c>
      <c r="B36" s="10">
        <v>157</v>
      </c>
      <c r="C36" s="1">
        <v>33</v>
      </c>
      <c r="D36" s="1">
        <v>12</v>
      </c>
    </row>
    <row r="37" spans="1:4" x14ac:dyDescent="0.3">
      <c r="A37" s="2">
        <v>45301</v>
      </c>
      <c r="B37" s="10">
        <v>1440</v>
      </c>
      <c r="C37" s="1">
        <v>7</v>
      </c>
      <c r="D37" s="1">
        <v>13</v>
      </c>
    </row>
    <row r="38" spans="1:4" x14ac:dyDescent="0.3">
      <c r="A38" s="2">
        <v>45301</v>
      </c>
      <c r="B38" s="10">
        <v>5</v>
      </c>
      <c r="C38" s="1">
        <v>13</v>
      </c>
      <c r="D38" s="1">
        <v>13</v>
      </c>
    </row>
    <row r="39" spans="1:4" x14ac:dyDescent="0.3">
      <c r="A39" s="2">
        <v>45301</v>
      </c>
      <c r="B39" s="10">
        <v>6</v>
      </c>
      <c r="C39" s="1">
        <v>14</v>
      </c>
      <c r="D39" s="1">
        <v>13</v>
      </c>
    </row>
    <row r="40" spans="1:4" x14ac:dyDescent="0.3">
      <c r="A40" s="2">
        <v>45301</v>
      </c>
      <c r="B40" s="10">
        <v>1</v>
      </c>
      <c r="C40" s="1">
        <v>16</v>
      </c>
      <c r="D40" s="1">
        <v>13</v>
      </c>
    </row>
    <row r="41" spans="1:4" x14ac:dyDescent="0.3">
      <c r="A41" s="2">
        <v>45301</v>
      </c>
      <c r="B41" s="10">
        <v>10</v>
      </c>
      <c r="C41" s="1">
        <v>24</v>
      </c>
      <c r="D41" s="1">
        <v>13</v>
      </c>
    </row>
    <row r="42" spans="1:4" x14ac:dyDescent="0.3">
      <c r="A42" s="2">
        <v>45301</v>
      </c>
      <c r="B42" s="10">
        <v>10</v>
      </c>
      <c r="C42" s="1">
        <v>25</v>
      </c>
      <c r="D42" s="1">
        <v>13</v>
      </c>
    </row>
    <row r="43" spans="1:4" x14ac:dyDescent="0.3">
      <c r="A43" s="2">
        <v>45301</v>
      </c>
      <c r="B43" s="10">
        <v>45</v>
      </c>
      <c r="C43" s="1">
        <v>26</v>
      </c>
      <c r="D43" s="1">
        <v>13</v>
      </c>
    </row>
    <row r="44" spans="1:4" x14ac:dyDescent="0.3">
      <c r="A44" s="2">
        <v>45301</v>
      </c>
      <c r="B44" s="10">
        <v>60</v>
      </c>
      <c r="C44" s="1">
        <v>27</v>
      </c>
      <c r="D44" s="1">
        <v>13</v>
      </c>
    </row>
    <row r="45" spans="1:4" x14ac:dyDescent="0.3">
      <c r="A45" s="2">
        <v>45301</v>
      </c>
      <c r="B45" s="10">
        <v>10</v>
      </c>
      <c r="C45" s="1">
        <v>29</v>
      </c>
      <c r="D45" s="1">
        <v>13</v>
      </c>
    </row>
    <row r="46" spans="1:4" x14ac:dyDescent="0.3">
      <c r="A46" s="2">
        <v>45301</v>
      </c>
      <c r="B46" s="10">
        <v>10</v>
      </c>
      <c r="C46" s="1">
        <v>30</v>
      </c>
      <c r="D46" s="1">
        <v>13</v>
      </c>
    </row>
    <row r="47" spans="1:4" x14ac:dyDescent="0.3">
      <c r="A47" s="2">
        <v>45301</v>
      </c>
      <c r="B47" s="10">
        <v>472</v>
      </c>
      <c r="C47" s="1">
        <v>33</v>
      </c>
      <c r="D47" s="1">
        <v>13</v>
      </c>
    </row>
    <row r="48" spans="1:4" x14ac:dyDescent="0.3">
      <c r="A48" s="2">
        <v>45301</v>
      </c>
      <c r="B48" s="10">
        <v>4</v>
      </c>
      <c r="C48" s="1">
        <v>34</v>
      </c>
      <c r="D48" s="1">
        <v>13</v>
      </c>
    </row>
    <row r="49" spans="1:4" x14ac:dyDescent="0.3">
      <c r="A49" s="2">
        <v>45302</v>
      </c>
      <c r="B49" s="10">
        <v>1440</v>
      </c>
      <c r="C49" s="1">
        <v>7</v>
      </c>
      <c r="D49" s="1">
        <v>14</v>
      </c>
    </row>
    <row r="50" spans="1:4" x14ac:dyDescent="0.3">
      <c r="A50" s="2">
        <v>45302</v>
      </c>
      <c r="B50" s="10">
        <v>7</v>
      </c>
      <c r="C50" s="1">
        <v>13</v>
      </c>
      <c r="D50" s="1">
        <v>14</v>
      </c>
    </row>
    <row r="51" spans="1:4" x14ac:dyDescent="0.3">
      <c r="A51" s="2">
        <v>45302</v>
      </c>
      <c r="B51" s="10">
        <v>6</v>
      </c>
      <c r="C51" s="1">
        <v>14</v>
      </c>
      <c r="D51" s="1">
        <v>14</v>
      </c>
    </row>
    <row r="52" spans="1:4" x14ac:dyDescent="0.3">
      <c r="A52" s="2">
        <v>45302</v>
      </c>
      <c r="B52" s="10">
        <v>1</v>
      </c>
      <c r="C52" s="1">
        <v>15</v>
      </c>
      <c r="D52" s="1">
        <v>14</v>
      </c>
    </row>
    <row r="53" spans="1:4" x14ac:dyDescent="0.3">
      <c r="A53" s="2">
        <v>45302</v>
      </c>
      <c r="B53" s="10">
        <v>541</v>
      </c>
      <c r="C53" s="1">
        <v>33</v>
      </c>
      <c r="D53" s="1">
        <v>14</v>
      </c>
    </row>
    <row r="54" spans="1:4" x14ac:dyDescent="0.3">
      <c r="A54" s="2">
        <v>45302</v>
      </c>
      <c r="B54" s="10">
        <v>14</v>
      </c>
      <c r="C54" s="1">
        <v>34</v>
      </c>
      <c r="D54" s="1">
        <v>14</v>
      </c>
    </row>
    <row r="55" spans="1:4" x14ac:dyDescent="0.3">
      <c r="A55" s="2">
        <v>45303</v>
      </c>
      <c r="B55" s="10">
        <v>1440</v>
      </c>
      <c r="C55" s="1">
        <v>7</v>
      </c>
      <c r="D55" s="1">
        <v>15</v>
      </c>
    </row>
    <row r="56" spans="1:4" x14ac:dyDescent="0.3">
      <c r="A56" s="2">
        <v>45303</v>
      </c>
      <c r="B56" s="10">
        <v>6</v>
      </c>
      <c r="C56" s="1">
        <v>13</v>
      </c>
      <c r="D56" s="1">
        <v>15</v>
      </c>
    </row>
    <row r="57" spans="1:4" x14ac:dyDescent="0.3">
      <c r="A57" s="2">
        <v>45303</v>
      </c>
      <c r="B57" s="10">
        <v>7</v>
      </c>
      <c r="C57" s="1">
        <v>14</v>
      </c>
      <c r="D57" s="1">
        <v>15</v>
      </c>
    </row>
    <row r="58" spans="1:4" x14ac:dyDescent="0.3">
      <c r="A58" s="2">
        <v>45303</v>
      </c>
      <c r="B58" s="10">
        <v>1</v>
      </c>
      <c r="C58" s="1">
        <v>16</v>
      </c>
      <c r="D58" s="1">
        <v>15</v>
      </c>
    </row>
    <row r="59" spans="1:4" x14ac:dyDescent="0.3">
      <c r="A59" s="2">
        <v>45303</v>
      </c>
      <c r="B59" s="10">
        <v>5</v>
      </c>
      <c r="C59" s="1">
        <v>24</v>
      </c>
      <c r="D59" s="1">
        <v>15</v>
      </c>
    </row>
    <row r="60" spans="1:4" x14ac:dyDescent="0.3">
      <c r="A60" s="2">
        <v>45303</v>
      </c>
      <c r="B60" s="10">
        <v>25</v>
      </c>
      <c r="C60" s="1">
        <v>26</v>
      </c>
      <c r="D60" s="1">
        <v>15</v>
      </c>
    </row>
    <row r="61" spans="1:4" x14ac:dyDescent="0.3">
      <c r="A61" s="2">
        <v>45303</v>
      </c>
      <c r="B61" s="10">
        <v>10</v>
      </c>
      <c r="C61" s="1">
        <v>27</v>
      </c>
      <c r="D61" s="1">
        <v>15</v>
      </c>
    </row>
    <row r="62" spans="1:4" x14ac:dyDescent="0.3">
      <c r="A62" s="2">
        <v>45303</v>
      </c>
      <c r="B62" s="10">
        <v>15</v>
      </c>
      <c r="C62" s="1">
        <v>29</v>
      </c>
      <c r="D62" s="1">
        <v>15</v>
      </c>
    </row>
    <row r="63" spans="1:4" x14ac:dyDescent="0.3">
      <c r="A63" s="2">
        <v>45303</v>
      </c>
      <c r="B63" s="10">
        <v>543</v>
      </c>
      <c r="C63" s="1">
        <v>33</v>
      </c>
      <c r="D63" s="1">
        <v>15</v>
      </c>
    </row>
    <row r="64" spans="1:4" x14ac:dyDescent="0.3">
      <c r="A64" s="2">
        <v>45303</v>
      </c>
      <c r="B64" s="10">
        <v>2</v>
      </c>
      <c r="C64" s="1">
        <v>34</v>
      </c>
      <c r="D64" s="1">
        <v>15</v>
      </c>
    </row>
    <row r="65" spans="1:4" x14ac:dyDescent="0.3">
      <c r="A65" s="2">
        <v>45304</v>
      </c>
      <c r="B65" s="10">
        <v>1440</v>
      </c>
      <c r="C65" s="1">
        <v>7</v>
      </c>
      <c r="D65" s="1">
        <v>16</v>
      </c>
    </row>
    <row r="66" spans="1:4" x14ac:dyDescent="0.3">
      <c r="A66" s="2">
        <v>45304</v>
      </c>
      <c r="B66" s="10">
        <v>4</v>
      </c>
      <c r="C66" s="1">
        <v>13</v>
      </c>
      <c r="D66" s="1">
        <v>16</v>
      </c>
    </row>
    <row r="67" spans="1:4" x14ac:dyDescent="0.3">
      <c r="A67" s="2">
        <v>45304</v>
      </c>
      <c r="B67" s="10">
        <v>3</v>
      </c>
      <c r="C67" s="1">
        <v>14</v>
      </c>
      <c r="D67" s="1">
        <v>16</v>
      </c>
    </row>
    <row r="68" spans="1:4" x14ac:dyDescent="0.3">
      <c r="A68" s="2">
        <v>45304</v>
      </c>
      <c r="B68" s="10">
        <v>95</v>
      </c>
      <c r="C68" s="1">
        <v>24</v>
      </c>
      <c r="D68" s="1">
        <v>16</v>
      </c>
    </row>
    <row r="69" spans="1:4" x14ac:dyDescent="0.3">
      <c r="A69" s="2">
        <v>45304</v>
      </c>
      <c r="B69" s="10">
        <v>45</v>
      </c>
      <c r="C69" s="1">
        <v>25</v>
      </c>
      <c r="D69" s="1">
        <v>16</v>
      </c>
    </row>
    <row r="70" spans="1:4" x14ac:dyDescent="0.3">
      <c r="A70" s="2">
        <v>45304</v>
      </c>
      <c r="B70" s="10">
        <v>18</v>
      </c>
      <c r="C70" s="1">
        <v>26</v>
      </c>
      <c r="D70" s="1">
        <v>16</v>
      </c>
    </row>
    <row r="71" spans="1:4" x14ac:dyDescent="0.3">
      <c r="A71" s="2">
        <v>45304</v>
      </c>
      <c r="B71" s="10">
        <v>10</v>
      </c>
      <c r="C71" s="1">
        <v>29</v>
      </c>
      <c r="D71" s="1">
        <v>16</v>
      </c>
    </row>
    <row r="72" spans="1:4" x14ac:dyDescent="0.3">
      <c r="A72" s="2">
        <v>45304</v>
      </c>
      <c r="B72" s="10">
        <v>302</v>
      </c>
      <c r="C72" s="1">
        <v>33</v>
      </c>
      <c r="D72" s="1">
        <v>16</v>
      </c>
    </row>
    <row r="73" spans="1:4" x14ac:dyDescent="0.3">
      <c r="A73" s="2">
        <v>45304</v>
      </c>
      <c r="B73" s="10">
        <v>2</v>
      </c>
      <c r="C73" s="1">
        <v>34</v>
      </c>
      <c r="D73" s="1">
        <v>16</v>
      </c>
    </row>
    <row r="74" spans="1:4" x14ac:dyDescent="0.3">
      <c r="A74" s="2">
        <v>45305</v>
      </c>
      <c r="B74" s="10">
        <v>1440</v>
      </c>
      <c r="C74" s="1">
        <v>7</v>
      </c>
      <c r="D74" s="1">
        <v>17</v>
      </c>
    </row>
    <row r="75" spans="1:4" x14ac:dyDescent="0.3">
      <c r="A75" s="2">
        <v>45305</v>
      </c>
      <c r="B75" s="10">
        <v>15</v>
      </c>
      <c r="C75" s="1">
        <v>27</v>
      </c>
      <c r="D75" s="1">
        <v>17</v>
      </c>
    </row>
    <row r="76" spans="1:4" x14ac:dyDescent="0.3">
      <c r="A76" s="2">
        <v>45305</v>
      </c>
      <c r="B76" s="10">
        <v>227</v>
      </c>
      <c r="C76" s="1">
        <v>33</v>
      </c>
      <c r="D76" s="1">
        <v>17</v>
      </c>
    </row>
    <row r="77" spans="1:4" x14ac:dyDescent="0.3">
      <c r="A77" s="2">
        <v>45305</v>
      </c>
      <c r="B77" s="10">
        <v>16</v>
      </c>
      <c r="C77" s="1">
        <v>34</v>
      </c>
      <c r="D77" s="1">
        <v>17</v>
      </c>
    </row>
    <row r="78" spans="1:4" x14ac:dyDescent="0.3">
      <c r="A78" s="2">
        <v>45306</v>
      </c>
      <c r="B78" s="10">
        <v>1440</v>
      </c>
      <c r="C78" s="1">
        <v>7</v>
      </c>
      <c r="D78" s="1">
        <v>18</v>
      </c>
    </row>
    <row r="79" spans="1:4" x14ac:dyDescent="0.3">
      <c r="A79" s="2">
        <v>45306</v>
      </c>
      <c r="B79" s="10">
        <v>7</v>
      </c>
      <c r="C79" s="1">
        <v>13</v>
      </c>
      <c r="D79" s="1">
        <v>18</v>
      </c>
    </row>
    <row r="80" spans="1:4" x14ac:dyDescent="0.3">
      <c r="A80" s="2">
        <v>45306</v>
      </c>
      <c r="B80" s="10">
        <v>1</v>
      </c>
      <c r="C80" s="1">
        <v>16</v>
      </c>
      <c r="D80" s="1">
        <v>18</v>
      </c>
    </row>
    <row r="81" spans="1:4" x14ac:dyDescent="0.3">
      <c r="A81" s="2">
        <v>45306</v>
      </c>
      <c r="B81" s="10">
        <v>15</v>
      </c>
      <c r="C81" s="1">
        <v>24</v>
      </c>
      <c r="D81" s="1">
        <v>18</v>
      </c>
    </row>
    <row r="82" spans="1:4" x14ac:dyDescent="0.3">
      <c r="A82" s="2">
        <v>45306</v>
      </c>
      <c r="B82" s="10">
        <v>636</v>
      </c>
      <c r="C82" s="1">
        <v>33</v>
      </c>
      <c r="D82" s="1">
        <v>18</v>
      </c>
    </row>
    <row r="83" spans="1:4" x14ac:dyDescent="0.3">
      <c r="A83" s="2">
        <v>45306</v>
      </c>
      <c r="B83" s="10">
        <v>16</v>
      </c>
      <c r="C83" s="1">
        <v>34</v>
      </c>
      <c r="D83" s="1">
        <v>18</v>
      </c>
    </row>
    <row r="84" spans="1:4" x14ac:dyDescent="0.3">
      <c r="A84" s="2">
        <v>45307</v>
      </c>
      <c r="B84" s="10">
        <v>1440</v>
      </c>
      <c r="C84" s="1">
        <v>7</v>
      </c>
      <c r="D84" s="1">
        <v>19</v>
      </c>
    </row>
    <row r="85" spans="1:4" x14ac:dyDescent="0.3">
      <c r="A85" s="2">
        <v>45307</v>
      </c>
      <c r="B85" s="10">
        <v>6</v>
      </c>
      <c r="C85" s="1">
        <v>13</v>
      </c>
      <c r="D85" s="1">
        <v>19</v>
      </c>
    </row>
    <row r="86" spans="1:4" x14ac:dyDescent="0.3">
      <c r="A86" s="2">
        <v>45307</v>
      </c>
      <c r="B86" s="10">
        <v>6</v>
      </c>
      <c r="C86" s="1">
        <v>14</v>
      </c>
      <c r="D86" s="1">
        <v>19</v>
      </c>
    </row>
    <row r="87" spans="1:4" x14ac:dyDescent="0.3">
      <c r="A87" s="2">
        <v>45307</v>
      </c>
      <c r="B87" s="10">
        <v>1</v>
      </c>
      <c r="C87" s="1">
        <v>15</v>
      </c>
      <c r="D87" s="1">
        <v>19</v>
      </c>
    </row>
    <row r="88" spans="1:4" x14ac:dyDescent="0.3">
      <c r="A88" s="2">
        <v>45307</v>
      </c>
      <c r="B88" s="10">
        <v>10</v>
      </c>
      <c r="C88" s="1">
        <v>24</v>
      </c>
      <c r="D88" s="1">
        <v>19</v>
      </c>
    </row>
    <row r="89" spans="1:4" x14ac:dyDescent="0.3">
      <c r="A89" s="2">
        <v>45307</v>
      </c>
      <c r="B89" s="10">
        <v>5</v>
      </c>
      <c r="C89" s="1">
        <v>27</v>
      </c>
      <c r="D89" s="1">
        <v>19</v>
      </c>
    </row>
    <row r="90" spans="1:4" x14ac:dyDescent="0.3">
      <c r="A90" s="2">
        <v>45307</v>
      </c>
      <c r="B90" s="10">
        <v>421</v>
      </c>
      <c r="C90" s="1">
        <v>33</v>
      </c>
      <c r="D90" s="1">
        <v>19</v>
      </c>
    </row>
    <row r="91" spans="1:4" x14ac:dyDescent="0.3">
      <c r="A91" s="2">
        <v>45307</v>
      </c>
      <c r="B91" s="10">
        <v>4</v>
      </c>
      <c r="C91" s="1">
        <v>34</v>
      </c>
      <c r="D91" s="1">
        <v>19</v>
      </c>
    </row>
    <row r="92" spans="1:4" x14ac:dyDescent="0.3">
      <c r="A92" s="2">
        <v>45308</v>
      </c>
      <c r="B92" s="10">
        <v>1440</v>
      </c>
      <c r="C92" s="1">
        <v>7</v>
      </c>
      <c r="D92" s="1">
        <v>20</v>
      </c>
    </row>
    <row r="93" spans="1:4" x14ac:dyDescent="0.3">
      <c r="A93" s="2">
        <v>45308</v>
      </c>
      <c r="B93" s="10">
        <v>6</v>
      </c>
      <c r="C93" s="1">
        <v>13</v>
      </c>
      <c r="D93" s="1">
        <v>20</v>
      </c>
    </row>
    <row r="94" spans="1:4" x14ac:dyDescent="0.3">
      <c r="A94" s="2">
        <v>45308</v>
      </c>
      <c r="B94" s="10">
        <v>6</v>
      </c>
      <c r="C94" s="1">
        <v>14</v>
      </c>
      <c r="D94" s="1">
        <v>20</v>
      </c>
    </row>
    <row r="95" spans="1:4" x14ac:dyDescent="0.3">
      <c r="A95" s="2">
        <v>45308</v>
      </c>
      <c r="B95" s="10">
        <v>15</v>
      </c>
      <c r="C95" s="1">
        <v>27</v>
      </c>
      <c r="D95" s="1">
        <v>20</v>
      </c>
    </row>
    <row r="96" spans="1:4" x14ac:dyDescent="0.3">
      <c r="A96" s="2">
        <v>45308</v>
      </c>
      <c r="B96" s="10">
        <v>433</v>
      </c>
      <c r="C96" s="1">
        <v>33</v>
      </c>
      <c r="D96" s="1">
        <v>20</v>
      </c>
    </row>
    <row r="97" spans="1:4" x14ac:dyDescent="0.3">
      <c r="A97" s="2">
        <v>45308</v>
      </c>
      <c r="B97" s="10">
        <v>5</v>
      </c>
      <c r="C97" s="1">
        <v>34</v>
      </c>
      <c r="D97" s="1">
        <v>20</v>
      </c>
    </row>
    <row r="98" spans="1:4" x14ac:dyDescent="0.3">
      <c r="A98" s="2">
        <v>45309</v>
      </c>
      <c r="B98" s="10">
        <v>1440</v>
      </c>
      <c r="C98" s="1">
        <v>7</v>
      </c>
      <c r="D98" s="1">
        <v>21</v>
      </c>
    </row>
    <row r="99" spans="1:4" x14ac:dyDescent="0.3">
      <c r="A99" s="2">
        <v>45309</v>
      </c>
      <c r="B99" s="10">
        <v>7</v>
      </c>
      <c r="C99" s="1">
        <v>13</v>
      </c>
      <c r="D99" s="1">
        <v>21</v>
      </c>
    </row>
    <row r="100" spans="1:4" x14ac:dyDescent="0.3">
      <c r="A100" s="2">
        <v>45309</v>
      </c>
      <c r="B100" s="10">
        <v>7</v>
      </c>
      <c r="C100" s="1">
        <v>14</v>
      </c>
      <c r="D100" s="1">
        <v>21</v>
      </c>
    </row>
    <row r="101" spans="1:4" x14ac:dyDescent="0.3">
      <c r="A101" s="2">
        <v>45309</v>
      </c>
      <c r="B101" s="10">
        <v>1</v>
      </c>
      <c r="C101" s="1">
        <v>15</v>
      </c>
      <c r="D101" s="1">
        <v>21</v>
      </c>
    </row>
    <row r="102" spans="1:4" x14ac:dyDescent="0.3">
      <c r="A102" s="2">
        <v>45309</v>
      </c>
      <c r="B102" s="10">
        <v>1</v>
      </c>
      <c r="C102" s="1">
        <v>16</v>
      </c>
      <c r="D102" s="1">
        <v>21</v>
      </c>
    </row>
    <row r="103" spans="1:4" x14ac:dyDescent="0.3">
      <c r="A103" s="2">
        <v>45309</v>
      </c>
      <c r="B103" s="10">
        <v>30</v>
      </c>
      <c r="C103" s="1">
        <v>19</v>
      </c>
      <c r="D103" s="1">
        <v>21</v>
      </c>
    </row>
    <row r="104" spans="1:4" x14ac:dyDescent="0.3">
      <c r="A104" s="2">
        <v>45309</v>
      </c>
      <c r="B104" s="10">
        <v>15</v>
      </c>
      <c r="C104" s="1">
        <v>27</v>
      </c>
      <c r="D104" s="1">
        <v>21</v>
      </c>
    </row>
    <row r="105" spans="1:4" x14ac:dyDescent="0.3">
      <c r="A105" s="2">
        <v>45309</v>
      </c>
      <c r="B105" s="10">
        <v>80</v>
      </c>
      <c r="C105" s="1">
        <v>28</v>
      </c>
      <c r="D105" s="1">
        <v>21</v>
      </c>
    </row>
    <row r="106" spans="1:4" x14ac:dyDescent="0.3">
      <c r="A106" s="2">
        <v>45309</v>
      </c>
      <c r="B106" s="10">
        <v>613</v>
      </c>
      <c r="C106" s="1">
        <v>33</v>
      </c>
      <c r="D106" s="1">
        <v>21</v>
      </c>
    </row>
    <row r="107" spans="1:4" x14ac:dyDescent="0.3">
      <c r="A107" s="2">
        <v>45309</v>
      </c>
      <c r="B107" s="10">
        <v>2</v>
      </c>
      <c r="C107" s="1">
        <v>34</v>
      </c>
      <c r="D107" s="1">
        <v>21</v>
      </c>
    </row>
    <row r="108" spans="1:4" x14ac:dyDescent="0.3">
      <c r="A108" s="2">
        <v>45310</v>
      </c>
      <c r="B108" s="10">
        <v>1440</v>
      </c>
      <c r="C108" s="1">
        <v>7</v>
      </c>
      <c r="D108" s="1">
        <v>22</v>
      </c>
    </row>
    <row r="109" spans="1:4" x14ac:dyDescent="0.3">
      <c r="A109" s="2">
        <v>45310</v>
      </c>
      <c r="B109" s="10">
        <v>5</v>
      </c>
      <c r="C109" s="1">
        <v>13</v>
      </c>
      <c r="D109" s="1">
        <v>22</v>
      </c>
    </row>
    <row r="110" spans="1:4" x14ac:dyDescent="0.3">
      <c r="A110" s="2">
        <v>45310</v>
      </c>
      <c r="B110" s="10">
        <v>6</v>
      </c>
      <c r="C110" s="1">
        <v>14</v>
      </c>
      <c r="D110" s="1">
        <v>22</v>
      </c>
    </row>
    <row r="111" spans="1:4" x14ac:dyDescent="0.3">
      <c r="A111" s="2">
        <v>45310</v>
      </c>
      <c r="B111" s="10">
        <v>1</v>
      </c>
      <c r="C111" s="1">
        <v>15</v>
      </c>
      <c r="D111" s="1">
        <v>22</v>
      </c>
    </row>
    <row r="112" spans="1:4" x14ac:dyDescent="0.3">
      <c r="A112" s="2">
        <v>45310</v>
      </c>
      <c r="B112" s="10">
        <v>1</v>
      </c>
      <c r="C112" s="1">
        <v>16</v>
      </c>
      <c r="D112" s="1">
        <v>22</v>
      </c>
    </row>
    <row r="113" spans="1:4" x14ac:dyDescent="0.3">
      <c r="A113" s="2">
        <v>45310</v>
      </c>
      <c r="B113" s="10">
        <v>5</v>
      </c>
      <c r="C113" s="1">
        <v>24</v>
      </c>
      <c r="D113" s="1">
        <v>22</v>
      </c>
    </row>
    <row r="114" spans="1:4" x14ac:dyDescent="0.3">
      <c r="A114" s="2">
        <v>45310</v>
      </c>
      <c r="B114" s="10">
        <v>10</v>
      </c>
      <c r="C114" s="1">
        <v>25</v>
      </c>
      <c r="D114" s="1">
        <v>22</v>
      </c>
    </row>
    <row r="115" spans="1:4" x14ac:dyDescent="0.3">
      <c r="A115" s="2">
        <v>45310</v>
      </c>
      <c r="B115" s="10">
        <v>10</v>
      </c>
      <c r="C115" s="1">
        <v>26</v>
      </c>
      <c r="D115" s="1">
        <v>22</v>
      </c>
    </row>
    <row r="116" spans="1:4" x14ac:dyDescent="0.3">
      <c r="A116" s="2">
        <v>45310</v>
      </c>
      <c r="B116" s="10">
        <v>15</v>
      </c>
      <c r="C116" s="1">
        <v>27</v>
      </c>
      <c r="D116" s="1">
        <v>22</v>
      </c>
    </row>
    <row r="117" spans="1:4" x14ac:dyDescent="0.3">
      <c r="A117" s="2">
        <v>45310</v>
      </c>
      <c r="B117" s="10">
        <v>491</v>
      </c>
      <c r="C117" s="1">
        <v>33</v>
      </c>
      <c r="D117" s="1">
        <v>22</v>
      </c>
    </row>
    <row r="118" spans="1:4" x14ac:dyDescent="0.3">
      <c r="A118" s="2">
        <v>45310</v>
      </c>
      <c r="B118" s="10">
        <v>6</v>
      </c>
      <c r="C118" s="1">
        <v>34</v>
      </c>
      <c r="D118" s="1">
        <v>22</v>
      </c>
    </row>
    <row r="119" spans="1:4" x14ac:dyDescent="0.3">
      <c r="A119" s="2">
        <v>45311</v>
      </c>
      <c r="B119" s="10">
        <v>1440</v>
      </c>
      <c r="C119" s="1">
        <v>7</v>
      </c>
      <c r="D119" s="1">
        <v>23</v>
      </c>
    </row>
    <row r="120" spans="1:4" x14ac:dyDescent="0.3">
      <c r="A120" s="2">
        <v>45311</v>
      </c>
      <c r="B120" s="10">
        <v>5</v>
      </c>
      <c r="C120" s="1">
        <v>13</v>
      </c>
      <c r="D120" s="1">
        <v>23</v>
      </c>
    </row>
    <row r="121" spans="1:4" x14ac:dyDescent="0.3">
      <c r="A121" s="2">
        <v>45311</v>
      </c>
      <c r="B121" s="10">
        <v>6</v>
      </c>
      <c r="C121" s="1">
        <v>14</v>
      </c>
      <c r="D121" s="1">
        <v>23</v>
      </c>
    </row>
    <row r="122" spans="1:4" x14ac:dyDescent="0.3">
      <c r="A122" s="2">
        <v>45311</v>
      </c>
      <c r="B122" s="10">
        <v>30</v>
      </c>
      <c r="C122" s="1">
        <v>24</v>
      </c>
      <c r="D122" s="1">
        <v>23</v>
      </c>
    </row>
    <row r="123" spans="1:4" x14ac:dyDescent="0.3">
      <c r="A123" s="2">
        <v>45311</v>
      </c>
      <c r="B123" s="10">
        <v>509</v>
      </c>
      <c r="C123" s="1">
        <v>33</v>
      </c>
      <c r="D123" s="1">
        <v>23</v>
      </c>
    </row>
    <row r="124" spans="1:4" x14ac:dyDescent="0.3">
      <c r="A124" s="2">
        <v>45311</v>
      </c>
      <c r="B124" s="10">
        <v>1</v>
      </c>
      <c r="C124" s="1">
        <v>34</v>
      </c>
      <c r="D124" s="1">
        <v>23</v>
      </c>
    </row>
    <row r="125" spans="1:4" x14ac:dyDescent="0.3">
      <c r="A125" s="2">
        <v>45312</v>
      </c>
      <c r="B125" s="10">
        <v>1440</v>
      </c>
      <c r="C125" s="1">
        <v>7</v>
      </c>
      <c r="D125" s="1">
        <v>24</v>
      </c>
    </row>
    <row r="126" spans="1:4" x14ac:dyDescent="0.3">
      <c r="A126" s="2">
        <v>45312</v>
      </c>
      <c r="B126" s="10">
        <v>4</v>
      </c>
      <c r="C126" s="1">
        <v>13</v>
      </c>
      <c r="D126" s="1">
        <v>24</v>
      </c>
    </row>
    <row r="127" spans="1:4" x14ac:dyDescent="0.3">
      <c r="A127" s="2">
        <v>45312</v>
      </c>
      <c r="B127" s="10">
        <v>4</v>
      </c>
      <c r="C127" s="1">
        <v>14</v>
      </c>
      <c r="D127" s="1">
        <v>24</v>
      </c>
    </row>
    <row r="128" spans="1:4" x14ac:dyDescent="0.3">
      <c r="A128" s="2">
        <v>45312</v>
      </c>
      <c r="B128" s="10">
        <v>1</v>
      </c>
      <c r="C128" s="1">
        <v>15</v>
      </c>
      <c r="D128" s="1">
        <v>24</v>
      </c>
    </row>
    <row r="129" spans="1:4" x14ac:dyDescent="0.3">
      <c r="A129" s="2">
        <v>45312</v>
      </c>
      <c r="B129" s="10">
        <v>1</v>
      </c>
      <c r="C129" s="1">
        <v>16</v>
      </c>
      <c r="D129" s="1">
        <v>24</v>
      </c>
    </row>
    <row r="130" spans="1:4" x14ac:dyDescent="0.3">
      <c r="A130" s="2">
        <v>45312</v>
      </c>
      <c r="B130" s="10">
        <v>15</v>
      </c>
      <c r="C130" s="1">
        <v>27</v>
      </c>
      <c r="D130" s="1">
        <v>24</v>
      </c>
    </row>
    <row r="131" spans="1:4" x14ac:dyDescent="0.3">
      <c r="A131" s="2">
        <v>45312</v>
      </c>
      <c r="B131" s="10">
        <v>15</v>
      </c>
      <c r="C131" s="1">
        <v>28</v>
      </c>
      <c r="D131" s="1">
        <v>24</v>
      </c>
    </row>
    <row r="132" spans="1:4" x14ac:dyDescent="0.3">
      <c r="A132" s="2">
        <v>45312</v>
      </c>
      <c r="B132" s="10">
        <v>404</v>
      </c>
      <c r="C132" s="1">
        <v>33</v>
      </c>
      <c r="D132" s="1">
        <v>24</v>
      </c>
    </row>
    <row r="133" spans="1:4" x14ac:dyDescent="0.3">
      <c r="A133" s="2">
        <v>45312</v>
      </c>
      <c r="B133" s="10">
        <v>1</v>
      </c>
      <c r="C133" s="1">
        <v>34</v>
      </c>
      <c r="D133" s="1">
        <v>24</v>
      </c>
    </row>
    <row r="134" spans="1:4" x14ac:dyDescent="0.3">
      <c r="A134" s="2">
        <v>45313</v>
      </c>
      <c r="B134" s="10">
        <v>1440</v>
      </c>
      <c r="C134" s="1">
        <v>7</v>
      </c>
      <c r="D134" s="1">
        <v>25</v>
      </c>
    </row>
    <row r="135" spans="1:4" x14ac:dyDescent="0.3">
      <c r="A135" s="2">
        <v>45313</v>
      </c>
      <c r="B135" s="10">
        <v>7</v>
      </c>
      <c r="C135" s="1">
        <v>13</v>
      </c>
      <c r="D135" s="1">
        <v>25</v>
      </c>
    </row>
    <row r="136" spans="1:4" x14ac:dyDescent="0.3">
      <c r="A136" s="2">
        <v>45313</v>
      </c>
      <c r="B136" s="10">
        <v>7</v>
      </c>
      <c r="C136" s="1">
        <v>14</v>
      </c>
      <c r="D136" s="1">
        <v>25</v>
      </c>
    </row>
    <row r="137" spans="1:4" x14ac:dyDescent="0.3">
      <c r="A137" s="2">
        <v>45313</v>
      </c>
      <c r="B137" s="10">
        <v>91</v>
      </c>
      <c r="C137" s="1">
        <v>21</v>
      </c>
      <c r="D137" s="1">
        <v>25</v>
      </c>
    </row>
    <row r="138" spans="1:4" x14ac:dyDescent="0.3">
      <c r="A138" s="2">
        <v>45313</v>
      </c>
      <c r="B138" s="10">
        <v>15</v>
      </c>
      <c r="C138" s="1">
        <v>24</v>
      </c>
      <c r="D138" s="1">
        <v>25</v>
      </c>
    </row>
    <row r="139" spans="1:4" x14ac:dyDescent="0.3">
      <c r="A139" s="2">
        <v>45313</v>
      </c>
      <c r="B139" s="10">
        <v>491</v>
      </c>
      <c r="C139" s="1">
        <v>33</v>
      </c>
      <c r="D139" s="1">
        <v>25</v>
      </c>
    </row>
    <row r="140" spans="1:4" x14ac:dyDescent="0.3">
      <c r="A140" s="2">
        <v>45313</v>
      </c>
      <c r="B140" s="10">
        <v>1</v>
      </c>
      <c r="C140" s="1">
        <v>34</v>
      </c>
      <c r="D140" s="1">
        <v>25</v>
      </c>
    </row>
    <row r="141" spans="1:4" x14ac:dyDescent="0.3">
      <c r="A141" s="2">
        <v>45314</v>
      </c>
      <c r="B141" s="10">
        <v>1440</v>
      </c>
      <c r="C141" s="1">
        <v>7</v>
      </c>
      <c r="D141" s="1">
        <v>26</v>
      </c>
    </row>
    <row r="142" spans="1:4" x14ac:dyDescent="0.3">
      <c r="A142" s="2">
        <v>45314</v>
      </c>
      <c r="B142" s="10">
        <v>6</v>
      </c>
      <c r="C142" s="1">
        <v>13</v>
      </c>
      <c r="D142" s="1">
        <v>26</v>
      </c>
    </row>
    <row r="143" spans="1:4" x14ac:dyDescent="0.3">
      <c r="A143" s="2">
        <v>45314</v>
      </c>
      <c r="B143" s="10">
        <v>7</v>
      </c>
      <c r="C143" s="1">
        <v>14</v>
      </c>
      <c r="D143" s="1">
        <v>26</v>
      </c>
    </row>
    <row r="144" spans="1:4" x14ac:dyDescent="0.3">
      <c r="A144" s="2">
        <v>45314</v>
      </c>
      <c r="B144" s="10">
        <v>1</v>
      </c>
      <c r="C144" s="1">
        <v>15</v>
      </c>
      <c r="D144" s="1">
        <v>26</v>
      </c>
    </row>
    <row r="145" spans="1:4" x14ac:dyDescent="0.3">
      <c r="A145" s="2">
        <v>45314</v>
      </c>
      <c r="B145" s="10">
        <v>2</v>
      </c>
      <c r="C145" s="1">
        <v>16</v>
      </c>
      <c r="D145" s="1">
        <v>26</v>
      </c>
    </row>
    <row r="146" spans="1:4" x14ac:dyDescent="0.3">
      <c r="A146" s="2">
        <v>45314</v>
      </c>
      <c r="B146" s="10">
        <v>30</v>
      </c>
      <c r="C146" s="1">
        <v>27</v>
      </c>
      <c r="D146" s="1">
        <v>26</v>
      </c>
    </row>
    <row r="147" spans="1:4" x14ac:dyDescent="0.3">
      <c r="A147" s="2">
        <v>45314</v>
      </c>
      <c r="B147" s="10">
        <v>27</v>
      </c>
      <c r="C147" s="1">
        <v>28</v>
      </c>
      <c r="D147" s="1">
        <v>26</v>
      </c>
    </row>
    <row r="148" spans="1:4" x14ac:dyDescent="0.3">
      <c r="A148" s="2">
        <v>45314</v>
      </c>
      <c r="B148" s="10">
        <v>545</v>
      </c>
      <c r="C148" s="1">
        <v>33</v>
      </c>
      <c r="D148" s="1">
        <v>26</v>
      </c>
    </row>
    <row r="149" spans="1:4" x14ac:dyDescent="0.3">
      <c r="A149" s="2">
        <v>45314</v>
      </c>
      <c r="B149" s="10">
        <v>4</v>
      </c>
      <c r="C149" s="1">
        <v>34</v>
      </c>
      <c r="D149" s="1">
        <v>26</v>
      </c>
    </row>
    <row r="150" spans="1:4" x14ac:dyDescent="0.3">
      <c r="A150" s="2">
        <v>45315</v>
      </c>
      <c r="B150" s="10">
        <v>1440</v>
      </c>
      <c r="C150" s="1">
        <v>7</v>
      </c>
      <c r="D150" s="1">
        <v>27</v>
      </c>
    </row>
    <row r="151" spans="1:4" x14ac:dyDescent="0.3">
      <c r="A151" s="2">
        <v>45315</v>
      </c>
      <c r="B151" s="10">
        <v>6</v>
      </c>
      <c r="C151" s="1">
        <v>13</v>
      </c>
      <c r="D151" s="1">
        <v>27</v>
      </c>
    </row>
    <row r="152" spans="1:4" x14ac:dyDescent="0.3">
      <c r="A152" s="2">
        <v>45315</v>
      </c>
      <c r="B152" s="10">
        <v>5</v>
      </c>
      <c r="C152" s="1">
        <v>14</v>
      </c>
      <c r="D152" s="1">
        <v>27</v>
      </c>
    </row>
    <row r="153" spans="1:4" x14ac:dyDescent="0.3">
      <c r="A153" s="2">
        <v>45315</v>
      </c>
      <c r="B153" s="10">
        <v>90</v>
      </c>
      <c r="C153" s="1">
        <v>25</v>
      </c>
      <c r="D153" s="1">
        <v>27</v>
      </c>
    </row>
    <row r="154" spans="1:4" x14ac:dyDescent="0.3">
      <c r="A154" s="2">
        <v>45315</v>
      </c>
      <c r="B154" s="10">
        <v>377</v>
      </c>
      <c r="C154" s="1">
        <v>33</v>
      </c>
      <c r="D154" s="1">
        <v>27</v>
      </c>
    </row>
    <row r="155" spans="1:4" x14ac:dyDescent="0.3">
      <c r="A155" s="2">
        <v>45315</v>
      </c>
      <c r="B155" s="10">
        <v>4</v>
      </c>
      <c r="C155" s="1">
        <v>34</v>
      </c>
      <c r="D155" s="1">
        <v>27</v>
      </c>
    </row>
    <row r="156" spans="1:4" x14ac:dyDescent="0.3">
      <c r="A156" s="2">
        <v>45316</v>
      </c>
      <c r="B156" s="10">
        <v>1440</v>
      </c>
      <c r="C156" s="1">
        <v>7</v>
      </c>
      <c r="D156" s="1">
        <v>28</v>
      </c>
    </row>
    <row r="157" spans="1:4" x14ac:dyDescent="0.3">
      <c r="A157" s="2">
        <v>45316</v>
      </c>
      <c r="B157" s="10">
        <v>4</v>
      </c>
      <c r="C157" s="1">
        <v>13</v>
      </c>
      <c r="D157" s="1">
        <v>28</v>
      </c>
    </row>
    <row r="158" spans="1:4" x14ac:dyDescent="0.3">
      <c r="A158" s="2">
        <v>45316</v>
      </c>
      <c r="B158" s="10">
        <v>4</v>
      </c>
      <c r="C158" s="1">
        <v>14</v>
      </c>
      <c r="D158" s="1">
        <v>28</v>
      </c>
    </row>
    <row r="159" spans="1:4" x14ac:dyDescent="0.3">
      <c r="A159" s="2">
        <v>45316</v>
      </c>
      <c r="B159" s="10">
        <v>1</v>
      </c>
      <c r="C159" s="1">
        <v>15</v>
      </c>
      <c r="D159" s="1">
        <v>28</v>
      </c>
    </row>
    <row r="160" spans="1:4" x14ac:dyDescent="0.3">
      <c r="A160" s="2">
        <v>45316</v>
      </c>
      <c r="B160" s="10">
        <v>5</v>
      </c>
      <c r="C160" s="1">
        <v>27</v>
      </c>
      <c r="D160" s="1">
        <v>28</v>
      </c>
    </row>
    <row r="161" spans="1:4" x14ac:dyDescent="0.3">
      <c r="A161" s="2">
        <v>45316</v>
      </c>
      <c r="B161" s="10">
        <v>204</v>
      </c>
      <c r="C161" s="1">
        <v>33</v>
      </c>
      <c r="D161" s="1">
        <v>28</v>
      </c>
    </row>
    <row r="162" spans="1:4" x14ac:dyDescent="0.3">
      <c r="A162" s="2">
        <v>45316</v>
      </c>
      <c r="B162" s="10">
        <v>17</v>
      </c>
      <c r="C162" s="1">
        <v>34</v>
      </c>
      <c r="D162" s="1">
        <v>28</v>
      </c>
    </row>
    <row r="163" spans="1:4" x14ac:dyDescent="0.3">
      <c r="A163" s="2">
        <v>45317</v>
      </c>
      <c r="B163" s="10">
        <v>1440</v>
      </c>
      <c r="C163" s="1">
        <v>7</v>
      </c>
      <c r="D163" s="1">
        <v>29</v>
      </c>
    </row>
    <row r="164" spans="1:4" x14ac:dyDescent="0.3">
      <c r="A164" s="2">
        <v>45317</v>
      </c>
      <c r="B164" s="10">
        <v>5</v>
      </c>
      <c r="C164" s="1">
        <v>13</v>
      </c>
      <c r="D164" s="1">
        <v>29</v>
      </c>
    </row>
    <row r="165" spans="1:4" x14ac:dyDescent="0.3">
      <c r="A165" s="2">
        <v>45317</v>
      </c>
      <c r="B165" s="10">
        <v>4</v>
      </c>
      <c r="C165" s="1">
        <v>14</v>
      </c>
      <c r="D165" s="1">
        <v>29</v>
      </c>
    </row>
    <row r="166" spans="1:4" x14ac:dyDescent="0.3">
      <c r="A166" s="2">
        <v>45317</v>
      </c>
      <c r="B166" s="10">
        <v>1</v>
      </c>
      <c r="C166" s="1">
        <v>16</v>
      </c>
      <c r="D166" s="1">
        <v>29</v>
      </c>
    </row>
    <row r="167" spans="1:4" x14ac:dyDescent="0.3">
      <c r="A167" s="2">
        <v>45317</v>
      </c>
      <c r="B167" s="10">
        <v>10</v>
      </c>
      <c r="C167" s="1">
        <v>24</v>
      </c>
      <c r="D167" s="1">
        <v>29</v>
      </c>
    </row>
    <row r="168" spans="1:4" x14ac:dyDescent="0.3">
      <c r="A168" s="2">
        <v>45317</v>
      </c>
      <c r="B168" s="10">
        <v>15</v>
      </c>
      <c r="C168" s="1">
        <v>27</v>
      </c>
      <c r="D168" s="1">
        <v>29</v>
      </c>
    </row>
    <row r="169" spans="1:4" x14ac:dyDescent="0.3">
      <c r="A169" s="2">
        <v>45317</v>
      </c>
      <c r="B169" s="10">
        <v>364</v>
      </c>
      <c r="C169" s="1">
        <v>33</v>
      </c>
      <c r="D169" s="1">
        <v>29</v>
      </c>
    </row>
    <row r="170" spans="1:4" x14ac:dyDescent="0.3">
      <c r="A170" s="2">
        <v>45317</v>
      </c>
      <c r="B170" s="10">
        <v>16</v>
      </c>
      <c r="C170" s="1">
        <v>34</v>
      </c>
      <c r="D170" s="1">
        <v>29</v>
      </c>
    </row>
    <row r="171" spans="1:4" x14ac:dyDescent="0.3">
      <c r="A171" s="2">
        <v>45318</v>
      </c>
      <c r="B171" s="10">
        <v>1440</v>
      </c>
      <c r="C171" s="1">
        <v>7</v>
      </c>
      <c r="D171" s="1">
        <v>30</v>
      </c>
    </row>
    <row r="172" spans="1:4" x14ac:dyDescent="0.3">
      <c r="A172" s="2">
        <v>45318</v>
      </c>
      <c r="B172" s="10">
        <v>6</v>
      </c>
      <c r="C172" s="1">
        <v>13</v>
      </c>
      <c r="D172" s="1">
        <v>30</v>
      </c>
    </row>
    <row r="173" spans="1:4" x14ac:dyDescent="0.3">
      <c r="A173" s="2">
        <v>45318</v>
      </c>
      <c r="B173" s="10">
        <v>5</v>
      </c>
      <c r="C173" s="1">
        <v>14</v>
      </c>
      <c r="D173" s="1">
        <v>30</v>
      </c>
    </row>
    <row r="174" spans="1:4" x14ac:dyDescent="0.3">
      <c r="A174" s="2">
        <v>45318</v>
      </c>
      <c r="B174" s="10">
        <v>15</v>
      </c>
      <c r="C174" s="1">
        <v>25</v>
      </c>
      <c r="D174" s="1">
        <v>30</v>
      </c>
    </row>
    <row r="175" spans="1:4" x14ac:dyDescent="0.3">
      <c r="A175" s="2">
        <v>45318</v>
      </c>
      <c r="B175" s="10">
        <v>15</v>
      </c>
      <c r="C175" s="1">
        <v>29</v>
      </c>
      <c r="D175" s="1">
        <v>30</v>
      </c>
    </row>
    <row r="176" spans="1:4" x14ac:dyDescent="0.3">
      <c r="A176" s="2">
        <v>45318</v>
      </c>
      <c r="B176" s="10">
        <v>411</v>
      </c>
      <c r="C176" s="1">
        <v>33</v>
      </c>
      <c r="D176" s="1">
        <v>30</v>
      </c>
    </row>
    <row r="177" spans="1:4" x14ac:dyDescent="0.3">
      <c r="A177" s="2">
        <v>45318</v>
      </c>
      <c r="B177" s="10">
        <v>2</v>
      </c>
      <c r="C177" s="1">
        <v>34</v>
      </c>
      <c r="D177" s="1">
        <v>30</v>
      </c>
    </row>
    <row r="178" spans="1:4" x14ac:dyDescent="0.3">
      <c r="A178" s="2">
        <v>45319</v>
      </c>
      <c r="B178" s="10">
        <v>1440</v>
      </c>
      <c r="C178" s="1">
        <v>7</v>
      </c>
      <c r="D178" s="1">
        <v>31</v>
      </c>
    </row>
    <row r="179" spans="1:4" x14ac:dyDescent="0.3">
      <c r="A179" s="2">
        <v>45319</v>
      </c>
      <c r="B179" s="10">
        <v>6</v>
      </c>
      <c r="C179" s="1">
        <v>13</v>
      </c>
      <c r="D179" s="1">
        <v>31</v>
      </c>
    </row>
    <row r="180" spans="1:4" x14ac:dyDescent="0.3">
      <c r="A180" s="2">
        <v>45319</v>
      </c>
      <c r="B180" s="10">
        <v>5</v>
      </c>
      <c r="C180" s="1">
        <v>14</v>
      </c>
      <c r="D180" s="1">
        <v>31</v>
      </c>
    </row>
    <row r="181" spans="1:4" x14ac:dyDescent="0.3">
      <c r="A181" s="2">
        <v>45319</v>
      </c>
      <c r="B181" s="10">
        <v>10</v>
      </c>
      <c r="C181" s="1">
        <v>25</v>
      </c>
      <c r="D181" s="1">
        <v>31</v>
      </c>
    </row>
    <row r="182" spans="1:4" x14ac:dyDescent="0.3">
      <c r="A182" s="2">
        <v>45319</v>
      </c>
      <c r="B182" s="10">
        <v>15</v>
      </c>
      <c r="C182" s="1">
        <v>27</v>
      </c>
      <c r="D182" s="1">
        <v>31</v>
      </c>
    </row>
    <row r="183" spans="1:4" x14ac:dyDescent="0.3">
      <c r="A183" s="2">
        <v>45319</v>
      </c>
      <c r="B183" s="10">
        <v>42</v>
      </c>
      <c r="C183" s="1">
        <v>28</v>
      </c>
      <c r="D183" s="1">
        <v>31</v>
      </c>
    </row>
    <row r="184" spans="1:4" x14ac:dyDescent="0.3">
      <c r="A184" s="2">
        <v>45319</v>
      </c>
      <c r="B184" s="10">
        <v>454</v>
      </c>
      <c r="C184" s="1">
        <v>33</v>
      </c>
      <c r="D184" s="1">
        <v>31</v>
      </c>
    </row>
    <row r="185" spans="1:4" x14ac:dyDescent="0.3">
      <c r="A185" s="2">
        <v>45319</v>
      </c>
      <c r="B185" s="10">
        <v>2</v>
      </c>
      <c r="C185" s="1">
        <v>34</v>
      </c>
      <c r="D185" s="1">
        <v>31</v>
      </c>
    </row>
    <row r="186" spans="1:4" x14ac:dyDescent="0.3">
      <c r="A186" s="2">
        <v>45320</v>
      </c>
      <c r="B186" s="10">
        <v>1440</v>
      </c>
      <c r="C186" s="1">
        <v>7</v>
      </c>
      <c r="D186" s="1">
        <v>32</v>
      </c>
    </row>
    <row r="187" spans="1:4" x14ac:dyDescent="0.3">
      <c r="A187" s="2">
        <v>45320</v>
      </c>
      <c r="B187" s="10">
        <v>7</v>
      </c>
      <c r="C187" s="1">
        <v>13</v>
      </c>
      <c r="D187" s="1">
        <v>32</v>
      </c>
    </row>
    <row r="188" spans="1:4" x14ac:dyDescent="0.3">
      <c r="A188" s="2">
        <v>45320</v>
      </c>
      <c r="B188" s="10">
        <v>6</v>
      </c>
      <c r="C188" s="1">
        <v>14</v>
      </c>
      <c r="D188" s="1">
        <v>32</v>
      </c>
    </row>
    <row r="189" spans="1:4" x14ac:dyDescent="0.3">
      <c r="A189" s="2">
        <v>45320</v>
      </c>
      <c r="B189" s="10">
        <v>1</v>
      </c>
      <c r="C189" s="1">
        <v>15</v>
      </c>
      <c r="D189" s="1">
        <v>32</v>
      </c>
    </row>
    <row r="190" spans="1:4" x14ac:dyDescent="0.3">
      <c r="A190" s="2">
        <v>45320</v>
      </c>
      <c r="B190" s="10">
        <v>1</v>
      </c>
      <c r="C190" s="1">
        <v>16</v>
      </c>
      <c r="D190" s="1">
        <v>32</v>
      </c>
    </row>
    <row r="191" spans="1:4" x14ac:dyDescent="0.3">
      <c r="A191" s="2">
        <v>45320</v>
      </c>
      <c r="B191" s="10">
        <v>10</v>
      </c>
      <c r="C191" s="1">
        <v>27</v>
      </c>
      <c r="D191" s="1">
        <v>32</v>
      </c>
    </row>
    <row r="192" spans="1:4" x14ac:dyDescent="0.3">
      <c r="A192" s="2">
        <v>45320</v>
      </c>
      <c r="B192" s="10">
        <v>556</v>
      </c>
      <c r="C192" s="1">
        <v>33</v>
      </c>
      <c r="D192" s="1">
        <v>32</v>
      </c>
    </row>
    <row r="193" spans="1:4" x14ac:dyDescent="0.3">
      <c r="A193" s="2">
        <v>45320</v>
      </c>
      <c r="B193" s="10">
        <v>4</v>
      </c>
      <c r="C193" s="1">
        <v>34</v>
      </c>
      <c r="D193" s="1">
        <v>32</v>
      </c>
    </row>
    <row r="194" spans="1:4" x14ac:dyDescent="0.3">
      <c r="A194" s="2">
        <v>45321</v>
      </c>
      <c r="B194" s="10">
        <v>1440</v>
      </c>
      <c r="C194" s="1">
        <v>7</v>
      </c>
      <c r="D194" s="1">
        <v>33</v>
      </c>
    </row>
    <row r="195" spans="1:4" x14ac:dyDescent="0.3">
      <c r="A195" s="2">
        <v>45321</v>
      </c>
      <c r="B195" s="10">
        <v>7</v>
      </c>
      <c r="C195" s="1">
        <v>13</v>
      </c>
      <c r="D195" s="1">
        <v>33</v>
      </c>
    </row>
    <row r="196" spans="1:4" x14ac:dyDescent="0.3">
      <c r="A196" s="2">
        <v>45321</v>
      </c>
      <c r="B196" s="10">
        <v>6</v>
      </c>
      <c r="C196" s="1">
        <v>14</v>
      </c>
      <c r="D196" s="1">
        <v>33</v>
      </c>
    </row>
    <row r="197" spans="1:4" x14ac:dyDescent="0.3">
      <c r="A197" s="2">
        <v>45321</v>
      </c>
      <c r="B197" s="10">
        <v>1</v>
      </c>
      <c r="C197" s="1">
        <v>16</v>
      </c>
      <c r="D197" s="1">
        <v>33</v>
      </c>
    </row>
    <row r="198" spans="1:4" x14ac:dyDescent="0.3">
      <c r="A198" s="2">
        <v>45321</v>
      </c>
      <c r="B198" s="10">
        <v>5</v>
      </c>
      <c r="C198" s="1">
        <v>24</v>
      </c>
      <c r="D198" s="1">
        <v>33</v>
      </c>
    </row>
    <row r="199" spans="1:4" x14ac:dyDescent="0.3">
      <c r="A199" s="2">
        <v>45321</v>
      </c>
      <c r="B199" s="10">
        <v>5</v>
      </c>
      <c r="C199" s="1">
        <v>26</v>
      </c>
      <c r="D199" s="1">
        <v>33</v>
      </c>
    </row>
    <row r="200" spans="1:4" x14ac:dyDescent="0.3">
      <c r="A200" s="2">
        <v>45321</v>
      </c>
      <c r="B200" s="10">
        <v>10</v>
      </c>
      <c r="C200" s="1">
        <v>27</v>
      </c>
      <c r="D200" s="1">
        <v>33</v>
      </c>
    </row>
    <row r="201" spans="1:4" x14ac:dyDescent="0.3">
      <c r="A201" s="2">
        <v>45321</v>
      </c>
      <c r="B201" s="10">
        <v>10</v>
      </c>
      <c r="C201" s="1">
        <v>27</v>
      </c>
      <c r="D201" s="1">
        <v>33</v>
      </c>
    </row>
    <row r="202" spans="1:4" x14ac:dyDescent="0.3">
      <c r="A202" s="2">
        <v>45321</v>
      </c>
      <c r="B202" s="10">
        <v>546</v>
      </c>
      <c r="C202" s="1">
        <v>33</v>
      </c>
      <c r="D202" s="1">
        <v>33</v>
      </c>
    </row>
    <row r="203" spans="1:4" x14ac:dyDescent="0.3">
      <c r="A203" s="2">
        <v>45321</v>
      </c>
      <c r="B203" s="10">
        <v>5</v>
      </c>
      <c r="C203" s="1">
        <v>34</v>
      </c>
      <c r="D203" s="1">
        <v>33</v>
      </c>
    </row>
    <row r="204" spans="1:4" x14ac:dyDescent="0.3">
      <c r="A204" s="2">
        <v>45322</v>
      </c>
      <c r="B204" s="10">
        <v>1440</v>
      </c>
      <c r="C204" s="1">
        <v>7</v>
      </c>
      <c r="D204" s="1">
        <v>34</v>
      </c>
    </row>
    <row r="205" spans="1:4" x14ac:dyDescent="0.3">
      <c r="A205" s="2">
        <v>45322</v>
      </c>
      <c r="B205" s="10">
        <v>5</v>
      </c>
      <c r="C205" s="1">
        <v>13</v>
      </c>
      <c r="D205" s="1">
        <v>34</v>
      </c>
    </row>
    <row r="206" spans="1:4" x14ac:dyDescent="0.3">
      <c r="A206" s="2">
        <v>45322</v>
      </c>
      <c r="B206" s="10">
        <v>5</v>
      </c>
      <c r="C206" s="1">
        <v>14</v>
      </c>
      <c r="D206" s="1">
        <v>34</v>
      </c>
    </row>
    <row r="207" spans="1:4" x14ac:dyDescent="0.3">
      <c r="A207" s="2">
        <v>45322</v>
      </c>
      <c r="B207" s="10">
        <v>1</v>
      </c>
      <c r="C207" s="1">
        <v>15</v>
      </c>
      <c r="D207" s="1">
        <v>34</v>
      </c>
    </row>
    <row r="208" spans="1:4" x14ac:dyDescent="0.3">
      <c r="A208" s="2">
        <v>45322</v>
      </c>
      <c r="B208" s="10">
        <v>1</v>
      </c>
      <c r="C208" s="1">
        <v>16</v>
      </c>
      <c r="D208" s="1">
        <v>34</v>
      </c>
    </row>
    <row r="209" spans="1:4" x14ac:dyDescent="0.3">
      <c r="A209" s="2">
        <v>45322</v>
      </c>
      <c r="B209" s="10">
        <v>45</v>
      </c>
      <c r="C209" s="1">
        <v>27</v>
      </c>
      <c r="D209" s="1">
        <v>34</v>
      </c>
    </row>
    <row r="210" spans="1:4" x14ac:dyDescent="0.3">
      <c r="A210" s="2">
        <v>45322</v>
      </c>
      <c r="B210" s="10">
        <v>12</v>
      </c>
      <c r="C210" s="1">
        <v>30</v>
      </c>
      <c r="D210" s="1">
        <v>34</v>
      </c>
    </row>
    <row r="211" spans="1:4" x14ac:dyDescent="0.3">
      <c r="A211" s="2">
        <v>45322</v>
      </c>
      <c r="B211" s="10">
        <v>536</v>
      </c>
      <c r="C211" s="1">
        <v>33</v>
      </c>
      <c r="D211" s="1">
        <v>34</v>
      </c>
    </row>
    <row r="212" spans="1:4" x14ac:dyDescent="0.3">
      <c r="A212" s="2">
        <v>45323</v>
      </c>
      <c r="B212" s="10">
        <v>1440</v>
      </c>
      <c r="C212" s="1">
        <v>7</v>
      </c>
      <c r="D212" s="1">
        <v>4</v>
      </c>
    </row>
    <row r="213" spans="1:4" x14ac:dyDescent="0.3">
      <c r="A213" s="2">
        <v>45323</v>
      </c>
      <c r="B213" s="10">
        <v>7</v>
      </c>
      <c r="C213" s="1">
        <v>13</v>
      </c>
      <c r="D213" s="1">
        <v>4</v>
      </c>
    </row>
    <row r="214" spans="1:4" x14ac:dyDescent="0.3">
      <c r="A214" s="2">
        <v>45323</v>
      </c>
      <c r="B214" s="10">
        <v>1</v>
      </c>
      <c r="C214" s="1">
        <v>15</v>
      </c>
      <c r="D214" s="1">
        <v>4</v>
      </c>
    </row>
    <row r="215" spans="1:4" x14ac:dyDescent="0.3">
      <c r="A215" s="2">
        <v>45323</v>
      </c>
      <c r="B215" s="10">
        <v>2</v>
      </c>
      <c r="C215" s="1">
        <v>16</v>
      </c>
      <c r="D215" s="1">
        <v>4</v>
      </c>
    </row>
    <row r="216" spans="1:4" x14ac:dyDescent="0.3">
      <c r="A216" s="2">
        <v>45323</v>
      </c>
      <c r="B216" s="10">
        <v>10</v>
      </c>
      <c r="C216" s="1">
        <v>24</v>
      </c>
      <c r="D216" s="1">
        <v>4</v>
      </c>
    </row>
    <row r="217" spans="1:4" x14ac:dyDescent="0.3">
      <c r="A217" s="2">
        <v>45323</v>
      </c>
      <c r="B217" s="10">
        <v>15</v>
      </c>
      <c r="C217" s="1">
        <v>27</v>
      </c>
      <c r="D217" s="1">
        <v>4</v>
      </c>
    </row>
    <row r="218" spans="1:4" x14ac:dyDescent="0.3">
      <c r="A218" s="2">
        <v>45323</v>
      </c>
      <c r="B218" s="10">
        <v>15</v>
      </c>
      <c r="C218" s="1">
        <v>30</v>
      </c>
      <c r="D218" s="1">
        <v>4</v>
      </c>
    </row>
    <row r="219" spans="1:4" x14ac:dyDescent="0.3">
      <c r="A219" s="2">
        <v>45323</v>
      </c>
      <c r="B219" s="10">
        <v>639</v>
      </c>
      <c r="C219" s="1">
        <v>33</v>
      </c>
      <c r="D219" s="1">
        <v>4</v>
      </c>
    </row>
    <row r="220" spans="1:4" x14ac:dyDescent="0.3">
      <c r="A220" s="2">
        <v>45323</v>
      </c>
      <c r="B220" s="10">
        <v>7</v>
      </c>
      <c r="C220" s="1">
        <v>34</v>
      </c>
      <c r="D220" s="1">
        <v>4</v>
      </c>
    </row>
    <row r="221" spans="1:4" x14ac:dyDescent="0.3">
      <c r="A221" s="2">
        <v>45324</v>
      </c>
      <c r="B221" s="10">
        <v>1440</v>
      </c>
      <c r="C221" s="1">
        <v>7</v>
      </c>
      <c r="D221" s="1">
        <v>5</v>
      </c>
    </row>
    <row r="222" spans="1:4" x14ac:dyDescent="0.3">
      <c r="A222" s="2">
        <v>45324</v>
      </c>
      <c r="B222" s="10">
        <v>7</v>
      </c>
      <c r="C222" s="1">
        <v>13</v>
      </c>
      <c r="D222" s="1">
        <v>5</v>
      </c>
    </row>
    <row r="223" spans="1:4" x14ac:dyDescent="0.3">
      <c r="A223" s="2">
        <v>45324</v>
      </c>
      <c r="B223" s="10">
        <v>7</v>
      </c>
      <c r="C223" s="1">
        <v>14</v>
      </c>
      <c r="D223" s="1">
        <v>5</v>
      </c>
    </row>
    <row r="224" spans="1:4" x14ac:dyDescent="0.3">
      <c r="A224" s="2">
        <v>45324</v>
      </c>
      <c r="B224" s="10">
        <v>1</v>
      </c>
      <c r="C224" s="1">
        <v>16</v>
      </c>
      <c r="D224" s="1">
        <v>5</v>
      </c>
    </row>
    <row r="225" spans="1:4" x14ac:dyDescent="0.3">
      <c r="A225" s="2">
        <v>45324</v>
      </c>
      <c r="B225" s="10">
        <v>35</v>
      </c>
      <c r="C225" s="1">
        <v>24</v>
      </c>
      <c r="D225" s="1">
        <v>5</v>
      </c>
    </row>
    <row r="226" spans="1:4" x14ac:dyDescent="0.3">
      <c r="A226" s="2">
        <v>45324</v>
      </c>
      <c r="B226" s="10">
        <v>10</v>
      </c>
      <c r="C226" s="1">
        <v>26</v>
      </c>
      <c r="D226" s="1">
        <v>5</v>
      </c>
    </row>
    <row r="227" spans="1:4" x14ac:dyDescent="0.3">
      <c r="A227" s="2">
        <v>45324</v>
      </c>
      <c r="B227" s="10">
        <v>30</v>
      </c>
      <c r="C227" s="1">
        <v>27</v>
      </c>
      <c r="D227" s="1">
        <v>5</v>
      </c>
    </row>
    <row r="228" spans="1:4" x14ac:dyDescent="0.3">
      <c r="A228" s="2">
        <v>45324</v>
      </c>
      <c r="B228" s="10">
        <v>10</v>
      </c>
      <c r="C228" s="1">
        <v>28</v>
      </c>
      <c r="D228" s="1">
        <v>5</v>
      </c>
    </row>
    <row r="229" spans="1:4" x14ac:dyDescent="0.3">
      <c r="A229" s="2">
        <v>45324</v>
      </c>
      <c r="B229" s="10">
        <v>614</v>
      </c>
      <c r="C229" s="1">
        <v>33</v>
      </c>
      <c r="D229" s="1">
        <v>5</v>
      </c>
    </row>
    <row r="230" spans="1:4" x14ac:dyDescent="0.3">
      <c r="A230" s="2">
        <v>45324</v>
      </c>
      <c r="B230" s="10">
        <v>3</v>
      </c>
      <c r="C230" s="1">
        <v>34</v>
      </c>
      <c r="D230" s="1">
        <v>5</v>
      </c>
    </row>
    <row r="231" spans="1:4" x14ac:dyDescent="0.3">
      <c r="A231" s="2">
        <v>45325</v>
      </c>
      <c r="B231" s="10">
        <v>1440</v>
      </c>
      <c r="C231" s="1">
        <v>7</v>
      </c>
      <c r="D231" s="1">
        <v>6</v>
      </c>
    </row>
    <row r="232" spans="1:4" x14ac:dyDescent="0.3">
      <c r="A232" s="2">
        <v>45325</v>
      </c>
      <c r="B232" s="10">
        <v>5</v>
      </c>
      <c r="C232" s="1">
        <v>13</v>
      </c>
      <c r="D232" s="1">
        <v>6</v>
      </c>
    </row>
    <row r="233" spans="1:4" x14ac:dyDescent="0.3">
      <c r="A233" s="2">
        <v>45325</v>
      </c>
      <c r="B233" s="10">
        <v>7</v>
      </c>
      <c r="C233" s="1">
        <v>14</v>
      </c>
      <c r="D233" s="1">
        <v>6</v>
      </c>
    </row>
    <row r="234" spans="1:4" x14ac:dyDescent="0.3">
      <c r="A234" s="2">
        <v>45325</v>
      </c>
      <c r="B234" s="10">
        <v>1</v>
      </c>
      <c r="C234" s="1">
        <v>15</v>
      </c>
      <c r="D234" s="1">
        <v>6</v>
      </c>
    </row>
    <row r="235" spans="1:4" x14ac:dyDescent="0.3">
      <c r="A235" s="2">
        <v>45325</v>
      </c>
      <c r="B235" s="10">
        <v>30</v>
      </c>
      <c r="C235" s="1">
        <v>24</v>
      </c>
      <c r="D235" s="1">
        <v>6</v>
      </c>
    </row>
    <row r="236" spans="1:4" x14ac:dyDescent="0.3">
      <c r="A236" s="2">
        <v>45325</v>
      </c>
      <c r="B236" s="10">
        <v>25</v>
      </c>
      <c r="C236" s="1">
        <v>25</v>
      </c>
      <c r="D236" s="1">
        <v>6</v>
      </c>
    </row>
    <row r="237" spans="1:4" x14ac:dyDescent="0.3">
      <c r="A237" s="2">
        <v>45325</v>
      </c>
      <c r="B237" s="10">
        <v>16</v>
      </c>
      <c r="C237" s="1">
        <v>26</v>
      </c>
      <c r="D237" s="1">
        <v>6</v>
      </c>
    </row>
    <row r="238" spans="1:4" x14ac:dyDescent="0.3">
      <c r="A238" s="2">
        <v>45325</v>
      </c>
      <c r="B238" s="10">
        <v>30</v>
      </c>
      <c r="C238" s="1">
        <v>27</v>
      </c>
      <c r="D238" s="1">
        <v>6</v>
      </c>
    </row>
    <row r="239" spans="1:4" x14ac:dyDescent="0.3">
      <c r="A239" s="2">
        <v>45325</v>
      </c>
      <c r="B239" s="10">
        <v>5</v>
      </c>
      <c r="C239" s="1">
        <v>29</v>
      </c>
      <c r="D239" s="1">
        <v>6</v>
      </c>
    </row>
    <row r="240" spans="1:4" x14ac:dyDescent="0.3">
      <c r="A240" s="2">
        <v>45325</v>
      </c>
      <c r="B240" s="10">
        <v>656</v>
      </c>
      <c r="C240" s="1">
        <v>33</v>
      </c>
      <c r="D240" s="1">
        <v>6</v>
      </c>
    </row>
    <row r="241" spans="1:4" x14ac:dyDescent="0.3">
      <c r="A241" s="2">
        <v>45325</v>
      </c>
      <c r="B241" s="10">
        <v>5</v>
      </c>
      <c r="C241" s="1">
        <v>34</v>
      </c>
      <c r="D241" s="1">
        <v>6</v>
      </c>
    </row>
    <row r="242" spans="1:4" x14ac:dyDescent="0.3">
      <c r="A242" s="2">
        <v>45326</v>
      </c>
      <c r="B242" s="10">
        <v>1440</v>
      </c>
      <c r="C242" s="1">
        <v>7</v>
      </c>
      <c r="D242" s="1">
        <v>7</v>
      </c>
    </row>
    <row r="243" spans="1:4" x14ac:dyDescent="0.3">
      <c r="A243" s="2">
        <v>45326</v>
      </c>
      <c r="B243" s="10">
        <v>6</v>
      </c>
      <c r="C243" s="1">
        <v>13</v>
      </c>
      <c r="D243" s="1">
        <v>7</v>
      </c>
    </row>
    <row r="244" spans="1:4" x14ac:dyDescent="0.3">
      <c r="A244" s="2">
        <v>45326</v>
      </c>
      <c r="B244" s="10">
        <v>7</v>
      </c>
      <c r="C244" s="1">
        <v>14</v>
      </c>
      <c r="D244" s="1">
        <v>7</v>
      </c>
    </row>
    <row r="245" spans="1:4" x14ac:dyDescent="0.3">
      <c r="A245" s="2">
        <v>45326</v>
      </c>
      <c r="B245" s="10">
        <v>1</v>
      </c>
      <c r="C245" s="1">
        <v>15</v>
      </c>
      <c r="D245" s="1">
        <v>7</v>
      </c>
    </row>
    <row r="246" spans="1:4" x14ac:dyDescent="0.3">
      <c r="A246" s="2">
        <v>45326</v>
      </c>
      <c r="B246" s="10">
        <v>1</v>
      </c>
      <c r="C246" s="1">
        <v>16</v>
      </c>
      <c r="D246" s="1">
        <v>7</v>
      </c>
    </row>
    <row r="247" spans="1:4" x14ac:dyDescent="0.3">
      <c r="A247" s="2">
        <v>45326</v>
      </c>
      <c r="B247" s="10">
        <v>190</v>
      </c>
      <c r="C247" s="1">
        <v>18</v>
      </c>
      <c r="D247" s="1">
        <v>7</v>
      </c>
    </row>
    <row r="248" spans="1:4" x14ac:dyDescent="0.3">
      <c r="A248" s="2">
        <v>45326</v>
      </c>
      <c r="B248" s="10">
        <v>30</v>
      </c>
      <c r="C248" s="1">
        <v>24</v>
      </c>
      <c r="D248" s="1">
        <v>7</v>
      </c>
    </row>
    <row r="249" spans="1:4" x14ac:dyDescent="0.3">
      <c r="A249" s="2">
        <v>45326</v>
      </c>
      <c r="B249" s="10">
        <v>569</v>
      </c>
      <c r="C249" s="1">
        <v>33</v>
      </c>
      <c r="D249" s="1">
        <v>7</v>
      </c>
    </row>
    <row r="250" spans="1:4" x14ac:dyDescent="0.3">
      <c r="A250" s="2">
        <v>45326</v>
      </c>
      <c r="B250" s="10">
        <v>6</v>
      </c>
      <c r="C250" s="1">
        <v>34</v>
      </c>
      <c r="D250" s="1">
        <v>7</v>
      </c>
    </row>
    <row r="251" spans="1:4" x14ac:dyDescent="0.3">
      <c r="A251" s="2">
        <v>45327</v>
      </c>
      <c r="B251" s="10">
        <v>1440</v>
      </c>
      <c r="C251" s="1">
        <v>7</v>
      </c>
      <c r="D251" s="1">
        <v>8</v>
      </c>
    </row>
    <row r="252" spans="1:4" x14ac:dyDescent="0.3">
      <c r="A252" s="2">
        <v>45327</v>
      </c>
      <c r="B252" s="10">
        <v>1</v>
      </c>
      <c r="C252" s="1">
        <v>15</v>
      </c>
      <c r="D252" s="1">
        <v>8</v>
      </c>
    </row>
    <row r="253" spans="1:4" x14ac:dyDescent="0.3">
      <c r="A253" s="2">
        <v>45327</v>
      </c>
      <c r="B253" s="10">
        <v>90</v>
      </c>
      <c r="C253" s="1">
        <v>19</v>
      </c>
      <c r="D253" s="1">
        <v>8</v>
      </c>
    </row>
    <row r="254" spans="1:4" x14ac:dyDescent="0.3">
      <c r="A254" s="2">
        <v>45327</v>
      </c>
      <c r="B254" s="10">
        <v>45</v>
      </c>
      <c r="C254" s="1">
        <v>24</v>
      </c>
      <c r="D254" s="1">
        <v>8</v>
      </c>
    </row>
    <row r="255" spans="1:4" x14ac:dyDescent="0.3">
      <c r="A255" s="2">
        <v>45327</v>
      </c>
      <c r="B255" s="10">
        <v>599</v>
      </c>
      <c r="C255" s="1">
        <v>33</v>
      </c>
      <c r="D255" s="1">
        <v>8</v>
      </c>
    </row>
    <row r="256" spans="1:4" x14ac:dyDescent="0.3">
      <c r="A256" s="2">
        <v>45327</v>
      </c>
      <c r="B256" s="10">
        <v>7</v>
      </c>
      <c r="C256" s="1">
        <v>34</v>
      </c>
      <c r="D256" s="1">
        <v>8</v>
      </c>
    </row>
    <row r="257" spans="1:4" x14ac:dyDescent="0.3">
      <c r="A257" s="2">
        <v>45328</v>
      </c>
      <c r="B257" s="10">
        <v>1440</v>
      </c>
      <c r="C257" s="1">
        <v>7</v>
      </c>
      <c r="D257" s="1">
        <v>9</v>
      </c>
    </row>
    <row r="258" spans="1:4" x14ac:dyDescent="0.3">
      <c r="A258" s="2">
        <v>45328</v>
      </c>
      <c r="B258" s="10">
        <v>6</v>
      </c>
      <c r="C258" s="1">
        <v>13</v>
      </c>
      <c r="D258" s="1">
        <v>9</v>
      </c>
    </row>
    <row r="259" spans="1:4" x14ac:dyDescent="0.3">
      <c r="A259" s="2">
        <v>45328</v>
      </c>
      <c r="B259" s="10">
        <v>7</v>
      </c>
      <c r="C259" s="1">
        <v>14</v>
      </c>
      <c r="D259" s="1">
        <v>9</v>
      </c>
    </row>
    <row r="260" spans="1:4" x14ac:dyDescent="0.3">
      <c r="A260" s="2">
        <v>45328</v>
      </c>
      <c r="B260" s="10">
        <v>15</v>
      </c>
      <c r="C260" s="1">
        <v>24</v>
      </c>
      <c r="D260" s="1">
        <v>9</v>
      </c>
    </row>
    <row r="261" spans="1:4" x14ac:dyDescent="0.3">
      <c r="A261" s="2">
        <v>45328</v>
      </c>
      <c r="B261" s="10">
        <v>24</v>
      </c>
      <c r="C261" s="1">
        <v>25</v>
      </c>
      <c r="D261" s="1">
        <v>9</v>
      </c>
    </row>
    <row r="262" spans="1:4" x14ac:dyDescent="0.3">
      <c r="A262" s="2">
        <v>45328</v>
      </c>
      <c r="B262" s="10">
        <v>15</v>
      </c>
      <c r="C262" s="1">
        <v>30</v>
      </c>
      <c r="D262" s="1">
        <v>9</v>
      </c>
    </row>
    <row r="263" spans="1:4" x14ac:dyDescent="0.3">
      <c r="A263" s="2">
        <v>45328</v>
      </c>
      <c r="B263" s="10">
        <v>564</v>
      </c>
      <c r="C263" s="1">
        <v>33</v>
      </c>
      <c r="D263" s="1">
        <v>9</v>
      </c>
    </row>
    <row r="264" spans="1:4" x14ac:dyDescent="0.3">
      <c r="A264" s="2">
        <v>45328</v>
      </c>
      <c r="B264" s="10">
        <v>11</v>
      </c>
      <c r="C264" s="1">
        <v>34</v>
      </c>
      <c r="D264" s="1">
        <v>9</v>
      </c>
    </row>
    <row r="265" spans="1:4" x14ac:dyDescent="0.3">
      <c r="A265" s="2">
        <v>45329</v>
      </c>
      <c r="B265" s="10">
        <v>1440</v>
      </c>
      <c r="C265" s="1">
        <v>7</v>
      </c>
      <c r="D265" s="1">
        <v>10</v>
      </c>
    </row>
    <row r="266" spans="1:4" x14ac:dyDescent="0.3">
      <c r="A266" s="2">
        <v>45329</v>
      </c>
      <c r="B266" s="10">
        <v>5</v>
      </c>
      <c r="C266" s="1">
        <v>13</v>
      </c>
      <c r="D266" s="1">
        <v>10</v>
      </c>
    </row>
    <row r="267" spans="1:4" x14ac:dyDescent="0.3">
      <c r="A267" s="2">
        <v>45329</v>
      </c>
      <c r="B267" s="10">
        <v>4</v>
      </c>
      <c r="C267" s="1">
        <v>14</v>
      </c>
      <c r="D267" s="1">
        <v>10</v>
      </c>
    </row>
    <row r="268" spans="1:4" x14ac:dyDescent="0.3">
      <c r="A268" s="2">
        <v>45329</v>
      </c>
      <c r="B268" s="10">
        <v>1</v>
      </c>
      <c r="C268" s="1">
        <v>15</v>
      </c>
      <c r="D268" s="1">
        <v>10</v>
      </c>
    </row>
    <row r="269" spans="1:4" x14ac:dyDescent="0.3">
      <c r="A269" s="2">
        <v>45329</v>
      </c>
      <c r="B269" s="10">
        <v>1</v>
      </c>
      <c r="C269" s="1">
        <v>16</v>
      </c>
      <c r="D269" s="1">
        <v>10</v>
      </c>
    </row>
    <row r="270" spans="1:4" x14ac:dyDescent="0.3">
      <c r="A270" s="2">
        <v>45329</v>
      </c>
      <c r="B270" s="10">
        <v>5</v>
      </c>
      <c r="C270" s="1">
        <v>27</v>
      </c>
      <c r="D270" s="1">
        <v>10</v>
      </c>
    </row>
    <row r="271" spans="1:4" x14ac:dyDescent="0.3">
      <c r="A271" s="2">
        <v>45329</v>
      </c>
      <c r="B271" s="10">
        <v>329</v>
      </c>
      <c r="C271" s="1">
        <v>33</v>
      </c>
      <c r="D271" s="1">
        <v>10</v>
      </c>
    </row>
    <row r="272" spans="1:4" x14ac:dyDescent="0.3">
      <c r="A272" s="2">
        <v>45329</v>
      </c>
      <c r="B272" s="10">
        <v>3</v>
      </c>
      <c r="C272" s="1">
        <v>34</v>
      </c>
      <c r="D272" s="1">
        <v>10</v>
      </c>
    </row>
    <row r="273" spans="1:4" x14ac:dyDescent="0.3">
      <c r="A273" s="2">
        <v>45330</v>
      </c>
      <c r="B273" s="10">
        <v>1440</v>
      </c>
      <c r="C273" s="1">
        <v>7</v>
      </c>
      <c r="D273" s="1">
        <v>11</v>
      </c>
    </row>
    <row r="274" spans="1:4" x14ac:dyDescent="0.3">
      <c r="A274" s="2">
        <v>45330</v>
      </c>
      <c r="B274" s="10">
        <v>6</v>
      </c>
      <c r="C274" s="1">
        <v>13</v>
      </c>
      <c r="D274" s="1">
        <v>11</v>
      </c>
    </row>
    <row r="275" spans="1:4" x14ac:dyDescent="0.3">
      <c r="A275" s="2">
        <v>45330</v>
      </c>
      <c r="B275" s="10">
        <v>5</v>
      </c>
      <c r="C275" s="1">
        <v>14</v>
      </c>
      <c r="D275" s="1">
        <v>11</v>
      </c>
    </row>
    <row r="276" spans="1:4" x14ac:dyDescent="0.3">
      <c r="A276" s="2">
        <v>45330</v>
      </c>
      <c r="B276" s="10">
        <v>1</v>
      </c>
      <c r="C276" s="1">
        <v>15</v>
      </c>
      <c r="D276" s="1">
        <v>11</v>
      </c>
    </row>
    <row r="277" spans="1:4" x14ac:dyDescent="0.3">
      <c r="A277" s="2">
        <v>45330</v>
      </c>
      <c r="B277" s="10">
        <v>5</v>
      </c>
      <c r="C277" s="1">
        <v>24</v>
      </c>
      <c r="D277" s="1">
        <v>11</v>
      </c>
    </row>
    <row r="278" spans="1:4" x14ac:dyDescent="0.3">
      <c r="A278" s="2">
        <v>45330</v>
      </c>
      <c r="B278" s="10">
        <v>568</v>
      </c>
      <c r="C278" s="1">
        <v>33</v>
      </c>
      <c r="D278" s="1">
        <v>11</v>
      </c>
    </row>
    <row r="279" spans="1:4" x14ac:dyDescent="0.3">
      <c r="A279" s="2">
        <v>45331</v>
      </c>
      <c r="B279" s="10">
        <v>1440</v>
      </c>
      <c r="C279" s="1">
        <v>7</v>
      </c>
      <c r="D279" s="1">
        <v>12</v>
      </c>
    </row>
    <row r="280" spans="1:4" x14ac:dyDescent="0.3">
      <c r="A280" s="2">
        <v>45331</v>
      </c>
      <c r="B280" s="10">
        <v>5</v>
      </c>
      <c r="C280" s="1">
        <v>13</v>
      </c>
      <c r="D280" s="1">
        <v>12</v>
      </c>
    </row>
    <row r="281" spans="1:4" x14ac:dyDescent="0.3">
      <c r="A281" s="2">
        <v>45331</v>
      </c>
      <c r="B281" s="10">
        <v>5</v>
      </c>
      <c r="C281" s="1">
        <v>14</v>
      </c>
      <c r="D281" s="1">
        <v>12</v>
      </c>
    </row>
    <row r="282" spans="1:4" x14ac:dyDescent="0.3">
      <c r="A282" s="2">
        <v>45331</v>
      </c>
      <c r="B282" s="10">
        <v>1</v>
      </c>
      <c r="C282" s="1">
        <v>15</v>
      </c>
      <c r="D282" s="1">
        <v>12</v>
      </c>
    </row>
    <row r="283" spans="1:4" x14ac:dyDescent="0.3">
      <c r="A283" s="2">
        <v>45331</v>
      </c>
      <c r="B283" s="10">
        <v>40</v>
      </c>
      <c r="C283" s="1">
        <v>27</v>
      </c>
      <c r="D283" s="1">
        <v>12</v>
      </c>
    </row>
    <row r="284" spans="1:4" x14ac:dyDescent="0.3">
      <c r="A284" s="2">
        <v>45331</v>
      </c>
      <c r="B284" s="10">
        <v>468</v>
      </c>
      <c r="C284" s="1">
        <v>33</v>
      </c>
      <c r="D284" s="1">
        <v>12</v>
      </c>
    </row>
    <row r="285" spans="1:4" x14ac:dyDescent="0.3">
      <c r="A285" s="2">
        <v>45331</v>
      </c>
      <c r="B285" s="10">
        <v>26</v>
      </c>
      <c r="C285" s="1">
        <v>34</v>
      </c>
      <c r="D285" s="1">
        <v>12</v>
      </c>
    </row>
    <row r="286" spans="1:4" x14ac:dyDescent="0.3">
      <c r="A286" s="2">
        <v>45332</v>
      </c>
      <c r="B286" s="10">
        <v>1440</v>
      </c>
      <c r="C286" s="1">
        <v>7</v>
      </c>
      <c r="D286" s="1">
        <v>13</v>
      </c>
    </row>
    <row r="287" spans="1:4" x14ac:dyDescent="0.3">
      <c r="A287" s="2">
        <v>45332</v>
      </c>
      <c r="B287" s="10">
        <v>5</v>
      </c>
      <c r="C287" s="1">
        <v>13</v>
      </c>
      <c r="D287" s="1">
        <v>13</v>
      </c>
    </row>
    <row r="288" spans="1:4" x14ac:dyDescent="0.3">
      <c r="A288" s="2">
        <v>45332</v>
      </c>
      <c r="B288" s="10">
        <v>4</v>
      </c>
      <c r="C288" s="1">
        <v>14</v>
      </c>
      <c r="D288" s="1">
        <v>13</v>
      </c>
    </row>
    <row r="289" spans="1:4" x14ac:dyDescent="0.3">
      <c r="A289" s="2">
        <v>45332</v>
      </c>
      <c r="B289" s="10">
        <v>1</v>
      </c>
      <c r="C289" s="1">
        <v>16</v>
      </c>
      <c r="D289" s="1">
        <v>13</v>
      </c>
    </row>
    <row r="290" spans="1:4" x14ac:dyDescent="0.3">
      <c r="A290" s="2">
        <v>45332</v>
      </c>
      <c r="B290" s="10">
        <v>3</v>
      </c>
      <c r="C290" s="1">
        <v>26</v>
      </c>
      <c r="D290" s="1">
        <v>13</v>
      </c>
    </row>
    <row r="291" spans="1:4" x14ac:dyDescent="0.3">
      <c r="A291" s="2">
        <v>45332</v>
      </c>
      <c r="B291" s="10">
        <v>5</v>
      </c>
      <c r="C291" s="1">
        <v>27</v>
      </c>
      <c r="D291" s="1">
        <v>13</v>
      </c>
    </row>
    <row r="292" spans="1:4" x14ac:dyDescent="0.3">
      <c r="A292" s="2">
        <v>45332</v>
      </c>
      <c r="B292" s="10">
        <v>403</v>
      </c>
      <c r="C292" s="1">
        <v>33</v>
      </c>
      <c r="D292" s="1">
        <v>13</v>
      </c>
    </row>
    <row r="293" spans="1:4" x14ac:dyDescent="0.3">
      <c r="A293" s="2">
        <v>45332</v>
      </c>
      <c r="B293" s="10">
        <v>6</v>
      </c>
      <c r="C293" s="1">
        <v>34</v>
      </c>
      <c r="D293" s="1">
        <v>13</v>
      </c>
    </row>
    <row r="294" spans="1:4" x14ac:dyDescent="0.3">
      <c r="A294" s="2">
        <v>45333</v>
      </c>
      <c r="B294" s="10">
        <v>1440</v>
      </c>
      <c r="C294" s="1">
        <v>7</v>
      </c>
      <c r="D294" s="1">
        <v>14</v>
      </c>
    </row>
    <row r="295" spans="1:4" x14ac:dyDescent="0.3">
      <c r="A295" s="2">
        <v>45333</v>
      </c>
      <c r="B295" s="10">
        <v>5</v>
      </c>
      <c r="C295" s="1">
        <v>13</v>
      </c>
      <c r="D295" s="1">
        <v>14</v>
      </c>
    </row>
    <row r="296" spans="1:4" x14ac:dyDescent="0.3">
      <c r="A296" s="2">
        <v>45333</v>
      </c>
      <c r="B296" s="10">
        <v>6</v>
      </c>
      <c r="C296" s="1">
        <v>14</v>
      </c>
      <c r="D296" s="1">
        <v>14</v>
      </c>
    </row>
    <row r="297" spans="1:4" x14ac:dyDescent="0.3">
      <c r="A297" s="2">
        <v>45333</v>
      </c>
      <c r="B297" s="10">
        <v>5</v>
      </c>
      <c r="C297" s="1">
        <v>27</v>
      </c>
      <c r="D297" s="1">
        <v>14</v>
      </c>
    </row>
    <row r="298" spans="1:4" x14ac:dyDescent="0.3">
      <c r="A298" s="2">
        <v>45333</v>
      </c>
      <c r="B298" s="10">
        <v>6</v>
      </c>
      <c r="C298" s="1">
        <v>29</v>
      </c>
      <c r="D298" s="1">
        <v>14</v>
      </c>
    </row>
    <row r="299" spans="1:4" x14ac:dyDescent="0.3">
      <c r="A299" s="2">
        <v>45333</v>
      </c>
      <c r="B299" s="10">
        <v>424</v>
      </c>
      <c r="C299" s="1">
        <v>33</v>
      </c>
      <c r="D299" s="1">
        <v>14</v>
      </c>
    </row>
    <row r="300" spans="1:4" x14ac:dyDescent="0.3">
      <c r="A300" s="2">
        <v>45333</v>
      </c>
      <c r="B300" s="10">
        <v>1</v>
      </c>
      <c r="C300" s="1">
        <v>34</v>
      </c>
      <c r="D300" s="1">
        <v>14</v>
      </c>
    </row>
    <row r="301" spans="1:4" x14ac:dyDescent="0.3">
      <c r="A301" s="2">
        <v>45334</v>
      </c>
      <c r="B301" s="10">
        <v>1440</v>
      </c>
      <c r="C301" s="1">
        <v>7</v>
      </c>
      <c r="D301" s="1">
        <v>15</v>
      </c>
    </row>
    <row r="302" spans="1:4" x14ac:dyDescent="0.3">
      <c r="A302" s="2">
        <v>45334</v>
      </c>
      <c r="B302" s="10">
        <v>5</v>
      </c>
      <c r="C302" s="1">
        <v>13</v>
      </c>
      <c r="D302" s="1">
        <v>15</v>
      </c>
    </row>
    <row r="303" spans="1:4" x14ac:dyDescent="0.3">
      <c r="A303" s="2">
        <v>45334</v>
      </c>
      <c r="B303" s="10">
        <v>5</v>
      </c>
      <c r="C303" s="1">
        <v>14</v>
      </c>
      <c r="D303" s="1">
        <v>15</v>
      </c>
    </row>
    <row r="304" spans="1:4" x14ac:dyDescent="0.3">
      <c r="A304" s="2">
        <v>45334</v>
      </c>
      <c r="B304" s="10">
        <v>1</v>
      </c>
      <c r="C304" s="1">
        <v>16</v>
      </c>
      <c r="D304" s="1">
        <v>15</v>
      </c>
    </row>
    <row r="305" spans="1:4" x14ac:dyDescent="0.3">
      <c r="A305" s="2">
        <v>45334</v>
      </c>
      <c r="B305" s="10">
        <v>10</v>
      </c>
      <c r="C305" s="1">
        <v>24</v>
      </c>
      <c r="D305" s="1">
        <v>15</v>
      </c>
    </row>
    <row r="306" spans="1:4" x14ac:dyDescent="0.3">
      <c r="A306" s="2">
        <v>45334</v>
      </c>
      <c r="B306" s="10">
        <v>350</v>
      </c>
      <c r="C306" s="1">
        <v>33</v>
      </c>
      <c r="D306" s="1">
        <v>15</v>
      </c>
    </row>
    <row r="307" spans="1:4" x14ac:dyDescent="0.3">
      <c r="A307" s="2">
        <v>45334</v>
      </c>
      <c r="B307" s="10">
        <v>2</v>
      </c>
      <c r="C307" s="1">
        <v>34</v>
      </c>
      <c r="D307" s="1">
        <v>15</v>
      </c>
    </row>
    <row r="308" spans="1:4" x14ac:dyDescent="0.3">
      <c r="A308" s="2">
        <v>45335</v>
      </c>
      <c r="B308" s="10">
        <v>1220</v>
      </c>
      <c r="C308" s="1">
        <v>7</v>
      </c>
      <c r="D308" s="1">
        <v>16</v>
      </c>
    </row>
    <row r="309" spans="1:4" x14ac:dyDescent="0.3">
      <c r="A309" s="2">
        <v>45335</v>
      </c>
      <c r="B309" s="10">
        <v>6</v>
      </c>
      <c r="C309" s="1">
        <v>13</v>
      </c>
      <c r="D309" s="1">
        <v>16</v>
      </c>
    </row>
    <row r="310" spans="1:4" x14ac:dyDescent="0.3">
      <c r="A310" s="2">
        <v>45335</v>
      </c>
      <c r="B310" s="10">
        <v>7</v>
      </c>
      <c r="C310" s="1">
        <v>14</v>
      </c>
      <c r="D310" s="1">
        <v>16</v>
      </c>
    </row>
    <row r="311" spans="1:4" x14ac:dyDescent="0.3">
      <c r="A311" s="2">
        <v>45335</v>
      </c>
      <c r="B311" s="10">
        <v>1</v>
      </c>
      <c r="C311" s="1">
        <v>15</v>
      </c>
      <c r="D311" s="1">
        <v>16</v>
      </c>
    </row>
    <row r="312" spans="1:4" x14ac:dyDescent="0.3">
      <c r="A312" s="2">
        <v>45335</v>
      </c>
      <c r="B312" s="10">
        <v>30</v>
      </c>
      <c r="C312" s="1">
        <v>19</v>
      </c>
      <c r="D312" s="1">
        <v>16</v>
      </c>
    </row>
    <row r="313" spans="1:4" x14ac:dyDescent="0.3">
      <c r="A313" s="2">
        <v>45335</v>
      </c>
      <c r="B313" s="10">
        <v>10</v>
      </c>
      <c r="C313" s="1">
        <v>24</v>
      </c>
      <c r="D313" s="1">
        <v>16</v>
      </c>
    </row>
    <row r="314" spans="1:4" x14ac:dyDescent="0.3">
      <c r="A314" s="2">
        <v>45335</v>
      </c>
      <c r="B314" s="10">
        <v>10</v>
      </c>
      <c r="C314" s="1">
        <v>30</v>
      </c>
      <c r="D314" s="1">
        <v>16</v>
      </c>
    </row>
    <row r="315" spans="1:4" x14ac:dyDescent="0.3">
      <c r="A315" s="2">
        <v>45335</v>
      </c>
      <c r="B315" s="10">
        <v>562</v>
      </c>
      <c r="C315" s="1">
        <v>33</v>
      </c>
      <c r="D315" s="1">
        <v>16</v>
      </c>
    </row>
    <row r="316" spans="1:4" x14ac:dyDescent="0.3">
      <c r="A316" s="2">
        <v>45335</v>
      </c>
      <c r="B316" s="10">
        <v>1</v>
      </c>
      <c r="C316" s="1">
        <v>34</v>
      </c>
      <c r="D316" s="1">
        <v>16</v>
      </c>
    </row>
    <row r="317" spans="1:4" x14ac:dyDescent="0.3">
      <c r="A317" s="2">
        <v>45336</v>
      </c>
      <c r="B317" s="10">
        <v>1440</v>
      </c>
      <c r="C317" s="1">
        <v>7</v>
      </c>
      <c r="D317" s="1">
        <v>17</v>
      </c>
    </row>
    <row r="318" spans="1:4" x14ac:dyDescent="0.3">
      <c r="A318" s="2">
        <v>45336</v>
      </c>
      <c r="B318" s="10">
        <v>7</v>
      </c>
      <c r="C318" s="1">
        <v>13</v>
      </c>
      <c r="D318" s="1">
        <v>17</v>
      </c>
    </row>
    <row r="319" spans="1:4" x14ac:dyDescent="0.3">
      <c r="A319" s="2">
        <v>45336</v>
      </c>
      <c r="B319" s="10">
        <v>1</v>
      </c>
      <c r="C319" s="1">
        <v>16</v>
      </c>
      <c r="D319" s="1">
        <v>17</v>
      </c>
    </row>
    <row r="320" spans="1:4" x14ac:dyDescent="0.3">
      <c r="A320" s="2">
        <v>45336</v>
      </c>
      <c r="B320" s="10">
        <v>15</v>
      </c>
      <c r="C320" s="1">
        <v>24</v>
      </c>
      <c r="D320" s="1">
        <v>17</v>
      </c>
    </row>
    <row r="321" spans="1:4" x14ac:dyDescent="0.3">
      <c r="A321" s="2">
        <v>45336</v>
      </c>
      <c r="B321" s="10">
        <v>628</v>
      </c>
      <c r="C321" s="1">
        <v>33</v>
      </c>
      <c r="D321" s="1">
        <v>17</v>
      </c>
    </row>
    <row r="322" spans="1:4" x14ac:dyDescent="0.3">
      <c r="A322" s="2">
        <v>45336</v>
      </c>
      <c r="B322" s="10">
        <v>10</v>
      </c>
      <c r="C322" s="1">
        <v>34</v>
      </c>
      <c r="D322" s="1">
        <v>17</v>
      </c>
    </row>
    <row r="323" spans="1:4" x14ac:dyDescent="0.3">
      <c r="A323" s="2">
        <v>45337</v>
      </c>
      <c r="B323" s="10">
        <v>1440</v>
      </c>
      <c r="C323" s="1">
        <v>7</v>
      </c>
      <c r="D323" s="1">
        <v>18</v>
      </c>
    </row>
    <row r="324" spans="1:4" x14ac:dyDescent="0.3">
      <c r="A324" s="2">
        <v>45337</v>
      </c>
      <c r="B324" s="10">
        <v>4</v>
      </c>
      <c r="C324" s="1">
        <v>13</v>
      </c>
      <c r="D324" s="1">
        <v>18</v>
      </c>
    </row>
    <row r="325" spans="1:4" x14ac:dyDescent="0.3">
      <c r="A325" s="2">
        <v>45337</v>
      </c>
      <c r="B325" s="10">
        <v>3</v>
      </c>
      <c r="C325" s="1">
        <v>14</v>
      </c>
      <c r="D325" s="1">
        <v>18</v>
      </c>
    </row>
    <row r="326" spans="1:4" x14ac:dyDescent="0.3">
      <c r="A326" s="2">
        <v>45337</v>
      </c>
      <c r="B326" s="10">
        <v>1</v>
      </c>
      <c r="C326" s="1">
        <v>15</v>
      </c>
      <c r="D326" s="1">
        <v>18</v>
      </c>
    </row>
    <row r="327" spans="1:4" x14ac:dyDescent="0.3">
      <c r="A327" s="2">
        <v>45337</v>
      </c>
      <c r="B327" s="10">
        <v>10</v>
      </c>
      <c r="C327" s="1">
        <v>29</v>
      </c>
      <c r="D327" s="1">
        <v>18</v>
      </c>
    </row>
    <row r="328" spans="1:4" x14ac:dyDescent="0.3">
      <c r="A328" s="2">
        <v>45337</v>
      </c>
      <c r="B328" s="10">
        <v>319</v>
      </c>
      <c r="C328" s="1">
        <v>33</v>
      </c>
      <c r="D328" s="1">
        <v>18</v>
      </c>
    </row>
    <row r="329" spans="1:4" x14ac:dyDescent="0.3">
      <c r="A329" s="2">
        <v>45337</v>
      </c>
      <c r="B329" s="10">
        <v>7</v>
      </c>
      <c r="C329" s="1">
        <v>34</v>
      </c>
      <c r="D329" s="1">
        <v>18</v>
      </c>
    </row>
    <row r="330" spans="1:4" x14ac:dyDescent="0.3">
      <c r="A330" s="2">
        <v>45338</v>
      </c>
      <c r="B330" s="10">
        <v>1440</v>
      </c>
      <c r="C330" s="1">
        <v>7</v>
      </c>
      <c r="D330" s="1">
        <v>19</v>
      </c>
    </row>
    <row r="331" spans="1:4" x14ac:dyDescent="0.3">
      <c r="A331" s="2">
        <v>45338</v>
      </c>
      <c r="B331" s="10">
        <v>3</v>
      </c>
      <c r="C331" s="1">
        <v>13</v>
      </c>
      <c r="D331" s="1">
        <v>19</v>
      </c>
    </row>
    <row r="332" spans="1:4" x14ac:dyDescent="0.3">
      <c r="A332" s="2">
        <v>45338</v>
      </c>
      <c r="B332" s="10">
        <v>3</v>
      </c>
      <c r="C332" s="1">
        <v>14</v>
      </c>
      <c r="D332" s="1">
        <v>19</v>
      </c>
    </row>
    <row r="333" spans="1:4" x14ac:dyDescent="0.3">
      <c r="A333" s="2">
        <v>45338</v>
      </c>
      <c r="B333" s="10">
        <v>1</v>
      </c>
      <c r="C333" s="1">
        <v>16</v>
      </c>
      <c r="D333" s="1">
        <v>19</v>
      </c>
    </row>
    <row r="334" spans="1:4" x14ac:dyDescent="0.3">
      <c r="A334" s="2">
        <v>45338</v>
      </c>
      <c r="B334" s="10">
        <v>15</v>
      </c>
      <c r="C334" s="1">
        <v>26</v>
      </c>
      <c r="D334" s="1">
        <v>19</v>
      </c>
    </row>
    <row r="335" spans="1:4" x14ac:dyDescent="0.3">
      <c r="A335" s="2">
        <v>45338</v>
      </c>
      <c r="B335" s="10">
        <v>5</v>
      </c>
      <c r="C335" s="1">
        <v>29</v>
      </c>
      <c r="D335" s="1">
        <v>19</v>
      </c>
    </row>
    <row r="336" spans="1:4" x14ac:dyDescent="0.3">
      <c r="A336" s="2">
        <v>45338</v>
      </c>
      <c r="B336" s="10">
        <v>214</v>
      </c>
      <c r="C336" s="1">
        <v>33</v>
      </c>
      <c r="D336" s="1">
        <v>19</v>
      </c>
    </row>
    <row r="337" spans="1:4" x14ac:dyDescent="0.3">
      <c r="A337" s="2">
        <v>45338</v>
      </c>
      <c r="B337" s="10">
        <v>10</v>
      </c>
      <c r="C337" s="1">
        <v>34</v>
      </c>
      <c r="D337" s="1">
        <v>19</v>
      </c>
    </row>
    <row r="338" spans="1:4" x14ac:dyDescent="0.3">
      <c r="A338" s="2">
        <v>45339</v>
      </c>
      <c r="B338" s="10">
        <v>1440</v>
      </c>
      <c r="C338" s="1">
        <v>7</v>
      </c>
      <c r="D338" s="1">
        <v>20</v>
      </c>
    </row>
    <row r="339" spans="1:4" x14ac:dyDescent="0.3">
      <c r="A339" s="2">
        <v>45339</v>
      </c>
      <c r="B339" s="10">
        <v>3</v>
      </c>
      <c r="C339" s="1">
        <v>13</v>
      </c>
      <c r="D339" s="1">
        <v>20</v>
      </c>
    </row>
    <row r="340" spans="1:4" x14ac:dyDescent="0.3">
      <c r="A340" s="2">
        <v>45339</v>
      </c>
      <c r="B340" s="10">
        <v>3</v>
      </c>
      <c r="C340" s="1">
        <v>14</v>
      </c>
      <c r="D340" s="1">
        <v>20</v>
      </c>
    </row>
    <row r="341" spans="1:4" x14ac:dyDescent="0.3">
      <c r="A341" s="2">
        <v>45339</v>
      </c>
      <c r="B341" s="10">
        <v>10</v>
      </c>
      <c r="C341" s="1">
        <v>26</v>
      </c>
      <c r="D341" s="1">
        <v>20</v>
      </c>
    </row>
    <row r="342" spans="1:4" x14ac:dyDescent="0.3">
      <c r="A342" s="2">
        <v>45339</v>
      </c>
      <c r="B342" s="10">
        <v>186</v>
      </c>
      <c r="C342" s="1">
        <v>33</v>
      </c>
      <c r="D342" s="1">
        <v>20</v>
      </c>
    </row>
    <row r="343" spans="1:4" x14ac:dyDescent="0.3">
      <c r="A343" s="2">
        <v>45339</v>
      </c>
      <c r="B343" s="10">
        <v>3</v>
      </c>
      <c r="C343" s="1">
        <v>34</v>
      </c>
      <c r="D343" s="1">
        <v>20</v>
      </c>
    </row>
    <row r="344" spans="1:4" x14ac:dyDescent="0.3">
      <c r="A344" s="2">
        <v>45340</v>
      </c>
      <c r="B344" s="10">
        <v>1440</v>
      </c>
      <c r="C344" s="1">
        <v>7</v>
      </c>
      <c r="D344" s="1">
        <v>21</v>
      </c>
    </row>
    <row r="345" spans="1:4" x14ac:dyDescent="0.3">
      <c r="A345" s="2">
        <v>45340</v>
      </c>
      <c r="B345" s="10">
        <v>2</v>
      </c>
      <c r="C345" s="1">
        <v>13</v>
      </c>
      <c r="D345" s="1">
        <v>21</v>
      </c>
    </row>
    <row r="346" spans="1:4" x14ac:dyDescent="0.3">
      <c r="A346" s="2">
        <v>45340</v>
      </c>
      <c r="B346" s="10">
        <v>1</v>
      </c>
      <c r="C346" s="1">
        <v>14</v>
      </c>
      <c r="D346" s="1">
        <v>21</v>
      </c>
    </row>
    <row r="347" spans="1:4" x14ac:dyDescent="0.3">
      <c r="A347" s="2">
        <v>45340</v>
      </c>
      <c r="B347" s="10">
        <v>5</v>
      </c>
      <c r="C347" s="1">
        <v>27</v>
      </c>
      <c r="D347" s="1">
        <v>21</v>
      </c>
    </row>
    <row r="348" spans="1:4" x14ac:dyDescent="0.3">
      <c r="A348" s="2">
        <v>45340</v>
      </c>
      <c r="B348" s="10">
        <v>114</v>
      </c>
      <c r="C348" s="1">
        <v>33</v>
      </c>
      <c r="D348" s="1">
        <v>21</v>
      </c>
    </row>
    <row r="349" spans="1:4" x14ac:dyDescent="0.3">
      <c r="A349" s="2">
        <v>45340</v>
      </c>
      <c r="B349" s="10">
        <v>2</v>
      </c>
      <c r="C349" s="1">
        <v>34</v>
      </c>
      <c r="D349" s="1">
        <v>21</v>
      </c>
    </row>
    <row r="350" spans="1:4" x14ac:dyDescent="0.3">
      <c r="A350" s="2">
        <v>45341</v>
      </c>
      <c r="B350" s="10">
        <v>1440</v>
      </c>
      <c r="C350" s="1">
        <v>7</v>
      </c>
      <c r="D350" s="1">
        <v>22</v>
      </c>
    </row>
    <row r="351" spans="1:4" x14ac:dyDescent="0.3">
      <c r="A351" s="2">
        <v>45341</v>
      </c>
      <c r="B351" s="10">
        <v>5</v>
      </c>
      <c r="C351" s="1">
        <v>13</v>
      </c>
      <c r="D351" s="1">
        <v>22</v>
      </c>
    </row>
    <row r="352" spans="1:4" x14ac:dyDescent="0.3">
      <c r="A352" s="2">
        <v>45341</v>
      </c>
      <c r="B352" s="10">
        <v>4</v>
      </c>
      <c r="C352" s="1">
        <v>14</v>
      </c>
      <c r="D352" s="1">
        <v>22</v>
      </c>
    </row>
    <row r="353" spans="1:4" x14ac:dyDescent="0.3">
      <c r="A353" s="2">
        <v>45341</v>
      </c>
      <c r="B353" s="10">
        <v>1</v>
      </c>
      <c r="C353" s="1">
        <v>15</v>
      </c>
      <c r="D353" s="1">
        <v>22</v>
      </c>
    </row>
    <row r="354" spans="1:4" x14ac:dyDescent="0.3">
      <c r="A354" s="2">
        <v>45341</v>
      </c>
      <c r="B354" s="10">
        <v>1</v>
      </c>
      <c r="C354" s="1">
        <v>16</v>
      </c>
      <c r="D354" s="1">
        <v>22</v>
      </c>
    </row>
    <row r="355" spans="1:4" x14ac:dyDescent="0.3">
      <c r="A355" s="2">
        <v>45341</v>
      </c>
      <c r="B355" s="10">
        <v>2</v>
      </c>
      <c r="C355" s="1">
        <v>24</v>
      </c>
      <c r="D355" s="1">
        <v>22</v>
      </c>
    </row>
    <row r="356" spans="1:4" x14ac:dyDescent="0.3">
      <c r="A356" s="2">
        <v>45341</v>
      </c>
      <c r="B356" s="10">
        <v>10</v>
      </c>
      <c r="C356" s="1">
        <v>26</v>
      </c>
      <c r="D356" s="1">
        <v>22</v>
      </c>
    </row>
    <row r="357" spans="1:4" x14ac:dyDescent="0.3">
      <c r="A357" s="2">
        <v>45341</v>
      </c>
      <c r="B357" s="10">
        <v>30</v>
      </c>
      <c r="C357" s="1">
        <v>27</v>
      </c>
      <c r="D357" s="1">
        <v>22</v>
      </c>
    </row>
    <row r="358" spans="1:4" x14ac:dyDescent="0.3">
      <c r="A358" s="2">
        <v>45341</v>
      </c>
      <c r="B358" s="10">
        <v>351</v>
      </c>
      <c r="C358" s="1">
        <v>33</v>
      </c>
      <c r="D358" s="1">
        <v>22</v>
      </c>
    </row>
    <row r="359" spans="1:4" x14ac:dyDescent="0.3">
      <c r="A359" s="2">
        <v>45341</v>
      </c>
      <c r="B359" s="10">
        <v>6</v>
      </c>
      <c r="C359" s="1">
        <v>34</v>
      </c>
      <c r="D359" s="1">
        <v>22</v>
      </c>
    </row>
    <row r="360" spans="1:4" x14ac:dyDescent="0.3">
      <c r="A360" s="2">
        <v>45342</v>
      </c>
      <c r="B360" s="10">
        <v>1440</v>
      </c>
      <c r="C360" s="1">
        <v>7</v>
      </c>
      <c r="D360" s="1">
        <v>23</v>
      </c>
    </row>
    <row r="361" spans="1:4" x14ac:dyDescent="0.3">
      <c r="A361" s="2">
        <v>45342</v>
      </c>
      <c r="B361" s="10">
        <v>4</v>
      </c>
      <c r="C361" s="1">
        <v>13</v>
      </c>
      <c r="D361" s="1">
        <v>23</v>
      </c>
    </row>
    <row r="362" spans="1:4" x14ac:dyDescent="0.3">
      <c r="A362" s="2">
        <v>45342</v>
      </c>
      <c r="B362" s="10">
        <v>4</v>
      </c>
      <c r="C362" s="1">
        <v>14</v>
      </c>
      <c r="D362" s="1">
        <v>23</v>
      </c>
    </row>
    <row r="363" spans="1:4" x14ac:dyDescent="0.3">
      <c r="A363" s="2">
        <v>45342</v>
      </c>
      <c r="B363" s="10">
        <v>15</v>
      </c>
      <c r="C363" s="1">
        <v>27</v>
      </c>
      <c r="D363" s="1">
        <v>23</v>
      </c>
    </row>
    <row r="364" spans="1:4" x14ac:dyDescent="0.3">
      <c r="A364" s="2">
        <v>45342</v>
      </c>
      <c r="B364" s="10">
        <v>10</v>
      </c>
      <c r="C364" s="1">
        <v>30</v>
      </c>
      <c r="D364" s="1">
        <v>23</v>
      </c>
    </row>
    <row r="365" spans="1:4" x14ac:dyDescent="0.3">
      <c r="A365" s="2">
        <v>45342</v>
      </c>
      <c r="B365" s="10">
        <v>250</v>
      </c>
      <c r="C365" s="1">
        <v>33</v>
      </c>
      <c r="D365" s="1">
        <v>23</v>
      </c>
    </row>
    <row r="366" spans="1:4" x14ac:dyDescent="0.3">
      <c r="A366" s="2">
        <v>45342</v>
      </c>
      <c r="B366" s="10">
        <v>10</v>
      </c>
      <c r="C366" s="1">
        <v>34</v>
      </c>
      <c r="D366" s="1">
        <v>23</v>
      </c>
    </row>
    <row r="367" spans="1:4" x14ac:dyDescent="0.3">
      <c r="A367" s="2">
        <v>45343</v>
      </c>
      <c r="B367" s="10">
        <v>1440</v>
      </c>
      <c r="C367" s="1">
        <v>7</v>
      </c>
      <c r="D367" s="1">
        <v>24</v>
      </c>
    </row>
    <row r="368" spans="1:4" x14ac:dyDescent="0.3">
      <c r="A368" s="2">
        <v>45343</v>
      </c>
      <c r="B368" s="10">
        <v>6</v>
      </c>
      <c r="C368" s="1">
        <v>13</v>
      </c>
      <c r="D368" s="1">
        <v>24</v>
      </c>
    </row>
    <row r="369" spans="1:4" x14ac:dyDescent="0.3">
      <c r="A369" s="2">
        <v>45343</v>
      </c>
      <c r="B369" s="10">
        <v>4</v>
      </c>
      <c r="C369" s="1">
        <v>14</v>
      </c>
      <c r="D369" s="1">
        <v>24</v>
      </c>
    </row>
    <row r="370" spans="1:4" x14ac:dyDescent="0.3">
      <c r="A370" s="2">
        <v>45343</v>
      </c>
      <c r="B370" s="10">
        <v>10</v>
      </c>
      <c r="C370" s="1">
        <v>24</v>
      </c>
      <c r="D370" s="1">
        <v>24</v>
      </c>
    </row>
    <row r="371" spans="1:4" x14ac:dyDescent="0.3">
      <c r="A371" s="2">
        <v>45343</v>
      </c>
      <c r="B371" s="10">
        <v>15</v>
      </c>
      <c r="C371" s="1">
        <v>27</v>
      </c>
      <c r="D371" s="1">
        <v>24</v>
      </c>
    </row>
    <row r="372" spans="1:4" x14ac:dyDescent="0.3">
      <c r="A372" s="2">
        <v>45343</v>
      </c>
      <c r="B372" s="10">
        <v>10</v>
      </c>
      <c r="C372" s="1">
        <v>29</v>
      </c>
      <c r="D372" s="1">
        <v>24</v>
      </c>
    </row>
    <row r="373" spans="1:4" x14ac:dyDescent="0.3">
      <c r="A373" s="2">
        <v>45343</v>
      </c>
      <c r="B373" s="10">
        <v>25</v>
      </c>
      <c r="C373" s="1">
        <v>30</v>
      </c>
      <c r="D373" s="1">
        <v>24</v>
      </c>
    </row>
    <row r="374" spans="1:4" x14ac:dyDescent="0.3">
      <c r="A374" s="2">
        <v>45343</v>
      </c>
      <c r="B374" s="10">
        <v>344</v>
      </c>
      <c r="C374" s="1">
        <v>33</v>
      </c>
      <c r="D374" s="1">
        <v>24</v>
      </c>
    </row>
    <row r="375" spans="1:4" x14ac:dyDescent="0.3">
      <c r="A375" s="2">
        <v>45343</v>
      </c>
      <c r="B375" s="10">
        <v>21</v>
      </c>
      <c r="C375" s="1">
        <v>34</v>
      </c>
      <c r="D375" s="1">
        <v>24</v>
      </c>
    </row>
    <row r="376" spans="1:4" x14ac:dyDescent="0.3">
      <c r="A376" s="2">
        <v>45344</v>
      </c>
      <c r="B376" s="10">
        <v>1440</v>
      </c>
      <c r="C376" s="1">
        <v>7</v>
      </c>
      <c r="D376" s="1">
        <v>25</v>
      </c>
    </row>
    <row r="377" spans="1:4" x14ac:dyDescent="0.3">
      <c r="A377" s="2">
        <v>45344</v>
      </c>
      <c r="B377" s="10">
        <v>6</v>
      </c>
      <c r="C377" s="1">
        <v>13</v>
      </c>
      <c r="D377" s="1">
        <v>25</v>
      </c>
    </row>
    <row r="378" spans="1:4" x14ac:dyDescent="0.3">
      <c r="A378" s="2">
        <v>45344</v>
      </c>
      <c r="B378" s="10">
        <v>5</v>
      </c>
      <c r="C378" s="1">
        <v>14</v>
      </c>
      <c r="D378" s="1">
        <v>25</v>
      </c>
    </row>
    <row r="379" spans="1:4" x14ac:dyDescent="0.3">
      <c r="A379" s="2">
        <v>45344</v>
      </c>
      <c r="B379" s="10">
        <v>1</v>
      </c>
      <c r="C379" s="1">
        <v>15</v>
      </c>
      <c r="D379" s="1">
        <v>25</v>
      </c>
    </row>
    <row r="380" spans="1:4" x14ac:dyDescent="0.3">
      <c r="A380" s="2">
        <v>45344</v>
      </c>
      <c r="B380" s="10">
        <v>1</v>
      </c>
      <c r="C380" s="1">
        <v>16</v>
      </c>
      <c r="D380" s="1">
        <v>25</v>
      </c>
    </row>
    <row r="381" spans="1:4" x14ac:dyDescent="0.3">
      <c r="A381" s="2">
        <v>45344</v>
      </c>
      <c r="B381" s="10">
        <v>5</v>
      </c>
      <c r="C381" s="1">
        <v>24</v>
      </c>
      <c r="D381" s="1">
        <v>25</v>
      </c>
    </row>
    <row r="382" spans="1:4" x14ac:dyDescent="0.3">
      <c r="A382" s="2">
        <v>45344</v>
      </c>
      <c r="B382" s="10">
        <v>15</v>
      </c>
      <c r="C382" s="1">
        <v>27</v>
      </c>
      <c r="D382" s="1">
        <v>25</v>
      </c>
    </row>
    <row r="383" spans="1:4" x14ac:dyDescent="0.3">
      <c r="A383" s="2">
        <v>45344</v>
      </c>
      <c r="B383" s="10">
        <v>357</v>
      </c>
      <c r="C383" s="1">
        <v>33</v>
      </c>
      <c r="D383" s="1">
        <v>25</v>
      </c>
    </row>
    <row r="384" spans="1:4" x14ac:dyDescent="0.3">
      <c r="A384" s="2">
        <v>45344</v>
      </c>
      <c r="B384" s="10">
        <v>0</v>
      </c>
      <c r="C384" s="1">
        <v>34</v>
      </c>
      <c r="D384" s="1">
        <v>25</v>
      </c>
    </row>
    <row r="385" spans="1:4" x14ac:dyDescent="0.3">
      <c r="A385" s="2">
        <v>45345</v>
      </c>
      <c r="B385" s="10">
        <v>1400</v>
      </c>
      <c r="C385" s="1">
        <v>7</v>
      </c>
      <c r="D385" s="1">
        <v>26</v>
      </c>
    </row>
    <row r="386" spans="1:4" x14ac:dyDescent="0.3">
      <c r="A386" s="2">
        <v>45345</v>
      </c>
      <c r="B386" s="10">
        <v>4</v>
      </c>
      <c r="C386" s="1">
        <v>13</v>
      </c>
      <c r="D386" s="1">
        <v>26</v>
      </c>
    </row>
    <row r="387" spans="1:4" x14ac:dyDescent="0.3">
      <c r="A387" s="2">
        <v>45345</v>
      </c>
      <c r="B387" s="10">
        <v>3</v>
      </c>
      <c r="C387" s="1">
        <v>14</v>
      </c>
      <c r="D387" s="1">
        <v>26</v>
      </c>
    </row>
    <row r="388" spans="1:4" x14ac:dyDescent="0.3">
      <c r="A388" s="2">
        <v>45345</v>
      </c>
      <c r="B388" s="10">
        <v>23</v>
      </c>
      <c r="C388" s="1">
        <v>27</v>
      </c>
      <c r="D388" s="1">
        <v>26</v>
      </c>
    </row>
    <row r="389" spans="1:4" x14ac:dyDescent="0.3">
      <c r="A389" s="2">
        <v>45345</v>
      </c>
      <c r="B389" s="10">
        <v>275</v>
      </c>
      <c r="C389" s="1">
        <v>33</v>
      </c>
      <c r="D389" s="1">
        <v>26</v>
      </c>
    </row>
    <row r="390" spans="1:4" x14ac:dyDescent="0.3">
      <c r="A390" s="2">
        <v>45345</v>
      </c>
      <c r="B390" s="10">
        <v>2</v>
      </c>
      <c r="C390" s="1">
        <v>34</v>
      </c>
      <c r="D390" s="1">
        <v>26</v>
      </c>
    </row>
    <row r="391" spans="1:4" x14ac:dyDescent="0.3">
      <c r="A391" s="2">
        <v>45346</v>
      </c>
      <c r="B391" s="10">
        <v>1440</v>
      </c>
      <c r="C391" s="1">
        <v>7</v>
      </c>
      <c r="D391" s="1">
        <v>27</v>
      </c>
    </row>
    <row r="392" spans="1:4" x14ac:dyDescent="0.3">
      <c r="A392" s="2">
        <v>45346</v>
      </c>
      <c r="B392" s="10">
        <v>7</v>
      </c>
      <c r="C392" s="1">
        <v>13</v>
      </c>
      <c r="D392" s="1">
        <v>27</v>
      </c>
    </row>
    <row r="393" spans="1:4" x14ac:dyDescent="0.3">
      <c r="A393" s="2">
        <v>45346</v>
      </c>
      <c r="B393" s="10">
        <v>6</v>
      </c>
      <c r="C393" s="1">
        <v>14</v>
      </c>
      <c r="D393" s="1">
        <v>27</v>
      </c>
    </row>
    <row r="394" spans="1:4" x14ac:dyDescent="0.3">
      <c r="A394" s="2">
        <v>45346</v>
      </c>
      <c r="B394" s="10">
        <v>1</v>
      </c>
      <c r="C394" s="1">
        <v>15</v>
      </c>
      <c r="D394" s="1">
        <v>27</v>
      </c>
    </row>
    <row r="395" spans="1:4" x14ac:dyDescent="0.3">
      <c r="A395" s="2">
        <v>45346</v>
      </c>
      <c r="B395" s="10">
        <v>1</v>
      </c>
      <c r="C395" s="1">
        <v>16</v>
      </c>
      <c r="D395" s="1">
        <v>27</v>
      </c>
    </row>
    <row r="396" spans="1:4" x14ac:dyDescent="0.3">
      <c r="A396" s="2">
        <v>45346</v>
      </c>
      <c r="B396" s="10">
        <v>10</v>
      </c>
      <c r="C396" s="1">
        <v>25</v>
      </c>
      <c r="D396" s="1">
        <v>27</v>
      </c>
    </row>
    <row r="397" spans="1:4" x14ac:dyDescent="0.3">
      <c r="A397" s="2">
        <v>45346</v>
      </c>
      <c r="B397" s="10">
        <v>10</v>
      </c>
      <c r="C397" s="1">
        <v>27</v>
      </c>
      <c r="D397" s="1">
        <v>27</v>
      </c>
    </row>
    <row r="398" spans="1:4" x14ac:dyDescent="0.3">
      <c r="A398" s="2">
        <v>45346</v>
      </c>
      <c r="B398" s="10">
        <v>584</v>
      </c>
      <c r="C398" s="1">
        <v>33</v>
      </c>
      <c r="D398" s="1">
        <v>27</v>
      </c>
    </row>
    <row r="399" spans="1:4" x14ac:dyDescent="0.3">
      <c r="A399" s="2">
        <v>45346</v>
      </c>
      <c r="B399" s="10">
        <v>1</v>
      </c>
      <c r="C399" s="1">
        <v>34</v>
      </c>
      <c r="D399" s="1">
        <v>27</v>
      </c>
    </row>
    <row r="400" spans="1:4" x14ac:dyDescent="0.3">
      <c r="A400" s="2">
        <v>45347</v>
      </c>
      <c r="B400" s="10">
        <v>1440</v>
      </c>
      <c r="C400" s="1">
        <v>7</v>
      </c>
      <c r="D400" s="1">
        <v>28</v>
      </c>
    </row>
    <row r="401" spans="1:4" x14ac:dyDescent="0.3">
      <c r="A401" s="2">
        <v>45347</v>
      </c>
      <c r="B401" s="10">
        <v>6</v>
      </c>
      <c r="C401" s="1">
        <v>13</v>
      </c>
      <c r="D401" s="1">
        <v>28</v>
      </c>
    </row>
    <row r="402" spans="1:4" x14ac:dyDescent="0.3">
      <c r="A402" s="2">
        <v>45347</v>
      </c>
      <c r="B402" s="10">
        <v>6</v>
      </c>
      <c r="C402" s="1">
        <v>14</v>
      </c>
      <c r="D402" s="1">
        <v>28</v>
      </c>
    </row>
    <row r="403" spans="1:4" x14ac:dyDescent="0.3">
      <c r="A403" s="2">
        <v>45347</v>
      </c>
      <c r="B403" s="10">
        <v>7</v>
      </c>
      <c r="C403" s="1">
        <v>24</v>
      </c>
      <c r="D403" s="1">
        <v>28</v>
      </c>
    </row>
    <row r="404" spans="1:4" x14ac:dyDescent="0.3">
      <c r="A404" s="2">
        <v>45347</v>
      </c>
      <c r="B404" s="10">
        <v>13</v>
      </c>
      <c r="C404" s="1">
        <v>29</v>
      </c>
      <c r="D404" s="1">
        <v>28</v>
      </c>
    </row>
    <row r="405" spans="1:4" x14ac:dyDescent="0.3">
      <c r="A405" s="2">
        <v>45347</v>
      </c>
      <c r="B405" s="10">
        <v>15</v>
      </c>
      <c r="C405" s="1">
        <v>30</v>
      </c>
      <c r="D405" s="1">
        <v>28</v>
      </c>
    </row>
    <row r="406" spans="1:4" x14ac:dyDescent="0.3">
      <c r="A406" s="2">
        <v>45347</v>
      </c>
      <c r="B406" s="10">
        <v>523</v>
      </c>
      <c r="C406" s="1">
        <v>33</v>
      </c>
      <c r="D406" s="1">
        <v>28</v>
      </c>
    </row>
    <row r="407" spans="1:4" x14ac:dyDescent="0.3">
      <c r="A407" s="2">
        <v>45347</v>
      </c>
      <c r="B407" s="10">
        <v>6</v>
      </c>
      <c r="C407" s="1">
        <v>34</v>
      </c>
      <c r="D407" s="1">
        <v>28</v>
      </c>
    </row>
    <row r="408" spans="1:4" x14ac:dyDescent="0.3">
      <c r="A408" s="2">
        <v>45348</v>
      </c>
      <c r="B408" s="10">
        <v>1440</v>
      </c>
      <c r="C408" s="1">
        <v>7</v>
      </c>
      <c r="D408" s="1">
        <v>29</v>
      </c>
    </row>
    <row r="409" spans="1:4" x14ac:dyDescent="0.3">
      <c r="A409" s="2">
        <v>45348</v>
      </c>
      <c r="B409" s="10">
        <v>6</v>
      </c>
      <c r="C409" s="1">
        <v>13</v>
      </c>
      <c r="D409" s="1">
        <v>29</v>
      </c>
    </row>
    <row r="410" spans="1:4" x14ac:dyDescent="0.3">
      <c r="A410" s="2">
        <v>45348</v>
      </c>
      <c r="B410" s="10">
        <v>7</v>
      </c>
      <c r="C410" s="1">
        <v>14</v>
      </c>
      <c r="D410" s="1">
        <v>29</v>
      </c>
    </row>
    <row r="411" spans="1:4" x14ac:dyDescent="0.3">
      <c r="A411" s="2">
        <v>45348</v>
      </c>
      <c r="B411" s="10">
        <v>1</v>
      </c>
      <c r="C411" s="1">
        <v>15</v>
      </c>
      <c r="D411" s="1">
        <v>29</v>
      </c>
    </row>
    <row r="412" spans="1:4" x14ac:dyDescent="0.3">
      <c r="A412" s="2">
        <v>45348</v>
      </c>
      <c r="B412" s="10">
        <v>1</v>
      </c>
      <c r="C412" s="1">
        <v>16</v>
      </c>
      <c r="D412" s="1">
        <v>29</v>
      </c>
    </row>
    <row r="413" spans="1:4" x14ac:dyDescent="0.3">
      <c r="A413" s="2">
        <v>45348</v>
      </c>
      <c r="B413" s="10">
        <v>10</v>
      </c>
      <c r="C413" s="1">
        <v>24</v>
      </c>
      <c r="D413" s="1">
        <v>29</v>
      </c>
    </row>
    <row r="414" spans="1:4" x14ac:dyDescent="0.3">
      <c r="A414" s="2">
        <v>45348</v>
      </c>
      <c r="B414" s="10">
        <v>19</v>
      </c>
      <c r="C414" s="1">
        <v>30</v>
      </c>
      <c r="D414" s="1">
        <v>29</v>
      </c>
    </row>
    <row r="415" spans="1:4" x14ac:dyDescent="0.3">
      <c r="A415" s="2">
        <v>45348</v>
      </c>
      <c r="B415" s="10">
        <v>562</v>
      </c>
      <c r="C415" s="1">
        <v>33</v>
      </c>
      <c r="D415" s="1">
        <v>29</v>
      </c>
    </row>
    <row r="416" spans="1:4" x14ac:dyDescent="0.3">
      <c r="A416" s="2">
        <v>45348</v>
      </c>
      <c r="B416" s="10">
        <v>7</v>
      </c>
      <c r="C416" s="1">
        <v>34</v>
      </c>
      <c r="D416" s="1">
        <v>29</v>
      </c>
    </row>
    <row r="417" spans="1:4" x14ac:dyDescent="0.3">
      <c r="A417" s="2">
        <v>45349</v>
      </c>
      <c r="B417" s="10">
        <v>1440</v>
      </c>
      <c r="C417" s="1">
        <v>7</v>
      </c>
      <c r="D417" s="1">
        <v>30</v>
      </c>
    </row>
    <row r="418" spans="1:4" x14ac:dyDescent="0.3">
      <c r="A418" s="2">
        <v>45349</v>
      </c>
      <c r="B418" s="10">
        <v>6</v>
      </c>
      <c r="C418" s="1">
        <v>13</v>
      </c>
      <c r="D418" s="1">
        <v>30</v>
      </c>
    </row>
    <row r="419" spans="1:4" x14ac:dyDescent="0.3">
      <c r="A419" s="2">
        <v>45349</v>
      </c>
      <c r="B419" s="10">
        <v>1</v>
      </c>
      <c r="C419" s="1">
        <v>16</v>
      </c>
      <c r="D419" s="1">
        <v>30</v>
      </c>
    </row>
    <row r="420" spans="1:4" x14ac:dyDescent="0.3">
      <c r="A420" s="2">
        <v>45349</v>
      </c>
      <c r="B420" s="10">
        <v>10</v>
      </c>
      <c r="C420" s="1">
        <v>27</v>
      </c>
      <c r="D420" s="1">
        <v>30</v>
      </c>
    </row>
    <row r="421" spans="1:4" x14ac:dyDescent="0.3">
      <c r="A421" s="2">
        <v>45349</v>
      </c>
      <c r="B421" s="10">
        <v>23</v>
      </c>
      <c r="C421" s="1">
        <v>30</v>
      </c>
      <c r="D421" s="1">
        <v>30</v>
      </c>
    </row>
    <row r="422" spans="1:4" x14ac:dyDescent="0.3">
      <c r="A422" s="2">
        <v>45349</v>
      </c>
      <c r="B422" s="10">
        <v>568</v>
      </c>
      <c r="C422" s="1">
        <v>33</v>
      </c>
      <c r="D422" s="1">
        <v>30</v>
      </c>
    </row>
    <row r="423" spans="1:4" x14ac:dyDescent="0.3">
      <c r="A423" s="2">
        <v>45349</v>
      </c>
      <c r="B423" s="10">
        <v>26</v>
      </c>
      <c r="C423" s="1">
        <v>34</v>
      </c>
      <c r="D423" s="1">
        <v>30</v>
      </c>
    </row>
    <row r="424" spans="1:4" x14ac:dyDescent="0.3">
      <c r="A424" s="2">
        <v>45350</v>
      </c>
      <c r="B424" s="10">
        <v>1440</v>
      </c>
      <c r="C424" s="1">
        <v>7</v>
      </c>
      <c r="D424" s="1">
        <v>31</v>
      </c>
    </row>
    <row r="425" spans="1:4" x14ac:dyDescent="0.3">
      <c r="A425" s="2">
        <v>45350</v>
      </c>
      <c r="B425" s="10">
        <v>6</v>
      </c>
      <c r="C425" s="1">
        <v>13</v>
      </c>
      <c r="D425" s="1">
        <v>31</v>
      </c>
    </row>
    <row r="426" spans="1:4" x14ac:dyDescent="0.3">
      <c r="A426" s="2">
        <v>45350</v>
      </c>
      <c r="B426" s="10">
        <v>6</v>
      </c>
      <c r="C426" s="1">
        <v>14</v>
      </c>
      <c r="D426" s="1">
        <v>31</v>
      </c>
    </row>
    <row r="427" spans="1:4" x14ac:dyDescent="0.3">
      <c r="A427" s="2">
        <v>45350</v>
      </c>
      <c r="B427" s="10">
        <v>1</v>
      </c>
      <c r="C427" s="1">
        <v>15</v>
      </c>
      <c r="D427" s="1">
        <v>31</v>
      </c>
    </row>
    <row r="428" spans="1:4" x14ac:dyDescent="0.3">
      <c r="A428" s="2">
        <v>45350</v>
      </c>
      <c r="B428" s="10">
        <v>50</v>
      </c>
      <c r="C428" s="1">
        <v>18</v>
      </c>
      <c r="D428" s="1">
        <v>31</v>
      </c>
    </row>
    <row r="429" spans="1:4" x14ac:dyDescent="0.3">
      <c r="A429" s="2">
        <v>45350</v>
      </c>
      <c r="B429" s="10">
        <v>3</v>
      </c>
      <c r="C429" s="1">
        <v>25</v>
      </c>
      <c r="D429" s="1">
        <v>31</v>
      </c>
    </row>
    <row r="430" spans="1:4" x14ac:dyDescent="0.3">
      <c r="A430" s="2">
        <v>45350</v>
      </c>
      <c r="B430" s="10">
        <v>15</v>
      </c>
      <c r="C430" s="1">
        <v>26</v>
      </c>
      <c r="D430" s="1">
        <v>31</v>
      </c>
    </row>
    <row r="431" spans="1:4" x14ac:dyDescent="0.3">
      <c r="A431" s="2">
        <v>45350</v>
      </c>
      <c r="B431" s="10">
        <v>25</v>
      </c>
      <c r="C431" s="1">
        <v>27</v>
      </c>
      <c r="D431" s="1">
        <v>31</v>
      </c>
    </row>
    <row r="432" spans="1:4" x14ac:dyDescent="0.3">
      <c r="A432" s="2">
        <v>45350</v>
      </c>
      <c r="B432" s="10">
        <v>15</v>
      </c>
      <c r="C432" s="1">
        <v>29</v>
      </c>
      <c r="D432" s="1">
        <v>31</v>
      </c>
    </row>
    <row r="433" spans="1:4" x14ac:dyDescent="0.3">
      <c r="A433" s="2">
        <v>45350</v>
      </c>
      <c r="B433" s="10">
        <v>527</v>
      </c>
      <c r="C433" s="1">
        <v>33</v>
      </c>
      <c r="D433" s="1">
        <v>31</v>
      </c>
    </row>
    <row r="434" spans="1:4" x14ac:dyDescent="0.3">
      <c r="A434" s="2">
        <v>45350</v>
      </c>
      <c r="B434" s="10">
        <v>12</v>
      </c>
      <c r="C434" s="1">
        <v>34</v>
      </c>
      <c r="D434" s="1">
        <v>31</v>
      </c>
    </row>
    <row r="435" spans="1:4" x14ac:dyDescent="0.3">
      <c r="A435" s="2">
        <v>45351</v>
      </c>
      <c r="B435" s="10">
        <v>1440</v>
      </c>
      <c r="C435" s="1">
        <v>7</v>
      </c>
      <c r="D435" s="1">
        <v>32</v>
      </c>
    </row>
    <row r="436" spans="1:4" x14ac:dyDescent="0.3">
      <c r="A436" s="2">
        <v>45351</v>
      </c>
      <c r="B436" s="10">
        <v>6</v>
      </c>
      <c r="C436" s="1">
        <v>13</v>
      </c>
      <c r="D436" s="1">
        <v>32</v>
      </c>
    </row>
    <row r="437" spans="1:4" x14ac:dyDescent="0.3">
      <c r="A437" s="2">
        <v>45351</v>
      </c>
      <c r="B437" s="10">
        <v>5</v>
      </c>
      <c r="C437" s="1">
        <v>14</v>
      </c>
      <c r="D437" s="1">
        <v>32</v>
      </c>
    </row>
    <row r="438" spans="1:4" x14ac:dyDescent="0.3">
      <c r="A438" s="2">
        <v>45351</v>
      </c>
      <c r="B438" s="10">
        <v>1</v>
      </c>
      <c r="C438" s="1">
        <v>16</v>
      </c>
      <c r="D438" s="1">
        <v>32</v>
      </c>
    </row>
    <row r="439" spans="1:4" x14ac:dyDescent="0.3">
      <c r="A439" s="2">
        <v>45351</v>
      </c>
      <c r="B439" s="10">
        <v>25</v>
      </c>
      <c r="C439" s="1">
        <v>26</v>
      </c>
      <c r="D439" s="1">
        <v>32</v>
      </c>
    </row>
    <row r="440" spans="1:4" x14ac:dyDescent="0.3">
      <c r="A440" s="2">
        <v>45351</v>
      </c>
      <c r="B440" s="10">
        <v>16</v>
      </c>
      <c r="C440" s="1">
        <v>27</v>
      </c>
      <c r="D440" s="1">
        <v>32</v>
      </c>
    </row>
    <row r="441" spans="1:4" x14ac:dyDescent="0.3">
      <c r="A441" s="2">
        <v>45351</v>
      </c>
      <c r="B441" s="10">
        <v>464</v>
      </c>
      <c r="C441" s="1">
        <v>33</v>
      </c>
      <c r="D441" s="1">
        <v>32</v>
      </c>
    </row>
    <row r="442" spans="1:4" x14ac:dyDescent="0.3">
      <c r="A442" s="2">
        <v>45351</v>
      </c>
      <c r="B442" s="10">
        <v>4</v>
      </c>
      <c r="C442" s="1">
        <v>34</v>
      </c>
      <c r="D442" s="1">
        <v>32</v>
      </c>
    </row>
    <row r="443" spans="1:4" x14ac:dyDescent="0.3">
      <c r="A443" s="2">
        <v>45352</v>
      </c>
      <c r="B443" s="10">
        <v>1440</v>
      </c>
      <c r="C443" s="1">
        <v>7</v>
      </c>
      <c r="D443" s="1">
        <v>4</v>
      </c>
    </row>
    <row r="444" spans="1:4" x14ac:dyDescent="0.3">
      <c r="A444" s="2">
        <v>45352</v>
      </c>
      <c r="B444" s="10">
        <v>5</v>
      </c>
      <c r="C444" s="1">
        <v>13</v>
      </c>
      <c r="D444" s="1">
        <v>4</v>
      </c>
    </row>
    <row r="445" spans="1:4" x14ac:dyDescent="0.3">
      <c r="A445" s="2">
        <v>45352</v>
      </c>
      <c r="B445" s="10">
        <v>5</v>
      </c>
      <c r="C445" s="1">
        <v>14</v>
      </c>
      <c r="D445" s="1">
        <v>4</v>
      </c>
    </row>
    <row r="446" spans="1:4" x14ac:dyDescent="0.3">
      <c r="A446" s="2">
        <v>45352</v>
      </c>
      <c r="B446" s="10">
        <v>1</v>
      </c>
      <c r="C446" s="1">
        <v>15</v>
      </c>
      <c r="D446" s="1">
        <v>4</v>
      </c>
    </row>
    <row r="447" spans="1:4" x14ac:dyDescent="0.3">
      <c r="A447" s="2">
        <v>45352</v>
      </c>
      <c r="B447" s="10">
        <v>25</v>
      </c>
      <c r="C447" s="1">
        <v>25</v>
      </c>
      <c r="D447" s="1">
        <v>4</v>
      </c>
    </row>
    <row r="448" spans="1:4" x14ac:dyDescent="0.3">
      <c r="A448" s="2">
        <v>45352</v>
      </c>
      <c r="B448" s="10">
        <v>5</v>
      </c>
      <c r="C448" s="1">
        <v>27</v>
      </c>
      <c r="D448" s="1">
        <v>4</v>
      </c>
    </row>
    <row r="449" spans="1:4" x14ac:dyDescent="0.3">
      <c r="A449" s="2">
        <v>45352</v>
      </c>
      <c r="B449" s="10">
        <v>2</v>
      </c>
      <c r="C449" s="1">
        <v>30</v>
      </c>
      <c r="D449" s="1">
        <v>4</v>
      </c>
    </row>
    <row r="450" spans="1:4" x14ac:dyDescent="0.3">
      <c r="A450" s="2">
        <v>45352</v>
      </c>
      <c r="B450" s="10">
        <v>298</v>
      </c>
      <c r="C450" s="1">
        <v>33</v>
      </c>
      <c r="D450" s="1">
        <v>4</v>
      </c>
    </row>
    <row r="451" spans="1:4" x14ac:dyDescent="0.3">
      <c r="A451" s="2">
        <v>45352</v>
      </c>
      <c r="B451" s="10">
        <v>15</v>
      </c>
      <c r="C451" s="1">
        <v>34</v>
      </c>
      <c r="D451" s="1">
        <v>4</v>
      </c>
    </row>
    <row r="452" spans="1:4" x14ac:dyDescent="0.3">
      <c r="A452" s="2">
        <v>45353</v>
      </c>
      <c r="B452" s="10">
        <v>1440</v>
      </c>
      <c r="C452" s="1">
        <v>7</v>
      </c>
      <c r="D452" s="1">
        <v>5</v>
      </c>
    </row>
    <row r="453" spans="1:4" x14ac:dyDescent="0.3">
      <c r="A453" s="2">
        <v>45353</v>
      </c>
      <c r="B453" s="10">
        <v>5</v>
      </c>
      <c r="C453" s="1">
        <v>13</v>
      </c>
      <c r="D453" s="1">
        <v>5</v>
      </c>
    </row>
    <row r="454" spans="1:4" x14ac:dyDescent="0.3">
      <c r="A454" s="2">
        <v>45353</v>
      </c>
      <c r="B454" s="10">
        <v>6</v>
      </c>
      <c r="C454" s="1">
        <v>14</v>
      </c>
      <c r="D454" s="1">
        <v>5</v>
      </c>
    </row>
    <row r="455" spans="1:4" x14ac:dyDescent="0.3">
      <c r="A455" s="2">
        <v>45353</v>
      </c>
      <c r="B455" s="10">
        <v>10</v>
      </c>
      <c r="C455" s="1">
        <v>24</v>
      </c>
      <c r="D455" s="1">
        <v>5</v>
      </c>
    </row>
    <row r="456" spans="1:4" x14ac:dyDescent="0.3">
      <c r="A456" s="2">
        <v>45353</v>
      </c>
      <c r="B456" s="10">
        <v>5</v>
      </c>
      <c r="C456" s="1">
        <v>26</v>
      </c>
      <c r="D456" s="1">
        <v>5</v>
      </c>
    </row>
    <row r="457" spans="1:4" x14ac:dyDescent="0.3">
      <c r="A457" s="2">
        <v>45353</v>
      </c>
      <c r="B457" s="10">
        <v>10</v>
      </c>
      <c r="C457" s="1">
        <v>27</v>
      </c>
      <c r="D457" s="1">
        <v>5</v>
      </c>
    </row>
    <row r="458" spans="1:4" x14ac:dyDescent="0.3">
      <c r="A458" s="2">
        <v>45353</v>
      </c>
      <c r="B458" s="10">
        <v>406</v>
      </c>
      <c r="C458" s="1">
        <v>33</v>
      </c>
      <c r="D458" s="1">
        <v>5</v>
      </c>
    </row>
    <row r="459" spans="1:4" x14ac:dyDescent="0.3">
      <c r="A459" s="2">
        <v>45353</v>
      </c>
      <c r="B459" s="10">
        <v>1</v>
      </c>
      <c r="C459" s="1">
        <v>34</v>
      </c>
      <c r="D459" s="1">
        <v>5</v>
      </c>
    </row>
    <row r="460" spans="1:4" x14ac:dyDescent="0.3">
      <c r="A460" s="2">
        <v>45354</v>
      </c>
      <c r="B460" s="10">
        <v>1440</v>
      </c>
      <c r="C460" s="1">
        <v>7</v>
      </c>
      <c r="D460" s="1">
        <v>6</v>
      </c>
    </row>
    <row r="461" spans="1:4" x14ac:dyDescent="0.3">
      <c r="A461" s="2">
        <v>45354</v>
      </c>
      <c r="B461" s="10">
        <v>6</v>
      </c>
      <c r="C461" s="1">
        <v>13</v>
      </c>
      <c r="D461" s="1">
        <v>6</v>
      </c>
    </row>
    <row r="462" spans="1:4" x14ac:dyDescent="0.3">
      <c r="A462" s="2">
        <v>45354</v>
      </c>
      <c r="B462" s="10">
        <v>7</v>
      </c>
      <c r="C462" s="1">
        <v>14</v>
      </c>
      <c r="D462" s="1">
        <v>6</v>
      </c>
    </row>
    <row r="463" spans="1:4" x14ac:dyDescent="0.3">
      <c r="A463" s="2">
        <v>45354</v>
      </c>
      <c r="B463" s="10">
        <v>1</v>
      </c>
      <c r="C463" s="1">
        <v>15</v>
      </c>
      <c r="D463" s="1">
        <v>6</v>
      </c>
    </row>
    <row r="464" spans="1:4" x14ac:dyDescent="0.3">
      <c r="A464" s="2">
        <v>45354</v>
      </c>
      <c r="B464" s="10">
        <v>180</v>
      </c>
      <c r="C464" s="1">
        <v>25</v>
      </c>
      <c r="D464" s="1">
        <v>6</v>
      </c>
    </row>
    <row r="465" spans="1:4" x14ac:dyDescent="0.3">
      <c r="A465" s="2">
        <v>45354</v>
      </c>
      <c r="B465" s="10">
        <v>511</v>
      </c>
      <c r="C465" s="1">
        <v>33</v>
      </c>
      <c r="D465" s="1">
        <v>6</v>
      </c>
    </row>
    <row r="466" spans="1:4" x14ac:dyDescent="0.3">
      <c r="A466" s="2">
        <v>45295</v>
      </c>
      <c r="B466" s="10">
        <v>431</v>
      </c>
      <c r="C466" s="1">
        <v>46</v>
      </c>
      <c r="D466" s="1">
        <v>7</v>
      </c>
    </row>
    <row r="467" spans="1:4" x14ac:dyDescent="0.3">
      <c r="A467" s="2">
        <v>45295</v>
      </c>
      <c r="B467" s="10">
        <v>383</v>
      </c>
      <c r="C467" s="1">
        <v>47</v>
      </c>
      <c r="D467" s="1">
        <v>7</v>
      </c>
    </row>
    <row r="468" spans="1:4" x14ac:dyDescent="0.3">
      <c r="A468" s="2">
        <v>45295</v>
      </c>
      <c r="B468" s="10">
        <v>469</v>
      </c>
      <c r="C468" s="1">
        <v>48</v>
      </c>
      <c r="D468" s="1">
        <v>7</v>
      </c>
    </row>
    <row r="469" spans="1:4" x14ac:dyDescent="0.3">
      <c r="A469" s="2">
        <v>45295</v>
      </c>
      <c r="B469" s="10">
        <v>19</v>
      </c>
      <c r="C469" s="1">
        <v>49</v>
      </c>
      <c r="D469" s="1">
        <v>7</v>
      </c>
    </row>
    <row r="470" spans="1:4" x14ac:dyDescent="0.3">
      <c r="A470" s="2">
        <v>45295</v>
      </c>
      <c r="B470" s="10">
        <v>29</v>
      </c>
      <c r="C470" s="1">
        <v>50</v>
      </c>
      <c r="D470" s="1">
        <v>7</v>
      </c>
    </row>
    <row r="471" spans="1:4" x14ac:dyDescent="0.3">
      <c r="A471" s="2">
        <v>45295</v>
      </c>
      <c r="B471" s="10">
        <v>12</v>
      </c>
      <c r="C471" s="1">
        <v>51</v>
      </c>
      <c r="D471" s="1">
        <v>7</v>
      </c>
    </row>
    <row r="472" spans="1:4" x14ac:dyDescent="0.3">
      <c r="A472" s="2">
        <v>45296</v>
      </c>
      <c r="B472" s="10">
        <v>168</v>
      </c>
      <c r="C472" s="1">
        <v>46</v>
      </c>
      <c r="D472" s="1">
        <v>8</v>
      </c>
    </row>
    <row r="473" spans="1:4" x14ac:dyDescent="0.3">
      <c r="A473" s="2">
        <v>45297</v>
      </c>
      <c r="B473" s="10">
        <v>469</v>
      </c>
      <c r="C473" s="1">
        <v>46</v>
      </c>
      <c r="D473" s="1">
        <v>9</v>
      </c>
    </row>
    <row r="474" spans="1:4" x14ac:dyDescent="0.3">
      <c r="A474" s="2">
        <v>45297</v>
      </c>
      <c r="B474" s="10">
        <v>422</v>
      </c>
      <c r="C474" s="1">
        <v>47</v>
      </c>
      <c r="D474" s="1">
        <v>9</v>
      </c>
    </row>
    <row r="475" spans="1:4" x14ac:dyDescent="0.3">
      <c r="A475" s="2">
        <v>45297</v>
      </c>
      <c r="B475" s="10">
        <v>477</v>
      </c>
      <c r="C475" s="1">
        <v>48</v>
      </c>
      <c r="D475" s="1">
        <v>9</v>
      </c>
    </row>
    <row r="476" spans="1:4" x14ac:dyDescent="0.3">
      <c r="A476" s="2">
        <v>45298</v>
      </c>
      <c r="B476" s="10">
        <v>448</v>
      </c>
      <c r="C476" s="1">
        <v>46</v>
      </c>
      <c r="D476" s="1">
        <v>10</v>
      </c>
    </row>
    <row r="477" spans="1:4" x14ac:dyDescent="0.3">
      <c r="A477" s="2">
        <v>45298</v>
      </c>
      <c r="B477" s="10">
        <v>474</v>
      </c>
      <c r="C477" s="1">
        <v>47</v>
      </c>
      <c r="D477" s="1">
        <v>10</v>
      </c>
    </row>
    <row r="478" spans="1:4" x14ac:dyDescent="0.3">
      <c r="A478" s="2">
        <v>45298</v>
      </c>
      <c r="B478" s="10">
        <v>476</v>
      </c>
      <c r="C478" s="1">
        <v>48</v>
      </c>
      <c r="D478" s="1">
        <v>10</v>
      </c>
    </row>
    <row r="479" spans="1:4" x14ac:dyDescent="0.3">
      <c r="A479" s="2">
        <v>45299</v>
      </c>
      <c r="B479" s="10">
        <v>434</v>
      </c>
      <c r="C479" s="1">
        <v>46</v>
      </c>
      <c r="D479" s="1">
        <v>11</v>
      </c>
    </row>
    <row r="480" spans="1:4" x14ac:dyDescent="0.3">
      <c r="A480" s="2">
        <v>45299</v>
      </c>
      <c r="B480" s="10">
        <v>472</v>
      </c>
      <c r="C480" s="1">
        <v>47</v>
      </c>
      <c r="D480" s="1">
        <v>11</v>
      </c>
    </row>
    <row r="481" spans="1:4" x14ac:dyDescent="0.3">
      <c r="A481" s="2">
        <v>45299</v>
      </c>
      <c r="B481" s="10">
        <v>473</v>
      </c>
      <c r="C481" s="1">
        <v>48</v>
      </c>
      <c r="D481" s="1">
        <v>11</v>
      </c>
    </row>
    <row r="482" spans="1:4" x14ac:dyDescent="0.3">
      <c r="A482" s="2">
        <v>45299</v>
      </c>
      <c r="B482" s="10">
        <v>3</v>
      </c>
      <c r="C482" s="1">
        <v>50</v>
      </c>
      <c r="D482" s="1">
        <v>11</v>
      </c>
    </row>
    <row r="483" spans="1:4" x14ac:dyDescent="0.3">
      <c r="A483" s="2">
        <v>45299</v>
      </c>
      <c r="B483" s="10">
        <v>7</v>
      </c>
      <c r="C483" s="1">
        <v>51</v>
      </c>
      <c r="D483" s="1">
        <v>11</v>
      </c>
    </row>
    <row r="484" spans="1:4" x14ac:dyDescent="0.3">
      <c r="A484" s="2">
        <v>45300</v>
      </c>
      <c r="B484" s="10">
        <v>428</v>
      </c>
      <c r="C484" s="1">
        <v>46</v>
      </c>
      <c r="D484" s="1">
        <v>12</v>
      </c>
    </row>
    <row r="485" spans="1:4" x14ac:dyDescent="0.3">
      <c r="A485" s="2">
        <v>45300</v>
      </c>
      <c r="B485" s="10">
        <v>456</v>
      </c>
      <c r="C485" s="1">
        <v>47</v>
      </c>
      <c r="D485" s="1">
        <v>12</v>
      </c>
    </row>
    <row r="486" spans="1:4" x14ac:dyDescent="0.3">
      <c r="A486" s="2">
        <v>45300</v>
      </c>
      <c r="B486" s="10">
        <v>462</v>
      </c>
      <c r="C486" s="1">
        <v>48</v>
      </c>
      <c r="D486" s="1">
        <v>12</v>
      </c>
    </row>
    <row r="487" spans="1:4" x14ac:dyDescent="0.3">
      <c r="A487" s="2">
        <v>45300</v>
      </c>
      <c r="B487" s="10">
        <v>6</v>
      </c>
      <c r="C487" s="1">
        <v>50</v>
      </c>
      <c r="D487" s="1">
        <v>12</v>
      </c>
    </row>
    <row r="488" spans="1:4" x14ac:dyDescent="0.3">
      <c r="A488" s="2">
        <v>45300</v>
      </c>
      <c r="B488" s="10">
        <v>18</v>
      </c>
      <c r="C488" s="1">
        <v>51</v>
      </c>
      <c r="D488" s="1">
        <v>12</v>
      </c>
    </row>
    <row r="489" spans="1:4" x14ac:dyDescent="0.3">
      <c r="A489" s="2">
        <v>45300</v>
      </c>
      <c r="B489" s="10">
        <v>18</v>
      </c>
      <c r="C489" s="1">
        <v>53</v>
      </c>
      <c r="D489" s="1">
        <v>12</v>
      </c>
    </row>
    <row r="490" spans="1:4" x14ac:dyDescent="0.3">
      <c r="A490" s="2">
        <v>45301</v>
      </c>
      <c r="B490" s="10">
        <v>458</v>
      </c>
      <c r="C490" s="1">
        <v>46</v>
      </c>
      <c r="D490" s="1">
        <v>13</v>
      </c>
    </row>
    <row r="491" spans="1:4" x14ac:dyDescent="0.3">
      <c r="A491" s="2">
        <v>45301</v>
      </c>
      <c r="B491" s="10">
        <v>353</v>
      </c>
      <c r="C491" s="1">
        <v>47</v>
      </c>
      <c r="D491" s="1">
        <v>13</v>
      </c>
    </row>
    <row r="492" spans="1:4" x14ac:dyDescent="0.3">
      <c r="A492" s="2">
        <v>45301</v>
      </c>
      <c r="B492" s="10">
        <v>404</v>
      </c>
      <c r="C492" s="1">
        <v>48</v>
      </c>
      <c r="D492" s="1">
        <v>13</v>
      </c>
    </row>
    <row r="493" spans="1:4" x14ac:dyDescent="0.3">
      <c r="A493" s="2">
        <v>45301</v>
      </c>
      <c r="B493" s="10">
        <v>7</v>
      </c>
      <c r="C493" s="1">
        <v>50</v>
      </c>
      <c r="D493" s="1">
        <v>13</v>
      </c>
    </row>
    <row r="494" spans="1:4" x14ac:dyDescent="0.3">
      <c r="A494" s="2">
        <v>45301</v>
      </c>
      <c r="B494" s="10">
        <v>4</v>
      </c>
      <c r="C494" s="1">
        <v>54</v>
      </c>
      <c r="D494" s="1">
        <v>13</v>
      </c>
    </row>
    <row r="495" spans="1:4" x14ac:dyDescent="0.3">
      <c r="A495" s="2">
        <v>45302</v>
      </c>
      <c r="B495" s="10">
        <v>433</v>
      </c>
      <c r="C495" s="1">
        <v>46</v>
      </c>
      <c r="D495" s="1">
        <v>14</v>
      </c>
    </row>
    <row r="496" spans="1:4" x14ac:dyDescent="0.3">
      <c r="A496" s="2">
        <v>45302</v>
      </c>
      <c r="B496" s="10">
        <v>373</v>
      </c>
      <c r="C496" s="1">
        <v>47</v>
      </c>
      <c r="D496" s="1">
        <v>14</v>
      </c>
    </row>
    <row r="497" spans="1:4" x14ac:dyDescent="0.3">
      <c r="A497" s="2">
        <v>45302</v>
      </c>
      <c r="B497" s="10">
        <v>433</v>
      </c>
      <c r="C497" s="1">
        <v>48</v>
      </c>
      <c r="D497" s="1">
        <v>14</v>
      </c>
    </row>
    <row r="498" spans="1:4" x14ac:dyDescent="0.3">
      <c r="A498" s="2">
        <v>45302</v>
      </c>
      <c r="B498" s="10">
        <v>12</v>
      </c>
      <c r="C498" s="1">
        <v>49</v>
      </c>
      <c r="D498" s="1">
        <v>14</v>
      </c>
    </row>
    <row r="499" spans="1:4" x14ac:dyDescent="0.3">
      <c r="A499" s="2">
        <v>45302</v>
      </c>
      <c r="B499" s="10">
        <v>14</v>
      </c>
      <c r="C499" s="1">
        <v>50</v>
      </c>
      <c r="D499" s="1">
        <v>14</v>
      </c>
    </row>
    <row r="500" spans="1:4" x14ac:dyDescent="0.3">
      <c r="A500" s="2">
        <v>45302</v>
      </c>
      <c r="B500" s="10">
        <v>3</v>
      </c>
      <c r="C500" s="1">
        <v>51</v>
      </c>
      <c r="D500" s="1">
        <v>14</v>
      </c>
    </row>
    <row r="501" spans="1:4" x14ac:dyDescent="0.3">
      <c r="A501" s="2">
        <v>45302</v>
      </c>
      <c r="B501" s="10">
        <v>5</v>
      </c>
      <c r="C501" s="1">
        <v>52</v>
      </c>
      <c r="D501" s="1">
        <v>14</v>
      </c>
    </row>
    <row r="502" spans="1:4" x14ac:dyDescent="0.3">
      <c r="A502" s="2">
        <v>45302</v>
      </c>
      <c r="B502" s="10">
        <v>0</v>
      </c>
      <c r="C502" s="1">
        <v>53</v>
      </c>
      <c r="D502" s="1">
        <v>14</v>
      </c>
    </row>
    <row r="503" spans="1:4" x14ac:dyDescent="0.3">
      <c r="A503" s="2">
        <v>45303</v>
      </c>
      <c r="B503" s="10">
        <v>417</v>
      </c>
      <c r="C503" s="1">
        <v>46</v>
      </c>
      <c r="D503" s="1">
        <v>15</v>
      </c>
    </row>
    <row r="504" spans="1:4" x14ac:dyDescent="0.3">
      <c r="A504" s="2">
        <v>45303</v>
      </c>
      <c r="B504" s="10">
        <v>431</v>
      </c>
      <c r="C504" s="1">
        <v>47</v>
      </c>
      <c r="D504" s="1">
        <v>15</v>
      </c>
    </row>
    <row r="505" spans="1:4" x14ac:dyDescent="0.3">
      <c r="A505" s="2">
        <v>45303</v>
      </c>
      <c r="B505" s="10">
        <v>444</v>
      </c>
      <c r="C505" s="1">
        <v>48</v>
      </c>
      <c r="D505" s="1">
        <v>15</v>
      </c>
    </row>
    <row r="506" spans="1:4" x14ac:dyDescent="0.3">
      <c r="A506" s="2">
        <v>45303</v>
      </c>
      <c r="B506" s="10">
        <v>13</v>
      </c>
      <c r="C506" s="1">
        <v>49</v>
      </c>
      <c r="D506" s="1">
        <v>15</v>
      </c>
    </row>
    <row r="507" spans="1:4" x14ac:dyDescent="0.3">
      <c r="A507" s="2">
        <v>45303</v>
      </c>
      <c r="B507" s="10">
        <v>13</v>
      </c>
      <c r="C507" s="1">
        <v>50</v>
      </c>
      <c r="D507" s="1">
        <v>15</v>
      </c>
    </row>
    <row r="508" spans="1:4" x14ac:dyDescent="0.3">
      <c r="A508" s="2">
        <v>45303</v>
      </c>
      <c r="B508" s="10">
        <v>1</v>
      </c>
      <c r="C508" s="1">
        <v>52</v>
      </c>
      <c r="D508" s="1">
        <v>15</v>
      </c>
    </row>
    <row r="509" spans="1:4" x14ac:dyDescent="0.3">
      <c r="A509" s="2">
        <v>45304</v>
      </c>
      <c r="B509" s="10">
        <v>422</v>
      </c>
      <c r="C509" s="1">
        <v>46</v>
      </c>
      <c r="D509" s="1">
        <v>16</v>
      </c>
    </row>
    <row r="510" spans="1:4" x14ac:dyDescent="0.3">
      <c r="A510" s="2">
        <v>45304</v>
      </c>
      <c r="B510" s="10">
        <v>439</v>
      </c>
      <c r="C510" s="1">
        <v>47</v>
      </c>
      <c r="D510" s="1">
        <v>16</v>
      </c>
    </row>
    <row r="511" spans="1:4" x14ac:dyDescent="0.3">
      <c r="A511" s="2">
        <v>45304</v>
      </c>
      <c r="B511" s="10">
        <v>363</v>
      </c>
      <c r="C511" s="1">
        <v>48</v>
      </c>
      <c r="D511" s="1">
        <v>16</v>
      </c>
    </row>
    <row r="512" spans="1:4" x14ac:dyDescent="0.3">
      <c r="A512" s="2">
        <v>45304</v>
      </c>
      <c r="B512" s="10">
        <v>27</v>
      </c>
      <c r="C512" s="1">
        <v>50</v>
      </c>
      <c r="D512" s="1">
        <v>16</v>
      </c>
    </row>
    <row r="513" spans="1:4" x14ac:dyDescent="0.3">
      <c r="A513" s="2">
        <v>45304</v>
      </c>
      <c r="B513" s="10">
        <v>8</v>
      </c>
      <c r="C513" s="1">
        <v>54</v>
      </c>
      <c r="D513" s="1">
        <v>16</v>
      </c>
    </row>
    <row r="514" spans="1:4" x14ac:dyDescent="0.3">
      <c r="A514" s="2">
        <v>45305</v>
      </c>
      <c r="B514" s="10">
        <v>467</v>
      </c>
      <c r="C514" s="1">
        <v>46</v>
      </c>
      <c r="D514" s="1">
        <v>17</v>
      </c>
    </row>
    <row r="515" spans="1:4" x14ac:dyDescent="0.3">
      <c r="A515" s="2">
        <v>45305</v>
      </c>
      <c r="B515" s="10">
        <v>446</v>
      </c>
      <c r="C515" s="1">
        <v>47</v>
      </c>
      <c r="D515" s="1">
        <v>17</v>
      </c>
    </row>
    <row r="516" spans="1:4" x14ac:dyDescent="0.3">
      <c r="A516" s="2">
        <v>45305</v>
      </c>
      <c r="B516" s="10">
        <v>459</v>
      </c>
      <c r="C516" s="1">
        <v>48</v>
      </c>
      <c r="D516" s="1">
        <v>17</v>
      </c>
    </row>
    <row r="517" spans="1:4" x14ac:dyDescent="0.3">
      <c r="A517" s="2">
        <v>45305</v>
      </c>
      <c r="B517" s="10">
        <v>7</v>
      </c>
      <c r="C517" s="1">
        <v>49</v>
      </c>
      <c r="D517" s="1">
        <v>17</v>
      </c>
    </row>
    <row r="518" spans="1:4" x14ac:dyDescent="0.3">
      <c r="A518" s="2">
        <v>45305</v>
      </c>
      <c r="B518" s="10">
        <v>5</v>
      </c>
      <c r="C518" s="1">
        <v>51</v>
      </c>
      <c r="D518" s="1">
        <v>17</v>
      </c>
    </row>
    <row r="519" spans="1:4" x14ac:dyDescent="0.3">
      <c r="A519" s="2">
        <v>45306</v>
      </c>
      <c r="B519" s="10">
        <v>433</v>
      </c>
      <c r="C519" s="1">
        <v>46</v>
      </c>
      <c r="D519" s="1">
        <v>18</v>
      </c>
    </row>
    <row r="520" spans="1:4" x14ac:dyDescent="0.3">
      <c r="A520" s="2">
        <v>45306</v>
      </c>
      <c r="B520" s="10">
        <v>414</v>
      </c>
      <c r="C520" s="1">
        <v>47</v>
      </c>
      <c r="D520" s="1">
        <v>18</v>
      </c>
    </row>
    <row r="521" spans="1:4" x14ac:dyDescent="0.3">
      <c r="A521" s="2">
        <v>45306</v>
      </c>
      <c r="B521" s="10">
        <v>458</v>
      </c>
      <c r="C521" s="1">
        <v>48</v>
      </c>
      <c r="D521" s="1">
        <v>18</v>
      </c>
    </row>
    <row r="522" spans="1:4" x14ac:dyDescent="0.3">
      <c r="A522" s="2">
        <v>45306</v>
      </c>
      <c r="B522" s="10">
        <v>1</v>
      </c>
      <c r="C522" s="1">
        <v>49</v>
      </c>
      <c r="D522" s="1">
        <v>18</v>
      </c>
    </row>
    <row r="523" spans="1:4" x14ac:dyDescent="0.3">
      <c r="A523" s="2">
        <v>45306</v>
      </c>
      <c r="B523" s="10">
        <v>10</v>
      </c>
      <c r="C523" s="1">
        <v>50</v>
      </c>
      <c r="D523" s="1">
        <v>18</v>
      </c>
    </row>
    <row r="524" spans="1:4" x14ac:dyDescent="0.3">
      <c r="A524" s="2">
        <v>45306</v>
      </c>
      <c r="B524" s="10">
        <v>10</v>
      </c>
      <c r="C524" s="1">
        <v>51</v>
      </c>
      <c r="D524" s="1">
        <v>18</v>
      </c>
    </row>
    <row r="525" spans="1:4" x14ac:dyDescent="0.3">
      <c r="A525" s="2">
        <v>45307</v>
      </c>
      <c r="B525" s="10">
        <v>445</v>
      </c>
      <c r="C525" s="1">
        <v>46</v>
      </c>
      <c r="D525" s="1">
        <v>19</v>
      </c>
    </row>
    <row r="526" spans="1:4" x14ac:dyDescent="0.3">
      <c r="A526" s="2">
        <v>45307</v>
      </c>
      <c r="B526" s="10">
        <v>460</v>
      </c>
      <c r="C526" s="1">
        <v>47</v>
      </c>
      <c r="D526" s="1">
        <v>19</v>
      </c>
    </row>
    <row r="527" spans="1:4" x14ac:dyDescent="0.3">
      <c r="A527" s="2">
        <v>45307</v>
      </c>
      <c r="B527" s="10">
        <v>454</v>
      </c>
      <c r="C527" s="1">
        <v>48</v>
      </c>
      <c r="D527" s="1">
        <v>19</v>
      </c>
    </row>
    <row r="528" spans="1:4" x14ac:dyDescent="0.3">
      <c r="A528" s="2">
        <v>45307</v>
      </c>
      <c r="B528" s="10">
        <v>14</v>
      </c>
      <c r="C528" s="1">
        <v>50</v>
      </c>
      <c r="D528" s="1">
        <v>19</v>
      </c>
    </row>
    <row r="529" spans="1:4" x14ac:dyDescent="0.3">
      <c r="A529" s="2">
        <v>45308</v>
      </c>
      <c r="B529" s="10">
        <v>437</v>
      </c>
      <c r="C529" s="1">
        <v>46</v>
      </c>
      <c r="D529" s="1">
        <v>20</v>
      </c>
    </row>
    <row r="530" spans="1:4" x14ac:dyDescent="0.3">
      <c r="A530" s="2">
        <v>45308</v>
      </c>
      <c r="B530" s="10">
        <v>450</v>
      </c>
      <c r="C530" s="1">
        <v>47</v>
      </c>
      <c r="D530" s="1">
        <v>20</v>
      </c>
    </row>
    <row r="531" spans="1:4" x14ac:dyDescent="0.3">
      <c r="A531" s="2">
        <v>45308</v>
      </c>
      <c r="B531" s="10">
        <v>444</v>
      </c>
      <c r="C531" s="1">
        <v>48</v>
      </c>
      <c r="D531" s="1">
        <v>20</v>
      </c>
    </row>
    <row r="532" spans="1:4" x14ac:dyDescent="0.3">
      <c r="A532" s="2">
        <v>45308</v>
      </c>
      <c r="B532" s="10">
        <v>1</v>
      </c>
      <c r="C532" s="1">
        <v>49</v>
      </c>
      <c r="D532" s="1">
        <v>20</v>
      </c>
    </row>
    <row r="533" spans="1:4" x14ac:dyDescent="0.3">
      <c r="A533" s="2">
        <v>45308</v>
      </c>
      <c r="B533" s="10">
        <v>30</v>
      </c>
      <c r="C533" s="1">
        <v>53</v>
      </c>
      <c r="D533" s="1">
        <v>20</v>
      </c>
    </row>
    <row r="534" spans="1:4" x14ac:dyDescent="0.3">
      <c r="A534" s="2">
        <v>45309</v>
      </c>
      <c r="B534" s="10">
        <v>386</v>
      </c>
      <c r="C534" s="1">
        <v>46</v>
      </c>
      <c r="D534" s="1">
        <v>21</v>
      </c>
    </row>
    <row r="535" spans="1:4" x14ac:dyDescent="0.3">
      <c r="A535" s="2">
        <v>45309</v>
      </c>
      <c r="B535" s="10">
        <v>387</v>
      </c>
      <c r="C535" s="1">
        <v>47</v>
      </c>
      <c r="D535" s="1">
        <v>21</v>
      </c>
    </row>
    <row r="536" spans="1:4" x14ac:dyDescent="0.3">
      <c r="A536" s="2">
        <v>45309</v>
      </c>
      <c r="B536" s="10">
        <v>438</v>
      </c>
      <c r="C536" s="1">
        <v>48</v>
      </c>
      <c r="D536" s="1">
        <v>21</v>
      </c>
    </row>
    <row r="537" spans="1:4" x14ac:dyDescent="0.3">
      <c r="A537" s="2">
        <v>45309</v>
      </c>
      <c r="B537" s="10">
        <v>1</v>
      </c>
      <c r="C537" s="1">
        <v>49</v>
      </c>
      <c r="D537" s="1">
        <v>21</v>
      </c>
    </row>
    <row r="538" spans="1:4" x14ac:dyDescent="0.3">
      <c r="A538" s="2">
        <v>45309</v>
      </c>
      <c r="B538" s="10">
        <v>3</v>
      </c>
      <c r="C538" s="1">
        <v>50</v>
      </c>
      <c r="D538" s="1">
        <v>21</v>
      </c>
    </row>
    <row r="539" spans="1:4" x14ac:dyDescent="0.3">
      <c r="A539" s="2">
        <v>45309</v>
      </c>
      <c r="B539" s="10">
        <v>14</v>
      </c>
      <c r="C539" s="1">
        <v>53</v>
      </c>
      <c r="D539" s="1">
        <v>21</v>
      </c>
    </row>
    <row r="540" spans="1:4" x14ac:dyDescent="0.3">
      <c r="A540" s="2">
        <v>45310</v>
      </c>
      <c r="B540" s="10">
        <v>436</v>
      </c>
      <c r="C540" s="1">
        <v>46</v>
      </c>
      <c r="D540" s="1">
        <v>22</v>
      </c>
    </row>
    <row r="541" spans="1:4" x14ac:dyDescent="0.3">
      <c r="A541" s="2">
        <v>45310</v>
      </c>
      <c r="B541" s="10">
        <v>421</v>
      </c>
      <c r="C541" s="1">
        <v>47</v>
      </c>
      <c r="D541" s="1">
        <v>22</v>
      </c>
    </row>
    <row r="542" spans="1:4" x14ac:dyDescent="0.3">
      <c r="A542" s="2">
        <v>45310</v>
      </c>
      <c r="B542" s="10">
        <v>447</v>
      </c>
      <c r="C542" s="1">
        <v>48</v>
      </c>
      <c r="D542" s="1">
        <v>22</v>
      </c>
    </row>
    <row r="543" spans="1:4" x14ac:dyDescent="0.3">
      <c r="A543" s="2">
        <v>45310</v>
      </c>
      <c r="B543" s="10">
        <v>7</v>
      </c>
      <c r="C543" s="1">
        <v>49</v>
      </c>
      <c r="D543" s="1">
        <v>22</v>
      </c>
    </row>
    <row r="544" spans="1:4" x14ac:dyDescent="0.3">
      <c r="A544" s="2">
        <v>45310</v>
      </c>
      <c r="B544" s="10">
        <v>22</v>
      </c>
      <c r="C544" s="1">
        <v>50</v>
      </c>
      <c r="D544" s="1">
        <v>22</v>
      </c>
    </row>
    <row r="545" spans="1:4" x14ac:dyDescent="0.3">
      <c r="A545" s="2">
        <v>45310</v>
      </c>
      <c r="B545" s="10">
        <v>1</v>
      </c>
      <c r="C545" s="1">
        <v>51</v>
      </c>
      <c r="D545" s="1">
        <v>22</v>
      </c>
    </row>
    <row r="546" spans="1:4" x14ac:dyDescent="0.3">
      <c r="A546" s="2">
        <v>45310</v>
      </c>
      <c r="B546" s="10">
        <v>0</v>
      </c>
      <c r="C546" s="1">
        <v>52</v>
      </c>
      <c r="D546" s="1">
        <v>22</v>
      </c>
    </row>
    <row r="547" spans="1:4" x14ac:dyDescent="0.3">
      <c r="A547" s="2">
        <v>45310</v>
      </c>
      <c r="B547" s="10">
        <v>2</v>
      </c>
      <c r="C547" s="1">
        <v>53</v>
      </c>
      <c r="D547" s="1">
        <v>22</v>
      </c>
    </row>
    <row r="548" spans="1:4" x14ac:dyDescent="0.3">
      <c r="A548" s="2">
        <v>45310</v>
      </c>
      <c r="B548" s="10">
        <v>0</v>
      </c>
      <c r="C548" s="1">
        <v>54</v>
      </c>
      <c r="D548" s="1">
        <v>22</v>
      </c>
    </row>
    <row r="549" spans="1:4" x14ac:dyDescent="0.3">
      <c r="A549" s="2">
        <v>45311</v>
      </c>
      <c r="B549" s="10">
        <v>430</v>
      </c>
      <c r="C549" s="1">
        <v>46</v>
      </c>
      <c r="D549" s="1">
        <v>23</v>
      </c>
    </row>
    <row r="550" spans="1:4" x14ac:dyDescent="0.3">
      <c r="A550" s="2">
        <v>45311</v>
      </c>
      <c r="B550" s="10">
        <v>409</v>
      </c>
      <c r="C550" s="1">
        <v>47</v>
      </c>
      <c r="D550" s="1">
        <v>23</v>
      </c>
    </row>
    <row r="551" spans="1:4" x14ac:dyDescent="0.3">
      <c r="A551" s="2">
        <v>45311</v>
      </c>
      <c r="B551" s="10">
        <v>455</v>
      </c>
      <c r="C551" s="1">
        <v>48</v>
      </c>
      <c r="D551" s="1">
        <v>23</v>
      </c>
    </row>
    <row r="552" spans="1:4" x14ac:dyDescent="0.3">
      <c r="A552" s="2">
        <v>45311</v>
      </c>
      <c r="B552" s="10">
        <v>1</v>
      </c>
      <c r="C552" s="1">
        <v>49</v>
      </c>
      <c r="D552" s="1">
        <v>23</v>
      </c>
    </row>
    <row r="553" spans="1:4" x14ac:dyDescent="0.3">
      <c r="A553" s="2">
        <v>45311</v>
      </c>
      <c r="B553" s="10">
        <v>3</v>
      </c>
      <c r="C553" s="1">
        <v>50</v>
      </c>
      <c r="D553" s="1">
        <v>23</v>
      </c>
    </row>
    <row r="554" spans="1:4" x14ac:dyDescent="0.3">
      <c r="A554" s="2">
        <v>45311</v>
      </c>
      <c r="B554" s="10">
        <v>1</v>
      </c>
      <c r="C554" s="1">
        <v>51</v>
      </c>
      <c r="D554" s="1">
        <v>23</v>
      </c>
    </row>
    <row r="555" spans="1:4" x14ac:dyDescent="0.3">
      <c r="A555" s="2">
        <v>45311</v>
      </c>
      <c r="B555" s="10">
        <v>3</v>
      </c>
      <c r="C555" s="1">
        <v>52</v>
      </c>
      <c r="D555" s="1">
        <v>23</v>
      </c>
    </row>
    <row r="556" spans="1:4" x14ac:dyDescent="0.3">
      <c r="A556" s="2">
        <v>45311</v>
      </c>
      <c r="B556" s="10">
        <v>0</v>
      </c>
      <c r="C556" s="1">
        <v>53</v>
      </c>
      <c r="D556" s="1">
        <v>23</v>
      </c>
    </row>
    <row r="557" spans="1:4" x14ac:dyDescent="0.3">
      <c r="A557" s="2">
        <v>45311</v>
      </c>
      <c r="B557" s="10">
        <v>0</v>
      </c>
      <c r="C557" s="1">
        <v>54</v>
      </c>
      <c r="D557" s="1">
        <v>23</v>
      </c>
    </row>
    <row r="558" spans="1:4" x14ac:dyDescent="0.3">
      <c r="A558" s="2">
        <v>45312</v>
      </c>
      <c r="B558" s="10">
        <v>444</v>
      </c>
      <c r="C558" s="1">
        <v>46</v>
      </c>
      <c r="D558" s="1">
        <v>24</v>
      </c>
    </row>
    <row r="559" spans="1:4" x14ac:dyDescent="0.3">
      <c r="A559" s="2">
        <v>45312</v>
      </c>
      <c r="B559" s="10">
        <v>436</v>
      </c>
      <c r="C559" s="1">
        <v>47</v>
      </c>
      <c r="D559" s="1">
        <v>24</v>
      </c>
    </row>
    <row r="560" spans="1:4" x14ac:dyDescent="0.3">
      <c r="A560" s="2">
        <v>45312</v>
      </c>
      <c r="B560" s="10">
        <v>425</v>
      </c>
      <c r="C560" s="1">
        <v>48</v>
      </c>
      <c r="D560" s="1">
        <v>24</v>
      </c>
    </row>
    <row r="561" spans="1:4" x14ac:dyDescent="0.3">
      <c r="A561" s="2">
        <v>45312</v>
      </c>
      <c r="B561" s="10">
        <v>19</v>
      </c>
      <c r="C561" s="1">
        <v>49</v>
      </c>
      <c r="D561" s="1">
        <v>24</v>
      </c>
    </row>
    <row r="562" spans="1:4" x14ac:dyDescent="0.3">
      <c r="A562" s="2">
        <v>45312</v>
      </c>
      <c r="B562" s="10">
        <v>2</v>
      </c>
      <c r="C562" s="1">
        <v>50</v>
      </c>
      <c r="D562" s="1">
        <v>24</v>
      </c>
    </row>
    <row r="563" spans="1:4" x14ac:dyDescent="0.3">
      <c r="A563" s="2">
        <v>45312</v>
      </c>
      <c r="B563" s="10">
        <v>2</v>
      </c>
      <c r="C563" s="1">
        <v>51</v>
      </c>
      <c r="D563" s="1">
        <v>24</v>
      </c>
    </row>
    <row r="564" spans="1:4" x14ac:dyDescent="0.3">
      <c r="A564" s="2">
        <v>45313</v>
      </c>
      <c r="B564" s="10">
        <v>397</v>
      </c>
      <c r="C564" s="1">
        <v>46</v>
      </c>
      <c r="D564" s="1">
        <v>25</v>
      </c>
    </row>
    <row r="565" spans="1:4" x14ac:dyDescent="0.3">
      <c r="A565" s="2">
        <v>45313</v>
      </c>
      <c r="B565" s="10">
        <v>424</v>
      </c>
      <c r="C565" s="1">
        <v>47</v>
      </c>
      <c r="D565" s="1">
        <v>25</v>
      </c>
    </row>
    <row r="566" spans="1:4" x14ac:dyDescent="0.3">
      <c r="A566" s="2">
        <v>45313</v>
      </c>
      <c r="B566" s="10">
        <v>443</v>
      </c>
      <c r="C566" s="1">
        <v>48</v>
      </c>
      <c r="D566" s="1">
        <v>25</v>
      </c>
    </row>
    <row r="567" spans="1:4" x14ac:dyDescent="0.3">
      <c r="A567" s="2">
        <v>45313</v>
      </c>
      <c r="B567" s="10">
        <v>3</v>
      </c>
      <c r="C567" s="1">
        <v>49</v>
      </c>
      <c r="D567" s="1">
        <v>25</v>
      </c>
    </row>
    <row r="568" spans="1:4" x14ac:dyDescent="0.3">
      <c r="A568" s="2">
        <v>45313</v>
      </c>
      <c r="B568" s="10">
        <v>27</v>
      </c>
      <c r="C568" s="1">
        <v>50</v>
      </c>
      <c r="D568" s="1">
        <v>25</v>
      </c>
    </row>
    <row r="569" spans="1:4" x14ac:dyDescent="0.3">
      <c r="A569" s="2">
        <v>45313</v>
      </c>
      <c r="B569" s="10">
        <v>1</v>
      </c>
      <c r="C569" s="1">
        <v>51</v>
      </c>
      <c r="D569" s="1">
        <v>25</v>
      </c>
    </row>
    <row r="570" spans="1:4" x14ac:dyDescent="0.3">
      <c r="A570" s="2">
        <v>45314</v>
      </c>
      <c r="B570" s="10">
        <v>450</v>
      </c>
      <c r="C570" s="1">
        <v>46</v>
      </c>
      <c r="D570" s="1">
        <v>26</v>
      </c>
    </row>
    <row r="571" spans="1:4" x14ac:dyDescent="0.3">
      <c r="A571" s="2">
        <v>45314</v>
      </c>
      <c r="B571" s="10">
        <v>445</v>
      </c>
      <c r="C571" s="1">
        <v>47</v>
      </c>
      <c r="D571" s="1">
        <v>26</v>
      </c>
    </row>
    <row r="572" spans="1:4" x14ac:dyDescent="0.3">
      <c r="A572" s="2">
        <v>45314</v>
      </c>
      <c r="B572" s="10">
        <v>407</v>
      </c>
      <c r="C572" s="1">
        <v>48</v>
      </c>
      <c r="D572" s="1">
        <v>26</v>
      </c>
    </row>
    <row r="573" spans="1:4" x14ac:dyDescent="0.3">
      <c r="A573" s="2">
        <v>45314</v>
      </c>
      <c r="B573" s="10">
        <v>9</v>
      </c>
      <c r="C573" s="1">
        <v>49</v>
      </c>
      <c r="D573" s="1">
        <v>26</v>
      </c>
    </row>
    <row r="574" spans="1:4" x14ac:dyDescent="0.3">
      <c r="A574" s="2">
        <v>45314</v>
      </c>
      <c r="B574" s="10">
        <v>22</v>
      </c>
      <c r="C574" s="1">
        <v>50</v>
      </c>
      <c r="D574" s="1">
        <v>26</v>
      </c>
    </row>
    <row r="575" spans="1:4" x14ac:dyDescent="0.3">
      <c r="A575" s="2">
        <v>45314</v>
      </c>
      <c r="B575" s="10">
        <v>8</v>
      </c>
      <c r="C575" s="1">
        <v>51</v>
      </c>
      <c r="D575" s="1">
        <v>26</v>
      </c>
    </row>
    <row r="576" spans="1:4" x14ac:dyDescent="0.3">
      <c r="A576" s="2">
        <v>45314</v>
      </c>
      <c r="B576" s="10">
        <v>1</v>
      </c>
      <c r="C576" s="1">
        <v>52</v>
      </c>
      <c r="D576" s="1">
        <v>26</v>
      </c>
    </row>
    <row r="577" spans="1:4" x14ac:dyDescent="0.3">
      <c r="A577" s="2">
        <v>45315</v>
      </c>
      <c r="B577" s="10">
        <v>353</v>
      </c>
      <c r="C577" s="1">
        <v>46</v>
      </c>
      <c r="D577" s="1">
        <v>27</v>
      </c>
    </row>
    <row r="578" spans="1:4" x14ac:dyDescent="0.3">
      <c r="A578" s="2">
        <v>45315</v>
      </c>
      <c r="B578" s="10">
        <v>349</v>
      </c>
      <c r="C578" s="1">
        <v>47</v>
      </c>
      <c r="D578" s="1">
        <v>27</v>
      </c>
    </row>
    <row r="579" spans="1:4" x14ac:dyDescent="0.3">
      <c r="A579" s="2">
        <v>45315</v>
      </c>
      <c r="B579" s="10">
        <v>463</v>
      </c>
      <c r="C579" s="1">
        <v>48</v>
      </c>
      <c r="D579" s="1">
        <v>27</v>
      </c>
    </row>
    <row r="580" spans="1:4" x14ac:dyDescent="0.3">
      <c r="A580" s="2">
        <v>45315</v>
      </c>
      <c r="B580" s="10">
        <v>0</v>
      </c>
      <c r="C580" s="1">
        <v>49</v>
      </c>
      <c r="D580" s="1">
        <v>27</v>
      </c>
    </row>
    <row r="581" spans="1:4" x14ac:dyDescent="0.3">
      <c r="A581" s="2">
        <v>45315</v>
      </c>
      <c r="B581" s="10">
        <v>55</v>
      </c>
      <c r="C581" s="1">
        <v>50</v>
      </c>
      <c r="D581" s="1">
        <v>27</v>
      </c>
    </row>
    <row r="582" spans="1:4" x14ac:dyDescent="0.3">
      <c r="A582" s="2">
        <v>45315</v>
      </c>
      <c r="B582" s="10">
        <v>8</v>
      </c>
      <c r="C582" s="1">
        <v>51</v>
      </c>
      <c r="D582" s="1">
        <v>27</v>
      </c>
    </row>
    <row r="583" spans="1:4" x14ac:dyDescent="0.3">
      <c r="A583" s="2">
        <v>45316</v>
      </c>
      <c r="B583" s="10">
        <v>466</v>
      </c>
      <c r="C583" s="1">
        <v>46</v>
      </c>
      <c r="D583" s="1">
        <v>28</v>
      </c>
    </row>
    <row r="584" spans="1:4" x14ac:dyDescent="0.3">
      <c r="A584" s="2">
        <v>45316</v>
      </c>
      <c r="B584" s="10">
        <v>465</v>
      </c>
      <c r="C584" s="1">
        <v>47</v>
      </c>
      <c r="D584" s="1">
        <v>28</v>
      </c>
    </row>
    <row r="585" spans="1:4" x14ac:dyDescent="0.3">
      <c r="A585" s="2">
        <v>45316</v>
      </c>
      <c r="B585" s="10">
        <v>475</v>
      </c>
      <c r="C585" s="1">
        <v>48</v>
      </c>
      <c r="D585" s="1">
        <v>28</v>
      </c>
    </row>
    <row r="586" spans="1:4" x14ac:dyDescent="0.3">
      <c r="A586" s="2">
        <v>45316</v>
      </c>
      <c r="B586" s="10">
        <v>19</v>
      </c>
      <c r="C586" s="1">
        <v>49</v>
      </c>
      <c r="D586" s="1">
        <v>28</v>
      </c>
    </row>
    <row r="587" spans="1:4" x14ac:dyDescent="0.3">
      <c r="A587" s="2">
        <v>45317</v>
      </c>
      <c r="B587" s="10">
        <v>468</v>
      </c>
      <c r="C587" s="1">
        <v>46</v>
      </c>
      <c r="D587" s="1">
        <v>29</v>
      </c>
    </row>
    <row r="588" spans="1:4" x14ac:dyDescent="0.3">
      <c r="A588" s="2">
        <v>45317</v>
      </c>
      <c r="B588" s="10">
        <v>433</v>
      </c>
      <c r="C588" s="1">
        <v>47</v>
      </c>
      <c r="D588" s="1">
        <v>29</v>
      </c>
    </row>
    <row r="589" spans="1:4" x14ac:dyDescent="0.3">
      <c r="A589" s="2">
        <v>45317</v>
      </c>
      <c r="B589" s="10">
        <v>466</v>
      </c>
      <c r="C589" s="1">
        <v>48</v>
      </c>
      <c r="D589" s="1">
        <v>29</v>
      </c>
    </row>
    <row r="590" spans="1:4" x14ac:dyDescent="0.3">
      <c r="A590" s="2">
        <v>45318</v>
      </c>
      <c r="B590" s="10">
        <v>424</v>
      </c>
      <c r="C590" s="1">
        <v>46</v>
      </c>
      <c r="D590" s="1">
        <v>30</v>
      </c>
    </row>
    <row r="591" spans="1:4" x14ac:dyDescent="0.3">
      <c r="A591" s="2">
        <v>45318</v>
      </c>
      <c r="B591" s="10">
        <v>455</v>
      </c>
      <c r="C591" s="1">
        <v>47</v>
      </c>
      <c r="D591" s="1">
        <v>30</v>
      </c>
    </row>
    <row r="592" spans="1:4" x14ac:dyDescent="0.3">
      <c r="A592" s="2">
        <v>45318</v>
      </c>
      <c r="B592" s="10">
        <v>458</v>
      </c>
      <c r="C592" s="1">
        <v>48</v>
      </c>
      <c r="D592" s="1">
        <v>30</v>
      </c>
    </row>
    <row r="593" spans="1:4" x14ac:dyDescent="0.3">
      <c r="A593" s="2">
        <v>45318</v>
      </c>
      <c r="B593" s="10">
        <v>44</v>
      </c>
      <c r="C593" s="1">
        <v>49</v>
      </c>
      <c r="D593" s="1">
        <v>30</v>
      </c>
    </row>
    <row r="594" spans="1:4" x14ac:dyDescent="0.3">
      <c r="A594" s="2">
        <v>45318</v>
      </c>
      <c r="B594" s="10">
        <v>2</v>
      </c>
      <c r="C594" s="1">
        <v>50</v>
      </c>
      <c r="D594" s="1">
        <v>30</v>
      </c>
    </row>
    <row r="595" spans="1:4" x14ac:dyDescent="0.3">
      <c r="A595" s="2">
        <v>45319</v>
      </c>
      <c r="B595" s="10">
        <v>407</v>
      </c>
      <c r="C595" s="1">
        <v>46</v>
      </c>
      <c r="D595" s="1">
        <v>31</v>
      </c>
    </row>
    <row r="596" spans="1:4" x14ac:dyDescent="0.3">
      <c r="A596" s="2">
        <v>45319</v>
      </c>
      <c r="B596" s="10">
        <v>446</v>
      </c>
      <c r="C596" s="1">
        <v>47</v>
      </c>
      <c r="D596" s="1">
        <v>31</v>
      </c>
    </row>
    <row r="597" spans="1:4" x14ac:dyDescent="0.3">
      <c r="A597" s="2">
        <v>45319</v>
      </c>
      <c r="B597" s="10">
        <v>460</v>
      </c>
      <c r="C597" s="1">
        <v>48</v>
      </c>
      <c r="D597" s="1">
        <v>31</v>
      </c>
    </row>
    <row r="598" spans="1:4" x14ac:dyDescent="0.3">
      <c r="A598" s="2">
        <v>45319</v>
      </c>
      <c r="B598" s="10">
        <v>5</v>
      </c>
      <c r="C598" s="1">
        <v>49</v>
      </c>
      <c r="D598" s="1">
        <v>31</v>
      </c>
    </row>
    <row r="599" spans="1:4" x14ac:dyDescent="0.3">
      <c r="A599" s="2">
        <v>45319</v>
      </c>
      <c r="B599" s="10">
        <v>1</v>
      </c>
      <c r="C599" s="1">
        <v>50</v>
      </c>
      <c r="D599" s="1">
        <v>31</v>
      </c>
    </row>
    <row r="600" spans="1:4" x14ac:dyDescent="0.3">
      <c r="A600" s="2">
        <v>45319</v>
      </c>
      <c r="B600" s="10">
        <v>5</v>
      </c>
      <c r="C600" s="1">
        <v>52</v>
      </c>
      <c r="D600" s="1">
        <v>31</v>
      </c>
    </row>
    <row r="601" spans="1:4" x14ac:dyDescent="0.3">
      <c r="A601" s="2">
        <v>45320</v>
      </c>
      <c r="B601" s="10">
        <v>436</v>
      </c>
      <c r="C601" s="1">
        <v>46</v>
      </c>
      <c r="D601" s="1">
        <v>32</v>
      </c>
    </row>
    <row r="602" spans="1:4" x14ac:dyDescent="0.3">
      <c r="A602" s="2">
        <v>45320</v>
      </c>
      <c r="B602" s="10">
        <v>451</v>
      </c>
      <c r="C602" s="1">
        <v>47</v>
      </c>
      <c r="D602" s="1">
        <v>32</v>
      </c>
    </row>
    <row r="603" spans="1:4" x14ac:dyDescent="0.3">
      <c r="A603" s="2">
        <v>45320</v>
      </c>
      <c r="B603" s="10">
        <v>439</v>
      </c>
      <c r="C603" s="1">
        <v>48</v>
      </c>
      <c r="D603" s="1">
        <v>32</v>
      </c>
    </row>
    <row r="604" spans="1:4" x14ac:dyDescent="0.3">
      <c r="A604" s="2">
        <v>45320</v>
      </c>
      <c r="B604" s="10">
        <v>0</v>
      </c>
      <c r="C604" s="1">
        <v>49</v>
      </c>
      <c r="D604" s="1">
        <v>32</v>
      </c>
    </row>
    <row r="605" spans="1:4" x14ac:dyDescent="0.3">
      <c r="A605" s="2">
        <v>45320</v>
      </c>
      <c r="B605" s="10">
        <v>31</v>
      </c>
      <c r="C605" s="1">
        <v>50</v>
      </c>
      <c r="D605" s="1">
        <v>32</v>
      </c>
    </row>
    <row r="606" spans="1:4" x14ac:dyDescent="0.3">
      <c r="A606" s="2">
        <v>45320</v>
      </c>
      <c r="B606" s="10">
        <v>12</v>
      </c>
      <c r="C606" s="1">
        <v>51</v>
      </c>
      <c r="D606" s="1">
        <v>32</v>
      </c>
    </row>
    <row r="607" spans="1:4" x14ac:dyDescent="0.3">
      <c r="A607" s="2">
        <v>45320</v>
      </c>
      <c r="B607" s="10">
        <v>0</v>
      </c>
      <c r="C607" s="1">
        <v>52</v>
      </c>
      <c r="D607" s="1">
        <v>32</v>
      </c>
    </row>
    <row r="608" spans="1:4" x14ac:dyDescent="0.3">
      <c r="A608" s="2">
        <v>45320</v>
      </c>
      <c r="B608" s="10">
        <v>5</v>
      </c>
      <c r="C608" s="1">
        <v>53</v>
      </c>
      <c r="D608" s="1">
        <v>32</v>
      </c>
    </row>
    <row r="609" spans="1:4" x14ac:dyDescent="0.3">
      <c r="A609" s="2">
        <v>45320</v>
      </c>
      <c r="B609" s="10">
        <v>0</v>
      </c>
      <c r="C609" s="1">
        <v>54</v>
      </c>
      <c r="D609" s="1">
        <v>32</v>
      </c>
    </row>
    <row r="610" spans="1:4" x14ac:dyDescent="0.3">
      <c r="A610" s="2">
        <v>45321</v>
      </c>
      <c r="B610" s="10">
        <v>448</v>
      </c>
      <c r="C610" s="1">
        <v>46</v>
      </c>
      <c r="D610" s="1">
        <v>33</v>
      </c>
    </row>
    <row r="611" spans="1:4" x14ac:dyDescent="0.3">
      <c r="A611" s="2">
        <v>45321</v>
      </c>
      <c r="B611" s="10">
        <v>445</v>
      </c>
      <c r="C611" s="1">
        <v>47</v>
      </c>
      <c r="D611" s="1">
        <v>33</v>
      </c>
    </row>
    <row r="612" spans="1:4" x14ac:dyDescent="0.3">
      <c r="A612" s="2">
        <v>45321</v>
      </c>
      <c r="B612" s="10">
        <v>438</v>
      </c>
      <c r="C612" s="1">
        <v>48</v>
      </c>
      <c r="D612" s="1">
        <v>33</v>
      </c>
    </row>
    <row r="613" spans="1:4" x14ac:dyDescent="0.3">
      <c r="A613" s="2">
        <v>45321</v>
      </c>
      <c r="B613" s="10">
        <v>5</v>
      </c>
      <c r="C613" s="1">
        <v>49</v>
      </c>
      <c r="D613" s="1">
        <v>33</v>
      </c>
    </row>
    <row r="614" spans="1:4" x14ac:dyDescent="0.3">
      <c r="A614" s="2">
        <v>45321</v>
      </c>
      <c r="B614" s="10">
        <v>4</v>
      </c>
      <c r="C614" s="1">
        <v>50</v>
      </c>
      <c r="D614" s="1">
        <v>33</v>
      </c>
    </row>
    <row r="615" spans="1:4" x14ac:dyDescent="0.3">
      <c r="A615" s="2">
        <v>45321</v>
      </c>
      <c r="B615" s="10">
        <v>0</v>
      </c>
      <c r="C615" s="1">
        <v>51</v>
      </c>
      <c r="D615" s="1">
        <v>33</v>
      </c>
    </row>
    <row r="616" spans="1:4" x14ac:dyDescent="0.3">
      <c r="A616" s="2">
        <v>45321</v>
      </c>
      <c r="B616" s="10">
        <v>0</v>
      </c>
      <c r="C616" s="1">
        <v>52</v>
      </c>
      <c r="D616" s="1">
        <v>33</v>
      </c>
    </row>
    <row r="617" spans="1:4" x14ac:dyDescent="0.3">
      <c r="A617" s="2">
        <v>45321</v>
      </c>
      <c r="B617" s="10">
        <v>1</v>
      </c>
      <c r="C617" s="1">
        <v>53</v>
      </c>
      <c r="D617" s="1">
        <v>33</v>
      </c>
    </row>
    <row r="618" spans="1:4" x14ac:dyDescent="0.3">
      <c r="A618" s="2">
        <v>45321</v>
      </c>
      <c r="B618" s="10">
        <v>1</v>
      </c>
      <c r="C618" s="1">
        <v>54</v>
      </c>
      <c r="D618" s="1">
        <v>33</v>
      </c>
    </row>
    <row r="619" spans="1:4" x14ac:dyDescent="0.3">
      <c r="A619" s="2">
        <v>45322</v>
      </c>
      <c r="B619" s="10">
        <v>462</v>
      </c>
      <c r="C619" s="1">
        <v>46</v>
      </c>
      <c r="D619" s="1">
        <v>34</v>
      </c>
    </row>
    <row r="620" spans="1:4" x14ac:dyDescent="0.3">
      <c r="A620" s="2">
        <v>45322</v>
      </c>
      <c r="B620" s="10">
        <v>448</v>
      </c>
      <c r="C620" s="1">
        <v>47</v>
      </c>
      <c r="D620" s="1">
        <v>34</v>
      </c>
    </row>
    <row r="621" spans="1:4" x14ac:dyDescent="0.3">
      <c r="A621" s="2">
        <v>45322</v>
      </c>
      <c r="B621" s="10">
        <v>422</v>
      </c>
      <c r="C621" s="1">
        <v>48</v>
      </c>
      <c r="D621" s="1">
        <v>34</v>
      </c>
    </row>
    <row r="622" spans="1:4" x14ac:dyDescent="0.3">
      <c r="A622" s="2">
        <v>45322</v>
      </c>
      <c r="B622" s="10">
        <v>18</v>
      </c>
      <c r="C622" s="1">
        <v>49</v>
      </c>
      <c r="D622" s="1">
        <v>34</v>
      </c>
    </row>
    <row r="623" spans="1:4" x14ac:dyDescent="0.3">
      <c r="A623" s="2">
        <v>45322</v>
      </c>
      <c r="B623" s="10">
        <v>10</v>
      </c>
      <c r="C623" s="1">
        <v>50</v>
      </c>
      <c r="D623" s="1">
        <v>34</v>
      </c>
    </row>
    <row r="624" spans="1:4" x14ac:dyDescent="0.3">
      <c r="A624" s="2">
        <v>45322</v>
      </c>
      <c r="B624" s="10">
        <v>0</v>
      </c>
      <c r="C624" s="1">
        <v>51</v>
      </c>
      <c r="D624" s="1">
        <v>34</v>
      </c>
    </row>
    <row r="625" spans="1:4" x14ac:dyDescent="0.3">
      <c r="A625" s="2">
        <v>45322</v>
      </c>
      <c r="B625" s="10">
        <v>0</v>
      </c>
      <c r="C625" s="1">
        <v>52</v>
      </c>
      <c r="D625" s="1">
        <v>34</v>
      </c>
    </row>
    <row r="626" spans="1:4" x14ac:dyDescent="0.3">
      <c r="A626" s="2">
        <v>45322</v>
      </c>
      <c r="B626" s="10">
        <v>0</v>
      </c>
      <c r="C626" s="1">
        <v>53</v>
      </c>
      <c r="D626" s="1">
        <v>34</v>
      </c>
    </row>
    <row r="627" spans="1:4" x14ac:dyDescent="0.3">
      <c r="A627" s="2">
        <v>45322</v>
      </c>
      <c r="B627" s="10">
        <v>9</v>
      </c>
      <c r="C627" s="1">
        <v>54</v>
      </c>
      <c r="D627" s="1">
        <v>34</v>
      </c>
    </row>
    <row r="628" spans="1:4" x14ac:dyDescent="0.3">
      <c r="A628" s="2">
        <v>45323</v>
      </c>
      <c r="B628" s="10">
        <v>452</v>
      </c>
      <c r="C628" s="1">
        <v>46</v>
      </c>
      <c r="D628" s="1">
        <v>4</v>
      </c>
    </row>
    <row r="629" spans="1:4" x14ac:dyDescent="0.3">
      <c r="A629" s="2">
        <v>45323</v>
      </c>
      <c r="B629" s="10">
        <v>430</v>
      </c>
      <c r="C629" s="1">
        <v>47</v>
      </c>
      <c r="D629" s="1">
        <v>4</v>
      </c>
    </row>
    <row r="630" spans="1:4" x14ac:dyDescent="0.3">
      <c r="A630" s="2">
        <v>45323</v>
      </c>
      <c r="B630" s="10">
        <v>438</v>
      </c>
      <c r="C630" s="1">
        <v>48</v>
      </c>
      <c r="D630" s="1">
        <v>4</v>
      </c>
    </row>
    <row r="631" spans="1:4" x14ac:dyDescent="0.3">
      <c r="A631" s="2">
        <v>45323</v>
      </c>
      <c r="B631" s="10">
        <v>2</v>
      </c>
      <c r="C631" s="1">
        <v>49</v>
      </c>
      <c r="D631" s="1">
        <v>4</v>
      </c>
    </row>
    <row r="632" spans="1:4" x14ac:dyDescent="0.3">
      <c r="A632" s="2">
        <v>45323</v>
      </c>
      <c r="B632" s="10">
        <v>5</v>
      </c>
      <c r="C632" s="1">
        <v>50</v>
      </c>
      <c r="D632" s="1">
        <v>4</v>
      </c>
    </row>
    <row r="633" spans="1:4" x14ac:dyDescent="0.3">
      <c r="A633" s="2">
        <v>45323</v>
      </c>
      <c r="B633" s="10">
        <v>7</v>
      </c>
      <c r="C633" s="1">
        <v>51</v>
      </c>
      <c r="D633" s="1">
        <v>4</v>
      </c>
    </row>
    <row r="634" spans="1:4" x14ac:dyDescent="0.3">
      <c r="A634" s="2">
        <v>45323</v>
      </c>
      <c r="B634" s="10">
        <v>6</v>
      </c>
      <c r="C634" s="1">
        <v>52</v>
      </c>
      <c r="D634" s="1">
        <v>4</v>
      </c>
    </row>
    <row r="635" spans="1:4" x14ac:dyDescent="0.3">
      <c r="A635" s="2">
        <v>45323</v>
      </c>
      <c r="B635" s="10">
        <v>0</v>
      </c>
      <c r="C635" s="1">
        <v>53</v>
      </c>
      <c r="D635" s="1">
        <v>4</v>
      </c>
    </row>
    <row r="636" spans="1:4" x14ac:dyDescent="0.3">
      <c r="A636" s="2">
        <v>45323</v>
      </c>
      <c r="B636" s="10">
        <v>0</v>
      </c>
      <c r="C636" s="1">
        <v>54</v>
      </c>
      <c r="D636" s="1">
        <v>4</v>
      </c>
    </row>
    <row r="637" spans="1:4" x14ac:dyDescent="0.3">
      <c r="A637" s="2">
        <v>45324</v>
      </c>
      <c r="B637" s="10">
        <v>440</v>
      </c>
      <c r="C637" s="1">
        <v>46</v>
      </c>
      <c r="D637" s="1">
        <v>5</v>
      </c>
    </row>
    <row r="638" spans="1:4" x14ac:dyDescent="0.3">
      <c r="A638" s="2">
        <v>45324</v>
      </c>
      <c r="B638" s="10">
        <v>442</v>
      </c>
      <c r="C638" s="1">
        <v>47</v>
      </c>
      <c r="D638" s="1">
        <v>5</v>
      </c>
    </row>
    <row r="639" spans="1:4" x14ac:dyDescent="0.3">
      <c r="A639" s="2">
        <v>45324</v>
      </c>
      <c r="B639" s="10">
        <v>411</v>
      </c>
      <c r="C639" s="1">
        <v>48</v>
      </c>
      <c r="D639" s="1">
        <v>5</v>
      </c>
    </row>
    <row r="640" spans="1:4" x14ac:dyDescent="0.3">
      <c r="A640" s="2">
        <v>45324</v>
      </c>
      <c r="B640" s="10">
        <v>19</v>
      </c>
      <c r="C640" s="1">
        <v>49</v>
      </c>
      <c r="D640" s="1">
        <v>5</v>
      </c>
    </row>
    <row r="641" spans="1:4" x14ac:dyDescent="0.3">
      <c r="A641" s="2">
        <v>45324</v>
      </c>
      <c r="B641" s="10">
        <v>4</v>
      </c>
      <c r="C641" s="1">
        <v>50</v>
      </c>
      <c r="D641" s="1">
        <v>5</v>
      </c>
    </row>
    <row r="642" spans="1:4" x14ac:dyDescent="0.3">
      <c r="A642" s="2">
        <v>45324</v>
      </c>
      <c r="B642" s="10">
        <v>1</v>
      </c>
      <c r="C642" s="1">
        <v>51</v>
      </c>
      <c r="D642" s="1">
        <v>5</v>
      </c>
    </row>
    <row r="643" spans="1:4" x14ac:dyDescent="0.3">
      <c r="A643" s="2">
        <v>45324</v>
      </c>
      <c r="B643" s="10">
        <v>24</v>
      </c>
      <c r="C643" s="1">
        <v>52</v>
      </c>
      <c r="D643" s="1">
        <v>5</v>
      </c>
    </row>
    <row r="644" spans="1:4" x14ac:dyDescent="0.3">
      <c r="A644" s="2">
        <v>45324</v>
      </c>
      <c r="B644" s="10">
        <v>0</v>
      </c>
      <c r="C644" s="1">
        <v>53</v>
      </c>
      <c r="D644" s="1">
        <v>5</v>
      </c>
    </row>
    <row r="645" spans="1:4" x14ac:dyDescent="0.3">
      <c r="A645" s="2">
        <v>45324</v>
      </c>
      <c r="B645" s="10">
        <v>0</v>
      </c>
      <c r="C645" s="1">
        <v>54</v>
      </c>
      <c r="D645" s="1">
        <v>5</v>
      </c>
    </row>
    <row r="646" spans="1:4" x14ac:dyDescent="0.3">
      <c r="A646" s="2">
        <v>45325</v>
      </c>
      <c r="B646" s="10">
        <v>417</v>
      </c>
      <c r="C646" s="1">
        <v>46</v>
      </c>
      <c r="D646" s="1">
        <v>6</v>
      </c>
    </row>
    <row r="647" spans="1:4" x14ac:dyDescent="0.3">
      <c r="A647" s="2">
        <v>45325</v>
      </c>
      <c r="B647" s="10">
        <v>432</v>
      </c>
      <c r="C647" s="1">
        <v>47</v>
      </c>
      <c r="D647" s="1">
        <v>6</v>
      </c>
    </row>
    <row r="648" spans="1:4" x14ac:dyDescent="0.3">
      <c r="A648" s="2">
        <v>45325</v>
      </c>
      <c r="B648" s="10">
        <v>380</v>
      </c>
      <c r="C648" s="1">
        <v>48</v>
      </c>
      <c r="D648" s="1">
        <v>6</v>
      </c>
    </row>
    <row r="649" spans="1:4" x14ac:dyDescent="0.3">
      <c r="A649" s="2">
        <v>45325</v>
      </c>
      <c r="B649" s="10">
        <v>3</v>
      </c>
      <c r="C649" s="1">
        <v>49</v>
      </c>
      <c r="D649" s="1">
        <v>6</v>
      </c>
    </row>
    <row r="650" spans="1:4" x14ac:dyDescent="0.3">
      <c r="A650" s="2">
        <v>45325</v>
      </c>
      <c r="B650" s="10">
        <v>0</v>
      </c>
      <c r="C650" s="1">
        <v>50</v>
      </c>
      <c r="D650" s="1">
        <v>6</v>
      </c>
    </row>
    <row r="651" spans="1:4" x14ac:dyDescent="0.3">
      <c r="A651" s="2">
        <v>45325</v>
      </c>
      <c r="B651" s="10">
        <v>0</v>
      </c>
      <c r="C651" s="1">
        <v>51</v>
      </c>
      <c r="D651" s="1">
        <v>6</v>
      </c>
    </row>
    <row r="652" spans="1:4" x14ac:dyDescent="0.3">
      <c r="A652" s="2">
        <v>45325</v>
      </c>
      <c r="B652" s="10">
        <v>0</v>
      </c>
      <c r="C652" s="1">
        <v>52</v>
      </c>
      <c r="D652" s="1">
        <v>6</v>
      </c>
    </row>
    <row r="653" spans="1:4" x14ac:dyDescent="0.3">
      <c r="A653" s="2">
        <v>45325</v>
      </c>
      <c r="B653" s="10">
        <v>8</v>
      </c>
      <c r="C653" s="1">
        <v>53</v>
      </c>
      <c r="D653" s="1">
        <v>6</v>
      </c>
    </row>
    <row r="654" spans="1:4" x14ac:dyDescent="0.3">
      <c r="A654" s="2">
        <v>45325</v>
      </c>
      <c r="B654" s="10">
        <v>87</v>
      </c>
      <c r="C654" s="1">
        <v>54</v>
      </c>
      <c r="D654" s="1">
        <v>6</v>
      </c>
    </row>
    <row r="655" spans="1:4" x14ac:dyDescent="0.3">
      <c r="A655" s="2">
        <v>45326</v>
      </c>
      <c r="B655" s="10">
        <v>388</v>
      </c>
      <c r="C655" s="1">
        <v>46</v>
      </c>
      <c r="D655" s="1">
        <v>7</v>
      </c>
    </row>
    <row r="656" spans="1:4" x14ac:dyDescent="0.3">
      <c r="A656" s="2">
        <v>45326</v>
      </c>
      <c r="B656" s="10">
        <v>434</v>
      </c>
      <c r="C656" s="1">
        <v>47</v>
      </c>
      <c r="D656" s="1">
        <v>7</v>
      </c>
    </row>
    <row r="657" spans="1:4" x14ac:dyDescent="0.3">
      <c r="A657" s="2">
        <v>45326</v>
      </c>
      <c r="B657" s="10">
        <v>271</v>
      </c>
      <c r="C657" s="1">
        <v>48</v>
      </c>
      <c r="D657" s="1">
        <v>7</v>
      </c>
    </row>
    <row r="658" spans="1:4" x14ac:dyDescent="0.3">
      <c r="A658" s="2">
        <v>45326</v>
      </c>
      <c r="B658" s="10">
        <v>15</v>
      </c>
      <c r="C658" s="1">
        <v>49</v>
      </c>
      <c r="D658" s="1">
        <v>7</v>
      </c>
    </row>
    <row r="659" spans="1:4" x14ac:dyDescent="0.3">
      <c r="A659" s="2">
        <v>45326</v>
      </c>
      <c r="B659" s="10">
        <v>4</v>
      </c>
      <c r="C659" s="1">
        <v>50</v>
      </c>
      <c r="D659" s="1">
        <v>7</v>
      </c>
    </row>
    <row r="660" spans="1:4" x14ac:dyDescent="0.3">
      <c r="A660" s="2">
        <v>45326</v>
      </c>
      <c r="B660" s="10">
        <v>2</v>
      </c>
      <c r="C660" s="1">
        <v>51</v>
      </c>
      <c r="D660" s="1">
        <v>7</v>
      </c>
    </row>
    <row r="661" spans="1:4" x14ac:dyDescent="0.3">
      <c r="A661" s="2">
        <v>45326</v>
      </c>
      <c r="B661" s="10">
        <v>8</v>
      </c>
      <c r="C661" s="1">
        <v>52</v>
      </c>
      <c r="D661" s="1">
        <v>7</v>
      </c>
    </row>
    <row r="662" spans="1:4" x14ac:dyDescent="0.3">
      <c r="A662" s="2">
        <v>45326</v>
      </c>
      <c r="B662" s="10">
        <v>0</v>
      </c>
      <c r="C662" s="1">
        <v>53</v>
      </c>
      <c r="D662" s="1">
        <v>7</v>
      </c>
    </row>
    <row r="663" spans="1:4" x14ac:dyDescent="0.3">
      <c r="A663" s="2">
        <v>45326</v>
      </c>
      <c r="B663" s="10">
        <v>11</v>
      </c>
      <c r="C663" s="1">
        <v>54</v>
      </c>
      <c r="D663" s="1">
        <v>7</v>
      </c>
    </row>
    <row r="664" spans="1:4" x14ac:dyDescent="0.3">
      <c r="A664" s="2">
        <v>45327</v>
      </c>
      <c r="B664" s="10">
        <v>429</v>
      </c>
      <c r="C664" s="1">
        <v>46</v>
      </c>
      <c r="D664" s="1">
        <v>8</v>
      </c>
    </row>
    <row r="665" spans="1:4" x14ac:dyDescent="0.3">
      <c r="A665" s="2">
        <v>45327</v>
      </c>
      <c r="B665" s="10">
        <v>404</v>
      </c>
      <c r="C665" s="1">
        <v>47</v>
      </c>
      <c r="D665" s="1">
        <v>8</v>
      </c>
    </row>
    <row r="666" spans="1:4" x14ac:dyDescent="0.3">
      <c r="A666" s="2">
        <v>45327</v>
      </c>
      <c r="B666" s="10">
        <v>376</v>
      </c>
      <c r="C666" s="1">
        <v>48</v>
      </c>
      <c r="D666" s="1">
        <v>8</v>
      </c>
    </row>
    <row r="667" spans="1:4" x14ac:dyDescent="0.3">
      <c r="A667" s="2">
        <v>45327</v>
      </c>
      <c r="B667" s="10">
        <v>22</v>
      </c>
      <c r="C667" s="1">
        <v>49</v>
      </c>
      <c r="D667" s="1">
        <v>8</v>
      </c>
    </row>
    <row r="668" spans="1:4" x14ac:dyDescent="0.3">
      <c r="A668" s="2">
        <v>45327</v>
      </c>
      <c r="B668" s="10">
        <v>14</v>
      </c>
      <c r="C668" s="1">
        <v>50</v>
      </c>
      <c r="D668" s="1">
        <v>8</v>
      </c>
    </row>
    <row r="669" spans="1:4" x14ac:dyDescent="0.3">
      <c r="A669" s="2">
        <v>45327</v>
      </c>
      <c r="B669" s="10">
        <v>0</v>
      </c>
      <c r="C669" s="1">
        <v>51</v>
      </c>
      <c r="D669" s="1">
        <v>8</v>
      </c>
    </row>
    <row r="670" spans="1:4" x14ac:dyDescent="0.3">
      <c r="A670" s="2">
        <v>45327</v>
      </c>
      <c r="B670" s="10">
        <v>4</v>
      </c>
      <c r="C670" s="1">
        <v>52</v>
      </c>
      <c r="D670" s="1">
        <v>8</v>
      </c>
    </row>
    <row r="671" spans="1:4" x14ac:dyDescent="0.3">
      <c r="A671" s="2">
        <v>45327</v>
      </c>
      <c r="B671" s="10">
        <v>3</v>
      </c>
      <c r="C671" s="1">
        <v>53</v>
      </c>
      <c r="D671" s="1">
        <v>8</v>
      </c>
    </row>
    <row r="672" spans="1:4" x14ac:dyDescent="0.3">
      <c r="A672" s="2">
        <v>45327</v>
      </c>
      <c r="B672" s="10">
        <v>2</v>
      </c>
      <c r="C672" s="1">
        <v>54</v>
      </c>
      <c r="D672" s="1">
        <v>8</v>
      </c>
    </row>
    <row r="673" spans="1:4" x14ac:dyDescent="0.3">
      <c r="A673" s="2">
        <v>45328</v>
      </c>
      <c r="B673" s="10">
        <v>426</v>
      </c>
      <c r="C673" s="1">
        <v>46</v>
      </c>
      <c r="D673" s="1">
        <v>9</v>
      </c>
    </row>
    <row r="674" spans="1:4" x14ac:dyDescent="0.3">
      <c r="A674" s="2">
        <v>45328</v>
      </c>
      <c r="B674" s="10">
        <v>391</v>
      </c>
      <c r="C674" s="1">
        <v>47</v>
      </c>
      <c r="D674" s="1">
        <v>9</v>
      </c>
    </row>
    <row r="675" spans="1:4" x14ac:dyDescent="0.3">
      <c r="A675" s="2">
        <v>45328</v>
      </c>
      <c r="B675" s="10">
        <v>438</v>
      </c>
      <c r="C675" s="1">
        <v>48</v>
      </c>
      <c r="D675" s="1">
        <v>9</v>
      </c>
    </row>
    <row r="676" spans="1:4" x14ac:dyDescent="0.3">
      <c r="A676" s="2">
        <v>45328</v>
      </c>
      <c r="B676" s="10">
        <v>26</v>
      </c>
      <c r="C676" s="1">
        <v>49</v>
      </c>
      <c r="D676" s="1">
        <v>9</v>
      </c>
    </row>
    <row r="677" spans="1:4" x14ac:dyDescent="0.3">
      <c r="A677" s="2">
        <v>45328</v>
      </c>
      <c r="B677" s="10">
        <v>1</v>
      </c>
      <c r="C677" s="1">
        <v>50</v>
      </c>
      <c r="D677" s="1">
        <v>9</v>
      </c>
    </row>
    <row r="678" spans="1:4" x14ac:dyDescent="0.3">
      <c r="A678" s="2">
        <v>45328</v>
      </c>
      <c r="B678" s="10">
        <v>4</v>
      </c>
      <c r="C678" s="1">
        <v>51</v>
      </c>
      <c r="D678" s="1">
        <v>9</v>
      </c>
    </row>
    <row r="679" spans="1:4" x14ac:dyDescent="0.3">
      <c r="A679" s="2">
        <v>45328</v>
      </c>
      <c r="B679" s="10">
        <v>0</v>
      </c>
      <c r="C679" s="1">
        <v>52</v>
      </c>
      <c r="D679" s="1">
        <v>9</v>
      </c>
    </row>
    <row r="680" spans="1:4" x14ac:dyDescent="0.3">
      <c r="A680" s="2">
        <v>45328</v>
      </c>
      <c r="B680" s="10">
        <v>6</v>
      </c>
      <c r="C680" s="1">
        <v>53</v>
      </c>
      <c r="D680" s="1">
        <v>9</v>
      </c>
    </row>
    <row r="681" spans="1:4" x14ac:dyDescent="0.3">
      <c r="A681" s="2">
        <v>45328</v>
      </c>
      <c r="B681" s="10">
        <v>0</v>
      </c>
      <c r="C681" s="1">
        <v>54</v>
      </c>
      <c r="D681" s="1">
        <v>9</v>
      </c>
    </row>
    <row r="682" spans="1:4" x14ac:dyDescent="0.3">
      <c r="A682" s="2">
        <v>45329</v>
      </c>
      <c r="B682" s="10">
        <v>462</v>
      </c>
      <c r="C682" s="1">
        <v>46</v>
      </c>
      <c r="D682" s="1">
        <v>10</v>
      </c>
    </row>
    <row r="683" spans="1:4" x14ac:dyDescent="0.3">
      <c r="A683" s="2">
        <v>45329</v>
      </c>
      <c r="B683" s="10">
        <v>463</v>
      </c>
      <c r="C683" s="1">
        <v>47</v>
      </c>
      <c r="D683" s="1">
        <v>10</v>
      </c>
    </row>
    <row r="684" spans="1:4" x14ac:dyDescent="0.3">
      <c r="A684" s="2">
        <v>45329</v>
      </c>
      <c r="B684" s="10">
        <v>472</v>
      </c>
      <c r="C684" s="1">
        <v>48</v>
      </c>
      <c r="D684" s="1">
        <v>10</v>
      </c>
    </row>
    <row r="685" spans="1:4" x14ac:dyDescent="0.3">
      <c r="A685" s="2">
        <v>45329</v>
      </c>
      <c r="B685" s="10">
        <v>2</v>
      </c>
      <c r="C685" s="1">
        <v>49</v>
      </c>
      <c r="D685" s="1">
        <v>10</v>
      </c>
    </row>
    <row r="686" spans="1:4" x14ac:dyDescent="0.3">
      <c r="A686" s="2">
        <v>45329</v>
      </c>
      <c r="B686" s="10">
        <v>8</v>
      </c>
      <c r="C686" s="1">
        <v>50</v>
      </c>
      <c r="D686" s="1">
        <v>10</v>
      </c>
    </row>
    <row r="687" spans="1:4" x14ac:dyDescent="0.3">
      <c r="A687" s="2">
        <v>45329</v>
      </c>
      <c r="B687" s="10">
        <v>0</v>
      </c>
      <c r="C687" s="1">
        <v>51</v>
      </c>
      <c r="D687" s="1">
        <v>10</v>
      </c>
    </row>
    <row r="688" spans="1:4" x14ac:dyDescent="0.3">
      <c r="A688" s="2">
        <v>45330</v>
      </c>
      <c r="B688" s="10">
        <v>414</v>
      </c>
      <c r="C688" s="1">
        <v>46</v>
      </c>
      <c r="D688" s="1">
        <v>11</v>
      </c>
    </row>
    <row r="689" spans="1:4" x14ac:dyDescent="0.3">
      <c r="A689" s="2">
        <v>45330</v>
      </c>
      <c r="B689" s="10">
        <v>431</v>
      </c>
      <c r="C689" s="1">
        <v>47</v>
      </c>
      <c r="D689" s="1">
        <v>11</v>
      </c>
    </row>
    <row r="690" spans="1:4" x14ac:dyDescent="0.3">
      <c r="A690" s="2">
        <v>45330</v>
      </c>
      <c r="B690" s="10">
        <v>387</v>
      </c>
      <c r="C690" s="1">
        <v>48</v>
      </c>
      <c r="D690" s="1">
        <v>11</v>
      </c>
    </row>
    <row r="691" spans="1:4" x14ac:dyDescent="0.3">
      <c r="A691" s="2">
        <v>45330</v>
      </c>
      <c r="B691" s="10">
        <v>4</v>
      </c>
      <c r="C691" s="1">
        <v>49</v>
      </c>
      <c r="D691" s="1">
        <v>11</v>
      </c>
    </row>
    <row r="692" spans="1:4" x14ac:dyDescent="0.3">
      <c r="A692" s="2">
        <v>45330</v>
      </c>
      <c r="B692" s="10">
        <v>6</v>
      </c>
      <c r="C692" s="1">
        <v>50</v>
      </c>
      <c r="D692" s="1">
        <v>11</v>
      </c>
    </row>
    <row r="693" spans="1:4" x14ac:dyDescent="0.3">
      <c r="A693" s="2">
        <v>45330</v>
      </c>
      <c r="B693" s="10">
        <v>11</v>
      </c>
      <c r="C693" s="1">
        <v>51</v>
      </c>
      <c r="D693" s="1">
        <v>11</v>
      </c>
    </row>
    <row r="694" spans="1:4" x14ac:dyDescent="0.3">
      <c r="A694" s="2">
        <v>45330</v>
      </c>
      <c r="B694" s="10">
        <v>4</v>
      </c>
      <c r="C694" s="1">
        <v>52</v>
      </c>
      <c r="D694" s="1">
        <v>11</v>
      </c>
    </row>
    <row r="695" spans="1:4" x14ac:dyDescent="0.3">
      <c r="A695" s="2">
        <v>45330</v>
      </c>
      <c r="B695" s="10">
        <v>9</v>
      </c>
      <c r="C695" s="1">
        <v>53</v>
      </c>
      <c r="D695" s="1">
        <v>11</v>
      </c>
    </row>
    <row r="696" spans="1:4" x14ac:dyDescent="0.3">
      <c r="A696" s="2">
        <v>45330</v>
      </c>
      <c r="B696" s="10">
        <v>8</v>
      </c>
      <c r="C696" s="1">
        <v>54</v>
      </c>
      <c r="D696" s="1">
        <v>11</v>
      </c>
    </row>
    <row r="697" spans="1:4" x14ac:dyDescent="0.3">
      <c r="A697" s="2">
        <v>45331</v>
      </c>
      <c r="B697" s="10">
        <v>455</v>
      </c>
      <c r="C697" s="1">
        <v>46</v>
      </c>
      <c r="D697" s="1">
        <v>12</v>
      </c>
    </row>
    <row r="698" spans="1:4" x14ac:dyDescent="0.3">
      <c r="A698" s="2">
        <v>45331</v>
      </c>
      <c r="B698" s="10">
        <v>366</v>
      </c>
      <c r="C698" s="1">
        <v>47</v>
      </c>
      <c r="D698" s="1">
        <v>12</v>
      </c>
    </row>
    <row r="699" spans="1:4" x14ac:dyDescent="0.3">
      <c r="A699" s="2">
        <v>45331</v>
      </c>
      <c r="B699" s="10">
        <v>421</v>
      </c>
      <c r="C699" s="1">
        <v>48</v>
      </c>
      <c r="D699" s="1">
        <v>12</v>
      </c>
    </row>
    <row r="700" spans="1:4" x14ac:dyDescent="0.3">
      <c r="A700" s="2">
        <v>45331</v>
      </c>
      <c r="B700" s="10">
        <v>6</v>
      </c>
      <c r="C700" s="1">
        <v>49</v>
      </c>
      <c r="D700" s="1">
        <v>12</v>
      </c>
    </row>
    <row r="701" spans="1:4" x14ac:dyDescent="0.3">
      <c r="A701" s="2">
        <v>45331</v>
      </c>
      <c r="B701" s="10">
        <v>62</v>
      </c>
      <c r="C701" s="1">
        <v>50</v>
      </c>
      <c r="D701" s="1">
        <v>12</v>
      </c>
    </row>
    <row r="702" spans="1:4" x14ac:dyDescent="0.3">
      <c r="A702" s="2">
        <v>45331</v>
      </c>
      <c r="B702" s="10">
        <v>0</v>
      </c>
      <c r="C702" s="1">
        <v>51</v>
      </c>
      <c r="D702" s="1">
        <v>12</v>
      </c>
    </row>
    <row r="703" spans="1:4" x14ac:dyDescent="0.3">
      <c r="A703" s="2">
        <v>45331</v>
      </c>
      <c r="B703" s="10">
        <v>1</v>
      </c>
      <c r="C703" s="1">
        <v>52</v>
      </c>
      <c r="D703" s="1">
        <v>12</v>
      </c>
    </row>
    <row r="704" spans="1:4" x14ac:dyDescent="0.3">
      <c r="A704" s="2">
        <v>45331</v>
      </c>
      <c r="B704" s="10">
        <v>40</v>
      </c>
      <c r="C704" s="1">
        <v>53</v>
      </c>
      <c r="D704" s="1">
        <v>12</v>
      </c>
    </row>
    <row r="705" spans="1:4" x14ac:dyDescent="0.3">
      <c r="A705" s="2">
        <v>45331</v>
      </c>
      <c r="B705" s="10">
        <v>0</v>
      </c>
      <c r="C705" s="1">
        <v>54</v>
      </c>
      <c r="D705" s="1">
        <v>12</v>
      </c>
    </row>
    <row r="706" spans="1:4" x14ac:dyDescent="0.3">
      <c r="A706" s="2">
        <v>45332</v>
      </c>
      <c r="B706" s="10">
        <v>457</v>
      </c>
      <c r="C706" s="1">
        <v>46</v>
      </c>
      <c r="D706" s="1">
        <v>13</v>
      </c>
    </row>
    <row r="707" spans="1:4" x14ac:dyDescent="0.3">
      <c r="A707" s="2">
        <v>45332</v>
      </c>
      <c r="B707" s="10">
        <v>454</v>
      </c>
      <c r="C707" s="1">
        <v>47</v>
      </c>
      <c r="D707" s="1">
        <v>13</v>
      </c>
    </row>
    <row r="708" spans="1:4" x14ac:dyDescent="0.3">
      <c r="A708" s="2">
        <v>45332</v>
      </c>
      <c r="B708" s="10">
        <v>451</v>
      </c>
      <c r="C708" s="1">
        <v>48</v>
      </c>
      <c r="D708" s="1">
        <v>13</v>
      </c>
    </row>
    <row r="709" spans="1:4" x14ac:dyDescent="0.3">
      <c r="A709" s="2">
        <v>45332</v>
      </c>
      <c r="B709" s="10">
        <v>9</v>
      </c>
      <c r="C709" s="1">
        <v>49</v>
      </c>
      <c r="D709" s="1">
        <v>13</v>
      </c>
    </row>
    <row r="710" spans="1:4" x14ac:dyDescent="0.3">
      <c r="A710" s="2">
        <v>45332</v>
      </c>
      <c r="B710" s="10">
        <v>21</v>
      </c>
      <c r="C710" s="1">
        <v>50</v>
      </c>
      <c r="D710" s="1">
        <v>13</v>
      </c>
    </row>
    <row r="711" spans="1:4" x14ac:dyDescent="0.3">
      <c r="A711" s="2">
        <v>45332</v>
      </c>
      <c r="B711" s="10">
        <v>17</v>
      </c>
      <c r="C711" s="1">
        <v>51</v>
      </c>
      <c r="D711" s="1">
        <v>13</v>
      </c>
    </row>
    <row r="712" spans="1:4" x14ac:dyDescent="0.3">
      <c r="A712" s="2">
        <v>45332</v>
      </c>
      <c r="B712" s="10">
        <v>9</v>
      </c>
      <c r="C712" s="1">
        <v>52</v>
      </c>
      <c r="D712" s="1">
        <v>13</v>
      </c>
    </row>
    <row r="713" spans="1:4" x14ac:dyDescent="0.3">
      <c r="A713" s="2">
        <v>45332</v>
      </c>
      <c r="B713" s="10">
        <v>1</v>
      </c>
      <c r="C713" s="1">
        <v>53</v>
      </c>
      <c r="D713" s="1">
        <v>13</v>
      </c>
    </row>
    <row r="714" spans="1:4" x14ac:dyDescent="0.3">
      <c r="A714" s="2">
        <v>45332</v>
      </c>
      <c r="B714" s="10">
        <v>8</v>
      </c>
      <c r="C714" s="1">
        <v>54</v>
      </c>
      <c r="D714" s="1">
        <v>13</v>
      </c>
    </row>
    <row r="715" spans="1:4" x14ac:dyDescent="0.3">
      <c r="A715" s="2">
        <v>45333</v>
      </c>
      <c r="B715" s="10">
        <v>444</v>
      </c>
      <c r="C715" s="1">
        <v>46</v>
      </c>
      <c r="D715" s="1">
        <v>14</v>
      </c>
    </row>
    <row r="716" spans="1:4" x14ac:dyDescent="0.3">
      <c r="A716" s="2">
        <v>45333</v>
      </c>
      <c r="B716" s="10">
        <v>451</v>
      </c>
      <c r="C716" s="1">
        <v>47</v>
      </c>
      <c r="D716" s="1">
        <v>14</v>
      </c>
    </row>
    <row r="717" spans="1:4" x14ac:dyDescent="0.3">
      <c r="A717" s="2">
        <v>45333</v>
      </c>
      <c r="B717" s="10">
        <v>463</v>
      </c>
      <c r="C717" s="1">
        <v>48</v>
      </c>
      <c r="D717" s="1">
        <v>14</v>
      </c>
    </row>
    <row r="718" spans="1:4" x14ac:dyDescent="0.3">
      <c r="A718" s="2">
        <v>45333</v>
      </c>
      <c r="B718" s="10">
        <v>0</v>
      </c>
      <c r="C718" s="1">
        <v>49</v>
      </c>
      <c r="D718" s="1">
        <v>14</v>
      </c>
    </row>
    <row r="719" spans="1:4" x14ac:dyDescent="0.3">
      <c r="A719" s="2">
        <v>45333</v>
      </c>
      <c r="B719" s="10">
        <v>3</v>
      </c>
      <c r="C719" s="1">
        <v>50</v>
      </c>
      <c r="D719" s="1">
        <v>14</v>
      </c>
    </row>
    <row r="720" spans="1:4" x14ac:dyDescent="0.3">
      <c r="A720" s="2">
        <v>45333</v>
      </c>
      <c r="B720" s="10">
        <v>0</v>
      </c>
      <c r="C720" s="1">
        <v>51</v>
      </c>
      <c r="D720" s="1">
        <v>14</v>
      </c>
    </row>
    <row r="721" spans="1:4" x14ac:dyDescent="0.3">
      <c r="A721" s="2">
        <v>45333</v>
      </c>
      <c r="B721" s="10">
        <v>0</v>
      </c>
      <c r="C721" s="1">
        <v>52</v>
      </c>
      <c r="D721" s="1">
        <v>14</v>
      </c>
    </row>
    <row r="722" spans="1:4" x14ac:dyDescent="0.3">
      <c r="A722" s="2">
        <v>45333</v>
      </c>
      <c r="B722" s="10">
        <v>2</v>
      </c>
      <c r="C722" s="1">
        <v>53</v>
      </c>
      <c r="D722" s="1">
        <v>14</v>
      </c>
    </row>
    <row r="723" spans="1:4" x14ac:dyDescent="0.3">
      <c r="A723" s="2">
        <v>45333</v>
      </c>
      <c r="B723" s="10">
        <v>0</v>
      </c>
      <c r="C723" s="1">
        <v>54</v>
      </c>
      <c r="D723" s="1">
        <v>14</v>
      </c>
    </row>
    <row r="724" spans="1:4" x14ac:dyDescent="0.3">
      <c r="A724" s="2">
        <v>45334</v>
      </c>
      <c r="B724" s="10">
        <v>457</v>
      </c>
      <c r="C724" s="1">
        <v>46</v>
      </c>
      <c r="D724" s="1">
        <v>15</v>
      </c>
    </row>
    <row r="725" spans="1:4" x14ac:dyDescent="0.3">
      <c r="A725" s="2">
        <v>45334</v>
      </c>
      <c r="B725" s="10">
        <v>465</v>
      </c>
      <c r="C725" s="1">
        <v>47</v>
      </c>
      <c r="D725" s="1">
        <v>15</v>
      </c>
    </row>
    <row r="726" spans="1:4" x14ac:dyDescent="0.3">
      <c r="A726" s="2">
        <v>45334</v>
      </c>
      <c r="B726" s="10">
        <v>455</v>
      </c>
      <c r="C726" s="1">
        <v>48</v>
      </c>
      <c r="D726" s="1">
        <v>15</v>
      </c>
    </row>
    <row r="727" spans="1:4" x14ac:dyDescent="0.3">
      <c r="A727" s="2">
        <v>45334</v>
      </c>
      <c r="B727" s="10">
        <v>12</v>
      </c>
      <c r="C727" s="1">
        <v>49</v>
      </c>
      <c r="D727" s="1">
        <v>15</v>
      </c>
    </row>
    <row r="728" spans="1:4" x14ac:dyDescent="0.3">
      <c r="A728" s="2">
        <v>45334</v>
      </c>
      <c r="B728" s="10">
        <v>0</v>
      </c>
      <c r="C728" s="1">
        <v>50</v>
      </c>
      <c r="D728" s="1">
        <v>15</v>
      </c>
    </row>
    <row r="729" spans="1:4" x14ac:dyDescent="0.3">
      <c r="A729" s="2">
        <v>45334</v>
      </c>
      <c r="B729" s="10">
        <v>4</v>
      </c>
      <c r="C729" s="1">
        <v>51</v>
      </c>
      <c r="D729" s="1">
        <v>15</v>
      </c>
    </row>
    <row r="730" spans="1:4" x14ac:dyDescent="0.3">
      <c r="A730" s="2">
        <v>45335</v>
      </c>
      <c r="B730" s="10">
        <v>291</v>
      </c>
      <c r="C730" s="1">
        <v>46</v>
      </c>
      <c r="D730" s="1">
        <v>16</v>
      </c>
    </row>
    <row r="731" spans="1:4" x14ac:dyDescent="0.3">
      <c r="A731" s="2">
        <v>45335</v>
      </c>
      <c r="B731" s="10">
        <v>409</v>
      </c>
      <c r="C731" s="1">
        <v>47</v>
      </c>
      <c r="D731" s="1">
        <v>16</v>
      </c>
    </row>
    <row r="732" spans="1:4" x14ac:dyDescent="0.3">
      <c r="A732" s="2">
        <v>45335</v>
      </c>
      <c r="B732" s="10">
        <v>449</v>
      </c>
      <c r="C732" s="1">
        <v>48</v>
      </c>
      <c r="D732" s="1">
        <v>16</v>
      </c>
    </row>
    <row r="733" spans="1:4" x14ac:dyDescent="0.3">
      <c r="A733" s="2">
        <v>45335</v>
      </c>
      <c r="B733" s="10">
        <v>12</v>
      </c>
      <c r="C733" s="1">
        <v>49</v>
      </c>
      <c r="D733" s="1">
        <v>16</v>
      </c>
    </row>
    <row r="734" spans="1:4" x14ac:dyDescent="0.3">
      <c r="A734" s="2">
        <v>45335</v>
      </c>
      <c r="B734" s="10">
        <v>38</v>
      </c>
      <c r="C734" s="1">
        <v>50</v>
      </c>
      <c r="D734" s="1">
        <v>16</v>
      </c>
    </row>
    <row r="735" spans="1:4" x14ac:dyDescent="0.3">
      <c r="A735" s="2">
        <v>45335</v>
      </c>
      <c r="B735" s="10">
        <v>18</v>
      </c>
      <c r="C735" s="1">
        <v>51</v>
      </c>
      <c r="D735" s="1">
        <v>16</v>
      </c>
    </row>
    <row r="736" spans="1:4" x14ac:dyDescent="0.3">
      <c r="A736" s="2">
        <v>45335</v>
      </c>
      <c r="B736" s="10">
        <v>3</v>
      </c>
      <c r="C736" s="1">
        <v>52</v>
      </c>
      <c r="D736" s="1">
        <v>16</v>
      </c>
    </row>
    <row r="737" spans="1:4" x14ac:dyDescent="0.3">
      <c r="A737" s="2">
        <v>45335</v>
      </c>
      <c r="B737" s="10">
        <v>0</v>
      </c>
      <c r="C737" s="1">
        <v>53</v>
      </c>
      <c r="D737" s="1">
        <v>16</v>
      </c>
    </row>
    <row r="738" spans="1:4" x14ac:dyDescent="0.3">
      <c r="A738" s="2">
        <v>45335</v>
      </c>
      <c r="B738" s="10">
        <v>13</v>
      </c>
      <c r="C738" s="1">
        <v>54</v>
      </c>
      <c r="D738" s="1">
        <v>16</v>
      </c>
    </row>
    <row r="739" spans="1:4" x14ac:dyDescent="0.3">
      <c r="A739" s="2">
        <v>45336</v>
      </c>
      <c r="B739" s="10">
        <v>459</v>
      </c>
      <c r="C739" s="1">
        <v>46</v>
      </c>
      <c r="D739" s="1">
        <v>17</v>
      </c>
    </row>
    <row r="740" spans="1:4" x14ac:dyDescent="0.3">
      <c r="A740" s="2">
        <v>45336</v>
      </c>
      <c r="B740" s="10">
        <v>462</v>
      </c>
      <c r="C740" s="1">
        <v>47</v>
      </c>
      <c r="D740" s="1">
        <v>17</v>
      </c>
    </row>
    <row r="741" spans="1:4" x14ac:dyDescent="0.3">
      <c r="A741" s="2">
        <v>45336</v>
      </c>
      <c r="B741" s="10">
        <v>462</v>
      </c>
      <c r="C741" s="1">
        <v>48</v>
      </c>
      <c r="D741" s="1">
        <v>17</v>
      </c>
    </row>
    <row r="742" spans="1:4" x14ac:dyDescent="0.3">
      <c r="A742" s="2">
        <v>45336</v>
      </c>
      <c r="B742" s="10">
        <v>5</v>
      </c>
      <c r="C742" s="1">
        <v>49</v>
      </c>
      <c r="D742" s="1">
        <v>17</v>
      </c>
    </row>
    <row r="743" spans="1:4" x14ac:dyDescent="0.3">
      <c r="A743" s="2">
        <v>45336</v>
      </c>
      <c r="B743" s="10">
        <v>17</v>
      </c>
      <c r="C743" s="1">
        <v>50</v>
      </c>
      <c r="D743" s="1">
        <v>17</v>
      </c>
    </row>
    <row r="744" spans="1:4" x14ac:dyDescent="0.3">
      <c r="A744" s="2">
        <v>45336</v>
      </c>
      <c r="B744" s="10">
        <v>2</v>
      </c>
      <c r="C744" s="1">
        <v>51</v>
      </c>
      <c r="D744" s="1">
        <v>17</v>
      </c>
    </row>
    <row r="745" spans="1:4" x14ac:dyDescent="0.3">
      <c r="A745" s="2">
        <v>45337</v>
      </c>
      <c r="B745" s="10">
        <v>464</v>
      </c>
      <c r="C745" s="1">
        <v>46</v>
      </c>
      <c r="D745" s="1">
        <v>18</v>
      </c>
    </row>
    <row r="746" spans="1:4" x14ac:dyDescent="0.3">
      <c r="A746" s="2">
        <v>45337</v>
      </c>
      <c r="B746" s="10">
        <v>450</v>
      </c>
      <c r="C746" s="1">
        <v>47</v>
      </c>
      <c r="D746" s="1">
        <v>18</v>
      </c>
    </row>
    <row r="747" spans="1:4" x14ac:dyDescent="0.3">
      <c r="A747" s="2">
        <v>45337</v>
      </c>
      <c r="B747" s="10">
        <v>461</v>
      </c>
      <c r="C747" s="1">
        <v>48</v>
      </c>
      <c r="D747" s="1">
        <v>18</v>
      </c>
    </row>
    <row r="748" spans="1:4" x14ac:dyDescent="0.3">
      <c r="A748" s="2">
        <v>45337</v>
      </c>
      <c r="B748" s="10">
        <v>1</v>
      </c>
      <c r="C748" s="1">
        <v>49</v>
      </c>
      <c r="D748" s="1">
        <v>18</v>
      </c>
    </row>
    <row r="749" spans="1:4" x14ac:dyDescent="0.3">
      <c r="A749" s="2">
        <v>45337</v>
      </c>
      <c r="B749" s="10">
        <v>0</v>
      </c>
      <c r="C749" s="1">
        <v>50</v>
      </c>
      <c r="D749" s="1">
        <v>18</v>
      </c>
    </row>
    <row r="750" spans="1:4" x14ac:dyDescent="0.3">
      <c r="A750" s="2">
        <v>45337</v>
      </c>
      <c r="B750" s="10">
        <v>0</v>
      </c>
      <c r="C750" s="1">
        <v>51</v>
      </c>
      <c r="D750" s="1">
        <v>18</v>
      </c>
    </row>
    <row r="751" spans="1:4" x14ac:dyDescent="0.3">
      <c r="A751" s="2">
        <v>45338</v>
      </c>
      <c r="B751" s="10">
        <v>459</v>
      </c>
      <c r="C751" s="1">
        <v>46</v>
      </c>
      <c r="D751" s="1">
        <v>19</v>
      </c>
    </row>
    <row r="752" spans="1:4" x14ac:dyDescent="0.3">
      <c r="A752" s="2">
        <v>45338</v>
      </c>
      <c r="B752" s="10">
        <v>463</v>
      </c>
      <c r="C752" s="1">
        <v>47</v>
      </c>
      <c r="D752" s="1">
        <v>19</v>
      </c>
    </row>
    <row r="753" spans="1:4" x14ac:dyDescent="0.3">
      <c r="A753" s="2">
        <v>45338</v>
      </c>
      <c r="B753" s="10">
        <v>471</v>
      </c>
      <c r="C753" s="1">
        <v>48</v>
      </c>
      <c r="D753" s="1">
        <v>19</v>
      </c>
    </row>
    <row r="754" spans="1:4" x14ac:dyDescent="0.3">
      <c r="A754" s="2">
        <v>45338</v>
      </c>
      <c r="B754" s="10">
        <v>1</v>
      </c>
      <c r="C754" s="1">
        <v>49</v>
      </c>
      <c r="D754" s="1">
        <v>19</v>
      </c>
    </row>
    <row r="755" spans="1:4" x14ac:dyDescent="0.3">
      <c r="A755" s="2">
        <v>45338</v>
      </c>
      <c r="B755" s="10">
        <v>4</v>
      </c>
      <c r="C755" s="1">
        <v>50</v>
      </c>
      <c r="D755" s="1">
        <v>19</v>
      </c>
    </row>
    <row r="756" spans="1:4" x14ac:dyDescent="0.3">
      <c r="A756" s="2">
        <v>45338</v>
      </c>
      <c r="B756" s="10">
        <v>0</v>
      </c>
      <c r="C756" s="1">
        <v>51</v>
      </c>
      <c r="D756" s="1">
        <v>19</v>
      </c>
    </row>
    <row r="757" spans="1:4" x14ac:dyDescent="0.3">
      <c r="A757" s="2">
        <v>45339</v>
      </c>
      <c r="B757" s="10">
        <v>470</v>
      </c>
      <c r="C757" s="1">
        <v>46</v>
      </c>
      <c r="D757" s="1">
        <v>20</v>
      </c>
    </row>
    <row r="758" spans="1:4" x14ac:dyDescent="0.3">
      <c r="A758" s="2">
        <v>45339</v>
      </c>
      <c r="B758" s="10">
        <v>467</v>
      </c>
      <c r="C758" s="1">
        <v>47</v>
      </c>
      <c r="D758" s="1">
        <v>20</v>
      </c>
    </row>
    <row r="759" spans="1:4" x14ac:dyDescent="0.3">
      <c r="A759" s="2">
        <v>45339</v>
      </c>
      <c r="B759" s="10">
        <v>448</v>
      </c>
      <c r="C759" s="1">
        <v>48</v>
      </c>
      <c r="D759" s="1">
        <v>20</v>
      </c>
    </row>
    <row r="760" spans="1:4" x14ac:dyDescent="0.3">
      <c r="A760" s="2">
        <v>45339</v>
      </c>
      <c r="B760" s="10">
        <v>0</v>
      </c>
      <c r="C760" s="1">
        <v>49</v>
      </c>
      <c r="D760" s="1">
        <v>20</v>
      </c>
    </row>
    <row r="761" spans="1:4" x14ac:dyDescent="0.3">
      <c r="A761" s="2">
        <v>45339</v>
      </c>
      <c r="B761" s="10">
        <v>4</v>
      </c>
      <c r="C761" s="1">
        <v>50</v>
      </c>
      <c r="D761" s="1">
        <v>20</v>
      </c>
    </row>
    <row r="762" spans="1:4" x14ac:dyDescent="0.3">
      <c r="A762" s="2">
        <v>45339</v>
      </c>
      <c r="B762" s="10">
        <v>0</v>
      </c>
      <c r="C762" s="1">
        <v>51</v>
      </c>
      <c r="D762" s="1">
        <v>20</v>
      </c>
    </row>
    <row r="763" spans="1:4" x14ac:dyDescent="0.3">
      <c r="A763" s="2">
        <v>45340</v>
      </c>
      <c r="B763" s="10">
        <v>472</v>
      </c>
      <c r="C763" s="1">
        <v>46</v>
      </c>
      <c r="D763" s="1">
        <v>21</v>
      </c>
    </row>
    <row r="764" spans="1:4" x14ac:dyDescent="0.3">
      <c r="A764" s="2">
        <v>45340</v>
      </c>
      <c r="B764" s="10">
        <v>469</v>
      </c>
      <c r="C764" s="1">
        <v>47</v>
      </c>
      <c r="D764" s="1">
        <v>21</v>
      </c>
    </row>
    <row r="765" spans="1:4" x14ac:dyDescent="0.3">
      <c r="A765" s="2">
        <v>45340</v>
      </c>
      <c r="B765" s="10">
        <v>437</v>
      </c>
      <c r="C765" s="1">
        <v>48</v>
      </c>
      <c r="D765" s="1">
        <v>21</v>
      </c>
    </row>
    <row r="766" spans="1:4" x14ac:dyDescent="0.3">
      <c r="A766" s="2">
        <v>45340</v>
      </c>
      <c r="B766" s="10">
        <v>1</v>
      </c>
      <c r="C766" s="1">
        <v>49</v>
      </c>
      <c r="D766" s="1">
        <v>21</v>
      </c>
    </row>
    <row r="767" spans="1:4" x14ac:dyDescent="0.3">
      <c r="A767" s="2">
        <v>45340</v>
      </c>
      <c r="B767" s="10">
        <v>1</v>
      </c>
      <c r="C767" s="1">
        <v>50</v>
      </c>
      <c r="D767" s="1">
        <v>21</v>
      </c>
    </row>
    <row r="768" spans="1:4" x14ac:dyDescent="0.3">
      <c r="A768" s="2">
        <v>45340</v>
      </c>
      <c r="B768" s="10">
        <v>1</v>
      </c>
      <c r="C768" s="1">
        <v>51</v>
      </c>
      <c r="D768" s="1">
        <v>21</v>
      </c>
    </row>
    <row r="769" spans="1:4" x14ac:dyDescent="0.3">
      <c r="A769" s="2">
        <v>45341</v>
      </c>
      <c r="B769" s="10">
        <v>452</v>
      </c>
      <c r="C769" s="1">
        <v>46</v>
      </c>
      <c r="D769" s="1">
        <v>22</v>
      </c>
    </row>
    <row r="770" spans="1:4" x14ac:dyDescent="0.3">
      <c r="A770" s="2">
        <v>45341</v>
      </c>
      <c r="B770" s="10">
        <v>457</v>
      </c>
      <c r="C770" s="1">
        <v>47</v>
      </c>
      <c r="D770" s="1">
        <v>22</v>
      </c>
    </row>
    <row r="771" spans="1:4" x14ac:dyDescent="0.3">
      <c r="A771" s="2">
        <v>45341</v>
      </c>
      <c r="B771" s="10">
        <v>443</v>
      </c>
      <c r="C771" s="1">
        <v>48</v>
      </c>
      <c r="D771" s="1">
        <v>22</v>
      </c>
    </row>
    <row r="772" spans="1:4" x14ac:dyDescent="0.3">
      <c r="A772" s="2">
        <v>45341</v>
      </c>
      <c r="B772" s="10">
        <v>0</v>
      </c>
      <c r="C772" s="1">
        <v>49</v>
      </c>
      <c r="D772" s="1">
        <v>22</v>
      </c>
    </row>
    <row r="773" spans="1:4" x14ac:dyDescent="0.3">
      <c r="A773" s="2">
        <v>45341</v>
      </c>
      <c r="B773" s="10">
        <v>2</v>
      </c>
      <c r="C773" s="1">
        <v>50</v>
      </c>
      <c r="D773" s="1">
        <v>22</v>
      </c>
    </row>
    <row r="774" spans="1:4" x14ac:dyDescent="0.3">
      <c r="A774" s="2">
        <v>45341</v>
      </c>
      <c r="B774" s="10">
        <v>0</v>
      </c>
      <c r="C774" s="1">
        <v>51</v>
      </c>
      <c r="D774" s="1">
        <v>22</v>
      </c>
    </row>
    <row r="775" spans="1:4" x14ac:dyDescent="0.3">
      <c r="A775" s="2">
        <v>45341</v>
      </c>
      <c r="B775" s="10">
        <v>2</v>
      </c>
      <c r="C775" s="1">
        <v>52</v>
      </c>
      <c r="D775" s="1">
        <v>22</v>
      </c>
    </row>
    <row r="776" spans="1:4" x14ac:dyDescent="0.3">
      <c r="A776" s="2">
        <v>45341</v>
      </c>
      <c r="B776" s="10">
        <v>0</v>
      </c>
      <c r="C776" s="1">
        <v>53</v>
      </c>
      <c r="D776" s="1">
        <v>22</v>
      </c>
    </row>
    <row r="777" spans="1:4" x14ac:dyDescent="0.3">
      <c r="A777" s="2">
        <v>45341</v>
      </c>
      <c r="B777" s="10">
        <v>0</v>
      </c>
      <c r="C777" s="1">
        <v>54</v>
      </c>
      <c r="D777" s="1">
        <v>22</v>
      </c>
    </row>
    <row r="778" spans="1:4" x14ac:dyDescent="0.3">
      <c r="A778" s="2">
        <v>45342</v>
      </c>
      <c r="B778" s="10">
        <v>456</v>
      </c>
      <c r="C778" s="1">
        <v>46</v>
      </c>
      <c r="D778" s="1">
        <v>23</v>
      </c>
    </row>
    <row r="779" spans="1:4" x14ac:dyDescent="0.3">
      <c r="A779" s="2">
        <v>45342</v>
      </c>
      <c r="B779" s="10">
        <v>457</v>
      </c>
      <c r="C779" s="1">
        <v>47</v>
      </c>
      <c r="D779" s="1">
        <v>23</v>
      </c>
    </row>
    <row r="780" spans="1:4" x14ac:dyDescent="0.3">
      <c r="A780" s="2">
        <v>45342</v>
      </c>
      <c r="B780" s="10">
        <v>400</v>
      </c>
      <c r="C780" s="1">
        <v>48</v>
      </c>
      <c r="D780" s="1">
        <v>23</v>
      </c>
    </row>
    <row r="781" spans="1:4" x14ac:dyDescent="0.3">
      <c r="A781" s="2">
        <v>45342</v>
      </c>
      <c r="B781" s="10">
        <v>1</v>
      </c>
      <c r="C781" s="1">
        <v>49</v>
      </c>
      <c r="D781" s="1">
        <v>23</v>
      </c>
    </row>
    <row r="782" spans="1:4" x14ac:dyDescent="0.3">
      <c r="A782" s="2">
        <v>45342</v>
      </c>
      <c r="B782" s="10">
        <v>0</v>
      </c>
      <c r="C782" s="1">
        <v>50</v>
      </c>
      <c r="D782" s="1">
        <v>23</v>
      </c>
    </row>
    <row r="783" spans="1:4" x14ac:dyDescent="0.3">
      <c r="A783" s="2">
        <v>45342</v>
      </c>
      <c r="B783" s="10">
        <v>0</v>
      </c>
      <c r="C783" s="1">
        <v>51</v>
      </c>
      <c r="D783" s="1">
        <v>23</v>
      </c>
    </row>
    <row r="784" spans="1:4" x14ac:dyDescent="0.3">
      <c r="A784" s="2">
        <v>45343</v>
      </c>
      <c r="B784" s="10">
        <v>455</v>
      </c>
      <c r="C784" s="1">
        <v>46</v>
      </c>
      <c r="D784" s="1">
        <v>24</v>
      </c>
    </row>
    <row r="785" spans="1:4" x14ac:dyDescent="0.3">
      <c r="A785" s="2">
        <v>45343</v>
      </c>
      <c r="B785" s="10">
        <v>435</v>
      </c>
      <c r="C785" s="1">
        <v>47</v>
      </c>
      <c r="D785" s="1">
        <v>24</v>
      </c>
    </row>
    <row r="786" spans="1:4" x14ac:dyDescent="0.3">
      <c r="A786" s="2">
        <v>45343</v>
      </c>
      <c r="B786" s="10">
        <v>460</v>
      </c>
      <c r="C786" s="1">
        <v>48</v>
      </c>
      <c r="D786" s="1">
        <v>24</v>
      </c>
    </row>
    <row r="787" spans="1:4" x14ac:dyDescent="0.3">
      <c r="A787" s="2">
        <v>45343</v>
      </c>
      <c r="B787" s="10">
        <v>5</v>
      </c>
      <c r="C787" s="1">
        <v>49</v>
      </c>
      <c r="D787" s="1">
        <v>24</v>
      </c>
    </row>
    <row r="788" spans="1:4" x14ac:dyDescent="0.3">
      <c r="A788" s="2">
        <v>45343</v>
      </c>
      <c r="B788" s="10">
        <v>1</v>
      </c>
      <c r="C788" s="1">
        <v>50</v>
      </c>
      <c r="D788" s="1">
        <v>24</v>
      </c>
    </row>
    <row r="789" spans="1:4" x14ac:dyDescent="0.3">
      <c r="A789" s="2">
        <v>45343</v>
      </c>
      <c r="B789" s="10">
        <v>7</v>
      </c>
      <c r="C789" s="1">
        <v>51</v>
      </c>
      <c r="D789" s="1">
        <v>24</v>
      </c>
    </row>
    <row r="790" spans="1:4" x14ac:dyDescent="0.3">
      <c r="A790" s="2">
        <v>45343</v>
      </c>
      <c r="B790" s="10">
        <v>0</v>
      </c>
      <c r="C790" s="1">
        <v>52</v>
      </c>
      <c r="D790" s="1">
        <v>24</v>
      </c>
    </row>
    <row r="791" spans="1:4" x14ac:dyDescent="0.3">
      <c r="A791" s="2">
        <v>45343</v>
      </c>
      <c r="B791" s="10">
        <v>1</v>
      </c>
      <c r="C791" s="1">
        <v>53</v>
      </c>
      <c r="D791" s="1">
        <v>24</v>
      </c>
    </row>
    <row r="792" spans="1:4" x14ac:dyDescent="0.3">
      <c r="A792" s="2">
        <v>45343</v>
      </c>
      <c r="B792" s="10">
        <v>0</v>
      </c>
      <c r="C792" s="1">
        <v>54</v>
      </c>
      <c r="D792" s="1">
        <v>24</v>
      </c>
    </row>
    <row r="793" spans="1:4" x14ac:dyDescent="0.3">
      <c r="A793" s="2">
        <v>45344</v>
      </c>
      <c r="B793" s="10">
        <v>455</v>
      </c>
      <c r="C793" s="1">
        <v>46</v>
      </c>
      <c r="D793" s="1">
        <v>25</v>
      </c>
    </row>
    <row r="794" spans="1:4" x14ac:dyDescent="0.3">
      <c r="A794" s="2">
        <v>45344</v>
      </c>
      <c r="B794" s="10">
        <v>464</v>
      </c>
      <c r="C794" s="1">
        <v>47</v>
      </c>
      <c r="D794" s="1">
        <v>25</v>
      </c>
    </row>
    <row r="795" spans="1:4" x14ac:dyDescent="0.3">
      <c r="A795" s="2">
        <v>45344</v>
      </c>
      <c r="B795" s="10">
        <v>453</v>
      </c>
      <c r="C795" s="1">
        <v>48</v>
      </c>
      <c r="D795" s="1">
        <v>25</v>
      </c>
    </row>
    <row r="796" spans="1:4" x14ac:dyDescent="0.3">
      <c r="A796" s="2">
        <v>45344</v>
      </c>
      <c r="B796" s="10">
        <v>0</v>
      </c>
      <c r="C796" s="1">
        <v>49</v>
      </c>
      <c r="D796" s="1">
        <v>25</v>
      </c>
    </row>
    <row r="797" spans="1:4" x14ac:dyDescent="0.3">
      <c r="A797" s="2">
        <v>45344</v>
      </c>
      <c r="B797" s="10">
        <v>10</v>
      </c>
      <c r="C797" s="1">
        <v>50</v>
      </c>
      <c r="D797" s="1">
        <v>25</v>
      </c>
    </row>
    <row r="798" spans="1:4" x14ac:dyDescent="0.3">
      <c r="A798" s="2">
        <v>45344</v>
      </c>
      <c r="B798" s="10">
        <v>0</v>
      </c>
      <c r="C798" s="1">
        <v>51</v>
      </c>
      <c r="D798" s="1">
        <v>25</v>
      </c>
    </row>
    <row r="799" spans="1:4" x14ac:dyDescent="0.3">
      <c r="A799" s="2">
        <v>45345</v>
      </c>
      <c r="B799" s="10">
        <v>462</v>
      </c>
      <c r="C799" s="1">
        <v>46</v>
      </c>
      <c r="D799" s="1">
        <v>26</v>
      </c>
    </row>
    <row r="800" spans="1:4" x14ac:dyDescent="0.3">
      <c r="A800" s="2">
        <v>45345</v>
      </c>
      <c r="B800" s="10">
        <v>441</v>
      </c>
      <c r="C800" s="1">
        <v>47</v>
      </c>
      <c r="D800" s="1">
        <v>26</v>
      </c>
    </row>
    <row r="801" spans="1:4" x14ac:dyDescent="0.3">
      <c r="A801" s="2">
        <v>45345</v>
      </c>
      <c r="B801" s="10">
        <v>463</v>
      </c>
      <c r="C801" s="1">
        <v>48</v>
      </c>
      <c r="D801" s="1">
        <v>26</v>
      </c>
    </row>
    <row r="802" spans="1:4" x14ac:dyDescent="0.3">
      <c r="A802" s="2">
        <v>45345</v>
      </c>
      <c r="B802" s="10">
        <v>0</v>
      </c>
      <c r="C802" s="1">
        <v>49</v>
      </c>
      <c r="D802" s="1">
        <v>26</v>
      </c>
    </row>
    <row r="803" spans="1:4" x14ac:dyDescent="0.3">
      <c r="A803" s="2">
        <v>45345</v>
      </c>
      <c r="B803" s="10">
        <v>13</v>
      </c>
      <c r="C803" s="1">
        <v>50</v>
      </c>
      <c r="D803" s="1">
        <v>26</v>
      </c>
    </row>
    <row r="804" spans="1:4" x14ac:dyDescent="0.3">
      <c r="A804" s="2">
        <v>45345</v>
      </c>
      <c r="B804" s="10">
        <v>6</v>
      </c>
      <c r="C804" s="1">
        <v>51</v>
      </c>
      <c r="D804" s="1">
        <v>26</v>
      </c>
    </row>
    <row r="805" spans="1:4" x14ac:dyDescent="0.3">
      <c r="A805" s="2">
        <v>45346</v>
      </c>
      <c r="B805" s="10">
        <v>443</v>
      </c>
      <c r="C805" s="1">
        <v>46</v>
      </c>
      <c r="D805" s="1">
        <v>27</v>
      </c>
    </row>
    <row r="806" spans="1:4" x14ac:dyDescent="0.3">
      <c r="A806" s="2">
        <v>45346</v>
      </c>
      <c r="B806" s="10">
        <v>455</v>
      </c>
      <c r="C806" s="1">
        <v>47</v>
      </c>
      <c r="D806" s="1">
        <v>27</v>
      </c>
    </row>
    <row r="807" spans="1:4" x14ac:dyDescent="0.3">
      <c r="A807" s="2">
        <v>45346</v>
      </c>
      <c r="B807" s="10">
        <v>450</v>
      </c>
      <c r="C807" s="1">
        <v>48</v>
      </c>
      <c r="D807" s="1">
        <v>27</v>
      </c>
    </row>
    <row r="808" spans="1:4" x14ac:dyDescent="0.3">
      <c r="A808" s="2">
        <v>45346</v>
      </c>
      <c r="B808" s="10">
        <v>0</v>
      </c>
      <c r="C808" s="1">
        <v>49</v>
      </c>
      <c r="D808" s="1">
        <v>27</v>
      </c>
    </row>
    <row r="809" spans="1:4" x14ac:dyDescent="0.3">
      <c r="A809" s="2">
        <v>45346</v>
      </c>
      <c r="B809" s="10">
        <v>7</v>
      </c>
      <c r="C809" s="1">
        <v>50</v>
      </c>
      <c r="D809" s="1">
        <v>27</v>
      </c>
    </row>
    <row r="810" spans="1:4" x14ac:dyDescent="0.3">
      <c r="A810" s="2">
        <v>45346</v>
      </c>
      <c r="B810" s="10">
        <v>0</v>
      </c>
      <c r="C810" s="1">
        <v>51</v>
      </c>
      <c r="D810" s="1">
        <v>27</v>
      </c>
    </row>
    <row r="811" spans="1:4" x14ac:dyDescent="0.3">
      <c r="A811" s="2">
        <v>45346</v>
      </c>
      <c r="B811" s="10">
        <v>0</v>
      </c>
      <c r="C811" s="1">
        <v>52</v>
      </c>
      <c r="D811" s="1">
        <v>27</v>
      </c>
    </row>
    <row r="812" spans="1:4" x14ac:dyDescent="0.3">
      <c r="A812" s="2">
        <v>45346</v>
      </c>
      <c r="B812" s="10">
        <v>0</v>
      </c>
      <c r="C812" s="1">
        <v>53</v>
      </c>
      <c r="D812" s="1">
        <v>27</v>
      </c>
    </row>
    <row r="813" spans="1:4" x14ac:dyDescent="0.3">
      <c r="A813" s="2">
        <v>45346</v>
      </c>
      <c r="B813" s="10">
        <v>12</v>
      </c>
      <c r="C813" s="1">
        <v>54</v>
      </c>
      <c r="D813" s="1">
        <v>27</v>
      </c>
    </row>
    <row r="814" spans="1:4" x14ac:dyDescent="0.3">
      <c r="A814" s="2">
        <v>45347</v>
      </c>
      <c r="B814" s="10">
        <v>442</v>
      </c>
      <c r="C814" s="1">
        <v>46</v>
      </c>
      <c r="D814" s="1">
        <v>28</v>
      </c>
    </row>
    <row r="815" spans="1:4" x14ac:dyDescent="0.3">
      <c r="A815" s="2">
        <v>45347</v>
      </c>
      <c r="B815" s="10">
        <v>438</v>
      </c>
      <c r="C815" s="1">
        <v>47</v>
      </c>
      <c r="D815" s="1">
        <v>28</v>
      </c>
    </row>
    <row r="816" spans="1:4" x14ac:dyDescent="0.3">
      <c r="A816" s="2">
        <v>45347</v>
      </c>
      <c r="B816" s="10">
        <v>450</v>
      </c>
      <c r="C816" s="1">
        <v>48</v>
      </c>
      <c r="D816" s="1">
        <v>28</v>
      </c>
    </row>
    <row r="817" spans="1:4" x14ac:dyDescent="0.3">
      <c r="A817" s="2">
        <v>45347</v>
      </c>
      <c r="B817" s="10">
        <v>2</v>
      </c>
      <c r="C817" s="1">
        <v>49</v>
      </c>
      <c r="D817" s="1">
        <v>28</v>
      </c>
    </row>
    <row r="818" spans="1:4" x14ac:dyDescent="0.3">
      <c r="A818" s="2">
        <v>45347</v>
      </c>
      <c r="B818" s="10">
        <v>0</v>
      </c>
      <c r="C818" s="1">
        <v>50</v>
      </c>
      <c r="D818" s="1">
        <v>28</v>
      </c>
    </row>
    <row r="819" spans="1:4" x14ac:dyDescent="0.3">
      <c r="A819" s="2">
        <v>45347</v>
      </c>
      <c r="B819" s="10">
        <v>0</v>
      </c>
      <c r="C819" s="1">
        <v>51</v>
      </c>
      <c r="D819" s="1">
        <v>28</v>
      </c>
    </row>
    <row r="820" spans="1:4" x14ac:dyDescent="0.3">
      <c r="A820" s="2">
        <v>45347</v>
      </c>
      <c r="B820" s="10">
        <v>1</v>
      </c>
      <c r="C820" s="1">
        <v>52</v>
      </c>
      <c r="D820" s="1">
        <v>28</v>
      </c>
    </row>
    <row r="821" spans="1:4" x14ac:dyDescent="0.3">
      <c r="A821" s="2">
        <v>45347</v>
      </c>
      <c r="B821" s="10">
        <v>0</v>
      </c>
      <c r="C821" s="1">
        <v>53</v>
      </c>
      <c r="D821" s="1">
        <v>28</v>
      </c>
    </row>
    <row r="822" spans="1:4" x14ac:dyDescent="0.3">
      <c r="A822" s="2">
        <v>45347</v>
      </c>
      <c r="B822" s="10">
        <v>4</v>
      </c>
      <c r="C822" s="1">
        <v>54</v>
      </c>
      <c r="D822" s="1">
        <v>28</v>
      </c>
    </row>
    <row r="823" spans="1:4" x14ac:dyDescent="0.3">
      <c r="A823" s="2">
        <v>45348</v>
      </c>
      <c r="B823" s="10">
        <v>451</v>
      </c>
      <c r="C823" s="1">
        <v>46</v>
      </c>
      <c r="D823" s="1">
        <v>29</v>
      </c>
    </row>
    <row r="824" spans="1:4" x14ac:dyDescent="0.3">
      <c r="A824" s="2">
        <v>45348</v>
      </c>
      <c r="B824" s="10">
        <v>462</v>
      </c>
      <c r="C824" s="1">
        <v>47</v>
      </c>
      <c r="D824" s="1">
        <v>29</v>
      </c>
    </row>
    <row r="825" spans="1:4" x14ac:dyDescent="0.3">
      <c r="A825" s="2">
        <v>45348</v>
      </c>
      <c r="B825" s="10">
        <v>452</v>
      </c>
      <c r="C825" s="1">
        <v>48</v>
      </c>
      <c r="D825" s="1">
        <v>29</v>
      </c>
    </row>
    <row r="826" spans="1:4" x14ac:dyDescent="0.3">
      <c r="A826" s="2">
        <v>45348</v>
      </c>
      <c r="B826" s="10">
        <v>20</v>
      </c>
      <c r="C826" s="1">
        <v>49</v>
      </c>
      <c r="D826" s="1">
        <v>29</v>
      </c>
    </row>
    <row r="827" spans="1:4" x14ac:dyDescent="0.3">
      <c r="A827" s="2">
        <v>45348</v>
      </c>
      <c r="B827" s="10">
        <v>4</v>
      </c>
      <c r="C827" s="1">
        <v>50</v>
      </c>
      <c r="D827" s="1">
        <v>29</v>
      </c>
    </row>
    <row r="828" spans="1:4" x14ac:dyDescent="0.3">
      <c r="A828" s="2">
        <v>45348</v>
      </c>
      <c r="B828" s="10">
        <v>12</v>
      </c>
      <c r="C828" s="1">
        <v>51</v>
      </c>
      <c r="D828" s="1">
        <v>29</v>
      </c>
    </row>
    <row r="829" spans="1:4" x14ac:dyDescent="0.3">
      <c r="A829" s="2">
        <v>45348</v>
      </c>
      <c r="B829" s="10">
        <v>1</v>
      </c>
      <c r="C829" s="1">
        <v>52</v>
      </c>
      <c r="D829" s="1">
        <v>29</v>
      </c>
    </row>
    <row r="830" spans="1:4" x14ac:dyDescent="0.3">
      <c r="A830" s="2">
        <v>45348</v>
      </c>
      <c r="B830" s="10">
        <v>0</v>
      </c>
      <c r="C830" s="1">
        <v>53</v>
      </c>
      <c r="D830" s="1">
        <v>29</v>
      </c>
    </row>
    <row r="831" spans="1:4" x14ac:dyDescent="0.3">
      <c r="A831" s="2">
        <v>45348</v>
      </c>
      <c r="B831" s="10">
        <v>0</v>
      </c>
      <c r="C831" s="1">
        <v>54</v>
      </c>
      <c r="D831" s="1">
        <v>29</v>
      </c>
    </row>
    <row r="832" spans="1:4" x14ac:dyDescent="0.3">
      <c r="A832" s="2">
        <v>45349</v>
      </c>
      <c r="B832" s="10">
        <v>459</v>
      </c>
      <c r="C832" s="1">
        <v>46</v>
      </c>
      <c r="D832" s="1">
        <v>30</v>
      </c>
    </row>
    <row r="833" spans="1:4" x14ac:dyDescent="0.3">
      <c r="A833" s="2">
        <v>45349</v>
      </c>
      <c r="B833" s="10">
        <v>403</v>
      </c>
      <c r="C833" s="1">
        <v>47</v>
      </c>
      <c r="D833" s="1">
        <v>30</v>
      </c>
    </row>
    <row r="834" spans="1:4" x14ac:dyDescent="0.3">
      <c r="A834" s="2">
        <v>45349</v>
      </c>
      <c r="B834" s="10">
        <v>460</v>
      </c>
      <c r="C834" s="1">
        <v>48</v>
      </c>
      <c r="D834" s="1">
        <v>30</v>
      </c>
    </row>
    <row r="835" spans="1:4" x14ac:dyDescent="0.3">
      <c r="A835" s="2">
        <v>45349</v>
      </c>
      <c r="B835" s="10">
        <v>14</v>
      </c>
      <c r="C835" s="1">
        <v>49</v>
      </c>
      <c r="D835" s="1">
        <v>30</v>
      </c>
    </row>
    <row r="836" spans="1:4" x14ac:dyDescent="0.3">
      <c r="A836" s="2">
        <v>45349</v>
      </c>
      <c r="B836" s="10">
        <v>33</v>
      </c>
      <c r="C836" s="1">
        <v>50</v>
      </c>
      <c r="D836" s="1">
        <v>30</v>
      </c>
    </row>
    <row r="837" spans="1:4" x14ac:dyDescent="0.3">
      <c r="A837" s="2">
        <v>45349</v>
      </c>
      <c r="B837" s="10">
        <v>4</v>
      </c>
      <c r="C837" s="1">
        <v>51</v>
      </c>
      <c r="D837" s="1">
        <v>30</v>
      </c>
    </row>
    <row r="838" spans="1:4" x14ac:dyDescent="0.3">
      <c r="A838" s="2">
        <v>45349</v>
      </c>
      <c r="B838" s="10">
        <v>1</v>
      </c>
      <c r="C838" s="1">
        <v>52</v>
      </c>
      <c r="D838" s="1">
        <v>30</v>
      </c>
    </row>
    <row r="839" spans="1:4" x14ac:dyDescent="0.3">
      <c r="A839" s="2">
        <v>45349</v>
      </c>
      <c r="B839" s="10">
        <v>0</v>
      </c>
      <c r="C839" s="1">
        <v>53</v>
      </c>
      <c r="D839" s="1">
        <v>30</v>
      </c>
    </row>
    <row r="840" spans="1:4" x14ac:dyDescent="0.3">
      <c r="A840" s="2">
        <v>45349</v>
      </c>
      <c r="B840" s="10">
        <v>0</v>
      </c>
      <c r="C840" s="1">
        <v>54</v>
      </c>
      <c r="D840" s="1">
        <v>30</v>
      </c>
    </row>
    <row r="841" spans="1:4" x14ac:dyDescent="0.3">
      <c r="A841" s="2">
        <v>45350</v>
      </c>
      <c r="B841" s="10">
        <v>427</v>
      </c>
      <c r="C841" s="1">
        <v>46</v>
      </c>
      <c r="D841" s="1">
        <v>31</v>
      </c>
    </row>
    <row r="842" spans="1:4" x14ac:dyDescent="0.3">
      <c r="A842" s="2">
        <v>45350</v>
      </c>
      <c r="B842" s="10">
        <v>448</v>
      </c>
      <c r="C842" s="1">
        <v>47</v>
      </c>
      <c r="D842" s="1">
        <v>31</v>
      </c>
    </row>
    <row r="843" spans="1:4" x14ac:dyDescent="0.3">
      <c r="A843" s="2">
        <v>45350</v>
      </c>
      <c r="B843" s="10">
        <v>412</v>
      </c>
      <c r="C843" s="1">
        <v>48</v>
      </c>
      <c r="D843" s="1">
        <v>31</v>
      </c>
    </row>
    <row r="844" spans="1:4" x14ac:dyDescent="0.3">
      <c r="A844" s="2">
        <v>45350</v>
      </c>
      <c r="B844" s="10">
        <v>13</v>
      </c>
      <c r="C844" s="1">
        <v>49</v>
      </c>
      <c r="D844" s="1">
        <v>31</v>
      </c>
    </row>
    <row r="845" spans="1:4" x14ac:dyDescent="0.3">
      <c r="A845" s="2">
        <v>45350</v>
      </c>
      <c r="B845" s="10">
        <v>0</v>
      </c>
      <c r="C845" s="1">
        <v>50</v>
      </c>
      <c r="D845" s="1">
        <v>31</v>
      </c>
    </row>
    <row r="846" spans="1:4" x14ac:dyDescent="0.3">
      <c r="A846" s="2">
        <v>45350</v>
      </c>
      <c r="B846" s="10">
        <v>14</v>
      </c>
      <c r="C846" s="1">
        <v>51</v>
      </c>
      <c r="D846" s="1">
        <v>31</v>
      </c>
    </row>
    <row r="847" spans="1:4" x14ac:dyDescent="0.3">
      <c r="A847" s="2">
        <v>45350</v>
      </c>
      <c r="B847" s="10">
        <v>1</v>
      </c>
      <c r="C847" s="1">
        <v>52</v>
      </c>
      <c r="D847" s="1">
        <v>31</v>
      </c>
    </row>
    <row r="848" spans="1:4" x14ac:dyDescent="0.3">
      <c r="A848" s="2">
        <v>45350</v>
      </c>
      <c r="B848" s="10">
        <v>0</v>
      </c>
      <c r="C848" s="1">
        <v>53</v>
      </c>
      <c r="D848" s="1">
        <v>31</v>
      </c>
    </row>
    <row r="849" spans="1:4" x14ac:dyDescent="0.3">
      <c r="A849" s="2">
        <v>45350</v>
      </c>
      <c r="B849" s="10">
        <v>10</v>
      </c>
      <c r="C849" s="1">
        <v>54</v>
      </c>
      <c r="D849" s="1">
        <v>31</v>
      </c>
    </row>
    <row r="850" spans="1:4" x14ac:dyDescent="0.3">
      <c r="A850" s="2">
        <v>45351</v>
      </c>
      <c r="B850" s="10">
        <v>437</v>
      </c>
      <c r="C850" s="1">
        <v>46</v>
      </c>
      <c r="D850" s="1">
        <v>32</v>
      </c>
    </row>
    <row r="851" spans="1:4" x14ac:dyDescent="0.3">
      <c r="A851" s="2">
        <v>45351</v>
      </c>
      <c r="B851" s="10">
        <v>462</v>
      </c>
      <c r="C851" s="1">
        <v>47</v>
      </c>
      <c r="D851" s="1">
        <v>32</v>
      </c>
    </row>
    <row r="852" spans="1:4" x14ac:dyDescent="0.3">
      <c r="A852" s="2">
        <v>45351</v>
      </c>
      <c r="B852" s="10">
        <v>468</v>
      </c>
      <c r="C852" s="1">
        <v>48</v>
      </c>
      <c r="D852" s="1">
        <v>32</v>
      </c>
    </row>
    <row r="853" spans="1:4" x14ac:dyDescent="0.3">
      <c r="A853" s="2">
        <v>45351</v>
      </c>
      <c r="B853" s="10">
        <v>0</v>
      </c>
      <c r="C853" s="1">
        <v>49</v>
      </c>
      <c r="D853" s="1">
        <v>32</v>
      </c>
    </row>
    <row r="854" spans="1:4" x14ac:dyDescent="0.3">
      <c r="A854" s="2">
        <v>45351</v>
      </c>
      <c r="B854" s="10">
        <v>2</v>
      </c>
      <c r="C854" s="1">
        <v>50</v>
      </c>
      <c r="D854" s="1">
        <v>32</v>
      </c>
    </row>
    <row r="855" spans="1:4" x14ac:dyDescent="0.3">
      <c r="A855" s="2">
        <v>45351</v>
      </c>
      <c r="B855" s="10">
        <v>0</v>
      </c>
      <c r="C855" s="1">
        <v>51</v>
      </c>
      <c r="D855" s="1">
        <v>32</v>
      </c>
    </row>
    <row r="856" spans="1:4" x14ac:dyDescent="0.3">
      <c r="A856" s="2">
        <v>45351</v>
      </c>
      <c r="B856" s="10">
        <v>0</v>
      </c>
      <c r="C856" s="1">
        <v>52</v>
      </c>
      <c r="D856" s="1">
        <v>32</v>
      </c>
    </row>
    <row r="857" spans="1:4" x14ac:dyDescent="0.3">
      <c r="A857" s="2">
        <v>45351</v>
      </c>
      <c r="B857" s="10">
        <v>1</v>
      </c>
      <c r="C857" s="1">
        <v>53</v>
      </c>
      <c r="D857" s="1">
        <v>32</v>
      </c>
    </row>
    <row r="858" spans="1:4" x14ac:dyDescent="0.3">
      <c r="A858" s="2">
        <v>45351</v>
      </c>
      <c r="B858" s="10">
        <v>0</v>
      </c>
      <c r="C858" s="1">
        <v>54</v>
      </c>
      <c r="D858" s="1">
        <v>32</v>
      </c>
    </row>
    <row r="859" spans="1:4" x14ac:dyDescent="0.3">
      <c r="A859" s="2">
        <v>45352</v>
      </c>
      <c r="B859" s="10">
        <v>459</v>
      </c>
      <c r="C859" s="1">
        <v>46</v>
      </c>
      <c r="D859" s="1">
        <v>4</v>
      </c>
    </row>
    <row r="860" spans="1:4" x14ac:dyDescent="0.3">
      <c r="A860" s="2">
        <v>45352</v>
      </c>
      <c r="B860" s="10">
        <v>426</v>
      </c>
      <c r="C860" s="1">
        <v>47</v>
      </c>
      <c r="D860" s="1">
        <v>4</v>
      </c>
    </row>
    <row r="861" spans="1:4" x14ac:dyDescent="0.3">
      <c r="A861" s="2">
        <v>45352</v>
      </c>
      <c r="B861" s="10">
        <v>461</v>
      </c>
      <c r="C861" s="1">
        <v>48</v>
      </c>
      <c r="D861" s="1">
        <v>4</v>
      </c>
    </row>
    <row r="862" spans="1:4" x14ac:dyDescent="0.3">
      <c r="A862" s="2">
        <v>45352</v>
      </c>
      <c r="B862" s="10">
        <v>6</v>
      </c>
      <c r="C862" s="1">
        <v>49</v>
      </c>
      <c r="D862" s="1">
        <v>4</v>
      </c>
    </row>
    <row r="863" spans="1:4" x14ac:dyDescent="0.3">
      <c r="A863" s="2">
        <v>45352</v>
      </c>
      <c r="B863" s="10">
        <v>0</v>
      </c>
      <c r="C863" s="1">
        <v>50</v>
      </c>
      <c r="D863" s="1">
        <v>4</v>
      </c>
    </row>
    <row r="864" spans="1:4" x14ac:dyDescent="0.3">
      <c r="A864" s="2">
        <v>45352</v>
      </c>
      <c r="B864" s="10">
        <v>0</v>
      </c>
      <c r="C864" s="1">
        <v>51</v>
      </c>
      <c r="D864" s="1">
        <v>4</v>
      </c>
    </row>
    <row r="865" spans="1:4" x14ac:dyDescent="0.3">
      <c r="A865" s="2">
        <v>45352</v>
      </c>
      <c r="B865" s="10">
        <v>0</v>
      </c>
      <c r="C865" s="1">
        <v>52</v>
      </c>
      <c r="D865" s="1">
        <v>4</v>
      </c>
    </row>
    <row r="866" spans="1:4" x14ac:dyDescent="0.3">
      <c r="A866" s="2">
        <v>45352</v>
      </c>
      <c r="B866" s="10">
        <v>5</v>
      </c>
      <c r="C866" s="1">
        <v>53</v>
      </c>
      <c r="D866" s="1">
        <v>4</v>
      </c>
    </row>
    <row r="867" spans="1:4" x14ac:dyDescent="0.3">
      <c r="A867" s="2">
        <v>45352</v>
      </c>
      <c r="B867" s="10">
        <v>0</v>
      </c>
      <c r="C867" s="1">
        <v>54</v>
      </c>
      <c r="D867" s="1">
        <v>4</v>
      </c>
    </row>
    <row r="868" spans="1:4" x14ac:dyDescent="0.3">
      <c r="A868" s="2">
        <v>45353</v>
      </c>
      <c r="B868" s="10">
        <v>467</v>
      </c>
      <c r="C868" s="1">
        <v>46</v>
      </c>
      <c r="D868" s="1">
        <v>5</v>
      </c>
    </row>
    <row r="869" spans="1:4" x14ac:dyDescent="0.3">
      <c r="A869" s="2">
        <v>45353</v>
      </c>
      <c r="B869" s="10">
        <v>475</v>
      </c>
      <c r="C869" s="1">
        <v>47</v>
      </c>
      <c r="D869" s="1">
        <v>5</v>
      </c>
    </row>
    <row r="870" spans="1:4" x14ac:dyDescent="0.3">
      <c r="A870" s="2">
        <v>45353</v>
      </c>
      <c r="B870" s="10">
        <v>454</v>
      </c>
      <c r="C870" s="1">
        <v>48</v>
      </c>
      <c r="D870" s="1">
        <v>5</v>
      </c>
    </row>
    <row r="871" spans="1:4" x14ac:dyDescent="0.3">
      <c r="A871" s="2">
        <v>45353</v>
      </c>
      <c r="B871" s="10">
        <v>5</v>
      </c>
      <c r="C871" s="1">
        <v>49</v>
      </c>
      <c r="D871" s="1">
        <v>5</v>
      </c>
    </row>
    <row r="872" spans="1:4" x14ac:dyDescent="0.3">
      <c r="A872" s="2">
        <v>45353</v>
      </c>
      <c r="B872" s="10">
        <v>0</v>
      </c>
      <c r="C872" s="1">
        <v>50</v>
      </c>
      <c r="D872" s="1">
        <v>5</v>
      </c>
    </row>
    <row r="873" spans="1:4" x14ac:dyDescent="0.3">
      <c r="A873" s="2">
        <v>45353</v>
      </c>
      <c r="B873" s="10">
        <v>0</v>
      </c>
      <c r="C873" s="1">
        <v>51</v>
      </c>
      <c r="D873" s="1">
        <v>5</v>
      </c>
    </row>
    <row r="874" spans="1:4" x14ac:dyDescent="0.3">
      <c r="A874" s="2">
        <v>45353</v>
      </c>
      <c r="B874" s="10">
        <v>0</v>
      </c>
      <c r="C874" s="1">
        <v>52</v>
      </c>
      <c r="D874" s="1">
        <v>5</v>
      </c>
    </row>
    <row r="875" spans="1:4" x14ac:dyDescent="0.3">
      <c r="A875" s="2">
        <v>45353</v>
      </c>
      <c r="B875" s="10">
        <v>0</v>
      </c>
      <c r="C875" s="1">
        <v>53</v>
      </c>
      <c r="D875" s="1">
        <v>5</v>
      </c>
    </row>
    <row r="876" spans="1:4" x14ac:dyDescent="0.3">
      <c r="A876" s="2">
        <v>45353</v>
      </c>
      <c r="B876" s="10">
        <v>2</v>
      </c>
      <c r="C876" s="1">
        <v>54</v>
      </c>
      <c r="D876" s="1">
        <v>5</v>
      </c>
    </row>
    <row r="877" spans="1:4" x14ac:dyDescent="0.3">
      <c r="A877" s="2">
        <v>45354</v>
      </c>
      <c r="B877" s="10">
        <v>459</v>
      </c>
      <c r="C877" s="1">
        <v>46</v>
      </c>
      <c r="D877" s="1">
        <v>6</v>
      </c>
    </row>
    <row r="878" spans="1:4" x14ac:dyDescent="0.3">
      <c r="A878" s="2">
        <v>45354</v>
      </c>
      <c r="B878" s="10">
        <v>287</v>
      </c>
      <c r="C878" s="1">
        <v>47</v>
      </c>
      <c r="D878" s="1">
        <v>6</v>
      </c>
    </row>
    <row r="879" spans="1:4" x14ac:dyDescent="0.3">
      <c r="A879" s="2">
        <v>45354</v>
      </c>
      <c r="B879" s="10">
        <v>465</v>
      </c>
      <c r="C879" s="1">
        <v>48</v>
      </c>
      <c r="D879" s="1">
        <v>6</v>
      </c>
    </row>
    <row r="880" spans="1:4" x14ac:dyDescent="0.3">
      <c r="A880" s="2">
        <v>45354</v>
      </c>
      <c r="B880" s="10">
        <v>0</v>
      </c>
      <c r="C880" s="1">
        <v>49</v>
      </c>
      <c r="D880" s="1">
        <v>6</v>
      </c>
    </row>
    <row r="881" spans="1:4" x14ac:dyDescent="0.3">
      <c r="A881" s="2">
        <v>45354</v>
      </c>
      <c r="B881" s="10">
        <v>5</v>
      </c>
      <c r="C881" s="1">
        <v>50</v>
      </c>
      <c r="D881" s="1">
        <v>6</v>
      </c>
    </row>
    <row r="882" spans="1:4" x14ac:dyDescent="0.3">
      <c r="A882" s="2">
        <v>45354</v>
      </c>
      <c r="B882" s="10">
        <v>0</v>
      </c>
      <c r="C882" s="1">
        <v>51</v>
      </c>
      <c r="D882" s="1">
        <v>6</v>
      </c>
    </row>
    <row r="883" spans="1:4" x14ac:dyDescent="0.3">
      <c r="A883" s="2">
        <v>45354</v>
      </c>
      <c r="B883" s="10">
        <v>0</v>
      </c>
      <c r="C883" s="1">
        <v>52</v>
      </c>
      <c r="D883" s="1">
        <v>6</v>
      </c>
    </row>
    <row r="884" spans="1:4" x14ac:dyDescent="0.3">
      <c r="A884" s="2">
        <v>45354</v>
      </c>
      <c r="B884" s="10">
        <v>8</v>
      </c>
      <c r="C884" s="1">
        <v>53</v>
      </c>
      <c r="D884" s="1">
        <v>6</v>
      </c>
    </row>
    <row r="885" spans="1:4" x14ac:dyDescent="0.3">
      <c r="A885" s="2">
        <v>45354</v>
      </c>
      <c r="B885" s="10">
        <v>0</v>
      </c>
      <c r="C885" s="1">
        <v>54</v>
      </c>
      <c r="D885" s="1">
        <v>6</v>
      </c>
    </row>
    <row r="886" spans="1:4" x14ac:dyDescent="0.3">
      <c r="A886" s="2">
        <v>45355</v>
      </c>
      <c r="B886" s="10">
        <v>471</v>
      </c>
      <c r="C886" s="1">
        <v>46</v>
      </c>
      <c r="D886" s="1">
        <v>7</v>
      </c>
    </row>
    <row r="887" spans="1:4" x14ac:dyDescent="0.3">
      <c r="A887" s="2">
        <v>45355</v>
      </c>
      <c r="B887" s="10">
        <v>420</v>
      </c>
      <c r="C887" s="1">
        <v>47</v>
      </c>
      <c r="D887" s="1">
        <v>7</v>
      </c>
    </row>
    <row r="888" spans="1:4" x14ac:dyDescent="0.3">
      <c r="A888" s="2">
        <v>45355</v>
      </c>
      <c r="B888" s="10">
        <v>471</v>
      </c>
      <c r="C888" s="1">
        <v>48</v>
      </c>
      <c r="D888" s="1">
        <v>7</v>
      </c>
    </row>
    <row r="889" spans="1:4" x14ac:dyDescent="0.3">
      <c r="A889" s="2">
        <v>45355</v>
      </c>
      <c r="B889" s="10">
        <v>7</v>
      </c>
      <c r="C889" s="1">
        <v>49</v>
      </c>
      <c r="D889" s="1">
        <v>7</v>
      </c>
    </row>
    <row r="890" spans="1:4" x14ac:dyDescent="0.3">
      <c r="A890" s="2">
        <v>45355</v>
      </c>
      <c r="B890" s="10">
        <v>2</v>
      </c>
      <c r="C890" s="1">
        <v>50</v>
      </c>
      <c r="D890" s="1">
        <v>7</v>
      </c>
    </row>
    <row r="891" spans="1:4" x14ac:dyDescent="0.3">
      <c r="A891" s="2">
        <v>45355</v>
      </c>
      <c r="B891" s="10">
        <v>3</v>
      </c>
      <c r="C891" s="1">
        <v>51</v>
      </c>
      <c r="D891" s="1">
        <v>7</v>
      </c>
    </row>
    <row r="892" spans="1:4" x14ac:dyDescent="0.3">
      <c r="A892" s="2">
        <v>45355</v>
      </c>
      <c r="B892" s="10">
        <v>1440</v>
      </c>
      <c r="C892" s="1">
        <v>7</v>
      </c>
      <c r="D892" s="1">
        <v>7</v>
      </c>
    </row>
    <row r="893" spans="1:4" x14ac:dyDescent="0.3">
      <c r="A893" s="2">
        <v>45355</v>
      </c>
      <c r="B893" s="10">
        <v>5</v>
      </c>
      <c r="C893" s="1">
        <v>13</v>
      </c>
      <c r="D893" s="1">
        <v>7</v>
      </c>
    </row>
    <row r="894" spans="1:4" x14ac:dyDescent="0.3">
      <c r="A894" s="2">
        <v>45355</v>
      </c>
      <c r="B894" s="10">
        <v>7</v>
      </c>
      <c r="C894" s="1">
        <v>14</v>
      </c>
      <c r="D894" s="1">
        <v>7</v>
      </c>
    </row>
    <row r="895" spans="1:4" x14ac:dyDescent="0.3">
      <c r="A895" s="2">
        <v>45355</v>
      </c>
      <c r="B895" s="10">
        <v>1</v>
      </c>
      <c r="C895" s="1">
        <v>16</v>
      </c>
      <c r="D895" s="1">
        <v>7</v>
      </c>
    </row>
    <row r="896" spans="1:4" x14ac:dyDescent="0.3">
      <c r="A896" s="2">
        <v>45355</v>
      </c>
      <c r="B896" s="10">
        <v>15</v>
      </c>
      <c r="C896" s="1">
        <v>18</v>
      </c>
      <c r="D896" s="1">
        <v>7</v>
      </c>
    </row>
    <row r="897" spans="1:4" x14ac:dyDescent="0.3">
      <c r="A897" s="2">
        <v>45355</v>
      </c>
      <c r="B897" s="10">
        <v>10</v>
      </c>
      <c r="C897" s="1">
        <v>24</v>
      </c>
      <c r="D897" s="1">
        <v>7</v>
      </c>
    </row>
    <row r="898" spans="1:4" x14ac:dyDescent="0.3">
      <c r="A898" s="2">
        <v>45355</v>
      </c>
      <c r="B898" s="10">
        <v>510</v>
      </c>
      <c r="C898" s="1">
        <v>33</v>
      </c>
      <c r="D898" s="1">
        <v>7</v>
      </c>
    </row>
    <row r="899" spans="1:4" x14ac:dyDescent="0.3">
      <c r="A899" s="2">
        <v>45355</v>
      </c>
      <c r="B899" s="10">
        <v>2</v>
      </c>
      <c r="C899" s="1">
        <v>34</v>
      </c>
      <c r="D899" s="1">
        <v>7</v>
      </c>
    </row>
    <row r="900" spans="1:4" x14ac:dyDescent="0.3">
      <c r="A900" s="2">
        <v>45299</v>
      </c>
      <c r="B900" s="10">
        <v>40</v>
      </c>
      <c r="C900" s="1">
        <v>22</v>
      </c>
      <c r="D900" s="1">
        <v>11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Calendrier</vt:lpstr>
      <vt:lpstr>Détail Incidents Changements</vt:lpstr>
      <vt:lpstr>Nb bobines emballées</vt:lpstr>
      <vt:lpstr>Taux d'arret embalallage</vt:lpstr>
      <vt:lpstr>BDD</vt:lpstr>
      <vt:lpstr>Data</vt:lpstr>
      <vt:lpstr>'Nb bobines emballées'!Zone_d_impression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Sahra Anwar</dc:creator>
  <cp:lastModifiedBy>Sébastien VENDRICH</cp:lastModifiedBy>
  <dcterms:created xsi:type="dcterms:W3CDTF">2022-08-17T07:43:53Z</dcterms:created>
  <dcterms:modified xsi:type="dcterms:W3CDTF">2024-03-06T07:35:02Z</dcterms:modified>
</cp:coreProperties>
</file>