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K\Desktop\NC\Devis\"/>
    </mc:Choice>
  </mc:AlternateContent>
  <bookViews>
    <workbookView xWindow="0" yWindow="0" windowWidth="24000" windowHeight="9735"/>
  </bookViews>
  <sheets>
    <sheet name="Feuille Diags" sheetId="1" r:id="rId1"/>
    <sheet name="Devis" sheetId="9" r:id="rId2"/>
    <sheet name="BDD Client" sheetId="7" r:id="rId3"/>
    <sheet name="BDD1" sheetId="6" r:id="rId4"/>
    <sheet name="Grille Base" sheetId="2" r:id="rId5"/>
    <sheet name="Autres Grilles" sheetId="8" r:id="rId6"/>
  </sheets>
  <definedNames>
    <definedName name="_xlnm.Print_Area" localSheetId="1">Devis!$B$2:$L$77</definedName>
    <definedName name="_xlnm.Print_Area" localSheetId="4">'Grille Base'!$A$1:$AD$17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6" i="2" l="1"/>
  <c r="C46" i="2" s="1"/>
  <c r="A44" i="2"/>
  <c r="C44" i="2" s="1"/>
  <c r="S40" i="2" l="1"/>
  <c r="Q40" i="2"/>
  <c r="O40" i="2"/>
  <c r="M40" i="2"/>
  <c r="K40" i="2"/>
  <c r="I40" i="2"/>
  <c r="G40" i="2"/>
  <c r="E40" i="2"/>
  <c r="C40" i="2"/>
  <c r="U22" i="2"/>
  <c r="F38" i="2"/>
  <c r="U42" i="2" l="1"/>
  <c r="U46" i="2" s="1"/>
  <c r="H38" i="2"/>
  <c r="B38" i="2"/>
  <c r="D38" i="2"/>
  <c r="I29" i="9"/>
  <c r="G61" i="1" l="1"/>
  <c r="I36" i="1" l="1"/>
  <c r="G36" i="1"/>
  <c r="E36" i="1"/>
  <c r="P35" i="1"/>
  <c r="I14" i="9" l="1"/>
  <c r="D34" i="9"/>
  <c r="C34" i="9"/>
  <c r="I24" i="9"/>
  <c r="I23" i="9"/>
  <c r="F31" i="9"/>
  <c r="F30" i="9"/>
  <c r="F29" i="9"/>
  <c r="F28" i="9"/>
  <c r="D30" i="9"/>
  <c r="D29" i="9"/>
  <c r="D28" i="9"/>
  <c r="D24" i="9"/>
  <c r="D23" i="9"/>
  <c r="D22" i="9"/>
  <c r="C19" i="9"/>
  <c r="D15" i="9"/>
  <c r="D14" i="9"/>
  <c r="D13" i="9"/>
  <c r="D12" i="9"/>
  <c r="I9" i="9"/>
  <c r="I11" i="9"/>
  <c r="I10" i="9"/>
  <c r="G46" i="1"/>
  <c r="E49" i="1" l="1"/>
  <c r="I28" i="9" l="1"/>
  <c r="G60" i="1"/>
  <c r="S25" i="1" l="1"/>
  <c r="S24" i="1"/>
  <c r="R25" i="1"/>
  <c r="R26" i="1"/>
  <c r="R27" i="1"/>
  <c r="R28" i="1"/>
  <c r="R29" i="1"/>
  <c r="R30" i="1"/>
  <c r="R31" i="1"/>
  <c r="R32" i="1"/>
  <c r="R33" i="1"/>
  <c r="R34" i="1"/>
  <c r="R24" i="1"/>
  <c r="Q25" i="1"/>
  <c r="Q26" i="1"/>
  <c r="Q27" i="1"/>
  <c r="Q28" i="1"/>
  <c r="Q29" i="1"/>
  <c r="Q24" i="1"/>
  <c r="P24" i="1"/>
  <c r="P25" i="1"/>
  <c r="P26" i="1"/>
  <c r="P27" i="1"/>
  <c r="P28" i="1"/>
  <c r="P29" i="1"/>
  <c r="P30" i="1"/>
  <c r="P31" i="1"/>
  <c r="P32" i="1"/>
  <c r="P33" i="1"/>
  <c r="P34" i="1"/>
  <c r="P13" i="1"/>
  <c r="G68" i="1"/>
  <c r="E48" i="1"/>
  <c r="E47" i="1"/>
  <c r="I27" i="9" s="1"/>
  <c r="E46" i="1"/>
  <c r="C35" i="9" l="1"/>
  <c r="P36" i="1"/>
  <c r="D27" i="9"/>
  <c r="Q36" i="1"/>
  <c r="S36" i="1"/>
  <c r="R36" i="1"/>
  <c r="H9" i="8"/>
  <c r="H8" i="8"/>
  <c r="H7" i="8"/>
  <c r="B282" i="8" s="1"/>
  <c r="H6" i="8"/>
  <c r="H5" i="8"/>
  <c r="H3" i="8"/>
  <c r="H2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" i="8"/>
  <c r="E2" i="8"/>
  <c r="A267" i="8"/>
  <c r="A254" i="8"/>
  <c r="A235" i="8"/>
  <c r="A216" i="8"/>
  <c r="A189" i="8"/>
  <c r="A176" i="8"/>
  <c r="A163" i="8"/>
  <c r="A150" i="8"/>
  <c r="A140" i="8"/>
  <c r="A121" i="8"/>
  <c r="A103" i="8"/>
  <c r="A93" i="8"/>
  <c r="A71" i="8"/>
  <c r="A55" i="8"/>
  <c r="A41" i="8"/>
  <c r="A33" i="8"/>
  <c r="A20" i="8"/>
  <c r="J40" i="9"/>
  <c r="J39" i="9"/>
  <c r="E34" i="9" l="1"/>
  <c r="AB251" i="8"/>
  <c r="AB137" i="8"/>
  <c r="R282" i="8" l="1"/>
  <c r="E283" i="8"/>
  <c r="K283" i="8"/>
  <c r="O283" i="8"/>
  <c r="Q283" i="8"/>
  <c r="G283" i="8"/>
  <c r="M283" i="8"/>
  <c r="I283" i="8"/>
  <c r="K36" i="1"/>
  <c r="R38" i="2"/>
  <c r="P38" i="2"/>
  <c r="N38" i="2"/>
  <c r="L38" i="2"/>
  <c r="J38" i="2"/>
  <c r="R288" i="8" l="1"/>
  <c r="R283" i="8"/>
  <c r="I38" i="2" l="1"/>
  <c r="I39" i="2" s="1"/>
  <c r="E38" i="2"/>
  <c r="E39" i="2" s="1"/>
  <c r="G38" i="2"/>
  <c r="G39" i="2" s="1"/>
  <c r="C38" i="2"/>
  <c r="C39" i="2" s="1"/>
  <c r="K38" i="2"/>
  <c r="K39" i="2" s="1"/>
  <c r="Q38" i="2"/>
  <c r="Q39" i="2" s="1"/>
  <c r="O38" i="2"/>
  <c r="O39" i="2" s="1"/>
  <c r="M38" i="2"/>
  <c r="M39" i="2" s="1"/>
  <c r="S38" i="2"/>
  <c r="S39" i="2" s="1"/>
  <c r="AE18" i="2"/>
  <c r="AB252" i="8"/>
  <c r="AB138" i="8"/>
  <c r="U41" i="2" l="1"/>
  <c r="R287" i="8"/>
  <c r="U21" i="2" l="1"/>
  <c r="G43" i="9"/>
  <c r="J43" i="9"/>
  <c r="AE19" i="2"/>
  <c r="U45" i="2" l="1"/>
  <c r="C59" i="9"/>
  <c r="C58" i="9"/>
  <c r="C60" i="9"/>
  <c r="J34" i="9" l="1"/>
  <c r="H34" i="9" l="1"/>
  <c r="J36" i="9" s="1"/>
  <c r="J37" i="9" l="1"/>
  <c r="J38" i="9" s="1"/>
  <c r="J41" i="9" s="1"/>
  <c r="J44" i="9" s="1"/>
</calcChain>
</file>

<file path=xl/comments1.xml><?xml version="1.0" encoding="utf-8"?>
<comments xmlns="http://schemas.openxmlformats.org/spreadsheetml/2006/main">
  <authors>
    <author>GK</author>
  </authors>
  <commentList>
    <comment ref="J9" authorId="0" shapeId="0">
      <text>
        <r>
          <rPr>
            <b/>
            <sz val="9"/>
            <color indexed="81"/>
            <rFont val="Tahoma"/>
            <family val="2"/>
          </rPr>
          <t>Remplir la base de donnée dans la feuille "BDD Client"</t>
        </r>
      </text>
    </comment>
    <comment ref="J38" authorId="0" shapeId="0">
      <text>
        <r>
          <rPr>
            <b/>
            <sz val="9"/>
            <color indexed="81"/>
            <rFont val="Tahoma"/>
            <family val="2"/>
          </rPr>
          <t>Si le client est un particulier, le report des coordonnées sera automatique.</t>
        </r>
      </text>
    </comment>
  </commentList>
</comments>
</file>

<file path=xl/sharedStrings.xml><?xml version="1.0" encoding="utf-8"?>
<sst xmlns="http://schemas.openxmlformats.org/spreadsheetml/2006/main" count="139" uniqueCount="101">
  <si>
    <t>Type de bien</t>
  </si>
  <si>
    <t>Adresse</t>
  </si>
  <si>
    <t>Nom</t>
  </si>
  <si>
    <t>Téléphone</t>
  </si>
  <si>
    <t>E-mail</t>
  </si>
  <si>
    <t>DPE</t>
  </si>
  <si>
    <t>Amiante</t>
  </si>
  <si>
    <t>Plomb</t>
  </si>
  <si>
    <t>Electricité</t>
  </si>
  <si>
    <t>Gaz</t>
  </si>
  <si>
    <t>ERNT</t>
  </si>
  <si>
    <t>Loi Carrez</t>
  </si>
  <si>
    <t>Termite</t>
  </si>
  <si>
    <t>Piscine</t>
  </si>
  <si>
    <t>Assainissement</t>
  </si>
  <si>
    <t>Loi Boutin</t>
  </si>
  <si>
    <t>Remise exceptionnelle</t>
  </si>
  <si>
    <t>DIAGNOSTICS IMMOBILIERS</t>
  </si>
  <si>
    <t>Prescripteur</t>
  </si>
  <si>
    <t>Numéro de devis</t>
  </si>
  <si>
    <t>CI</t>
  </si>
  <si>
    <t>Urgence de la demande</t>
  </si>
  <si>
    <t>DEVIS</t>
  </si>
  <si>
    <t>Téléphone :</t>
  </si>
  <si>
    <t>Portable :</t>
  </si>
  <si>
    <t>Fax :</t>
  </si>
  <si>
    <t>E-mail :</t>
  </si>
  <si>
    <t>Montant €HT</t>
  </si>
  <si>
    <t>Montant €TTC</t>
  </si>
  <si>
    <t>Date</t>
  </si>
  <si>
    <t xml:space="preserve">Nom du client : </t>
  </si>
  <si>
    <t>Portable</t>
  </si>
  <si>
    <t>Fax</t>
  </si>
  <si>
    <t>Numéro de lot :</t>
  </si>
  <si>
    <t>Etage :</t>
  </si>
  <si>
    <t>Cave :</t>
  </si>
  <si>
    <t>Garage :</t>
  </si>
  <si>
    <t>Grenier :</t>
  </si>
  <si>
    <t>Grange :</t>
  </si>
  <si>
    <t>Date d'exécution :</t>
  </si>
  <si>
    <t>Le client</t>
  </si>
  <si>
    <t>Date et signature</t>
  </si>
  <si>
    <t>Mention "lu et approuvé"</t>
  </si>
  <si>
    <t>Société</t>
  </si>
  <si>
    <t>Siège social : 18 rue du haut Lessis, 57420 MARIEULLES</t>
  </si>
  <si>
    <t>TTC</t>
  </si>
  <si>
    <t>HT</t>
  </si>
  <si>
    <t>Saisie devis</t>
  </si>
  <si>
    <t>Affaire suivie par :</t>
  </si>
  <si>
    <t>Tél :</t>
  </si>
  <si>
    <t>OUI</t>
  </si>
  <si>
    <t>NON</t>
  </si>
  <si>
    <t>Nom client</t>
  </si>
  <si>
    <t>Plomb PC</t>
  </si>
  <si>
    <t>MOLP</t>
  </si>
  <si>
    <t>META</t>
  </si>
  <si>
    <t>Certificat habitabilité</t>
  </si>
  <si>
    <t>Plan</t>
  </si>
  <si>
    <t>Contrôle triennal</t>
  </si>
  <si>
    <t>DTA PC</t>
  </si>
  <si>
    <t>DTI PC</t>
  </si>
  <si>
    <t>Plomb T/D</t>
  </si>
  <si>
    <t>Amiante T/D</t>
  </si>
  <si>
    <t>Surface habitable</t>
  </si>
  <si>
    <t>Certificat Habitabilité</t>
  </si>
  <si>
    <t>Complément amiante</t>
  </si>
  <si>
    <t>AADI - NeoConsulting</t>
  </si>
  <si>
    <t>SIRET : 503 171 951 0000 18 / Code APE : 7120B / CIC 30087 33309 00020017401 63 / TVA intra FR22503171951 / SARL capital 30 100€</t>
  </si>
  <si>
    <t>Adresse et lot</t>
  </si>
  <si>
    <t>POUR DEMAIN</t>
  </si>
  <si>
    <t>DANS LA SEMAINE</t>
  </si>
  <si>
    <t>DANS LES DEUX SEMAINES</t>
  </si>
  <si>
    <t>DANS LE MOIS</t>
  </si>
  <si>
    <t>DANS LES DEUX MOIS</t>
  </si>
  <si>
    <t>DANS LES SIX MOIS</t>
  </si>
  <si>
    <t>DANS L'ANNEE</t>
  </si>
  <si>
    <t xml:space="preserve"> </t>
  </si>
  <si>
    <t xml:space="preserve">  </t>
  </si>
  <si>
    <t>Prénom et Nom</t>
  </si>
  <si>
    <t>Appartement(s)</t>
  </si>
  <si>
    <t>Cave(s)</t>
  </si>
  <si>
    <t>Garage(s)</t>
  </si>
  <si>
    <t>Grenier(s)</t>
  </si>
  <si>
    <t>Grange(s)</t>
  </si>
  <si>
    <t>Numéro(s) de lot(s)</t>
  </si>
  <si>
    <t>Etage(s)</t>
  </si>
  <si>
    <t>Bien à expertiser</t>
  </si>
  <si>
    <t>Nombre de biens</t>
  </si>
  <si>
    <t>Diagnostic(s) à réaliser</t>
  </si>
  <si>
    <t>Adresse du bien :</t>
  </si>
  <si>
    <t>Montant base HT</t>
  </si>
  <si>
    <t>Dont TVA 20%</t>
  </si>
  <si>
    <t>Montant base TTC</t>
  </si>
  <si>
    <t>Remise règlement sur place</t>
  </si>
  <si>
    <t>Montant base remisé TTC</t>
  </si>
  <si>
    <t>Montant total TTC</t>
  </si>
  <si>
    <t>Commanditaire = bien à expertiser</t>
  </si>
  <si>
    <t>Coordonnées du commanditaire</t>
  </si>
  <si>
    <t>Appartement :</t>
  </si>
  <si>
    <t>Parties Communes Amiante</t>
  </si>
  <si>
    <t>Parties Communes Plomb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</si>
</sst>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\-0;;@"/>
    <numFmt numFmtId="165" formatCode="0#&quot; &quot;##&quot; &quot;##&quot; &quot;##&quot; &quot;##"/>
    <numFmt numFmtId="166" formatCode="0.00;\-0.00;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0">
    <xf numFmtId="0" fontId="0" fillId="0" borderId="0" xfId="0"/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4" xfId="0" applyFill="1" applyBorder="1"/>
    <xf numFmtId="0" fontId="0" fillId="4" borderId="6" xfId="0" applyFill="1" applyBorder="1"/>
    <xf numFmtId="0" fontId="0" fillId="4" borderId="0" xfId="0" applyFill="1" applyBorder="1"/>
    <xf numFmtId="0" fontId="0" fillId="4" borderId="5" xfId="0" applyFill="1" applyBorder="1"/>
    <xf numFmtId="0" fontId="0" fillId="4" borderId="0" xfId="0" applyFill="1" applyBorder="1" applyAlignment="1">
      <alignment horizontal="center" vertical="center" wrapText="1"/>
    </xf>
    <xf numFmtId="0" fontId="0" fillId="4" borderId="7" xfId="0" applyFill="1" applyBorder="1" applyAlignment="1">
      <alignment vertical="center" textRotation="90"/>
    </xf>
    <xf numFmtId="0" fontId="0" fillId="4" borderId="7" xfId="0" applyFill="1" applyBorder="1"/>
    <xf numFmtId="0" fontId="0" fillId="4" borderId="8" xfId="0" applyFill="1" applyBorder="1"/>
    <xf numFmtId="0" fontId="0" fillId="4" borderId="5" xfId="0" applyFill="1" applyBorder="1" applyAlignment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4" borderId="2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5" borderId="0" xfId="0" applyFont="1" applyFill="1" applyAlignment="1">
      <alignment horizontal="center"/>
    </xf>
    <xf numFmtId="0" fontId="0" fillId="4" borderId="2" xfId="0" applyFill="1" applyBorder="1"/>
    <xf numFmtId="0" fontId="0" fillId="4" borderId="3" xfId="0" applyFill="1" applyBorder="1"/>
    <xf numFmtId="0" fontId="7" fillId="5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5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Border="1" applyAlignment="1"/>
    <xf numFmtId="9" fontId="0" fillId="0" borderId="0" xfId="1" applyFont="1"/>
    <xf numFmtId="9" fontId="0" fillId="2" borderId="17" xfId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9" fontId="0" fillId="2" borderId="12" xfId="1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5" xfId="0" applyBorder="1"/>
    <xf numFmtId="0" fontId="0" fillId="0" borderId="15" xfId="0" applyBorder="1"/>
    <xf numFmtId="0" fontId="0" fillId="0" borderId="17" xfId="0" applyBorder="1"/>
    <xf numFmtId="0" fontId="0" fillId="2" borderId="12" xfId="0" applyFill="1" applyBorder="1" applyAlignment="1">
      <alignment horizontal="center" vertical="center" wrapText="1"/>
    </xf>
    <xf numFmtId="0" fontId="0" fillId="4" borderId="1" xfId="0" applyFill="1" applyBorder="1"/>
    <xf numFmtId="0" fontId="0" fillId="0" borderId="0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/>
    <xf numFmtId="0" fontId="0" fillId="0" borderId="0" xfId="0" applyFill="1" applyBorder="1" applyAlignment="1">
      <alignment horizontal="right"/>
    </xf>
    <xf numFmtId="0" fontId="0" fillId="0" borderId="5" xfId="0" applyBorder="1" applyAlignment="1"/>
    <xf numFmtId="0" fontId="0" fillId="0" borderId="7" xfId="0" applyFill="1" applyBorder="1" applyAlignment="1">
      <alignment horizontal="right"/>
    </xf>
    <xf numFmtId="0" fontId="0" fillId="0" borderId="0" xfId="0" applyFill="1" applyBorder="1"/>
    <xf numFmtId="0" fontId="0" fillId="0" borderId="7" xfId="0" applyFill="1" applyBorder="1"/>
    <xf numFmtId="0" fontId="0" fillId="0" borderId="5" xfId="0" applyFill="1" applyBorder="1"/>
    <xf numFmtId="0" fontId="0" fillId="0" borderId="8" xfId="0" applyFill="1" applyBorder="1"/>
    <xf numFmtId="0" fontId="0" fillId="4" borderId="5" xfId="0" applyFill="1" applyBorder="1" applyAlignment="1">
      <alignment wrapText="1"/>
    </xf>
    <xf numFmtId="0" fontId="0" fillId="2" borderId="21" xfId="0" applyFill="1" applyBorder="1" applyAlignment="1">
      <alignment horizontal="center" vertical="center" wrapText="1"/>
    </xf>
    <xf numFmtId="0" fontId="0" fillId="0" borderId="20" xfId="0" applyBorder="1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2" borderId="41" xfId="0" applyFill="1" applyBorder="1" applyAlignment="1">
      <alignment horizontal="center" vertical="center"/>
    </xf>
    <xf numFmtId="0" fontId="0" fillId="2" borderId="13" xfId="0" applyFill="1" applyBorder="1" applyAlignment="1">
      <alignment horizontal="right" vertical="center"/>
    </xf>
    <xf numFmtId="0" fontId="0" fillId="4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right" vertical="center"/>
    </xf>
    <xf numFmtId="0" fontId="0" fillId="2" borderId="18" xfId="0" applyFill="1" applyBorder="1" applyAlignment="1">
      <alignment horizontal="right" vertical="center"/>
    </xf>
    <xf numFmtId="0" fontId="0" fillId="4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4" borderId="20" xfId="0" applyFill="1" applyBorder="1" applyProtection="1"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43" xfId="0" applyFill="1" applyBorder="1" applyAlignment="1" applyProtection="1">
      <alignment horizontal="center" vertical="center"/>
      <protection locked="0"/>
    </xf>
    <xf numFmtId="0" fontId="0" fillId="4" borderId="22" xfId="0" applyFill="1" applyBorder="1" applyProtection="1"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9" fontId="0" fillId="6" borderId="11" xfId="1" applyFont="1" applyFill="1" applyBorder="1" applyAlignment="1" applyProtection="1">
      <alignment horizontal="center" vertical="center"/>
      <protection locked="0"/>
    </xf>
    <xf numFmtId="2" fontId="0" fillId="0" borderId="12" xfId="0" applyNumberFormat="1" applyBorder="1" applyAlignment="1" applyProtection="1">
      <alignment horizontal="center" vertical="center"/>
      <protection locked="0"/>
    </xf>
    <xf numFmtId="2" fontId="0" fillId="0" borderId="17" xfId="0" applyNumberFormat="1" applyBorder="1" applyAlignment="1" applyProtection="1">
      <alignment horizontal="center" vertical="center"/>
      <protection locked="0"/>
    </xf>
    <xf numFmtId="2" fontId="0" fillId="0" borderId="19" xfId="0" applyNumberFormat="1" applyBorder="1" applyAlignment="1" applyProtection="1">
      <alignment horizontal="center" vertical="center"/>
      <protection locked="0"/>
    </xf>
    <xf numFmtId="2" fontId="0" fillId="0" borderId="20" xfId="0" applyNumberFormat="1" applyBorder="1" applyAlignment="1" applyProtection="1">
      <alignment horizontal="center" vertical="center"/>
      <protection locked="0"/>
    </xf>
    <xf numFmtId="14" fontId="6" fillId="6" borderId="11" xfId="0" applyNumberFormat="1" applyFont="1" applyFill="1" applyBorder="1" applyAlignment="1" applyProtection="1">
      <alignment horizontal="center" vertical="center"/>
      <protection locked="0"/>
    </xf>
    <xf numFmtId="14" fontId="6" fillId="4" borderId="11" xfId="0" applyNumberFormat="1" applyFont="1" applyFill="1" applyBorder="1" applyAlignment="1" applyProtection="1">
      <alignment horizontal="center" vertical="center"/>
      <protection locked="0"/>
    </xf>
    <xf numFmtId="0" fontId="6" fillId="4" borderId="11" xfId="0" applyFon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2" borderId="41" xfId="0" applyFill="1" applyBorder="1" applyAlignment="1">
      <alignment horizontal="center" vertical="center"/>
    </xf>
    <xf numFmtId="0" fontId="0" fillId="4" borderId="0" xfId="0" applyFill="1" applyBorder="1" applyProtection="1">
      <protection hidden="1"/>
    </xf>
    <xf numFmtId="0" fontId="0" fillId="0" borderId="0" xfId="0" applyProtection="1">
      <protection locked="0"/>
    </xf>
    <xf numFmtId="0" fontId="0" fillId="0" borderId="0" xfId="0"/>
    <xf numFmtId="0" fontId="0" fillId="6" borderId="30" xfId="0" applyFill="1" applyBorder="1" applyAlignment="1" applyProtection="1">
      <alignment horizontal="center" vertical="center" wrapText="1"/>
      <protection locked="0"/>
    </xf>
    <xf numFmtId="0" fontId="0" fillId="4" borderId="33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>
      <alignment horizontal="center" vertical="center"/>
    </xf>
    <xf numFmtId="2" fontId="0" fillId="2" borderId="26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52" xfId="0" applyNumberForma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0" xfId="0"/>
    <xf numFmtId="49" fontId="0" fillId="4" borderId="19" xfId="0" applyNumberFormat="1" applyFill="1" applyBorder="1" applyAlignment="1" applyProtection="1">
      <alignment horizontal="center" vertical="center"/>
      <protection locked="0"/>
    </xf>
    <xf numFmtId="0" fontId="0" fillId="2" borderId="53" xfId="0" applyFill="1" applyBorder="1" applyAlignment="1">
      <alignment horizontal="center" vertical="center"/>
    </xf>
    <xf numFmtId="0" fontId="0" fillId="4" borderId="26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>
      <alignment horizontal="center" vertical="center"/>
    </xf>
    <xf numFmtId="0" fontId="0" fillId="0" borderId="0" xfId="0"/>
    <xf numFmtId="0" fontId="12" fillId="0" borderId="0" xfId="0" applyFont="1" applyProtection="1">
      <protection locked="0"/>
    </xf>
    <xf numFmtId="164" fontId="12" fillId="0" borderId="0" xfId="0" applyNumberFormat="1" applyFont="1" applyProtection="1">
      <protection locked="0"/>
    </xf>
    <xf numFmtId="0" fontId="12" fillId="0" borderId="36" xfId="0" applyFont="1" applyBorder="1" applyAlignment="1" applyProtection="1">
      <alignment horizontal="right"/>
      <protection locked="0"/>
    </xf>
    <xf numFmtId="0" fontId="12" fillId="0" borderId="0" xfId="0" applyFont="1" applyBorder="1" applyProtection="1">
      <protection locked="0"/>
    </xf>
    <xf numFmtId="0" fontId="12" fillId="0" borderId="39" xfId="0" applyFont="1" applyBorder="1" applyAlignment="1" applyProtection="1">
      <alignment horizontal="right"/>
      <protection locked="0"/>
    </xf>
    <xf numFmtId="0" fontId="12" fillId="0" borderId="0" xfId="0" applyFont="1" applyAlignment="1" applyProtection="1">
      <alignment horizontal="left"/>
      <protection locked="0"/>
    </xf>
    <xf numFmtId="0" fontId="12" fillId="0" borderId="40" xfId="0" applyFont="1" applyBorder="1" applyAlignment="1" applyProtection="1">
      <alignment horizontal="right"/>
      <protection locked="0"/>
    </xf>
    <xf numFmtId="0" fontId="12" fillId="0" borderId="0" xfId="0" applyFont="1"/>
    <xf numFmtId="14" fontId="12" fillId="0" borderId="0" xfId="0" applyNumberFormat="1" applyFont="1" applyProtection="1">
      <protection locked="0"/>
    </xf>
    <xf numFmtId="0" fontId="13" fillId="0" borderId="0" xfId="0" applyFont="1" applyProtection="1">
      <protection locked="0"/>
    </xf>
    <xf numFmtId="0" fontId="0" fillId="0" borderId="0" xfId="0" applyAlignment="1">
      <alignment vertical="center"/>
    </xf>
    <xf numFmtId="0" fontId="12" fillId="0" borderId="12" xfId="0" applyNumberFormat="1" applyFont="1" applyBorder="1" applyAlignment="1" applyProtection="1">
      <alignment horizontal="center" vertical="center"/>
      <protection locked="0"/>
    </xf>
    <xf numFmtId="0" fontId="0" fillId="7" borderId="0" xfId="0" applyFill="1" applyProtection="1">
      <protection locked="0"/>
    </xf>
    <xf numFmtId="0" fontId="12" fillId="0" borderId="12" xfId="0" applyFont="1" applyBorder="1" applyAlignment="1" applyProtection="1">
      <alignment horizontal="center" vertical="center"/>
      <protection locked="0"/>
    </xf>
    <xf numFmtId="0" fontId="12" fillId="0" borderId="12" xfId="0" applyFont="1" applyBorder="1" applyAlignment="1" applyProtection="1">
      <alignment vertical="center"/>
      <protection locked="0"/>
    </xf>
    <xf numFmtId="0" fontId="12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12" fillId="0" borderId="0" xfId="0" applyFont="1" applyBorder="1" applyAlignment="1" applyProtection="1">
      <alignment wrapText="1"/>
      <protection locked="0"/>
    </xf>
    <xf numFmtId="0" fontId="12" fillId="0" borderId="0" xfId="0" applyFont="1" applyBorder="1" applyAlignment="1" applyProtection="1">
      <protection locked="0"/>
    </xf>
    <xf numFmtId="2" fontId="12" fillId="0" borderId="0" xfId="0" applyNumberFormat="1" applyFont="1" applyBorder="1" applyAlignment="1" applyProtection="1">
      <protection locked="0"/>
    </xf>
    <xf numFmtId="164" fontId="12" fillId="0" borderId="0" xfId="0" applyNumberFormat="1" applyFont="1" applyBorder="1" applyAlignment="1" applyProtection="1"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2" borderId="16" xfId="0" applyFill="1" applyBorder="1" applyAlignment="1">
      <alignment horizontal="center" vertical="center"/>
    </xf>
    <xf numFmtId="0" fontId="0" fillId="0" borderId="0" xfId="0"/>
    <xf numFmtId="0" fontId="0" fillId="2" borderId="18" xfId="0" applyFill="1" applyBorder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165" fontId="0" fillId="4" borderId="19" xfId="0" applyNumberFormat="1" applyFill="1" applyBorder="1" applyAlignment="1" applyProtection="1">
      <alignment horizontal="center" vertical="center"/>
      <protection locked="0"/>
    </xf>
    <xf numFmtId="165" fontId="0" fillId="4" borderId="20" xfId="0" applyNumberFormat="1" applyFill="1" applyBorder="1" applyAlignment="1" applyProtection="1">
      <alignment horizontal="center" vertical="center"/>
      <protection locked="0"/>
    </xf>
    <xf numFmtId="0" fontId="0" fillId="2" borderId="37" xfId="0" applyFill="1" applyBorder="1" applyAlignment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4" borderId="54" xfId="0" applyFill="1" applyBorder="1" applyAlignment="1">
      <alignment horizontal="center" vertical="center"/>
    </xf>
    <xf numFmtId="0" fontId="0" fillId="4" borderId="54" xfId="0" applyFill="1" applyBorder="1" applyAlignment="1" applyProtection="1">
      <alignment horizontal="center" vertical="center"/>
      <protection locked="0"/>
    </xf>
    <xf numFmtId="0" fontId="0" fillId="2" borderId="37" xfId="0" applyFill="1" applyBorder="1" applyAlignment="1">
      <alignment horizontal="right" vertical="center"/>
    </xf>
    <xf numFmtId="0" fontId="0" fillId="4" borderId="54" xfId="0" applyFill="1" applyBorder="1" applyAlignment="1">
      <alignment horizontal="right" vertical="center"/>
    </xf>
    <xf numFmtId="0" fontId="0" fillId="4" borderId="55" xfId="0" applyFill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/>
      <protection locked="0"/>
    </xf>
    <xf numFmtId="164" fontId="12" fillId="0" borderId="0" xfId="0" applyNumberFormat="1" applyFont="1" applyAlignment="1" applyProtection="1">
      <alignment horizontal="left"/>
      <protection locked="0"/>
    </xf>
    <xf numFmtId="164" fontId="13" fillId="0" borderId="0" xfId="0" applyNumberFormat="1" applyFont="1" applyAlignment="1" applyProtection="1">
      <alignment horizontal="left"/>
      <protection locked="0"/>
    </xf>
    <xf numFmtId="165" fontId="12" fillId="0" borderId="0" xfId="0" applyNumberFormat="1" applyFont="1" applyAlignment="1" applyProtection="1">
      <alignment horizontal="left"/>
      <protection locked="0"/>
    </xf>
    <xf numFmtId="2" fontId="0" fillId="2" borderId="17" xfId="0" applyNumberFormat="1" applyFill="1" applyBorder="1" applyAlignment="1">
      <alignment horizontal="center" vertical="center"/>
    </xf>
    <xf numFmtId="0" fontId="0" fillId="0" borderId="0" xfId="0"/>
    <xf numFmtId="9" fontId="0" fillId="2" borderId="52" xfId="1" applyFont="1" applyFill="1" applyBorder="1" applyAlignment="1">
      <alignment horizontal="center" vertical="center"/>
    </xf>
    <xf numFmtId="9" fontId="0" fillId="2" borderId="26" xfId="1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0" xfId="0"/>
    <xf numFmtId="0" fontId="0" fillId="8" borderId="12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42" xfId="0" applyFill="1" applyBorder="1" applyAlignment="1">
      <alignment horizontal="center"/>
    </xf>
    <xf numFmtId="0" fontId="0" fillId="8" borderId="43" xfId="0" applyFill="1" applyBorder="1" applyAlignment="1">
      <alignment horizontal="center"/>
    </xf>
    <xf numFmtId="0" fontId="0" fillId="9" borderId="12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42" xfId="0" applyFill="1" applyBorder="1" applyAlignment="1">
      <alignment horizontal="center"/>
    </xf>
    <xf numFmtId="0" fontId="0" fillId="9" borderId="43" xfId="0" applyFill="1" applyBorder="1" applyAlignment="1">
      <alignment horizontal="center"/>
    </xf>
    <xf numFmtId="0" fontId="0" fillId="8" borderId="26" xfId="0" applyFill="1" applyBorder="1" applyAlignment="1">
      <alignment horizontal="center" vertical="center"/>
    </xf>
    <xf numFmtId="0" fontId="0" fillId="8" borderId="52" xfId="0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0" fillId="8" borderId="51" xfId="0" applyFill="1" applyBorder="1" applyAlignment="1">
      <alignment horizontal="center"/>
    </xf>
    <xf numFmtId="0" fontId="0" fillId="9" borderId="46" xfId="0" applyFill="1" applyBorder="1" applyAlignment="1">
      <alignment horizontal="center"/>
    </xf>
    <xf numFmtId="0" fontId="0" fillId="8" borderId="46" xfId="0" applyFill="1" applyBorder="1" applyAlignment="1">
      <alignment horizontal="center"/>
    </xf>
    <xf numFmtId="0" fontId="7" fillId="5" borderId="54" xfId="0" applyFont="1" applyFill="1" applyBorder="1" applyAlignment="1">
      <alignment horizontal="center"/>
    </xf>
    <xf numFmtId="0" fontId="0" fillId="8" borderId="53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/>
    </xf>
    <xf numFmtId="0" fontId="7" fillId="5" borderId="56" xfId="0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7" fillId="5" borderId="25" xfId="0" applyFont="1" applyFill="1" applyBorder="1" applyAlignment="1">
      <alignment horizontal="center"/>
    </xf>
    <xf numFmtId="0" fontId="7" fillId="5" borderId="49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9" xfId="0" applyFont="1" applyFill="1" applyBorder="1" applyAlignment="1">
      <alignment horizontal="center"/>
    </xf>
    <xf numFmtId="0" fontId="0" fillId="9" borderId="53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vertical="center"/>
    </xf>
    <xf numFmtId="0" fontId="0" fillId="4" borderId="19" xfId="0" applyFill="1" applyBorder="1" applyAlignment="1" applyProtection="1">
      <alignment horizontal="center"/>
      <protection locked="0"/>
    </xf>
    <xf numFmtId="9" fontId="0" fillId="2" borderId="12" xfId="1" applyFont="1" applyFill="1" applyBorder="1" applyAlignment="1">
      <alignment horizontal="center" vertical="center"/>
    </xf>
    <xf numFmtId="9" fontId="0" fillId="2" borderId="17" xfId="1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5" fillId="0" borderId="19" xfId="2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165" fontId="0" fillId="0" borderId="12" xfId="0" applyNumberFormat="1" applyBorder="1" applyAlignment="1" applyProtection="1">
      <alignment horizontal="center" vertical="center"/>
      <protection locked="0"/>
    </xf>
    <xf numFmtId="165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4" borderId="26" xfId="0" applyFill="1" applyBorder="1" applyAlignment="1" applyProtection="1">
      <alignment horizontal="center" vertical="center"/>
      <protection locked="0"/>
    </xf>
    <xf numFmtId="0" fontId="0" fillId="4" borderId="52" xfId="0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165" fontId="6" fillId="4" borderId="12" xfId="0" applyNumberFormat="1" applyFont="1" applyFill="1" applyBorder="1" applyAlignment="1" applyProtection="1">
      <alignment horizontal="center" vertical="center"/>
      <protection locked="0"/>
    </xf>
    <xf numFmtId="165" fontId="6" fillId="4" borderId="17" xfId="0" applyNumberFormat="1" applyFont="1" applyFill="1" applyBorder="1" applyAlignment="1" applyProtection="1">
      <alignment horizontal="center" vertical="center"/>
      <protection locked="0"/>
    </xf>
    <xf numFmtId="0" fontId="6" fillId="4" borderId="12" xfId="0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center"/>
      <protection locked="0"/>
    </xf>
    <xf numFmtId="0" fontId="6" fillId="4" borderId="21" xfId="0" applyFont="1" applyFill="1" applyBorder="1" applyAlignment="1" applyProtection="1">
      <alignment horizontal="center" vertical="center"/>
      <protection locked="0"/>
    </xf>
    <xf numFmtId="0" fontId="6" fillId="4" borderId="32" xfId="0" applyFont="1" applyFill="1" applyBorder="1" applyAlignment="1" applyProtection="1">
      <alignment horizontal="center" vertical="center"/>
      <protection locked="0"/>
    </xf>
    <xf numFmtId="0" fontId="6" fillId="4" borderId="50" xfId="0" applyFont="1" applyFill="1" applyBorder="1" applyAlignment="1" applyProtection="1">
      <alignment horizontal="center" vertical="center"/>
      <protection locked="0"/>
    </xf>
    <xf numFmtId="49" fontId="0" fillId="4" borderId="48" xfId="0" applyNumberFormat="1" applyFill="1" applyBorder="1" applyAlignment="1" applyProtection="1">
      <alignment horizontal="center" vertical="center"/>
      <protection locked="0"/>
    </xf>
    <xf numFmtId="49" fontId="0" fillId="4" borderId="33" xfId="0" applyNumberForma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 wrapText="1"/>
    </xf>
    <xf numFmtId="0" fontId="2" fillId="3" borderId="41" xfId="0" applyFont="1" applyFill="1" applyBorder="1" applyAlignment="1">
      <alignment horizontal="center" vertical="center" wrapText="1"/>
    </xf>
    <xf numFmtId="0" fontId="0" fillId="4" borderId="21" xfId="0" applyFill="1" applyBorder="1" applyAlignment="1" applyProtection="1">
      <alignment horizontal="center" vertical="center"/>
      <protection locked="0"/>
    </xf>
    <xf numFmtId="0" fontId="0" fillId="4" borderId="49" xfId="0" applyFill="1" applyBorder="1" applyAlignment="1" applyProtection="1">
      <alignment horizontal="center" vertical="center"/>
      <protection locked="0"/>
    </xf>
    <xf numFmtId="0" fontId="0" fillId="4" borderId="50" xfId="0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 wrapText="1"/>
    </xf>
    <xf numFmtId="0" fontId="2" fillId="3" borderId="45" xfId="0" applyFont="1" applyFill="1" applyBorder="1" applyAlignment="1">
      <alignment horizontal="center" vertical="center" wrapText="1"/>
    </xf>
    <xf numFmtId="0" fontId="0" fillId="0" borderId="0" xfId="0"/>
    <xf numFmtId="0" fontId="0" fillId="4" borderId="0" xfId="0" applyFill="1" applyBorder="1" applyAlignment="1" applyProtection="1">
      <alignment horizontal="center" vertical="center"/>
      <protection hidden="1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0" fillId="6" borderId="6" xfId="0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2" borderId="41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2" fillId="4" borderId="0" xfId="0" applyFont="1" applyFill="1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164" fontId="12" fillId="0" borderId="0" xfId="0" applyNumberFormat="1" applyFont="1" applyAlignment="1" applyProtection="1">
      <alignment horizontal="left"/>
      <protection locked="0"/>
    </xf>
    <xf numFmtId="0" fontId="12" fillId="4" borderId="1" xfId="0" applyFont="1" applyFill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center"/>
      <protection locked="0"/>
    </xf>
    <xf numFmtId="0" fontId="12" fillId="4" borderId="3" xfId="0" applyFont="1" applyFill="1" applyBorder="1" applyAlignment="1" applyProtection="1">
      <alignment horizontal="center"/>
      <protection locked="0"/>
    </xf>
    <xf numFmtId="164" fontId="12" fillId="0" borderId="38" xfId="0" applyNumberFormat="1" applyFont="1" applyBorder="1" applyAlignment="1" applyProtection="1">
      <alignment horizontal="left"/>
      <protection locked="0"/>
    </xf>
    <xf numFmtId="164" fontId="12" fillId="0" borderId="37" xfId="0" applyNumberFormat="1" applyFont="1" applyBorder="1" applyAlignment="1" applyProtection="1">
      <alignment horizontal="left"/>
      <protection locked="0"/>
    </xf>
    <xf numFmtId="165" fontId="12" fillId="0" borderId="0" xfId="0" applyNumberFormat="1" applyFont="1" applyBorder="1" applyAlignment="1" applyProtection="1">
      <alignment horizontal="left"/>
      <protection locked="0"/>
    </xf>
    <xf numFmtId="165" fontId="12" fillId="0" borderId="31" xfId="0" applyNumberFormat="1" applyFont="1" applyBorder="1" applyAlignment="1" applyProtection="1">
      <alignment horizontal="left"/>
      <protection locked="0"/>
    </xf>
    <xf numFmtId="14" fontId="12" fillId="0" borderId="0" xfId="0" applyNumberFormat="1" applyFont="1" applyAlignment="1" applyProtection="1">
      <alignment horizontal="left"/>
      <protection locked="0"/>
    </xf>
    <xf numFmtId="164" fontId="12" fillId="0" borderId="25" xfId="0" applyNumberFormat="1" applyFont="1" applyBorder="1" applyAlignment="1" applyProtection="1">
      <alignment horizontal="left"/>
      <protection locked="0"/>
    </xf>
    <xf numFmtId="164" fontId="12" fillId="0" borderId="34" xfId="0" applyNumberFormat="1" applyFont="1" applyBorder="1" applyAlignment="1" applyProtection="1">
      <alignment horizontal="left"/>
      <protection locked="0"/>
    </xf>
    <xf numFmtId="164" fontId="12" fillId="4" borderId="6" xfId="0" applyNumberFormat="1" applyFont="1" applyFill="1" applyBorder="1" applyAlignment="1" applyProtection="1">
      <alignment horizontal="center"/>
      <protection locked="0"/>
    </xf>
    <xf numFmtId="164" fontId="12" fillId="4" borderId="7" xfId="0" applyNumberFormat="1" applyFont="1" applyFill="1" applyBorder="1" applyAlignment="1" applyProtection="1">
      <alignment horizontal="center"/>
      <protection locked="0"/>
    </xf>
    <xf numFmtId="164" fontId="12" fillId="4" borderId="8" xfId="0" applyNumberFormat="1" applyFont="1" applyFill="1" applyBorder="1" applyAlignment="1" applyProtection="1">
      <alignment horizontal="center"/>
      <protection locked="0"/>
    </xf>
    <xf numFmtId="165" fontId="12" fillId="0" borderId="0" xfId="0" applyNumberFormat="1" applyFont="1" applyAlignment="1" applyProtection="1">
      <alignment horizontal="left"/>
      <protection locked="0"/>
    </xf>
    <xf numFmtId="0" fontId="11" fillId="7" borderId="0" xfId="0" applyFont="1" applyFill="1" applyAlignment="1" applyProtection="1">
      <alignment horizontal="center"/>
      <protection locked="0"/>
    </xf>
    <xf numFmtId="0" fontId="12" fillId="0" borderId="12" xfId="0" applyFont="1" applyBorder="1" applyAlignment="1" applyProtection="1">
      <alignment horizontal="center" vertical="center"/>
      <protection locked="0"/>
    </xf>
    <xf numFmtId="0" fontId="12" fillId="0" borderId="12" xfId="0" applyFont="1" applyBorder="1" applyAlignment="1" applyProtection="1">
      <alignment horizontal="center" vertical="center" wrapText="1"/>
      <protection locked="0"/>
    </xf>
    <xf numFmtId="0" fontId="11" fillId="0" borderId="12" xfId="0" applyFont="1" applyBorder="1" applyAlignment="1" applyProtection="1">
      <alignment horizontal="center" vertical="center" wrapText="1"/>
      <protection locked="0"/>
    </xf>
    <xf numFmtId="0" fontId="12" fillId="0" borderId="12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/>
      <protection locked="0"/>
    </xf>
    <xf numFmtId="2" fontId="12" fillId="0" borderId="12" xfId="0" applyNumberFormat="1" applyFont="1" applyBorder="1" applyAlignment="1" applyProtection="1">
      <alignment horizontal="center" wrapText="1"/>
      <protection locked="0"/>
    </xf>
    <xf numFmtId="2" fontId="12" fillId="0" borderId="12" xfId="0" applyNumberFormat="1" applyFont="1" applyBorder="1" applyAlignment="1" applyProtection="1">
      <alignment horizontal="center" vertical="center" wrapText="1"/>
      <protection locked="0"/>
    </xf>
    <xf numFmtId="2" fontId="12" fillId="0" borderId="12" xfId="0" applyNumberFormat="1" applyFont="1" applyBorder="1" applyAlignment="1" applyProtection="1">
      <alignment horizontal="center" vertical="center"/>
      <protection locked="0"/>
    </xf>
    <xf numFmtId="9" fontId="12" fillId="0" borderId="12" xfId="1" applyFont="1" applyBorder="1" applyAlignment="1" applyProtection="1">
      <alignment horizontal="center" vertical="center"/>
      <protection locked="0"/>
    </xf>
    <xf numFmtId="166" fontId="12" fillId="0" borderId="0" xfId="0" applyNumberFormat="1" applyFont="1" applyBorder="1" applyAlignment="1" applyProtection="1">
      <alignment horizontal="center" vertical="center"/>
      <protection locked="0"/>
    </xf>
    <xf numFmtId="0" fontId="0" fillId="2" borderId="35" xfId="0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0" fontId="0" fillId="2" borderId="57" xfId="0" applyFill="1" applyBorder="1" applyAlignment="1">
      <alignment horizontal="center" vertical="center"/>
    </xf>
    <xf numFmtId="0" fontId="0" fillId="2" borderId="58" xfId="0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78441</xdr:colOff>
      <xdr:row>1</xdr:row>
      <xdr:rowOff>-1</xdr:rowOff>
    </xdr:from>
    <xdr:to>
      <xdr:col>11</xdr:col>
      <xdr:colOff>750047</xdr:colOff>
      <xdr:row>78</xdr:row>
      <xdr:rowOff>22412</xdr:rowOff>
    </xdr:to>
    <xdr:pic>
      <xdr:nvPicPr>
        <xdr:cNvPr id="2" name="Image 1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5695" r="16709"/>
        <a:stretch/>
      </xdr:blipFill>
      <xdr:spPr bwMode="auto">
        <a:xfrm>
          <a:off x="11586882" y="235323"/>
          <a:ext cx="671606" cy="1796303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1</xdr:col>
      <xdr:colOff>70036</xdr:colOff>
      <xdr:row>1</xdr:row>
      <xdr:rowOff>49305</xdr:rowOff>
    </xdr:from>
    <xdr:to>
      <xdr:col>2</xdr:col>
      <xdr:colOff>1425948</xdr:colOff>
      <xdr:row>11</xdr:row>
      <xdr:rowOff>217953</xdr:rowOff>
    </xdr:to>
    <xdr:sp macro="" textlink="">
      <xdr:nvSpPr>
        <xdr:cNvPr id="4" name="Arc 5"/>
        <xdr:cNvSpPr>
          <a:spLocks/>
        </xdr:cNvSpPr>
      </xdr:nvSpPr>
      <xdr:spPr bwMode="auto">
        <a:xfrm flipH="1">
          <a:off x="832036" y="287430"/>
          <a:ext cx="2117912" cy="2549898"/>
        </a:xfrm>
        <a:custGeom>
          <a:avLst/>
          <a:gdLst>
            <a:gd name="T0" fmla="*/ 0 w 21600"/>
            <a:gd name="T1" fmla="*/ 0 h 21600"/>
            <a:gd name="T2" fmla="*/ 2147483647 w 21600"/>
            <a:gd name="T3" fmla="*/ 2147483647 h 21600"/>
            <a:gd name="T4" fmla="*/ 0 w 21600"/>
            <a:gd name="T5" fmla="*/ 2147483647 h 21600"/>
            <a:gd name="T6" fmla="*/ 0 60000 65536"/>
            <a:gd name="T7" fmla="*/ 0 60000 65536"/>
            <a:gd name="T8" fmla="*/ 0 60000 65536"/>
          </a:gdLst>
          <a:ahLst/>
          <a:cxnLst>
            <a:cxn ang="T6">
              <a:pos x="T0" y="T1"/>
            </a:cxn>
            <a:cxn ang="T7">
              <a:pos x="T2" y="T3"/>
            </a:cxn>
            <a:cxn ang="T8">
              <a:pos x="T4" y="T5"/>
            </a:cxn>
          </a:cxnLst>
          <a:rect l="0" t="0" r="r" b="b"/>
          <a:pathLst>
            <a:path w="21600" h="21600" fill="none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</a:path>
            <a:path w="21600" h="21600" stroke="0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  <a:lnTo>
                <a:pt x="0" y="21600"/>
              </a:lnTo>
              <a:lnTo>
                <a:pt x="-1" y="0"/>
              </a:lnTo>
              <a:close/>
            </a:path>
          </a:pathLst>
        </a:custGeom>
        <a:noFill/>
        <a:ln w="9525">
          <a:solidFill>
            <a:srgbClr val="D6E3BC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755836</xdr:colOff>
      <xdr:row>0</xdr:row>
      <xdr:rowOff>198904</xdr:rowOff>
    </xdr:from>
    <xdr:to>
      <xdr:col>2</xdr:col>
      <xdr:colOff>368673</xdr:colOff>
      <xdr:row>5</xdr:row>
      <xdr:rowOff>122703</xdr:rowOff>
    </xdr:to>
    <xdr:sp macro="" textlink="">
      <xdr:nvSpPr>
        <xdr:cNvPr id="5" name="Arc 6"/>
        <xdr:cNvSpPr>
          <a:spLocks/>
        </xdr:cNvSpPr>
      </xdr:nvSpPr>
      <xdr:spPr bwMode="auto">
        <a:xfrm flipV="1">
          <a:off x="755836" y="198904"/>
          <a:ext cx="1136837" cy="1114424"/>
        </a:xfrm>
        <a:custGeom>
          <a:avLst/>
          <a:gdLst>
            <a:gd name="T0" fmla="*/ 0 w 21600"/>
            <a:gd name="T1" fmla="*/ 5529959 h 21600"/>
            <a:gd name="T2" fmla="*/ 2147483647 w 21600"/>
            <a:gd name="T3" fmla="*/ 2147483647 h 21600"/>
            <a:gd name="T4" fmla="*/ 181143753 w 21600"/>
            <a:gd name="T5" fmla="*/ 2147483647 h 21600"/>
            <a:gd name="T6" fmla="*/ 0 60000 65536"/>
            <a:gd name="T7" fmla="*/ 0 60000 65536"/>
            <a:gd name="T8" fmla="*/ 0 60000 65536"/>
          </a:gdLst>
          <a:ahLst/>
          <a:cxnLst>
            <a:cxn ang="T6">
              <a:pos x="T0" y="T1"/>
            </a:cxn>
            <a:cxn ang="T7">
              <a:pos x="T2" y="T3"/>
            </a:cxn>
            <a:cxn ang="T8">
              <a:pos x="T4" y="T5"/>
            </a:cxn>
          </a:cxnLst>
          <a:rect l="0" t="0" r="r" b="b"/>
          <a:pathLst>
            <a:path w="21600" h="21600" fill="none" extrusionOk="0">
              <a:moveTo>
                <a:pt x="0" y="40"/>
              </a:moveTo>
              <a:cubicBezTo>
                <a:pt x="439" y="13"/>
                <a:pt x="879" y="-1"/>
                <a:pt x="1319" y="0"/>
              </a:cubicBezTo>
              <a:cubicBezTo>
                <a:pt x="13248" y="0"/>
                <a:pt x="22919" y="9670"/>
                <a:pt x="22919" y="21600"/>
              </a:cubicBezTo>
            </a:path>
            <a:path w="21600" h="21600" stroke="0" extrusionOk="0">
              <a:moveTo>
                <a:pt x="0" y="40"/>
              </a:moveTo>
              <a:cubicBezTo>
                <a:pt x="439" y="13"/>
                <a:pt x="879" y="-1"/>
                <a:pt x="1319" y="0"/>
              </a:cubicBezTo>
              <a:cubicBezTo>
                <a:pt x="13248" y="0"/>
                <a:pt x="22919" y="9670"/>
                <a:pt x="22919" y="21600"/>
              </a:cubicBezTo>
              <a:lnTo>
                <a:pt x="1319" y="21600"/>
              </a:lnTo>
              <a:lnTo>
                <a:pt x="0" y="40"/>
              </a:lnTo>
              <a:close/>
            </a:path>
          </a:pathLst>
        </a:custGeom>
        <a:noFill/>
        <a:ln w="9525">
          <a:solidFill>
            <a:srgbClr val="C2D69B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651061</xdr:colOff>
      <xdr:row>1</xdr:row>
      <xdr:rowOff>103653</xdr:rowOff>
    </xdr:from>
    <xdr:to>
      <xdr:col>2</xdr:col>
      <xdr:colOff>79561</xdr:colOff>
      <xdr:row>4</xdr:row>
      <xdr:rowOff>56029</xdr:rowOff>
    </xdr:to>
    <xdr:sp macro="" textlink="">
      <xdr:nvSpPr>
        <xdr:cNvPr id="6" name="Arc 9"/>
        <xdr:cNvSpPr>
          <a:spLocks/>
        </xdr:cNvSpPr>
      </xdr:nvSpPr>
      <xdr:spPr bwMode="auto">
        <a:xfrm rot="20021417" flipV="1">
          <a:off x="651061" y="341778"/>
          <a:ext cx="952500" cy="666751"/>
        </a:xfrm>
        <a:custGeom>
          <a:avLst/>
          <a:gdLst>
            <a:gd name="T0" fmla="*/ 0 w 33934"/>
            <a:gd name="T1" fmla="*/ 52961056 h 28056"/>
            <a:gd name="T2" fmla="*/ 738875807 w 33934"/>
            <a:gd name="T3" fmla="*/ 384144520 h 28056"/>
            <a:gd name="T4" fmla="*/ 276604763 w 33934"/>
            <a:gd name="T5" fmla="*/ 295748838 h 28056"/>
            <a:gd name="T6" fmla="*/ 0 60000 65536"/>
            <a:gd name="T7" fmla="*/ 0 60000 65536"/>
            <a:gd name="T8" fmla="*/ 0 60000 65536"/>
          </a:gdLst>
          <a:ahLst/>
          <a:cxnLst>
            <a:cxn ang="T6">
              <a:pos x="T0" y="T1"/>
            </a:cxn>
            <a:cxn ang="T7">
              <a:pos x="T2" y="T3"/>
            </a:cxn>
            <a:cxn ang="T8">
              <a:pos x="T4" y="T5"/>
            </a:cxn>
          </a:cxnLst>
          <a:rect l="0" t="0" r="r" b="b"/>
          <a:pathLst>
            <a:path w="33934" h="28056" fill="none" extrusionOk="0">
              <a:moveTo>
                <a:pt x="-1" y="3867"/>
              </a:moveTo>
              <a:cubicBezTo>
                <a:pt x="3620" y="1349"/>
                <a:pt x="7924" y="-1"/>
                <a:pt x="12334" y="0"/>
              </a:cubicBezTo>
              <a:cubicBezTo>
                <a:pt x="24263" y="0"/>
                <a:pt x="33934" y="9670"/>
                <a:pt x="33934" y="21600"/>
              </a:cubicBezTo>
              <a:cubicBezTo>
                <a:pt x="33934" y="23789"/>
                <a:pt x="33601" y="25966"/>
                <a:pt x="32946" y="28055"/>
              </a:cubicBezTo>
            </a:path>
            <a:path w="33934" h="28056" stroke="0" extrusionOk="0">
              <a:moveTo>
                <a:pt x="-1" y="3867"/>
              </a:moveTo>
              <a:cubicBezTo>
                <a:pt x="3620" y="1349"/>
                <a:pt x="7924" y="-1"/>
                <a:pt x="12334" y="0"/>
              </a:cubicBezTo>
              <a:cubicBezTo>
                <a:pt x="24263" y="0"/>
                <a:pt x="33934" y="9670"/>
                <a:pt x="33934" y="21600"/>
              </a:cubicBezTo>
              <a:cubicBezTo>
                <a:pt x="33934" y="23789"/>
                <a:pt x="33601" y="25966"/>
                <a:pt x="32946" y="28055"/>
              </a:cubicBezTo>
              <a:lnTo>
                <a:pt x="12334" y="21600"/>
              </a:lnTo>
              <a:lnTo>
                <a:pt x="-1" y="3867"/>
              </a:lnTo>
              <a:close/>
            </a:path>
          </a:pathLst>
        </a:custGeom>
        <a:noFill/>
        <a:ln w="9525">
          <a:solidFill>
            <a:srgbClr val="C2D69B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70036</xdr:colOff>
      <xdr:row>1</xdr:row>
      <xdr:rowOff>49305</xdr:rowOff>
    </xdr:from>
    <xdr:to>
      <xdr:col>2</xdr:col>
      <xdr:colOff>136711</xdr:colOff>
      <xdr:row>3</xdr:row>
      <xdr:rowOff>11205</xdr:rowOff>
    </xdr:to>
    <xdr:sp macro="" textlink="">
      <xdr:nvSpPr>
        <xdr:cNvPr id="7" name="Arc 14"/>
        <xdr:cNvSpPr>
          <a:spLocks/>
        </xdr:cNvSpPr>
      </xdr:nvSpPr>
      <xdr:spPr bwMode="auto">
        <a:xfrm flipV="1">
          <a:off x="832036" y="287430"/>
          <a:ext cx="828675" cy="438150"/>
        </a:xfrm>
        <a:custGeom>
          <a:avLst/>
          <a:gdLst>
            <a:gd name="T0" fmla="*/ 0 w 21600"/>
            <a:gd name="T1" fmla="*/ 0 h 21600"/>
            <a:gd name="T2" fmla="*/ 32133747 w 21600"/>
            <a:gd name="T3" fmla="*/ 9042993 h 21600"/>
            <a:gd name="T4" fmla="*/ 0 w 21600"/>
            <a:gd name="T5" fmla="*/ 9042993 h 21600"/>
            <a:gd name="T6" fmla="*/ 0 60000 65536"/>
            <a:gd name="T7" fmla="*/ 0 60000 65536"/>
            <a:gd name="T8" fmla="*/ 0 60000 65536"/>
          </a:gdLst>
          <a:ahLst/>
          <a:cxnLst>
            <a:cxn ang="T6">
              <a:pos x="T0" y="T1"/>
            </a:cxn>
            <a:cxn ang="T7">
              <a:pos x="T2" y="T3"/>
            </a:cxn>
            <a:cxn ang="T8">
              <a:pos x="T4" y="T5"/>
            </a:cxn>
          </a:cxnLst>
          <a:rect l="0" t="0" r="r" b="b"/>
          <a:pathLst>
            <a:path w="21600" h="21600" fill="none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</a:path>
            <a:path w="21600" h="21600" stroke="0" extrusionOk="0">
              <a:moveTo>
                <a:pt x="-1" y="0"/>
              </a:moveTo>
              <a:cubicBezTo>
                <a:pt x="11929" y="0"/>
                <a:pt x="21600" y="9670"/>
                <a:pt x="21600" y="21600"/>
              </a:cubicBezTo>
              <a:lnTo>
                <a:pt x="0" y="21600"/>
              </a:lnTo>
              <a:lnTo>
                <a:pt x="-1" y="0"/>
              </a:lnTo>
              <a:close/>
            </a:path>
          </a:pathLst>
        </a:custGeom>
        <a:noFill/>
        <a:ln w="9525">
          <a:solidFill>
            <a:srgbClr val="C2D69B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74"/>
  <sheetViews>
    <sheetView tabSelected="1" topLeftCell="A7" zoomScaleNormal="100" workbookViewId="0">
      <selection activeCell="M15" sqref="M15"/>
    </sheetView>
  </sheetViews>
  <sheetFormatPr baseColWidth="10" defaultRowHeight="15" x14ac:dyDescent="0.25"/>
  <cols>
    <col min="3" max="3" width="17" customWidth="1"/>
    <col min="4" max="4" width="26.140625" bestFit="1" customWidth="1"/>
    <col min="6" max="7" width="15.140625" bestFit="1" customWidth="1"/>
  </cols>
  <sheetData>
    <row r="1" spans="2:21" ht="15.75" thickBot="1" x14ac:dyDescent="0.3"/>
    <row r="2" spans="2:21" ht="15" customHeight="1" x14ac:dyDescent="0.25">
      <c r="B2" s="274" t="s">
        <v>17</v>
      </c>
      <c r="C2" s="275"/>
      <c r="D2" s="275"/>
      <c r="E2" s="275"/>
      <c r="F2" s="275"/>
      <c r="G2" s="275"/>
      <c r="H2" s="275"/>
      <c r="I2" s="275"/>
      <c r="J2" s="275"/>
      <c r="K2" s="275"/>
      <c r="L2" s="275"/>
      <c r="M2" s="275"/>
      <c r="N2" s="276"/>
    </row>
    <row r="3" spans="2:21" ht="15" customHeight="1" thickBot="1" x14ac:dyDescent="0.3">
      <c r="B3" s="277"/>
      <c r="C3" s="278"/>
      <c r="D3" s="278"/>
      <c r="E3" s="278"/>
      <c r="F3" s="278"/>
      <c r="G3" s="278"/>
      <c r="H3" s="278"/>
      <c r="I3" s="278"/>
      <c r="J3" s="278"/>
      <c r="K3" s="278"/>
      <c r="L3" s="278"/>
      <c r="M3" s="278"/>
      <c r="N3" s="279"/>
    </row>
    <row r="4" spans="2:21" ht="15.75" thickBot="1" x14ac:dyDescent="0.3">
      <c r="B4" s="68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1"/>
      <c r="P4" s="28"/>
      <c r="Q4" s="28"/>
      <c r="R4" s="28"/>
      <c r="S4" s="28"/>
      <c r="T4" s="28"/>
      <c r="U4" s="28"/>
    </row>
    <row r="5" spans="2:21" x14ac:dyDescent="0.25">
      <c r="B5" s="8"/>
      <c r="C5" s="290" t="s">
        <v>47</v>
      </c>
      <c r="D5" s="283" t="s">
        <v>78</v>
      </c>
      <c r="E5" s="284"/>
      <c r="F5" s="54" t="s">
        <v>4</v>
      </c>
      <c r="G5" s="54" t="s">
        <v>3</v>
      </c>
      <c r="H5" s="55" t="s">
        <v>32</v>
      </c>
      <c r="I5" s="10"/>
      <c r="J5" s="10"/>
      <c r="K5" s="10"/>
      <c r="L5" s="10"/>
      <c r="M5" s="10"/>
      <c r="N5" s="11"/>
      <c r="P5" s="44"/>
      <c r="Q5" s="44"/>
      <c r="R5" s="44"/>
      <c r="S5" s="44"/>
      <c r="T5" s="44"/>
      <c r="U5" s="44"/>
    </row>
    <row r="6" spans="2:21" ht="15.75" thickBot="1" x14ac:dyDescent="0.3">
      <c r="B6" s="8"/>
      <c r="C6" s="291"/>
      <c r="D6" s="272" t="s">
        <v>76</v>
      </c>
      <c r="E6" s="273"/>
      <c r="F6" s="136" t="s">
        <v>76</v>
      </c>
      <c r="G6" s="169" t="s">
        <v>76</v>
      </c>
      <c r="H6" s="170" t="s">
        <v>76</v>
      </c>
      <c r="I6" s="10"/>
      <c r="J6" s="10"/>
      <c r="K6" s="10"/>
      <c r="L6" s="10"/>
      <c r="M6" s="10"/>
      <c r="N6" s="11"/>
      <c r="P6" s="44"/>
      <c r="Q6" s="44"/>
      <c r="R6" s="44"/>
      <c r="S6" s="44"/>
      <c r="T6" s="44"/>
      <c r="U6" s="44"/>
    </row>
    <row r="7" spans="2:21" ht="15.75" thickBot="1" x14ac:dyDescent="0.3">
      <c r="B7" s="8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1"/>
      <c r="P7" s="44"/>
      <c r="Q7" s="44"/>
      <c r="R7" s="44"/>
      <c r="S7" s="44"/>
      <c r="T7" s="44"/>
      <c r="U7" s="44"/>
    </row>
    <row r="8" spans="2:21" ht="15" customHeight="1" thickBot="1" x14ac:dyDescent="0.3">
      <c r="B8" s="8"/>
      <c r="C8" s="244"/>
      <c r="D8" s="294"/>
      <c r="E8" s="295"/>
      <c r="F8" s="295"/>
      <c r="G8" s="295"/>
      <c r="H8" s="296"/>
      <c r="I8" s="1"/>
      <c r="J8" s="288" t="s">
        <v>18</v>
      </c>
      <c r="K8" s="289"/>
      <c r="L8" s="10"/>
      <c r="M8" s="10"/>
      <c r="N8" s="11"/>
      <c r="P8" s="28"/>
      <c r="Q8" s="28"/>
      <c r="R8" s="28"/>
      <c r="S8" s="28"/>
      <c r="T8" s="27"/>
      <c r="U8" s="27"/>
    </row>
    <row r="9" spans="2:21" ht="15.75" thickBot="1" x14ac:dyDescent="0.3">
      <c r="B9" s="8"/>
      <c r="C9" s="245"/>
      <c r="D9" s="117"/>
      <c r="E9" s="118"/>
      <c r="F9" s="122"/>
      <c r="G9" s="118"/>
      <c r="H9" s="123"/>
      <c r="I9" s="1"/>
      <c r="J9" s="302"/>
      <c r="K9" s="303"/>
      <c r="L9" s="10"/>
      <c r="M9" s="10"/>
      <c r="N9" s="11"/>
    </row>
    <row r="10" spans="2:21" x14ac:dyDescent="0.25">
      <c r="B10" s="8"/>
      <c r="C10" s="245"/>
      <c r="D10" s="121"/>
      <c r="E10" s="3"/>
      <c r="F10" s="115"/>
      <c r="G10" s="3"/>
      <c r="H10" s="116"/>
      <c r="I10" s="1"/>
      <c r="J10" s="1"/>
      <c r="K10" s="1"/>
      <c r="L10" s="10"/>
      <c r="M10" s="10"/>
      <c r="N10" s="11"/>
    </row>
    <row r="11" spans="2:21" s="127" customFormat="1" ht="15.75" thickBot="1" x14ac:dyDescent="0.3">
      <c r="B11" s="8"/>
      <c r="C11" s="245"/>
      <c r="D11" s="119"/>
      <c r="E11" s="285"/>
      <c r="F11" s="286"/>
      <c r="G11" s="286"/>
      <c r="H11" s="287"/>
      <c r="I11" s="1"/>
      <c r="J11" s="1"/>
      <c r="K11" s="1"/>
      <c r="L11" s="10"/>
      <c r="M11" s="10"/>
      <c r="N11" s="11"/>
    </row>
    <row r="12" spans="2:21" x14ac:dyDescent="0.25">
      <c r="B12" s="8"/>
      <c r="C12" s="245"/>
      <c r="D12" s="242"/>
      <c r="E12" s="3"/>
      <c r="F12" s="3"/>
      <c r="G12" s="3"/>
      <c r="H12" s="3"/>
      <c r="I12" s="124"/>
      <c r="J12" s="48"/>
      <c r="K12" s="48"/>
      <c r="L12" s="37"/>
      <c r="M12" s="50"/>
      <c r="N12" s="11"/>
    </row>
    <row r="13" spans="2:21" ht="15.75" thickBot="1" x14ac:dyDescent="0.3">
      <c r="B13" s="8"/>
      <c r="C13" s="245"/>
      <c r="D13" s="242"/>
      <c r="E13" s="115"/>
      <c r="F13" s="115"/>
      <c r="G13" s="115"/>
      <c r="H13" s="115"/>
      <c r="I13" s="129"/>
      <c r="J13" s="97"/>
      <c r="K13" s="97"/>
      <c r="L13" s="234"/>
      <c r="M13" s="94"/>
      <c r="N13" s="11"/>
      <c r="P13" s="38" t="str">
        <f>IF(E13=1,E12,IF(F13=1,F12,IF(G13=1,G12,IF(H13=1,H12,IF(I13=1,I12,IF(J13=1,J12,IF(K13=1,K12,IF(L13=1,L12,IF(M13=1,M12,"")))))))))</f>
        <v/>
      </c>
    </row>
    <row r="14" spans="2:21" x14ac:dyDescent="0.25">
      <c r="B14" s="8"/>
      <c r="C14" s="245"/>
      <c r="D14" s="121"/>
      <c r="E14" s="247"/>
      <c r="F14" s="247"/>
      <c r="G14" s="247"/>
      <c r="H14" s="253"/>
      <c r="I14" s="1"/>
      <c r="J14" s="1"/>
      <c r="K14" s="1"/>
      <c r="L14" s="10"/>
      <c r="M14" s="10"/>
      <c r="N14" s="11"/>
    </row>
    <row r="15" spans="2:21" x14ac:dyDescent="0.25">
      <c r="B15" s="8"/>
      <c r="C15" s="245"/>
      <c r="D15" s="121"/>
      <c r="E15" s="247"/>
      <c r="F15" s="247"/>
      <c r="G15" s="247"/>
      <c r="H15" s="253"/>
      <c r="I15" s="1"/>
      <c r="J15" s="1"/>
      <c r="K15" s="1"/>
      <c r="L15" s="10"/>
      <c r="M15" s="10"/>
      <c r="N15" s="11"/>
    </row>
    <row r="16" spans="2:21" ht="15.75" thickBot="1" x14ac:dyDescent="0.3">
      <c r="B16" s="8"/>
      <c r="C16" s="245"/>
      <c r="D16" s="120"/>
      <c r="E16" s="280"/>
      <c r="F16" s="280"/>
      <c r="G16" s="280"/>
      <c r="H16" s="281"/>
      <c r="I16" s="1"/>
      <c r="J16" s="1"/>
      <c r="K16" s="1"/>
      <c r="L16" s="10"/>
      <c r="M16" s="10"/>
      <c r="N16" s="11"/>
    </row>
    <row r="17" spans="2:22" x14ac:dyDescent="0.25">
      <c r="B17" s="8"/>
      <c r="C17" s="245"/>
      <c r="D17" s="241"/>
      <c r="E17" s="52"/>
      <c r="F17" s="52"/>
      <c r="G17" s="52"/>
      <c r="H17" s="52"/>
      <c r="I17" s="52"/>
      <c r="J17" s="52"/>
      <c r="K17" s="52"/>
      <c r="L17" s="52"/>
      <c r="M17" s="53"/>
      <c r="N17" s="79"/>
    </row>
    <row r="18" spans="2:22" ht="15.75" thickBot="1" x14ac:dyDescent="0.3">
      <c r="B18" s="8"/>
      <c r="C18" s="245"/>
      <c r="D18" s="242"/>
      <c r="E18" s="98"/>
      <c r="F18" s="98"/>
      <c r="G18" s="98"/>
      <c r="H18" s="98"/>
      <c r="I18" s="98"/>
      <c r="J18" s="98"/>
      <c r="K18" s="98"/>
      <c r="L18" s="98"/>
      <c r="M18" s="99"/>
      <c r="N18" s="11"/>
      <c r="O18" s="10"/>
      <c r="P18" s="10"/>
      <c r="Q18" s="10"/>
      <c r="R18" s="10"/>
      <c r="S18" s="10"/>
      <c r="T18" s="10"/>
      <c r="U18" s="10"/>
      <c r="V18" s="10"/>
    </row>
    <row r="19" spans="2:22" x14ac:dyDescent="0.25">
      <c r="B19" s="8"/>
      <c r="C19" s="245"/>
      <c r="D19" s="242"/>
      <c r="E19" s="67"/>
      <c r="F19" s="67"/>
      <c r="G19" s="67"/>
      <c r="H19" s="67"/>
      <c r="I19" s="67"/>
      <c r="J19" s="67"/>
      <c r="K19" s="67"/>
      <c r="L19" s="80"/>
      <c r="M19" s="68"/>
      <c r="N19" s="64"/>
      <c r="O19" s="10"/>
      <c r="P19" s="10"/>
      <c r="Q19" s="10"/>
      <c r="R19" s="10"/>
      <c r="S19" s="10"/>
      <c r="T19" s="10"/>
    </row>
    <row r="20" spans="2:22" ht="15.75" thickBot="1" x14ac:dyDescent="0.3">
      <c r="B20" s="8"/>
      <c r="C20" s="246"/>
      <c r="D20" s="243"/>
      <c r="E20" s="97"/>
      <c r="F20" s="97"/>
      <c r="G20" s="97"/>
      <c r="H20" s="97"/>
      <c r="I20" s="97"/>
      <c r="J20" s="97"/>
      <c r="K20" s="97"/>
      <c r="L20" s="100"/>
      <c r="M20" s="8"/>
      <c r="N20" s="11"/>
      <c r="O20" s="10"/>
      <c r="P20" s="10"/>
      <c r="Q20" s="10"/>
      <c r="R20" s="10"/>
      <c r="S20" s="10"/>
      <c r="T20" s="10"/>
    </row>
    <row r="21" spans="2:22" ht="15.75" thickBot="1" x14ac:dyDescent="0.3">
      <c r="B21" s="8"/>
      <c r="C21" s="1"/>
      <c r="D21" s="1"/>
      <c r="E21" s="1"/>
      <c r="F21" s="1"/>
      <c r="G21" s="1"/>
      <c r="H21" s="1"/>
      <c r="I21" s="1"/>
      <c r="J21" s="1"/>
      <c r="K21" s="1"/>
      <c r="L21" s="10"/>
      <c r="M21" s="10"/>
      <c r="N21" s="11"/>
    </row>
    <row r="22" spans="2:22" ht="15.75" customHeight="1" thickBot="1" x14ac:dyDescent="0.3">
      <c r="B22" s="8"/>
      <c r="C22" s="259"/>
      <c r="D22" s="261"/>
      <c r="E22" s="261"/>
      <c r="F22" s="261"/>
      <c r="G22" s="261"/>
      <c r="H22" s="261"/>
      <c r="I22" s="261"/>
      <c r="J22" s="261"/>
      <c r="K22" s="262"/>
      <c r="L22" s="10"/>
      <c r="M22" s="10"/>
      <c r="N22" s="11"/>
    </row>
    <row r="23" spans="2:22" x14ac:dyDescent="0.25">
      <c r="B23" s="8"/>
      <c r="C23" s="245"/>
      <c r="D23" s="241"/>
      <c r="E23" s="282"/>
      <c r="F23" s="282"/>
      <c r="G23" s="282"/>
      <c r="H23" s="282"/>
      <c r="I23" s="282"/>
      <c r="J23" s="282"/>
      <c r="K23" s="297"/>
      <c r="L23" s="10"/>
      <c r="M23" s="10"/>
      <c r="N23" s="11"/>
    </row>
    <row r="24" spans="2:22" x14ac:dyDescent="0.25">
      <c r="B24" s="8"/>
      <c r="C24" s="245"/>
      <c r="D24" s="165"/>
      <c r="E24" s="162"/>
      <c r="F24" s="3"/>
      <c r="G24" s="162"/>
      <c r="H24" s="3"/>
      <c r="I24" s="162"/>
      <c r="J24" s="3"/>
      <c r="K24" s="163"/>
      <c r="L24" s="10"/>
      <c r="M24" s="10"/>
      <c r="N24" s="11"/>
      <c r="P24" t="str">
        <f>IF(E24=1,D24,"")</f>
        <v/>
      </c>
      <c r="Q24" t="str">
        <f>IF(G24=1,F24,"")</f>
        <v/>
      </c>
      <c r="R24" t="str">
        <f>IF(I24=1,H24,"")</f>
        <v/>
      </c>
      <c r="S24" t="str">
        <f>IF(K24=1,J24,"")</f>
        <v/>
      </c>
    </row>
    <row r="25" spans="2:22" x14ac:dyDescent="0.25">
      <c r="B25" s="8"/>
      <c r="C25" s="245"/>
      <c r="D25" s="165"/>
      <c r="E25" s="162"/>
      <c r="F25" s="3"/>
      <c r="G25" s="162"/>
      <c r="H25" s="3"/>
      <c r="I25" s="162"/>
      <c r="J25" s="3"/>
      <c r="K25" s="163"/>
      <c r="L25" s="10"/>
      <c r="M25" s="10"/>
      <c r="N25" s="11"/>
      <c r="P25" t="str">
        <f t="shared" ref="P25:P35" si="0">IF(E25=1,D25,"")</f>
        <v/>
      </c>
      <c r="Q25" t="str">
        <f>IF(G25=1,F25,"")</f>
        <v/>
      </c>
      <c r="R25" t="str">
        <f>IF(I25=1,H25,"")</f>
        <v/>
      </c>
      <c r="S25" t="str">
        <f>IF(K25=1,J25,"")</f>
        <v/>
      </c>
    </row>
    <row r="26" spans="2:22" x14ac:dyDescent="0.25">
      <c r="B26" s="8"/>
      <c r="C26" s="245"/>
      <c r="D26" s="165"/>
      <c r="E26" s="162"/>
      <c r="F26" s="3"/>
      <c r="G26" s="162"/>
      <c r="H26" s="3"/>
      <c r="I26" s="162"/>
      <c r="J26" s="1"/>
      <c r="K26" s="2"/>
      <c r="L26" s="10"/>
      <c r="M26" s="10"/>
      <c r="N26" s="11"/>
      <c r="P26" t="str">
        <f t="shared" si="0"/>
        <v/>
      </c>
      <c r="Q26" t="str">
        <f>IF(G26=1,F26,"")</f>
        <v/>
      </c>
      <c r="R26" t="str">
        <f>IF(I26=1,H26,"")</f>
        <v/>
      </c>
    </row>
    <row r="27" spans="2:22" x14ac:dyDescent="0.25">
      <c r="B27" s="8"/>
      <c r="C27" s="245"/>
      <c r="D27" s="165"/>
      <c r="E27" s="162"/>
      <c r="F27" s="3"/>
      <c r="G27" s="162"/>
      <c r="H27" s="1"/>
      <c r="I27" s="1"/>
      <c r="J27" s="1"/>
      <c r="K27" s="2"/>
      <c r="L27" s="10"/>
      <c r="M27" s="10"/>
      <c r="N27" s="11"/>
      <c r="P27" t="str">
        <f t="shared" si="0"/>
        <v/>
      </c>
      <c r="Q27" t="str">
        <f t="shared" ref="Q27:Q29" si="1">IF(G27=1,F27,"")</f>
        <v/>
      </c>
      <c r="R27" t="str">
        <f t="shared" ref="R27:R34" si="2">IF(I27=1,H27,"")</f>
        <v/>
      </c>
    </row>
    <row r="28" spans="2:22" ht="15.75" thickBot="1" x14ac:dyDescent="0.3">
      <c r="B28" s="8"/>
      <c r="C28" s="245"/>
      <c r="D28" s="165"/>
      <c r="E28" s="162"/>
      <c r="F28" s="3"/>
      <c r="G28" s="162"/>
      <c r="H28" s="1"/>
      <c r="I28" s="1"/>
      <c r="J28" s="1"/>
      <c r="K28" s="2"/>
      <c r="L28" s="10"/>
      <c r="M28" s="10"/>
      <c r="N28" s="11"/>
      <c r="P28" t="str">
        <f t="shared" si="0"/>
        <v/>
      </c>
      <c r="Q28" t="str">
        <f t="shared" si="1"/>
        <v/>
      </c>
      <c r="R28" t="str">
        <f t="shared" si="2"/>
        <v/>
      </c>
    </row>
    <row r="29" spans="2:22" ht="15.75" thickBot="1" x14ac:dyDescent="0.3">
      <c r="B29" s="8"/>
      <c r="C29" s="245"/>
      <c r="D29" s="165"/>
      <c r="E29" s="162"/>
      <c r="F29" s="3"/>
      <c r="G29" s="164"/>
      <c r="H29" s="307"/>
      <c r="I29" s="307"/>
      <c r="J29" s="1"/>
      <c r="K29" s="2"/>
      <c r="L29" s="10"/>
      <c r="M29" s="10"/>
      <c r="N29" s="11"/>
      <c r="P29" t="str">
        <f t="shared" si="0"/>
        <v/>
      </c>
      <c r="Q29" t="str">
        <f t="shared" si="1"/>
        <v/>
      </c>
      <c r="R29" t="str">
        <f t="shared" si="2"/>
        <v/>
      </c>
    </row>
    <row r="30" spans="2:22" x14ac:dyDescent="0.25">
      <c r="B30" s="8"/>
      <c r="C30" s="245"/>
      <c r="D30" s="165"/>
      <c r="E30" s="162"/>
      <c r="F30" s="1"/>
      <c r="G30" s="1"/>
      <c r="H30" s="87"/>
      <c r="I30" s="102"/>
      <c r="J30" s="1"/>
      <c r="K30" s="2"/>
      <c r="L30" s="10"/>
      <c r="M30" s="10"/>
      <c r="N30" s="11"/>
      <c r="P30" t="str">
        <f t="shared" si="0"/>
        <v/>
      </c>
      <c r="R30" t="str">
        <f t="shared" si="2"/>
        <v/>
      </c>
    </row>
    <row r="31" spans="2:22" ht="15.75" thickBot="1" x14ac:dyDescent="0.3">
      <c r="B31" s="8"/>
      <c r="C31" s="245"/>
      <c r="D31" s="165"/>
      <c r="E31" s="162"/>
      <c r="F31" s="1"/>
      <c r="G31" s="1"/>
      <c r="H31" s="89"/>
      <c r="I31" s="103"/>
      <c r="J31" s="1"/>
      <c r="K31" s="2"/>
      <c r="L31" s="10"/>
      <c r="M31" s="10"/>
      <c r="N31" s="11"/>
      <c r="P31" t="str">
        <f t="shared" si="0"/>
        <v/>
      </c>
      <c r="R31" t="str">
        <f t="shared" si="2"/>
        <v/>
      </c>
    </row>
    <row r="32" spans="2:22" x14ac:dyDescent="0.25">
      <c r="B32" s="8"/>
      <c r="C32" s="245"/>
      <c r="D32" s="165"/>
      <c r="E32" s="162"/>
      <c r="F32" s="1"/>
      <c r="G32" s="1"/>
      <c r="H32" s="89"/>
      <c r="I32" s="103"/>
      <c r="J32" s="306"/>
      <c r="K32" s="297"/>
      <c r="L32" s="10"/>
      <c r="M32" s="10"/>
      <c r="N32" s="11"/>
      <c r="P32" t="str">
        <f t="shared" si="0"/>
        <v/>
      </c>
      <c r="R32" t="str">
        <f t="shared" si="2"/>
        <v/>
      </c>
    </row>
    <row r="33" spans="2:19" x14ac:dyDescent="0.25">
      <c r="B33" s="8"/>
      <c r="C33" s="245"/>
      <c r="D33" s="40"/>
      <c r="E33" s="101"/>
      <c r="F33" s="1"/>
      <c r="G33" s="1"/>
      <c r="H33" s="89"/>
      <c r="I33" s="103"/>
      <c r="J33" s="22"/>
      <c r="K33" s="163"/>
      <c r="L33" s="10"/>
      <c r="M33" s="10"/>
      <c r="N33" s="11"/>
      <c r="P33" t="str">
        <f t="shared" si="0"/>
        <v/>
      </c>
      <c r="R33" t="str">
        <f t="shared" si="2"/>
        <v/>
      </c>
    </row>
    <row r="34" spans="2:19" x14ac:dyDescent="0.25">
      <c r="B34" s="8"/>
      <c r="C34" s="245"/>
      <c r="D34" s="165"/>
      <c r="E34" s="162"/>
      <c r="F34" s="1"/>
      <c r="G34" s="1"/>
      <c r="H34" s="175"/>
      <c r="I34" s="99"/>
      <c r="J34" s="171"/>
      <c r="K34" s="172"/>
      <c r="L34" s="10"/>
      <c r="M34" s="10"/>
      <c r="N34" s="11"/>
      <c r="P34" t="str">
        <f t="shared" si="0"/>
        <v/>
      </c>
      <c r="R34" t="str">
        <f t="shared" si="2"/>
        <v/>
      </c>
    </row>
    <row r="35" spans="2:19" s="166" customFormat="1" ht="15.75" thickBot="1" x14ac:dyDescent="0.3">
      <c r="B35" s="8"/>
      <c r="C35" s="246"/>
      <c r="D35" s="167"/>
      <c r="E35" s="168"/>
      <c r="F35" s="7"/>
      <c r="G35" s="7"/>
      <c r="H35" s="176"/>
      <c r="I35" s="174"/>
      <c r="J35" s="173"/>
      <c r="K35" s="177"/>
      <c r="L35" s="10"/>
      <c r="M35" s="10"/>
      <c r="N35" s="11"/>
      <c r="P35" s="166" t="str">
        <f t="shared" si="0"/>
        <v/>
      </c>
    </row>
    <row r="36" spans="2:19" ht="15.75" thickBot="1" x14ac:dyDescent="0.3">
      <c r="B36" s="8"/>
      <c r="C36" s="1"/>
      <c r="D36" s="1"/>
      <c r="E36" s="36">
        <f>E25+E28+E29+E30</f>
        <v>0</v>
      </c>
      <c r="F36" s="1"/>
      <c r="G36" s="36">
        <f>G25+G28</f>
        <v>0</v>
      </c>
      <c r="H36" s="1"/>
      <c r="I36" s="36">
        <f>I25+I26</f>
        <v>0</v>
      </c>
      <c r="J36" s="1"/>
      <c r="K36" s="36">
        <f>K25</f>
        <v>0</v>
      </c>
      <c r="L36" s="10"/>
      <c r="M36" s="10"/>
      <c r="N36" s="11"/>
      <c r="P36" t="str">
        <f>CONCATENATE(IF(P24="","",P24 &amp; " "),IF(P25="","",P25 &amp; " "),IF(P26="","",P26 &amp; " "),IF(P27="","",P27 &amp; " "),IF(P28="","",P28 &amp; " "),IF(P29="","",P29 &amp; " "),IF(P30="","",P30 &amp; " "),IF(P31="","",P31 &amp; " "),IF(P32="","",P32 &amp; " "),IF(P33="","",P33 &amp; " "),IF(P34="","",P34 &amp; " "),IF(P35="","",P35 &amp; " "))</f>
        <v/>
      </c>
      <c r="Q36" t="str">
        <f>CONCATENATE(IF(Q24="","",Q24 &amp; " "),IF(Q25="","",Q25 &amp; " "),IF(Q26="","",Q26 &amp; " "),IF(Q27="","",Q27 &amp; " "),IF(Q28="","",Q28 &amp; " "),IF(Q29="","",Q29 &amp; " "),IF(Q30="","",Q30 &amp; " "),IF(Q31="","",Q31 &amp; " "),IF(Q32="","",Q32 &amp; " "),IF(Q33="","",Q33 &amp; " "),IF(Q34="","",Q34 &amp; " "))</f>
        <v/>
      </c>
      <c r="R36" t="str">
        <f>CONCATENATE(IF(R24="","",R24 &amp; " "),IF(R25="","",R25 &amp; " "),IF(R26="","",R26 &amp; " "),IF(R27="","",R27 &amp; " "),IF(R28="","",R28 &amp; " "),IF(R29="","",R29 &amp; " "),IF(R30="","",R30 &amp; " "),IF(R31="","",R31 &amp; " "),IF(R32="","",R32 &amp; " "),IF(R33="","",R33 &amp; " "),IF(R34="","",R34 &amp; " "))</f>
        <v/>
      </c>
      <c r="S36" t="str">
        <f>CONCATENATE(IF(S24="","",S24 &amp; " "),IF(S25="","",S25 &amp; " "),IF(S26="","",S26 &amp; " "),IF(S27="","",S27 &amp; " "),IF(S28="","",S28 &amp; " "),IF(S29="","",S29 &amp; " "),IF(S30="","",S30 &amp; " "),IF(S31="","",S31 &amp; " "),IF(S32="","",S32 &amp; " "),IF(S33="","",S33 &amp; " "),IF(S34="","",S34 &amp; " "))</f>
        <v/>
      </c>
    </row>
    <row r="37" spans="2:19" ht="15.75" thickBot="1" x14ac:dyDescent="0.3">
      <c r="B37" s="8"/>
      <c r="C37" s="259" t="s">
        <v>97</v>
      </c>
      <c r="D37" s="260" t="s">
        <v>1</v>
      </c>
      <c r="E37" s="261"/>
      <c r="F37" s="261"/>
      <c r="G37" s="261"/>
      <c r="H37" s="262"/>
      <c r="I37" s="1"/>
      <c r="J37" s="288" t="s">
        <v>96</v>
      </c>
      <c r="K37" s="298"/>
      <c r="L37" s="289"/>
      <c r="M37" s="93"/>
      <c r="N37" s="16"/>
    </row>
    <row r="38" spans="2:19" ht="15.75" thickBot="1" x14ac:dyDescent="0.3">
      <c r="B38" s="8"/>
      <c r="C38" s="245"/>
      <c r="D38" s="47" t="s">
        <v>2</v>
      </c>
      <c r="E38" s="304"/>
      <c r="F38" s="304"/>
      <c r="G38" s="304"/>
      <c r="H38" s="305"/>
      <c r="I38" s="1"/>
      <c r="J38" s="299" t="s">
        <v>51</v>
      </c>
      <c r="K38" s="300"/>
      <c r="L38" s="301"/>
      <c r="M38" s="93"/>
      <c r="N38" s="11"/>
    </row>
    <row r="39" spans="2:19" x14ac:dyDescent="0.25">
      <c r="B39" s="8"/>
      <c r="C39" s="245"/>
      <c r="D39" s="62" t="s">
        <v>1</v>
      </c>
      <c r="E39" s="309"/>
      <c r="F39" s="310"/>
      <c r="G39" s="309"/>
      <c r="H39" s="311"/>
      <c r="I39" s="1"/>
      <c r="J39" s="10"/>
      <c r="K39" s="10"/>
      <c r="L39" s="93"/>
      <c r="M39" s="93"/>
      <c r="N39" s="11"/>
    </row>
    <row r="40" spans="2:19" x14ac:dyDescent="0.25">
      <c r="B40" s="8"/>
      <c r="C40" s="245"/>
      <c r="D40" s="62" t="s">
        <v>3</v>
      </c>
      <c r="E40" s="251" t="s">
        <v>76</v>
      </c>
      <c r="F40" s="251"/>
      <c r="G40" s="251"/>
      <c r="H40" s="252"/>
      <c r="I40" s="91"/>
      <c r="J40" s="308"/>
      <c r="K40" s="308"/>
      <c r="L40" s="93"/>
      <c r="M40" s="93"/>
      <c r="N40" s="11"/>
    </row>
    <row r="41" spans="2:19" x14ac:dyDescent="0.25">
      <c r="B41" s="8"/>
      <c r="C41" s="245"/>
      <c r="D41" s="62" t="s">
        <v>31</v>
      </c>
      <c r="E41" s="251" t="s">
        <v>76</v>
      </c>
      <c r="F41" s="251"/>
      <c r="G41" s="251"/>
      <c r="H41" s="252"/>
      <c r="I41" s="1"/>
      <c r="J41" s="293"/>
      <c r="K41" s="293"/>
      <c r="L41" s="93"/>
      <c r="M41" s="93"/>
      <c r="N41" s="11"/>
    </row>
    <row r="42" spans="2:19" x14ac:dyDescent="0.25">
      <c r="B42" s="8"/>
      <c r="C42" s="245"/>
      <c r="D42" s="62" t="s">
        <v>32</v>
      </c>
      <c r="E42" s="247" t="s">
        <v>76</v>
      </c>
      <c r="F42" s="247"/>
      <c r="G42" s="247"/>
      <c r="H42" s="253"/>
      <c r="I42" s="1"/>
      <c r="J42" s="125"/>
      <c r="K42" s="125"/>
      <c r="L42" s="93"/>
      <c r="M42" s="93"/>
      <c r="N42" s="11"/>
    </row>
    <row r="43" spans="2:19" ht="15.75" thickBot="1" x14ac:dyDescent="0.3">
      <c r="B43" s="8"/>
      <c r="C43" s="246"/>
      <c r="D43" s="63" t="s">
        <v>4</v>
      </c>
      <c r="E43" s="249"/>
      <c r="F43" s="248"/>
      <c r="G43" s="248"/>
      <c r="H43" s="250"/>
      <c r="I43" s="1"/>
      <c r="J43" s="292"/>
      <c r="K43" s="292"/>
      <c r="L43" s="93"/>
      <c r="M43" s="93"/>
      <c r="N43" s="11"/>
    </row>
    <row r="44" spans="2:19" ht="15.75" thickBot="1" x14ac:dyDescent="0.3">
      <c r="B44" s="8"/>
      <c r="C44" s="1"/>
      <c r="D44" s="1"/>
      <c r="E44" s="1"/>
      <c r="F44" s="1"/>
      <c r="G44" s="1"/>
      <c r="H44" s="1"/>
      <c r="I44" s="1"/>
      <c r="J44" s="12"/>
      <c r="K44" s="1"/>
      <c r="L44" s="10"/>
      <c r="M44" s="10"/>
      <c r="N44" s="11"/>
    </row>
    <row r="45" spans="2:19" x14ac:dyDescent="0.25">
      <c r="B45" s="8"/>
      <c r="C45" s="256" t="s">
        <v>86</v>
      </c>
      <c r="D45" s="260" t="s">
        <v>68</v>
      </c>
      <c r="E45" s="261"/>
      <c r="F45" s="261"/>
      <c r="G45" s="261"/>
      <c r="H45" s="262"/>
      <c r="I45" s="1"/>
      <c r="J45" s="1"/>
      <c r="K45" s="1"/>
      <c r="L45" s="10"/>
      <c r="M45" s="10"/>
      <c r="N45" s="11"/>
    </row>
    <row r="46" spans="2:19" x14ac:dyDescent="0.25">
      <c r="B46" s="8"/>
      <c r="C46" s="257"/>
      <c r="D46" s="62" t="s">
        <v>1</v>
      </c>
      <c r="E46" s="269" t="str">
        <f>IF($J$38="OUI",E39,"")</f>
        <v/>
      </c>
      <c r="F46" s="270"/>
      <c r="G46" s="269" t="str">
        <f>IF($J$38="OUI",G39,"")</f>
        <v/>
      </c>
      <c r="H46" s="271"/>
      <c r="I46" s="1"/>
      <c r="J46" s="1"/>
      <c r="K46" s="1"/>
      <c r="L46" s="10"/>
      <c r="M46" s="10"/>
      <c r="N46" s="11"/>
    </row>
    <row r="47" spans="2:19" x14ac:dyDescent="0.25">
      <c r="B47" s="8"/>
      <c r="C47" s="257"/>
      <c r="D47" s="62" t="s">
        <v>3</v>
      </c>
      <c r="E47" s="265" t="str">
        <f>IF($J$38="OUI",E40,"")</f>
        <v/>
      </c>
      <c r="F47" s="265"/>
      <c r="G47" s="265"/>
      <c r="H47" s="266"/>
      <c r="I47" s="1"/>
      <c r="J47" s="1"/>
      <c r="K47" s="1"/>
      <c r="L47" s="10"/>
      <c r="M47" s="10"/>
      <c r="N47" s="11"/>
    </row>
    <row r="48" spans="2:19" x14ac:dyDescent="0.25">
      <c r="B48" s="8"/>
      <c r="C48" s="257"/>
      <c r="D48" s="62" t="s">
        <v>31</v>
      </c>
      <c r="E48" s="265" t="str">
        <f>IF($J$38="OUI",E41,"")</f>
        <v/>
      </c>
      <c r="F48" s="265"/>
      <c r="G48" s="265"/>
      <c r="H48" s="266"/>
      <c r="I48" s="1"/>
      <c r="J48" s="1"/>
      <c r="K48" s="1"/>
      <c r="L48" s="10"/>
      <c r="M48" s="10"/>
      <c r="N48" s="11"/>
    </row>
    <row r="49" spans="2:14" s="135" customFormat="1" x14ac:dyDescent="0.25">
      <c r="B49" s="8"/>
      <c r="C49" s="257"/>
      <c r="D49" s="134" t="s">
        <v>4</v>
      </c>
      <c r="E49" s="267" t="str">
        <f>IF($J$38="OUI",E42,"")</f>
        <v/>
      </c>
      <c r="F49" s="267"/>
      <c r="G49" s="267"/>
      <c r="H49" s="268"/>
      <c r="I49" s="1"/>
      <c r="J49" s="1"/>
      <c r="K49" s="1"/>
      <c r="L49" s="10"/>
      <c r="M49" s="10"/>
      <c r="N49" s="11"/>
    </row>
    <row r="50" spans="2:14" x14ac:dyDescent="0.25">
      <c r="B50" s="8"/>
      <c r="C50" s="257"/>
      <c r="D50" s="137" t="s">
        <v>85</v>
      </c>
      <c r="E50" s="138" t="s">
        <v>76</v>
      </c>
      <c r="F50" s="139" t="s">
        <v>79</v>
      </c>
      <c r="G50" s="254" t="s">
        <v>76</v>
      </c>
      <c r="H50" s="255"/>
      <c r="I50" s="1"/>
      <c r="J50" s="1"/>
      <c r="K50" s="1"/>
      <c r="L50" s="10"/>
      <c r="M50" s="10"/>
      <c r="N50" s="11"/>
    </row>
    <row r="51" spans="2:14" x14ac:dyDescent="0.25">
      <c r="B51" s="8"/>
      <c r="C51" s="257"/>
      <c r="D51" s="263" t="s">
        <v>84</v>
      </c>
      <c r="E51" s="247" t="s">
        <v>77</v>
      </c>
      <c r="F51" s="3" t="s">
        <v>80</v>
      </c>
      <c r="G51" s="247" t="s">
        <v>76</v>
      </c>
      <c r="H51" s="253"/>
      <c r="I51" s="1"/>
      <c r="J51" s="1"/>
      <c r="K51" s="1"/>
      <c r="L51" s="10"/>
      <c r="M51" s="10"/>
      <c r="N51" s="11"/>
    </row>
    <row r="52" spans="2:14" x14ac:dyDescent="0.25">
      <c r="B52" s="8"/>
      <c r="C52" s="257"/>
      <c r="D52" s="263"/>
      <c r="E52" s="247"/>
      <c r="F52" s="3" t="s">
        <v>81</v>
      </c>
      <c r="G52" s="247" t="s">
        <v>76</v>
      </c>
      <c r="H52" s="253"/>
      <c r="I52" s="1"/>
      <c r="J52" s="1"/>
      <c r="K52" s="1"/>
      <c r="L52" s="10"/>
      <c r="M52" s="10"/>
      <c r="N52" s="11"/>
    </row>
    <row r="53" spans="2:14" x14ac:dyDescent="0.25">
      <c r="B53" s="8"/>
      <c r="C53" s="257"/>
      <c r="D53" s="263"/>
      <c r="E53" s="247"/>
      <c r="F53" s="3" t="s">
        <v>82</v>
      </c>
      <c r="G53" s="247" t="s">
        <v>76</v>
      </c>
      <c r="H53" s="253"/>
      <c r="I53" s="1"/>
      <c r="J53" s="1"/>
      <c r="K53" s="1"/>
      <c r="L53" s="10"/>
      <c r="M53" s="10"/>
      <c r="N53" s="11"/>
    </row>
    <row r="54" spans="2:14" ht="15.75" thickBot="1" x14ac:dyDescent="0.3">
      <c r="B54" s="8"/>
      <c r="C54" s="258"/>
      <c r="D54" s="264"/>
      <c r="E54" s="248"/>
      <c r="F54" s="45" t="s">
        <v>83</v>
      </c>
      <c r="G54" s="248" t="s">
        <v>76</v>
      </c>
      <c r="H54" s="250"/>
      <c r="I54" s="1"/>
      <c r="J54" s="1"/>
      <c r="K54" s="1"/>
      <c r="L54" s="10"/>
      <c r="M54" s="10"/>
      <c r="N54" s="11"/>
    </row>
    <row r="55" spans="2:14" ht="15.75" thickBot="1" x14ac:dyDescent="0.3">
      <c r="B55" s="8"/>
      <c r="C55" s="24"/>
      <c r="D55" s="12"/>
      <c r="E55" s="25"/>
      <c r="F55" s="1"/>
      <c r="G55" s="1"/>
      <c r="H55" s="1"/>
      <c r="I55" s="1"/>
      <c r="J55" s="1"/>
      <c r="K55" s="1"/>
      <c r="L55" s="10"/>
      <c r="M55" s="10"/>
      <c r="N55" s="11"/>
    </row>
    <row r="56" spans="2:14" ht="30.75" thickBot="1" x14ac:dyDescent="0.3">
      <c r="B56" s="8"/>
      <c r="C56" s="51" t="s">
        <v>21</v>
      </c>
      <c r="D56" s="128"/>
      <c r="E56" s="25"/>
      <c r="F56" s="1"/>
      <c r="G56" s="1"/>
      <c r="H56" s="1"/>
      <c r="I56" s="1"/>
      <c r="J56" s="1"/>
      <c r="K56" s="1"/>
      <c r="L56" s="10"/>
      <c r="M56" s="10"/>
      <c r="N56" s="11"/>
    </row>
    <row r="57" spans="2:14" ht="15.75" thickBot="1" x14ac:dyDescent="0.3">
      <c r="B57" s="8"/>
      <c r="C57" s="46"/>
      <c r="D57" s="12"/>
      <c r="E57" s="25"/>
      <c r="F57" s="1"/>
      <c r="G57" s="1"/>
      <c r="H57" s="1"/>
      <c r="I57" s="1"/>
      <c r="J57" s="1"/>
      <c r="K57" s="1"/>
      <c r="L57" s="10"/>
      <c r="M57" s="10"/>
      <c r="N57" s="11"/>
    </row>
    <row r="58" spans="2:14" ht="15.75" thickBot="1" x14ac:dyDescent="0.3">
      <c r="B58" s="8"/>
      <c r="C58" s="1"/>
      <c r="D58" s="1"/>
      <c r="E58" s="60" t="s">
        <v>46</v>
      </c>
      <c r="F58" s="60" t="s">
        <v>45</v>
      </c>
      <c r="G58" s="1"/>
      <c r="H58" s="1"/>
      <c r="I58" s="1"/>
      <c r="J58" s="1"/>
      <c r="K58" s="1"/>
      <c r="L58" s="10"/>
      <c r="M58" s="10"/>
      <c r="N58" s="11"/>
    </row>
    <row r="59" spans="2:14" ht="15" customHeight="1" thickBot="1" x14ac:dyDescent="0.3">
      <c r="B59" s="8"/>
      <c r="C59" s="237"/>
      <c r="D59" s="86"/>
      <c r="E59" s="113"/>
      <c r="F59" s="132"/>
      <c r="G59" s="1"/>
      <c r="H59" s="1"/>
      <c r="I59" s="1"/>
      <c r="J59" s="1"/>
      <c r="K59" s="1"/>
      <c r="L59" s="10"/>
      <c r="M59" s="10"/>
      <c r="N59" s="11"/>
    </row>
    <row r="60" spans="2:14" s="127" customFormat="1" ht="15" customHeight="1" thickBot="1" x14ac:dyDescent="0.3">
      <c r="B60" s="8"/>
      <c r="C60" s="238"/>
      <c r="D60" s="130"/>
      <c r="E60" s="131"/>
      <c r="F60" s="133"/>
      <c r="G60" s="49">
        <f>E11</f>
        <v>0</v>
      </c>
      <c r="H60" s="1"/>
      <c r="I60" s="1"/>
      <c r="J60" s="1"/>
      <c r="K60" s="1"/>
      <c r="L60" s="10"/>
      <c r="M60" s="10"/>
      <c r="N60" s="11"/>
    </row>
    <row r="61" spans="2:14" s="183" customFormat="1" ht="15" customHeight="1" thickBot="1" x14ac:dyDescent="0.3">
      <c r="B61" s="8"/>
      <c r="C61" s="238"/>
      <c r="D61" s="130"/>
      <c r="E61" s="185"/>
      <c r="F61" s="184"/>
      <c r="G61" s="49">
        <f>E16</f>
        <v>0</v>
      </c>
      <c r="H61" s="1"/>
      <c r="I61" s="1"/>
      <c r="J61" s="1"/>
      <c r="K61" s="1"/>
      <c r="L61" s="10"/>
      <c r="M61" s="10"/>
      <c r="N61" s="11"/>
    </row>
    <row r="62" spans="2:14" ht="15" customHeight="1" thickBot="1" x14ac:dyDescent="0.3">
      <c r="B62" s="8"/>
      <c r="C62" s="239"/>
      <c r="D62" s="22"/>
      <c r="E62" s="61"/>
      <c r="F62" s="59"/>
      <c r="G62" s="104" t="s">
        <v>51</v>
      </c>
      <c r="H62" s="1"/>
      <c r="I62" s="1"/>
      <c r="J62" s="1"/>
      <c r="K62" s="1"/>
      <c r="L62" s="10"/>
      <c r="M62" s="10"/>
      <c r="N62" s="11"/>
    </row>
    <row r="63" spans="2:14" ht="15" customHeight="1" x14ac:dyDescent="0.25">
      <c r="B63" s="8"/>
      <c r="C63" s="239"/>
      <c r="D63" s="22"/>
      <c r="E63" s="114"/>
      <c r="F63" s="182"/>
      <c r="G63" s="1"/>
      <c r="H63" s="1"/>
      <c r="I63" s="1"/>
      <c r="J63" s="1"/>
      <c r="K63" s="1"/>
      <c r="L63" s="10"/>
      <c r="M63" s="10"/>
      <c r="N63" s="11"/>
    </row>
    <row r="64" spans="2:14" ht="15" customHeight="1" x14ac:dyDescent="0.25">
      <c r="B64" s="8"/>
      <c r="C64" s="239"/>
      <c r="D64" s="22"/>
      <c r="E64" s="95"/>
      <c r="F64" s="96"/>
      <c r="G64" s="1"/>
      <c r="H64" s="1"/>
      <c r="I64" s="1"/>
      <c r="J64" s="1"/>
      <c r="K64" s="1"/>
      <c r="L64" s="10"/>
      <c r="M64" s="10"/>
      <c r="N64" s="11"/>
    </row>
    <row r="65" spans="2:14" ht="15.75" thickBot="1" x14ac:dyDescent="0.3">
      <c r="B65" s="8"/>
      <c r="C65" s="239"/>
      <c r="D65" s="22"/>
      <c r="E65" s="235"/>
      <c r="F65" s="236"/>
      <c r="G65" s="1"/>
      <c r="H65" s="1"/>
      <c r="I65" s="1"/>
      <c r="J65" s="1"/>
      <c r="K65" s="1"/>
      <c r="L65" s="10"/>
      <c r="M65" s="10"/>
      <c r="N65" s="11"/>
    </row>
    <row r="66" spans="2:14" ht="15.75" thickBot="1" x14ac:dyDescent="0.3">
      <c r="B66" s="8"/>
      <c r="C66" s="239"/>
      <c r="D66" s="22"/>
      <c r="E66" s="61"/>
      <c r="F66" s="59"/>
      <c r="G66" s="105">
        <v>0</v>
      </c>
      <c r="H66" s="1"/>
      <c r="I66" s="1"/>
      <c r="J66" s="1"/>
      <c r="K66" s="1"/>
      <c r="L66" s="10"/>
      <c r="M66" s="10"/>
      <c r="N66" s="11"/>
    </row>
    <row r="67" spans="2:14" ht="15.75" thickBot="1" x14ac:dyDescent="0.3">
      <c r="B67" s="8"/>
      <c r="C67" s="239"/>
      <c r="D67" s="22"/>
      <c r="E67" s="106"/>
      <c r="F67" s="107"/>
      <c r="G67" s="1"/>
      <c r="H67" s="1"/>
      <c r="I67" s="1"/>
      <c r="J67" s="1"/>
      <c r="K67" s="1"/>
      <c r="L67" s="10"/>
      <c r="M67" s="10"/>
      <c r="N67" s="11"/>
    </row>
    <row r="68" spans="2:14" ht="15.75" thickBot="1" x14ac:dyDescent="0.3">
      <c r="B68" s="8"/>
      <c r="C68" s="239"/>
      <c r="D68" s="22"/>
      <c r="E68" s="106"/>
      <c r="F68" s="107"/>
      <c r="G68" s="49">
        <f>K33+K34</f>
        <v>0</v>
      </c>
      <c r="H68" s="1"/>
      <c r="I68" s="1"/>
      <c r="J68" s="1"/>
      <c r="K68" s="10"/>
      <c r="L68" s="10"/>
      <c r="N68" s="11"/>
    </row>
    <row r="69" spans="2:14" ht="15.75" thickBot="1" x14ac:dyDescent="0.3">
      <c r="B69" s="8"/>
      <c r="C69" s="240"/>
      <c r="D69" s="23"/>
      <c r="E69" s="108"/>
      <c r="F69" s="109"/>
      <c r="G69" s="1"/>
      <c r="H69" s="1"/>
      <c r="I69" s="1"/>
      <c r="J69" s="1"/>
      <c r="K69" s="1"/>
      <c r="L69" s="10"/>
      <c r="M69" s="10"/>
      <c r="N69" s="11"/>
    </row>
    <row r="70" spans="2:14" ht="15.75" thickBot="1" x14ac:dyDescent="0.3">
      <c r="B70" s="8"/>
      <c r="C70" s="24"/>
      <c r="D70" s="26"/>
      <c r="E70" s="26"/>
      <c r="F70" s="1"/>
      <c r="G70" s="1"/>
      <c r="H70" s="1"/>
      <c r="I70" s="1"/>
      <c r="J70" s="1"/>
      <c r="K70" s="1"/>
      <c r="L70" s="10"/>
      <c r="M70" s="10"/>
      <c r="N70" s="11"/>
    </row>
    <row r="71" spans="2:14" ht="15.75" thickBot="1" x14ac:dyDescent="0.3">
      <c r="B71" s="8"/>
      <c r="C71" s="51" t="s">
        <v>43</v>
      </c>
      <c r="D71" s="110"/>
      <c r="E71" s="35"/>
      <c r="F71" s="1"/>
      <c r="G71" s="1"/>
      <c r="H71" s="1"/>
      <c r="I71" s="1"/>
      <c r="J71" s="1"/>
      <c r="K71" s="1"/>
      <c r="L71" s="10"/>
      <c r="M71" s="10"/>
      <c r="N71" s="11"/>
    </row>
    <row r="72" spans="2:14" ht="15.75" thickBot="1" x14ac:dyDescent="0.3">
      <c r="B72" s="8"/>
      <c r="C72" s="51" t="s">
        <v>29</v>
      </c>
      <c r="D72" s="111"/>
      <c r="E72" s="26"/>
      <c r="F72" s="1"/>
      <c r="G72" s="1"/>
      <c r="H72" s="1"/>
      <c r="I72" s="1"/>
      <c r="J72" s="1"/>
      <c r="K72" s="1"/>
      <c r="L72" s="10"/>
      <c r="M72" s="10"/>
      <c r="N72" s="11"/>
    </row>
    <row r="73" spans="2:14" ht="15.75" thickBot="1" x14ac:dyDescent="0.3">
      <c r="B73" s="8"/>
      <c r="C73" s="51" t="s">
        <v>19</v>
      </c>
      <c r="D73" s="112" t="s">
        <v>76</v>
      </c>
      <c r="E73" s="35"/>
      <c r="F73" s="1"/>
      <c r="G73" s="1"/>
      <c r="H73" s="1"/>
      <c r="I73" s="1"/>
      <c r="J73" s="1"/>
      <c r="K73" s="1"/>
      <c r="L73" s="10"/>
      <c r="M73" s="10"/>
      <c r="N73" s="11"/>
    </row>
    <row r="74" spans="2:14" ht="15.75" thickBot="1" x14ac:dyDescent="0.3">
      <c r="B74" s="9"/>
      <c r="C74" s="13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5"/>
    </row>
  </sheetData>
  <mergeCells count="52">
    <mergeCell ref="J41:K41"/>
    <mergeCell ref="D8:H8"/>
    <mergeCell ref="J23:K23"/>
    <mergeCell ref="J37:L37"/>
    <mergeCell ref="J38:L38"/>
    <mergeCell ref="J9:K9"/>
    <mergeCell ref="E40:H40"/>
    <mergeCell ref="E38:H38"/>
    <mergeCell ref="J32:K32"/>
    <mergeCell ref="H29:I29"/>
    <mergeCell ref="D22:K22"/>
    <mergeCell ref="E15:H15"/>
    <mergeCell ref="J40:K40"/>
    <mergeCell ref="E39:F39"/>
    <mergeCell ref="G39:H39"/>
    <mergeCell ref="E46:F46"/>
    <mergeCell ref="G46:H46"/>
    <mergeCell ref="D6:E6"/>
    <mergeCell ref="B2:N3"/>
    <mergeCell ref="E14:H14"/>
    <mergeCell ref="E16:H16"/>
    <mergeCell ref="D23:E23"/>
    <mergeCell ref="F23:G23"/>
    <mergeCell ref="D5:E5"/>
    <mergeCell ref="D12:D13"/>
    <mergeCell ref="E11:H11"/>
    <mergeCell ref="J8:K8"/>
    <mergeCell ref="H23:I23"/>
    <mergeCell ref="C5:C6"/>
    <mergeCell ref="J43:K43"/>
    <mergeCell ref="C22:C35"/>
    <mergeCell ref="D51:D54"/>
    <mergeCell ref="G53:H53"/>
    <mergeCell ref="E47:H47"/>
    <mergeCell ref="E48:H48"/>
    <mergeCell ref="E49:H49"/>
    <mergeCell ref="E65:F65"/>
    <mergeCell ref="C59:C69"/>
    <mergeCell ref="D17:D20"/>
    <mergeCell ref="C8:C20"/>
    <mergeCell ref="E51:E54"/>
    <mergeCell ref="E43:H43"/>
    <mergeCell ref="G54:H54"/>
    <mergeCell ref="E41:H41"/>
    <mergeCell ref="E42:H42"/>
    <mergeCell ref="G51:H51"/>
    <mergeCell ref="G52:H52"/>
    <mergeCell ref="G50:H50"/>
    <mergeCell ref="C45:C54"/>
    <mergeCell ref="C37:C43"/>
    <mergeCell ref="D45:H45"/>
    <mergeCell ref="D37:H37"/>
  </mergeCells>
  <pageMargins left="0.7" right="0.7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'BDD1'!$B$4:$B$9</xm:f>
          </x14:formula1>
          <xm:sqref>D71</xm:sqref>
        </x14:dataValidation>
        <x14:dataValidation type="list" allowBlank="1" showInputMessage="1" showErrorMessage="1">
          <x14:formula1>
            <xm:f>'BDD1'!$B$19:$B$20</xm:f>
          </x14:formula1>
          <xm:sqref>G62</xm:sqref>
        </x14:dataValidation>
        <x14:dataValidation type="list" allowBlank="1" showInputMessage="1" showErrorMessage="1">
          <x14:formula1>
            <xm:f>'BDD1'!$D$18:$D$68</xm:f>
          </x14:formula1>
          <xm:sqref>G66</xm:sqref>
        </x14:dataValidation>
        <x14:dataValidation type="list" allowBlank="1" showInputMessage="1" showErrorMessage="1">
          <x14:formula1>
            <xm:f>'BDD Client'!$B$5:$B$584</xm:f>
          </x14:formula1>
          <xm:sqref>J9:K9</xm:sqref>
        </x14:dataValidation>
        <x14:dataValidation type="list" allowBlank="1" showInputMessage="1" showErrorMessage="1">
          <x14:formula1>
            <xm:f>'BDD1'!$B$22:$B$28</xm:f>
          </x14:formula1>
          <xm:sqref>D56</xm:sqref>
        </x14:dataValidation>
        <x14:dataValidation type="list" allowBlank="1" showInputMessage="1" showErrorMessage="1">
          <x14:formula1>
            <xm:f>'BDD1'!$C$19:$C$20</xm:f>
          </x14:formula1>
          <xm:sqref>J38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111"/>
  <sheetViews>
    <sheetView view="pageBreakPreview" zoomScale="85" zoomScaleNormal="85" zoomScaleSheetLayoutView="85" workbookViewId="0">
      <selection activeCell="H14" sqref="H14"/>
    </sheetView>
  </sheetViews>
  <sheetFormatPr baseColWidth="10" defaultRowHeight="15" x14ac:dyDescent="0.25"/>
  <cols>
    <col min="1" max="2" width="11.42578125" style="140"/>
    <col min="3" max="3" width="28" style="140" bestFit="1" customWidth="1"/>
    <col min="4" max="4" width="20.140625" style="140" bestFit="1" customWidth="1"/>
    <col min="5" max="5" width="20.140625" style="140" customWidth="1"/>
    <col min="6" max="6" width="21" style="140" customWidth="1"/>
    <col min="7" max="8" width="12.85546875" style="140" customWidth="1"/>
    <col min="9" max="9" width="8.28515625" style="140" customWidth="1"/>
    <col min="10" max="10" width="14.7109375" style="140" bestFit="1" customWidth="1"/>
    <col min="11" max="16384" width="11.42578125" style="140"/>
  </cols>
  <sheetData>
    <row r="1" spans="1:17" ht="18.75" customHeight="1" x14ac:dyDescent="0.25">
      <c r="A1" s="126"/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</row>
    <row r="2" spans="1:17" ht="18.75" customHeight="1" x14ac:dyDescent="0.25">
      <c r="A2" s="126"/>
      <c r="B2" s="126"/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6"/>
      <c r="P2" s="126"/>
      <c r="Q2" s="126"/>
    </row>
    <row r="3" spans="1:17" ht="18.75" customHeight="1" x14ac:dyDescent="0.25">
      <c r="A3" s="126"/>
      <c r="B3" s="126"/>
      <c r="C3" s="126"/>
      <c r="D3" s="126"/>
      <c r="E3" s="126"/>
      <c r="F3" s="126"/>
      <c r="G3" s="126"/>
      <c r="H3" s="126"/>
      <c r="I3" s="126"/>
      <c r="J3" s="126"/>
      <c r="K3" s="126"/>
      <c r="L3" s="126"/>
      <c r="M3" s="126"/>
      <c r="N3" s="126"/>
      <c r="O3" s="126"/>
      <c r="P3" s="126"/>
      <c r="Q3" s="126"/>
    </row>
    <row r="4" spans="1:17" ht="18.75" customHeight="1" x14ac:dyDescent="0.2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</row>
    <row r="5" spans="1:17" ht="18.75" customHeight="1" x14ac:dyDescent="0.25">
      <c r="A5" s="126"/>
      <c r="B5" s="126"/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  <c r="Q5" s="126"/>
    </row>
    <row r="6" spans="1:17" ht="18.75" customHeight="1" x14ac:dyDescent="0.25">
      <c r="A6" s="126"/>
      <c r="B6" s="126"/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</row>
    <row r="7" spans="1:17" ht="18.75" customHeight="1" x14ac:dyDescent="0.25">
      <c r="A7" s="126"/>
      <c r="B7" s="126"/>
      <c r="C7" s="126"/>
      <c r="D7" s="126"/>
      <c r="E7" s="126"/>
      <c r="F7" s="126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</row>
    <row r="8" spans="1:17" ht="18.75" customHeight="1" x14ac:dyDescent="0.25">
      <c r="A8" s="126"/>
      <c r="B8" s="126"/>
      <c r="C8" s="126"/>
      <c r="D8" s="126"/>
      <c r="E8" s="126"/>
      <c r="F8" s="126"/>
      <c r="G8" s="126"/>
      <c r="H8" s="126"/>
      <c r="I8" s="126"/>
      <c r="J8" s="126"/>
      <c r="K8" s="126"/>
      <c r="L8" s="126"/>
      <c r="M8" s="126"/>
      <c r="N8" s="126"/>
      <c r="O8" s="126"/>
      <c r="P8" s="126"/>
      <c r="Q8" s="126"/>
    </row>
    <row r="9" spans="1:17" ht="18.75" customHeight="1" x14ac:dyDescent="0.3">
      <c r="A9" s="126"/>
      <c r="B9" s="126"/>
      <c r="C9" s="126"/>
      <c r="D9" s="126"/>
      <c r="E9" s="126"/>
      <c r="F9" s="126"/>
      <c r="G9" s="126"/>
      <c r="I9" s="179">
        <f>'Feuille Diags'!E38</f>
        <v>0</v>
      </c>
      <c r="J9" s="126"/>
      <c r="K9" s="126"/>
      <c r="L9" s="126"/>
      <c r="M9" s="126"/>
      <c r="N9" s="126"/>
      <c r="O9" s="126"/>
      <c r="P9" s="126"/>
      <c r="Q9" s="126"/>
    </row>
    <row r="10" spans="1:17" ht="18.75" customHeight="1" x14ac:dyDescent="0.3">
      <c r="A10" s="126"/>
      <c r="B10" s="126"/>
      <c r="C10" s="126"/>
      <c r="D10" s="126"/>
      <c r="E10" s="126"/>
      <c r="F10" s="126"/>
      <c r="G10" s="126"/>
      <c r="I10" s="179">
        <f>'Feuille Diags'!E39</f>
        <v>0</v>
      </c>
      <c r="J10" s="126"/>
      <c r="K10" s="126"/>
      <c r="L10" s="126"/>
      <c r="M10" s="126"/>
      <c r="N10" s="126"/>
      <c r="O10" s="126"/>
      <c r="P10" s="126"/>
      <c r="Q10" s="126"/>
    </row>
    <row r="11" spans="1:17" ht="18.75" customHeight="1" x14ac:dyDescent="0.3">
      <c r="A11" s="126"/>
      <c r="B11" s="126"/>
      <c r="C11" s="141"/>
      <c r="D11" s="141"/>
      <c r="E11" s="141"/>
      <c r="F11" s="141"/>
      <c r="G11" s="141"/>
      <c r="I11" s="179">
        <f>'Feuille Diags'!G39</f>
        <v>0</v>
      </c>
      <c r="J11" s="141"/>
      <c r="K11" s="141"/>
      <c r="L11" s="126"/>
      <c r="M11" s="126"/>
      <c r="N11" s="126"/>
      <c r="O11" s="126"/>
      <c r="P11" s="126"/>
      <c r="Q11" s="126"/>
    </row>
    <row r="12" spans="1:17" ht="18.75" customHeight="1" x14ac:dyDescent="0.3">
      <c r="A12" s="126"/>
      <c r="B12" s="126"/>
      <c r="C12" s="143" t="s">
        <v>48</v>
      </c>
      <c r="D12" s="316" t="str">
        <f>'Feuille Diags'!D6:E6</f>
        <v xml:space="preserve"> </v>
      </c>
      <c r="E12" s="317"/>
      <c r="F12" s="144"/>
      <c r="G12" s="141"/>
      <c r="H12" s="141"/>
      <c r="I12" s="141"/>
      <c r="J12" s="141"/>
      <c r="K12" s="141"/>
      <c r="L12" s="126"/>
      <c r="M12" s="126"/>
      <c r="N12" s="126"/>
      <c r="O12" s="126"/>
      <c r="P12" s="126"/>
      <c r="Q12" s="126"/>
    </row>
    <row r="13" spans="1:17" ht="18.75" customHeight="1" x14ac:dyDescent="0.3">
      <c r="A13" s="126"/>
      <c r="B13" s="126"/>
      <c r="C13" s="145" t="s">
        <v>49</v>
      </c>
      <c r="D13" s="318" t="str">
        <f>'Feuille Diags'!G6</f>
        <v xml:space="preserve"> </v>
      </c>
      <c r="E13" s="319"/>
      <c r="F13" s="144"/>
      <c r="G13" s="141"/>
      <c r="H13" s="141"/>
      <c r="I13" s="141"/>
      <c r="J13" s="141"/>
      <c r="K13" s="141"/>
      <c r="L13" s="126"/>
      <c r="M13" s="126"/>
      <c r="N13" s="126"/>
      <c r="O13" s="126"/>
      <c r="P13" s="126"/>
      <c r="Q13" s="126"/>
    </row>
    <row r="14" spans="1:17" ht="18.75" customHeight="1" x14ac:dyDescent="0.3">
      <c r="A14" s="126"/>
      <c r="B14" s="126"/>
      <c r="C14" s="145" t="s">
        <v>25</v>
      </c>
      <c r="D14" s="318" t="str">
        <f>'Feuille Diags'!H6</f>
        <v xml:space="preserve"> </v>
      </c>
      <c r="E14" s="319"/>
      <c r="F14" s="144"/>
      <c r="G14" s="141"/>
      <c r="H14" s="178"/>
      <c r="I14" s="320">
        <f>'Feuille Diags'!D72</f>
        <v>0</v>
      </c>
      <c r="J14" s="320"/>
      <c r="K14" s="141"/>
      <c r="L14" s="126"/>
      <c r="M14" s="126"/>
      <c r="N14" s="126"/>
      <c r="O14" s="126"/>
      <c r="P14" s="126"/>
      <c r="Q14" s="126"/>
    </row>
    <row r="15" spans="1:17" ht="18.75" customHeight="1" x14ac:dyDescent="0.3">
      <c r="A15" s="126"/>
      <c r="B15" s="126"/>
      <c r="C15" s="147" t="s">
        <v>26</v>
      </c>
      <c r="D15" s="321" t="str">
        <f>'Feuille Diags'!F6</f>
        <v xml:space="preserve"> </v>
      </c>
      <c r="E15" s="322"/>
      <c r="F15" s="144"/>
      <c r="G15" s="141"/>
      <c r="H15" s="141"/>
      <c r="I15" s="141"/>
      <c r="J15" s="141"/>
      <c r="K15" s="141"/>
      <c r="L15" s="126"/>
      <c r="M15" s="126"/>
      <c r="N15" s="126"/>
      <c r="O15" s="126"/>
      <c r="P15" s="126"/>
      <c r="Q15" s="126"/>
    </row>
    <row r="16" spans="1:17" ht="18.75" customHeight="1" x14ac:dyDescent="0.3">
      <c r="A16" s="126"/>
      <c r="B16" s="126"/>
      <c r="C16" s="144"/>
      <c r="D16" s="144"/>
      <c r="E16" s="144"/>
      <c r="F16" s="144"/>
      <c r="G16" s="141"/>
      <c r="H16" s="141"/>
      <c r="I16" s="141"/>
      <c r="J16" s="141"/>
      <c r="K16" s="141"/>
      <c r="L16" s="126"/>
      <c r="M16" s="126"/>
      <c r="N16" s="126"/>
      <c r="O16" s="126"/>
      <c r="P16" s="126"/>
      <c r="Q16" s="126"/>
    </row>
    <row r="17" spans="1:17" ht="18.75" customHeight="1" thickBot="1" x14ac:dyDescent="0.35">
      <c r="A17" s="126"/>
      <c r="B17" s="126"/>
      <c r="C17" s="144"/>
      <c r="D17" s="144"/>
      <c r="E17" s="144"/>
      <c r="F17" s="144"/>
      <c r="G17" s="141"/>
      <c r="H17" s="141"/>
      <c r="I17" s="141"/>
      <c r="J17" s="141"/>
      <c r="K17" s="141"/>
      <c r="L17" s="126"/>
      <c r="M17" s="126"/>
      <c r="N17" s="126"/>
      <c r="O17" s="126"/>
      <c r="P17" s="126"/>
      <c r="Q17" s="126"/>
    </row>
    <row r="18" spans="1:17" ht="18.75" customHeight="1" x14ac:dyDescent="0.3">
      <c r="A18" s="126"/>
      <c r="B18" s="126"/>
      <c r="C18" s="313" t="s">
        <v>22</v>
      </c>
      <c r="D18" s="314"/>
      <c r="E18" s="314"/>
      <c r="F18" s="314"/>
      <c r="G18" s="314"/>
      <c r="H18" s="314"/>
      <c r="I18" s="314"/>
      <c r="J18" s="314"/>
      <c r="K18" s="315"/>
      <c r="L18" s="126"/>
      <c r="M18" s="126"/>
      <c r="N18" s="126"/>
      <c r="O18" s="126"/>
      <c r="P18" s="126"/>
      <c r="Q18" s="126"/>
    </row>
    <row r="19" spans="1:17" ht="18.75" customHeight="1" thickBot="1" x14ac:dyDescent="0.35">
      <c r="A19" s="126"/>
      <c r="B19" s="126"/>
      <c r="C19" s="323" t="str">
        <f>'Feuille Diags'!D73</f>
        <v xml:space="preserve"> </v>
      </c>
      <c r="D19" s="324"/>
      <c r="E19" s="324"/>
      <c r="F19" s="324"/>
      <c r="G19" s="324"/>
      <c r="H19" s="324"/>
      <c r="I19" s="324"/>
      <c r="J19" s="324"/>
      <c r="K19" s="325"/>
      <c r="L19" s="126"/>
      <c r="M19" s="126"/>
      <c r="N19" s="126"/>
      <c r="O19" s="126"/>
      <c r="P19" s="126"/>
      <c r="Q19" s="126"/>
    </row>
    <row r="20" spans="1:17" ht="18.75" customHeight="1" x14ac:dyDescent="0.3">
      <c r="A20" s="126"/>
      <c r="B20" s="126"/>
      <c r="C20" s="141"/>
      <c r="D20" s="141"/>
      <c r="E20" s="141"/>
      <c r="F20" s="141"/>
      <c r="G20" s="141"/>
      <c r="H20" s="141"/>
      <c r="I20" s="141"/>
      <c r="J20" s="141"/>
      <c r="K20" s="141"/>
      <c r="L20" s="126"/>
      <c r="M20" s="126"/>
      <c r="N20" s="126"/>
      <c r="O20" s="126"/>
      <c r="P20" s="126"/>
      <c r="Q20" s="126"/>
    </row>
    <row r="21" spans="1:17" ht="18.75" customHeight="1" x14ac:dyDescent="0.3">
      <c r="A21" s="126"/>
      <c r="B21" s="126"/>
      <c r="C21" s="141"/>
      <c r="D21" s="141"/>
      <c r="E21" s="141"/>
      <c r="F21" s="141"/>
      <c r="G21" s="141"/>
      <c r="H21" s="141"/>
      <c r="I21" s="141"/>
      <c r="J21" s="141"/>
      <c r="K21" s="141"/>
      <c r="L21" s="126"/>
      <c r="M21" s="126"/>
      <c r="N21" s="126"/>
      <c r="O21" s="126"/>
      <c r="P21" s="126"/>
      <c r="Q21" s="126"/>
    </row>
    <row r="22" spans="1:17" ht="18.75" customHeight="1" x14ac:dyDescent="0.3">
      <c r="A22" s="126"/>
      <c r="B22" s="126"/>
      <c r="C22" s="150" t="s">
        <v>30</v>
      </c>
      <c r="D22" s="180">
        <f>'Feuille Diags'!E38</f>
        <v>0</v>
      </c>
      <c r="E22" s="151"/>
      <c r="F22" s="141"/>
      <c r="G22" s="141"/>
      <c r="H22" s="141"/>
      <c r="I22" s="141"/>
      <c r="J22" s="141"/>
      <c r="K22" s="141"/>
      <c r="L22" s="126"/>
      <c r="M22" s="126"/>
      <c r="N22" s="126"/>
      <c r="O22" s="126"/>
      <c r="P22" s="126"/>
      <c r="Q22" s="126"/>
    </row>
    <row r="23" spans="1:17" ht="18.75" customHeight="1" x14ac:dyDescent="0.3">
      <c r="A23" s="126"/>
      <c r="B23" s="126"/>
      <c r="C23" s="141" t="s">
        <v>23</v>
      </c>
      <c r="D23" s="181" t="str">
        <f>'Feuille Diags'!E40</f>
        <v xml:space="preserve"> </v>
      </c>
      <c r="E23" s="141"/>
      <c r="F23" s="141"/>
      <c r="H23" s="141" t="s">
        <v>25</v>
      </c>
      <c r="I23" s="312" t="str">
        <f>'Feuille Diags'!E42</f>
        <v xml:space="preserve"> </v>
      </c>
      <c r="J23" s="312"/>
      <c r="K23" s="141"/>
      <c r="L23" s="126"/>
      <c r="M23" s="126"/>
      <c r="N23" s="126"/>
      <c r="O23" s="126"/>
      <c r="P23" s="126"/>
      <c r="Q23" s="126"/>
    </row>
    <row r="24" spans="1:17" ht="18.75" customHeight="1" x14ac:dyDescent="0.3">
      <c r="A24" s="126"/>
      <c r="B24" s="126"/>
      <c r="C24" s="141" t="s">
        <v>24</v>
      </c>
      <c r="D24" s="181" t="str">
        <f>'Feuille Diags'!E41</f>
        <v xml:space="preserve"> </v>
      </c>
      <c r="E24" s="141"/>
      <c r="F24" s="151"/>
      <c r="H24" s="141" t="s">
        <v>26</v>
      </c>
      <c r="I24" s="312">
        <f>'Feuille Diags'!E43</f>
        <v>0</v>
      </c>
      <c r="J24" s="312"/>
      <c r="K24" s="312"/>
      <c r="L24" s="126"/>
      <c r="M24" s="126"/>
      <c r="N24" s="126"/>
      <c r="O24" s="126"/>
      <c r="P24" s="126"/>
      <c r="Q24" s="126"/>
    </row>
    <row r="25" spans="1:17" ht="18.75" customHeight="1" x14ac:dyDescent="0.3">
      <c r="A25" s="126"/>
      <c r="B25" s="126"/>
      <c r="C25" s="141"/>
      <c r="D25" s="146"/>
      <c r="E25" s="141"/>
      <c r="F25" s="141"/>
      <c r="G25" s="141"/>
      <c r="H25" s="141"/>
      <c r="I25" s="142"/>
      <c r="J25" s="142"/>
      <c r="K25" s="141"/>
      <c r="L25" s="126"/>
      <c r="M25" s="126"/>
      <c r="N25" s="126"/>
      <c r="O25" s="126"/>
      <c r="P25" s="126"/>
      <c r="Q25" s="126"/>
    </row>
    <row r="26" spans="1:17" ht="18.75" customHeight="1" x14ac:dyDescent="0.3">
      <c r="A26" s="126"/>
      <c r="B26" s="126"/>
      <c r="C26" s="141"/>
      <c r="D26" s="146"/>
      <c r="E26" s="141"/>
      <c r="F26" s="141"/>
      <c r="G26" s="148"/>
      <c r="H26" s="148"/>
      <c r="I26" s="142"/>
      <c r="J26" s="142"/>
      <c r="K26" s="141"/>
      <c r="L26" s="126"/>
      <c r="M26" s="126"/>
      <c r="N26" s="126"/>
      <c r="O26" s="126"/>
      <c r="P26" s="126"/>
      <c r="Q26" s="126"/>
    </row>
    <row r="27" spans="1:17" ht="18.75" customHeight="1" x14ac:dyDescent="0.3">
      <c r="A27" s="126"/>
      <c r="B27" s="126"/>
      <c r="C27" s="150" t="s">
        <v>89</v>
      </c>
      <c r="D27" s="180" t="str">
        <f>CONCATENATE('Feuille Diags'!E46 &amp; " ",'Feuille Diags'!G46)</f>
        <v xml:space="preserve"> </v>
      </c>
      <c r="E27" s="141"/>
      <c r="F27" s="141"/>
      <c r="H27" s="141" t="s">
        <v>23</v>
      </c>
      <c r="I27" s="326" t="str">
        <f>'Feuille Diags'!E47</f>
        <v/>
      </c>
      <c r="J27" s="326"/>
      <c r="K27" s="141"/>
      <c r="L27" s="126"/>
      <c r="M27" s="126"/>
      <c r="N27" s="126"/>
      <c r="O27" s="126"/>
      <c r="P27" s="126"/>
      <c r="Q27" s="126"/>
    </row>
    <row r="28" spans="1:17" ht="18.75" customHeight="1" x14ac:dyDescent="0.3">
      <c r="A28" s="126"/>
      <c r="B28" s="126"/>
      <c r="C28" s="141" t="s">
        <v>34</v>
      </c>
      <c r="D28" s="179" t="str">
        <f>'Feuille Diags'!E50</f>
        <v xml:space="preserve"> </v>
      </c>
      <c r="E28" s="141" t="s">
        <v>35</v>
      </c>
      <c r="F28" s="179" t="str">
        <f>'Feuille Diags'!G51</f>
        <v xml:space="preserve"> </v>
      </c>
      <c r="H28" s="141" t="s">
        <v>24</v>
      </c>
      <c r="I28" s="326" t="str">
        <f>'Feuille Diags'!E49</f>
        <v/>
      </c>
      <c r="J28" s="326"/>
      <c r="K28" s="141"/>
      <c r="L28" s="126"/>
      <c r="M28" s="126"/>
      <c r="N28" s="126"/>
      <c r="O28" s="126"/>
      <c r="P28" s="126"/>
      <c r="Q28" s="126"/>
    </row>
    <row r="29" spans="1:17" ht="18.75" customHeight="1" x14ac:dyDescent="0.3">
      <c r="A29" s="126"/>
      <c r="B29" s="126"/>
      <c r="C29" s="141" t="s">
        <v>98</v>
      </c>
      <c r="D29" s="179" t="str">
        <f>'Feuille Diags'!G50</f>
        <v xml:space="preserve"> </v>
      </c>
      <c r="E29" s="141" t="s">
        <v>36</v>
      </c>
      <c r="F29" s="179" t="str">
        <f>'Feuille Diags'!G52</f>
        <v xml:space="preserve"> </v>
      </c>
      <c r="G29" s="141"/>
      <c r="H29" s="141" t="s">
        <v>26</v>
      </c>
      <c r="I29" s="312">
        <f>'Feuille Diags'!E90</f>
        <v>0</v>
      </c>
      <c r="J29" s="312"/>
      <c r="K29" s="312"/>
      <c r="L29" s="126"/>
      <c r="M29" s="126"/>
      <c r="N29" s="126"/>
      <c r="O29" s="126"/>
      <c r="P29" s="126"/>
      <c r="Q29" s="126"/>
    </row>
    <row r="30" spans="1:17" ht="18.75" customHeight="1" x14ac:dyDescent="0.3">
      <c r="A30" s="126"/>
      <c r="B30" s="126"/>
      <c r="C30" s="141" t="s">
        <v>33</v>
      </c>
      <c r="D30" s="179" t="str">
        <f>'Feuille Diags'!E51</f>
        <v xml:space="preserve">  </v>
      </c>
      <c r="E30" s="141" t="s">
        <v>37</v>
      </c>
      <c r="F30" s="179" t="str">
        <f>'Feuille Diags'!G53</f>
        <v xml:space="preserve"> </v>
      </c>
      <c r="G30" s="141"/>
      <c r="H30" s="141"/>
      <c r="I30" s="141"/>
      <c r="J30" s="141"/>
      <c r="K30" s="141"/>
      <c r="L30" s="126"/>
      <c r="M30" s="126"/>
      <c r="N30" s="126"/>
      <c r="O30" s="126"/>
      <c r="P30" s="126"/>
      <c r="Q30" s="126"/>
    </row>
    <row r="31" spans="1:17" ht="18.75" customHeight="1" x14ac:dyDescent="0.3">
      <c r="A31" s="126"/>
      <c r="B31" s="126"/>
      <c r="C31" s="141"/>
      <c r="D31" s="141"/>
      <c r="E31" s="141" t="s">
        <v>38</v>
      </c>
      <c r="F31" s="179" t="str">
        <f>'Feuille Diags'!G54</f>
        <v xml:space="preserve"> </v>
      </c>
      <c r="G31" s="141"/>
      <c r="H31" s="141"/>
      <c r="I31" s="141"/>
      <c r="J31" s="141"/>
      <c r="K31" s="141"/>
      <c r="L31" s="126"/>
      <c r="M31" s="126"/>
      <c r="N31" s="126"/>
      <c r="O31" s="126"/>
      <c r="P31" s="126"/>
      <c r="Q31" s="126"/>
    </row>
    <row r="32" spans="1:17" ht="18.75" customHeight="1" x14ac:dyDescent="0.3">
      <c r="A32" s="126"/>
      <c r="B32" s="126"/>
      <c r="C32" s="141"/>
      <c r="D32" s="141"/>
      <c r="E32" s="141"/>
      <c r="F32" s="141"/>
      <c r="G32" s="141"/>
      <c r="H32" s="141"/>
      <c r="I32" s="141"/>
      <c r="J32" s="141"/>
      <c r="K32" s="141"/>
      <c r="L32" s="126"/>
      <c r="M32" s="126"/>
      <c r="N32" s="126"/>
      <c r="O32" s="126"/>
      <c r="P32" s="126"/>
      <c r="Q32" s="126"/>
    </row>
    <row r="33" spans="1:18" ht="18.75" customHeight="1" x14ac:dyDescent="0.3">
      <c r="A33" s="126"/>
      <c r="B33" s="126"/>
      <c r="C33" s="154" t="s">
        <v>0</v>
      </c>
      <c r="D33" s="155" t="s">
        <v>87</v>
      </c>
      <c r="E33" s="328" t="s">
        <v>88</v>
      </c>
      <c r="F33" s="328"/>
      <c r="G33" s="328"/>
      <c r="H33" s="328" t="s">
        <v>27</v>
      </c>
      <c r="I33" s="328"/>
      <c r="J33" s="328" t="s">
        <v>28</v>
      </c>
      <c r="K33" s="328"/>
      <c r="L33" s="141"/>
      <c r="M33" s="126"/>
      <c r="N33" s="126"/>
      <c r="O33" s="126"/>
      <c r="P33" s="126"/>
      <c r="Q33" s="126"/>
      <c r="R33" s="126"/>
    </row>
    <row r="34" spans="1:18" ht="18.75" customHeight="1" x14ac:dyDescent="0.3">
      <c r="A34" s="126"/>
      <c r="B34" s="126"/>
      <c r="C34" s="152" t="str">
        <f>IF('Feuille Diags'!F10=1,"Maison",IF('Feuille Diags'!H10=1,"Appartement",""))</f>
        <v/>
      </c>
      <c r="D34" s="329">
        <f>'Feuille Diags'!E11</f>
        <v>0</v>
      </c>
      <c r="E34" s="330" t="str">
        <f>CONCATENATE(IF('Feuille Diags'!P36="","",'Feuille Diags'!P36 &amp; " "),IF('Feuille Diags'!Q36="","",'Feuille Diags'!Q36 &amp; " "),IF('Feuille Diags'!R36="","",'Feuille Diags'!R36 &amp; " "))</f>
        <v/>
      </c>
      <c r="F34" s="330"/>
      <c r="G34" s="330"/>
      <c r="H34" s="334">
        <f>'Feuille Diags'!E60</f>
        <v>0</v>
      </c>
      <c r="I34" s="334"/>
      <c r="J34" s="335">
        <f>'Feuille Diags'!F60</f>
        <v>0</v>
      </c>
      <c r="K34" s="335"/>
      <c r="L34" s="141"/>
      <c r="M34" s="126"/>
      <c r="N34" s="126"/>
      <c r="O34" s="126"/>
      <c r="P34" s="126"/>
      <c r="Q34" s="126"/>
      <c r="R34" s="126"/>
    </row>
    <row r="35" spans="1:18" ht="18.75" customHeight="1" x14ac:dyDescent="0.3">
      <c r="A35" s="126"/>
      <c r="B35" s="126"/>
      <c r="C35" s="152" t="str">
        <f>'Feuille Diags'!P13</f>
        <v/>
      </c>
      <c r="D35" s="329"/>
      <c r="E35" s="330"/>
      <c r="F35" s="330"/>
      <c r="G35" s="330"/>
      <c r="H35" s="334"/>
      <c r="I35" s="334"/>
      <c r="J35" s="335"/>
      <c r="K35" s="335"/>
      <c r="L35" s="141"/>
      <c r="M35" s="126"/>
      <c r="N35" s="126"/>
      <c r="O35" s="126"/>
      <c r="P35" s="126"/>
      <c r="Q35" s="126"/>
      <c r="R35" s="126"/>
    </row>
    <row r="36" spans="1:18" ht="18.75" customHeight="1" x14ac:dyDescent="0.3">
      <c r="A36" s="126"/>
      <c r="B36" s="126"/>
      <c r="C36" s="156"/>
      <c r="D36" s="158"/>
      <c r="E36" s="158"/>
      <c r="F36" s="158"/>
      <c r="G36" s="333" t="s">
        <v>90</v>
      </c>
      <c r="H36" s="333"/>
      <c r="I36" s="333"/>
      <c r="J36" s="335">
        <f>H34</f>
        <v>0</v>
      </c>
      <c r="K36" s="335"/>
      <c r="L36" s="141"/>
      <c r="M36" s="126"/>
      <c r="N36" s="126"/>
      <c r="O36" s="126"/>
      <c r="P36" s="126"/>
      <c r="Q36" s="126"/>
      <c r="R36" s="126"/>
    </row>
    <row r="37" spans="1:18" ht="18.75" customHeight="1" x14ac:dyDescent="0.3">
      <c r="A37" s="126"/>
      <c r="B37" s="126"/>
      <c r="C37" s="156"/>
      <c r="D37" s="158"/>
      <c r="E37" s="158"/>
      <c r="F37" s="158"/>
      <c r="G37" s="333" t="s">
        <v>91</v>
      </c>
      <c r="H37" s="333"/>
      <c r="I37" s="333"/>
      <c r="J37" s="335">
        <f>J36*0.2</f>
        <v>0</v>
      </c>
      <c r="K37" s="335"/>
      <c r="L37" s="141"/>
      <c r="M37" s="126"/>
      <c r="N37" s="126"/>
      <c r="O37" s="126"/>
      <c r="P37" s="126"/>
      <c r="Q37" s="126"/>
      <c r="R37" s="126"/>
    </row>
    <row r="38" spans="1:18" ht="18.75" customHeight="1" x14ac:dyDescent="0.3">
      <c r="A38" s="126"/>
      <c r="B38" s="126"/>
      <c r="C38" s="156"/>
      <c r="D38" s="158"/>
      <c r="E38" s="158"/>
      <c r="F38" s="158"/>
      <c r="G38" s="333" t="s">
        <v>92</v>
      </c>
      <c r="H38" s="333"/>
      <c r="I38" s="333"/>
      <c r="J38" s="335">
        <f>J36+J37</f>
        <v>0</v>
      </c>
      <c r="K38" s="335"/>
      <c r="L38" s="141"/>
      <c r="M38" s="126"/>
      <c r="N38" s="126"/>
      <c r="O38" s="126"/>
      <c r="P38" s="126"/>
      <c r="Q38" s="126"/>
      <c r="R38" s="126"/>
    </row>
    <row r="39" spans="1:18" ht="18.75" customHeight="1" x14ac:dyDescent="0.3">
      <c r="A39" s="126"/>
      <c r="B39" s="126"/>
      <c r="C39" s="156"/>
      <c r="D39" s="158"/>
      <c r="E39" s="158"/>
      <c r="F39" s="158"/>
      <c r="G39" s="333" t="s">
        <v>93</v>
      </c>
      <c r="H39" s="333"/>
      <c r="I39" s="333"/>
      <c r="J39" s="336">
        <f>'Feuille Diags'!F62</f>
        <v>0</v>
      </c>
      <c r="K39" s="336"/>
      <c r="L39" s="141"/>
      <c r="M39" s="126"/>
      <c r="N39" s="126"/>
      <c r="O39" s="126"/>
      <c r="P39" s="126"/>
      <c r="Q39" s="126"/>
      <c r="R39" s="126"/>
    </row>
    <row r="40" spans="1:18" ht="18.75" customHeight="1" x14ac:dyDescent="0.3">
      <c r="A40" s="126"/>
      <c r="B40" s="126"/>
      <c r="C40" s="156"/>
      <c r="D40" s="158"/>
      <c r="E40" s="158"/>
      <c r="F40" s="158"/>
      <c r="G40" s="333" t="s">
        <v>16</v>
      </c>
      <c r="H40" s="333"/>
      <c r="I40" s="333"/>
      <c r="J40" s="336">
        <f>'Feuille Diags'!E66</f>
        <v>0</v>
      </c>
      <c r="K40" s="336"/>
      <c r="L40" s="141"/>
      <c r="M40" s="126"/>
      <c r="N40" s="126"/>
      <c r="O40" s="126"/>
      <c r="P40" s="126"/>
      <c r="Q40" s="126"/>
      <c r="R40" s="126"/>
    </row>
    <row r="41" spans="1:18" ht="18.75" customHeight="1" x14ac:dyDescent="0.3">
      <c r="A41" s="126"/>
      <c r="B41" s="126"/>
      <c r="C41" s="144"/>
      <c r="D41" s="144"/>
      <c r="E41" s="144"/>
      <c r="F41" s="159"/>
      <c r="G41" s="331" t="s">
        <v>94</v>
      </c>
      <c r="H41" s="331"/>
      <c r="I41" s="331"/>
      <c r="J41" s="335">
        <f>J38*(1-J39)*(1-J40)</f>
        <v>0</v>
      </c>
      <c r="K41" s="335"/>
      <c r="L41" s="126"/>
      <c r="M41" s="126"/>
      <c r="N41" s="126"/>
      <c r="O41" s="126"/>
      <c r="P41" s="126"/>
      <c r="Q41" s="126"/>
    </row>
    <row r="42" spans="1:18" ht="18.75" customHeight="1" x14ac:dyDescent="0.3">
      <c r="A42" s="126"/>
      <c r="B42" s="126"/>
      <c r="C42" s="144"/>
      <c r="D42" s="144"/>
      <c r="E42" s="144"/>
      <c r="F42" s="159"/>
      <c r="G42" s="159"/>
      <c r="H42" s="159"/>
      <c r="I42" s="160"/>
      <c r="J42" s="160"/>
      <c r="K42" s="141"/>
      <c r="L42" s="126"/>
      <c r="M42" s="126"/>
      <c r="N42" s="126"/>
      <c r="O42" s="126"/>
      <c r="P42" s="126"/>
      <c r="Q42" s="126"/>
    </row>
    <row r="43" spans="1:18" ht="18.75" customHeight="1" x14ac:dyDescent="0.3">
      <c r="A43" s="126"/>
      <c r="B43" s="126"/>
      <c r="C43" s="144"/>
      <c r="D43" s="144"/>
      <c r="E43" s="157"/>
      <c r="F43" s="159"/>
      <c r="G43" s="332" t="str">
        <f>IF('Feuille Diags'!F68&gt;0,"Prélèvements estimés","")</f>
        <v/>
      </c>
      <c r="H43" s="332"/>
      <c r="I43" s="332"/>
      <c r="J43" s="337">
        <f>'Feuille Diags'!F68</f>
        <v>0</v>
      </c>
      <c r="K43" s="337"/>
      <c r="L43" s="126"/>
      <c r="M43" s="126"/>
      <c r="N43" s="126"/>
      <c r="O43" s="126"/>
      <c r="P43" s="126"/>
      <c r="Q43" s="126"/>
    </row>
    <row r="44" spans="1:18" ht="18.75" customHeight="1" x14ac:dyDescent="0.3">
      <c r="A44" s="126"/>
      <c r="B44" s="126"/>
      <c r="C44" s="144"/>
      <c r="D44" s="144"/>
      <c r="E44" s="144"/>
      <c r="F44" s="144"/>
      <c r="G44" s="331" t="s">
        <v>95</v>
      </c>
      <c r="H44" s="331"/>
      <c r="I44" s="331"/>
      <c r="J44" s="335">
        <f>J41+J43</f>
        <v>0</v>
      </c>
      <c r="K44" s="335"/>
      <c r="L44" s="126"/>
      <c r="M44" s="126"/>
      <c r="N44" s="126"/>
      <c r="O44" s="126"/>
      <c r="P44" s="126"/>
      <c r="Q44" s="126"/>
    </row>
    <row r="45" spans="1:18" ht="18.75" customHeight="1" x14ac:dyDescent="0.3">
      <c r="A45" s="126"/>
      <c r="B45" s="126"/>
      <c r="C45" s="141"/>
      <c r="D45" s="141"/>
      <c r="E45" s="141"/>
      <c r="F45" s="141"/>
      <c r="G45" s="141"/>
      <c r="H45" s="141"/>
      <c r="I45" s="141"/>
      <c r="J45" s="141"/>
      <c r="K45" s="141"/>
      <c r="L45" s="126"/>
      <c r="M45" s="126"/>
      <c r="N45" s="126"/>
      <c r="O45" s="126"/>
      <c r="P45" s="126"/>
      <c r="Q45" s="126"/>
    </row>
    <row r="46" spans="1:18" ht="18.75" customHeight="1" x14ac:dyDescent="0.3">
      <c r="A46" s="126"/>
      <c r="B46" s="126"/>
      <c r="C46" s="159"/>
      <c r="D46" s="159"/>
      <c r="E46" s="159"/>
      <c r="F46" s="159"/>
      <c r="G46" s="159"/>
      <c r="H46" s="159"/>
      <c r="I46" s="141"/>
      <c r="J46" s="141"/>
      <c r="K46" s="141"/>
      <c r="L46" s="126"/>
      <c r="M46" s="126"/>
      <c r="N46" s="126"/>
      <c r="O46" s="126"/>
      <c r="P46" s="126"/>
      <c r="Q46" s="126"/>
    </row>
    <row r="47" spans="1:18" ht="18.75" customHeight="1" x14ac:dyDescent="0.3">
      <c r="A47" s="126"/>
      <c r="B47" s="126"/>
      <c r="C47" s="161"/>
      <c r="D47" s="161"/>
      <c r="E47" s="161"/>
      <c r="F47" s="161"/>
      <c r="G47" s="161"/>
      <c r="H47" s="161"/>
      <c r="I47" s="141"/>
      <c r="J47" s="141"/>
      <c r="K47" s="141"/>
      <c r="L47" s="126"/>
      <c r="M47" s="126"/>
      <c r="N47" s="126"/>
      <c r="O47" s="126"/>
      <c r="P47" s="126"/>
      <c r="Q47" s="126"/>
    </row>
    <row r="48" spans="1:18" ht="18.75" customHeight="1" x14ac:dyDescent="0.3">
      <c r="A48" s="126"/>
      <c r="B48" s="126"/>
      <c r="C48" s="161"/>
      <c r="D48" s="161"/>
      <c r="E48" s="161"/>
      <c r="F48" s="161"/>
      <c r="G48" s="161"/>
      <c r="H48" s="161"/>
      <c r="I48" s="141"/>
      <c r="J48" s="141"/>
      <c r="K48" s="141"/>
      <c r="L48" s="126"/>
      <c r="M48" s="126"/>
      <c r="N48" s="126"/>
      <c r="O48" s="126"/>
      <c r="P48" s="126"/>
      <c r="Q48" s="126"/>
    </row>
    <row r="49" spans="1:17" ht="18.75" customHeight="1" x14ac:dyDescent="0.3">
      <c r="A49" s="126"/>
      <c r="B49" s="126"/>
      <c r="C49" s="161"/>
      <c r="D49" s="161"/>
      <c r="E49" s="161"/>
      <c r="F49" s="161"/>
      <c r="G49" s="161"/>
      <c r="H49" s="161"/>
      <c r="I49" s="141"/>
      <c r="J49" s="141"/>
      <c r="K49" s="141"/>
      <c r="L49" s="126"/>
      <c r="M49" s="126"/>
      <c r="N49" s="126"/>
      <c r="O49" s="126"/>
      <c r="P49" s="126"/>
      <c r="Q49" s="126"/>
    </row>
    <row r="50" spans="1:17" ht="18.75" customHeight="1" x14ac:dyDescent="0.3">
      <c r="A50" s="126"/>
      <c r="B50" s="126"/>
      <c r="C50" s="161"/>
      <c r="D50" s="161"/>
      <c r="E50" s="161"/>
      <c r="F50" s="161"/>
      <c r="G50" s="161"/>
      <c r="H50" s="161"/>
      <c r="I50" s="141"/>
      <c r="J50" s="141"/>
      <c r="K50" s="141"/>
      <c r="L50" s="126"/>
      <c r="M50" s="126"/>
      <c r="N50" s="126"/>
      <c r="O50" s="126"/>
      <c r="P50" s="126"/>
      <c r="Q50" s="126"/>
    </row>
    <row r="51" spans="1:17" ht="18.75" customHeight="1" x14ac:dyDescent="0.3">
      <c r="A51" s="126"/>
      <c r="B51" s="126"/>
      <c r="C51" s="161"/>
      <c r="D51" s="161"/>
      <c r="E51" s="161"/>
      <c r="F51" s="161"/>
      <c r="G51" s="161"/>
      <c r="H51" s="161"/>
      <c r="I51" s="141"/>
      <c r="J51" s="141"/>
      <c r="K51" s="141"/>
      <c r="L51" s="126"/>
      <c r="M51" s="126"/>
      <c r="N51" s="126"/>
      <c r="O51" s="126"/>
      <c r="P51" s="126"/>
      <c r="Q51" s="126"/>
    </row>
    <row r="52" spans="1:17" ht="18.75" customHeight="1" x14ac:dyDescent="0.3">
      <c r="A52" s="126"/>
      <c r="B52" s="126"/>
      <c r="C52" s="161"/>
      <c r="D52" s="161"/>
      <c r="E52" s="161"/>
      <c r="F52" s="161"/>
      <c r="G52" s="161"/>
      <c r="H52" s="161"/>
      <c r="I52" s="141"/>
      <c r="J52" s="141"/>
      <c r="K52" s="141"/>
      <c r="L52" s="126"/>
      <c r="M52" s="126"/>
      <c r="N52" s="126"/>
      <c r="O52" s="126"/>
      <c r="P52" s="126"/>
      <c r="Q52" s="126"/>
    </row>
    <row r="53" spans="1:17" ht="18.75" customHeight="1" x14ac:dyDescent="0.3">
      <c r="A53" s="126"/>
      <c r="B53" s="126"/>
      <c r="C53" s="161"/>
      <c r="D53" s="161"/>
      <c r="E53" s="161"/>
      <c r="F53" s="161"/>
      <c r="G53" s="161"/>
      <c r="H53" s="161"/>
      <c r="I53" s="141"/>
      <c r="J53" s="141"/>
      <c r="K53" s="141"/>
      <c r="L53" s="126"/>
      <c r="M53" s="126"/>
      <c r="N53" s="126"/>
      <c r="O53" s="126"/>
      <c r="P53" s="126"/>
      <c r="Q53" s="126"/>
    </row>
    <row r="54" spans="1:17" ht="18.75" customHeight="1" x14ac:dyDescent="0.3">
      <c r="A54" s="126"/>
      <c r="B54" s="126"/>
      <c r="C54" s="141"/>
      <c r="D54" s="141"/>
      <c r="E54" s="141"/>
      <c r="F54" s="141"/>
      <c r="G54" s="141"/>
      <c r="H54" s="141"/>
      <c r="I54" s="141"/>
      <c r="J54" s="141"/>
      <c r="K54" s="141"/>
      <c r="L54" s="126"/>
      <c r="M54" s="126"/>
      <c r="N54" s="126"/>
      <c r="O54" s="126"/>
      <c r="P54" s="126"/>
      <c r="Q54" s="126"/>
    </row>
    <row r="55" spans="1:17" ht="18.75" customHeight="1" x14ac:dyDescent="0.3">
      <c r="A55" s="126"/>
      <c r="B55" s="126"/>
      <c r="C55" s="141"/>
      <c r="D55" s="141"/>
      <c r="E55" s="141"/>
      <c r="F55" s="141"/>
      <c r="G55" s="141"/>
      <c r="H55" s="141"/>
      <c r="I55" s="141"/>
      <c r="J55" s="141"/>
      <c r="K55" s="141"/>
      <c r="L55" s="126"/>
      <c r="M55" s="126"/>
      <c r="N55" s="126"/>
      <c r="O55" s="126"/>
      <c r="P55" s="126"/>
      <c r="Q55" s="126"/>
    </row>
    <row r="56" spans="1:17" ht="18.75" customHeight="1" x14ac:dyDescent="0.3">
      <c r="A56" s="126"/>
      <c r="B56" s="126"/>
      <c r="C56" s="141"/>
      <c r="D56" s="141"/>
      <c r="E56" s="141"/>
      <c r="F56" s="141"/>
      <c r="G56" s="141"/>
      <c r="H56" s="141"/>
      <c r="I56" s="141"/>
      <c r="J56" s="141"/>
      <c r="K56" s="141"/>
      <c r="L56" s="126"/>
      <c r="M56" s="126"/>
      <c r="N56" s="126"/>
      <c r="O56" s="126"/>
      <c r="P56" s="126"/>
      <c r="Q56" s="126"/>
    </row>
    <row r="57" spans="1:17" ht="18.75" customHeight="1" x14ac:dyDescent="0.3">
      <c r="A57" s="126"/>
      <c r="B57" s="126"/>
      <c r="C57" s="141" t="s">
        <v>39</v>
      </c>
      <c r="D57" s="141"/>
      <c r="E57" s="141"/>
      <c r="F57" s="141"/>
      <c r="G57" s="141"/>
      <c r="H57" s="141"/>
      <c r="I57" s="141"/>
      <c r="J57" s="141"/>
      <c r="K57" s="141"/>
      <c r="L57" s="126"/>
      <c r="M57" s="126"/>
      <c r="N57" s="126"/>
      <c r="O57" s="126"/>
      <c r="P57" s="126"/>
      <c r="Q57" s="126"/>
    </row>
    <row r="58" spans="1:17" ht="18.75" customHeight="1" x14ac:dyDescent="0.3">
      <c r="A58" s="126"/>
      <c r="B58" s="126"/>
      <c r="C58" s="141" t="str">
        <f>IF(G43="","* Prélèvements et analyses facturés en plus de la prestation","")</f>
        <v>* Prélèvements et analyses facturés en plus de la prestation</v>
      </c>
      <c r="D58" s="141"/>
      <c r="E58" s="141"/>
      <c r="F58" s="141"/>
      <c r="G58" s="141"/>
      <c r="H58" s="141"/>
      <c r="I58" s="141"/>
      <c r="J58" s="141"/>
      <c r="K58" s="141"/>
      <c r="L58" s="126"/>
      <c r="M58" s="126"/>
      <c r="N58" s="126"/>
      <c r="O58" s="126"/>
      <c r="P58" s="126"/>
      <c r="Q58" s="126"/>
    </row>
    <row r="59" spans="1:17" ht="18.75" customHeight="1" x14ac:dyDescent="0.3">
      <c r="A59" s="126"/>
      <c r="B59" s="126"/>
      <c r="C59" s="141" t="str">
        <f>IF(G43="","MOLP : 70,00 € TTC","")</f>
        <v>MOLP : 70,00 € TTC</v>
      </c>
      <c r="D59" s="141"/>
      <c r="E59" s="141"/>
      <c r="F59" s="141"/>
      <c r="G59" s="141"/>
      <c r="H59" s="141"/>
      <c r="I59" s="141"/>
      <c r="J59" s="141"/>
      <c r="K59" s="141"/>
      <c r="L59" s="126"/>
      <c r="M59" s="126"/>
      <c r="N59" s="126"/>
      <c r="O59" s="126"/>
      <c r="P59" s="126"/>
      <c r="Q59" s="126"/>
    </row>
    <row r="60" spans="1:17" ht="18.75" customHeight="1" x14ac:dyDescent="0.3">
      <c r="A60" s="126"/>
      <c r="B60" s="126"/>
      <c r="C60" s="141" t="str">
        <f>IF(G43="","META : 70,00 € TTC","")</f>
        <v>META : 70,00 € TTC</v>
      </c>
      <c r="D60" s="141"/>
      <c r="E60" s="141"/>
      <c r="F60" s="141"/>
      <c r="G60" s="141"/>
      <c r="H60" s="141"/>
      <c r="I60" s="141"/>
      <c r="J60" s="141"/>
      <c r="K60" s="141"/>
      <c r="L60" s="126"/>
      <c r="M60" s="126"/>
      <c r="N60" s="126"/>
      <c r="O60" s="126"/>
      <c r="P60" s="126"/>
      <c r="Q60" s="126"/>
    </row>
    <row r="61" spans="1:17" ht="18.75" customHeight="1" x14ac:dyDescent="0.3">
      <c r="A61" s="126"/>
      <c r="B61" s="126"/>
      <c r="C61" s="141"/>
      <c r="D61" s="141"/>
      <c r="E61" s="141"/>
      <c r="F61" s="141"/>
      <c r="G61" s="141"/>
      <c r="H61" s="141"/>
      <c r="I61" s="141"/>
      <c r="J61" s="141"/>
      <c r="K61" s="141"/>
      <c r="L61" s="126"/>
      <c r="M61" s="126"/>
      <c r="N61" s="126"/>
      <c r="O61" s="126"/>
      <c r="P61" s="126"/>
      <c r="Q61" s="126"/>
    </row>
    <row r="62" spans="1:17" ht="18.75" customHeight="1" x14ac:dyDescent="0.3">
      <c r="A62" s="126"/>
      <c r="B62" s="126"/>
      <c r="C62" s="141"/>
      <c r="D62" s="141"/>
      <c r="E62" s="141"/>
      <c r="F62" s="141"/>
      <c r="G62" s="141"/>
      <c r="H62" s="141"/>
      <c r="I62" s="141"/>
      <c r="J62" s="141"/>
      <c r="K62" s="141"/>
      <c r="L62" s="126"/>
      <c r="M62" s="126"/>
      <c r="N62" s="126"/>
      <c r="O62" s="126"/>
      <c r="P62" s="126"/>
      <c r="Q62" s="126"/>
    </row>
    <row r="63" spans="1:17" ht="18.75" customHeight="1" x14ac:dyDescent="0.3">
      <c r="A63" s="126"/>
      <c r="B63" s="126"/>
      <c r="C63" s="141" t="s">
        <v>40</v>
      </c>
      <c r="D63" s="141"/>
      <c r="E63" s="141"/>
      <c r="F63" s="141"/>
      <c r="G63" s="149" t="s">
        <v>66</v>
      </c>
      <c r="H63" s="141"/>
      <c r="I63" s="141"/>
      <c r="J63" s="141"/>
      <c r="K63" s="141"/>
      <c r="L63" s="126"/>
      <c r="M63" s="126"/>
      <c r="N63" s="126"/>
      <c r="O63" s="126"/>
      <c r="P63" s="126"/>
      <c r="Q63" s="126"/>
    </row>
    <row r="64" spans="1:17" ht="18.75" customHeight="1" x14ac:dyDescent="0.3">
      <c r="A64" s="126"/>
      <c r="B64" s="126"/>
      <c r="C64" s="141" t="s">
        <v>41</v>
      </c>
      <c r="D64" s="141"/>
      <c r="E64" s="141"/>
      <c r="F64" s="141"/>
      <c r="G64" s="141" t="s">
        <v>41</v>
      </c>
      <c r="H64" s="141"/>
      <c r="I64" s="141"/>
      <c r="J64" s="141"/>
      <c r="K64" s="141"/>
      <c r="L64" s="126"/>
      <c r="M64" s="126"/>
      <c r="N64" s="126"/>
      <c r="O64" s="126"/>
      <c r="P64" s="126"/>
      <c r="Q64" s="126"/>
    </row>
    <row r="65" spans="1:17" ht="18.75" customHeight="1" x14ac:dyDescent="0.3">
      <c r="A65" s="126"/>
      <c r="B65" s="126"/>
      <c r="C65" s="141" t="s">
        <v>42</v>
      </c>
      <c r="D65" s="141"/>
      <c r="E65" s="141"/>
      <c r="F65" s="141"/>
      <c r="G65" s="141" t="s">
        <v>42</v>
      </c>
      <c r="H65" s="141"/>
      <c r="I65" s="141"/>
      <c r="J65" s="141"/>
      <c r="K65" s="141"/>
      <c r="L65" s="126"/>
      <c r="M65" s="126"/>
      <c r="N65" s="126"/>
      <c r="O65" s="126"/>
      <c r="P65" s="126"/>
      <c r="Q65" s="126"/>
    </row>
    <row r="66" spans="1:17" ht="18.75" customHeight="1" x14ac:dyDescent="0.3">
      <c r="A66" s="126"/>
      <c r="B66" s="126"/>
      <c r="C66" s="141"/>
      <c r="D66" s="141"/>
      <c r="E66" s="141"/>
      <c r="F66" s="141"/>
      <c r="G66" s="141"/>
      <c r="H66" s="141"/>
      <c r="I66" s="141"/>
      <c r="J66" s="141"/>
      <c r="K66" s="141"/>
      <c r="L66" s="126"/>
      <c r="M66" s="126"/>
      <c r="N66" s="126"/>
      <c r="O66" s="126"/>
      <c r="P66" s="126"/>
      <c r="Q66" s="126"/>
    </row>
    <row r="67" spans="1:17" ht="18.75" customHeight="1" x14ac:dyDescent="0.3">
      <c r="A67" s="126"/>
      <c r="B67" s="126"/>
      <c r="C67" s="141"/>
      <c r="D67" s="141"/>
      <c r="E67" s="141"/>
      <c r="F67" s="141"/>
      <c r="G67" s="141"/>
      <c r="H67" s="141"/>
      <c r="I67" s="141"/>
      <c r="J67" s="141"/>
      <c r="K67" s="141"/>
      <c r="L67" s="126"/>
      <c r="M67" s="126"/>
      <c r="N67" s="126"/>
      <c r="O67" s="126"/>
      <c r="P67" s="126"/>
      <c r="Q67" s="126"/>
    </row>
    <row r="68" spans="1:17" ht="18.75" customHeight="1" x14ac:dyDescent="0.3">
      <c r="A68" s="126"/>
      <c r="B68" s="126"/>
      <c r="C68" s="141"/>
      <c r="D68" s="141"/>
      <c r="E68" s="141"/>
      <c r="F68" s="141"/>
      <c r="G68" s="141"/>
      <c r="H68" s="141"/>
      <c r="I68" s="141"/>
      <c r="J68" s="141"/>
      <c r="K68" s="141"/>
      <c r="L68" s="126"/>
      <c r="M68" s="126"/>
      <c r="N68" s="126"/>
      <c r="O68" s="126"/>
      <c r="P68" s="126"/>
      <c r="Q68" s="126"/>
    </row>
    <row r="69" spans="1:17" ht="18.75" customHeight="1" x14ac:dyDescent="0.3">
      <c r="A69" s="126"/>
      <c r="B69" s="126"/>
      <c r="C69" s="141"/>
      <c r="D69" s="141"/>
      <c r="E69" s="141"/>
      <c r="F69" s="141"/>
      <c r="G69" s="141"/>
      <c r="H69" s="141"/>
      <c r="I69" s="141"/>
      <c r="J69" s="141"/>
      <c r="K69" s="141"/>
      <c r="L69" s="126"/>
      <c r="M69" s="126"/>
      <c r="N69" s="126"/>
      <c r="O69" s="126"/>
      <c r="P69" s="126"/>
      <c r="Q69" s="126"/>
    </row>
    <row r="70" spans="1:17" ht="18.75" customHeight="1" x14ac:dyDescent="0.3">
      <c r="A70" s="126"/>
      <c r="B70" s="126"/>
      <c r="C70" s="141"/>
      <c r="D70" s="141"/>
      <c r="E70" s="141"/>
      <c r="F70" s="141"/>
      <c r="G70" s="141"/>
      <c r="H70" s="141"/>
      <c r="I70" s="141"/>
      <c r="J70" s="141"/>
      <c r="K70" s="141"/>
      <c r="L70" s="126"/>
      <c r="M70" s="126"/>
      <c r="N70" s="126"/>
      <c r="O70" s="126"/>
      <c r="P70" s="126"/>
      <c r="Q70" s="126"/>
    </row>
    <row r="71" spans="1:17" ht="18.75" customHeight="1" x14ac:dyDescent="0.3">
      <c r="A71" s="126"/>
      <c r="B71" s="126"/>
      <c r="C71" s="141"/>
      <c r="D71" s="141"/>
      <c r="E71" s="141"/>
      <c r="F71" s="141"/>
      <c r="G71" s="141"/>
      <c r="H71" s="141"/>
      <c r="I71" s="141"/>
      <c r="J71" s="141"/>
      <c r="K71" s="141"/>
      <c r="L71" s="126"/>
      <c r="M71" s="126"/>
      <c r="N71" s="126"/>
      <c r="O71" s="126"/>
      <c r="P71" s="126"/>
      <c r="Q71" s="126"/>
    </row>
    <row r="72" spans="1:17" ht="18.75" customHeight="1" x14ac:dyDescent="0.3">
      <c r="A72" s="126"/>
      <c r="B72" s="126"/>
      <c r="C72" s="141"/>
      <c r="D72" s="141"/>
      <c r="E72" s="141"/>
      <c r="F72" s="141"/>
      <c r="G72" s="141"/>
      <c r="H72" s="141"/>
      <c r="I72" s="141"/>
      <c r="J72" s="141"/>
      <c r="K72" s="141"/>
      <c r="L72" s="126"/>
      <c r="M72" s="126"/>
      <c r="N72" s="126"/>
      <c r="O72" s="126"/>
      <c r="P72" s="126"/>
      <c r="Q72" s="126"/>
    </row>
    <row r="73" spans="1:17" ht="18.75" customHeight="1" x14ac:dyDescent="0.25">
      <c r="A73" s="126"/>
      <c r="B73" s="153"/>
      <c r="C73" s="327" t="s">
        <v>44</v>
      </c>
      <c r="D73" s="327"/>
      <c r="E73" s="327"/>
      <c r="F73" s="327"/>
      <c r="G73" s="327"/>
      <c r="H73" s="327"/>
      <c r="I73" s="327"/>
      <c r="J73" s="327"/>
      <c r="K73" s="327"/>
      <c r="L73" s="153"/>
      <c r="M73" s="126"/>
      <c r="N73" s="126"/>
      <c r="O73" s="126"/>
      <c r="P73" s="126"/>
      <c r="Q73" s="126"/>
    </row>
    <row r="74" spans="1:17" ht="18.75" customHeight="1" x14ac:dyDescent="0.25">
      <c r="A74" s="126"/>
      <c r="B74" s="153"/>
      <c r="C74" s="327" t="s">
        <v>67</v>
      </c>
      <c r="D74" s="327"/>
      <c r="E74" s="327"/>
      <c r="F74" s="327"/>
      <c r="G74" s="327"/>
      <c r="H74" s="327"/>
      <c r="I74" s="327"/>
      <c r="J74" s="327"/>
      <c r="K74" s="327"/>
      <c r="L74" s="153"/>
      <c r="M74" s="126"/>
      <c r="N74" s="126"/>
      <c r="O74" s="126"/>
      <c r="P74" s="126"/>
      <c r="Q74" s="126"/>
    </row>
    <row r="75" spans="1:17" x14ac:dyDescent="0.25">
      <c r="A75" s="126"/>
      <c r="B75" s="126"/>
      <c r="C75" s="126"/>
      <c r="D75" s="126"/>
      <c r="E75" s="126"/>
      <c r="F75" s="126"/>
      <c r="G75" s="126"/>
      <c r="H75" s="126"/>
      <c r="I75" s="126"/>
      <c r="J75" s="126"/>
      <c r="K75" s="126"/>
      <c r="L75" s="126"/>
      <c r="M75" s="126"/>
      <c r="N75" s="126"/>
      <c r="O75" s="126"/>
      <c r="P75" s="126"/>
      <c r="Q75" s="126"/>
    </row>
    <row r="76" spans="1:17" x14ac:dyDescent="0.25">
      <c r="A76" s="126"/>
      <c r="B76" s="126"/>
      <c r="C76" s="126"/>
      <c r="D76" s="126"/>
      <c r="E76" s="126"/>
      <c r="F76" s="126"/>
      <c r="G76" s="126"/>
      <c r="H76" s="126"/>
      <c r="I76" s="126"/>
      <c r="J76" s="126"/>
      <c r="K76" s="126"/>
      <c r="L76" s="126"/>
      <c r="M76" s="126"/>
      <c r="N76" s="126"/>
      <c r="O76" s="126"/>
      <c r="P76" s="126"/>
      <c r="Q76" s="126"/>
    </row>
    <row r="77" spans="1:17" x14ac:dyDescent="0.25">
      <c r="A77" s="126"/>
      <c r="B77" s="126"/>
      <c r="C77" s="126"/>
      <c r="D77" s="126"/>
      <c r="E77" s="126"/>
      <c r="F77" s="126"/>
      <c r="G77" s="126"/>
      <c r="H77" s="126"/>
      <c r="I77" s="126"/>
      <c r="J77" s="126"/>
      <c r="K77" s="126"/>
      <c r="L77" s="126"/>
      <c r="M77" s="126"/>
      <c r="N77" s="126"/>
      <c r="O77" s="126"/>
      <c r="P77" s="126"/>
      <c r="Q77" s="126"/>
    </row>
    <row r="78" spans="1:17" x14ac:dyDescent="0.25">
      <c r="A78" s="126"/>
      <c r="B78" s="126"/>
      <c r="C78" s="126"/>
      <c r="D78" s="126"/>
      <c r="E78" s="126"/>
      <c r="F78" s="126"/>
      <c r="G78" s="126"/>
      <c r="H78" s="126"/>
      <c r="I78" s="126"/>
      <c r="J78" s="126"/>
      <c r="K78" s="126"/>
      <c r="L78" s="126"/>
      <c r="M78" s="126"/>
      <c r="N78" s="126"/>
      <c r="O78" s="126"/>
      <c r="P78" s="126"/>
      <c r="Q78" s="126"/>
    </row>
    <row r="79" spans="1:17" x14ac:dyDescent="0.25">
      <c r="A79" s="126"/>
      <c r="B79" s="126"/>
      <c r="C79" s="126"/>
      <c r="D79" s="126"/>
      <c r="E79" s="126"/>
      <c r="F79" s="126"/>
      <c r="G79" s="126"/>
      <c r="H79" s="126"/>
      <c r="I79" s="126"/>
      <c r="J79" s="126"/>
      <c r="K79" s="126"/>
      <c r="L79" s="126"/>
      <c r="M79" s="126"/>
      <c r="N79" s="126"/>
      <c r="O79" s="126"/>
      <c r="P79" s="126"/>
      <c r="Q79" s="126"/>
    </row>
    <row r="80" spans="1:17" x14ac:dyDescent="0.25">
      <c r="A80" s="126"/>
      <c r="B80" s="126"/>
      <c r="C80" s="126"/>
      <c r="D80" s="126"/>
      <c r="E80" s="126"/>
      <c r="F80" s="126"/>
      <c r="G80" s="126"/>
      <c r="H80" s="126"/>
      <c r="I80" s="126"/>
      <c r="J80" s="126"/>
      <c r="K80" s="126"/>
      <c r="L80" s="126"/>
      <c r="M80" s="126"/>
      <c r="N80" s="126"/>
      <c r="O80" s="126"/>
      <c r="P80" s="126"/>
      <c r="Q80" s="126"/>
    </row>
    <row r="81" spans="1:17" x14ac:dyDescent="0.25">
      <c r="A81" s="126"/>
      <c r="B81" s="126"/>
      <c r="C81" s="126"/>
      <c r="D81" s="126"/>
      <c r="E81" s="126"/>
      <c r="F81" s="126"/>
      <c r="G81" s="126"/>
      <c r="H81" s="126"/>
      <c r="I81" s="126"/>
      <c r="J81" s="126"/>
      <c r="K81" s="126"/>
      <c r="L81" s="126"/>
      <c r="M81" s="126"/>
      <c r="N81" s="126"/>
      <c r="O81" s="126"/>
      <c r="P81" s="126"/>
      <c r="Q81" s="126"/>
    </row>
    <row r="82" spans="1:17" x14ac:dyDescent="0.25">
      <c r="A82" s="126"/>
      <c r="B82" s="126"/>
      <c r="C82" s="126"/>
      <c r="D82" s="126"/>
      <c r="E82" s="126"/>
      <c r="F82" s="126"/>
      <c r="G82" s="126"/>
      <c r="H82" s="126"/>
      <c r="I82" s="126"/>
      <c r="J82" s="126"/>
      <c r="K82" s="126"/>
      <c r="L82" s="126"/>
      <c r="M82" s="126"/>
      <c r="N82" s="126"/>
      <c r="O82" s="126"/>
      <c r="P82" s="126"/>
      <c r="Q82" s="126"/>
    </row>
    <row r="83" spans="1:17" x14ac:dyDescent="0.25">
      <c r="A83" s="126"/>
      <c r="B83" s="126"/>
      <c r="C83" s="126"/>
      <c r="D83" s="126"/>
      <c r="E83" s="126"/>
      <c r="F83" s="126"/>
      <c r="G83" s="126"/>
      <c r="H83" s="126"/>
      <c r="I83" s="126"/>
      <c r="J83" s="126"/>
      <c r="K83" s="126"/>
      <c r="L83" s="126"/>
      <c r="M83" s="126"/>
      <c r="N83" s="126"/>
      <c r="O83" s="126"/>
      <c r="P83" s="126"/>
      <c r="Q83" s="126"/>
    </row>
    <row r="84" spans="1:17" x14ac:dyDescent="0.25">
      <c r="A84" s="126"/>
      <c r="B84" s="126"/>
      <c r="C84" s="126"/>
      <c r="D84" s="126"/>
      <c r="E84" s="126"/>
      <c r="F84" s="126"/>
      <c r="G84" s="126"/>
      <c r="H84" s="126"/>
      <c r="I84" s="126"/>
      <c r="J84" s="126"/>
      <c r="K84" s="126"/>
      <c r="L84" s="126"/>
      <c r="M84" s="126"/>
      <c r="N84" s="126"/>
      <c r="O84" s="126"/>
      <c r="P84" s="126"/>
      <c r="Q84" s="126"/>
    </row>
    <row r="85" spans="1:17" x14ac:dyDescent="0.25">
      <c r="A85" s="126"/>
      <c r="B85" s="126"/>
      <c r="C85" s="126"/>
      <c r="D85" s="126"/>
      <c r="E85" s="126"/>
      <c r="F85" s="126"/>
      <c r="G85" s="126"/>
      <c r="H85" s="126"/>
      <c r="I85" s="126"/>
      <c r="J85" s="126"/>
      <c r="K85" s="126"/>
      <c r="L85" s="126"/>
      <c r="M85" s="126"/>
      <c r="N85" s="126"/>
      <c r="O85" s="126"/>
      <c r="P85" s="126"/>
      <c r="Q85" s="126"/>
    </row>
    <row r="86" spans="1:17" x14ac:dyDescent="0.25">
      <c r="A86" s="126"/>
      <c r="B86" s="126"/>
      <c r="C86" s="126"/>
      <c r="D86" s="126"/>
      <c r="E86" s="126"/>
      <c r="F86" s="126"/>
      <c r="G86" s="126"/>
      <c r="H86" s="126"/>
      <c r="I86" s="126"/>
      <c r="J86" s="126"/>
      <c r="K86" s="126"/>
      <c r="L86" s="126"/>
      <c r="M86" s="126"/>
      <c r="N86" s="126"/>
      <c r="O86" s="126"/>
      <c r="P86" s="126"/>
      <c r="Q86" s="126"/>
    </row>
    <row r="87" spans="1:17" x14ac:dyDescent="0.25">
      <c r="A87" s="126"/>
      <c r="B87" s="126"/>
      <c r="C87" s="126"/>
      <c r="D87" s="126"/>
      <c r="E87" s="126"/>
      <c r="F87" s="126"/>
      <c r="G87" s="126"/>
      <c r="H87" s="126"/>
      <c r="I87" s="126"/>
      <c r="J87" s="126"/>
      <c r="K87" s="126"/>
      <c r="L87" s="126"/>
      <c r="M87" s="126"/>
      <c r="N87" s="126"/>
      <c r="O87" s="126"/>
      <c r="P87" s="126"/>
      <c r="Q87" s="126"/>
    </row>
    <row r="88" spans="1:17" x14ac:dyDescent="0.25">
      <c r="A88" s="126"/>
      <c r="B88" s="126"/>
      <c r="C88" s="126"/>
      <c r="D88" s="126"/>
      <c r="E88" s="126"/>
      <c r="F88" s="126"/>
      <c r="G88" s="126"/>
      <c r="H88" s="126"/>
      <c r="I88" s="126"/>
      <c r="J88" s="126"/>
      <c r="K88" s="126"/>
      <c r="L88" s="126"/>
      <c r="M88" s="126"/>
      <c r="N88" s="126"/>
      <c r="O88" s="126"/>
      <c r="P88" s="126"/>
      <c r="Q88" s="126"/>
    </row>
    <row r="89" spans="1:17" x14ac:dyDescent="0.25">
      <c r="A89" s="126"/>
      <c r="B89" s="126"/>
      <c r="C89" s="126"/>
      <c r="D89" s="126"/>
      <c r="E89" s="126"/>
      <c r="F89" s="126"/>
      <c r="G89" s="126"/>
      <c r="H89" s="126"/>
      <c r="I89" s="126"/>
      <c r="J89" s="126"/>
      <c r="K89" s="126"/>
      <c r="L89" s="126"/>
      <c r="M89" s="126"/>
      <c r="N89" s="126"/>
      <c r="O89" s="126"/>
      <c r="P89" s="126"/>
      <c r="Q89" s="126"/>
    </row>
    <row r="90" spans="1:17" x14ac:dyDescent="0.25">
      <c r="A90" s="126"/>
      <c r="B90" s="126"/>
      <c r="C90" s="126"/>
      <c r="D90" s="126"/>
      <c r="E90" s="126"/>
      <c r="F90" s="126"/>
      <c r="G90" s="126"/>
      <c r="H90" s="126"/>
      <c r="I90" s="126"/>
      <c r="J90" s="126"/>
      <c r="K90" s="126"/>
      <c r="L90" s="126"/>
      <c r="M90" s="126"/>
      <c r="N90" s="126"/>
      <c r="O90" s="126"/>
      <c r="P90" s="126"/>
      <c r="Q90" s="126"/>
    </row>
    <row r="91" spans="1:17" x14ac:dyDescent="0.25">
      <c r="A91" s="126"/>
      <c r="B91" s="126"/>
      <c r="C91" s="126"/>
      <c r="D91" s="126"/>
      <c r="E91" s="126"/>
      <c r="F91" s="126"/>
      <c r="G91" s="126"/>
      <c r="H91" s="126"/>
      <c r="I91" s="126"/>
      <c r="J91" s="126"/>
      <c r="K91" s="126"/>
      <c r="L91" s="126"/>
      <c r="M91" s="126"/>
      <c r="N91" s="126"/>
      <c r="O91" s="126"/>
      <c r="P91" s="126"/>
      <c r="Q91" s="126"/>
    </row>
    <row r="92" spans="1:17" x14ac:dyDescent="0.25">
      <c r="A92" s="126"/>
      <c r="B92" s="126"/>
      <c r="C92" s="126"/>
      <c r="D92" s="126"/>
      <c r="E92" s="126"/>
      <c r="F92" s="126"/>
      <c r="G92" s="126"/>
      <c r="H92" s="126"/>
      <c r="I92" s="126"/>
      <c r="J92" s="126"/>
      <c r="K92" s="126"/>
      <c r="L92" s="126"/>
      <c r="M92" s="126"/>
      <c r="N92" s="126"/>
      <c r="O92" s="126"/>
      <c r="P92" s="126"/>
      <c r="Q92" s="126"/>
    </row>
    <row r="93" spans="1:17" x14ac:dyDescent="0.25">
      <c r="A93" s="126"/>
      <c r="B93" s="126"/>
      <c r="C93" s="126"/>
      <c r="D93" s="126"/>
      <c r="E93" s="126"/>
      <c r="F93" s="126"/>
      <c r="G93" s="126"/>
      <c r="H93" s="126"/>
      <c r="I93" s="126"/>
      <c r="J93" s="126"/>
      <c r="K93" s="126"/>
      <c r="L93" s="126"/>
      <c r="M93" s="126"/>
      <c r="N93" s="126"/>
      <c r="O93" s="126"/>
      <c r="P93" s="126"/>
      <c r="Q93" s="126"/>
    </row>
    <row r="94" spans="1:17" x14ac:dyDescent="0.25">
      <c r="A94" s="126"/>
      <c r="B94" s="126"/>
      <c r="C94" s="126"/>
      <c r="D94" s="126"/>
      <c r="E94" s="126"/>
      <c r="F94" s="126"/>
      <c r="G94" s="126"/>
      <c r="H94" s="126"/>
      <c r="I94" s="126"/>
      <c r="J94" s="126"/>
      <c r="K94" s="126"/>
      <c r="L94" s="126"/>
      <c r="M94" s="126"/>
      <c r="N94" s="126"/>
      <c r="O94" s="126"/>
      <c r="P94" s="126"/>
      <c r="Q94" s="126"/>
    </row>
    <row r="95" spans="1:17" x14ac:dyDescent="0.25">
      <c r="B95" s="126"/>
      <c r="C95" s="126"/>
      <c r="D95" s="126"/>
      <c r="E95" s="126"/>
      <c r="F95" s="126"/>
      <c r="G95" s="126"/>
      <c r="H95" s="126"/>
      <c r="I95" s="126"/>
      <c r="J95" s="126"/>
      <c r="K95" s="126"/>
      <c r="L95" s="126"/>
    </row>
    <row r="96" spans="1:17" x14ac:dyDescent="0.25">
      <c r="B96" s="126"/>
      <c r="C96" s="126"/>
      <c r="D96" s="126"/>
      <c r="E96" s="126"/>
      <c r="F96" s="126"/>
      <c r="G96" s="126"/>
      <c r="H96" s="126"/>
      <c r="I96" s="126"/>
      <c r="J96" s="126"/>
      <c r="K96" s="126"/>
      <c r="L96" s="126"/>
    </row>
    <row r="97" spans="2:12" x14ac:dyDescent="0.25">
      <c r="B97" s="126"/>
      <c r="C97" s="126"/>
      <c r="D97" s="126"/>
      <c r="E97" s="126"/>
      <c r="F97" s="126"/>
      <c r="G97" s="126"/>
      <c r="H97" s="126"/>
      <c r="I97" s="126"/>
      <c r="J97" s="126"/>
      <c r="K97" s="126"/>
      <c r="L97" s="126"/>
    </row>
    <row r="98" spans="2:12" x14ac:dyDescent="0.25">
      <c r="C98" s="126"/>
      <c r="D98" s="126"/>
      <c r="E98" s="126"/>
      <c r="F98" s="126"/>
      <c r="G98" s="126"/>
      <c r="H98" s="126"/>
      <c r="I98" s="126"/>
      <c r="J98" s="126"/>
      <c r="K98" s="126"/>
    </row>
    <row r="99" spans="2:12" x14ac:dyDescent="0.25">
      <c r="C99" s="126"/>
      <c r="D99" s="126"/>
      <c r="E99" s="126"/>
      <c r="F99" s="126"/>
      <c r="G99" s="126"/>
      <c r="H99" s="126"/>
      <c r="I99" s="126"/>
      <c r="J99" s="126"/>
      <c r="K99" s="126"/>
    </row>
    <row r="100" spans="2:12" x14ac:dyDescent="0.25">
      <c r="C100" s="126"/>
      <c r="D100" s="126"/>
      <c r="E100" s="126"/>
      <c r="F100" s="126"/>
      <c r="G100" s="126"/>
      <c r="H100" s="126"/>
      <c r="I100" s="126"/>
      <c r="J100" s="126"/>
      <c r="K100" s="126"/>
    </row>
    <row r="101" spans="2:12" x14ac:dyDescent="0.25">
      <c r="C101" s="126"/>
      <c r="D101" s="126"/>
      <c r="E101" s="126"/>
      <c r="F101" s="126"/>
      <c r="G101" s="126"/>
      <c r="H101" s="126"/>
      <c r="I101" s="126"/>
      <c r="J101" s="126"/>
      <c r="K101" s="126"/>
    </row>
    <row r="102" spans="2:12" x14ac:dyDescent="0.25">
      <c r="C102" s="126"/>
      <c r="D102" s="126"/>
      <c r="E102" s="126"/>
      <c r="F102" s="126"/>
      <c r="G102" s="126"/>
      <c r="H102" s="126"/>
      <c r="I102" s="126"/>
      <c r="J102" s="126"/>
      <c r="K102" s="126"/>
    </row>
    <row r="103" spans="2:12" x14ac:dyDescent="0.25">
      <c r="C103" s="126"/>
      <c r="D103" s="126"/>
      <c r="E103" s="126"/>
      <c r="F103" s="126"/>
      <c r="G103" s="126"/>
      <c r="H103" s="126"/>
      <c r="I103" s="126"/>
      <c r="J103" s="126"/>
      <c r="K103" s="126"/>
    </row>
    <row r="104" spans="2:12" x14ac:dyDescent="0.25">
      <c r="C104" s="126"/>
      <c r="D104" s="126"/>
      <c r="E104" s="126"/>
      <c r="F104" s="126"/>
      <c r="G104" s="126"/>
      <c r="H104" s="126"/>
      <c r="I104" s="126"/>
      <c r="J104" s="126"/>
      <c r="K104" s="126"/>
    </row>
    <row r="105" spans="2:12" x14ac:dyDescent="0.25">
      <c r="C105" s="126"/>
      <c r="D105" s="126"/>
      <c r="E105" s="126"/>
      <c r="F105" s="126"/>
      <c r="G105" s="126"/>
      <c r="H105" s="126"/>
      <c r="I105" s="126"/>
      <c r="J105" s="126"/>
      <c r="K105" s="126"/>
    </row>
    <row r="106" spans="2:12" x14ac:dyDescent="0.25">
      <c r="C106" s="126"/>
      <c r="D106" s="126"/>
      <c r="E106" s="126"/>
      <c r="F106" s="126"/>
      <c r="G106" s="126"/>
      <c r="H106" s="126"/>
      <c r="I106" s="126"/>
      <c r="J106" s="126"/>
      <c r="K106" s="126"/>
    </row>
    <row r="107" spans="2:12" x14ac:dyDescent="0.25">
      <c r="C107" s="126"/>
      <c r="D107" s="126"/>
      <c r="E107" s="126"/>
      <c r="F107" s="126"/>
      <c r="G107" s="126"/>
      <c r="H107" s="126"/>
      <c r="I107" s="126"/>
      <c r="J107" s="126"/>
      <c r="K107" s="126"/>
    </row>
    <row r="108" spans="2:12" x14ac:dyDescent="0.25">
      <c r="C108" s="126"/>
      <c r="D108" s="126"/>
      <c r="E108" s="126"/>
      <c r="F108" s="126"/>
      <c r="G108" s="126"/>
      <c r="H108" s="126"/>
      <c r="I108" s="126"/>
      <c r="J108" s="126"/>
      <c r="K108" s="126"/>
    </row>
    <row r="109" spans="2:12" x14ac:dyDescent="0.25">
      <c r="C109" s="126"/>
      <c r="D109" s="126"/>
      <c r="E109" s="126"/>
      <c r="F109" s="126"/>
      <c r="G109" s="126"/>
      <c r="H109" s="126"/>
      <c r="I109" s="126"/>
      <c r="J109" s="126"/>
      <c r="K109" s="126"/>
    </row>
    <row r="110" spans="2:12" x14ac:dyDescent="0.25">
      <c r="C110" s="126"/>
      <c r="D110" s="126"/>
      <c r="E110" s="126"/>
      <c r="F110" s="126"/>
      <c r="G110" s="126"/>
      <c r="H110" s="126"/>
      <c r="I110" s="126"/>
      <c r="J110" s="126"/>
      <c r="K110" s="126"/>
    </row>
    <row r="111" spans="2:12" x14ac:dyDescent="0.25">
      <c r="C111" s="126"/>
      <c r="D111" s="126"/>
      <c r="E111" s="126"/>
      <c r="F111" s="126"/>
      <c r="G111" s="126"/>
      <c r="H111" s="126"/>
      <c r="I111" s="126"/>
      <c r="J111" s="126"/>
      <c r="K111" s="126"/>
    </row>
  </sheetData>
  <mergeCells count="37">
    <mergeCell ref="G44:I44"/>
    <mergeCell ref="J36:K36"/>
    <mergeCell ref="J37:K37"/>
    <mergeCell ref="J38:K38"/>
    <mergeCell ref="J39:K39"/>
    <mergeCell ref="J40:K40"/>
    <mergeCell ref="J41:K41"/>
    <mergeCell ref="J43:K43"/>
    <mergeCell ref="J44:K44"/>
    <mergeCell ref="C73:K73"/>
    <mergeCell ref="C74:K74"/>
    <mergeCell ref="J33:K33"/>
    <mergeCell ref="H33:I33"/>
    <mergeCell ref="E33:G33"/>
    <mergeCell ref="D34:D35"/>
    <mergeCell ref="E34:G35"/>
    <mergeCell ref="G41:I41"/>
    <mergeCell ref="G43:I43"/>
    <mergeCell ref="G39:I39"/>
    <mergeCell ref="G40:I40"/>
    <mergeCell ref="G38:I38"/>
    <mergeCell ref="G36:I36"/>
    <mergeCell ref="G37:I37"/>
    <mergeCell ref="H34:I35"/>
    <mergeCell ref="J34:K35"/>
    <mergeCell ref="I29:K29"/>
    <mergeCell ref="C18:K18"/>
    <mergeCell ref="D12:E12"/>
    <mergeCell ref="D13:E13"/>
    <mergeCell ref="D14:E14"/>
    <mergeCell ref="I14:J14"/>
    <mergeCell ref="D15:E15"/>
    <mergeCell ref="C19:K19"/>
    <mergeCell ref="I23:J23"/>
    <mergeCell ref="I27:J27"/>
    <mergeCell ref="I28:J28"/>
    <mergeCell ref="I24:K24"/>
  </mergeCells>
  <pageMargins left="7.874015748031496E-2" right="7.874015748031496E-2" top="7.874015748031496E-2" bottom="7.874015748031496E-2" header="0.31496062992125984" footer="0.31496062992125984"/>
  <pageSetup paperSize="9" scale="58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G4"/>
  <sheetViews>
    <sheetView workbookViewId="0">
      <selection activeCell="F18" sqref="F18"/>
    </sheetView>
  </sheetViews>
  <sheetFormatPr baseColWidth="10" defaultRowHeight="15" x14ac:dyDescent="0.25"/>
  <sheetData>
    <row r="4" spans="2:7" x14ac:dyDescent="0.25">
      <c r="B4" t="s">
        <v>52</v>
      </c>
      <c r="C4" t="s">
        <v>1</v>
      </c>
      <c r="D4" t="s">
        <v>3</v>
      </c>
      <c r="E4" t="s">
        <v>31</v>
      </c>
      <c r="F4" t="s">
        <v>32</v>
      </c>
      <c r="G4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M68"/>
  <sheetViews>
    <sheetView topLeftCell="A7" workbookViewId="0">
      <selection activeCell="D17" sqref="D17"/>
    </sheetView>
  </sheetViews>
  <sheetFormatPr baseColWidth="10" defaultRowHeight="15" x14ac:dyDescent="0.25"/>
  <cols>
    <col min="2" max="2" width="14.140625" bestFit="1" customWidth="1"/>
    <col min="4" max="4" width="49" bestFit="1" customWidth="1"/>
    <col min="5" max="5" width="108.42578125" bestFit="1" customWidth="1"/>
  </cols>
  <sheetData>
    <row r="3" spans="2:13" x14ac:dyDescent="0.25">
      <c r="B3" t="s">
        <v>43</v>
      </c>
    </row>
    <row r="4" spans="2:13" x14ac:dyDescent="0.25">
      <c r="D4" s="56"/>
      <c r="F4" s="56"/>
      <c r="G4" s="56"/>
      <c r="H4" s="56"/>
      <c r="I4" s="56"/>
      <c r="J4" s="56"/>
      <c r="K4" s="56"/>
      <c r="L4" s="56"/>
      <c r="M4" s="56"/>
    </row>
    <row r="5" spans="2:13" x14ac:dyDescent="0.25">
      <c r="D5" s="56"/>
      <c r="E5" s="56"/>
    </row>
    <row r="6" spans="2:13" x14ac:dyDescent="0.25">
      <c r="D6" s="56"/>
    </row>
    <row r="7" spans="2:13" x14ac:dyDescent="0.25">
      <c r="D7" s="56"/>
    </row>
    <row r="8" spans="2:13" x14ac:dyDescent="0.25">
      <c r="D8" s="56"/>
      <c r="E8" s="56"/>
    </row>
    <row r="9" spans="2:13" x14ac:dyDescent="0.25">
      <c r="D9" s="56"/>
    </row>
    <row r="18" spans="2:5" x14ac:dyDescent="0.25">
      <c r="D18" s="58">
        <v>0</v>
      </c>
      <c r="E18">
        <v>0</v>
      </c>
    </row>
    <row r="19" spans="2:5" x14ac:dyDescent="0.25">
      <c r="B19" t="s">
        <v>50</v>
      </c>
      <c r="C19" t="s">
        <v>50</v>
      </c>
      <c r="D19" s="58">
        <v>0.01</v>
      </c>
      <c r="E19">
        <v>1</v>
      </c>
    </row>
    <row r="20" spans="2:5" x14ac:dyDescent="0.25">
      <c r="B20" t="s">
        <v>51</v>
      </c>
      <c r="C20" t="s">
        <v>51</v>
      </c>
      <c r="D20" s="58">
        <v>0.02</v>
      </c>
      <c r="E20">
        <v>2</v>
      </c>
    </row>
    <row r="21" spans="2:5" x14ac:dyDescent="0.25">
      <c r="D21" s="58">
        <v>0.03</v>
      </c>
      <c r="E21">
        <v>3</v>
      </c>
    </row>
    <row r="22" spans="2:5" x14ac:dyDescent="0.25">
      <c r="B22" t="s">
        <v>69</v>
      </c>
      <c r="D22" s="58">
        <v>0.04</v>
      </c>
      <c r="E22">
        <v>4</v>
      </c>
    </row>
    <row r="23" spans="2:5" x14ac:dyDescent="0.25">
      <c r="B23" t="s">
        <v>70</v>
      </c>
      <c r="D23" s="58">
        <v>0.05</v>
      </c>
      <c r="E23">
        <v>5</v>
      </c>
    </row>
    <row r="24" spans="2:5" x14ac:dyDescent="0.25">
      <c r="B24" t="s">
        <v>71</v>
      </c>
      <c r="D24" s="58">
        <v>0.06</v>
      </c>
      <c r="E24">
        <v>6</v>
      </c>
    </row>
    <row r="25" spans="2:5" x14ac:dyDescent="0.25">
      <c r="B25" t="s">
        <v>72</v>
      </c>
      <c r="D25" s="58">
        <v>7.0000000000000007E-2</v>
      </c>
      <c r="E25">
        <v>7</v>
      </c>
    </row>
    <row r="26" spans="2:5" x14ac:dyDescent="0.25">
      <c r="B26" t="s">
        <v>73</v>
      </c>
      <c r="D26" s="58">
        <v>0.08</v>
      </c>
      <c r="E26">
        <v>8</v>
      </c>
    </row>
    <row r="27" spans="2:5" x14ac:dyDescent="0.25">
      <c r="B27" t="s">
        <v>74</v>
      </c>
      <c r="D27" s="58">
        <v>0.09</v>
      </c>
      <c r="E27">
        <v>9</v>
      </c>
    </row>
    <row r="28" spans="2:5" x14ac:dyDescent="0.25">
      <c r="B28" t="s">
        <v>75</v>
      </c>
      <c r="D28" s="58">
        <v>0.1</v>
      </c>
      <c r="E28">
        <v>10</v>
      </c>
    </row>
    <row r="29" spans="2:5" x14ac:dyDescent="0.25">
      <c r="D29" s="58">
        <v>0.11</v>
      </c>
      <c r="E29">
        <v>11</v>
      </c>
    </row>
    <row r="30" spans="2:5" x14ac:dyDescent="0.25">
      <c r="D30" s="58">
        <v>0.12</v>
      </c>
      <c r="E30">
        <v>12</v>
      </c>
    </row>
    <row r="31" spans="2:5" x14ac:dyDescent="0.25">
      <c r="D31" s="58">
        <v>0.13</v>
      </c>
      <c r="E31">
        <v>13</v>
      </c>
    </row>
    <row r="32" spans="2:5" x14ac:dyDescent="0.25">
      <c r="D32" s="58">
        <v>0.14000000000000001</v>
      </c>
      <c r="E32">
        <v>14</v>
      </c>
    </row>
    <row r="33" spans="4:5" x14ac:dyDescent="0.25">
      <c r="D33" s="58">
        <v>0.15</v>
      </c>
      <c r="E33">
        <v>15</v>
      </c>
    </row>
    <row r="34" spans="4:5" x14ac:dyDescent="0.25">
      <c r="D34" s="58">
        <v>0.16</v>
      </c>
      <c r="E34">
        <v>16</v>
      </c>
    </row>
    <row r="35" spans="4:5" x14ac:dyDescent="0.25">
      <c r="D35" s="58">
        <v>0.17</v>
      </c>
      <c r="E35">
        <v>17</v>
      </c>
    </row>
    <row r="36" spans="4:5" x14ac:dyDescent="0.25">
      <c r="D36" s="58">
        <v>0.18</v>
      </c>
      <c r="E36">
        <v>18</v>
      </c>
    </row>
    <row r="37" spans="4:5" x14ac:dyDescent="0.25">
      <c r="D37" s="58">
        <v>0.19</v>
      </c>
      <c r="E37">
        <v>19</v>
      </c>
    </row>
    <row r="38" spans="4:5" x14ac:dyDescent="0.25">
      <c r="D38" s="58">
        <v>0.2</v>
      </c>
      <c r="E38">
        <v>20</v>
      </c>
    </row>
    <row r="39" spans="4:5" x14ac:dyDescent="0.25">
      <c r="D39" s="58">
        <v>0.21</v>
      </c>
      <c r="E39">
        <v>21</v>
      </c>
    </row>
    <row r="40" spans="4:5" x14ac:dyDescent="0.25">
      <c r="D40" s="58">
        <v>0.22</v>
      </c>
      <c r="E40">
        <v>22</v>
      </c>
    </row>
    <row r="41" spans="4:5" x14ac:dyDescent="0.25">
      <c r="D41" s="58">
        <v>0.23</v>
      </c>
      <c r="E41">
        <v>23</v>
      </c>
    </row>
    <row r="42" spans="4:5" x14ac:dyDescent="0.25">
      <c r="D42" s="58">
        <v>0.24</v>
      </c>
      <c r="E42">
        <v>24</v>
      </c>
    </row>
    <row r="43" spans="4:5" x14ac:dyDescent="0.25">
      <c r="D43" s="58">
        <v>0.25</v>
      </c>
      <c r="E43">
        <v>25</v>
      </c>
    </row>
    <row r="44" spans="4:5" x14ac:dyDescent="0.25">
      <c r="D44" s="58">
        <v>0.26</v>
      </c>
      <c r="E44">
        <v>26</v>
      </c>
    </row>
    <row r="45" spans="4:5" x14ac:dyDescent="0.25">
      <c r="D45" s="58">
        <v>0.27</v>
      </c>
      <c r="E45">
        <v>27</v>
      </c>
    </row>
    <row r="46" spans="4:5" x14ac:dyDescent="0.25">
      <c r="D46" s="58">
        <v>0.28000000000000003</v>
      </c>
      <c r="E46">
        <v>28</v>
      </c>
    </row>
    <row r="47" spans="4:5" x14ac:dyDescent="0.25">
      <c r="D47" s="58">
        <v>0.28999999999999998</v>
      </c>
      <c r="E47">
        <v>29</v>
      </c>
    </row>
    <row r="48" spans="4:5" x14ac:dyDescent="0.25">
      <c r="D48" s="58">
        <v>0.3</v>
      </c>
      <c r="E48">
        <v>30</v>
      </c>
    </row>
    <row r="49" spans="4:5" x14ac:dyDescent="0.25">
      <c r="D49" s="58">
        <v>0.31</v>
      </c>
      <c r="E49">
        <v>31</v>
      </c>
    </row>
    <row r="50" spans="4:5" x14ac:dyDescent="0.25">
      <c r="D50" s="58">
        <v>0.32</v>
      </c>
      <c r="E50">
        <v>32</v>
      </c>
    </row>
    <row r="51" spans="4:5" x14ac:dyDescent="0.25">
      <c r="D51" s="58">
        <v>0.33</v>
      </c>
      <c r="E51">
        <v>33</v>
      </c>
    </row>
    <row r="52" spans="4:5" x14ac:dyDescent="0.25">
      <c r="D52" s="58">
        <v>0.34</v>
      </c>
      <c r="E52">
        <v>34</v>
      </c>
    </row>
    <row r="53" spans="4:5" x14ac:dyDescent="0.25">
      <c r="D53" s="58">
        <v>0.35</v>
      </c>
      <c r="E53">
        <v>35</v>
      </c>
    </row>
    <row r="54" spans="4:5" x14ac:dyDescent="0.25">
      <c r="D54" s="58">
        <v>0.36</v>
      </c>
      <c r="E54">
        <v>36</v>
      </c>
    </row>
    <row r="55" spans="4:5" x14ac:dyDescent="0.25">
      <c r="D55" s="58">
        <v>0.37</v>
      </c>
      <c r="E55">
        <v>37</v>
      </c>
    </row>
    <row r="56" spans="4:5" x14ac:dyDescent="0.25">
      <c r="D56" s="58">
        <v>0.38</v>
      </c>
      <c r="E56">
        <v>38</v>
      </c>
    </row>
    <row r="57" spans="4:5" x14ac:dyDescent="0.25">
      <c r="D57" s="58">
        <v>0.39</v>
      </c>
      <c r="E57">
        <v>39</v>
      </c>
    </row>
    <row r="58" spans="4:5" x14ac:dyDescent="0.25">
      <c r="D58" s="58">
        <v>0.4</v>
      </c>
      <c r="E58">
        <v>40</v>
      </c>
    </row>
    <row r="59" spans="4:5" x14ac:dyDescent="0.25">
      <c r="D59" s="58">
        <v>0.41</v>
      </c>
      <c r="E59">
        <v>41</v>
      </c>
    </row>
    <row r="60" spans="4:5" x14ac:dyDescent="0.25">
      <c r="D60" s="58">
        <v>0.42</v>
      </c>
      <c r="E60">
        <v>42</v>
      </c>
    </row>
    <row r="61" spans="4:5" x14ac:dyDescent="0.25">
      <c r="D61" s="58">
        <v>0.43</v>
      </c>
      <c r="E61">
        <v>43</v>
      </c>
    </row>
    <row r="62" spans="4:5" x14ac:dyDescent="0.25">
      <c r="D62" s="58">
        <v>0.44</v>
      </c>
      <c r="E62">
        <v>44</v>
      </c>
    </row>
    <row r="63" spans="4:5" x14ac:dyDescent="0.25">
      <c r="D63" s="58">
        <v>0.45</v>
      </c>
      <c r="E63">
        <v>45</v>
      </c>
    </row>
    <row r="64" spans="4:5" x14ac:dyDescent="0.25">
      <c r="D64" s="58">
        <v>0.46</v>
      </c>
      <c r="E64">
        <v>46</v>
      </c>
    </row>
    <row r="65" spans="4:5" x14ac:dyDescent="0.25">
      <c r="D65" s="58">
        <v>0.47</v>
      </c>
      <c r="E65">
        <v>47</v>
      </c>
    </row>
    <row r="66" spans="4:5" x14ac:dyDescent="0.25">
      <c r="D66" s="58">
        <v>0.48</v>
      </c>
      <c r="E66">
        <v>48</v>
      </c>
    </row>
    <row r="67" spans="4:5" x14ac:dyDescent="0.25">
      <c r="D67" s="58">
        <v>0.49</v>
      </c>
      <c r="E67">
        <v>49</v>
      </c>
    </row>
    <row r="68" spans="4:5" x14ac:dyDescent="0.25">
      <c r="D68" s="58">
        <v>0.5</v>
      </c>
      <c r="E68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46"/>
  <sheetViews>
    <sheetView zoomScaleNormal="100" workbookViewId="0">
      <selection activeCell="A2" sqref="A2:S37"/>
    </sheetView>
  </sheetViews>
  <sheetFormatPr baseColWidth="10" defaultRowHeight="15" x14ac:dyDescent="0.25"/>
  <cols>
    <col min="1" max="1" width="14.85546875" bestFit="1" customWidth="1"/>
    <col min="2" max="2" width="11.42578125" hidden="1" customWidth="1"/>
    <col min="4" max="4" width="11.42578125" hidden="1" customWidth="1"/>
    <col min="6" max="6" width="11.42578125" hidden="1" customWidth="1"/>
    <col min="8" max="8" width="11.42578125" hidden="1" customWidth="1"/>
    <col min="10" max="10" width="11.42578125" hidden="1" customWidth="1"/>
    <col min="12" max="12" width="11.42578125" hidden="1" customWidth="1"/>
    <col min="14" max="14" width="11.42578125" hidden="1" customWidth="1"/>
    <col min="16" max="16" width="11.42578125" hidden="1" customWidth="1"/>
    <col min="18" max="18" width="11.42578125" hidden="1" customWidth="1"/>
    <col min="21" max="21" width="11.42578125" hidden="1" customWidth="1"/>
  </cols>
  <sheetData>
    <row r="1" spans="1:30" ht="15.75" thickBot="1" x14ac:dyDescent="0.3">
      <c r="C1" s="33"/>
      <c r="D1" s="92"/>
      <c r="E1" s="33"/>
      <c r="F1" s="92"/>
      <c r="G1" s="33"/>
      <c r="H1" s="92"/>
      <c r="I1" s="92"/>
      <c r="J1" s="92"/>
      <c r="K1" s="92"/>
      <c r="L1" s="191"/>
      <c r="M1" s="33"/>
      <c r="N1" s="92"/>
      <c r="O1" s="33"/>
      <c r="P1" s="92"/>
      <c r="Q1" s="33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</row>
    <row r="2" spans="1:30" ht="15.75" thickBot="1" x14ac:dyDescent="0.3">
      <c r="A2" s="342"/>
      <c r="B2" s="343"/>
      <c r="C2" s="343"/>
      <c r="D2" s="343"/>
      <c r="E2" s="343"/>
      <c r="F2" s="343"/>
      <c r="G2" s="343"/>
      <c r="H2" s="343"/>
      <c r="I2" s="343"/>
      <c r="J2" s="343"/>
      <c r="K2" s="343"/>
      <c r="L2" s="343"/>
      <c r="M2" s="343"/>
      <c r="N2" s="343"/>
      <c r="O2" s="343"/>
      <c r="P2" s="343"/>
      <c r="Q2" s="343"/>
      <c r="R2" s="343"/>
      <c r="S2" s="343"/>
    </row>
    <row r="3" spans="1:30" ht="15" customHeight="1" x14ac:dyDescent="0.25">
      <c r="A3" s="217"/>
      <c r="B3" s="220"/>
      <c r="C3" s="338"/>
      <c r="D3" s="339"/>
      <c r="E3" s="339"/>
      <c r="F3" s="339"/>
      <c r="G3" s="339"/>
      <c r="H3" s="339"/>
      <c r="I3" s="339"/>
      <c r="J3" s="339"/>
      <c r="K3" s="339"/>
      <c r="L3" s="339"/>
      <c r="M3" s="339"/>
      <c r="N3" s="339"/>
      <c r="O3" s="339"/>
      <c r="P3" s="339"/>
      <c r="Q3" s="339"/>
      <c r="R3" s="339"/>
      <c r="S3" s="306"/>
    </row>
    <row r="4" spans="1:30" ht="15.75" thickBot="1" x14ac:dyDescent="0.3">
      <c r="A4" s="218"/>
      <c r="B4" s="221"/>
      <c r="C4" s="187"/>
      <c r="D4" s="208"/>
      <c r="E4" s="186"/>
      <c r="F4" s="208"/>
      <c r="G4" s="186"/>
      <c r="H4" s="208"/>
      <c r="I4" s="186"/>
      <c r="J4" s="208"/>
      <c r="K4" s="189"/>
      <c r="L4" s="221"/>
      <c r="M4" s="189"/>
      <c r="N4" s="221"/>
      <c r="O4" s="189"/>
      <c r="P4" s="208"/>
      <c r="Q4" s="189"/>
      <c r="R4" s="208"/>
      <c r="S4" s="189"/>
    </row>
    <row r="5" spans="1:30" x14ac:dyDescent="0.25">
      <c r="A5" s="209"/>
      <c r="B5" s="226"/>
      <c r="C5" s="213"/>
      <c r="D5" s="226"/>
      <c r="E5" s="206"/>
      <c r="F5" s="226"/>
      <c r="G5" s="206"/>
      <c r="H5" s="226"/>
      <c r="I5" s="206"/>
      <c r="J5" s="226"/>
      <c r="K5" s="206"/>
      <c r="L5" s="226"/>
      <c r="M5" s="206"/>
      <c r="N5" s="226"/>
      <c r="O5" s="206"/>
      <c r="P5" s="226"/>
      <c r="Q5" s="206"/>
      <c r="R5" s="226"/>
      <c r="S5" s="206"/>
    </row>
    <row r="6" spans="1:30" x14ac:dyDescent="0.25">
      <c r="A6" s="210"/>
      <c r="B6" s="227"/>
      <c r="C6" s="230"/>
      <c r="D6" s="227"/>
      <c r="E6" s="231"/>
      <c r="F6" s="227"/>
      <c r="G6" s="231"/>
      <c r="H6" s="227"/>
      <c r="I6" s="231"/>
      <c r="J6" s="227"/>
      <c r="K6" s="231"/>
      <c r="L6" s="227"/>
      <c r="M6" s="231"/>
      <c r="N6" s="227"/>
      <c r="O6" s="231"/>
      <c r="P6" s="227"/>
      <c r="Q6" s="231"/>
      <c r="R6" s="227"/>
      <c r="S6" s="231"/>
    </row>
    <row r="7" spans="1:30" x14ac:dyDescent="0.25">
      <c r="A7" s="211"/>
      <c r="B7" s="227"/>
      <c r="C7" s="213"/>
      <c r="D7" s="227"/>
      <c r="E7" s="206"/>
      <c r="F7" s="227"/>
      <c r="G7" s="206"/>
      <c r="H7" s="227"/>
      <c r="I7" s="206"/>
      <c r="J7" s="227"/>
      <c r="K7" s="206"/>
      <c r="L7" s="227"/>
      <c r="M7" s="206"/>
      <c r="N7" s="227"/>
      <c r="O7" s="206"/>
      <c r="P7" s="227"/>
      <c r="Q7" s="206"/>
      <c r="R7" s="227"/>
      <c r="S7" s="206"/>
    </row>
    <row r="8" spans="1:30" x14ac:dyDescent="0.25">
      <c r="A8" s="210"/>
      <c r="B8" s="227"/>
      <c r="C8" s="230"/>
      <c r="D8" s="227"/>
      <c r="E8" s="231"/>
      <c r="F8" s="227"/>
      <c r="G8" s="231"/>
      <c r="H8" s="227"/>
      <c r="I8" s="231"/>
      <c r="J8" s="227"/>
      <c r="K8" s="231"/>
      <c r="L8" s="227"/>
      <c r="M8" s="231"/>
      <c r="N8" s="227"/>
      <c r="O8" s="231"/>
      <c r="P8" s="227"/>
      <c r="Q8" s="231"/>
      <c r="R8" s="227"/>
      <c r="S8" s="231"/>
    </row>
    <row r="9" spans="1:30" x14ac:dyDescent="0.25">
      <c r="A9" s="210"/>
      <c r="B9" s="227"/>
      <c r="C9" s="214"/>
      <c r="D9" s="228"/>
      <c r="E9" s="202"/>
      <c r="F9" s="228"/>
      <c r="G9" s="202"/>
      <c r="H9" s="228"/>
      <c r="I9" s="202"/>
      <c r="J9" s="228"/>
      <c r="K9" s="200"/>
      <c r="L9" s="227"/>
      <c r="M9" s="200"/>
      <c r="N9" s="228"/>
      <c r="O9" s="202"/>
      <c r="P9" s="228"/>
      <c r="Q9" s="202"/>
      <c r="R9" s="228"/>
      <c r="S9" s="202"/>
    </row>
    <row r="10" spans="1:30" x14ac:dyDescent="0.25">
      <c r="A10" s="211"/>
      <c r="B10" s="227"/>
      <c r="C10" s="215"/>
      <c r="D10" s="227"/>
      <c r="E10" s="192"/>
      <c r="F10" s="227"/>
      <c r="G10" s="192"/>
      <c r="H10" s="227"/>
      <c r="I10" s="192"/>
      <c r="J10" s="227"/>
      <c r="K10" s="192"/>
      <c r="L10" s="227"/>
      <c r="M10" s="192"/>
      <c r="N10" s="227"/>
      <c r="O10" s="192"/>
      <c r="P10" s="227"/>
      <c r="Q10" s="192"/>
      <c r="R10" s="227"/>
      <c r="S10" s="192"/>
    </row>
    <row r="11" spans="1:30" x14ac:dyDescent="0.25">
      <c r="A11" s="210"/>
      <c r="B11" s="227"/>
      <c r="C11" s="214"/>
      <c r="D11" s="228"/>
      <c r="E11" s="200"/>
      <c r="F11" s="228"/>
      <c r="G11" s="200"/>
      <c r="H11" s="228"/>
      <c r="I11" s="200"/>
      <c r="J11" s="228"/>
      <c r="K11" s="200"/>
      <c r="L11" s="227"/>
      <c r="M11" s="200"/>
      <c r="N11" s="228"/>
      <c r="O11" s="200"/>
      <c r="P11" s="228"/>
      <c r="Q11" s="200"/>
      <c r="R11" s="228"/>
      <c r="S11" s="200"/>
    </row>
    <row r="12" spans="1:30" x14ac:dyDescent="0.25">
      <c r="A12" s="211"/>
      <c r="B12" s="227"/>
      <c r="C12" s="215"/>
      <c r="D12" s="228"/>
      <c r="E12" s="196"/>
      <c r="F12" s="228"/>
      <c r="G12" s="196"/>
      <c r="H12" s="228"/>
      <c r="I12" s="196"/>
      <c r="J12" s="228"/>
      <c r="K12" s="192"/>
      <c r="L12" s="227"/>
      <c r="M12" s="192"/>
      <c r="N12" s="228"/>
      <c r="O12" s="196"/>
      <c r="P12" s="228"/>
      <c r="Q12" s="196"/>
      <c r="R12" s="228"/>
      <c r="S12" s="196"/>
    </row>
    <row r="13" spans="1:30" s="166" customFormat="1" x14ac:dyDescent="0.25">
      <c r="A13" s="211"/>
      <c r="B13" s="227"/>
      <c r="C13" s="222"/>
      <c r="D13" s="228"/>
      <c r="E13" s="198"/>
      <c r="F13" s="228"/>
      <c r="G13" s="198"/>
      <c r="H13" s="228"/>
      <c r="I13" s="198"/>
      <c r="J13" s="228"/>
      <c r="K13" s="232"/>
      <c r="L13" s="227"/>
      <c r="M13" s="232"/>
      <c r="N13" s="228"/>
      <c r="O13" s="198"/>
      <c r="P13" s="228"/>
      <c r="Q13" s="198"/>
      <c r="R13" s="228"/>
      <c r="S13" s="198"/>
    </row>
    <row r="14" spans="1:30" s="166" customFormat="1" x14ac:dyDescent="0.25">
      <c r="A14" s="210"/>
      <c r="B14" s="227"/>
      <c r="C14" s="223"/>
      <c r="D14" s="228"/>
      <c r="E14" s="204"/>
      <c r="F14" s="228"/>
      <c r="G14" s="204"/>
      <c r="H14" s="228"/>
      <c r="I14" s="204"/>
      <c r="J14" s="228"/>
      <c r="K14" s="233"/>
      <c r="L14" s="227"/>
      <c r="M14" s="233"/>
      <c r="N14" s="228"/>
      <c r="O14" s="204"/>
      <c r="P14" s="228"/>
      <c r="Q14" s="204"/>
      <c r="R14" s="228"/>
      <c r="S14" s="204"/>
    </row>
    <row r="15" spans="1:30" s="166" customFormat="1" x14ac:dyDescent="0.25">
      <c r="A15" s="211"/>
      <c r="B15" s="227"/>
      <c r="C15" s="222"/>
      <c r="D15" s="228"/>
      <c r="E15" s="198"/>
      <c r="F15" s="228"/>
      <c r="G15" s="198"/>
      <c r="H15" s="228"/>
      <c r="I15" s="198"/>
      <c r="J15" s="228"/>
      <c r="K15" s="232"/>
      <c r="L15" s="227"/>
      <c r="M15" s="232"/>
      <c r="N15" s="228"/>
      <c r="O15" s="198"/>
      <c r="P15" s="228"/>
      <c r="Q15" s="198"/>
      <c r="R15" s="228"/>
      <c r="S15" s="198"/>
    </row>
    <row r="16" spans="1:30" s="166" customFormat="1" ht="15.75" thickBot="1" x14ac:dyDescent="0.3">
      <c r="A16" s="210"/>
      <c r="B16" s="212"/>
      <c r="C16" s="223"/>
      <c r="D16" s="229"/>
      <c r="E16" s="204"/>
      <c r="F16" s="229"/>
      <c r="G16" s="204"/>
      <c r="H16" s="229"/>
      <c r="I16" s="204"/>
      <c r="J16" s="229"/>
      <c r="K16" s="233"/>
      <c r="L16" s="212"/>
      <c r="M16" s="233"/>
      <c r="N16" s="229"/>
      <c r="O16" s="204"/>
      <c r="P16" s="229"/>
      <c r="Q16" s="204"/>
      <c r="R16" s="229"/>
      <c r="S16" s="204"/>
    </row>
    <row r="17" spans="1:31" ht="15.75" thickBot="1" x14ac:dyDescent="0.3">
      <c r="A17" s="219"/>
      <c r="B17" s="212"/>
      <c r="C17" s="216"/>
      <c r="D17" s="229"/>
      <c r="E17" s="194"/>
      <c r="F17" s="229"/>
      <c r="G17" s="194"/>
      <c r="H17" s="229"/>
      <c r="I17" s="194"/>
      <c r="J17" s="229"/>
      <c r="K17" s="194"/>
      <c r="L17" s="212"/>
      <c r="M17" s="194"/>
      <c r="N17" s="229"/>
      <c r="O17" s="194"/>
      <c r="P17" s="229"/>
      <c r="Q17" s="194"/>
      <c r="R17" s="229"/>
      <c r="S17" s="194"/>
    </row>
    <row r="18" spans="1:31" hidden="1" x14ac:dyDescent="0.25">
      <c r="A18" s="18"/>
      <c r="B18" s="34"/>
      <c r="C18" s="224"/>
      <c r="D18" s="34"/>
      <c r="E18" s="34"/>
      <c r="F18" s="34"/>
      <c r="G18" s="34"/>
      <c r="H18" s="34"/>
      <c r="I18" s="34"/>
      <c r="J18" s="34"/>
      <c r="K18" s="225"/>
      <c r="L18" s="34"/>
      <c r="M18" s="224"/>
      <c r="N18" s="34"/>
      <c r="O18" s="34"/>
      <c r="P18" s="34"/>
      <c r="Q18" s="34"/>
      <c r="R18" s="34"/>
      <c r="S18" s="34"/>
      <c r="AE18" s="29" t="e">
        <f>R38*R37*S37+P38*P37*Q37+N38*N37*O37+L38*L37*M37+J38*J37*K37+#REF!*#REF!*I37+J18*J17*K17+H18*H17*I17+F18*F17*G17+D18*D17*E17+B18*B17*C17</f>
        <v>#REF!</v>
      </c>
    </row>
    <row r="19" spans="1:31" hidden="1" x14ac:dyDescent="0.25">
      <c r="A19" s="18"/>
      <c r="B19" s="18"/>
      <c r="C19" s="224"/>
      <c r="D19" s="18"/>
      <c r="E19" s="34"/>
      <c r="F19" s="18"/>
      <c r="G19" s="34"/>
      <c r="H19" s="18"/>
      <c r="I19" s="34"/>
      <c r="J19" s="18"/>
      <c r="K19" s="225"/>
      <c r="L19" s="18"/>
      <c r="M19" s="224"/>
      <c r="N19" s="18"/>
      <c r="O19" s="34"/>
      <c r="P19" s="18"/>
      <c r="Q19" s="34"/>
      <c r="R19" s="18"/>
      <c r="S19" s="34"/>
      <c r="AE19" s="29">
        <f>S39+Q39+O39+M39+K39+I39+K19+I19+G19+E19+C19</f>
        <v>0</v>
      </c>
    </row>
    <row r="20" spans="1:31" hidden="1" x14ac:dyDescent="0.25">
      <c r="C20" s="32"/>
      <c r="E20" s="32"/>
      <c r="G20" s="32"/>
      <c r="I20" s="32"/>
      <c r="K20" s="32"/>
      <c r="M20" s="32"/>
      <c r="O20" s="32"/>
      <c r="Q20" s="32"/>
      <c r="S20" s="32"/>
    </row>
    <row r="21" spans="1:31" ht="15.75" thickBot="1" x14ac:dyDescent="0.3">
      <c r="U21" s="29">
        <f>S19+Q19+O19+M19+K19+I19+G19+E19+C19</f>
        <v>0</v>
      </c>
    </row>
    <row r="22" spans="1:31" ht="15.75" thickBot="1" x14ac:dyDescent="0.3">
      <c r="A22" s="342"/>
      <c r="B22" s="343"/>
      <c r="C22" s="343"/>
      <c r="D22" s="343"/>
      <c r="E22" s="343"/>
      <c r="F22" s="343"/>
      <c r="G22" s="343"/>
      <c r="H22" s="343"/>
      <c r="I22" s="343"/>
      <c r="J22" s="343"/>
      <c r="K22" s="343"/>
      <c r="L22" s="343"/>
      <c r="M22" s="343"/>
      <c r="N22" s="343"/>
      <c r="O22" s="343"/>
      <c r="P22" s="343"/>
      <c r="Q22" s="343"/>
      <c r="R22" s="343"/>
      <c r="S22" s="344"/>
      <c r="U22" s="29">
        <f>S20+Q20+O20+M20+K20+I20+G20+E20+C20</f>
        <v>0</v>
      </c>
    </row>
    <row r="23" spans="1:31" x14ac:dyDescent="0.25">
      <c r="A23" s="217"/>
      <c r="B23" s="220"/>
      <c r="C23" s="340"/>
      <c r="D23" s="339"/>
      <c r="E23" s="339"/>
      <c r="F23" s="339"/>
      <c r="G23" s="339"/>
      <c r="H23" s="339"/>
      <c r="I23" s="339"/>
      <c r="J23" s="339"/>
      <c r="K23" s="339"/>
      <c r="L23" s="339"/>
      <c r="M23" s="339"/>
      <c r="N23" s="339"/>
      <c r="O23" s="339"/>
      <c r="P23" s="339"/>
      <c r="Q23" s="339"/>
      <c r="R23" s="339"/>
      <c r="S23" s="341"/>
    </row>
    <row r="24" spans="1:31" ht="15.75" thickBot="1" x14ac:dyDescent="0.3">
      <c r="A24" s="218"/>
      <c r="B24" s="221"/>
      <c r="C24" s="188"/>
      <c r="D24" s="221"/>
      <c r="E24" s="189"/>
      <c r="F24" s="208"/>
      <c r="G24" s="189"/>
      <c r="H24" s="208"/>
      <c r="I24" s="189"/>
      <c r="J24" s="208"/>
      <c r="K24" s="189"/>
      <c r="L24" s="208"/>
      <c r="M24" s="189"/>
      <c r="N24" s="208"/>
      <c r="O24" s="189"/>
      <c r="P24" s="208"/>
      <c r="Q24" s="189"/>
      <c r="R24" s="208"/>
      <c r="S24" s="190"/>
    </row>
    <row r="25" spans="1:31" x14ac:dyDescent="0.25">
      <c r="A25" s="209"/>
      <c r="B25" s="226"/>
      <c r="C25" s="213"/>
      <c r="D25" s="226"/>
      <c r="E25" s="206"/>
      <c r="F25" s="226"/>
      <c r="G25" s="206"/>
      <c r="H25" s="226"/>
      <c r="I25" s="206"/>
      <c r="J25" s="226"/>
      <c r="K25" s="206"/>
      <c r="L25" s="226"/>
      <c r="M25" s="206"/>
      <c r="N25" s="226"/>
      <c r="O25" s="206"/>
      <c r="P25" s="226"/>
      <c r="Q25" s="206"/>
      <c r="R25" s="226"/>
      <c r="S25" s="207"/>
    </row>
    <row r="26" spans="1:31" x14ac:dyDescent="0.25">
      <c r="A26" s="210"/>
      <c r="B26" s="227"/>
      <c r="C26" s="213"/>
      <c r="D26" s="227"/>
      <c r="E26" s="206"/>
      <c r="F26" s="227"/>
      <c r="G26" s="206"/>
      <c r="H26" s="227"/>
      <c r="I26" s="206"/>
      <c r="J26" s="227"/>
      <c r="K26" s="206"/>
      <c r="L26" s="227"/>
      <c r="M26" s="206"/>
      <c r="N26" s="227"/>
      <c r="O26" s="206"/>
      <c r="P26" s="227"/>
      <c r="Q26" s="206"/>
      <c r="R26" s="227"/>
      <c r="S26" s="207"/>
    </row>
    <row r="27" spans="1:31" x14ac:dyDescent="0.25">
      <c r="A27" s="211"/>
      <c r="B27" s="227"/>
      <c r="C27" s="213"/>
      <c r="D27" s="227"/>
      <c r="E27" s="206"/>
      <c r="F27" s="227"/>
      <c r="G27" s="206"/>
      <c r="H27" s="227"/>
      <c r="I27" s="206"/>
      <c r="J27" s="227"/>
      <c r="K27" s="206"/>
      <c r="L27" s="227"/>
      <c r="M27" s="206"/>
      <c r="N27" s="227"/>
      <c r="O27" s="206"/>
      <c r="P27" s="227"/>
      <c r="Q27" s="206"/>
      <c r="R27" s="227"/>
      <c r="S27" s="207"/>
    </row>
    <row r="28" spans="1:31" x14ac:dyDescent="0.25">
      <c r="A28" s="210"/>
      <c r="B28" s="227"/>
      <c r="C28" s="213"/>
      <c r="D28" s="227"/>
      <c r="E28" s="206"/>
      <c r="F28" s="227"/>
      <c r="G28" s="206"/>
      <c r="H28" s="227"/>
      <c r="I28" s="206"/>
      <c r="J28" s="227"/>
      <c r="K28" s="206"/>
      <c r="L28" s="227"/>
      <c r="M28" s="206"/>
      <c r="N28" s="227"/>
      <c r="O28" s="206"/>
      <c r="P28" s="227"/>
      <c r="Q28" s="206"/>
      <c r="R28" s="227"/>
      <c r="S28" s="207"/>
    </row>
    <row r="29" spans="1:31" x14ac:dyDescent="0.25">
      <c r="A29" s="210"/>
      <c r="B29" s="227"/>
      <c r="C29" s="214"/>
      <c r="D29" s="228"/>
      <c r="E29" s="202"/>
      <c r="F29" s="228"/>
      <c r="G29" s="202"/>
      <c r="H29" s="228"/>
      <c r="I29" s="202"/>
      <c r="J29" s="228"/>
      <c r="K29" s="202"/>
      <c r="L29" s="228"/>
      <c r="M29" s="202"/>
      <c r="N29" s="228"/>
      <c r="O29" s="202"/>
      <c r="P29" s="228"/>
      <c r="Q29" s="202"/>
      <c r="R29" s="228"/>
      <c r="S29" s="203"/>
    </row>
    <row r="30" spans="1:31" x14ac:dyDescent="0.25">
      <c r="A30" s="211"/>
      <c r="B30" s="227"/>
      <c r="C30" s="215"/>
      <c r="D30" s="227"/>
      <c r="E30" s="192"/>
      <c r="F30" s="227"/>
      <c r="G30" s="192"/>
      <c r="H30" s="227"/>
      <c r="I30" s="192"/>
      <c r="J30" s="227"/>
      <c r="K30" s="192"/>
      <c r="L30" s="227"/>
      <c r="M30" s="192"/>
      <c r="N30" s="227"/>
      <c r="O30" s="192"/>
      <c r="P30" s="227"/>
      <c r="Q30" s="192"/>
      <c r="R30" s="227"/>
      <c r="S30" s="193"/>
    </row>
    <row r="31" spans="1:31" x14ac:dyDescent="0.25">
      <c r="A31" s="210"/>
      <c r="B31" s="227"/>
      <c r="C31" s="214"/>
      <c r="D31" s="228"/>
      <c r="E31" s="200"/>
      <c r="F31" s="228"/>
      <c r="G31" s="200"/>
      <c r="H31" s="228"/>
      <c r="I31" s="200"/>
      <c r="J31" s="228"/>
      <c r="K31" s="200"/>
      <c r="L31" s="228"/>
      <c r="M31" s="200"/>
      <c r="N31" s="228"/>
      <c r="O31" s="200"/>
      <c r="P31" s="228"/>
      <c r="Q31" s="200"/>
      <c r="R31" s="228"/>
      <c r="S31" s="201"/>
    </row>
    <row r="32" spans="1:31" x14ac:dyDescent="0.25">
      <c r="A32" s="211"/>
      <c r="B32" s="227"/>
      <c r="C32" s="215"/>
      <c r="D32" s="228"/>
      <c r="E32" s="196"/>
      <c r="F32" s="228"/>
      <c r="G32" s="196"/>
      <c r="H32" s="228"/>
      <c r="I32" s="196"/>
      <c r="J32" s="228"/>
      <c r="K32" s="196"/>
      <c r="L32" s="228"/>
      <c r="M32" s="196"/>
      <c r="N32" s="228"/>
      <c r="O32" s="196"/>
      <c r="P32" s="228"/>
      <c r="Q32" s="196"/>
      <c r="R32" s="228"/>
      <c r="S32" s="197"/>
    </row>
    <row r="33" spans="1:21" x14ac:dyDescent="0.25">
      <c r="A33" s="211"/>
      <c r="B33" s="227"/>
      <c r="C33" s="222"/>
      <c r="D33" s="228"/>
      <c r="E33" s="198"/>
      <c r="F33" s="228"/>
      <c r="G33" s="198"/>
      <c r="H33" s="228"/>
      <c r="I33" s="198"/>
      <c r="J33" s="228"/>
      <c r="K33" s="198"/>
      <c r="L33" s="228"/>
      <c r="M33" s="198"/>
      <c r="N33" s="228"/>
      <c r="O33" s="198"/>
      <c r="P33" s="228"/>
      <c r="Q33" s="198"/>
      <c r="R33" s="228"/>
      <c r="S33" s="199"/>
    </row>
    <row r="34" spans="1:21" x14ac:dyDescent="0.25">
      <c r="A34" s="210"/>
      <c r="B34" s="227"/>
      <c r="C34" s="223"/>
      <c r="D34" s="228"/>
      <c r="E34" s="204"/>
      <c r="F34" s="228"/>
      <c r="G34" s="204"/>
      <c r="H34" s="228"/>
      <c r="I34" s="204"/>
      <c r="J34" s="228"/>
      <c r="K34" s="204"/>
      <c r="L34" s="228"/>
      <c r="M34" s="204"/>
      <c r="N34" s="228"/>
      <c r="O34" s="204"/>
      <c r="P34" s="228"/>
      <c r="Q34" s="204"/>
      <c r="R34" s="228"/>
      <c r="S34" s="205"/>
    </row>
    <row r="35" spans="1:21" x14ac:dyDescent="0.25">
      <c r="A35" s="211"/>
      <c r="B35" s="227"/>
      <c r="C35" s="222"/>
      <c r="D35" s="228"/>
      <c r="E35" s="198"/>
      <c r="F35" s="228"/>
      <c r="G35" s="198"/>
      <c r="H35" s="228"/>
      <c r="I35" s="198"/>
      <c r="J35" s="228"/>
      <c r="K35" s="198"/>
      <c r="L35" s="228"/>
      <c r="M35" s="198"/>
      <c r="N35" s="228"/>
      <c r="O35" s="198"/>
      <c r="P35" s="228"/>
      <c r="Q35" s="198"/>
      <c r="R35" s="228"/>
      <c r="S35" s="199"/>
    </row>
    <row r="36" spans="1:21" ht="15.75" thickBot="1" x14ac:dyDescent="0.3">
      <c r="A36" s="210"/>
      <c r="B36" s="212"/>
      <c r="C36" s="223"/>
      <c r="D36" s="229"/>
      <c r="E36" s="204"/>
      <c r="F36" s="229"/>
      <c r="G36" s="204"/>
      <c r="H36" s="229"/>
      <c r="I36" s="204"/>
      <c r="J36" s="229"/>
      <c r="K36" s="204"/>
      <c r="L36" s="229"/>
      <c r="M36" s="204"/>
      <c r="N36" s="229"/>
      <c r="O36" s="204"/>
      <c r="P36" s="229"/>
      <c r="Q36" s="204"/>
      <c r="R36" s="229"/>
      <c r="S36" s="205"/>
    </row>
    <row r="37" spans="1:21" ht="15.75" thickBot="1" x14ac:dyDescent="0.3">
      <c r="A37" s="219"/>
      <c r="B37" s="212"/>
      <c r="C37" s="216"/>
      <c r="D37" s="229"/>
      <c r="E37" s="194"/>
      <c r="F37" s="229"/>
      <c r="G37" s="194"/>
      <c r="H37" s="229"/>
      <c r="I37" s="194"/>
      <c r="J37" s="229"/>
      <c r="K37" s="194"/>
      <c r="L37" s="229"/>
      <c r="M37" s="194"/>
      <c r="N37" s="229"/>
      <c r="O37" s="194"/>
      <c r="P37" s="229"/>
      <c r="Q37" s="194"/>
      <c r="R37" s="229"/>
      <c r="S37" s="195"/>
    </row>
    <row r="38" spans="1:21" hidden="1" x14ac:dyDescent="0.25">
      <c r="B38" s="34">
        <f>B24*$B$23</f>
        <v>0</v>
      </c>
      <c r="C38" s="224">
        <f>B25*C25+B26*C26+B27*C27+B28*C28+B31*C31+B30*C30+B32*C32+B29*C29+B33*C33+B34*C34+B35*C35+B36*C36</f>
        <v>0</v>
      </c>
      <c r="D38" s="34">
        <f>D24*$B$23</f>
        <v>0</v>
      </c>
      <c r="E38" s="34">
        <f>D25*E25+D26*E26+D27*E27+D28*E28+D31*E31+D30*E30+D32*E32+D29*E29+D33*E33+D34*E34+D35*E35+D36*E36</f>
        <v>0</v>
      </c>
      <c r="F38" s="34">
        <f>F24*$B$23</f>
        <v>0</v>
      </c>
      <c r="G38" s="34">
        <f>F25*G25+F26*G26+F27*G27+F28*G28+F31*G31+F30*G30+F32*G32+F29*G29+F33*G33+F34*G34+F35*G35+F36*G36</f>
        <v>0</v>
      </c>
      <c r="H38" s="34">
        <f>H24*$B$23</f>
        <v>0</v>
      </c>
      <c r="I38" s="34">
        <f>H25*I25+H26*I26+H27*I27+H28*I28+H31*I31+H30*I30+H32*I32+H29*I29+H33*I33+H34*I34+H35*I35+H36*I36</f>
        <v>0</v>
      </c>
      <c r="J38" s="34">
        <f>J24*$B$23</f>
        <v>0</v>
      </c>
      <c r="K38" s="34">
        <f>J25*K25+J26*K26+J27*K27+J28*K28+J31*K31+J30*K30+J32*K32+J29*K29+J33*K33+J34*K34+J35*K35+J36*K36</f>
        <v>0</v>
      </c>
      <c r="L38" s="34">
        <f>L24*$B$23</f>
        <v>0</v>
      </c>
      <c r="M38" s="34">
        <f>L25*M25+L26*M26+L27*M27+L28*M28+L31*M31+L30*M30+L32*M32+L29*M29+L33*M33+L34*M34+L35*M35+L36*M36</f>
        <v>0</v>
      </c>
      <c r="N38" s="34">
        <f>N24*$B$23</f>
        <v>0</v>
      </c>
      <c r="O38" s="34">
        <f>N25*O25+N26*O26+N27*O27+N28*O28+N31*O31+N30*O30+N32*O32+N29*O29+N33*O33+N34*O34+N35*O35+N36*O36</f>
        <v>0</v>
      </c>
      <c r="P38" s="34">
        <f>P24*$B$23</f>
        <v>0</v>
      </c>
      <c r="Q38" s="34">
        <f>P25*Q25+P26*Q26+P27*Q27+P28*Q28+P31*Q31+P30*Q30+P32*Q32+P29*Q29+P33*Q33+P34*Q34+P35*Q35+P36*Q36</f>
        <v>0</v>
      </c>
      <c r="R38" s="34">
        <f>R24*$B$23</f>
        <v>0</v>
      </c>
      <c r="S38" s="34">
        <f>R25*S25+R26*S26+R27*S27+R28*S28+R31*S31+R30*S30+R32*S32+R29*S29+R33*S33+R34*S34+R35*S35+R36*S36</f>
        <v>0</v>
      </c>
    </row>
    <row r="39" spans="1:21" hidden="1" x14ac:dyDescent="0.25">
      <c r="B39" s="18"/>
      <c r="C39" s="224">
        <f>C38*B38</f>
        <v>0</v>
      </c>
      <c r="D39" s="18"/>
      <c r="E39" s="34">
        <f>E38*D38</f>
        <v>0</v>
      </c>
      <c r="F39" s="18"/>
      <c r="G39" s="34">
        <f>G38*F38</f>
        <v>0</v>
      </c>
      <c r="H39" s="18"/>
      <c r="I39" s="34">
        <f>I38*H38</f>
        <v>0</v>
      </c>
      <c r="J39" s="18"/>
      <c r="K39" s="34">
        <f>K38*J38</f>
        <v>0</v>
      </c>
      <c r="L39" s="18"/>
      <c r="M39" s="34">
        <f>M38*L38</f>
        <v>0</v>
      </c>
      <c r="N39" s="18"/>
      <c r="O39" s="34">
        <f>O38*N38</f>
        <v>0</v>
      </c>
      <c r="P39" s="18"/>
      <c r="Q39" s="34">
        <f>Q38*P38</f>
        <v>0</v>
      </c>
      <c r="R39" s="18"/>
      <c r="S39" s="34">
        <f>S38*R38</f>
        <v>0</v>
      </c>
    </row>
    <row r="40" spans="1:21" hidden="1" x14ac:dyDescent="0.25">
      <c r="C40" s="32">
        <f>C37*B37</f>
        <v>0</v>
      </c>
      <c r="D40" s="191"/>
      <c r="E40" s="32">
        <f>E37*D37</f>
        <v>0</v>
      </c>
      <c r="F40" s="191"/>
      <c r="G40" s="32">
        <f>G37*F37</f>
        <v>0</v>
      </c>
      <c r="H40" s="191"/>
      <c r="I40" s="32">
        <f>I37*H37</f>
        <v>0</v>
      </c>
      <c r="J40" s="191"/>
      <c r="K40" s="32">
        <f>K37*J37</f>
        <v>0</v>
      </c>
      <c r="L40" s="191"/>
      <c r="M40" s="32">
        <f>M37*L37</f>
        <v>0</v>
      </c>
      <c r="N40" s="191"/>
      <c r="O40" s="32">
        <f>O37*N37</f>
        <v>0</v>
      </c>
      <c r="P40" s="191"/>
      <c r="Q40" s="32">
        <f>Q37*P37</f>
        <v>0</v>
      </c>
      <c r="R40" s="191"/>
      <c r="S40" s="32">
        <f>S37*R37</f>
        <v>0</v>
      </c>
    </row>
    <row r="41" spans="1:21" x14ac:dyDescent="0.25">
      <c r="U41" s="29">
        <f>S39+Q39+O39+M39+K39+I39+G39+E39+C39</f>
        <v>0</v>
      </c>
    </row>
    <row r="42" spans="1:21" x14ac:dyDescent="0.25">
      <c r="U42" s="29">
        <f>S40+Q40+O40+M40+K40+I40+G40+E40+C40</f>
        <v>0</v>
      </c>
    </row>
    <row r="43" spans="1:21" x14ac:dyDescent="0.25">
      <c r="A43" t="s">
        <v>99</v>
      </c>
    </row>
    <row r="44" spans="1:21" x14ac:dyDescent="0.25">
      <c r="A44">
        <f>'Feuille Diags'!I25</f>
        <v>0</v>
      </c>
      <c r="B44" s="191">
        <v>150</v>
      </c>
      <c r="C44">
        <f>B44*A44</f>
        <v>0</v>
      </c>
    </row>
    <row r="45" spans="1:21" x14ac:dyDescent="0.25">
      <c r="A45" t="s">
        <v>100</v>
      </c>
      <c r="U45" s="32">
        <f>U21+U41+C44+C46</f>
        <v>0</v>
      </c>
    </row>
    <row r="46" spans="1:21" x14ac:dyDescent="0.25">
      <c r="A46">
        <f>'Feuille Diags'!I24</f>
        <v>0</v>
      </c>
      <c r="B46">
        <v>150</v>
      </c>
      <c r="C46">
        <f>B46*A46</f>
        <v>0</v>
      </c>
      <c r="U46" s="32">
        <f>U22+U42</f>
        <v>0</v>
      </c>
    </row>
  </sheetData>
  <mergeCells count="4">
    <mergeCell ref="C3:S3"/>
    <mergeCell ref="C23:S23"/>
    <mergeCell ref="A2:S2"/>
    <mergeCell ref="A22:S2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288"/>
  <sheetViews>
    <sheetView zoomScaleNormal="100" workbookViewId="0">
      <selection activeCell="J12" sqref="J12"/>
    </sheetView>
  </sheetViews>
  <sheetFormatPr baseColWidth="10" defaultRowHeight="15" x14ac:dyDescent="0.25"/>
  <sheetData>
    <row r="1" spans="4:8" ht="15.75" thickBot="1" x14ac:dyDescent="0.3"/>
    <row r="2" spans="4:8" x14ac:dyDescent="0.25">
      <c r="D2" s="42" t="s">
        <v>7</v>
      </c>
      <c r="E2" s="65">
        <f>IF('Feuille Diags'!E24=1,1,IF('Feuille Diags'!G24=1,1,0))</f>
        <v>0</v>
      </c>
      <c r="G2" s="42" t="s">
        <v>54</v>
      </c>
      <c r="H2" s="4">
        <f>'Feuille Diags'!K33</f>
        <v>0</v>
      </c>
    </row>
    <row r="3" spans="4:8" ht="15.75" thickBot="1" x14ac:dyDescent="0.3">
      <c r="D3" s="5" t="s">
        <v>6</v>
      </c>
      <c r="E3" s="66">
        <f>IF('Feuille Diags'!E25=1,1,IF('Feuille Diags'!G25=1,1,0))</f>
        <v>0</v>
      </c>
      <c r="G3" s="6" t="s">
        <v>55</v>
      </c>
      <c r="H3" s="39">
        <f>'Feuille Diags'!K34</f>
        <v>0</v>
      </c>
    </row>
    <row r="4" spans="4:8" ht="15.75" thickBot="1" x14ac:dyDescent="0.3">
      <c r="D4" s="5" t="s">
        <v>5</v>
      </c>
      <c r="E4" s="66">
        <f>IF('Feuille Diags'!E26=1,1,IF('Feuille Diags'!G26=1,1,0))</f>
        <v>0</v>
      </c>
    </row>
    <row r="5" spans="4:8" x14ac:dyDescent="0.25">
      <c r="D5" s="5" t="s">
        <v>10</v>
      </c>
      <c r="E5" s="66">
        <f>IF('Feuille Diags'!E27=1,1,IF('Feuille Diags'!G27=1,1,0))</f>
        <v>0</v>
      </c>
      <c r="G5" s="87" t="s">
        <v>58</v>
      </c>
      <c r="H5" s="88">
        <f>'Feuille Diags'!I30</f>
        <v>0</v>
      </c>
    </row>
    <row r="6" spans="4:8" x14ac:dyDescent="0.25">
      <c r="D6" s="5" t="s">
        <v>8</v>
      </c>
      <c r="E6" s="66">
        <f>'Feuille Diags'!E28</f>
        <v>0</v>
      </c>
      <c r="G6" s="89" t="s">
        <v>63</v>
      </c>
      <c r="H6" s="41">
        <f>'Feuille Diags'!I31</f>
        <v>0</v>
      </c>
    </row>
    <row r="7" spans="4:8" x14ac:dyDescent="0.25">
      <c r="D7" s="5" t="s">
        <v>9</v>
      </c>
      <c r="E7" s="66">
        <f>'Feuille Diags'!E29</f>
        <v>0</v>
      </c>
      <c r="G7" s="89" t="s">
        <v>64</v>
      </c>
      <c r="H7" s="41">
        <f>'Feuille Diags'!I32</f>
        <v>0</v>
      </c>
    </row>
    <row r="8" spans="4:8" x14ac:dyDescent="0.25">
      <c r="D8" s="5" t="s">
        <v>11</v>
      </c>
      <c r="E8" s="66">
        <f>'Feuille Diags'!E30</f>
        <v>0</v>
      </c>
      <c r="G8" s="89" t="s">
        <v>57</v>
      </c>
      <c r="H8" s="41">
        <f>'Feuille Diags'!I33</f>
        <v>0</v>
      </c>
    </row>
    <row r="9" spans="4:8" ht="15.75" thickBot="1" x14ac:dyDescent="0.3">
      <c r="D9" s="5" t="s">
        <v>15</v>
      </c>
      <c r="E9" s="66">
        <f>'Feuille Diags'!G28</f>
        <v>0</v>
      </c>
      <c r="G9" s="90" t="s">
        <v>65</v>
      </c>
      <c r="H9" s="21">
        <f>'Feuille Diags'!I34</f>
        <v>0</v>
      </c>
    </row>
    <row r="10" spans="4:8" x14ac:dyDescent="0.25">
      <c r="D10" s="5" t="s">
        <v>12</v>
      </c>
      <c r="E10" s="66">
        <f>'Feuille Diags'!E31</f>
        <v>0</v>
      </c>
    </row>
    <row r="11" spans="4:8" x14ac:dyDescent="0.25">
      <c r="D11" s="5" t="s">
        <v>13</v>
      </c>
      <c r="E11" s="66">
        <f>'Feuille Diags'!E32</f>
        <v>0</v>
      </c>
    </row>
    <row r="12" spans="4:8" x14ac:dyDescent="0.25">
      <c r="D12" s="89" t="s">
        <v>14</v>
      </c>
      <c r="E12" s="66">
        <f>'Feuille Diags'!E33</f>
        <v>0</v>
      </c>
    </row>
    <row r="13" spans="4:8" x14ac:dyDescent="0.25">
      <c r="D13" s="5" t="s">
        <v>20</v>
      </c>
      <c r="E13" s="66">
        <f>IF('Feuille Diags'!E34=1,1,IF('Feuille Diags'!G29=1,1,0))</f>
        <v>0</v>
      </c>
    </row>
    <row r="14" spans="4:8" x14ac:dyDescent="0.25">
      <c r="D14" s="5" t="s">
        <v>53</v>
      </c>
      <c r="E14" s="66">
        <f>'Feuille Diags'!I24</f>
        <v>0</v>
      </c>
    </row>
    <row r="15" spans="4:8" x14ac:dyDescent="0.25">
      <c r="D15" s="5" t="s">
        <v>59</v>
      </c>
      <c r="E15" s="66">
        <f>'Feuille Diags'!I25</f>
        <v>0</v>
      </c>
    </row>
    <row r="16" spans="4:8" x14ac:dyDescent="0.25">
      <c r="D16" s="5" t="s">
        <v>60</v>
      </c>
      <c r="E16" s="66">
        <f>'Feuille Diags'!I26</f>
        <v>0</v>
      </c>
    </row>
    <row r="17" spans="1:18" x14ac:dyDescent="0.25">
      <c r="D17" s="5" t="s">
        <v>61</v>
      </c>
      <c r="E17" s="66">
        <f>'Feuille Diags'!K24</f>
        <v>0</v>
      </c>
    </row>
    <row r="18" spans="1:18" ht="15.75" thickBot="1" x14ac:dyDescent="0.3">
      <c r="D18" s="6" t="s">
        <v>62</v>
      </c>
      <c r="E18" s="81">
        <f>'Feuille Diags'!K25</f>
        <v>0</v>
      </c>
    </row>
    <row r="19" spans="1:18" ht="15.75" thickBot="1" x14ac:dyDescent="0.3"/>
    <row r="20" spans="1:18" x14ac:dyDescent="0.25">
      <c r="A20">
        <f>'Feuille Diags'!F18</f>
        <v>0</v>
      </c>
      <c r="B20" s="347"/>
      <c r="C20" s="348"/>
      <c r="D20" s="348"/>
      <c r="E20" s="348"/>
      <c r="F20" s="348"/>
      <c r="G20" s="348"/>
      <c r="H20" s="348"/>
      <c r="I20" s="348"/>
      <c r="J20" s="348"/>
      <c r="K20" s="348"/>
      <c r="L20" s="348"/>
      <c r="M20" s="348"/>
      <c r="N20" s="348"/>
      <c r="O20" s="348"/>
      <c r="P20" s="348"/>
      <c r="Q20" s="349"/>
      <c r="R20" s="43"/>
    </row>
    <row r="21" spans="1:18" x14ac:dyDescent="0.25">
      <c r="B21" s="17"/>
      <c r="C21" s="18"/>
      <c r="D21" s="18"/>
      <c r="E21" s="345"/>
      <c r="F21" s="345"/>
      <c r="G21" s="345"/>
      <c r="H21" s="345"/>
      <c r="I21" s="345"/>
      <c r="J21" s="345"/>
      <c r="K21" s="345"/>
      <c r="L21" s="345"/>
      <c r="M21" s="345"/>
      <c r="N21" s="345"/>
      <c r="O21" s="345"/>
      <c r="P21" s="345"/>
      <c r="Q21" s="346"/>
      <c r="R21" s="43"/>
    </row>
    <row r="22" spans="1:18" x14ac:dyDescent="0.25">
      <c r="B22" s="17"/>
      <c r="C22" s="18"/>
      <c r="D22" s="18"/>
      <c r="E22" s="345"/>
      <c r="F22" s="345"/>
      <c r="G22" s="345"/>
      <c r="H22" s="345"/>
      <c r="I22" s="345"/>
      <c r="J22" s="345"/>
      <c r="K22" s="345"/>
      <c r="L22" s="345"/>
      <c r="M22" s="345"/>
      <c r="N22" s="345"/>
      <c r="O22" s="345"/>
      <c r="P22" s="43"/>
      <c r="Q22" s="73"/>
      <c r="R22" s="57"/>
    </row>
    <row r="23" spans="1:18" x14ac:dyDescent="0.25"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64"/>
      <c r="R23" s="18"/>
    </row>
    <row r="24" spans="1:18" x14ac:dyDescent="0.25">
      <c r="B24" s="17"/>
      <c r="C24" s="69"/>
      <c r="D24" s="69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64"/>
      <c r="R24" s="18"/>
    </row>
    <row r="25" spans="1:18" x14ac:dyDescent="0.25">
      <c r="B25" s="17"/>
      <c r="C25" s="69"/>
      <c r="D25" s="69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64"/>
      <c r="R25" s="18"/>
    </row>
    <row r="26" spans="1:18" x14ac:dyDescent="0.25">
      <c r="B26" s="17"/>
      <c r="C26" s="69"/>
      <c r="D26" s="69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64"/>
      <c r="R26" s="18"/>
    </row>
    <row r="27" spans="1:18" x14ac:dyDescent="0.25">
      <c r="B27" s="17"/>
      <c r="C27" s="69"/>
      <c r="D27" s="69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64"/>
      <c r="R27" s="18"/>
    </row>
    <row r="28" spans="1:18" x14ac:dyDescent="0.25">
      <c r="B28" s="17"/>
      <c r="C28" s="69"/>
      <c r="D28" s="69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64"/>
      <c r="R28" s="18"/>
    </row>
    <row r="29" spans="1:18" x14ac:dyDescent="0.25">
      <c r="B29" s="17"/>
      <c r="C29" s="69"/>
      <c r="D29" s="69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64"/>
      <c r="R29" s="18"/>
    </row>
    <row r="30" spans="1:18" ht="15.75" thickBot="1" x14ac:dyDescent="0.3">
      <c r="B30" s="19"/>
      <c r="C30" s="70"/>
      <c r="D30" s="7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18"/>
    </row>
    <row r="32" spans="1:18" ht="15.75" thickBot="1" x14ac:dyDescent="0.3"/>
    <row r="33" spans="1:18" x14ac:dyDescent="0.25">
      <c r="A33">
        <f>'Feuille Diags'!G18</f>
        <v>0</v>
      </c>
      <c r="B33" s="347"/>
      <c r="C33" s="348"/>
      <c r="D33" s="348"/>
      <c r="E33" s="348"/>
      <c r="F33" s="348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9"/>
      <c r="R33" s="43"/>
    </row>
    <row r="34" spans="1:18" x14ac:dyDescent="0.25">
      <c r="B34" s="17"/>
      <c r="C34" s="18"/>
      <c r="D34" s="18"/>
      <c r="E34" s="345"/>
      <c r="F34" s="345"/>
      <c r="G34" s="345"/>
      <c r="H34" s="345"/>
      <c r="I34" s="345"/>
      <c r="J34" s="345"/>
      <c r="K34" s="345"/>
      <c r="L34" s="345"/>
      <c r="M34" s="345"/>
      <c r="N34" s="345"/>
      <c r="O34" s="345"/>
      <c r="P34" s="345"/>
      <c r="Q34" s="346"/>
      <c r="R34" s="43"/>
    </row>
    <row r="35" spans="1:18" x14ac:dyDescent="0.25">
      <c r="B35" s="17"/>
      <c r="C35" s="18"/>
      <c r="D35" s="18"/>
      <c r="E35" s="345"/>
      <c r="F35" s="345"/>
      <c r="G35" s="345"/>
      <c r="H35" s="345"/>
      <c r="I35" s="345"/>
      <c r="J35" s="345"/>
      <c r="K35" s="345"/>
      <c r="L35" s="345"/>
      <c r="M35" s="345"/>
      <c r="N35" s="345"/>
      <c r="O35" s="345"/>
      <c r="P35" s="43"/>
      <c r="Q35" s="73"/>
      <c r="R35" s="57"/>
    </row>
    <row r="36" spans="1:18" x14ac:dyDescent="0.25"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64"/>
      <c r="R36" s="18"/>
    </row>
    <row r="37" spans="1:18" x14ac:dyDescent="0.25"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64"/>
      <c r="R37" s="18"/>
    </row>
    <row r="38" spans="1:18" ht="15.75" thickBot="1" x14ac:dyDescent="0.3">
      <c r="B38" s="19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1"/>
      <c r="R38" s="18"/>
    </row>
    <row r="40" spans="1:18" ht="15.75" thickBot="1" x14ac:dyDescent="0.3"/>
    <row r="41" spans="1:18" x14ac:dyDescent="0.25">
      <c r="A41">
        <f>'Feuille Diags'!H18</f>
        <v>0</v>
      </c>
      <c r="B41" s="347"/>
      <c r="C41" s="348"/>
      <c r="D41" s="348"/>
      <c r="E41" s="348"/>
      <c r="F41" s="348"/>
      <c r="G41" s="348"/>
      <c r="H41" s="348"/>
      <c r="I41" s="348"/>
      <c r="J41" s="348"/>
      <c r="K41" s="348"/>
      <c r="L41" s="348"/>
      <c r="M41" s="348"/>
      <c r="N41" s="348"/>
      <c r="O41" s="348"/>
      <c r="P41" s="348"/>
      <c r="Q41" s="349"/>
      <c r="R41" s="43"/>
    </row>
    <row r="42" spans="1:18" x14ac:dyDescent="0.25">
      <c r="B42" s="17"/>
      <c r="C42" s="18"/>
      <c r="D42" s="18"/>
      <c r="E42" s="345"/>
      <c r="F42" s="345"/>
      <c r="G42" s="345"/>
      <c r="H42" s="345"/>
      <c r="I42" s="345"/>
      <c r="J42" s="345"/>
      <c r="K42" s="345"/>
      <c r="L42" s="345"/>
      <c r="M42" s="345"/>
      <c r="N42" s="345"/>
      <c r="O42" s="345"/>
      <c r="P42" s="345"/>
      <c r="Q42" s="346"/>
      <c r="R42" s="43"/>
    </row>
    <row r="43" spans="1:18" x14ac:dyDescent="0.25">
      <c r="B43" s="17"/>
      <c r="C43" s="18"/>
      <c r="D43" s="18"/>
      <c r="E43" s="345"/>
      <c r="F43" s="345"/>
      <c r="G43" s="345"/>
      <c r="H43" s="345"/>
      <c r="I43" s="345"/>
      <c r="J43" s="345"/>
      <c r="K43" s="345"/>
      <c r="L43" s="345"/>
      <c r="M43" s="345"/>
      <c r="N43" s="345"/>
      <c r="O43" s="345"/>
      <c r="P43" s="43"/>
      <c r="Q43" s="73"/>
      <c r="R43" s="57"/>
    </row>
    <row r="44" spans="1:18" x14ac:dyDescent="0.25"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64"/>
      <c r="R44" s="18"/>
    </row>
    <row r="45" spans="1:18" x14ac:dyDescent="0.25">
      <c r="B45" s="17"/>
      <c r="C45" s="69"/>
      <c r="D45" s="69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64"/>
      <c r="R45" s="18"/>
    </row>
    <row r="46" spans="1:18" x14ac:dyDescent="0.25">
      <c r="B46" s="17"/>
      <c r="C46" s="69"/>
      <c r="D46" s="69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64"/>
      <c r="R46" s="18"/>
    </row>
    <row r="47" spans="1:18" x14ac:dyDescent="0.25">
      <c r="B47" s="17"/>
      <c r="C47" s="69"/>
      <c r="D47" s="69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64"/>
      <c r="R47" s="18"/>
    </row>
    <row r="48" spans="1:18" x14ac:dyDescent="0.25">
      <c r="B48" s="17"/>
      <c r="C48" s="69"/>
      <c r="D48" s="69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64"/>
      <c r="R48" s="18"/>
    </row>
    <row r="49" spans="1:18" x14ac:dyDescent="0.25">
      <c r="B49" s="17"/>
      <c r="C49" s="69"/>
      <c r="D49" s="69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64"/>
      <c r="R49" s="18"/>
    </row>
    <row r="50" spans="1:18" x14ac:dyDescent="0.25">
      <c r="B50" s="17"/>
      <c r="C50" s="69"/>
      <c r="D50" s="69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64"/>
      <c r="R50" s="18"/>
    </row>
    <row r="51" spans="1:18" x14ac:dyDescent="0.25">
      <c r="B51" s="17"/>
      <c r="C51" s="69"/>
      <c r="D51" s="69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64"/>
      <c r="R51" s="18"/>
    </row>
    <row r="52" spans="1:18" ht="15.75" thickBot="1" x14ac:dyDescent="0.3">
      <c r="B52" s="19"/>
      <c r="C52" s="70"/>
      <c r="D52" s="7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71"/>
      <c r="R52" s="18"/>
    </row>
    <row r="54" spans="1:18" ht="15.75" thickBot="1" x14ac:dyDescent="0.3"/>
    <row r="55" spans="1:18" x14ac:dyDescent="0.25">
      <c r="A55">
        <f>'Feuille Diags'!I18</f>
        <v>0</v>
      </c>
      <c r="B55" s="347"/>
      <c r="C55" s="348"/>
      <c r="D55" s="348"/>
      <c r="E55" s="348"/>
      <c r="F55" s="348"/>
      <c r="G55" s="348"/>
      <c r="H55" s="348"/>
      <c r="I55" s="348"/>
      <c r="J55" s="348"/>
      <c r="K55" s="348"/>
      <c r="L55" s="348"/>
      <c r="M55" s="348"/>
      <c r="N55" s="348"/>
      <c r="O55" s="348"/>
      <c r="P55" s="348"/>
      <c r="Q55" s="349"/>
      <c r="R55" s="43"/>
    </row>
    <row r="56" spans="1:18" x14ac:dyDescent="0.25">
      <c r="B56" s="17"/>
      <c r="C56" s="18"/>
      <c r="D56" s="18"/>
      <c r="E56" s="345"/>
      <c r="F56" s="345"/>
      <c r="G56" s="345"/>
      <c r="H56" s="345"/>
      <c r="I56" s="345"/>
      <c r="J56" s="345"/>
      <c r="K56" s="345"/>
      <c r="L56" s="345"/>
      <c r="M56" s="345"/>
      <c r="N56" s="345"/>
      <c r="O56" s="345"/>
      <c r="P56" s="345"/>
      <c r="Q56" s="346"/>
      <c r="R56" s="43"/>
    </row>
    <row r="57" spans="1:18" x14ac:dyDescent="0.25">
      <c r="B57" s="17"/>
      <c r="C57" s="18"/>
      <c r="D57" s="18"/>
      <c r="E57" s="345"/>
      <c r="F57" s="345"/>
      <c r="G57" s="345"/>
      <c r="H57" s="345"/>
      <c r="I57" s="345"/>
      <c r="J57" s="345"/>
      <c r="K57" s="345"/>
      <c r="L57" s="345"/>
      <c r="M57" s="345"/>
      <c r="N57" s="345"/>
      <c r="O57" s="345"/>
      <c r="P57" s="43"/>
      <c r="Q57" s="73"/>
      <c r="R57" s="57"/>
    </row>
    <row r="58" spans="1:18" x14ac:dyDescent="0.25"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64"/>
      <c r="R58" s="18"/>
    </row>
    <row r="59" spans="1:18" x14ac:dyDescent="0.25">
      <c r="B59" s="17"/>
      <c r="C59" s="69"/>
      <c r="D59" s="69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64"/>
      <c r="R59" s="18"/>
    </row>
    <row r="60" spans="1:18" x14ac:dyDescent="0.25">
      <c r="B60" s="17"/>
      <c r="C60" s="69"/>
      <c r="D60" s="69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64"/>
      <c r="R60" s="18"/>
    </row>
    <row r="61" spans="1:18" x14ac:dyDescent="0.25">
      <c r="B61" s="17"/>
      <c r="C61" s="69"/>
      <c r="D61" s="69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64"/>
      <c r="R61" s="18"/>
    </row>
    <row r="62" spans="1:18" x14ac:dyDescent="0.25">
      <c r="B62" s="17"/>
      <c r="C62" s="69"/>
      <c r="D62" s="69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64"/>
      <c r="R62" s="18"/>
    </row>
    <row r="63" spans="1:18" x14ac:dyDescent="0.25">
      <c r="B63" s="17"/>
      <c r="C63" s="69"/>
      <c r="D63" s="69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64"/>
      <c r="R63" s="18"/>
    </row>
    <row r="64" spans="1:18" x14ac:dyDescent="0.25">
      <c r="B64" s="17"/>
      <c r="C64" s="69"/>
      <c r="D64" s="69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64"/>
      <c r="R64" s="18"/>
    </row>
    <row r="65" spans="1:18" x14ac:dyDescent="0.25">
      <c r="B65" s="17"/>
      <c r="C65" s="69"/>
      <c r="D65" s="69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64"/>
      <c r="R65" s="18"/>
    </row>
    <row r="66" spans="1:18" x14ac:dyDescent="0.25">
      <c r="B66" s="17"/>
      <c r="C66" s="69"/>
      <c r="D66" s="69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64"/>
      <c r="R66" s="18"/>
    </row>
    <row r="67" spans="1:18" x14ac:dyDescent="0.25">
      <c r="B67" s="17"/>
      <c r="C67" s="69"/>
      <c r="D67" s="69"/>
      <c r="E67" s="75"/>
      <c r="F67" s="75"/>
      <c r="G67" s="75"/>
      <c r="H67" s="18"/>
      <c r="I67" s="75"/>
      <c r="J67" s="18"/>
      <c r="K67" s="75"/>
      <c r="L67" s="18"/>
      <c r="M67" s="75"/>
      <c r="N67" s="18"/>
      <c r="O67" s="75"/>
      <c r="P67" s="18"/>
      <c r="Q67" s="75"/>
      <c r="R67" s="18"/>
    </row>
    <row r="68" spans="1:18" ht="15.75" thickBot="1" x14ac:dyDescent="0.3">
      <c r="B68" s="19"/>
      <c r="C68" s="74"/>
      <c r="D68" s="74"/>
      <c r="E68" s="76"/>
      <c r="F68" s="76"/>
      <c r="G68" s="76"/>
      <c r="H68" s="20"/>
      <c r="I68" s="76"/>
      <c r="J68" s="20"/>
      <c r="K68" s="76"/>
      <c r="L68" s="20"/>
      <c r="M68" s="76"/>
      <c r="N68" s="20"/>
      <c r="O68" s="76"/>
      <c r="P68" s="20"/>
      <c r="Q68" s="76"/>
      <c r="R68" s="18"/>
    </row>
    <row r="69" spans="1:18" x14ac:dyDescent="0.25">
      <c r="C69" s="72"/>
      <c r="D69" s="72"/>
      <c r="F69" s="75"/>
    </row>
    <row r="70" spans="1:18" ht="15.75" thickBot="1" x14ac:dyDescent="0.3"/>
    <row r="71" spans="1:18" x14ac:dyDescent="0.25">
      <c r="A71">
        <f>'Feuille Diags'!I18</f>
        <v>0</v>
      </c>
      <c r="B71" s="347"/>
      <c r="C71" s="348"/>
      <c r="D71" s="348"/>
      <c r="E71" s="348"/>
      <c r="F71" s="348"/>
      <c r="G71" s="348"/>
      <c r="H71" s="348"/>
      <c r="I71" s="348"/>
      <c r="J71" s="348"/>
      <c r="K71" s="348"/>
      <c r="L71" s="348"/>
      <c r="M71" s="348"/>
      <c r="N71" s="348"/>
      <c r="O71" s="348"/>
      <c r="P71" s="348"/>
      <c r="Q71" s="349"/>
      <c r="R71" s="43"/>
    </row>
    <row r="72" spans="1:18" x14ac:dyDescent="0.25">
      <c r="B72" s="17"/>
      <c r="C72" s="18"/>
      <c r="D72" s="18"/>
      <c r="E72" s="345"/>
      <c r="F72" s="345"/>
      <c r="G72" s="345"/>
      <c r="H72" s="345"/>
      <c r="I72" s="345"/>
      <c r="J72" s="345"/>
      <c r="K72" s="345"/>
      <c r="L72" s="345"/>
      <c r="M72" s="345"/>
      <c r="N72" s="345"/>
      <c r="O72" s="345"/>
      <c r="P72" s="345"/>
      <c r="Q72" s="346"/>
      <c r="R72" s="43"/>
    </row>
    <row r="73" spans="1:18" x14ac:dyDescent="0.25">
      <c r="B73" s="17"/>
      <c r="C73" s="18"/>
      <c r="D73" s="18"/>
      <c r="E73" s="345"/>
      <c r="F73" s="345"/>
      <c r="G73" s="345"/>
      <c r="H73" s="345"/>
      <c r="I73" s="345"/>
      <c r="J73" s="345"/>
      <c r="K73" s="345"/>
      <c r="L73" s="345"/>
      <c r="M73" s="345"/>
      <c r="N73" s="345"/>
      <c r="O73" s="345"/>
      <c r="P73" s="43"/>
      <c r="Q73" s="73"/>
      <c r="R73" s="57"/>
    </row>
    <row r="74" spans="1:18" x14ac:dyDescent="0.25">
      <c r="B74" s="17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64"/>
      <c r="R74" s="18"/>
    </row>
    <row r="75" spans="1:18" x14ac:dyDescent="0.25">
      <c r="B75" s="17"/>
      <c r="C75" s="82"/>
      <c r="D75" s="69"/>
      <c r="E75" s="18"/>
      <c r="F75" s="18"/>
      <c r="G75" s="18"/>
      <c r="H75" s="18"/>
      <c r="I75" s="18"/>
      <c r="J75" s="18"/>
      <c r="K75" s="75"/>
      <c r="L75" s="75"/>
      <c r="M75" s="75"/>
      <c r="N75" s="75"/>
      <c r="O75" s="75"/>
      <c r="P75" s="75"/>
      <c r="Q75" s="64"/>
      <c r="R75" s="18"/>
    </row>
    <row r="76" spans="1:18" x14ac:dyDescent="0.25">
      <c r="B76" s="17"/>
      <c r="C76" s="82"/>
      <c r="D76" s="69"/>
      <c r="E76" s="18"/>
      <c r="F76" s="18"/>
      <c r="G76" s="18"/>
      <c r="H76" s="18"/>
      <c r="I76" s="18"/>
      <c r="J76" s="18"/>
      <c r="K76" s="75"/>
      <c r="L76" s="75"/>
      <c r="M76" s="75"/>
      <c r="N76" s="75"/>
      <c r="O76" s="75"/>
      <c r="P76" s="75"/>
      <c r="Q76" s="64"/>
      <c r="R76" s="18"/>
    </row>
    <row r="77" spans="1:18" x14ac:dyDescent="0.25">
      <c r="B77" s="17"/>
      <c r="C77" s="82"/>
      <c r="D77" s="69"/>
      <c r="E77" s="18"/>
      <c r="F77" s="18"/>
      <c r="G77" s="18"/>
      <c r="H77" s="18"/>
      <c r="I77" s="18"/>
      <c r="J77" s="18"/>
      <c r="K77" s="75"/>
      <c r="L77" s="75"/>
      <c r="M77" s="75"/>
      <c r="N77" s="75"/>
      <c r="O77" s="75"/>
      <c r="P77" s="75"/>
      <c r="Q77" s="64"/>
      <c r="R77" s="18"/>
    </row>
    <row r="78" spans="1:18" x14ac:dyDescent="0.25">
      <c r="B78" s="17"/>
      <c r="C78" s="82"/>
      <c r="D78" s="69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64"/>
      <c r="R78" s="18"/>
    </row>
    <row r="79" spans="1:18" x14ac:dyDescent="0.25">
      <c r="B79" s="17"/>
      <c r="C79" s="82"/>
      <c r="D79" s="69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64"/>
      <c r="R79" s="18"/>
    </row>
    <row r="80" spans="1:18" x14ac:dyDescent="0.25">
      <c r="B80" s="17"/>
      <c r="C80" s="82"/>
      <c r="D80" s="69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75"/>
      <c r="P80" s="75"/>
      <c r="Q80" s="64"/>
      <c r="R80" s="18"/>
    </row>
    <row r="81" spans="1:18" x14ac:dyDescent="0.25">
      <c r="B81" s="17"/>
      <c r="C81" s="82"/>
      <c r="D81" s="69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64"/>
      <c r="R81" s="18"/>
    </row>
    <row r="82" spans="1:18" x14ac:dyDescent="0.25">
      <c r="B82" s="17"/>
      <c r="C82" s="82"/>
      <c r="D82" s="69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75"/>
      <c r="P82" s="75"/>
      <c r="Q82" s="64"/>
      <c r="R82" s="18"/>
    </row>
    <row r="83" spans="1:18" x14ac:dyDescent="0.25">
      <c r="B83" s="17"/>
      <c r="C83" s="83"/>
      <c r="D83" s="72"/>
      <c r="E83" s="75"/>
      <c r="F83" s="75"/>
      <c r="G83" s="75"/>
      <c r="H83" s="75"/>
      <c r="I83" s="75"/>
      <c r="J83" s="75"/>
      <c r="K83" s="75"/>
      <c r="L83" s="75"/>
      <c r="M83" s="75"/>
      <c r="N83" s="75"/>
      <c r="O83" s="75"/>
      <c r="P83" s="75"/>
      <c r="Q83" s="64"/>
      <c r="R83" s="18"/>
    </row>
    <row r="84" spans="1:18" x14ac:dyDescent="0.25">
      <c r="B84" s="17"/>
      <c r="C84" s="83"/>
      <c r="D84" s="72"/>
      <c r="E84" s="75"/>
      <c r="F84" s="75"/>
      <c r="G84" s="75"/>
      <c r="H84" s="75"/>
      <c r="I84" s="75"/>
      <c r="J84" s="75"/>
      <c r="K84" s="75"/>
      <c r="L84" s="75"/>
      <c r="M84" s="75"/>
      <c r="N84" s="75"/>
      <c r="O84" s="75"/>
      <c r="P84" s="75"/>
      <c r="Q84" s="64"/>
      <c r="R84" s="18"/>
    </row>
    <row r="85" spans="1:18" x14ac:dyDescent="0.25">
      <c r="B85" s="17"/>
      <c r="C85" s="83"/>
      <c r="D85" s="72"/>
      <c r="E85" s="75"/>
      <c r="F85" s="75"/>
      <c r="G85" s="75"/>
      <c r="H85" s="75"/>
      <c r="I85" s="75"/>
      <c r="J85" s="75"/>
      <c r="K85" s="75"/>
      <c r="L85" s="75"/>
      <c r="M85" s="75"/>
      <c r="N85" s="75"/>
      <c r="O85" s="75"/>
      <c r="P85" s="75"/>
      <c r="Q85" s="64"/>
      <c r="R85" s="18"/>
    </row>
    <row r="86" spans="1:18" x14ac:dyDescent="0.25">
      <c r="B86" s="17"/>
      <c r="C86" s="83"/>
      <c r="D86" s="72"/>
      <c r="E86" s="75"/>
      <c r="F86" s="75"/>
      <c r="G86" s="75"/>
      <c r="H86" s="75"/>
      <c r="I86" s="75"/>
      <c r="J86" s="75"/>
      <c r="K86" s="75"/>
      <c r="L86" s="75"/>
      <c r="M86" s="75"/>
      <c r="N86" s="75"/>
      <c r="O86" s="75"/>
      <c r="P86" s="75"/>
      <c r="Q86" s="64"/>
      <c r="R86" s="18"/>
    </row>
    <row r="87" spans="1:18" x14ac:dyDescent="0.25">
      <c r="B87" s="17"/>
      <c r="C87" s="83"/>
      <c r="D87" s="72"/>
      <c r="E87" s="75"/>
      <c r="F87" s="75"/>
      <c r="G87" s="75"/>
      <c r="H87" s="75"/>
      <c r="I87" s="75"/>
      <c r="J87" s="75"/>
      <c r="K87" s="75"/>
      <c r="L87" s="75"/>
      <c r="M87" s="75"/>
      <c r="N87" s="75"/>
      <c r="O87" s="75"/>
      <c r="P87" s="75"/>
      <c r="Q87" s="64"/>
      <c r="R87" s="18"/>
    </row>
    <row r="88" spans="1:18" x14ac:dyDescent="0.25">
      <c r="B88" s="17"/>
      <c r="C88" s="83"/>
      <c r="D88" s="72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64"/>
      <c r="R88" s="18"/>
    </row>
    <row r="89" spans="1:18" x14ac:dyDescent="0.25">
      <c r="B89" s="17"/>
      <c r="C89" s="82"/>
      <c r="D89" s="69"/>
      <c r="E89" s="75"/>
      <c r="F89" s="75"/>
      <c r="G89" s="75"/>
      <c r="H89" s="18"/>
      <c r="I89" s="75"/>
      <c r="J89" s="18"/>
      <c r="K89" s="75"/>
      <c r="L89" s="18"/>
      <c r="M89" s="75"/>
      <c r="N89" s="18"/>
      <c r="O89" s="75"/>
      <c r="P89" s="18"/>
      <c r="Q89" s="75"/>
      <c r="R89" s="18"/>
    </row>
    <row r="90" spans="1:18" ht="15.75" thickBot="1" x14ac:dyDescent="0.3">
      <c r="B90" s="19"/>
      <c r="C90" s="84"/>
      <c r="D90" s="74"/>
      <c r="E90" s="76"/>
      <c r="F90" s="76"/>
      <c r="G90" s="76"/>
      <c r="H90" s="20"/>
      <c r="I90" s="76"/>
      <c r="J90" s="20"/>
      <c r="K90" s="76"/>
      <c r="L90" s="20"/>
      <c r="M90" s="76"/>
      <c r="N90" s="20"/>
      <c r="O90" s="76"/>
      <c r="P90" s="20"/>
      <c r="Q90" s="76"/>
      <c r="R90" s="18"/>
    </row>
    <row r="92" spans="1:18" ht="15.75" thickBot="1" x14ac:dyDescent="0.3"/>
    <row r="93" spans="1:18" x14ac:dyDescent="0.25">
      <c r="A93">
        <f>'Feuille Diags'!J18</f>
        <v>0</v>
      </c>
      <c r="B93" s="347"/>
      <c r="C93" s="348"/>
      <c r="D93" s="348"/>
      <c r="E93" s="348"/>
      <c r="F93" s="348"/>
      <c r="G93" s="348"/>
      <c r="H93" s="348"/>
      <c r="I93" s="348"/>
      <c r="J93" s="348"/>
      <c r="K93" s="348"/>
      <c r="L93" s="348"/>
      <c r="M93" s="348"/>
      <c r="N93" s="348"/>
      <c r="O93" s="348"/>
      <c r="P93" s="348"/>
      <c r="Q93" s="349"/>
      <c r="R93" s="43"/>
    </row>
    <row r="94" spans="1:18" x14ac:dyDescent="0.25">
      <c r="B94" s="17"/>
      <c r="C94" s="18"/>
      <c r="D94" s="18"/>
      <c r="E94" s="345"/>
      <c r="F94" s="345"/>
      <c r="G94" s="345"/>
      <c r="H94" s="345"/>
      <c r="I94" s="345"/>
      <c r="J94" s="345"/>
      <c r="K94" s="345"/>
      <c r="L94" s="345"/>
      <c r="M94" s="345"/>
      <c r="N94" s="345"/>
      <c r="O94" s="345"/>
      <c r="P94" s="345"/>
      <c r="Q94" s="346"/>
      <c r="R94" s="43"/>
    </row>
    <row r="95" spans="1:18" x14ac:dyDescent="0.25">
      <c r="B95" s="17"/>
      <c r="C95" s="18"/>
      <c r="D95" s="18"/>
      <c r="E95" s="345"/>
      <c r="F95" s="345"/>
      <c r="G95" s="345"/>
      <c r="H95" s="345"/>
      <c r="I95" s="345"/>
      <c r="J95" s="345"/>
      <c r="K95" s="345"/>
      <c r="L95" s="345"/>
      <c r="M95" s="345"/>
      <c r="N95" s="345"/>
      <c r="O95" s="345"/>
      <c r="P95" s="43"/>
      <c r="Q95" s="73"/>
      <c r="R95" s="57"/>
    </row>
    <row r="96" spans="1:18" x14ac:dyDescent="0.25">
      <c r="B96" s="17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64"/>
      <c r="R96" s="18"/>
    </row>
    <row r="97" spans="1:18" x14ac:dyDescent="0.25">
      <c r="B97" s="17"/>
      <c r="C97" s="69"/>
      <c r="D97" s="69"/>
      <c r="E97" s="18"/>
      <c r="F97" s="18"/>
      <c r="G97" s="18"/>
      <c r="H97" s="18"/>
      <c r="I97" s="18"/>
      <c r="J97" s="18"/>
      <c r="K97" s="75"/>
      <c r="L97" s="75"/>
      <c r="M97" s="75"/>
      <c r="N97" s="75"/>
      <c r="O97" s="75"/>
      <c r="P97" s="75"/>
      <c r="Q97" s="64"/>
      <c r="R97" s="18"/>
    </row>
    <row r="98" spans="1:18" x14ac:dyDescent="0.25">
      <c r="B98" s="17"/>
      <c r="C98" s="69"/>
      <c r="D98" s="69"/>
      <c r="E98" s="18"/>
      <c r="F98" s="18"/>
      <c r="G98" s="18"/>
      <c r="H98" s="18"/>
      <c r="I98" s="18"/>
      <c r="J98" s="18"/>
      <c r="K98" s="75"/>
      <c r="L98" s="75"/>
      <c r="M98" s="75"/>
      <c r="N98" s="75"/>
      <c r="O98" s="75"/>
      <c r="P98" s="75"/>
      <c r="Q98" s="64"/>
      <c r="R98" s="18"/>
    </row>
    <row r="99" spans="1:18" x14ac:dyDescent="0.25">
      <c r="B99" s="17"/>
      <c r="C99" s="69"/>
      <c r="D99" s="69"/>
      <c r="E99" s="18"/>
      <c r="F99" s="18"/>
      <c r="G99" s="18"/>
      <c r="H99" s="18"/>
      <c r="I99" s="18"/>
      <c r="J99" s="18"/>
      <c r="K99" s="75"/>
      <c r="L99" s="75"/>
      <c r="M99" s="75"/>
      <c r="N99" s="75"/>
      <c r="O99" s="75"/>
      <c r="P99" s="75"/>
      <c r="Q99" s="64"/>
      <c r="R99" s="18"/>
    </row>
    <row r="100" spans="1:18" ht="15.75" thickBot="1" x14ac:dyDescent="0.3">
      <c r="B100" s="19"/>
      <c r="C100" s="70"/>
      <c r="D100" s="7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71"/>
      <c r="R100" s="18"/>
    </row>
    <row r="102" spans="1:18" ht="15.75" thickBot="1" x14ac:dyDescent="0.3"/>
    <row r="103" spans="1:18" x14ac:dyDescent="0.25">
      <c r="A103">
        <f>'Feuille Diags'!K18</f>
        <v>0</v>
      </c>
      <c r="B103" s="347"/>
      <c r="C103" s="348"/>
      <c r="D103" s="348"/>
      <c r="E103" s="348"/>
      <c r="F103" s="348"/>
      <c r="G103" s="348"/>
      <c r="H103" s="348"/>
      <c r="I103" s="348"/>
      <c r="J103" s="348"/>
      <c r="K103" s="348"/>
      <c r="L103" s="348"/>
      <c r="M103" s="348"/>
      <c r="N103" s="348"/>
      <c r="O103" s="348"/>
      <c r="P103" s="348"/>
      <c r="Q103" s="349"/>
      <c r="R103" s="43"/>
    </row>
    <row r="104" spans="1:18" x14ac:dyDescent="0.25">
      <c r="B104" s="17"/>
      <c r="C104" s="18"/>
      <c r="D104" s="18"/>
      <c r="E104" s="345"/>
      <c r="F104" s="345"/>
      <c r="G104" s="345"/>
      <c r="H104" s="345"/>
      <c r="I104" s="345"/>
      <c r="J104" s="345"/>
      <c r="K104" s="345"/>
      <c r="L104" s="345"/>
      <c r="M104" s="345"/>
      <c r="N104" s="345"/>
      <c r="O104" s="345"/>
      <c r="P104" s="345"/>
      <c r="Q104" s="346"/>
      <c r="R104" s="43"/>
    </row>
    <row r="105" spans="1:18" x14ac:dyDescent="0.25">
      <c r="B105" s="17"/>
      <c r="C105" s="18"/>
      <c r="D105" s="18"/>
      <c r="E105" s="345"/>
      <c r="F105" s="345"/>
      <c r="G105" s="345"/>
      <c r="H105" s="345"/>
      <c r="I105" s="345"/>
      <c r="J105" s="345"/>
      <c r="K105" s="345"/>
      <c r="L105" s="345"/>
      <c r="M105" s="345"/>
      <c r="N105" s="345"/>
      <c r="O105" s="345"/>
      <c r="P105" s="43"/>
      <c r="Q105" s="73"/>
      <c r="R105" s="57"/>
    </row>
    <row r="106" spans="1:18" x14ac:dyDescent="0.25">
      <c r="B106" s="17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64"/>
      <c r="R106" s="18"/>
    </row>
    <row r="107" spans="1:18" x14ac:dyDescent="0.25">
      <c r="B107" s="17"/>
      <c r="C107" s="82"/>
      <c r="D107" s="69"/>
      <c r="E107" s="18"/>
      <c r="F107" s="18"/>
      <c r="G107" s="18"/>
      <c r="H107" s="18"/>
      <c r="I107" s="18"/>
      <c r="J107" s="18"/>
      <c r="K107" s="75"/>
      <c r="L107" s="75"/>
      <c r="M107" s="75"/>
      <c r="N107" s="75"/>
      <c r="O107" s="75"/>
      <c r="P107" s="75"/>
      <c r="Q107" s="64"/>
      <c r="R107" s="18"/>
    </row>
    <row r="108" spans="1:18" x14ac:dyDescent="0.25">
      <c r="B108" s="17"/>
      <c r="C108" s="82"/>
      <c r="D108" s="69"/>
      <c r="E108" s="18"/>
      <c r="F108" s="18"/>
      <c r="G108" s="18"/>
      <c r="H108" s="18"/>
      <c r="I108" s="18"/>
      <c r="J108" s="18"/>
      <c r="K108" s="75"/>
      <c r="L108" s="75"/>
      <c r="M108" s="75"/>
      <c r="N108" s="75"/>
      <c r="O108" s="75"/>
      <c r="P108" s="75"/>
      <c r="Q108" s="64"/>
      <c r="R108" s="18"/>
    </row>
    <row r="109" spans="1:18" x14ac:dyDescent="0.25">
      <c r="B109" s="17"/>
      <c r="C109" s="82"/>
      <c r="D109" s="69"/>
      <c r="E109" s="18"/>
      <c r="F109" s="18"/>
      <c r="G109" s="18"/>
      <c r="H109" s="18"/>
      <c r="I109" s="18"/>
      <c r="J109" s="18"/>
      <c r="K109" s="75"/>
      <c r="L109" s="75"/>
      <c r="M109" s="75"/>
      <c r="N109" s="75"/>
      <c r="O109" s="75"/>
      <c r="P109" s="75"/>
      <c r="Q109" s="64"/>
      <c r="R109" s="18"/>
    </row>
    <row r="110" spans="1:18" x14ac:dyDescent="0.25">
      <c r="B110" s="17"/>
      <c r="C110" s="82"/>
      <c r="D110" s="69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64"/>
      <c r="R110" s="18"/>
    </row>
    <row r="111" spans="1:18" x14ac:dyDescent="0.25">
      <c r="B111" s="17"/>
      <c r="C111" s="82"/>
      <c r="D111" s="69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64"/>
      <c r="R111" s="18"/>
    </row>
    <row r="112" spans="1:18" x14ac:dyDescent="0.25">
      <c r="B112" s="17"/>
      <c r="C112" s="82"/>
      <c r="D112" s="69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64"/>
      <c r="R112" s="18"/>
    </row>
    <row r="113" spans="1:30" x14ac:dyDescent="0.25">
      <c r="B113" s="17"/>
      <c r="C113" s="82"/>
      <c r="D113" s="69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64"/>
      <c r="R113" s="18"/>
    </row>
    <row r="114" spans="1:30" x14ac:dyDescent="0.25">
      <c r="B114" s="17"/>
      <c r="C114" s="82"/>
      <c r="D114" s="69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64"/>
      <c r="R114" s="18"/>
    </row>
    <row r="115" spans="1:30" x14ac:dyDescent="0.25">
      <c r="B115" s="17"/>
      <c r="C115" s="82"/>
      <c r="D115" s="69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64"/>
      <c r="R115" s="18"/>
    </row>
    <row r="116" spans="1:30" x14ac:dyDescent="0.25">
      <c r="B116" s="17"/>
      <c r="C116" s="82"/>
      <c r="D116" s="69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64"/>
      <c r="R116" s="18"/>
    </row>
    <row r="117" spans="1:30" x14ac:dyDescent="0.25">
      <c r="B117" s="17"/>
      <c r="C117" s="82"/>
      <c r="D117" s="69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64"/>
      <c r="R117" s="18"/>
    </row>
    <row r="118" spans="1:30" ht="15.75" thickBot="1" x14ac:dyDescent="0.3">
      <c r="B118" s="19"/>
      <c r="C118" s="85"/>
      <c r="D118" s="70"/>
      <c r="E118" s="20"/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71"/>
      <c r="R118" s="18"/>
    </row>
    <row r="119" spans="1:30" x14ac:dyDescent="0.25">
      <c r="B119" s="17"/>
      <c r="C119" s="69"/>
      <c r="D119" s="69"/>
      <c r="F119" s="18"/>
      <c r="H119" s="18"/>
      <c r="J119" s="18"/>
      <c r="L119" s="18"/>
      <c r="N119" s="18"/>
      <c r="P119" s="18"/>
    </row>
    <row r="120" spans="1:30" ht="15.75" thickBot="1" x14ac:dyDescent="0.3"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</row>
    <row r="121" spans="1:30" x14ac:dyDescent="0.25">
      <c r="A121">
        <f>'Feuille Diags'!L18</f>
        <v>0</v>
      </c>
      <c r="B121" s="347"/>
      <c r="C121" s="348"/>
      <c r="D121" s="348"/>
      <c r="E121" s="348"/>
      <c r="F121" s="348"/>
      <c r="G121" s="348"/>
      <c r="H121" s="348"/>
      <c r="I121" s="348"/>
      <c r="J121" s="348"/>
      <c r="K121" s="348"/>
      <c r="L121" s="348"/>
      <c r="M121" s="348"/>
      <c r="N121" s="348"/>
      <c r="O121" s="348"/>
      <c r="P121" s="348"/>
      <c r="Q121" s="348"/>
      <c r="R121" s="348"/>
      <c r="S121" s="348"/>
      <c r="T121" s="348"/>
      <c r="U121" s="348"/>
      <c r="V121" s="348"/>
      <c r="W121" s="348"/>
      <c r="X121" s="348"/>
      <c r="Y121" s="348"/>
      <c r="Z121" s="348"/>
      <c r="AA121" s="349"/>
    </row>
    <row r="122" spans="1:30" x14ac:dyDescent="0.25">
      <c r="B122" s="17"/>
      <c r="C122" s="18"/>
      <c r="D122" s="18"/>
      <c r="E122" s="345"/>
      <c r="F122" s="345"/>
      <c r="G122" s="345"/>
      <c r="H122" s="345"/>
      <c r="I122" s="345"/>
      <c r="J122" s="345"/>
      <c r="K122" s="345"/>
      <c r="L122" s="345"/>
      <c r="M122" s="345"/>
      <c r="N122" s="345"/>
      <c r="O122" s="345"/>
      <c r="P122" s="345"/>
      <c r="Q122" s="345"/>
      <c r="R122" s="43"/>
      <c r="S122" s="18"/>
      <c r="T122" s="18"/>
      <c r="U122" s="18"/>
      <c r="V122" s="18"/>
      <c r="W122" s="18"/>
      <c r="X122" s="18"/>
      <c r="Y122" s="18"/>
      <c r="Z122" s="18"/>
      <c r="AA122" s="64"/>
    </row>
    <row r="123" spans="1:30" x14ac:dyDescent="0.25">
      <c r="B123" s="17"/>
      <c r="C123" s="18"/>
      <c r="D123" s="18"/>
      <c r="E123" s="345"/>
      <c r="F123" s="345"/>
      <c r="G123" s="345"/>
      <c r="H123" s="345"/>
      <c r="I123" s="345"/>
      <c r="J123" s="345"/>
      <c r="K123" s="345"/>
      <c r="L123" s="345"/>
      <c r="M123" s="345"/>
      <c r="N123" s="345"/>
      <c r="O123" s="345"/>
      <c r="P123" s="43"/>
      <c r="Q123" s="345"/>
      <c r="R123" s="345"/>
      <c r="S123" s="345"/>
      <c r="T123" s="345"/>
      <c r="U123" s="345"/>
      <c r="V123" s="345"/>
      <c r="W123" s="345"/>
      <c r="X123" s="345"/>
      <c r="Y123" s="345"/>
      <c r="Z123" s="345"/>
      <c r="AA123" s="346"/>
    </row>
    <row r="124" spans="1:30" x14ac:dyDescent="0.25">
      <c r="B124" s="17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75"/>
      <c r="T124" s="75"/>
      <c r="U124" s="75"/>
      <c r="V124" s="75"/>
      <c r="W124" s="75"/>
      <c r="X124" s="75"/>
      <c r="Y124" s="75"/>
      <c r="Z124" s="75"/>
      <c r="AA124" s="77"/>
    </row>
    <row r="125" spans="1:30" x14ac:dyDescent="0.25">
      <c r="B125" s="17"/>
      <c r="C125" s="69"/>
      <c r="D125" s="69"/>
      <c r="E125" s="18"/>
      <c r="F125" s="18"/>
      <c r="G125" s="18"/>
      <c r="H125" s="18"/>
      <c r="I125" s="18"/>
      <c r="J125" s="18"/>
      <c r="K125" s="75"/>
      <c r="L125" s="75"/>
      <c r="M125" s="75"/>
      <c r="N125" s="75"/>
      <c r="O125" s="75"/>
      <c r="P125" s="75"/>
      <c r="Q125" s="18"/>
      <c r="R125" s="18"/>
      <c r="S125" s="75"/>
      <c r="T125" s="75"/>
      <c r="U125" s="75"/>
      <c r="V125" s="75"/>
      <c r="W125" s="75"/>
      <c r="X125" s="75"/>
      <c r="Y125" s="75"/>
      <c r="Z125" s="75"/>
      <c r="AA125" s="77"/>
    </row>
    <row r="126" spans="1:30" x14ac:dyDescent="0.25">
      <c r="B126" s="17"/>
      <c r="C126" s="69"/>
      <c r="D126" s="69"/>
      <c r="E126" s="18"/>
      <c r="F126" s="18"/>
      <c r="G126" s="18"/>
      <c r="H126" s="18"/>
      <c r="I126" s="18"/>
      <c r="J126" s="18"/>
      <c r="K126" s="75"/>
      <c r="L126" s="75"/>
      <c r="M126" s="75"/>
      <c r="N126" s="75"/>
      <c r="O126" s="75"/>
      <c r="P126" s="75"/>
      <c r="Q126" s="18"/>
      <c r="R126" s="18"/>
      <c r="S126" s="75"/>
      <c r="T126" s="75"/>
      <c r="U126" s="75"/>
      <c r="V126" s="75"/>
      <c r="W126" s="75"/>
      <c r="X126" s="75"/>
      <c r="Y126" s="75"/>
      <c r="Z126" s="75"/>
      <c r="AA126" s="77"/>
      <c r="AB126" s="75"/>
      <c r="AC126" s="75"/>
      <c r="AD126" s="75"/>
    </row>
    <row r="127" spans="1:30" x14ac:dyDescent="0.25">
      <c r="B127" s="17"/>
      <c r="C127" s="69"/>
      <c r="D127" s="69"/>
      <c r="E127" s="18"/>
      <c r="F127" s="18"/>
      <c r="G127" s="18"/>
      <c r="H127" s="18"/>
      <c r="I127" s="18"/>
      <c r="J127" s="18"/>
      <c r="K127" s="75"/>
      <c r="L127" s="75"/>
      <c r="M127" s="75"/>
      <c r="N127" s="75"/>
      <c r="O127" s="75"/>
      <c r="P127" s="75"/>
      <c r="Q127" s="18"/>
      <c r="R127" s="18"/>
      <c r="S127" s="75"/>
      <c r="T127" s="75"/>
      <c r="U127" s="75"/>
      <c r="V127" s="75"/>
      <c r="W127" s="75"/>
      <c r="X127" s="75"/>
      <c r="Y127" s="75"/>
      <c r="Z127" s="75"/>
      <c r="AA127" s="77"/>
    </row>
    <row r="128" spans="1:30" x14ac:dyDescent="0.25">
      <c r="B128" s="17"/>
      <c r="C128" s="69"/>
      <c r="D128" s="69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  <c r="P128" s="75"/>
      <c r="Q128" s="18"/>
      <c r="R128" s="18"/>
      <c r="S128" s="75"/>
      <c r="T128" s="75"/>
      <c r="U128" s="75"/>
      <c r="V128" s="75"/>
      <c r="W128" s="75"/>
      <c r="X128" s="75"/>
      <c r="Y128" s="75"/>
      <c r="Z128" s="75"/>
      <c r="AA128" s="77"/>
    </row>
    <row r="129" spans="1:28" x14ac:dyDescent="0.25">
      <c r="B129" s="17"/>
      <c r="C129" s="69"/>
      <c r="D129" s="69"/>
      <c r="E129" s="75"/>
      <c r="F129" s="75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18"/>
      <c r="R129" s="18"/>
      <c r="S129" s="75"/>
      <c r="T129" s="75"/>
      <c r="U129" s="75"/>
      <c r="V129" s="75"/>
      <c r="W129" s="75"/>
      <c r="X129" s="75"/>
      <c r="Y129" s="75"/>
      <c r="Z129" s="75"/>
      <c r="AA129" s="77"/>
    </row>
    <row r="130" spans="1:28" x14ac:dyDescent="0.25">
      <c r="B130" s="17"/>
      <c r="C130" s="69"/>
      <c r="D130" s="69"/>
      <c r="E130" s="75"/>
      <c r="F130" s="75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18"/>
      <c r="R130" s="18"/>
      <c r="S130" s="75"/>
      <c r="T130" s="75"/>
      <c r="U130" s="75"/>
      <c r="V130" s="75"/>
      <c r="W130" s="75"/>
      <c r="X130" s="75"/>
      <c r="Y130" s="75"/>
      <c r="Z130" s="75"/>
      <c r="AA130" s="77"/>
    </row>
    <row r="131" spans="1:28" x14ac:dyDescent="0.25">
      <c r="B131" s="17"/>
      <c r="C131" s="69"/>
      <c r="D131" s="69"/>
      <c r="E131" s="75"/>
      <c r="F131" s="75"/>
      <c r="G131" s="75"/>
      <c r="H131" s="75"/>
      <c r="I131" s="75"/>
      <c r="J131" s="75"/>
      <c r="K131" s="75"/>
      <c r="L131" s="75"/>
      <c r="M131" s="75"/>
      <c r="N131" s="75"/>
      <c r="O131" s="75"/>
      <c r="P131" s="75"/>
      <c r="Q131" s="18"/>
      <c r="R131" s="18"/>
      <c r="S131" s="75"/>
      <c r="T131" s="75"/>
      <c r="U131" s="75"/>
      <c r="V131" s="75"/>
      <c r="W131" s="75"/>
      <c r="X131" s="75"/>
      <c r="Y131" s="75"/>
      <c r="Z131" s="75"/>
      <c r="AA131" s="77"/>
    </row>
    <row r="132" spans="1:28" x14ac:dyDescent="0.25">
      <c r="B132" s="17"/>
      <c r="C132" s="69"/>
      <c r="D132" s="69"/>
      <c r="E132" s="75"/>
      <c r="F132" s="75"/>
      <c r="G132" s="75"/>
      <c r="H132" s="75"/>
      <c r="I132" s="75"/>
      <c r="J132" s="75"/>
      <c r="K132" s="75"/>
      <c r="L132" s="75"/>
      <c r="M132" s="75"/>
      <c r="N132" s="75"/>
      <c r="O132" s="75"/>
      <c r="P132" s="75"/>
      <c r="Q132" s="18"/>
      <c r="R132" s="18"/>
      <c r="S132" s="75"/>
      <c r="T132" s="75"/>
      <c r="U132" s="75"/>
      <c r="V132" s="75"/>
      <c r="W132" s="75"/>
      <c r="X132" s="75"/>
      <c r="Y132" s="75"/>
      <c r="Z132" s="75"/>
      <c r="AA132" s="77"/>
    </row>
    <row r="133" spans="1:28" x14ac:dyDescent="0.25">
      <c r="B133" s="17"/>
      <c r="C133" s="69"/>
      <c r="D133" s="69"/>
      <c r="E133" s="75"/>
      <c r="F133" s="75"/>
      <c r="G133" s="75"/>
      <c r="H133" s="75"/>
      <c r="I133" s="75"/>
      <c r="J133" s="75"/>
      <c r="K133" s="75"/>
      <c r="L133" s="75"/>
      <c r="M133" s="75"/>
      <c r="N133" s="75"/>
      <c r="O133" s="75"/>
      <c r="P133" s="75"/>
      <c r="Q133" s="18"/>
      <c r="R133" s="18"/>
      <c r="S133" s="75"/>
      <c r="T133" s="75"/>
      <c r="U133" s="75"/>
      <c r="V133" s="75"/>
      <c r="W133" s="75"/>
      <c r="X133" s="75"/>
      <c r="Y133" s="75"/>
      <c r="Z133" s="75"/>
      <c r="AA133" s="77"/>
    </row>
    <row r="134" spans="1:28" x14ac:dyDescent="0.25">
      <c r="B134" s="17"/>
      <c r="C134" s="72"/>
      <c r="D134" s="72"/>
      <c r="E134" s="75"/>
      <c r="F134" s="75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75"/>
      <c r="T134" s="75"/>
      <c r="U134" s="75"/>
      <c r="V134" s="75"/>
      <c r="W134" s="75"/>
      <c r="X134" s="75"/>
      <c r="Y134" s="75"/>
      <c r="Z134" s="75"/>
      <c r="AA134" s="77"/>
    </row>
    <row r="135" spans="1:28" x14ac:dyDescent="0.25">
      <c r="B135" s="17"/>
      <c r="C135" s="72"/>
      <c r="D135" s="72"/>
      <c r="E135" s="75"/>
      <c r="F135" s="75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75"/>
      <c r="R135" s="75"/>
      <c r="S135" s="75"/>
      <c r="T135" s="75"/>
      <c r="U135" s="75"/>
      <c r="V135" s="75"/>
      <c r="W135" s="75"/>
      <c r="X135" s="75"/>
      <c r="Y135" s="75"/>
      <c r="Z135" s="75"/>
      <c r="AA135" s="77"/>
    </row>
    <row r="136" spans="1:28" x14ac:dyDescent="0.25">
      <c r="B136" s="17"/>
      <c r="C136" s="72"/>
      <c r="D136" s="72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  <c r="P136" s="75"/>
      <c r="Q136" s="75"/>
      <c r="R136" s="75"/>
      <c r="S136" s="75"/>
      <c r="T136" s="75"/>
      <c r="U136" s="75"/>
      <c r="V136" s="75"/>
      <c r="W136" s="75"/>
      <c r="X136" s="75"/>
      <c r="Y136" s="75"/>
      <c r="Z136" s="75"/>
      <c r="AA136" s="77"/>
    </row>
    <row r="137" spans="1:28" ht="15.75" thickBot="1" x14ac:dyDescent="0.3">
      <c r="B137" s="19"/>
      <c r="C137" s="74"/>
      <c r="D137" s="74"/>
      <c r="E137" s="76"/>
      <c r="F137" s="76"/>
      <c r="G137" s="76"/>
      <c r="H137" s="76"/>
      <c r="I137" s="76"/>
      <c r="J137" s="76"/>
      <c r="K137" s="76"/>
      <c r="L137" s="76"/>
      <c r="M137" s="76"/>
      <c r="N137" s="76"/>
      <c r="O137" s="76"/>
      <c r="P137" s="76"/>
      <c r="Q137" s="76"/>
      <c r="R137" s="76"/>
      <c r="S137" s="76"/>
      <c r="T137" s="76"/>
      <c r="U137" s="76"/>
      <c r="V137" s="76"/>
      <c r="W137" s="76"/>
      <c r="X137" s="76"/>
      <c r="Y137" s="76"/>
      <c r="Z137" s="76"/>
      <c r="AA137" s="78"/>
      <c r="AB137">
        <f>A121*D123*(D124*B137*E137+F124*B137*G137+H124*B137*I137+J124*B137*K137+L124*B137*M137+N124*B137*O137)+A121*P123*(P124*B137*Q137+R124*B137*S137+T124*U137*B137+V124*W137*B137+X124*Y137*B137+Z124*AA137*B137)</f>
        <v>0</v>
      </c>
    </row>
    <row r="138" spans="1:28" x14ac:dyDescent="0.25">
      <c r="AB138">
        <f>AA138+Y138+W138+U138+S138+Q138+O138+M138+K138+I138+G138+E138</f>
        <v>0</v>
      </c>
    </row>
    <row r="139" spans="1:28" ht="15.75" thickBot="1" x14ac:dyDescent="0.3"/>
    <row r="140" spans="1:28" x14ac:dyDescent="0.25">
      <c r="A140">
        <f>'Feuille Diags'!M18</f>
        <v>0</v>
      </c>
      <c r="B140" s="347"/>
      <c r="C140" s="348"/>
      <c r="D140" s="348"/>
      <c r="E140" s="348"/>
      <c r="F140" s="348"/>
      <c r="G140" s="348"/>
      <c r="H140" s="348"/>
      <c r="I140" s="348"/>
      <c r="J140" s="348"/>
      <c r="K140" s="348"/>
      <c r="L140" s="348"/>
      <c r="M140" s="348"/>
      <c r="N140" s="348"/>
      <c r="O140" s="348"/>
      <c r="P140" s="348"/>
      <c r="Q140" s="349"/>
      <c r="R140" s="43"/>
    </row>
    <row r="141" spans="1:28" x14ac:dyDescent="0.25">
      <c r="B141" s="17"/>
      <c r="C141" s="18"/>
      <c r="D141" s="18"/>
      <c r="E141" s="345"/>
      <c r="F141" s="345"/>
      <c r="G141" s="345"/>
      <c r="H141" s="345"/>
      <c r="I141" s="345"/>
      <c r="J141" s="345"/>
      <c r="K141" s="345"/>
      <c r="L141" s="345"/>
      <c r="M141" s="345"/>
      <c r="N141" s="345"/>
      <c r="O141" s="345"/>
      <c r="P141" s="345"/>
      <c r="Q141" s="346"/>
      <c r="R141" s="43"/>
    </row>
    <row r="142" spans="1:28" x14ac:dyDescent="0.25">
      <c r="B142" s="17"/>
      <c r="C142" s="18"/>
      <c r="D142" s="18"/>
      <c r="E142" s="345"/>
      <c r="F142" s="345"/>
      <c r="G142" s="345"/>
      <c r="H142" s="345"/>
      <c r="I142" s="345"/>
      <c r="J142" s="345"/>
      <c r="K142" s="345"/>
      <c r="L142" s="345"/>
      <c r="M142" s="345"/>
      <c r="N142" s="345"/>
      <c r="O142" s="345"/>
      <c r="P142" s="43"/>
      <c r="Q142" s="73"/>
      <c r="R142" s="57"/>
    </row>
    <row r="143" spans="1:28" x14ac:dyDescent="0.25">
      <c r="B143" s="17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64"/>
      <c r="R143" s="18"/>
    </row>
    <row r="144" spans="1:28" x14ac:dyDescent="0.25">
      <c r="B144" s="17"/>
      <c r="C144" s="69"/>
      <c r="D144" s="69"/>
      <c r="E144" s="18"/>
      <c r="F144" s="18"/>
      <c r="G144" s="18"/>
      <c r="H144" s="18"/>
      <c r="I144" s="18"/>
      <c r="J144" s="18"/>
      <c r="K144" s="75"/>
      <c r="L144" s="75"/>
      <c r="M144" s="75"/>
      <c r="N144" s="75"/>
      <c r="O144" s="75"/>
      <c r="P144" s="75"/>
      <c r="Q144" s="64"/>
      <c r="R144" s="18"/>
    </row>
    <row r="145" spans="1:18" x14ac:dyDescent="0.25">
      <c r="B145" s="17"/>
      <c r="C145" s="69"/>
      <c r="D145" s="69"/>
      <c r="E145" s="18"/>
      <c r="F145" s="18"/>
      <c r="G145" s="18"/>
      <c r="H145" s="18"/>
      <c r="I145" s="18"/>
      <c r="J145" s="18"/>
      <c r="K145" s="75"/>
      <c r="L145" s="75"/>
      <c r="M145" s="75"/>
      <c r="N145" s="75"/>
      <c r="O145" s="75"/>
      <c r="P145" s="75"/>
      <c r="Q145" s="64"/>
      <c r="R145" s="18"/>
    </row>
    <row r="146" spans="1:18" x14ac:dyDescent="0.25">
      <c r="B146" s="17"/>
      <c r="C146" s="69"/>
      <c r="D146" s="69"/>
      <c r="E146" s="18"/>
      <c r="F146" s="18"/>
      <c r="G146" s="18"/>
      <c r="H146" s="18"/>
      <c r="I146" s="18"/>
      <c r="J146" s="18"/>
      <c r="K146" s="75"/>
      <c r="L146" s="75"/>
      <c r="M146" s="75"/>
      <c r="N146" s="75"/>
      <c r="O146" s="75"/>
      <c r="P146" s="75"/>
      <c r="Q146" s="64"/>
      <c r="R146" s="18"/>
    </row>
    <row r="147" spans="1:18" ht="15.75" thickBot="1" x14ac:dyDescent="0.3">
      <c r="B147" s="19"/>
      <c r="C147" s="70"/>
      <c r="D147" s="70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18"/>
    </row>
    <row r="149" spans="1:18" ht="15.75" thickBot="1" x14ac:dyDescent="0.3"/>
    <row r="150" spans="1:18" x14ac:dyDescent="0.25">
      <c r="A150">
        <f>'Feuille Diags'!E20</f>
        <v>0</v>
      </c>
      <c r="B150" s="347"/>
      <c r="C150" s="348"/>
      <c r="D150" s="348"/>
      <c r="E150" s="348"/>
      <c r="F150" s="348"/>
      <c r="G150" s="348"/>
      <c r="H150" s="348"/>
      <c r="I150" s="348"/>
      <c r="J150" s="348"/>
      <c r="K150" s="348"/>
      <c r="L150" s="348"/>
      <c r="M150" s="348"/>
      <c r="N150" s="348"/>
      <c r="O150" s="348"/>
      <c r="P150" s="348"/>
      <c r="Q150" s="349"/>
      <c r="R150" s="43"/>
    </row>
    <row r="151" spans="1:18" x14ac:dyDescent="0.25">
      <c r="B151" s="17"/>
      <c r="C151" s="18"/>
      <c r="D151" s="18"/>
      <c r="E151" s="345"/>
      <c r="F151" s="345"/>
      <c r="G151" s="345"/>
      <c r="H151" s="345"/>
      <c r="I151" s="345"/>
      <c r="J151" s="345"/>
      <c r="K151" s="345"/>
      <c r="L151" s="345"/>
      <c r="M151" s="345"/>
      <c r="N151" s="345"/>
      <c r="O151" s="345"/>
      <c r="P151" s="345"/>
      <c r="Q151" s="346"/>
      <c r="R151" s="43"/>
    </row>
    <row r="152" spans="1:18" x14ac:dyDescent="0.25">
      <c r="B152" s="17"/>
      <c r="C152" s="18"/>
      <c r="D152" s="18"/>
      <c r="E152" s="345"/>
      <c r="F152" s="345"/>
      <c r="G152" s="345"/>
      <c r="H152" s="345"/>
      <c r="I152" s="345"/>
      <c r="J152" s="345"/>
      <c r="K152" s="345"/>
      <c r="L152" s="345"/>
      <c r="M152" s="345"/>
      <c r="N152" s="345"/>
      <c r="O152" s="345"/>
      <c r="P152" s="43"/>
      <c r="Q152" s="73"/>
      <c r="R152" s="57"/>
    </row>
    <row r="153" spans="1:18" x14ac:dyDescent="0.25">
      <c r="B153" s="17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64"/>
      <c r="R153" s="18"/>
    </row>
    <row r="154" spans="1:18" x14ac:dyDescent="0.25">
      <c r="B154" s="17"/>
      <c r="C154" s="69"/>
      <c r="D154" s="69"/>
      <c r="E154" s="18"/>
      <c r="F154" s="18"/>
      <c r="G154" s="18"/>
      <c r="H154" s="18"/>
      <c r="I154" s="18"/>
      <c r="J154" s="18"/>
      <c r="K154" s="75"/>
      <c r="L154" s="75"/>
      <c r="M154" s="75"/>
      <c r="N154" s="75"/>
      <c r="O154" s="75"/>
      <c r="P154" s="75"/>
      <c r="Q154" s="64"/>
      <c r="R154" s="18"/>
    </row>
    <row r="155" spans="1:18" x14ac:dyDescent="0.25">
      <c r="B155" s="17"/>
      <c r="C155" s="69"/>
      <c r="D155" s="69"/>
      <c r="E155" s="18"/>
      <c r="F155" s="18"/>
      <c r="G155" s="18"/>
      <c r="H155" s="18"/>
      <c r="I155" s="18"/>
      <c r="J155" s="18"/>
      <c r="K155" s="75"/>
      <c r="L155" s="75"/>
      <c r="M155" s="75"/>
      <c r="N155" s="75"/>
      <c r="O155" s="75"/>
      <c r="P155" s="75"/>
      <c r="Q155" s="64"/>
      <c r="R155" s="18"/>
    </row>
    <row r="156" spans="1:18" x14ac:dyDescent="0.25">
      <c r="B156" s="17"/>
      <c r="C156" s="69"/>
      <c r="D156" s="69"/>
      <c r="E156" s="18"/>
      <c r="F156" s="18"/>
      <c r="G156" s="18"/>
      <c r="H156" s="18"/>
      <c r="I156" s="18"/>
      <c r="J156" s="18"/>
      <c r="K156" s="75"/>
      <c r="L156" s="75"/>
      <c r="M156" s="75"/>
      <c r="N156" s="75"/>
      <c r="O156" s="75"/>
      <c r="P156" s="75"/>
      <c r="Q156" s="64"/>
      <c r="R156" s="18"/>
    </row>
    <row r="157" spans="1:18" x14ac:dyDescent="0.25">
      <c r="B157" s="17"/>
      <c r="C157" s="69"/>
      <c r="D157" s="69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64"/>
      <c r="R157" s="18"/>
    </row>
    <row r="158" spans="1:18" x14ac:dyDescent="0.25">
      <c r="B158" s="17"/>
      <c r="C158" s="69"/>
      <c r="D158" s="69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64"/>
      <c r="R158" s="18"/>
    </row>
    <row r="159" spans="1:18" x14ac:dyDescent="0.25">
      <c r="B159" s="17"/>
      <c r="C159" s="69"/>
      <c r="D159" s="69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64"/>
      <c r="R159" s="18"/>
    </row>
    <row r="160" spans="1:18" ht="15.75" thickBot="1" x14ac:dyDescent="0.3">
      <c r="B160" s="19"/>
      <c r="C160" s="70"/>
      <c r="D160" s="70"/>
      <c r="E160" s="20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18"/>
    </row>
    <row r="162" spans="1:18" ht="15.75" thickBot="1" x14ac:dyDescent="0.3"/>
    <row r="163" spans="1:18" x14ac:dyDescent="0.25">
      <c r="A163">
        <f>'Feuille Diags'!F20</f>
        <v>0</v>
      </c>
      <c r="B163" s="347"/>
      <c r="C163" s="348"/>
      <c r="D163" s="348"/>
      <c r="E163" s="348"/>
      <c r="F163" s="348"/>
      <c r="G163" s="348"/>
      <c r="H163" s="348"/>
      <c r="I163" s="348"/>
      <c r="J163" s="348"/>
      <c r="K163" s="348"/>
      <c r="L163" s="348"/>
      <c r="M163" s="348"/>
      <c r="N163" s="348"/>
      <c r="O163" s="348"/>
      <c r="P163" s="348"/>
      <c r="Q163" s="349"/>
      <c r="R163" s="43"/>
    </row>
    <row r="164" spans="1:18" x14ac:dyDescent="0.25">
      <c r="B164" s="17"/>
      <c r="C164" s="18"/>
      <c r="D164" s="18"/>
      <c r="E164" s="345"/>
      <c r="F164" s="345"/>
      <c r="G164" s="345"/>
      <c r="H164" s="345"/>
      <c r="I164" s="345"/>
      <c r="J164" s="345"/>
      <c r="K164" s="345"/>
      <c r="L164" s="345"/>
      <c r="M164" s="345"/>
      <c r="N164" s="345"/>
      <c r="O164" s="345"/>
      <c r="P164" s="345"/>
      <c r="Q164" s="346"/>
      <c r="R164" s="43"/>
    </row>
    <row r="165" spans="1:18" x14ac:dyDescent="0.25">
      <c r="B165" s="17"/>
      <c r="C165" s="18"/>
      <c r="D165" s="18"/>
      <c r="E165" s="345"/>
      <c r="F165" s="345"/>
      <c r="G165" s="345"/>
      <c r="H165" s="345"/>
      <c r="I165" s="345"/>
      <c r="J165" s="345"/>
      <c r="K165" s="345"/>
      <c r="L165" s="345"/>
      <c r="M165" s="345"/>
      <c r="N165" s="345"/>
      <c r="O165" s="345"/>
      <c r="P165" s="43"/>
      <c r="Q165" s="73"/>
      <c r="R165" s="57"/>
    </row>
    <row r="166" spans="1:18" x14ac:dyDescent="0.25">
      <c r="B166" s="17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64"/>
      <c r="R166" s="18"/>
    </row>
    <row r="167" spans="1:18" x14ac:dyDescent="0.25">
      <c r="B167" s="17"/>
      <c r="C167" s="82"/>
      <c r="D167" s="69"/>
      <c r="E167" s="18"/>
      <c r="F167" s="18"/>
      <c r="G167" s="18"/>
      <c r="H167" s="18"/>
      <c r="I167" s="18"/>
      <c r="J167" s="18"/>
      <c r="K167" s="75"/>
      <c r="L167" s="75"/>
      <c r="M167" s="75"/>
      <c r="N167" s="75"/>
      <c r="O167" s="75"/>
      <c r="P167" s="75"/>
      <c r="Q167" s="64"/>
      <c r="R167" s="18"/>
    </row>
    <row r="168" spans="1:18" x14ac:dyDescent="0.25">
      <c r="B168" s="17"/>
      <c r="C168" s="82"/>
      <c r="D168" s="69"/>
      <c r="E168" s="18"/>
      <c r="F168" s="18"/>
      <c r="G168" s="18"/>
      <c r="H168" s="18"/>
      <c r="I168" s="18"/>
      <c r="J168" s="18"/>
      <c r="K168" s="75"/>
      <c r="L168" s="75"/>
      <c r="M168" s="75"/>
      <c r="N168" s="75"/>
      <c r="O168" s="75"/>
      <c r="P168" s="75"/>
      <c r="Q168" s="64"/>
      <c r="R168" s="18"/>
    </row>
    <row r="169" spans="1:18" x14ac:dyDescent="0.25">
      <c r="B169" s="17"/>
      <c r="C169" s="82"/>
      <c r="D169" s="69"/>
      <c r="E169" s="18"/>
      <c r="F169" s="18"/>
      <c r="G169" s="18"/>
      <c r="H169" s="18"/>
      <c r="I169" s="18"/>
      <c r="J169" s="18"/>
      <c r="K169" s="75"/>
      <c r="L169" s="75"/>
      <c r="M169" s="75"/>
      <c r="N169" s="75"/>
      <c r="O169" s="75"/>
      <c r="P169" s="75"/>
      <c r="Q169" s="64"/>
      <c r="R169" s="18"/>
    </row>
    <row r="170" spans="1:18" x14ac:dyDescent="0.25">
      <c r="B170" s="17"/>
      <c r="C170" s="82"/>
      <c r="D170" s="69"/>
      <c r="E170" s="75"/>
      <c r="F170" s="75"/>
      <c r="G170" s="75"/>
      <c r="H170" s="75"/>
      <c r="I170" s="75"/>
      <c r="J170" s="75"/>
      <c r="K170" s="75"/>
      <c r="L170" s="75"/>
      <c r="M170" s="75"/>
      <c r="N170" s="75"/>
      <c r="O170" s="75"/>
      <c r="P170" s="75"/>
      <c r="Q170" s="64"/>
      <c r="R170" s="18"/>
    </row>
    <row r="171" spans="1:18" x14ac:dyDescent="0.25">
      <c r="B171" s="17"/>
      <c r="C171" s="82"/>
      <c r="D171" s="69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5"/>
      <c r="Q171" s="64"/>
      <c r="R171" s="18"/>
    </row>
    <row r="172" spans="1:18" x14ac:dyDescent="0.25">
      <c r="B172" s="17"/>
      <c r="C172" s="82"/>
      <c r="D172" s="69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  <c r="P172" s="75"/>
      <c r="Q172" s="64"/>
      <c r="R172" s="18"/>
    </row>
    <row r="173" spans="1:18" ht="15.75" thickBot="1" x14ac:dyDescent="0.3">
      <c r="B173" s="19"/>
      <c r="C173" s="85"/>
      <c r="D173" s="70"/>
      <c r="E173" s="20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71"/>
      <c r="R173" s="18"/>
    </row>
    <row r="175" spans="1:18" ht="15.75" thickBot="1" x14ac:dyDescent="0.3"/>
    <row r="176" spans="1:18" x14ac:dyDescent="0.25">
      <c r="A176">
        <f>'Feuille Diags'!G20</f>
        <v>0</v>
      </c>
      <c r="B176" s="347"/>
      <c r="C176" s="348"/>
      <c r="D176" s="348"/>
      <c r="E176" s="348"/>
      <c r="F176" s="348"/>
      <c r="G176" s="348"/>
      <c r="H176" s="348"/>
      <c r="I176" s="348"/>
      <c r="J176" s="348"/>
      <c r="K176" s="348"/>
      <c r="L176" s="348"/>
      <c r="M176" s="348"/>
      <c r="N176" s="348"/>
      <c r="O176" s="348"/>
      <c r="P176" s="348"/>
      <c r="Q176" s="349"/>
      <c r="R176" s="43"/>
    </row>
    <row r="177" spans="1:18" x14ac:dyDescent="0.25">
      <c r="B177" s="17"/>
      <c r="C177" s="18"/>
      <c r="D177" s="18"/>
      <c r="E177" s="345"/>
      <c r="F177" s="345"/>
      <c r="G177" s="345"/>
      <c r="H177" s="345"/>
      <c r="I177" s="345"/>
      <c r="J177" s="345"/>
      <c r="K177" s="345"/>
      <c r="L177" s="345"/>
      <c r="M177" s="345"/>
      <c r="N177" s="345"/>
      <c r="O177" s="345"/>
      <c r="P177" s="345"/>
      <c r="Q177" s="346"/>
      <c r="R177" s="43"/>
    </row>
    <row r="178" spans="1:18" x14ac:dyDescent="0.25">
      <c r="B178" s="17"/>
      <c r="C178" s="18"/>
      <c r="D178" s="18"/>
      <c r="E178" s="345"/>
      <c r="F178" s="345"/>
      <c r="G178" s="345"/>
      <c r="H178" s="345"/>
      <c r="I178" s="345"/>
      <c r="J178" s="345"/>
      <c r="K178" s="345"/>
      <c r="L178" s="345"/>
      <c r="M178" s="345"/>
      <c r="N178" s="345"/>
      <c r="O178" s="345"/>
      <c r="P178" s="43"/>
      <c r="Q178" s="73"/>
      <c r="R178" s="57"/>
    </row>
    <row r="179" spans="1:18" x14ac:dyDescent="0.25">
      <c r="B179" s="17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64"/>
      <c r="R179" s="18"/>
    </row>
    <row r="180" spans="1:18" x14ac:dyDescent="0.25">
      <c r="B180" s="17"/>
      <c r="C180" s="82"/>
      <c r="D180" s="69"/>
      <c r="E180" s="18"/>
      <c r="F180" s="18"/>
      <c r="G180" s="18"/>
      <c r="H180" s="18"/>
      <c r="I180" s="18"/>
      <c r="J180" s="18"/>
      <c r="K180" s="75"/>
      <c r="L180" s="75"/>
      <c r="M180" s="75"/>
      <c r="N180" s="75"/>
      <c r="O180" s="75"/>
      <c r="P180" s="75"/>
      <c r="Q180" s="64"/>
      <c r="R180" s="18"/>
    </row>
    <row r="181" spans="1:18" x14ac:dyDescent="0.25">
      <c r="B181" s="17"/>
      <c r="C181" s="82"/>
      <c r="D181" s="69"/>
      <c r="E181" s="18"/>
      <c r="F181" s="18"/>
      <c r="G181" s="18"/>
      <c r="H181" s="18"/>
      <c r="I181" s="18"/>
      <c r="J181" s="18"/>
      <c r="K181" s="75"/>
      <c r="L181" s="75"/>
      <c r="M181" s="75"/>
      <c r="N181" s="75"/>
      <c r="O181" s="75"/>
      <c r="P181" s="75"/>
      <c r="Q181" s="64"/>
      <c r="R181" s="18"/>
    </row>
    <row r="182" spans="1:18" x14ac:dyDescent="0.25">
      <c r="B182" s="17"/>
      <c r="C182" s="82"/>
      <c r="D182" s="69"/>
      <c r="E182" s="18"/>
      <c r="F182" s="18"/>
      <c r="G182" s="18"/>
      <c r="H182" s="18"/>
      <c r="I182" s="18"/>
      <c r="J182" s="18"/>
      <c r="K182" s="75"/>
      <c r="L182" s="75"/>
      <c r="M182" s="75"/>
      <c r="N182" s="75"/>
      <c r="O182" s="75"/>
      <c r="P182" s="75"/>
      <c r="Q182" s="64"/>
      <c r="R182" s="18"/>
    </row>
    <row r="183" spans="1:18" x14ac:dyDescent="0.25">
      <c r="B183" s="17"/>
      <c r="C183" s="82"/>
      <c r="D183" s="69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5"/>
      <c r="Q183" s="64"/>
      <c r="R183" s="18"/>
    </row>
    <row r="184" spans="1:18" x14ac:dyDescent="0.25">
      <c r="B184" s="17"/>
      <c r="C184" s="82"/>
      <c r="D184" s="69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  <c r="P184" s="75"/>
      <c r="Q184" s="64"/>
      <c r="R184" s="18"/>
    </row>
    <row r="185" spans="1:18" x14ac:dyDescent="0.25">
      <c r="B185" s="17"/>
      <c r="C185" s="82"/>
      <c r="D185" s="69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  <c r="P185" s="75"/>
      <c r="Q185" s="64"/>
      <c r="R185" s="18"/>
    </row>
    <row r="186" spans="1:18" ht="15.75" thickBot="1" x14ac:dyDescent="0.3">
      <c r="B186" s="19"/>
      <c r="C186" s="85"/>
      <c r="D186" s="70"/>
      <c r="E186" s="20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71"/>
      <c r="R186" s="18"/>
    </row>
    <row r="188" spans="1:18" ht="15.75" thickBot="1" x14ac:dyDescent="0.3"/>
    <row r="189" spans="1:18" x14ac:dyDescent="0.25">
      <c r="A189">
        <f>'Feuille Diags'!H20</f>
        <v>0</v>
      </c>
      <c r="B189" s="347"/>
      <c r="C189" s="348"/>
      <c r="D189" s="348"/>
      <c r="E189" s="348"/>
      <c r="F189" s="348"/>
      <c r="G189" s="348"/>
      <c r="H189" s="348"/>
      <c r="I189" s="348"/>
      <c r="J189" s="348"/>
      <c r="K189" s="348"/>
      <c r="L189" s="348"/>
      <c r="M189" s="348"/>
      <c r="N189" s="348"/>
      <c r="O189" s="348"/>
      <c r="P189" s="348"/>
      <c r="Q189" s="349"/>
      <c r="R189" s="43"/>
    </row>
    <row r="190" spans="1:18" x14ac:dyDescent="0.25">
      <c r="B190" s="17"/>
      <c r="C190" s="18"/>
      <c r="D190" s="18"/>
      <c r="E190" s="345"/>
      <c r="F190" s="345"/>
      <c r="G190" s="345"/>
      <c r="H190" s="345"/>
      <c r="I190" s="345"/>
      <c r="J190" s="345"/>
      <c r="K190" s="345"/>
      <c r="L190" s="345"/>
      <c r="M190" s="345"/>
      <c r="N190" s="345"/>
      <c r="O190" s="345"/>
      <c r="P190" s="345"/>
      <c r="Q190" s="346"/>
      <c r="R190" s="43"/>
    </row>
    <row r="191" spans="1:18" x14ac:dyDescent="0.25">
      <c r="B191" s="17"/>
      <c r="C191" s="18"/>
      <c r="D191" s="18"/>
      <c r="E191" s="345"/>
      <c r="F191" s="345"/>
      <c r="G191" s="345"/>
      <c r="H191" s="345"/>
      <c r="I191" s="345"/>
      <c r="J191" s="345"/>
      <c r="K191" s="345"/>
      <c r="L191" s="345"/>
      <c r="M191" s="345"/>
      <c r="N191" s="345"/>
      <c r="O191" s="345"/>
      <c r="P191" s="43"/>
      <c r="Q191" s="73"/>
      <c r="R191" s="57"/>
    </row>
    <row r="192" spans="1:18" x14ac:dyDescent="0.25">
      <c r="B192" s="17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64"/>
      <c r="R192" s="18"/>
    </row>
    <row r="193" spans="2:18" x14ac:dyDescent="0.25">
      <c r="B193" s="17"/>
      <c r="C193" s="82"/>
      <c r="D193" s="69"/>
      <c r="E193" s="18"/>
      <c r="F193" s="18"/>
      <c r="G193" s="18"/>
      <c r="H193" s="18"/>
      <c r="I193" s="18"/>
      <c r="J193" s="18"/>
      <c r="K193" s="75"/>
      <c r="L193" s="75"/>
      <c r="M193" s="75"/>
      <c r="N193" s="75"/>
      <c r="O193" s="75"/>
      <c r="P193" s="75"/>
      <c r="Q193" s="64"/>
      <c r="R193" s="18"/>
    </row>
    <row r="194" spans="2:18" x14ac:dyDescent="0.25">
      <c r="B194" s="17"/>
      <c r="C194" s="82"/>
      <c r="D194" s="69"/>
      <c r="E194" s="18"/>
      <c r="F194" s="18"/>
      <c r="G194" s="18"/>
      <c r="H194" s="18"/>
      <c r="I194" s="18"/>
      <c r="J194" s="18"/>
      <c r="K194" s="75"/>
      <c r="L194" s="75"/>
      <c r="M194" s="75"/>
      <c r="N194" s="75"/>
      <c r="O194" s="75"/>
      <c r="P194" s="75"/>
      <c r="Q194" s="64"/>
      <c r="R194" s="18"/>
    </row>
    <row r="195" spans="2:18" x14ac:dyDescent="0.25">
      <c r="B195" s="17"/>
      <c r="C195" s="82"/>
      <c r="D195" s="69"/>
      <c r="E195" s="18"/>
      <c r="F195" s="18"/>
      <c r="G195" s="18"/>
      <c r="H195" s="18"/>
      <c r="I195" s="18"/>
      <c r="J195" s="18"/>
      <c r="K195" s="75"/>
      <c r="L195" s="75"/>
      <c r="M195" s="75"/>
      <c r="N195" s="75"/>
      <c r="O195" s="75"/>
      <c r="P195" s="75"/>
      <c r="Q195" s="64"/>
      <c r="R195" s="18"/>
    </row>
    <row r="196" spans="2:18" x14ac:dyDescent="0.25">
      <c r="B196" s="17"/>
      <c r="C196" s="82"/>
      <c r="D196" s="69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75"/>
      <c r="P196" s="75"/>
      <c r="Q196" s="64"/>
      <c r="R196" s="18"/>
    </row>
    <row r="197" spans="2:18" x14ac:dyDescent="0.25">
      <c r="B197" s="17"/>
      <c r="C197" s="82"/>
      <c r="D197" s="69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75"/>
      <c r="P197" s="75"/>
      <c r="Q197" s="64"/>
      <c r="R197" s="18"/>
    </row>
    <row r="198" spans="2:18" x14ac:dyDescent="0.25">
      <c r="B198" s="17"/>
      <c r="C198" s="82"/>
      <c r="D198" s="69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75"/>
      <c r="P198" s="75"/>
      <c r="Q198" s="64"/>
      <c r="R198" s="18"/>
    </row>
    <row r="199" spans="2:18" x14ac:dyDescent="0.25">
      <c r="B199" s="17"/>
      <c r="C199" s="82"/>
      <c r="D199" s="69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75"/>
      <c r="P199" s="75"/>
      <c r="Q199" s="64"/>
      <c r="R199" s="18"/>
    </row>
    <row r="200" spans="2:18" x14ac:dyDescent="0.25">
      <c r="B200" s="17"/>
      <c r="C200" s="82"/>
      <c r="D200" s="69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64"/>
      <c r="R200" s="18"/>
    </row>
    <row r="201" spans="2:18" x14ac:dyDescent="0.25">
      <c r="B201" s="17"/>
      <c r="C201" s="83"/>
      <c r="D201" s="72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75"/>
      <c r="P201" s="75"/>
      <c r="Q201" s="77"/>
      <c r="R201" s="75"/>
    </row>
    <row r="202" spans="2:18" x14ac:dyDescent="0.25">
      <c r="B202" s="17"/>
      <c r="C202" s="83"/>
      <c r="D202" s="72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75"/>
      <c r="P202" s="75"/>
      <c r="Q202" s="77"/>
      <c r="R202" s="75"/>
    </row>
    <row r="203" spans="2:18" x14ac:dyDescent="0.25">
      <c r="B203" s="17"/>
      <c r="C203" s="82"/>
      <c r="D203" s="18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75"/>
      <c r="P203" s="75"/>
      <c r="Q203" s="77"/>
      <c r="R203" s="18"/>
    </row>
    <row r="204" spans="2:18" x14ac:dyDescent="0.25">
      <c r="B204" s="17"/>
      <c r="C204" s="82"/>
      <c r="D204" s="18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75"/>
      <c r="P204" s="75"/>
      <c r="Q204" s="75"/>
    </row>
    <row r="205" spans="2:18" x14ac:dyDescent="0.25">
      <c r="B205" s="17"/>
      <c r="C205" s="82"/>
      <c r="D205" s="18"/>
      <c r="E205" s="345"/>
      <c r="F205" s="345"/>
      <c r="G205" s="345"/>
      <c r="H205" s="345"/>
      <c r="I205" s="345"/>
      <c r="J205" s="345"/>
      <c r="K205" s="345"/>
      <c r="L205" s="345"/>
      <c r="M205" s="345"/>
      <c r="N205" s="345"/>
      <c r="O205" s="345"/>
      <c r="P205" s="345"/>
      <c r="Q205" s="346"/>
      <c r="R205" s="43"/>
    </row>
    <row r="206" spans="2:18" x14ac:dyDescent="0.25">
      <c r="B206" s="17"/>
      <c r="C206" s="82"/>
      <c r="D206" s="18"/>
      <c r="E206" s="345"/>
      <c r="F206" s="345"/>
      <c r="G206" s="345"/>
      <c r="H206" s="345"/>
      <c r="I206" s="345"/>
      <c r="J206" s="345"/>
      <c r="K206" s="345"/>
      <c r="L206" s="345"/>
      <c r="M206" s="345"/>
      <c r="N206" s="345"/>
      <c r="O206" s="345"/>
      <c r="P206" s="43"/>
      <c r="Q206" s="73"/>
      <c r="R206" s="57"/>
    </row>
    <row r="207" spans="2:18" x14ac:dyDescent="0.25">
      <c r="B207" s="17"/>
      <c r="C207" s="82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64"/>
      <c r="R207" s="18"/>
    </row>
    <row r="208" spans="2:18" x14ac:dyDescent="0.25">
      <c r="B208" s="17"/>
      <c r="C208" s="82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64"/>
      <c r="R208" s="18"/>
    </row>
    <row r="209" spans="1:18" x14ac:dyDescent="0.25">
      <c r="B209" s="17"/>
      <c r="C209" s="82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64"/>
      <c r="R209" s="18"/>
    </row>
    <row r="210" spans="1:18" x14ac:dyDescent="0.25">
      <c r="B210" s="17"/>
      <c r="C210" s="82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64"/>
      <c r="R210" s="18"/>
    </row>
    <row r="211" spans="1:18" x14ac:dyDescent="0.25">
      <c r="B211" s="17"/>
      <c r="C211" s="82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64"/>
      <c r="R211" s="18"/>
    </row>
    <row r="212" spans="1:18" x14ac:dyDescent="0.25">
      <c r="B212" s="17"/>
      <c r="C212" s="82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64"/>
      <c r="R212" s="18"/>
    </row>
    <row r="213" spans="1:18" ht="15.75" thickBot="1" x14ac:dyDescent="0.3">
      <c r="B213" s="19"/>
      <c r="C213" s="85"/>
      <c r="D213" s="20"/>
      <c r="E213" s="20"/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71"/>
      <c r="R213" s="18"/>
    </row>
    <row r="215" spans="1:18" ht="15.75" thickBot="1" x14ac:dyDescent="0.3"/>
    <row r="216" spans="1:18" x14ac:dyDescent="0.25">
      <c r="A216">
        <f>'Feuille Diags'!I20</f>
        <v>0</v>
      </c>
      <c r="B216" s="347"/>
      <c r="C216" s="348"/>
      <c r="D216" s="348"/>
      <c r="E216" s="348"/>
      <c r="F216" s="348"/>
      <c r="G216" s="348"/>
      <c r="H216" s="348"/>
      <c r="I216" s="348"/>
      <c r="J216" s="348"/>
      <c r="K216" s="348"/>
      <c r="L216" s="348"/>
      <c r="M216" s="348"/>
      <c r="N216" s="348"/>
      <c r="O216" s="348"/>
      <c r="P216" s="348"/>
      <c r="Q216" s="349"/>
      <c r="R216" s="43"/>
    </row>
    <row r="217" spans="1:18" x14ac:dyDescent="0.25">
      <c r="B217" s="17"/>
      <c r="C217" s="18"/>
      <c r="D217" s="18"/>
      <c r="E217" s="345"/>
      <c r="F217" s="345"/>
      <c r="G217" s="345"/>
      <c r="H217" s="345"/>
      <c r="I217" s="345"/>
      <c r="J217" s="345"/>
      <c r="K217" s="345"/>
      <c r="L217" s="345"/>
      <c r="M217" s="345"/>
      <c r="N217" s="345"/>
      <c r="O217" s="345"/>
      <c r="P217" s="345"/>
      <c r="Q217" s="346"/>
      <c r="R217" s="43"/>
    </row>
    <row r="218" spans="1:18" x14ac:dyDescent="0.25">
      <c r="B218" s="17"/>
      <c r="C218" s="18"/>
      <c r="D218" s="18"/>
      <c r="E218" s="345"/>
      <c r="F218" s="345"/>
      <c r="G218" s="345"/>
      <c r="H218" s="345"/>
      <c r="I218" s="345"/>
      <c r="J218" s="345"/>
      <c r="K218" s="345"/>
      <c r="L218" s="345"/>
      <c r="M218" s="345"/>
      <c r="N218" s="345"/>
      <c r="O218" s="345"/>
      <c r="P218" s="43"/>
      <c r="Q218" s="73"/>
      <c r="R218" s="57"/>
    </row>
    <row r="219" spans="1:18" x14ac:dyDescent="0.25">
      <c r="B219" s="17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64"/>
      <c r="R219" s="18"/>
    </row>
    <row r="220" spans="1:18" x14ac:dyDescent="0.25">
      <c r="B220" s="17"/>
      <c r="C220" s="82"/>
      <c r="D220" s="69"/>
      <c r="E220" s="18"/>
      <c r="F220" s="18"/>
      <c r="G220" s="18"/>
      <c r="H220" s="18"/>
      <c r="I220" s="18"/>
      <c r="J220" s="18"/>
      <c r="K220" s="75"/>
      <c r="L220" s="75"/>
      <c r="M220" s="75"/>
      <c r="N220" s="75"/>
      <c r="O220" s="75"/>
      <c r="P220" s="75"/>
      <c r="Q220" s="64"/>
      <c r="R220" s="18"/>
    </row>
    <row r="221" spans="1:18" x14ac:dyDescent="0.25">
      <c r="B221" s="17"/>
      <c r="C221" s="82"/>
      <c r="D221" s="69"/>
      <c r="E221" s="18"/>
      <c r="F221" s="18"/>
      <c r="G221" s="18"/>
      <c r="H221" s="18"/>
      <c r="I221" s="18"/>
      <c r="J221" s="18"/>
      <c r="K221" s="75"/>
      <c r="L221" s="75"/>
      <c r="M221" s="75"/>
      <c r="N221" s="75"/>
      <c r="O221" s="75"/>
      <c r="P221" s="75"/>
      <c r="Q221" s="64"/>
      <c r="R221" s="18"/>
    </row>
    <row r="222" spans="1:18" x14ac:dyDescent="0.25">
      <c r="B222" s="17"/>
      <c r="C222" s="82"/>
      <c r="D222" s="69"/>
      <c r="E222" s="18"/>
      <c r="F222" s="18"/>
      <c r="G222" s="18"/>
      <c r="H222" s="18"/>
      <c r="I222" s="18"/>
      <c r="J222" s="18"/>
      <c r="K222" s="75"/>
      <c r="L222" s="75"/>
      <c r="M222" s="75"/>
      <c r="N222" s="75"/>
      <c r="O222" s="75"/>
      <c r="P222" s="75"/>
      <c r="Q222" s="64"/>
      <c r="R222" s="18"/>
    </row>
    <row r="223" spans="1:18" x14ac:dyDescent="0.25">
      <c r="B223" s="17"/>
      <c r="C223" s="82"/>
      <c r="D223" s="69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75"/>
      <c r="P223" s="75"/>
      <c r="Q223" s="64"/>
      <c r="R223" s="18"/>
    </row>
    <row r="224" spans="1:18" x14ac:dyDescent="0.25">
      <c r="B224" s="17"/>
      <c r="C224" s="82"/>
      <c r="D224" s="69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75"/>
      <c r="P224" s="75"/>
      <c r="Q224" s="64"/>
      <c r="R224" s="18"/>
    </row>
    <row r="225" spans="1:28" x14ac:dyDescent="0.25">
      <c r="B225" s="17"/>
      <c r="C225" s="82"/>
      <c r="D225" s="69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75"/>
      <c r="P225" s="75"/>
      <c r="Q225" s="64"/>
      <c r="R225" s="18"/>
    </row>
    <row r="226" spans="1:28" x14ac:dyDescent="0.25">
      <c r="B226" s="17"/>
      <c r="C226" s="82"/>
      <c r="D226" s="69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  <c r="P226" s="75"/>
      <c r="Q226" s="64"/>
      <c r="R226" s="18"/>
    </row>
    <row r="227" spans="1:28" x14ac:dyDescent="0.25">
      <c r="B227" s="17"/>
      <c r="C227" s="82"/>
      <c r="D227" s="69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75"/>
      <c r="P227" s="75"/>
      <c r="Q227" s="64"/>
      <c r="R227" s="18"/>
    </row>
    <row r="228" spans="1:28" x14ac:dyDescent="0.25">
      <c r="B228" s="17"/>
      <c r="C228" s="83"/>
      <c r="D228" s="72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75"/>
      <c r="P228" s="75"/>
      <c r="Q228" s="77"/>
      <c r="R228" s="75"/>
    </row>
    <row r="229" spans="1:28" x14ac:dyDescent="0.25">
      <c r="B229" s="17"/>
      <c r="C229" s="83"/>
      <c r="D229" s="72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75"/>
      <c r="P229" s="75"/>
      <c r="Q229" s="77"/>
      <c r="R229" s="75"/>
    </row>
    <row r="230" spans="1:28" x14ac:dyDescent="0.25">
      <c r="B230" s="17"/>
      <c r="C230" s="82"/>
      <c r="D230" s="18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75"/>
      <c r="P230" s="75"/>
      <c r="Q230" s="77"/>
      <c r="R230" s="75"/>
    </row>
    <row r="231" spans="1:28" x14ac:dyDescent="0.25">
      <c r="B231" s="17"/>
      <c r="C231" s="83"/>
      <c r="D231" s="72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75"/>
      <c r="P231" s="75"/>
      <c r="Q231" s="77"/>
      <c r="R231" s="75"/>
    </row>
    <row r="232" spans="1:28" ht="15.75" thickBot="1" x14ac:dyDescent="0.3">
      <c r="B232" s="19"/>
      <c r="C232" s="84"/>
      <c r="D232" s="74"/>
      <c r="E232" s="76"/>
      <c r="F232" s="76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71"/>
      <c r="R232" s="18"/>
    </row>
    <row r="233" spans="1:28" x14ac:dyDescent="0.25">
      <c r="E233" s="75"/>
      <c r="G233" s="75"/>
      <c r="I233" s="75"/>
      <c r="K233" s="75"/>
      <c r="M233" s="75"/>
      <c r="O233" s="75"/>
      <c r="Q233" s="75"/>
    </row>
    <row r="234" spans="1:28" ht="15.75" thickBot="1" x14ac:dyDescent="0.3"/>
    <row r="235" spans="1:28" x14ac:dyDescent="0.25">
      <c r="A235">
        <f>'Feuille Diags'!J20</f>
        <v>0</v>
      </c>
      <c r="B235" s="347"/>
      <c r="C235" s="348"/>
      <c r="D235" s="348"/>
      <c r="E235" s="348"/>
      <c r="F235" s="348"/>
      <c r="G235" s="348"/>
      <c r="H235" s="348"/>
      <c r="I235" s="348"/>
      <c r="J235" s="348"/>
      <c r="K235" s="348"/>
      <c r="L235" s="348"/>
      <c r="M235" s="348"/>
      <c r="N235" s="348"/>
      <c r="O235" s="348"/>
      <c r="P235" s="348"/>
      <c r="Q235" s="348"/>
      <c r="R235" s="348"/>
      <c r="S235" s="348"/>
      <c r="T235" s="348"/>
      <c r="U235" s="348"/>
      <c r="V235" s="348"/>
      <c r="W235" s="348"/>
      <c r="X235" s="348"/>
      <c r="Y235" s="348"/>
      <c r="Z235" s="348"/>
      <c r="AA235" s="349"/>
    </row>
    <row r="236" spans="1:28" x14ac:dyDescent="0.25">
      <c r="B236" s="17"/>
      <c r="C236" s="18"/>
      <c r="D236" s="18"/>
      <c r="E236" s="345"/>
      <c r="F236" s="345"/>
      <c r="G236" s="345"/>
      <c r="H236" s="345"/>
      <c r="I236" s="345"/>
      <c r="J236" s="345"/>
      <c r="K236" s="345"/>
      <c r="L236" s="345"/>
      <c r="M236" s="345"/>
      <c r="N236" s="345"/>
      <c r="O236" s="345"/>
      <c r="P236" s="345"/>
      <c r="Q236" s="345"/>
      <c r="R236" s="43"/>
      <c r="S236" s="18"/>
      <c r="T236" s="18"/>
      <c r="U236" s="18"/>
      <c r="V236" s="18"/>
      <c r="W236" s="18"/>
      <c r="X236" s="18"/>
      <c r="Y236" s="18"/>
      <c r="Z236" s="18"/>
      <c r="AA236" s="64"/>
    </row>
    <row r="237" spans="1:28" x14ac:dyDescent="0.25">
      <c r="B237" s="17"/>
      <c r="C237" s="18"/>
      <c r="D237" s="18"/>
      <c r="E237" s="345"/>
      <c r="F237" s="345"/>
      <c r="G237" s="345"/>
      <c r="H237" s="345"/>
      <c r="I237" s="345"/>
      <c r="J237" s="345"/>
      <c r="K237" s="345"/>
      <c r="L237" s="345"/>
      <c r="M237" s="345"/>
      <c r="N237" s="345"/>
      <c r="O237" s="345"/>
      <c r="P237" s="43"/>
      <c r="Q237" s="345"/>
      <c r="R237" s="345"/>
      <c r="S237" s="345"/>
      <c r="T237" s="345"/>
      <c r="U237" s="345"/>
      <c r="V237" s="345"/>
      <c r="W237" s="345"/>
      <c r="X237" s="345"/>
      <c r="Y237" s="345"/>
      <c r="Z237" s="345"/>
      <c r="AA237" s="346"/>
    </row>
    <row r="238" spans="1:28" x14ac:dyDescent="0.25">
      <c r="B238" s="17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75"/>
      <c r="T238" s="75"/>
      <c r="U238" s="75"/>
      <c r="V238" s="75"/>
      <c r="W238" s="75"/>
      <c r="X238" s="75"/>
      <c r="Y238" s="75"/>
      <c r="Z238" s="75"/>
      <c r="AA238" s="77"/>
    </row>
    <row r="239" spans="1:28" x14ac:dyDescent="0.25">
      <c r="B239" s="17"/>
      <c r="C239" s="69"/>
      <c r="D239" s="69"/>
      <c r="E239" s="18"/>
      <c r="F239" s="18"/>
      <c r="G239" s="18"/>
      <c r="H239" s="18"/>
      <c r="I239" s="18"/>
      <c r="J239" s="18"/>
      <c r="K239" s="75"/>
      <c r="L239" s="75"/>
      <c r="M239" s="75"/>
      <c r="N239" s="75"/>
      <c r="O239" s="75"/>
      <c r="P239" s="75"/>
      <c r="Q239" s="75"/>
      <c r="R239" s="75"/>
      <c r="S239" s="75"/>
      <c r="T239" s="75"/>
      <c r="U239" s="75"/>
      <c r="V239" s="75"/>
      <c r="W239" s="75"/>
      <c r="X239" s="75"/>
      <c r="Y239" s="75"/>
      <c r="Z239" s="75"/>
      <c r="AA239" s="77"/>
    </row>
    <row r="240" spans="1:28" x14ac:dyDescent="0.25">
      <c r="B240" s="17"/>
      <c r="C240" s="69"/>
      <c r="D240" s="69"/>
      <c r="E240" s="18"/>
      <c r="F240" s="18"/>
      <c r="G240" s="18"/>
      <c r="H240" s="18"/>
      <c r="I240" s="18"/>
      <c r="J240" s="18"/>
      <c r="K240" s="75"/>
      <c r="L240" s="75"/>
      <c r="M240" s="75"/>
      <c r="N240" s="75"/>
      <c r="O240" s="75"/>
      <c r="P240" s="75"/>
      <c r="Q240" s="75"/>
      <c r="R240" s="75"/>
      <c r="S240" s="75"/>
      <c r="T240" s="75"/>
      <c r="U240" s="75"/>
      <c r="V240" s="75"/>
      <c r="W240" s="75"/>
      <c r="X240" s="75"/>
      <c r="Y240" s="75"/>
      <c r="Z240" s="75"/>
      <c r="AA240" s="77"/>
      <c r="AB240" s="75"/>
    </row>
    <row r="241" spans="1:28" x14ac:dyDescent="0.25">
      <c r="B241" s="17"/>
      <c r="C241" s="69"/>
      <c r="D241" s="69"/>
      <c r="E241" s="18"/>
      <c r="F241" s="18"/>
      <c r="G241" s="18"/>
      <c r="H241" s="18"/>
      <c r="I241" s="18"/>
      <c r="J241" s="18"/>
      <c r="K241" s="75"/>
      <c r="L241" s="75"/>
      <c r="M241" s="75"/>
      <c r="N241" s="75"/>
      <c r="O241" s="75"/>
      <c r="P241" s="75"/>
      <c r="Q241" s="75"/>
      <c r="R241" s="75"/>
      <c r="S241" s="75"/>
      <c r="T241" s="75"/>
      <c r="U241" s="75"/>
      <c r="V241" s="75"/>
      <c r="W241" s="75"/>
      <c r="X241" s="75"/>
      <c r="Y241" s="75"/>
      <c r="Z241" s="75"/>
      <c r="AA241" s="77"/>
    </row>
    <row r="242" spans="1:28" x14ac:dyDescent="0.25">
      <c r="B242" s="17"/>
      <c r="C242" s="69"/>
      <c r="D242" s="69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75"/>
      <c r="P242" s="75"/>
      <c r="Q242" s="75"/>
      <c r="R242" s="75"/>
      <c r="S242" s="75"/>
      <c r="T242" s="75"/>
      <c r="U242" s="75"/>
      <c r="V242" s="75"/>
      <c r="W242" s="75"/>
      <c r="X242" s="75"/>
      <c r="Y242" s="75"/>
      <c r="Z242" s="75"/>
      <c r="AA242" s="77"/>
    </row>
    <row r="243" spans="1:28" x14ac:dyDescent="0.25">
      <c r="B243" s="17"/>
      <c r="C243" s="69"/>
      <c r="D243" s="69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75"/>
      <c r="P243" s="75"/>
      <c r="Q243" s="75"/>
      <c r="R243" s="75"/>
      <c r="S243" s="75"/>
      <c r="T243" s="75"/>
      <c r="U243" s="75"/>
      <c r="V243" s="75"/>
      <c r="W243" s="75"/>
      <c r="X243" s="75"/>
      <c r="Y243" s="75"/>
      <c r="Z243" s="75"/>
      <c r="AA243" s="77"/>
    </row>
    <row r="244" spans="1:28" x14ac:dyDescent="0.25">
      <c r="B244" s="17"/>
      <c r="C244" s="69"/>
      <c r="D244" s="69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75"/>
      <c r="P244" s="75"/>
      <c r="Q244" s="75"/>
      <c r="R244" s="75"/>
      <c r="S244" s="75"/>
      <c r="T244" s="75"/>
      <c r="U244" s="75"/>
      <c r="V244" s="75"/>
      <c r="W244" s="75"/>
      <c r="X244" s="75"/>
      <c r="Y244" s="75"/>
      <c r="Z244" s="75"/>
      <c r="AA244" s="77"/>
    </row>
    <row r="245" spans="1:28" x14ac:dyDescent="0.25">
      <c r="B245" s="17"/>
      <c r="C245" s="69"/>
      <c r="D245" s="69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75"/>
      <c r="P245" s="75"/>
      <c r="Q245" s="75"/>
      <c r="R245" s="75"/>
      <c r="S245" s="75"/>
      <c r="T245" s="75"/>
      <c r="U245" s="75"/>
      <c r="V245" s="75"/>
      <c r="W245" s="75"/>
      <c r="X245" s="75"/>
      <c r="Y245" s="75"/>
      <c r="Z245" s="75"/>
      <c r="AA245" s="77"/>
    </row>
    <row r="246" spans="1:28" x14ac:dyDescent="0.25">
      <c r="B246" s="17"/>
      <c r="C246" s="69"/>
      <c r="D246" s="69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75"/>
      <c r="P246" s="75"/>
      <c r="Q246" s="75"/>
      <c r="R246" s="75"/>
      <c r="S246" s="75"/>
      <c r="T246" s="75"/>
      <c r="U246" s="75"/>
      <c r="V246" s="75"/>
      <c r="W246" s="75"/>
      <c r="X246" s="75"/>
      <c r="Y246" s="75"/>
      <c r="Z246" s="75"/>
      <c r="AA246" s="77"/>
    </row>
    <row r="247" spans="1:28" x14ac:dyDescent="0.25">
      <c r="B247" s="17"/>
      <c r="C247" s="69"/>
      <c r="D247" s="69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75"/>
      <c r="P247" s="75"/>
      <c r="Q247" s="75"/>
      <c r="R247" s="75"/>
      <c r="S247" s="75"/>
      <c r="T247" s="75"/>
      <c r="U247" s="75"/>
      <c r="V247" s="75"/>
      <c r="W247" s="75"/>
      <c r="X247" s="75"/>
      <c r="Y247" s="75"/>
      <c r="Z247" s="75"/>
      <c r="AA247" s="77"/>
    </row>
    <row r="248" spans="1:28" x14ac:dyDescent="0.25">
      <c r="B248" s="17"/>
      <c r="C248" s="72"/>
      <c r="D248" s="72"/>
      <c r="E248" s="75"/>
      <c r="F248" s="75"/>
      <c r="G248" s="18"/>
      <c r="H248" s="18"/>
      <c r="I248" s="18"/>
      <c r="J248" s="18"/>
      <c r="K248" s="75"/>
      <c r="L248" s="75"/>
      <c r="M248" s="75"/>
      <c r="N248" s="75"/>
      <c r="O248" s="75"/>
      <c r="P248" s="75"/>
      <c r="Q248" s="75"/>
      <c r="R248" s="75"/>
      <c r="S248" s="75"/>
      <c r="T248" s="75"/>
      <c r="U248" s="75"/>
      <c r="V248" s="75"/>
      <c r="W248" s="75"/>
      <c r="X248" s="75"/>
      <c r="Y248" s="75"/>
      <c r="Z248" s="75"/>
      <c r="AA248" s="77"/>
    </row>
    <row r="249" spans="1:28" x14ac:dyDescent="0.25">
      <c r="B249" s="17"/>
      <c r="C249" s="72"/>
      <c r="D249" s="72"/>
      <c r="E249" s="75"/>
      <c r="F249" s="75"/>
      <c r="G249" s="18"/>
      <c r="H249" s="18"/>
      <c r="I249" s="18"/>
      <c r="J249" s="18"/>
      <c r="K249" s="75"/>
      <c r="L249" s="75"/>
      <c r="M249" s="75"/>
      <c r="N249" s="75"/>
      <c r="O249" s="75"/>
      <c r="P249" s="75"/>
      <c r="Q249" s="75"/>
      <c r="R249" s="75"/>
      <c r="S249" s="75"/>
      <c r="T249" s="75"/>
      <c r="U249" s="75"/>
      <c r="V249" s="75"/>
      <c r="W249" s="75"/>
      <c r="X249" s="75"/>
      <c r="Y249" s="75"/>
      <c r="Z249" s="75"/>
      <c r="AA249" s="77"/>
    </row>
    <row r="250" spans="1:28" x14ac:dyDescent="0.25">
      <c r="B250" s="17"/>
      <c r="C250" s="72"/>
      <c r="D250" s="72"/>
      <c r="E250" s="75"/>
      <c r="F250" s="75"/>
      <c r="G250" s="18"/>
      <c r="H250" s="18"/>
      <c r="I250" s="18"/>
      <c r="J250" s="18"/>
      <c r="K250" s="75"/>
      <c r="L250" s="75"/>
      <c r="M250" s="75"/>
      <c r="N250" s="75"/>
      <c r="O250" s="75"/>
      <c r="P250" s="75"/>
      <c r="Q250" s="75"/>
      <c r="R250" s="75"/>
      <c r="S250" s="75"/>
      <c r="T250" s="75"/>
      <c r="U250" s="75"/>
      <c r="V250" s="75"/>
      <c r="W250" s="75"/>
      <c r="X250" s="75"/>
      <c r="Y250" s="75"/>
      <c r="Z250" s="75"/>
      <c r="AA250" s="77"/>
    </row>
    <row r="251" spans="1:28" ht="15.75" thickBot="1" x14ac:dyDescent="0.3">
      <c r="B251" s="19"/>
      <c r="C251" s="74"/>
      <c r="D251" s="74"/>
      <c r="E251" s="76"/>
      <c r="F251" s="76"/>
      <c r="G251" s="76"/>
      <c r="H251" s="76"/>
      <c r="I251" s="76"/>
      <c r="J251" s="76"/>
      <c r="K251" s="76"/>
      <c r="L251" s="76"/>
      <c r="M251" s="76"/>
      <c r="N251" s="76"/>
      <c r="O251" s="76"/>
      <c r="P251" s="76"/>
      <c r="Q251" s="76"/>
      <c r="R251" s="76"/>
      <c r="S251" s="76"/>
      <c r="T251" s="76"/>
      <c r="U251" s="76"/>
      <c r="V251" s="76"/>
      <c r="W251" s="76"/>
      <c r="X251" s="76"/>
      <c r="Y251" s="76"/>
      <c r="Z251" s="76"/>
      <c r="AA251" s="78"/>
      <c r="AB251">
        <f>A235*D237*(D238*B251*E251+F238*B251*G251+H238*B251*I251+J238*B251*K251+L238*B251*M251+N238*B251*O251)+A235*P237*(P238*B251*Q251+R238*B251*S251+T238*U251*B251+V238*W251*B251+X238*Y251*B251+Z238*AA251*B251)</f>
        <v>0</v>
      </c>
    </row>
    <row r="252" spans="1:28" x14ac:dyDescent="0.25">
      <c r="E252" s="75"/>
      <c r="G252" s="75"/>
      <c r="I252" s="75"/>
      <c r="K252" s="75"/>
      <c r="M252" s="75"/>
      <c r="O252" s="75"/>
      <c r="Q252" s="75"/>
      <c r="S252" s="75"/>
      <c r="U252" s="75"/>
      <c r="W252" s="75"/>
      <c r="Y252" s="75"/>
      <c r="AA252" s="75"/>
      <c r="AB252">
        <f>AA252+Y252+W252+U252+S252+Q252+O252+M252+K252+I252+G252+E252</f>
        <v>0</v>
      </c>
    </row>
    <row r="253" spans="1:28" ht="15.75" thickBot="1" x14ac:dyDescent="0.3"/>
    <row r="254" spans="1:28" x14ac:dyDescent="0.25">
      <c r="A254">
        <f>'Feuille Diags'!K20</f>
        <v>0</v>
      </c>
      <c r="B254" s="347"/>
      <c r="C254" s="348"/>
      <c r="D254" s="348"/>
      <c r="E254" s="348"/>
      <c r="F254" s="348"/>
      <c r="G254" s="348"/>
      <c r="H254" s="348"/>
      <c r="I254" s="348"/>
      <c r="J254" s="348"/>
      <c r="K254" s="348"/>
      <c r="L254" s="348"/>
      <c r="M254" s="348"/>
      <c r="N254" s="348"/>
      <c r="O254" s="348"/>
      <c r="P254" s="348"/>
      <c r="Q254" s="349"/>
      <c r="R254" s="43"/>
    </row>
    <row r="255" spans="1:28" x14ac:dyDescent="0.25">
      <c r="B255" s="17"/>
      <c r="C255" s="18"/>
      <c r="D255" s="18"/>
      <c r="E255" s="345"/>
      <c r="F255" s="345"/>
      <c r="G255" s="345"/>
      <c r="H255" s="345"/>
      <c r="I255" s="345"/>
      <c r="J255" s="345"/>
      <c r="K255" s="345"/>
      <c r="L255" s="345"/>
      <c r="M255" s="345"/>
      <c r="N255" s="345"/>
      <c r="O255" s="345"/>
      <c r="P255" s="345"/>
      <c r="Q255" s="346"/>
      <c r="R255" s="43"/>
    </row>
    <row r="256" spans="1:28" x14ac:dyDescent="0.25">
      <c r="B256" s="17"/>
      <c r="C256" s="18"/>
      <c r="D256" s="18"/>
      <c r="E256" s="345"/>
      <c r="F256" s="345"/>
      <c r="G256" s="345"/>
      <c r="H256" s="345"/>
      <c r="I256" s="345"/>
      <c r="J256" s="345"/>
      <c r="K256" s="345"/>
      <c r="L256" s="345"/>
      <c r="M256" s="345"/>
      <c r="N256" s="345"/>
      <c r="O256" s="345"/>
      <c r="P256" s="43"/>
      <c r="Q256" s="73"/>
      <c r="R256" s="57"/>
    </row>
    <row r="257" spans="1:18" x14ac:dyDescent="0.25">
      <c r="B257" s="17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64"/>
      <c r="R257" s="18"/>
    </row>
    <row r="258" spans="1:18" x14ac:dyDescent="0.25">
      <c r="B258" s="17"/>
      <c r="C258" s="69"/>
      <c r="D258" s="69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64"/>
      <c r="R258" s="18"/>
    </row>
    <row r="259" spans="1:18" x14ac:dyDescent="0.25">
      <c r="B259" s="17"/>
      <c r="C259" s="69"/>
      <c r="D259" s="69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64"/>
      <c r="R259" s="18"/>
    </row>
    <row r="260" spans="1:18" x14ac:dyDescent="0.25">
      <c r="B260" s="17"/>
      <c r="C260" s="69"/>
      <c r="D260" s="69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64"/>
      <c r="R260" s="18"/>
    </row>
    <row r="261" spans="1:18" x14ac:dyDescent="0.25">
      <c r="B261" s="17"/>
      <c r="C261" s="69"/>
      <c r="D261" s="69"/>
      <c r="E261" s="75"/>
      <c r="F261" s="75"/>
      <c r="G261" s="18"/>
      <c r="H261" s="18"/>
      <c r="I261" s="18"/>
      <c r="J261" s="18"/>
      <c r="K261" s="75"/>
      <c r="L261" s="75"/>
      <c r="M261" s="75"/>
      <c r="N261" s="75"/>
      <c r="O261" s="75"/>
      <c r="P261" s="75"/>
      <c r="Q261" s="64"/>
      <c r="R261" s="18"/>
    </row>
    <row r="262" spans="1:18" x14ac:dyDescent="0.25">
      <c r="B262" s="17"/>
      <c r="C262" s="69"/>
      <c r="D262" s="69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75"/>
      <c r="P262" s="75"/>
      <c r="Q262" s="77"/>
      <c r="R262" s="75"/>
    </row>
    <row r="263" spans="1:18" x14ac:dyDescent="0.25">
      <c r="B263" s="17"/>
      <c r="C263" s="69"/>
      <c r="D263" s="69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  <c r="P263" s="75"/>
      <c r="Q263" s="77"/>
      <c r="R263" s="75"/>
    </row>
    <row r="264" spans="1:18" ht="15.75" thickBot="1" x14ac:dyDescent="0.3">
      <c r="B264" s="19"/>
      <c r="C264" s="70"/>
      <c r="D264" s="70"/>
      <c r="E264" s="20"/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71"/>
      <c r="R264" s="18"/>
    </row>
    <row r="266" spans="1:18" ht="15.75" thickBot="1" x14ac:dyDescent="0.3"/>
    <row r="267" spans="1:18" x14ac:dyDescent="0.25">
      <c r="A267">
        <f>'Feuille Diags'!L20</f>
        <v>0</v>
      </c>
      <c r="B267" s="347"/>
      <c r="C267" s="348"/>
      <c r="D267" s="348"/>
      <c r="E267" s="348"/>
      <c r="F267" s="348"/>
      <c r="G267" s="348"/>
      <c r="H267" s="348"/>
      <c r="I267" s="348"/>
      <c r="J267" s="348"/>
      <c r="K267" s="348"/>
      <c r="L267" s="348"/>
      <c r="M267" s="348"/>
      <c r="N267" s="348"/>
      <c r="O267" s="348"/>
      <c r="P267" s="348"/>
      <c r="Q267" s="349"/>
      <c r="R267" s="43"/>
    </row>
    <row r="268" spans="1:18" x14ac:dyDescent="0.25">
      <c r="B268" s="17"/>
      <c r="C268" s="18"/>
      <c r="D268" s="18"/>
      <c r="E268" s="345"/>
      <c r="F268" s="345"/>
      <c r="G268" s="345"/>
      <c r="H268" s="345"/>
      <c r="I268" s="345"/>
      <c r="J268" s="345"/>
      <c r="K268" s="345"/>
      <c r="L268" s="345"/>
      <c r="M268" s="345"/>
      <c r="N268" s="345"/>
      <c r="O268" s="345"/>
      <c r="P268" s="345"/>
      <c r="Q268" s="346"/>
      <c r="R268" s="43"/>
    </row>
    <row r="269" spans="1:18" x14ac:dyDescent="0.25">
      <c r="B269" s="17"/>
      <c r="C269" s="18"/>
      <c r="D269" s="18"/>
      <c r="E269" s="345"/>
      <c r="F269" s="345"/>
      <c r="G269" s="345"/>
      <c r="H269" s="345"/>
      <c r="I269" s="345"/>
      <c r="J269" s="345"/>
      <c r="K269" s="345"/>
      <c r="L269" s="345"/>
      <c r="M269" s="345"/>
      <c r="N269" s="345"/>
      <c r="O269" s="345"/>
      <c r="P269" s="43"/>
      <c r="Q269" s="73"/>
      <c r="R269" s="57"/>
    </row>
    <row r="270" spans="1:18" x14ac:dyDescent="0.25">
      <c r="B270" s="17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64"/>
      <c r="R270" s="18"/>
    </row>
    <row r="271" spans="1:18" x14ac:dyDescent="0.25">
      <c r="B271" s="17"/>
      <c r="C271" s="82"/>
      <c r="D271" s="69"/>
      <c r="E271" s="18"/>
      <c r="F271" s="18"/>
      <c r="G271" s="18"/>
      <c r="H271" s="18"/>
      <c r="I271" s="18"/>
      <c r="J271" s="18"/>
      <c r="K271" s="75"/>
      <c r="L271" s="75"/>
      <c r="M271" s="75"/>
      <c r="N271" s="75"/>
      <c r="O271" s="75"/>
      <c r="P271" s="75"/>
      <c r="Q271" s="64"/>
      <c r="R271" s="18"/>
    </row>
    <row r="272" spans="1:18" x14ac:dyDescent="0.25">
      <c r="B272" s="17"/>
      <c r="C272" s="82"/>
      <c r="D272" s="69"/>
      <c r="E272" s="18"/>
      <c r="F272" s="18"/>
      <c r="G272" s="18"/>
      <c r="H272" s="18"/>
      <c r="I272" s="18"/>
      <c r="J272" s="18"/>
      <c r="K272" s="75"/>
      <c r="L272" s="75"/>
      <c r="M272" s="75"/>
      <c r="N272" s="75"/>
      <c r="O272" s="75"/>
      <c r="P272" s="75"/>
      <c r="Q272" s="64"/>
      <c r="R272" s="18"/>
    </row>
    <row r="273" spans="2:18" x14ac:dyDescent="0.25">
      <c r="B273" s="17"/>
      <c r="C273" s="82"/>
      <c r="D273" s="69"/>
      <c r="E273" s="18"/>
      <c r="F273" s="18"/>
      <c r="G273" s="18"/>
      <c r="H273" s="18"/>
      <c r="I273" s="18"/>
      <c r="J273" s="18"/>
      <c r="K273" s="75"/>
      <c r="L273" s="75"/>
      <c r="M273" s="75"/>
      <c r="N273" s="75"/>
      <c r="O273" s="75"/>
      <c r="P273" s="75"/>
      <c r="Q273" s="64"/>
      <c r="R273" s="18"/>
    </row>
    <row r="274" spans="2:18" x14ac:dyDescent="0.25">
      <c r="B274" s="17"/>
      <c r="C274" s="82"/>
      <c r="D274" s="69"/>
      <c r="E274" s="75"/>
      <c r="F274" s="75"/>
      <c r="G274" s="75"/>
      <c r="H274" s="75"/>
      <c r="I274" s="75"/>
      <c r="J274" s="75"/>
      <c r="K274" s="75"/>
      <c r="L274" s="75"/>
      <c r="M274" s="75"/>
      <c r="N274" s="75"/>
      <c r="O274" s="75"/>
      <c r="P274" s="75"/>
      <c r="Q274" s="64"/>
      <c r="R274" s="18"/>
    </row>
    <row r="275" spans="2:18" x14ac:dyDescent="0.25">
      <c r="B275" s="17"/>
      <c r="C275" s="82"/>
      <c r="D275" s="69"/>
      <c r="E275" s="75"/>
      <c r="F275" s="75"/>
      <c r="G275" s="75"/>
      <c r="H275" s="75"/>
      <c r="I275" s="75"/>
      <c r="J275" s="75"/>
      <c r="K275" s="75"/>
      <c r="L275" s="75"/>
      <c r="M275" s="75"/>
      <c r="N275" s="75"/>
      <c r="O275" s="75"/>
      <c r="P275" s="75"/>
      <c r="Q275" s="64"/>
      <c r="R275" s="18"/>
    </row>
    <row r="276" spans="2:18" x14ac:dyDescent="0.25">
      <c r="B276" s="17"/>
      <c r="C276" s="82"/>
      <c r="D276" s="69"/>
      <c r="E276" s="75"/>
      <c r="F276" s="75"/>
      <c r="G276" s="75"/>
      <c r="H276" s="75"/>
      <c r="I276" s="75"/>
      <c r="J276" s="75"/>
      <c r="K276" s="75"/>
      <c r="L276" s="75"/>
      <c r="M276" s="75"/>
      <c r="N276" s="75"/>
      <c r="O276" s="75"/>
      <c r="P276" s="75"/>
      <c r="Q276" s="64"/>
      <c r="R276" s="18"/>
    </row>
    <row r="277" spans="2:18" x14ac:dyDescent="0.25">
      <c r="B277" s="17"/>
      <c r="C277" s="82"/>
      <c r="D277" s="69"/>
      <c r="E277" s="75"/>
      <c r="F277" s="75"/>
      <c r="G277" s="75"/>
      <c r="H277" s="75"/>
      <c r="I277" s="75"/>
      <c r="J277" s="75"/>
      <c r="K277" s="75"/>
      <c r="L277" s="75"/>
      <c r="M277" s="75"/>
      <c r="N277" s="75"/>
      <c r="O277" s="75"/>
      <c r="P277" s="75"/>
      <c r="Q277" s="64"/>
      <c r="R277" s="18"/>
    </row>
    <row r="278" spans="2:18" x14ac:dyDescent="0.25">
      <c r="B278" s="17"/>
      <c r="C278" s="82"/>
      <c r="D278" s="69"/>
      <c r="E278" s="75"/>
      <c r="F278" s="75"/>
      <c r="G278" s="75"/>
      <c r="H278" s="75"/>
      <c r="I278" s="75"/>
      <c r="J278" s="75"/>
      <c r="K278" s="75"/>
      <c r="L278" s="75"/>
      <c r="M278" s="75"/>
      <c r="N278" s="75"/>
      <c r="O278" s="75"/>
      <c r="P278" s="75"/>
      <c r="Q278" s="64"/>
      <c r="R278" s="18"/>
    </row>
    <row r="279" spans="2:18" x14ac:dyDescent="0.25">
      <c r="B279" s="17"/>
      <c r="C279" s="82"/>
      <c r="D279" s="69"/>
      <c r="E279" s="75"/>
      <c r="F279" s="75"/>
      <c r="G279" s="75"/>
      <c r="H279" s="75"/>
      <c r="I279" s="75"/>
      <c r="J279" s="75"/>
      <c r="K279" s="75"/>
      <c r="L279" s="75"/>
      <c r="M279" s="75"/>
      <c r="N279" s="75"/>
      <c r="O279" s="75"/>
      <c r="P279" s="75"/>
      <c r="Q279" s="75"/>
      <c r="R279" s="18"/>
    </row>
    <row r="280" spans="2:18" x14ac:dyDescent="0.25">
      <c r="B280" s="17"/>
      <c r="C280" s="82"/>
      <c r="D280" s="69"/>
      <c r="E280" s="75"/>
      <c r="F280" s="75"/>
      <c r="G280" s="75"/>
      <c r="H280" s="75"/>
      <c r="I280" s="75"/>
      <c r="J280" s="75"/>
      <c r="K280" s="75"/>
      <c r="L280" s="75"/>
      <c r="M280" s="75"/>
      <c r="N280" s="75"/>
      <c r="O280" s="75"/>
      <c r="P280" s="75"/>
      <c r="Q280" s="75"/>
      <c r="R280" s="18"/>
    </row>
    <row r="281" spans="2:18" x14ac:dyDescent="0.25">
      <c r="B281" s="17"/>
      <c r="C281" s="82"/>
      <c r="D281" s="69"/>
      <c r="E281" s="75"/>
      <c r="F281" s="75"/>
      <c r="G281" s="75"/>
      <c r="H281" s="75"/>
      <c r="I281" s="75"/>
      <c r="J281" s="75"/>
      <c r="K281" s="75"/>
      <c r="L281" s="75"/>
      <c r="M281" s="75"/>
      <c r="N281" s="75"/>
      <c r="O281" s="75"/>
      <c r="P281" s="75"/>
      <c r="Q281" s="64"/>
      <c r="R281" s="18"/>
    </row>
    <row r="282" spans="2:18" ht="15.75" thickBot="1" x14ac:dyDescent="0.3">
      <c r="B282" s="19">
        <f>H7</f>
        <v>0</v>
      </c>
      <c r="C282" s="85" t="s">
        <v>56</v>
      </c>
      <c r="D282" s="70"/>
      <c r="E282" s="20">
        <v>116</v>
      </c>
      <c r="F282" s="20"/>
      <c r="G282" s="20">
        <v>126</v>
      </c>
      <c r="H282" s="20"/>
      <c r="I282" s="20">
        <v>136</v>
      </c>
      <c r="J282" s="20"/>
      <c r="K282" s="20">
        <v>146</v>
      </c>
      <c r="L282" s="20"/>
      <c r="M282" s="20">
        <v>156</v>
      </c>
      <c r="N282" s="20"/>
      <c r="O282" s="20">
        <v>156</v>
      </c>
      <c r="P282" s="20"/>
      <c r="Q282" s="71">
        <v>176</v>
      </c>
      <c r="R282" s="18">
        <f>A267*$B$30*$E$30</f>
        <v>0</v>
      </c>
    </row>
    <row r="283" spans="2:18" x14ac:dyDescent="0.25">
      <c r="E283">
        <f>$A$267*$D$269*D270*($B$271*E271+$B$272*E272+$B$273*E273+$B$274*E274+$B$275*E275+$B$276*E276+$B$277*E277+$B$278*E278+$B$279*E279+$B$280*E280+$B$281*E281+$B$282*E282)</f>
        <v>0</v>
      </c>
      <c r="G283">
        <f>$A$267*$D$269*F270*($B$271*G271+$B$272*G272+$B$273*G273+$B$274*G274+$B$275*G275+$B$276*G276+$B$277*G277+$B$278*G278+$B$279*G279+$B$280*G280+$B$281*G281+$B$282*G282)</f>
        <v>0</v>
      </c>
      <c r="I283">
        <f>$A$267*$D$269*H270*($B$271*I271+$B$272*I272+$B$273*I273+$B$274*I274+$B$275*I275+$B$276*I276+$B$277*I277+$B$278*I278+$B$279*I279+$B$280*I280+$B$281*I281+$B$282*I282)</f>
        <v>0</v>
      </c>
      <c r="K283">
        <f>$A$267*$D$269*J270*($B$271*K271+$B$272*K272+$B$273*K273+$B$274*K274+$B$275*K275+$B$276*K276+$B$277*K277+$B$278*K278+$B$279*K279+$B$280*K280+$B$281*K281+$B$282*K282)</f>
        <v>0</v>
      </c>
      <c r="M283">
        <f>$A$267*$D$269*L270*($B$271*M271+$B$272*M272+$B$273*M273+$B$274*M274+$B$275*M275+$B$276*M276+$B$277*M277+$B$278*M278+$B$279*M279+$B$280*M280+$B$281*M281+$B$282*M282)</f>
        <v>0</v>
      </c>
      <c r="O283">
        <f>$A$267*$D$269*N270*($B$271*O271+$B$272*O272+$B$273*O273+$B$274*O274+$B$275*O275+$B$276*O276+$B$277*O277+$B$278*O278+$B$279*O279+$B$280*O280+$B$281*O281+$B$282*O282)</f>
        <v>0</v>
      </c>
      <c r="Q283">
        <f>$A$267*P269*($B$271*Q271+$B$272*Q272+$B$273*Q273+$B$274*Q274+$B$275*Q275+$B$276*Q276+$B$277*Q277+$B$278*Q278+$B$279*Q279+$B$280*Q280+$B$281*Q281+$B$282*Q282)</f>
        <v>0</v>
      </c>
      <c r="R283">
        <f>E283+G283+I283+K283+M283+O283+Q283</f>
        <v>0</v>
      </c>
    </row>
    <row r="287" spans="2:18" x14ac:dyDescent="0.25">
      <c r="R287">
        <f>R31+R39+R53+R69+R91+R101+R119+AB138+R148+R161+R174+R187+R204+R214+R233+R265+AB252+R283</f>
        <v>0</v>
      </c>
    </row>
    <row r="288" spans="2:18" x14ac:dyDescent="0.25">
      <c r="R288">
        <f>R282+R264+AB251+R232+R213+R203+R186+R173+R160+R147+AB137+R118+R100+R89+R67+R52+R38+R30</f>
        <v>0</v>
      </c>
    </row>
  </sheetData>
  <mergeCells count="55">
    <mergeCell ref="E21:Q21"/>
    <mergeCell ref="B20:Q20"/>
    <mergeCell ref="B33:Q33"/>
    <mergeCell ref="E34:Q34"/>
    <mergeCell ref="E35:O35"/>
    <mergeCell ref="B41:Q41"/>
    <mergeCell ref="E42:Q42"/>
    <mergeCell ref="E43:O43"/>
    <mergeCell ref="E22:O22"/>
    <mergeCell ref="B71:Q71"/>
    <mergeCell ref="E72:Q72"/>
    <mergeCell ref="E73:O73"/>
    <mergeCell ref="B93:Q93"/>
    <mergeCell ref="B55:Q55"/>
    <mergeCell ref="E56:Q56"/>
    <mergeCell ref="E57:O57"/>
    <mergeCell ref="E152:O152"/>
    <mergeCell ref="B103:Q103"/>
    <mergeCell ref="E104:Q104"/>
    <mergeCell ref="E105:O105"/>
    <mergeCell ref="E122:Q122"/>
    <mergeCell ref="E142:O142"/>
    <mergeCell ref="E94:Q94"/>
    <mergeCell ref="E95:O95"/>
    <mergeCell ref="B150:Q150"/>
    <mergeCell ref="E151:Q151"/>
    <mergeCell ref="E123:O123"/>
    <mergeCell ref="Q123:AA123"/>
    <mergeCell ref="B121:AA121"/>
    <mergeCell ref="B140:Q140"/>
    <mergeCell ref="E141:Q141"/>
    <mergeCell ref="B216:Q216"/>
    <mergeCell ref="B163:Q163"/>
    <mergeCell ref="E164:Q164"/>
    <mergeCell ref="E165:O165"/>
    <mergeCell ref="B176:Q176"/>
    <mergeCell ref="E177:Q177"/>
    <mergeCell ref="E178:O178"/>
    <mergeCell ref="B189:Q189"/>
    <mergeCell ref="E190:Q190"/>
    <mergeCell ref="E191:O191"/>
    <mergeCell ref="E205:Q205"/>
    <mergeCell ref="E206:O206"/>
    <mergeCell ref="E269:O269"/>
    <mergeCell ref="E217:Q217"/>
    <mergeCell ref="E218:O218"/>
    <mergeCell ref="B235:AA235"/>
    <mergeCell ref="E236:Q236"/>
    <mergeCell ref="E237:O237"/>
    <mergeCell ref="Q237:AA237"/>
    <mergeCell ref="B254:Q254"/>
    <mergeCell ref="E255:Q255"/>
    <mergeCell ref="E256:O256"/>
    <mergeCell ref="B267:Q267"/>
    <mergeCell ref="E268:Q26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Feuille Diags</vt:lpstr>
      <vt:lpstr>Devis</vt:lpstr>
      <vt:lpstr>BDD Client</vt:lpstr>
      <vt:lpstr>BDD1</vt:lpstr>
      <vt:lpstr>Grille Base</vt:lpstr>
      <vt:lpstr>Autres Grilles</vt:lpstr>
      <vt:lpstr>Devis!Zone_d_impression</vt:lpstr>
      <vt:lpstr>'Grille Base'!Zone_d_impression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GK</dc:creator>
  <cp:lastModifiedBy>GK</cp:lastModifiedBy>
  <cp:lastPrinted>2014-03-04T10:45:30Z</cp:lastPrinted>
  <dcterms:created xsi:type="dcterms:W3CDTF">2014-02-11T08:10:32Z</dcterms:created>
  <dcterms:modified xsi:type="dcterms:W3CDTF">2014-03-26T12:34:49Z</dcterms:modified>
</cp:coreProperties>
</file>