
<file path=[Content_Types].xml><?xml version="1.0" encoding="utf-8"?>
<Types xmlns="http://schemas.openxmlformats.org/package/2006/content-types">
  <Default Extension="xml" ContentType="application/xml"/>
  <Default Extension="rels" ContentType="application/vnd.openxmlformats-package.relationships+xml"/>
  <Default Extension="jpg" ContentType="image/jpg"/>
  <Default Extension="png" ContentType="image/png"/>
  <Default Extension="bmp" ContentType="image/bmp"/>
  <Default Extension="gif" ContentType="image/gif"/>
  <Default Extension="tif" ContentType="image/tif"/>
  <Default Extension="pdf" ContentType="application/pdf"/>
  <Default Extension="mov" ContentType="application/movie"/>
  <Default Extension="bin" ContentType="application/vnd.openxmlformats-officedocument.wordprocessingml.printerSettings"/>
  <Default Extension="vml" ContentType="application/vnd.openxmlformats-officedocument.vmlDrawing"/>
  <Default Extension="xlsx" ContentType="application/vnd.openxmlformats-officedocument.spreadsheetml.sheet"/>
  <Override PartName="/docProps/core.xml" ContentType="application/vnd.openxmlformats-package.core-properties+xml"/>
  <Override PartName="/docProps/app.xml" ContentType="application/vnd.openxmlformats-officedocument.extended-properties+xml"/>
  <Override PartName="/xl/workbook.xml" ContentType="application/vnd.openxmlformats-officedocument.spreadsheetml.sheet.main+xml"/>
  <Override PartName="/xl/sharedStrings.xml" ContentType="application/vnd.openxmlformats-officedocument.spreadsheetml.sharedStrings+xml"/>
  <Override PartName="/xl/styles.xml" ContentType="application/vnd.openxmlformats-officedocument.spreadsheetml.styles+xml"/>
  <Override PartName="/xl/worksheets/sheet.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drawings/drawing.xml" ContentType="application/vnd.openxmlformats-officedocument.drawing+xml"/>
  <Override PartName="/xl/comments.xml" ContentType="application/vnd.openxmlformats-officedocument.spreadsheetml.comments+xml"/>
  <Override PartName="/xl/drawings/drawing1.xml" ContentType="application/vnd.openxmlformats-officedocument.drawing+xml"/>
  <Override PartName="/xl/charts/chart.xml" ContentType="application/vnd.openxmlformats-officedocument.drawingml.chart+xml"/>
</Types>
</file>

<file path=_rels/.rels><?xml version="1.0" encoding="UTF-8" standalone="yes"?><Relationships xmlns="http://schemas.openxmlformats.org/package/2006/relationships"><Relationship Id="rId1" Type="http://schemas.openxmlformats.org/package/2006/relationships/metadata/core-properties" Target="docProps/core.xml"/><Relationship Id="rId2" Type="http://schemas.openxmlformats.org/officeDocument/2006/relationships/extended-properties" Target="docProps/app.xml"/><Relationship Id="rId3" Type="http://schemas.openxmlformats.org/officeDocument/2006/relationships/officeDocument" Target="xl/workbook.xml"/></Relationships>

</file>

<file path=xl/workbook.xml><?xml version="1.0" encoding="utf-8"?>
<workbook xmlns:r="http://schemas.openxmlformats.org/officeDocument/2006/relationships" xmlns="http://schemas.openxmlformats.org/spreadsheetml/2006/main">
  <workbookPr date1904="1"/>
  <bookViews>
    <workbookView xWindow="0" yWindow="40" windowWidth="15960" windowHeight="18080"/>
  </bookViews>
  <sheets>
    <sheet name="Résumé de l’exportation" sheetId="1" r:id="rId3"/>
    <sheet name="Main" sheetId="2" r:id="rId4"/>
    <sheet name="Paramètres - Tableau 1" sheetId="3" r:id="rId5"/>
    <sheet name="Paramètres - Enzymes" sheetId="4" r:id="rId6"/>
    <sheet name="Paramètres - Substrats" sheetId="5" r:id="rId7"/>
    <sheet name="Paramètres - Dessins" sheetId="6" r:id="rId8"/>
  </sheets>
</workbook>
</file>

<file path=xl/comments.xml><?xml version="1.0" encoding="utf-8"?>
<comments xmlns="http://schemas.openxmlformats.org/spreadsheetml/2006/main">
  <authors>
    <author>Jules Devaux</author>
  </authors>
  <commentList>
    <comment ref="B5" authorId="0">
      <text>
        <r>
          <rPr>
            <sz val="11"/>
            <color indexed="8"/>
            <rFont val="Helvetica"/>
          </rPr>
          <t>Jules Devaux:
Pyruvate</t>
        </r>
      </text>
    </comment>
    <comment ref="C5" authorId="0">
      <text>
        <r>
          <rPr>
            <sz val="11"/>
            <color indexed="8"/>
            <rFont val="Helvetica"/>
          </rPr>
          <t>Jules Devaux:
AcetylCoA</t>
        </r>
      </text>
    </comment>
    <comment ref="D5" authorId="0">
      <text>
        <r>
          <rPr>
            <sz val="11"/>
            <color indexed="8"/>
            <rFont val="Helvetica"/>
          </rPr>
          <t>Jules Devaux:
Succinate</t>
        </r>
      </text>
    </comment>
    <comment ref="E5" authorId="0">
      <text>
        <r>
          <rPr>
            <sz val="11"/>
            <color indexed="8"/>
            <rFont val="Helvetica"/>
          </rPr>
          <t>Jules Devaux:
Isosuccinate</t>
        </r>
      </text>
    </comment>
    <comment ref="F5" authorId="0">
      <text>
        <r>
          <rPr>
            <sz val="11"/>
            <color indexed="8"/>
            <rFont val="Helvetica"/>
          </rPr>
          <t>Jules Devaux:
Isocitrate</t>
        </r>
      </text>
    </comment>
    <comment ref="G5" authorId="0">
      <text>
        <r>
          <rPr>
            <sz val="11"/>
            <color indexed="8"/>
            <rFont val="Helvetica"/>
          </rPr>
          <t xml:space="preserve">Jules Devaux:
Oxalosuccinate
</t>
        </r>
      </text>
    </comment>
    <comment ref="H5" authorId="0">
      <text>
        <r>
          <rPr>
            <sz val="11"/>
            <color indexed="8"/>
            <rFont val="Helvetica"/>
          </rPr>
          <t>Jules Devaux:
Oxosuccinate</t>
        </r>
      </text>
    </comment>
    <comment ref="I5" authorId="0">
      <text>
        <r>
          <rPr>
            <sz val="11"/>
            <color indexed="8"/>
            <rFont val="Helvetica"/>
          </rPr>
          <t>Jules Devaux:
SuccinylCoA</t>
        </r>
      </text>
    </comment>
    <comment ref="B6" authorId="0">
      <text>
        <r>
          <rPr>
            <sz val="11"/>
            <color indexed="8"/>
            <rFont val="Helvetica"/>
          </rPr>
          <t>Jules Devaux:
NAD</t>
        </r>
      </text>
    </comment>
    <comment ref="C6" authorId="0">
      <text>
        <r>
          <rPr>
            <sz val="11"/>
            <color indexed="8"/>
            <rFont val="Helvetica"/>
          </rPr>
          <t>Jules Devaux:
Oxaloacetate</t>
        </r>
      </text>
    </comment>
    <comment ref="F6" authorId="0">
      <text>
        <r>
          <rPr>
            <sz val="11"/>
            <color indexed="8"/>
            <rFont val="Helvetica"/>
          </rPr>
          <t>Jules Devaux:
NAD</t>
        </r>
      </text>
    </comment>
    <comment ref="I6" authorId="0">
      <text>
        <r>
          <rPr>
            <sz val="11"/>
            <color indexed="8"/>
            <rFont val="Helvetica"/>
          </rPr>
          <t>Jules Devaux:
CoA</t>
        </r>
      </text>
    </comment>
    <comment ref="F7" authorId="0">
      <text>
        <r>
          <rPr>
            <sz val="11"/>
            <color indexed="8"/>
            <rFont val="Helvetica"/>
          </rPr>
          <t>Jules Devaux:
Oxalosuccinate</t>
        </r>
      </text>
    </comment>
    <comment ref="I7" authorId="0">
      <text>
        <r>
          <rPr>
            <sz val="11"/>
            <color indexed="8"/>
            <rFont val="Helvetica"/>
          </rPr>
          <t>Jules Devaux:
GDP</t>
        </r>
      </text>
    </comment>
  </commentList>
</comments>
</file>

<file path=xl/sharedStrings.xml><?xml version="1.0" encoding="utf-8"?>
<sst xmlns="http://schemas.openxmlformats.org/spreadsheetml/2006/main" uniqueCount="63">
  <si>
    <t>Ce document a été exporté depuis Numbers. Chaque tableau a été converti en feuille de calcul Excel. Tous les autres objets sur chaque feuille Numbers ont été placés sur des feuilles de calcul différentes. Veuillez noter que les calculs de formules peuvent être différents dans Excel.</t>
  </si>
  <si>
    <t>Nom de la feuille Numbers</t>
  </si>
  <si>
    <t>Nom du tableau Numbers</t>
  </si>
  <si>
    <t>Nom de la feuille de calcul Excel</t>
  </si>
  <si>
    <t>Main</t>
  </si>
  <si>
    <t>Tableau 1</t>
  </si>
  <si>
    <t>dt</t>
  </si>
  <si>
    <t>Pyruvate</t>
  </si>
  <si>
    <t>AcetylCoA</t>
  </si>
  <si>
    <t>Oxaloacetate</t>
  </si>
  <si>
    <t>Citrate</t>
  </si>
  <si>
    <t>Cis aconitate</t>
  </si>
  <si>
    <t>Isocitrate</t>
  </si>
  <si>
    <t>Oxalosuccinate</t>
  </si>
  <si>
    <t>𝛼 ceto glutarate</t>
  </si>
  <si>
    <t>SuccinylCoA</t>
  </si>
  <si>
    <t>Succinate</t>
  </si>
  <si>
    <t>Fumarate</t>
  </si>
  <si>
    <t>Malate</t>
  </si>
  <si>
    <t>Glutamate</t>
  </si>
  <si>
    <t>CoaSH</t>
  </si>
  <si>
    <t>ADP</t>
  </si>
  <si>
    <t>Pi</t>
  </si>
  <si>
    <t>ATP</t>
  </si>
  <si>
    <t>H2O</t>
  </si>
  <si>
    <t>NAD+</t>
  </si>
  <si>
    <t>NADH+H+</t>
  </si>
  <si>
    <t>FAD</t>
  </si>
  <si>
    <t>FADH2</t>
  </si>
  <si>
    <t>GDP</t>
  </si>
  <si>
    <t>GTP</t>
  </si>
  <si>
    <t>CO2</t>
  </si>
  <si>
    <t>NH3</t>
  </si>
  <si>
    <t>Q</t>
  </si>
  <si>
    <t>Paramètres</t>
  </si>
  <si>
    <t>Paramètres - Tableau 1</t>
  </si>
  <si>
    <t>Enzymes</t>
  </si>
  <si>
    <t>Paramètres - Enzymes</t>
  </si>
  <si>
    <t>Pyruvate deshydrogenase</t>
  </si>
  <si>
    <t>Citrate synthase</t>
  </si>
  <si>
    <t>Aconitase1</t>
  </si>
  <si>
    <t>Aconitase2</t>
  </si>
  <si>
    <t>Isocitrate deshydrogénase1</t>
  </si>
  <si>
    <t>Isocitrate deshydrogénase2</t>
  </si>
  <si>
    <t>Oxodeshydrogenase</t>
  </si>
  <si>
    <t>SuccinylCoA synthetase</t>
  </si>
  <si>
    <t>Succinate deshydrogenase</t>
  </si>
  <si>
    <t>Fumarase</t>
  </si>
  <si>
    <t>Malate deshydrogenase</t>
  </si>
  <si>
    <t>Malate deshydrogenase deczrboxylase</t>
  </si>
  <si>
    <t>Glutamate deshydrogenase</t>
  </si>
  <si>
    <t>Glutamate deshydrogenase reverse</t>
  </si>
  <si>
    <t>Hoge</t>
  </si>
  <si>
    <t>Concentration [mM]</t>
  </si>
  <si>
    <t>Vmax [mol/s]</t>
  </si>
  <si>
    <t>Km1 [mol/L]</t>
  </si>
  <si>
    <t>Km cofactor [mol/L]</t>
  </si>
  <si>
    <t>Substrats</t>
  </si>
  <si>
    <t>Paramètres - Substrats</t>
  </si>
  <si>
    <t>Concentration</t>
  </si>
  <si>
    <t>« Tous les dessins de la feuille »</t>
  </si>
  <si>
    <t>Paramètres - Dessins</t>
  </si>
  <si/>
</sst>
</file>

<file path=xl/styles.xml><?xml version="1.0" encoding="utf-8"?>
<styleSheet xmlns="http://schemas.openxmlformats.org/spreadsheetml/2006/main">
  <numFmts count="4">
    <numFmt numFmtId="0" formatCode="General"/>
    <numFmt numFmtId="59" formatCode="[s].000&quot;s&quot; "/>
    <numFmt numFmtId="60" formatCode="0.0"/>
    <numFmt numFmtId="61" formatCode="0.0000"/>
  </numFmts>
  <fonts count="7">
    <font>
      <sz val="12"/>
      <color indexed="8"/>
      <name val="Verdana"/>
    </font>
    <font>
      <sz val="14"/>
      <color indexed="8"/>
      <name val="Verdana"/>
    </font>
    <font>
      <u val="single"/>
      <sz val="12"/>
      <color indexed="11"/>
      <name val="Verdana"/>
    </font>
    <font>
      <sz val="10"/>
      <color indexed="8"/>
      <name val="Helvetica"/>
    </font>
    <font>
      <sz val="12"/>
      <color indexed="8"/>
      <name val="Helvetica"/>
    </font>
    <font>
      <b val="1"/>
      <sz val="10"/>
      <color indexed="8"/>
      <name val="Helvetica"/>
    </font>
    <font>
      <sz val="11"/>
      <color indexed="8"/>
      <name val="Helvetica"/>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2"/>
        <bgColor auto="1"/>
      </patternFill>
    </fill>
    <fill>
      <patternFill patternType="solid">
        <fgColor indexed="13"/>
        <bgColor auto="1"/>
      </patternFill>
    </fill>
    <fill>
      <patternFill patternType="solid">
        <fgColor indexed="14"/>
        <bgColor auto="1"/>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applyNumberFormat="0" applyFont="1" applyFill="0" applyBorder="0" applyAlignment="1" applyProtection="0">
      <alignment vertical="top" wrapText="1"/>
    </xf>
  </cellStyleXfs>
  <cellXfs count="22">
    <xf numFmtId="0" fontId="0" applyNumberFormat="0" applyFont="1" applyFill="0" applyBorder="0" applyAlignment="1" applyProtection="0">
      <alignment vertical="top" wrapText="1"/>
    </xf>
    <xf numFmtId="0" fontId="0" applyNumberFormat="0" applyFont="1" applyFill="0" applyBorder="0" applyAlignment="1" applyProtection="0">
      <alignment vertical="top" wrapText="1"/>
    </xf>
    <xf numFmtId="0" fontId="1" applyNumberFormat="0" applyFont="1" applyFill="0" applyBorder="0" applyAlignment="0" applyProtection="0"/>
    <xf numFmtId="0" fontId="0" fillId="2" applyNumberFormat="0" applyFont="1" applyFill="1" applyBorder="0" applyAlignment="0" applyProtection="0"/>
    <xf numFmtId="0" fontId="0" fillId="3" applyNumberFormat="0" applyFont="1" applyFill="1" applyBorder="0" applyAlignment="0" applyProtection="0"/>
    <xf numFmtId="0" fontId="2" fillId="3" applyNumberFormat="0" applyFont="1" applyFill="1" applyBorder="0" applyAlignment="0" applyProtection="0"/>
    <xf numFmtId="0" fontId="3" applyNumberFormat="1" applyFont="1" applyFill="0" applyBorder="0" applyAlignment="1" applyProtection="0">
      <alignment vertical="top" wrapText="1"/>
    </xf>
    <xf numFmtId="0" fontId="5" fillId="4" borderId="1" applyNumberFormat="1" applyFont="1" applyFill="1" applyBorder="1" applyAlignment="1" applyProtection="0">
      <alignment vertical="top" wrapText="1"/>
    </xf>
    <xf numFmtId="2" fontId="5" fillId="5" borderId="1" applyNumberFormat="1" applyFont="1" applyFill="1" applyBorder="1" applyAlignment="1" applyProtection="0">
      <alignment vertical="top" wrapText="1"/>
    </xf>
    <xf numFmtId="2" fontId="3" borderId="1" applyNumberFormat="1" applyFont="1" applyFill="0" applyBorder="1" applyAlignment="1" applyProtection="0">
      <alignment vertical="top" wrapText="1"/>
    </xf>
    <xf numFmtId="2" fontId="3" fillId="6" borderId="1" applyNumberFormat="1" applyFont="1" applyFill="1" applyBorder="1" applyAlignment="1" applyProtection="0">
      <alignment vertical="top" wrapText="1"/>
    </xf>
    <xf numFmtId="0" fontId="3" applyNumberFormat="1" applyFont="1" applyFill="0" applyBorder="0" applyAlignment="1" applyProtection="0">
      <alignment vertical="top" wrapText="1"/>
    </xf>
    <xf numFmtId="59" fontId="3" borderId="1" applyNumberFormat="1" applyFont="1" applyFill="0" applyBorder="1" applyAlignment="1" applyProtection="0">
      <alignment vertical="top" wrapText="1"/>
    </xf>
    <xf numFmtId="0" fontId="3" applyNumberFormat="1" applyFont="1" applyFill="0" applyBorder="0" applyAlignment="1" applyProtection="0">
      <alignment vertical="top" wrapText="1"/>
    </xf>
    <xf numFmtId="0" fontId="4" applyNumberFormat="0" applyFont="1" applyFill="0" applyBorder="0" applyAlignment="1" applyProtection="0">
      <alignment horizontal="center"/>
    </xf>
    <xf numFmtId="0" fontId="5" fillId="4" borderId="1" applyNumberFormat="0" applyFont="1" applyFill="1" applyBorder="1" applyAlignment="1" applyProtection="0">
      <alignment vertical="top" wrapText="1"/>
    </xf>
    <xf numFmtId="0" fontId="5" fillId="5" borderId="1" applyNumberFormat="1" applyFont="1" applyFill="1" applyBorder="1" applyAlignment="1" applyProtection="0">
      <alignment vertical="top" wrapText="1"/>
    </xf>
    <xf numFmtId="60" fontId="3" borderId="1" applyNumberFormat="1" applyFont="1" applyFill="0" applyBorder="1" applyAlignment="1" applyProtection="0">
      <alignment vertical="top" wrapText="1"/>
    </xf>
    <xf numFmtId="61" fontId="3" fillId="6" borderId="1" applyNumberFormat="1" applyFont="1" applyFill="1" applyBorder="1" applyAlignment="1" applyProtection="0">
      <alignment vertical="top" wrapText="1"/>
    </xf>
    <xf numFmtId="61" fontId="3" borderId="1" applyNumberFormat="1" applyFont="1" applyFill="0" applyBorder="1" applyAlignment="1" applyProtection="0">
      <alignment vertical="top" wrapText="1"/>
    </xf>
    <xf numFmtId="0" fontId="3" applyNumberFormat="1" applyFont="1" applyFill="0" applyBorder="0" applyAlignment="1" applyProtection="0">
      <alignment vertical="top" wrapText="1"/>
    </xf>
    <xf numFmtId="0" fontId="3" borderId="1" applyNumberFormat="1" applyFont="1" applyFill="0" applyBorder="1" applyAlignment="1" applyProtection="0">
      <alignment vertical="top" wrapText="1"/>
    </xf>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015e88b1"/>
      <rgbColor rgb="01eef3f4"/>
      <rgbColor rgb="ff0000ff"/>
      <rgbColor rgb="ffbdc0bf"/>
      <rgbColor rgb="ffdbdbdb"/>
      <rgbColor rgb="fff4f4f4"/>
      <rgbColor rgb="ffb8b8b8"/>
      <rgbColor rgb="ffffffff"/>
      <rgbColor rgb="ff51a7f9"/>
      <rgbColor rgb="ff6fbf40"/>
      <rgbColor rgb="fffbe02b"/>
      <rgbColor rgb="ffef9419"/>
      <rgbColor rgb="fffa4912"/>
      <rgbColor rgb="ff875bb1"/>
      <rgbColor rgb="ff68b2fa"/>
      <rgbColor rgb="ff7fc755"/>
      <rgbColor rgb="fffbe446"/>
      <rgbColor rgb="fff1a236"/>
    </indexedColors>
  </colors>
</styleSheet>
</file>

<file path=xl/_rels/workbook.xml.rels><?xml version="1.0" encoding="UTF-8" standalone="yes"?><Relationships xmlns="http://schemas.openxmlformats.org/package/2006/relationships"><Relationship Id="rId1" Type="http://schemas.openxmlformats.org/officeDocument/2006/relationships/sharedStrings" Target="sharedStrings.xml"/><Relationship Id="rId2" Type="http://schemas.openxmlformats.org/officeDocument/2006/relationships/styles" Target="styles.xml"/><Relationship Id="rId3" Type="http://schemas.openxmlformats.org/officeDocument/2006/relationships/worksheet" Target="worksheets/sheet.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charts/chart.xml><?xml version="1.0" encoding="utf-8"?>
<c:chartSpace xmlns:c="http://schemas.openxmlformats.org/drawingml/2006/chart" xmlns:a="http://schemas.openxmlformats.org/drawingml/2006/main" xmlns:r="http://schemas.openxmlformats.org/officeDocument/2006/relationships">
  <c:date1904 val="1"/>
  <c:roundedCorners val="0"/>
  <c:chart>
    <c:title>
      <c:tx>
        <c:rich>
          <a:bodyPr rot="0" spcFirstLastPara="1" vertOverflow="overflow" horzOverflow="overflow" vert="horz" wrap="square" lIns="91440" tIns="45720" rIns="91440" bIns="45720" numCol="1" spcCol="38100" rtlCol="0" anchor="t" upright="0">
            <a:prstTxWarp prst="textNoShape"/>
            <a:noAutofit/>
          </a:bodyPr>
          <a:lstStyle/>
          <a:p>
            <a:pPr>
              <a:defRPr>
                <a:solidFill>
                  <a:srgbClr val="000000"/>
                </a:solidFill>
              </a:defRPr>
            </a:pPr>
            <a:endParaRPr>
              <a:solidFill>
                <a:srgbClr val="000000"/>
              </a:solidFill>
            </a:endParaRPr>
          </a:p>
        </c:rich>
      </c:tx>
      <c:layout/>
      <c:overlay val="1"/>
    </c:title>
    <c:autoTitleDeleted val="1"/>
    <c:plotArea>
      <c:layout>
        <c:manualLayout>
          <c:layoutTarget val="inner"/>
          <c:xMode val="edge"/>
          <c:yMode val="edge"/>
          <c:x val="0.0257881"/>
          <c:y val="0.103748"/>
          <c:w val="0.965685"/>
          <c:h val="0.86169"/>
        </c:manualLayout>
      </c:layout>
      <c:lineChart>
        <c:grouping val="standard"/>
        <c:varyColors val="0"/>
        <c:ser>
          <c:idx val="0"/>
          <c:order val="0"/>
          <c:tx>
            <c:strRef>
              <c:f>'Main'!$B$1</c:f>
              <c:strCache>
                <c:pt idx="0">
                  <c:v>Pyruvate</c:v>
                </c:pt>
              </c:strCache>
            </c:strRef>
          </c:tx>
          <c:spPr>
            <a:solidFill>
              <a:srgbClr val="FFFFFF"/>
            </a:solidFill>
            <a:ln w="50800" cap="flat" cmpd="sng" algn="ctr">
              <a:solidFill>
                <a:srgbClr val="51A7F9"/>
              </a:solidFill>
              <a:prstDash val="solid"/>
              <a:miter lim="400000"/>
              <a:headEnd type="none"/>
              <a:tailEnd type="none"/>
            </a:ln>
            <a:effectLst/>
          </c:spPr>
          <c:marker>
            <c:symbol val="circle"/>
            <c:size val="10"/>
            <c:spPr>
              <a:solidFill>
                <a:srgbClr val="FFFFFF"/>
              </a:solidFill>
              <a:ln w="50800" cap="flat" cmpd="sng" algn="ctr">
                <a:solidFill>
                  <a:srgbClr val="51A7F9"/>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'Main'!$B$2:$B$42</c:f>
              <c:numCache>
                <c:ptCount val="41"/>
                <c:pt idx="0">
                  <c:v>10.000000</c:v>
                </c:pt>
                <c:pt idx="1">
                  <c:v>9.995038</c:v>
                </c:pt>
                <c:pt idx="2">
                  <c:v>9.985115</c:v>
                </c:pt>
                <c:pt idx="3">
                  <c:v>9.970231</c:v>
                </c:pt>
                <c:pt idx="4">
                  <c:v>9.950385</c:v>
                </c:pt>
                <c:pt idx="5">
                  <c:v>9.925578</c:v>
                </c:pt>
                <c:pt idx="6">
                  <c:v>9.895811</c:v>
                </c:pt>
                <c:pt idx="7">
                  <c:v>9.861083</c:v>
                </c:pt>
                <c:pt idx="8">
                  <c:v>9.821395</c:v>
                </c:pt>
                <c:pt idx="9">
                  <c:v>9.776747</c:v>
                </c:pt>
                <c:pt idx="10">
                  <c:v>9.727140</c:v>
                </c:pt>
                <c:pt idx="11">
                  <c:v>9.672575</c:v>
                </c:pt>
                <c:pt idx="12">
                  <c:v>9.613052</c:v>
                </c:pt>
                <c:pt idx="13">
                  <c:v>9.548572</c:v>
                </c:pt>
                <c:pt idx="14">
                  <c:v>9.479135</c:v>
                </c:pt>
                <c:pt idx="15">
                  <c:v>9.404744</c:v>
                </c:pt>
                <c:pt idx="16">
                  <c:v>9.325397</c:v>
                </c:pt>
                <c:pt idx="17">
                  <c:v>9.241098</c:v>
                </c:pt>
                <c:pt idx="18">
                  <c:v>9.151846</c:v>
                </c:pt>
                <c:pt idx="19">
                  <c:v>9.057644</c:v>
                </c:pt>
                <c:pt idx="20">
                  <c:v>8.958493</c:v>
                </c:pt>
                <c:pt idx="21">
                  <c:v>8.854393</c:v>
                </c:pt>
                <c:pt idx="22">
                  <c:v>8.745348</c:v>
                </c:pt>
                <c:pt idx="23">
                  <c:v>8.631358</c:v>
                </c:pt>
                <c:pt idx="24">
                  <c:v>8.512426</c:v>
                </c:pt>
                <c:pt idx="25">
                  <c:v>8.388553</c:v>
                </c:pt>
                <c:pt idx="26">
                  <c:v>8.259743</c:v>
                </c:pt>
                <c:pt idx="27">
                  <c:v>8.125998</c:v>
                </c:pt>
                <c:pt idx="28">
                  <c:v>7.987321</c:v>
                </c:pt>
                <c:pt idx="29">
                  <c:v>7.843714</c:v>
                </c:pt>
                <c:pt idx="30">
                  <c:v>7.695182</c:v>
                </c:pt>
                <c:pt idx="31">
                  <c:v>7.541727</c:v>
                </c:pt>
                <c:pt idx="32">
                  <c:v>7.383355</c:v>
                </c:pt>
                <c:pt idx="33">
                  <c:v>7.220069</c:v>
                </c:pt>
                <c:pt idx="34">
                  <c:v>7.051874</c:v>
                </c:pt>
                <c:pt idx="35">
                  <c:v>6.878777</c:v>
                </c:pt>
                <c:pt idx="36">
                  <c:v>6.700782</c:v>
                </c:pt>
                <c:pt idx="37">
                  <c:v>6.517897</c:v>
                </c:pt>
                <c:pt idx="38">
                  <c:v>6.330130</c:v>
                </c:pt>
                <c:pt idx="39">
                  <c:v>6.137488</c:v>
                </c:pt>
                <c:pt idx="40">
                  <c:v>5.939982</c:v>
                </c:pt>
              </c:numCache>
            </c:numRef>
          </c:val>
          <c:smooth val="0"/>
        </c:ser>
        <c:ser>
          <c:idx val="1"/>
          <c:order val="1"/>
          <c:tx>
            <c:strRef>
              <c:f>'Main'!$C$1</c:f>
              <c:strCache>
                <c:pt idx="0">
                  <c:v>AcetylCoA</c:v>
                </c:pt>
              </c:strCache>
            </c:strRef>
          </c:tx>
          <c:spPr>
            <a:solidFill>
              <a:srgbClr val="FFFFFF"/>
            </a:solidFill>
            <a:ln w="50800" cap="flat" cmpd="sng" algn="ctr">
              <a:solidFill>
                <a:srgbClr val="70BF41"/>
              </a:solidFill>
              <a:prstDash val="solid"/>
              <a:miter lim="400000"/>
              <a:headEnd type="none"/>
              <a:tailEnd type="none"/>
            </a:ln>
            <a:effectLst/>
          </c:spPr>
          <c:marker>
            <c:symbol val="circle"/>
            <c:size val="10"/>
            <c:spPr>
              <a:solidFill>
                <a:srgbClr val="FFFFFF"/>
              </a:solidFill>
              <a:ln w="50800" cap="flat" cmpd="sng" algn="ctr">
                <a:solidFill>
                  <a:srgbClr val="70BF41"/>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'Main'!$C$2:$C$42</c:f>
              <c:numCache>
                <c:ptCount val="41"/>
                <c:pt idx="0">
                  <c:v>0.000000</c:v>
                </c:pt>
                <c:pt idx="1">
                  <c:v>0.004962</c:v>
                </c:pt>
                <c:pt idx="2">
                  <c:v>0.014885</c:v>
                </c:pt>
                <c:pt idx="3">
                  <c:v>0.029769</c:v>
                </c:pt>
                <c:pt idx="4">
                  <c:v>0.049615</c:v>
                </c:pt>
                <c:pt idx="5">
                  <c:v>0.074422</c:v>
                </c:pt>
                <c:pt idx="6">
                  <c:v>0.104189</c:v>
                </c:pt>
                <c:pt idx="7">
                  <c:v>0.138917</c:v>
                </c:pt>
                <c:pt idx="8">
                  <c:v>0.178605</c:v>
                </c:pt>
                <c:pt idx="9">
                  <c:v>0.223253</c:v>
                </c:pt>
                <c:pt idx="10">
                  <c:v>0.272860</c:v>
                </c:pt>
                <c:pt idx="11">
                  <c:v>0.327425</c:v>
                </c:pt>
                <c:pt idx="12">
                  <c:v>0.386948</c:v>
                </c:pt>
                <c:pt idx="13">
                  <c:v>0.451428</c:v>
                </c:pt>
                <c:pt idx="14">
                  <c:v>0.520865</c:v>
                </c:pt>
                <c:pt idx="15">
                  <c:v>0.595256</c:v>
                </c:pt>
                <c:pt idx="16">
                  <c:v>0.674603</c:v>
                </c:pt>
                <c:pt idx="17">
                  <c:v>0.758902</c:v>
                </c:pt>
                <c:pt idx="18">
                  <c:v>0.848154</c:v>
                </c:pt>
                <c:pt idx="19">
                  <c:v>0.942356</c:v>
                </c:pt>
                <c:pt idx="20">
                  <c:v>1.041507</c:v>
                </c:pt>
                <c:pt idx="21">
                  <c:v>1.145607</c:v>
                </c:pt>
                <c:pt idx="22">
                  <c:v>1.254652</c:v>
                </c:pt>
                <c:pt idx="23">
                  <c:v>1.368642</c:v>
                </c:pt>
                <c:pt idx="24">
                  <c:v>1.487574</c:v>
                </c:pt>
                <c:pt idx="25">
                  <c:v>1.611447</c:v>
                </c:pt>
                <c:pt idx="26">
                  <c:v>1.740257</c:v>
                </c:pt>
                <c:pt idx="27">
                  <c:v>1.874002</c:v>
                </c:pt>
                <c:pt idx="28">
                  <c:v>2.012679</c:v>
                </c:pt>
                <c:pt idx="29">
                  <c:v>2.156286</c:v>
                </c:pt>
                <c:pt idx="30">
                  <c:v>2.304818</c:v>
                </c:pt>
                <c:pt idx="31">
                  <c:v>2.458273</c:v>
                </c:pt>
                <c:pt idx="32">
                  <c:v>2.616645</c:v>
                </c:pt>
                <c:pt idx="33">
                  <c:v>2.779931</c:v>
                </c:pt>
                <c:pt idx="34">
                  <c:v>2.948126</c:v>
                </c:pt>
                <c:pt idx="35">
                  <c:v>3.121223</c:v>
                </c:pt>
                <c:pt idx="36">
                  <c:v>3.299218</c:v>
                </c:pt>
                <c:pt idx="37">
                  <c:v>3.482103</c:v>
                </c:pt>
                <c:pt idx="38">
                  <c:v>3.669870</c:v>
                </c:pt>
                <c:pt idx="39">
                  <c:v>3.862512</c:v>
                </c:pt>
                <c:pt idx="40">
                  <c:v>4.060018</c:v>
                </c:pt>
              </c:numCache>
            </c:numRef>
          </c:val>
          <c:smooth val="0"/>
        </c:ser>
        <c:ser>
          <c:idx val="2"/>
          <c:order val="2"/>
          <c:tx>
            <c:strRef>
              <c:f>'Main'!$D$1</c:f>
              <c:strCache>
                <c:pt idx="0">
                  <c:v>Oxaloacetate</c:v>
                </c:pt>
              </c:strCache>
            </c:strRef>
          </c:tx>
          <c:spPr>
            <a:solidFill>
              <a:srgbClr val="FFFFFF"/>
            </a:solidFill>
            <a:ln w="50800" cap="flat" cmpd="sng" algn="ctr">
              <a:solidFill>
                <a:srgbClr val="FBE12B"/>
              </a:solidFill>
              <a:prstDash val="solid"/>
              <a:miter lim="400000"/>
              <a:headEnd type="none"/>
              <a:tailEnd type="none"/>
            </a:ln>
            <a:effectLst/>
          </c:spPr>
          <c:marker>
            <c:symbol val="circle"/>
            <c:size val="10"/>
            <c:spPr>
              <a:solidFill>
                <a:srgbClr val="FFFFFF"/>
              </a:solidFill>
              <a:ln w="50800" cap="flat" cmpd="sng" algn="ctr">
                <a:solidFill>
                  <a:srgbClr val="FBE12B"/>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'Main'!$D$2:$D$42</c:f>
              <c:numCache>
                <c:ptCount val="41"/>
                <c:pt idx="0">
                  <c:v>10.000000</c:v>
                </c:pt>
                <c:pt idx="1">
                  <c:v>10.004965</c:v>
                </c:pt>
                <c:pt idx="2">
                  <c:v>9.999817</c:v>
                </c:pt>
                <c:pt idx="3">
                  <c:v>9.982409</c:v>
                </c:pt>
                <c:pt idx="4">
                  <c:v>9.948592</c:v>
                </c:pt>
                <c:pt idx="5">
                  <c:v>9.896868</c:v>
                </c:pt>
                <c:pt idx="6">
                  <c:v>9.826985</c:v>
                </c:pt>
                <c:pt idx="7">
                  <c:v>9.739135</c:v>
                </c:pt>
                <c:pt idx="8">
                  <c:v>9.633626</c:v>
                </c:pt>
                <c:pt idx="9">
                  <c:v>9.510759</c:v>
                </c:pt>
                <c:pt idx="10">
                  <c:v>9.370802</c:v>
                </c:pt>
                <c:pt idx="11">
                  <c:v>9.213978</c:v>
                </c:pt>
                <c:pt idx="12">
                  <c:v>9.040472</c:v>
                </c:pt>
                <c:pt idx="13">
                  <c:v>8.850438</c:v>
                </c:pt>
                <c:pt idx="14">
                  <c:v>8.644004</c:v>
                </c:pt>
                <c:pt idx="15">
                  <c:v>8.421275</c:v>
                </c:pt>
                <c:pt idx="16">
                  <c:v>8.182343</c:v>
                </c:pt>
                <c:pt idx="17">
                  <c:v>7.927285</c:v>
                </c:pt>
                <c:pt idx="18">
                  <c:v>7.656166</c:v>
                </c:pt>
                <c:pt idx="19">
                  <c:v>7.369047</c:v>
                </c:pt>
                <c:pt idx="20">
                  <c:v>7.065979</c:v>
                </c:pt>
                <c:pt idx="21">
                  <c:v>6.747010</c:v>
                </c:pt>
                <c:pt idx="22">
                  <c:v>6.412183</c:v>
                </c:pt>
                <c:pt idx="23">
                  <c:v>6.061540</c:v>
                </c:pt>
                <c:pt idx="24">
                  <c:v>5.695124</c:v>
                </c:pt>
                <c:pt idx="25">
                  <c:v>5.312974</c:v>
                </c:pt>
                <c:pt idx="26">
                  <c:v>4.915136</c:v>
                </c:pt>
                <c:pt idx="27">
                  <c:v>4.501658</c:v>
                </c:pt>
                <c:pt idx="28">
                  <c:v>4.072596</c:v>
                </c:pt>
                <c:pt idx="29">
                  <c:v>3.628022</c:v>
                </c:pt>
                <c:pt idx="30">
                  <c:v>3.168027</c:v>
                </c:pt>
                <c:pt idx="31">
                  <c:v>2.692738</c:v>
                </c:pt>
                <c:pt idx="32">
                  <c:v>2.202351</c:v>
                </c:pt>
                <c:pt idx="33">
                  <c:v>1.697191</c:v>
                </c:pt>
                <c:pt idx="34">
                  <c:v>1.177875</c:v>
                </c:pt>
                <c:pt idx="35">
                  <c:v>0.645845</c:v>
                </c:pt>
                <c:pt idx="36">
                  <c:v>0.106054</c:v>
                </c:pt>
                <c:pt idx="37">
                  <c:v>-0.373079</c:v>
                </c:pt>
                <c:pt idx="38">
                  <c:v>-0.373079</c:v>
                </c:pt>
                <c:pt idx="39">
                  <c:v>-0.373079</c:v>
                </c:pt>
                <c:pt idx="40">
                  <c:v>-0.373079</c:v>
                </c:pt>
              </c:numCache>
            </c:numRef>
          </c:val>
          <c:smooth val="0"/>
        </c:ser>
        <c:ser>
          <c:idx val="3"/>
          <c:order val="3"/>
          <c:tx>
            <c:strRef>
              <c:f>'Main'!$E$1</c:f>
              <c:strCache>
                <c:pt idx="0">
                  <c:v>Citrate</c:v>
                </c:pt>
              </c:strCache>
            </c:strRef>
          </c:tx>
          <c:spPr>
            <a:solidFill>
              <a:srgbClr val="FFFFFF"/>
            </a:solidFill>
            <a:ln w="50800" cap="flat" cmpd="sng" algn="ctr">
              <a:solidFill>
                <a:srgbClr val="EF951A"/>
              </a:solidFill>
              <a:prstDash val="solid"/>
              <a:miter lim="400000"/>
              <a:headEnd type="none"/>
              <a:tailEnd type="none"/>
            </a:ln>
            <a:effectLst/>
          </c:spPr>
          <c:marker>
            <c:symbol val="circle"/>
            <c:size val="10"/>
            <c:spPr>
              <a:solidFill>
                <a:srgbClr val="FFFFFF"/>
              </a:solidFill>
              <a:ln w="50800" cap="flat" cmpd="sng" algn="ctr">
                <a:solidFill>
                  <a:srgbClr val="EF951A"/>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'Main'!$E$2:$E$42</c:f>
              <c:numCache>
                <c:ptCount val="41"/>
                <c:pt idx="0">
                  <c:v>0.000000</c:v>
                </c:pt>
                <c:pt idx="1">
                  <c:v>0.000000</c:v>
                </c:pt>
                <c:pt idx="2">
                  <c:v>0.005148</c:v>
                </c:pt>
                <c:pt idx="3">
                  <c:v>0.022556</c:v>
                </c:pt>
                <c:pt idx="4">
                  <c:v>0.056372</c:v>
                </c:pt>
                <c:pt idx="5">
                  <c:v>0.108097</c:v>
                </c:pt>
                <c:pt idx="6">
                  <c:v>0.177980</c:v>
                </c:pt>
                <c:pt idx="7">
                  <c:v>0.265829</c:v>
                </c:pt>
                <c:pt idx="8">
                  <c:v>0.371339</c:v>
                </c:pt>
                <c:pt idx="9">
                  <c:v>0.494206</c:v>
                </c:pt>
                <c:pt idx="10">
                  <c:v>0.634163</c:v>
                </c:pt>
                <c:pt idx="11">
                  <c:v>0.790987</c:v>
                </c:pt>
                <c:pt idx="12">
                  <c:v>0.964493</c:v>
                </c:pt>
                <c:pt idx="13">
                  <c:v>1.154527</c:v>
                </c:pt>
                <c:pt idx="14">
                  <c:v>1.360961</c:v>
                </c:pt>
                <c:pt idx="15">
                  <c:v>1.583689</c:v>
                </c:pt>
                <c:pt idx="16">
                  <c:v>1.822621</c:v>
                </c:pt>
                <c:pt idx="17">
                  <c:v>2.077680</c:v>
                </c:pt>
                <c:pt idx="18">
                  <c:v>2.348798</c:v>
                </c:pt>
                <c:pt idx="19">
                  <c:v>2.635917</c:v>
                </c:pt>
                <c:pt idx="20">
                  <c:v>2.938986</c:v>
                </c:pt>
                <c:pt idx="21">
                  <c:v>3.257955</c:v>
                </c:pt>
                <c:pt idx="22">
                  <c:v>3.592782</c:v>
                </c:pt>
                <c:pt idx="23">
                  <c:v>3.943424</c:v>
                </c:pt>
                <c:pt idx="24">
                  <c:v>4.309841</c:v>
                </c:pt>
                <c:pt idx="25">
                  <c:v>4.691990</c:v>
                </c:pt>
                <c:pt idx="26">
                  <c:v>5.089829</c:v>
                </c:pt>
                <c:pt idx="27">
                  <c:v>5.503307</c:v>
                </c:pt>
                <c:pt idx="28">
                  <c:v>5.932368</c:v>
                </c:pt>
                <c:pt idx="29">
                  <c:v>6.376942</c:v>
                </c:pt>
                <c:pt idx="30">
                  <c:v>6.836938</c:v>
                </c:pt>
                <c:pt idx="31">
                  <c:v>7.312226</c:v>
                </c:pt>
                <c:pt idx="32">
                  <c:v>7.802613</c:v>
                </c:pt>
                <c:pt idx="33">
                  <c:v>8.307774</c:v>
                </c:pt>
                <c:pt idx="34">
                  <c:v>8.827090</c:v>
                </c:pt>
                <c:pt idx="35">
                  <c:v>9.359120</c:v>
                </c:pt>
                <c:pt idx="36">
                  <c:v>9.898911</c:v>
                </c:pt>
                <c:pt idx="37">
                  <c:v>10.378043</c:v>
                </c:pt>
                <c:pt idx="38">
                  <c:v>10.207145</c:v>
                </c:pt>
                <c:pt idx="39">
                  <c:v>10.032045</c:v>
                </c:pt>
                <c:pt idx="40">
                  <c:v>9.852774</c:v>
                </c:pt>
              </c:numCache>
            </c:numRef>
          </c:val>
          <c:smooth val="0"/>
        </c:ser>
        <c:ser>
          <c:idx val="4"/>
          <c:order val="4"/>
          <c:tx>
            <c:strRef>
              <c:f>'Main'!$F$1</c:f>
              <c:strCache>
                <c:pt idx="0">
                  <c:v>Cis aconitate</c:v>
                </c:pt>
              </c:strCache>
            </c:strRef>
          </c:tx>
          <c:spPr>
            <a:solidFill>
              <a:srgbClr val="FFFFFF"/>
            </a:solidFill>
            <a:ln w="50800" cap="flat" cmpd="sng" algn="ctr">
              <a:solidFill>
                <a:srgbClr val="FB4912"/>
              </a:solidFill>
              <a:prstDash val="solid"/>
              <a:miter lim="400000"/>
              <a:headEnd type="none"/>
              <a:tailEnd type="none"/>
            </a:ln>
            <a:effectLst/>
          </c:spPr>
          <c:marker>
            <c:symbol val="circle"/>
            <c:size val="10"/>
            <c:spPr>
              <a:solidFill>
                <a:srgbClr val="FFFFFF"/>
              </a:solidFill>
              <a:ln w="50800" cap="flat" cmpd="sng" algn="ctr">
                <a:solidFill>
                  <a:srgbClr val="FB4912"/>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'Main'!$F$2:$F$42</c:f>
              <c:numCache>
                <c:ptCount val="41"/>
                <c:pt idx="0">
                  <c:v>0.000000</c:v>
                </c:pt>
                <c:pt idx="1">
                  <c:v>0.000000</c:v>
                </c:pt>
                <c:pt idx="2">
                  <c:v>0.000000</c:v>
                </c:pt>
                <c:pt idx="3">
                  <c:v>0.000066</c:v>
                </c:pt>
                <c:pt idx="4">
                  <c:v>0.000448</c:v>
                </c:pt>
                <c:pt idx="5">
                  <c:v>0.001606</c:v>
                </c:pt>
                <c:pt idx="6">
                  <c:v>0.004164</c:v>
                </c:pt>
                <c:pt idx="7">
                  <c:v>0.008819</c:v>
                </c:pt>
                <c:pt idx="8">
                  <c:v>0.016277</c:v>
                </c:pt>
                <c:pt idx="9">
                  <c:v>0.027189</c:v>
                </c:pt>
                <c:pt idx="10">
                  <c:v>0.042127</c:v>
                </c:pt>
                <c:pt idx="11">
                  <c:v>0.061567</c:v>
                </c:pt>
                <c:pt idx="12">
                  <c:v>0.085893</c:v>
                </c:pt>
                <c:pt idx="13">
                  <c:v>0.115402</c:v>
                </c:pt>
                <c:pt idx="14">
                  <c:v>0.150319</c:v>
                </c:pt>
                <c:pt idx="15">
                  <c:v>0.190809</c:v>
                </c:pt>
                <c:pt idx="16">
                  <c:v>0.236986</c:v>
                </c:pt>
                <c:pt idx="17">
                  <c:v>0.288927</c:v>
                </c:pt>
                <c:pt idx="18">
                  <c:v>0.346682</c:v>
                </c:pt>
                <c:pt idx="19">
                  <c:v>0.410275</c:v>
                </c:pt>
                <c:pt idx="20">
                  <c:v>0.479716</c:v>
                </c:pt>
                <c:pt idx="21">
                  <c:v>0.555002</c:v>
                </c:pt>
                <c:pt idx="22">
                  <c:v>0.636119</c:v>
                </c:pt>
                <c:pt idx="23">
                  <c:v>0.723052</c:v>
                </c:pt>
                <c:pt idx="24">
                  <c:v>0.815776</c:v>
                </c:pt>
                <c:pt idx="25">
                  <c:v>0.914267</c:v>
                </c:pt>
                <c:pt idx="26">
                  <c:v>1.018498</c:v>
                </c:pt>
                <c:pt idx="27">
                  <c:v>1.128441</c:v>
                </c:pt>
                <c:pt idx="28">
                  <c:v>1.244069</c:v>
                </c:pt>
                <c:pt idx="29">
                  <c:v>1.365353</c:v>
                </c:pt>
                <c:pt idx="30">
                  <c:v>1.492267</c:v>
                </c:pt>
                <c:pt idx="31">
                  <c:v>1.624783</c:v>
                </c:pt>
                <c:pt idx="32">
                  <c:v>1.762876</c:v>
                </c:pt>
                <c:pt idx="33">
                  <c:v>1.906521</c:v>
                </c:pt>
                <c:pt idx="34">
                  <c:v>2.055693</c:v>
                </c:pt>
                <c:pt idx="35">
                  <c:v>2.210366</c:v>
                </c:pt>
                <c:pt idx="36">
                  <c:v>2.370517</c:v>
                </c:pt>
                <c:pt idx="37">
                  <c:v>2.536112</c:v>
                </c:pt>
                <c:pt idx="38">
                  <c:v>2.707010</c:v>
                </c:pt>
                <c:pt idx="39">
                  <c:v>2.882110</c:v>
                </c:pt>
                <c:pt idx="40">
                  <c:v>3.061381</c:v>
                </c:pt>
              </c:numCache>
            </c:numRef>
          </c:val>
          <c:smooth val="0"/>
        </c:ser>
        <c:ser>
          <c:idx val="5"/>
          <c:order val="5"/>
          <c:tx>
            <c:strRef>
              <c:f>'Main'!$G$1</c:f>
              <c:strCache>
                <c:pt idx="0">
                  <c:v>Isocitrate</c:v>
                </c:pt>
              </c:strCache>
            </c:strRef>
          </c:tx>
          <c:spPr>
            <a:solidFill>
              <a:srgbClr val="FFFFFF"/>
            </a:solidFill>
            <a:ln w="50800" cap="flat" cmpd="sng" algn="ctr">
              <a:solidFill>
                <a:srgbClr val="885CB2"/>
              </a:solidFill>
              <a:prstDash val="solid"/>
              <a:miter lim="400000"/>
              <a:headEnd type="none"/>
              <a:tailEnd type="none"/>
            </a:ln>
            <a:effectLst/>
          </c:spPr>
          <c:marker>
            <c:symbol val="circle"/>
            <c:size val="10"/>
            <c:spPr>
              <a:solidFill>
                <a:srgbClr val="FFFFFF"/>
              </a:solidFill>
              <a:ln w="50800" cap="flat" cmpd="sng" algn="ctr">
                <a:solidFill>
                  <a:srgbClr val="885CB2"/>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'Main'!$G$2:$G$42</c:f>
              <c:numCache>
                <c:ptCount val="41"/>
                <c:pt idx="0">
                  <c:v>0.000000</c:v>
                </c:pt>
                <c:pt idx="1">
                  <c:v>0.000000</c:v>
                </c:pt>
                <c:pt idx="2">
                  <c:v>0.000000</c:v>
                </c:pt>
                <c:pt idx="3">
                  <c:v>0.000000</c:v>
                </c:pt>
                <c:pt idx="4">
                  <c:v>0.000023</c:v>
                </c:pt>
                <c:pt idx="5">
                  <c:v>0.000214</c:v>
                </c:pt>
                <c:pt idx="6">
                  <c:v>0.001021</c:v>
                </c:pt>
                <c:pt idx="7">
                  <c:v>0.003362</c:v>
                </c:pt>
                <c:pt idx="8">
                  <c:v>0.008633</c:v>
                </c:pt>
                <c:pt idx="9">
                  <c:v>0.018481</c:v>
                </c:pt>
                <c:pt idx="10">
                  <c:v>0.034421</c:v>
                </c:pt>
                <c:pt idx="11">
                  <c:v>0.057538</c:v>
                </c:pt>
                <c:pt idx="12">
                  <c:v>0.088407</c:v>
                </c:pt>
                <c:pt idx="13">
                  <c:v>0.127180</c:v>
                </c:pt>
                <c:pt idx="14">
                  <c:v>0.173740</c:v>
                </c:pt>
                <c:pt idx="15">
                  <c:v>0.227832</c:v>
                </c:pt>
                <c:pt idx="16">
                  <c:v>0.289159</c:v>
                </c:pt>
                <c:pt idx="17">
                  <c:v>0.357423</c:v>
                </c:pt>
                <c:pt idx="18">
                  <c:v>0.432355</c:v>
                </c:pt>
                <c:pt idx="19">
                  <c:v>0.513719</c:v>
                </c:pt>
                <c:pt idx="20">
                  <c:v>0.601315</c:v>
                </c:pt>
                <c:pt idx="21">
                  <c:v>0.694972</c:v>
                </c:pt>
                <c:pt idx="22">
                  <c:v>0.794547</c:v>
                </c:pt>
                <c:pt idx="23">
                  <c:v>0.899923</c:v>
                </c:pt>
                <c:pt idx="24">
                  <c:v>1.010998</c:v>
                </c:pt>
                <c:pt idx="25">
                  <c:v>1.127687</c:v>
                </c:pt>
                <c:pt idx="26">
                  <c:v>1.249919</c:v>
                </c:pt>
                <c:pt idx="27">
                  <c:v>1.377634</c:v>
                </c:pt>
                <c:pt idx="28">
                  <c:v>1.510779</c:v>
                </c:pt>
                <c:pt idx="29">
                  <c:v>1.649309</c:v>
                </c:pt>
                <c:pt idx="30">
                  <c:v>1.793187</c:v>
                </c:pt>
                <c:pt idx="31">
                  <c:v>1.942378</c:v>
                </c:pt>
                <c:pt idx="32">
                  <c:v>2.096854</c:v>
                </c:pt>
                <c:pt idx="33">
                  <c:v>2.256590</c:v>
                </c:pt>
                <c:pt idx="34">
                  <c:v>2.421562</c:v>
                </c:pt>
                <c:pt idx="35">
                  <c:v>2.591752</c:v>
                </c:pt>
                <c:pt idx="36">
                  <c:v>2.767142</c:v>
                </c:pt>
                <c:pt idx="37">
                  <c:v>2.947716</c:v>
                </c:pt>
                <c:pt idx="38">
                  <c:v>3.133461</c:v>
                </c:pt>
                <c:pt idx="39">
                  <c:v>3.324364</c:v>
                </c:pt>
                <c:pt idx="40">
                  <c:v>3.520412</c:v>
                </c:pt>
              </c:numCache>
            </c:numRef>
          </c:val>
          <c:smooth val="0"/>
        </c:ser>
        <c:ser>
          <c:idx val="6"/>
          <c:order val="6"/>
          <c:tx>
            <c:strRef>
              <c:f>'Main'!$H$1</c:f>
              <c:strCache>
                <c:pt idx="0">
                  <c:v>Oxalosuccinate</c:v>
                </c:pt>
              </c:strCache>
            </c:strRef>
          </c:tx>
          <c:spPr>
            <a:solidFill>
              <a:srgbClr val="FFFFFF"/>
            </a:solidFill>
            <a:ln w="50800" cap="flat" cmpd="sng" algn="ctr">
              <a:solidFill>
                <a:srgbClr val="68B3FA"/>
              </a:solidFill>
              <a:prstDash val="solid"/>
              <a:miter lim="400000"/>
              <a:headEnd type="none"/>
              <a:tailEnd type="none"/>
            </a:ln>
            <a:effectLst/>
          </c:spPr>
          <c:marker>
            <c:symbol val="circle"/>
            <c:size val="10"/>
            <c:spPr>
              <a:solidFill>
                <a:srgbClr val="FFFFFF"/>
              </a:solidFill>
              <a:ln w="50800" cap="flat" cmpd="sng" algn="ctr">
                <a:solidFill>
                  <a:srgbClr val="68B3FA"/>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'Main'!$H$2:$H$42</c:f>
              <c:numCache>
                <c:ptCount val="41"/>
                <c:pt idx="0">
                  <c:v>0.000000</c:v>
                </c:pt>
                <c:pt idx="1">
                  <c:v>0.000000</c:v>
                </c:pt>
                <c:pt idx="2">
                  <c:v>0.000000</c:v>
                </c:pt>
                <c:pt idx="3">
                  <c:v>0.000000</c:v>
                </c:pt>
                <c:pt idx="4">
                  <c:v>0.000000</c:v>
                </c:pt>
                <c:pt idx="5">
                  <c:v>0.000000</c:v>
                </c:pt>
                <c:pt idx="6">
                  <c:v>0.000003</c:v>
                </c:pt>
                <c:pt idx="7">
                  <c:v>0.000018</c:v>
                </c:pt>
                <c:pt idx="8">
                  <c:v>0.000074</c:v>
                </c:pt>
                <c:pt idx="9">
                  <c:v>0.000235</c:v>
                </c:pt>
                <c:pt idx="10">
                  <c:v>0.000617</c:v>
                </c:pt>
                <c:pt idx="11">
                  <c:v>0.001394</c:v>
                </c:pt>
                <c:pt idx="12">
                  <c:v>0.002799</c:v>
                </c:pt>
                <c:pt idx="13">
                  <c:v>0.005107</c:v>
                </c:pt>
                <c:pt idx="14">
                  <c:v>0.008629</c:v>
                </c:pt>
                <c:pt idx="15">
                  <c:v>0.013690</c:v>
                </c:pt>
                <c:pt idx="16">
                  <c:v>0.020623</c:v>
                </c:pt>
                <c:pt idx="17">
                  <c:v>0.029759</c:v>
                </c:pt>
                <c:pt idx="18">
                  <c:v>0.041421</c:v>
                </c:pt>
                <c:pt idx="19">
                  <c:v>0.055916</c:v>
                </c:pt>
                <c:pt idx="20">
                  <c:v>0.073540</c:v>
                </c:pt>
                <c:pt idx="21">
                  <c:v>0.094568</c:v>
                </c:pt>
                <c:pt idx="22">
                  <c:v>0.119257</c:v>
                </c:pt>
                <c:pt idx="23">
                  <c:v>0.147847</c:v>
                </c:pt>
                <c:pt idx="24">
                  <c:v>0.180557</c:v>
                </c:pt>
                <c:pt idx="25">
                  <c:v>0.217589</c:v>
                </c:pt>
                <c:pt idx="26">
                  <c:v>0.259125</c:v>
                </c:pt>
                <c:pt idx="27">
                  <c:v>0.305333</c:v>
                </c:pt>
                <c:pt idx="28">
                  <c:v>0.356363</c:v>
                </c:pt>
                <c:pt idx="29">
                  <c:v>0.412348</c:v>
                </c:pt>
                <c:pt idx="30">
                  <c:v>0.473412</c:v>
                </c:pt>
                <c:pt idx="31">
                  <c:v>0.539660</c:v>
                </c:pt>
                <c:pt idx="32">
                  <c:v>0.611190</c:v>
                </c:pt>
                <c:pt idx="33">
                  <c:v>0.688084</c:v>
                </c:pt>
                <c:pt idx="34">
                  <c:v>0.770419</c:v>
                </c:pt>
                <c:pt idx="35">
                  <c:v>0.858259</c:v>
                </c:pt>
                <c:pt idx="36">
                  <c:v>0.951660</c:v>
                </c:pt>
                <c:pt idx="37">
                  <c:v>1.050672</c:v>
                </c:pt>
                <c:pt idx="38">
                  <c:v>1.155337</c:v>
                </c:pt>
                <c:pt idx="39">
                  <c:v>1.265691</c:v>
                </c:pt>
                <c:pt idx="40">
                  <c:v>1.381765</c:v>
                </c:pt>
              </c:numCache>
            </c:numRef>
          </c:val>
          <c:smooth val="0"/>
        </c:ser>
        <c:ser>
          <c:idx val="7"/>
          <c:order val="7"/>
          <c:tx>
            <c:strRef>
              <c:f>'Main'!$I$1</c:f>
              <c:strCache>
                <c:pt idx="0">
                  <c:v>𝛼 ceto glutarate</c:v>
                </c:pt>
              </c:strCache>
            </c:strRef>
          </c:tx>
          <c:spPr>
            <a:solidFill>
              <a:srgbClr val="FFFFFF"/>
            </a:solidFill>
            <a:ln w="50800" cap="flat" cmpd="sng" algn="ctr">
              <a:solidFill>
                <a:srgbClr val="80C855"/>
              </a:solidFill>
              <a:prstDash val="solid"/>
              <a:miter lim="400000"/>
              <a:headEnd type="none"/>
              <a:tailEnd type="none"/>
            </a:ln>
            <a:effectLst/>
          </c:spPr>
          <c:marker>
            <c:symbol val="circle"/>
            <c:size val="10"/>
            <c:spPr>
              <a:solidFill>
                <a:srgbClr val="FFFFFF"/>
              </a:solidFill>
              <a:ln w="50800" cap="flat" cmpd="sng" algn="ctr">
                <a:solidFill>
                  <a:srgbClr val="80C855"/>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'Main'!$I$2:$I$42</c:f>
              <c:numCache>
                <c:ptCount val="41"/>
                <c:pt idx="0">
                  <c:v>0.000000</c:v>
                </c:pt>
                <c:pt idx="1">
                  <c:v>0.000000</c:v>
                </c:pt>
                <c:pt idx="2">
                  <c:v>0.000000</c:v>
                </c:pt>
                <c:pt idx="3">
                  <c:v>0.000000</c:v>
                </c:pt>
                <c:pt idx="4">
                  <c:v>0.000000</c:v>
                </c:pt>
                <c:pt idx="5">
                  <c:v>0.000000</c:v>
                </c:pt>
                <c:pt idx="6">
                  <c:v>0.000000</c:v>
                </c:pt>
                <c:pt idx="7">
                  <c:v>0.000000</c:v>
                </c:pt>
                <c:pt idx="8">
                  <c:v>0.000001</c:v>
                </c:pt>
                <c:pt idx="9">
                  <c:v>0.000003</c:v>
                </c:pt>
                <c:pt idx="10">
                  <c:v>0.000013</c:v>
                </c:pt>
                <c:pt idx="11">
                  <c:v>0.000041</c:v>
                </c:pt>
                <c:pt idx="12">
                  <c:v>0.000111</c:v>
                </c:pt>
                <c:pt idx="13">
                  <c:v>0.000262</c:v>
                </c:pt>
                <c:pt idx="14">
                  <c:v>0.000558</c:v>
                </c:pt>
                <c:pt idx="15">
                  <c:v>0.001092</c:v>
                </c:pt>
                <c:pt idx="16">
                  <c:v>0.001993</c:v>
                </c:pt>
                <c:pt idx="17">
                  <c:v>0.003426</c:v>
                </c:pt>
                <c:pt idx="18">
                  <c:v>0.005600</c:v>
                </c:pt>
                <c:pt idx="19">
                  <c:v>0.008763</c:v>
                </c:pt>
                <c:pt idx="20">
                  <c:v>0.013207</c:v>
                </c:pt>
                <c:pt idx="21">
                  <c:v>0.019259</c:v>
                </c:pt>
                <c:pt idx="22">
                  <c:v>0.027280</c:v>
                </c:pt>
                <c:pt idx="23">
                  <c:v>0.037656</c:v>
                </c:pt>
                <c:pt idx="24">
                  <c:v>0.050796</c:v>
                </c:pt>
                <c:pt idx="25">
                  <c:v>0.067116</c:v>
                </c:pt>
                <c:pt idx="26">
                  <c:v>0.087036</c:v>
                </c:pt>
                <c:pt idx="27">
                  <c:v>0.110971</c:v>
                </c:pt>
                <c:pt idx="28">
                  <c:v>0.139323</c:v>
                </c:pt>
                <c:pt idx="29">
                  <c:v>0.172473</c:v>
                </c:pt>
                <c:pt idx="30">
                  <c:v>0.210777</c:v>
                </c:pt>
                <c:pt idx="31">
                  <c:v>0.254564</c:v>
                </c:pt>
                <c:pt idx="32">
                  <c:v>0.304129</c:v>
                </c:pt>
                <c:pt idx="33">
                  <c:v>0.359735</c:v>
                </c:pt>
                <c:pt idx="34">
                  <c:v>0.421611</c:v>
                </c:pt>
                <c:pt idx="35">
                  <c:v>0.489951</c:v>
                </c:pt>
                <c:pt idx="36">
                  <c:v>0.564921</c:v>
                </c:pt>
                <c:pt idx="37">
                  <c:v>0.646653</c:v>
                </c:pt>
                <c:pt idx="38">
                  <c:v>0.735256</c:v>
                </c:pt>
                <c:pt idx="39">
                  <c:v>0.830810</c:v>
                </c:pt>
                <c:pt idx="40">
                  <c:v>0.933374</c:v>
                </c:pt>
              </c:numCache>
            </c:numRef>
          </c:val>
          <c:smooth val="0"/>
        </c:ser>
        <c:ser>
          <c:idx val="8"/>
          <c:order val="8"/>
          <c:tx>
            <c:strRef>
              <c:f>'Main'!$J$1</c:f>
              <c:strCache>
                <c:pt idx="0">
                  <c:v>SuccinylCoA</c:v>
                </c:pt>
              </c:strCache>
            </c:strRef>
          </c:tx>
          <c:spPr>
            <a:solidFill>
              <a:srgbClr val="FFFFFF"/>
            </a:solidFill>
            <a:ln w="50800" cap="flat" cmpd="sng" algn="ctr">
              <a:solidFill>
                <a:srgbClr val="FCE547"/>
              </a:solidFill>
              <a:prstDash val="solid"/>
              <a:miter lim="400000"/>
              <a:headEnd type="none"/>
              <a:tailEnd type="none"/>
            </a:ln>
            <a:effectLst/>
          </c:spPr>
          <c:marker>
            <c:symbol val="circle"/>
            <c:size val="10"/>
            <c:spPr>
              <a:solidFill>
                <a:srgbClr val="FFFFFF"/>
              </a:solidFill>
              <a:ln w="50800" cap="flat" cmpd="sng" algn="ctr">
                <a:solidFill>
                  <a:srgbClr val="FCE547"/>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'Main'!$J$2:$J$42</c:f>
              <c:numCache>
                <c:ptCount val="41"/>
                <c:pt idx="0">
                  <c:v>0.000000</c:v>
                </c:pt>
                <c:pt idx="1">
                  <c:v>0.000000</c:v>
                </c:pt>
                <c:pt idx="2">
                  <c:v>0.000000</c:v>
                </c:pt>
                <c:pt idx="3">
                  <c:v>0.000000</c:v>
                </c:pt>
                <c:pt idx="4">
                  <c:v>0.000000</c:v>
                </c:pt>
                <c:pt idx="5">
                  <c:v>0.000000</c:v>
                </c:pt>
                <c:pt idx="6">
                  <c:v>0.000000</c:v>
                </c:pt>
                <c:pt idx="7">
                  <c:v>0.000000</c:v>
                </c:pt>
                <c:pt idx="8">
                  <c:v>0.000000</c:v>
                </c:pt>
                <c:pt idx="9">
                  <c:v>0.000001</c:v>
                </c:pt>
                <c:pt idx="10">
                  <c:v>0.000004</c:v>
                </c:pt>
                <c:pt idx="11">
                  <c:v>0.000019</c:v>
                </c:pt>
                <c:pt idx="12">
                  <c:v>0.000068</c:v>
                </c:pt>
                <c:pt idx="13">
                  <c:v>0.000212</c:v>
                </c:pt>
                <c:pt idx="14">
                  <c:v>0.000577</c:v>
                </c:pt>
                <c:pt idx="15">
                  <c:v>0.001404</c:v>
                </c:pt>
                <c:pt idx="16">
                  <c:v>0.003115</c:v>
                </c:pt>
                <c:pt idx="17">
                  <c:v>0.006373</c:v>
                </c:pt>
                <c:pt idx="18">
                  <c:v>0.012144</c:v>
                </c:pt>
                <c:pt idx="19">
                  <c:v>0.021712</c:v>
                </c:pt>
                <c:pt idx="20">
                  <c:v>0.036625</c:v>
                </c:pt>
                <c:pt idx="21">
                  <c:v>0.058565</c:v>
                </c:pt>
                <c:pt idx="22">
                  <c:v>0.089153</c:v>
                </c:pt>
                <c:pt idx="23">
                  <c:v>0.129748</c:v>
                </c:pt>
                <c:pt idx="24">
                  <c:v>0.181299</c:v>
                </c:pt>
                <c:pt idx="25">
                  <c:v>0.244293</c:v>
                </c:pt>
                <c:pt idx="26">
                  <c:v>0.318792</c:v>
                </c:pt>
                <c:pt idx="27">
                  <c:v>0.404535</c:v>
                </c:pt>
                <c:pt idx="28">
                  <c:v>0.501049</c:v>
                </c:pt>
                <c:pt idx="29">
                  <c:v>0.607754</c:v>
                </c:pt>
                <c:pt idx="30">
                  <c:v>0.724042</c:v>
                </c:pt>
                <c:pt idx="31">
                  <c:v>0.849324</c:v>
                </c:pt>
                <c:pt idx="32">
                  <c:v>0.983056</c:v>
                </c:pt>
                <c:pt idx="33">
                  <c:v>1.124760</c:v>
                </c:pt>
                <c:pt idx="34">
                  <c:v>1.274015</c:v>
                </c:pt>
                <c:pt idx="35">
                  <c:v>1.430461</c:v>
                </c:pt>
                <c:pt idx="36">
                  <c:v>1.593793</c:v>
                </c:pt>
                <c:pt idx="37">
                  <c:v>1.763751</c:v>
                </c:pt>
                <c:pt idx="38">
                  <c:v>1.940114</c:v>
                </c:pt>
                <c:pt idx="39">
                  <c:v>2.122698</c:v>
                </c:pt>
                <c:pt idx="40">
                  <c:v>2.311344</c:v>
                </c:pt>
              </c:numCache>
            </c:numRef>
          </c:val>
          <c:smooth val="0"/>
        </c:ser>
        <c:ser>
          <c:idx val="9"/>
          <c:order val="9"/>
          <c:tx>
            <c:strRef>
              <c:f>'Main'!$K$1</c:f>
              <c:strCache>
                <c:pt idx="0">
                  <c:v>Succinate</c:v>
                </c:pt>
              </c:strCache>
            </c:strRef>
          </c:tx>
          <c:spPr>
            <a:solidFill>
              <a:srgbClr val="FFFFFF"/>
            </a:solidFill>
            <a:ln w="50800" cap="flat" cmpd="sng" algn="ctr">
              <a:solidFill>
                <a:srgbClr val="F1A237"/>
              </a:solidFill>
              <a:prstDash val="solid"/>
              <a:miter lim="400000"/>
              <a:headEnd type="none"/>
              <a:tailEnd type="none"/>
            </a:ln>
            <a:effectLst/>
          </c:spPr>
          <c:marker>
            <c:symbol val="circle"/>
            <c:size val="10"/>
            <c:spPr>
              <a:solidFill>
                <a:srgbClr val="FFFFFF"/>
              </a:solidFill>
              <a:ln w="50800" cap="flat" cmpd="sng" algn="ctr">
                <a:solidFill>
                  <a:srgbClr val="F1A237"/>
                </a:solidFill>
                <a:prstDash val="solid"/>
                <a:miter lim="400000"/>
                <a:headEnd type="none"/>
                <a:tailEnd type="none"/>
              </a:ln>
              <a:effectLst/>
            </c:spPr>
          </c:marker>
          <c:dLbls>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200" u="none">
                    <a:solidFill>
                      <a:srgbClr val="000000"/>
                    </a:solidFill>
                    <a:latin typeface="Helvetica"/>
                  </a:defRPr>
                </a:pPr>
                <a:r>
                  <a:rPr b="0" i="0" strike="noStrike" sz="1200" u="none">
                    <a:solidFill>
                      <a:srgbClr val="000000"/>
                    </a:solidFill>
                    <a:latin typeface="Helvetica"/>
                  </a:rPr>
                  <a:t/>
                </a:r>
                <a:endParaRPr>
                  <a:solidFill>
                    <a:srgbClr val="000000"/>
                  </a:solidFill>
                </a:endParaRPr>
              </a:p>
            </c:txPr>
            <c:dLblPos val="t"/>
            <c:showLegendKey val="0"/>
            <c:showVal val="0"/>
            <c:showCatName val="0"/>
            <c:showSerName val="0"/>
            <c:showPercent val="0"/>
            <c:showBubbleSize val="0"/>
            <c:showLeaderLines val="0"/>
          </c:dLbls>
          <c:cat>
            <c:strRef>
              <c:f>'Main'!$A$2:$A$42</c:f>
              <c:strCache>
                <c:ptCount val="41"/>
                <c:pt idx="0">
                  <c:v>0,00</c:v>
                </c:pt>
                <c:pt idx="1">
                  <c:v>0,50</c:v>
                </c:pt>
                <c:pt idx="2">
                  <c:v>1,00</c:v>
                </c:pt>
                <c:pt idx="3">
                  <c:v>1,50</c:v>
                </c:pt>
                <c:pt idx="4">
                  <c:v>2,00</c:v>
                </c:pt>
                <c:pt idx="5">
                  <c:v>2,50</c:v>
                </c:pt>
                <c:pt idx="6">
                  <c:v>3,00</c:v>
                </c:pt>
                <c:pt idx="7">
                  <c:v>3,50</c:v>
                </c:pt>
                <c:pt idx="8">
                  <c:v>4,00</c:v>
                </c:pt>
                <c:pt idx="9">
                  <c:v>4,50</c:v>
                </c:pt>
                <c:pt idx="10">
                  <c:v>5,00</c:v>
                </c:pt>
                <c:pt idx="11">
                  <c:v>5,50</c:v>
                </c:pt>
                <c:pt idx="12">
                  <c:v>6,00</c:v>
                </c:pt>
                <c:pt idx="13">
                  <c:v>6,50</c:v>
                </c:pt>
                <c:pt idx="14">
                  <c:v>7,00</c:v>
                </c:pt>
                <c:pt idx="15">
                  <c:v>7,50</c:v>
                </c:pt>
                <c:pt idx="16">
                  <c:v>8,00</c:v>
                </c:pt>
                <c:pt idx="17">
                  <c:v>8,50</c:v>
                </c:pt>
                <c:pt idx="18">
                  <c:v>9,00</c:v>
                </c:pt>
                <c:pt idx="19">
                  <c:v>9,50</c:v>
                </c:pt>
                <c:pt idx="20">
                  <c:v>10,00</c:v>
                </c:pt>
                <c:pt idx="21">
                  <c:v>10,50</c:v>
                </c:pt>
                <c:pt idx="22">
                  <c:v>11,00</c:v>
                </c:pt>
                <c:pt idx="23">
                  <c:v>11,50</c:v>
                </c:pt>
                <c:pt idx="24">
                  <c:v>12,00</c:v>
                </c:pt>
                <c:pt idx="25">
                  <c:v>12,50</c:v>
                </c:pt>
                <c:pt idx="26">
                  <c:v>13,00</c:v>
                </c:pt>
                <c:pt idx="27">
                  <c:v>13,50</c:v>
                </c:pt>
                <c:pt idx="28">
                  <c:v>14,00</c:v>
                </c:pt>
                <c:pt idx="29">
                  <c:v>14,50</c:v>
                </c:pt>
                <c:pt idx="30">
                  <c:v>15,00</c:v>
                </c:pt>
                <c:pt idx="31">
                  <c:v>15,50</c:v>
                </c:pt>
                <c:pt idx="32">
                  <c:v>16,00</c:v>
                </c:pt>
                <c:pt idx="33">
                  <c:v>16,50</c:v>
                </c:pt>
                <c:pt idx="34">
                  <c:v>17,00</c:v>
                </c:pt>
                <c:pt idx="35">
                  <c:v>17,50</c:v>
                </c:pt>
                <c:pt idx="36">
                  <c:v>18,00</c:v>
                </c:pt>
                <c:pt idx="37">
                  <c:v>18,50</c:v>
                </c:pt>
                <c:pt idx="38">
                  <c:v>19,00</c:v>
                </c:pt>
                <c:pt idx="39">
                  <c:v>19,50</c:v>
                </c:pt>
                <c:pt idx="40">
                  <c:v>20,00</c:v>
                </c:pt>
              </c:strCache>
            </c:strRef>
          </c:cat>
          <c:val>
            <c:numRef>
              <c:f>'Main'!$K$2:$K$42</c:f>
              <c:numCache>
                <c:ptCount val="41"/>
                <c:pt idx="0">
                  <c:v>50.000000</c:v>
                </c:pt>
                <c:pt idx="1">
                  <c:v>50.000000</c:v>
                </c:pt>
                <c:pt idx="2">
                  <c:v>50.000000</c:v>
                </c:pt>
                <c:pt idx="3">
                  <c:v>50.000000</c:v>
                </c:pt>
                <c:pt idx="4">
                  <c:v>50.000000</c:v>
                </c:pt>
                <c:pt idx="5">
                  <c:v>50.000000</c:v>
                </c:pt>
                <c:pt idx="6">
                  <c:v>50.000000</c:v>
                </c:pt>
                <c:pt idx="7">
                  <c:v>50.000000</c:v>
                </c:pt>
                <c:pt idx="8">
                  <c:v>50.000000</c:v>
                </c:pt>
                <c:pt idx="9">
                  <c:v>50.000000</c:v>
                </c:pt>
                <c:pt idx="10">
                  <c:v>50.000000</c:v>
                </c:pt>
                <c:pt idx="11">
                  <c:v>50.000003</c:v>
                </c:pt>
                <c:pt idx="12">
                  <c:v>50.000016</c:v>
                </c:pt>
                <c:pt idx="13">
                  <c:v>50.000068</c:v>
                </c:pt>
                <c:pt idx="14">
                  <c:v>50.000240</c:v>
                </c:pt>
                <c:pt idx="15">
                  <c:v>50.000739</c:v>
                </c:pt>
                <c:pt idx="16">
                  <c:v>50.002023</c:v>
                </c:pt>
                <c:pt idx="17">
                  <c:v>50.004990</c:v>
                </c:pt>
                <c:pt idx="18">
                  <c:v>50.011192</c:v>
                </c:pt>
                <c:pt idx="19">
                  <c:v>50.022934</c:v>
                </c:pt>
                <c:pt idx="20">
                  <c:v>50.043068</c:v>
                </c:pt>
                <c:pt idx="21">
                  <c:v>50.074393</c:v>
                </c:pt>
                <c:pt idx="22">
                  <c:v>50.118903</c:v>
                </c:pt>
                <c:pt idx="23">
                  <c:v>50.177369</c:v>
                </c:pt>
                <c:pt idx="24">
                  <c:v>50.249449</c:v>
                </c:pt>
                <c:pt idx="25">
                  <c:v>50.334130</c:v>
                </c:pt>
                <c:pt idx="26">
                  <c:v>50.430164</c:v>
                </c:pt>
                <c:pt idx="27">
                  <c:v>50.536352</c:v>
                </c:pt>
                <c:pt idx="28">
                  <c:v>50.651663</c:v>
                </c:pt>
                <c:pt idx="29">
                  <c:v>50.775265</c:v>
                </c:pt>
                <c:pt idx="30">
                  <c:v>50.906502</c:v>
                </c:pt>
                <c:pt idx="31">
                  <c:v>51.044866</c:v>
                </c:pt>
                <c:pt idx="32">
                  <c:v>51.189962</c:v>
                </c:pt>
                <c:pt idx="33">
                  <c:v>51.341485</c:v>
                </c:pt>
                <c:pt idx="34">
                  <c:v>51.499195</c:v>
                </c:pt>
                <c:pt idx="35">
                  <c:v>51.662901</c:v>
                </c:pt>
                <c:pt idx="36">
                  <c:v>51.832452</c:v>
                </c:pt>
                <c:pt idx="37">
                  <c:v>52.007727</c:v>
                </c:pt>
                <c:pt idx="38">
                  <c:v>52.188626</c:v>
                </c:pt>
                <c:pt idx="39">
                  <c:v>52.375067</c:v>
                </c:pt>
                <c:pt idx="40">
                  <c:v>52.566982</c:v>
                </c:pt>
              </c:numCache>
            </c:numRef>
          </c:val>
          <c:smooth val="0"/>
        </c:ser>
        <c:marker val="1"/>
        <c:axId val="0"/>
        <c:axId val="1"/>
      </c:lineChart>
      <c:catAx>
        <c:axId val="0"/>
        <c:scaling>
          <c:orientation val="minMax"/>
        </c:scaling>
        <c:delete val="0"/>
        <c:axPos val="b"/>
        <c:numFmt formatCode="General" sourceLinked="1"/>
        <c:majorTickMark val="none"/>
        <c:minorTickMark val="none"/>
        <c:tickLblPos val="low"/>
        <c:spPr>
          <a:ln w="12700" cap="flat" cmpd="sng" algn="ctr">
            <a:solidFill>
              <a:srgbClr val="000000"/>
            </a:solidFill>
            <a:prstDash val="solid"/>
            <a:miter lim="400000"/>
            <a:headEnd type="none"/>
            <a:tailEnd type="none"/>
          </a:ln>
          <a:effectLst/>
        </c:spPr>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000" u="none">
                <a:solidFill>
                  <a:srgbClr val="000000"/>
                </a:solidFill>
                <a:latin typeface="Helvetica"/>
              </a:defRPr>
            </a:pPr>
            <a:endParaRPr>
              <a:solidFill>
                <a:srgbClr val="000000"/>
              </a:solidFill>
            </a:endParaRPr>
          </a:p>
        </c:txPr>
        <c:crossAx val="1"/>
        <c:crosses val="autoZero"/>
        <c:auto val="1"/>
        <c:lblAlgn val="ctr"/>
        <c:noMultiLvlLbl val="1"/>
      </c:catAx>
      <c:valAx>
        <c:axId val="1"/>
        <c:scaling>
          <c:orientation val="minMax"/>
        </c:scaling>
        <c:delete val="0"/>
        <c:axPos val="l"/>
        <c:majorGridlines>
          <c:spPr>
            <a:ln w="3175" cap="flat" cmpd="sng" algn="ctr">
              <a:solidFill>
                <a:srgbClr val="B8B8B8"/>
              </a:solidFill>
              <a:prstDash val="solid"/>
              <a:miter lim="400000"/>
              <a:headEnd type="none"/>
              <a:tailEnd type="none"/>
            </a:ln>
            <a:effectLst/>
          </c:spPr>
        </c:majorGridlines>
        <c:numFmt formatCode="General" sourceLinked="1"/>
        <c:majorTickMark val="none"/>
        <c:minorTickMark val="none"/>
        <c:tickLblPos val="nextTo"/>
        <c:spPr>
          <a:ln>
            <a:noFill/>
          </a:ln>
          <a:effectLst/>
        </c:spPr>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000" u="none">
                <a:solidFill>
                  <a:srgbClr val="000000"/>
                </a:solidFill>
                <a:latin typeface="Helvetica"/>
              </a:defRPr>
            </a:pPr>
            <a:endParaRPr>
              <a:solidFill>
                <a:srgbClr val="000000"/>
              </a:solidFill>
            </a:endParaRPr>
          </a:p>
        </c:txPr>
        <c:crossAx val="0"/>
        <c:crosses val="autoZero"/>
        <c:crossBetween val="midCat"/>
      </c:valAx>
      <c:spPr>
        <a:noFill/>
        <a:ln>
          <a:noFill/>
        </a:ln>
        <a:effectLst/>
      </c:spPr>
    </c:plotArea>
    <c:legend>
      <c:legendPos val="t"/>
      <c:layout>
        <c:manualLayout>
          <c:xMode val="edge"/>
          <c:yMode val="edge"/>
          <c:x val="0.0639033"/>
          <c:y val="0.005"/>
          <c:w val="0.891198"/>
          <c:h val="0.0352744"/>
        </c:manualLayout>
      </c:layout>
      <c:overlay val="1"/>
      <c:spPr>
        <a:noFill/>
        <a:ln>
          <a:noFill/>
        </a:ln>
        <a:effectLst/>
      </c:spPr>
      <c:txPr>
        <a:bodyPr rot="0" spcFirstLastPara="1" vertOverflow="overflow" horzOverflow="overflow" vert="horz" wrap="square" lIns="91440" tIns="45720" rIns="91440" bIns="45720" numCol="1" spcCol="38100" rtlCol="0" anchor="t" upright="0">
          <a:prstTxWarp prst="textNoShape"/>
          <a:noAutofit/>
        </a:bodyPr>
        <a:lstStyle/>
        <a:p>
          <a:pPr>
            <a:defRPr b="0" i="0" strike="noStrike" sz="1000" u="none">
              <a:solidFill>
                <a:srgbClr val="000000"/>
              </a:solidFill>
              <a:latin typeface="Helvetica"/>
            </a:defRPr>
          </a:pPr>
          <a:endParaRPr>
            <a:solidFill>
              <a:srgbClr val="000000"/>
            </a:solidFill>
          </a:endParaRPr>
        </a:p>
      </c:txPr>
    </c:legend>
    <c:plotVisOnly val="1"/>
    <c:dispBlanksAs val="gap"/>
  </c:chart>
  <c:spPr>
    <a:noFill/>
    <a:ln>
      <a:noFill/>
    </a:ln>
    <a:effectLst/>
  </c:spPr>
</c:chartSpace>
</file>

<file path=xl/drawings/_rels/drawing1.xml.rels><?xml version="1.0" encoding="UTF-8" standalone="yes"?><Relationships xmlns="http://schemas.openxmlformats.org/package/2006/relationships"><Relationship Id="rId1" Type="http://schemas.openxmlformats.org/officeDocument/2006/relationships/chart" Target="../charts/chart.xml"/></Relationships>

</file>

<file path=xl/drawings/drawing.xml><?xml version="1.0" encoding="utf-8"?>
<xdr:wsDr xmlns:r="http://schemas.openxmlformats.org/officeDocument/2006/relationships" xmlns:a="http://schemas.openxmlformats.org/drawingml/2006/main" xmlns:xdr="http://schemas.openxmlformats.org/drawingml/2006/spreadsheetDrawing"/>
</file>

<file path=xl/drawings/drawing1.xml><?xml version="1.0" encoding="utf-8"?>
<xdr:wsDr xmlns:r="http://schemas.openxmlformats.org/officeDocument/2006/relationships" xmlns:a="http://schemas.openxmlformats.org/drawingml/2006/main" xmlns:xdr="http://schemas.openxmlformats.org/drawingml/2006/spreadsheetDrawing">
  <xdr:twoCellAnchor>
    <xdr:from>
      <xdr:col>0</xdr:col>
      <xdr:colOff>190768</xdr:colOff>
      <xdr:row>30</xdr:row>
      <xdr:rowOff>144145</xdr:rowOff>
    </xdr:from>
    <xdr:to>
      <xdr:col>19</xdr:col>
      <xdr:colOff>267902</xdr:colOff>
      <xdr:row>84</xdr:row>
      <xdr:rowOff>151025</xdr:rowOff>
    </xdr:to>
    <xdr:graphicFrame>
      <xdr:nvGraphicFramePr>
        <xdr:cNvPr id="16" name="Chart 16"/>
        <xdr:cNvGraphicFramePr/>
      </xdr:nvGraphicFramePr>
      <xdr:xfrm>
        <a:off x="190768" y="5097145"/>
        <a:ext cx="19381135" cy="8922281"/>
      </xdr:xfrm>
      <a:graphic xmlns:a="http://schemas.openxmlformats.org/drawingml/2006/main">
        <a:graphicData uri="http://schemas.openxmlformats.org/drawingml/2006/chart">
          <c:chart xmlns:c="http://schemas.openxmlformats.org/drawingml/2006/chart" r:id="rId1"/>
        </a:graphicData>
      </a:graphic>
    </xdr:graphicFrame>
    <xdr:clientData/>
  </xdr:twoCellAnchor>
</xdr:wsDr>
</file>

<file path=xl/worksheets/_rels/sheet3.xml.rels><?xml version="1.0" encoding="UTF-8" standalone="yes"?><Relationships xmlns="http://schemas.openxmlformats.org/package/2006/relationships"><Relationship Id="rId1" Type="http://schemas.openxmlformats.org/officeDocument/2006/relationships/drawing" Target="../drawings/drawing.xml"/><Relationship Id="rId2" Type="http://schemas.openxmlformats.org/officeDocument/2006/relationships/vmlDrawing" Target="../drawings/vmlDrawing.vml"/><Relationship Id="rId3" Type="http://schemas.openxmlformats.org/officeDocument/2006/relationships/comments" Target="../comments.xml"/></Relationships>

</file>

<file path=xl/worksheets/_rels/sheet5.xml.rels><?xml version="1.0" encoding="UTF-8" standalone="yes"?><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xml><?xml version="1.0" encoding="utf-8"?>
<worksheet xmlns:r="http://schemas.openxmlformats.org/officeDocument/2006/relationships" xmlns="http://schemas.openxmlformats.org/spreadsheetml/2006/main">
  <sheetViews>
    <sheetView workbookViewId="0" showGridLines="0" defaultGridColor="1"/>
  </sheetViews>
  <sheetFormatPr defaultColWidth="10" defaultRowHeight="13" customHeight="1" outlineLevelRow="0" outlineLevelCol="0"/>
  <cols>
    <col min="1" max="1" width="2" customWidth="1"/>
    <col min="2" max="4" width="28" customWidth="1"/>
  </cols>
  <sheetData>
    <row r="3" ht="50" customHeight="1">
      <c r="B3" t="s" s="1">
        <v>0</v>
      </c>
      <c r="C3"/>
      <c r="D3"/>
    </row>
    <row r="7">
      <c r="B7" t="s" s="2">
        <v>1</v>
      </c>
      <c r="C7" t="s" s="2">
        <v>2</v>
      </c>
      <c r="D7" t="s" s="2">
        <v>3</v>
      </c>
    </row>
    <row r="9">
      <c r="B9" t="s" s="3">
        <v>4</v>
      </c>
      <c r="C9" s="3"/>
      <c r="D9" s="3"/>
    </row>
    <row r="10">
      <c r="B10" s="4"/>
      <c r="C10" t="s" s="4">
        <v>5</v>
      </c>
      <c r="D10" t="s" s="5">
        <v>4</v>
      </c>
    </row>
    <row r="11">
      <c r="B11" t="s" s="3">
        <v>34</v>
      </c>
      <c r="C11" s="3"/>
      <c r="D11" s="3"/>
    </row>
    <row r="12">
      <c r="B12" s="4"/>
      <c r="C12" t="s" s="4">
        <v>5</v>
      </c>
      <c r="D12" t="s" s="5">
        <v>35</v>
      </c>
    </row>
    <row r="13">
      <c r="B13" s="4"/>
      <c r="C13" t="s" s="4">
        <v>36</v>
      </c>
      <c r="D13" t="s" s="5">
        <v>37</v>
      </c>
    </row>
    <row r="14">
      <c r="B14" s="4"/>
      <c r="C14" t="s" s="4">
        <v>57</v>
      </c>
      <c r="D14" t="s" s="5">
        <v>58</v>
      </c>
    </row>
    <row r="15">
      <c r="B15" s="4"/>
      <c r="C15" t="s" s="4">
        <v>60</v>
      </c>
      <c r="D15" t="s" s="5">
        <v>61</v>
      </c>
    </row>
  </sheetData>
  <mergeCells count="1">
    <mergeCell ref="B3:D3"/>
  </mergeCells>
  <hyperlinks>
    <hyperlink ref="D10" location="'Main'!R1C1" tooltip="" display="Main"/>
    <hyperlink ref="D12" location="'Paramètres - Tableau 1'!R1C1" tooltip="" display="Paramètres - Tableau 1"/>
    <hyperlink ref="D13" location="'Paramètres - Enzymes'!R2C1" tooltip="" display="Paramètres - Enzymes"/>
    <hyperlink ref="D14" location="'Paramètres - Substrats'!R2C1" tooltip="" display="Paramètres - Substrats"/>
    <hyperlink ref="D15" location="'Paramètres - Dessins'!R1C1" tooltip="" display="Paramètres - Dessins"/>
  </hyperlinks>
</worksheet>
</file>

<file path=xl/worksheets/sheet1.xml><?xml version="1.0" encoding="utf-8"?>
<worksheet xmlns:r="http://schemas.openxmlformats.org/officeDocument/2006/relationships" xmlns="http://schemas.openxmlformats.org/spreadsheetml/2006/main">
  <sheetPr>
    <pageSetUpPr fitToPage="1"/>
  </sheetPr>
  <dimension ref="A1:AB42"/>
  <sheetViews>
    <sheetView workbookViewId="0" showGridLines="0" defaultGridColor="1">
      <pane topLeftCell="B2" xSplit="1" ySplit="1" activePane="bottomRight" state="frozenSplit"/>
    </sheetView>
  </sheetViews>
  <sheetFormatPr defaultColWidth="9.03" defaultRowHeight="18" customHeight="1" outlineLevelRow="0" outlineLevelCol="0"/>
  <cols>
    <col min="1" max="1" width="9.05469" style="6" customWidth="1"/>
    <col min="2" max="2" width="9.05469" style="6" customWidth="1"/>
    <col min="3" max="3" width="9.05469" style="6" customWidth="1"/>
    <col min="4" max="4" width="9.05469" style="6" customWidth="1"/>
    <col min="5" max="5" width="9.05469" style="6" customWidth="1"/>
    <col min="6" max="6" width="9.05469" style="6" customWidth="1"/>
    <col min="7" max="7" width="9.05469" style="6" customWidth="1"/>
    <col min="8" max="8" width="11.2031" style="6" customWidth="1"/>
    <col min="9" max="9" width="10.8672" style="6" customWidth="1"/>
    <col min="10" max="10" width="9.05469" style="6" customWidth="1"/>
    <col min="11" max="11" width="9.05469" style="6" customWidth="1"/>
    <col min="12" max="12" width="9.05469" style="6" customWidth="1"/>
    <col min="13" max="13" width="9.05469" style="6" customWidth="1"/>
    <col min="14" max="14" width="9.05469" style="6" customWidth="1"/>
    <col min="15" max="15" width="9.05469" style="6" customWidth="1"/>
    <col min="16" max="16" width="9.05469" style="6" customWidth="1"/>
    <col min="17" max="17" width="9.05469" style="6" customWidth="1"/>
    <col min="18" max="18" width="9.05469" style="6" customWidth="1"/>
    <col min="19" max="19" width="9.05469" style="6" customWidth="1"/>
    <col min="20" max="20" width="9.05469" style="6" customWidth="1"/>
    <col min="21" max="21" width="9.05469" style="6" customWidth="1"/>
    <col min="22" max="22" width="9.05469" style="6" customWidth="1"/>
    <col min="23" max="23" width="9.05469" style="6" customWidth="1"/>
    <col min="24" max="24" width="9.05469" style="6" customWidth="1"/>
    <col min="25" max="25" width="9.05469" style="6" customWidth="1"/>
    <col min="26" max="26" width="9.05469" style="6" customWidth="1"/>
    <col min="27" max="27" width="9.05469" style="6" customWidth="1"/>
    <col min="28" max="28" width="9.05469" style="6" customWidth="1"/>
    <col min="29" max="256" width="9.05469" style="6" customWidth="1"/>
  </cols>
  <sheetData>
    <row r="1" ht="24.55" customHeight="1">
      <c r="A1" t="s" s="7">
        <v>6</v>
      </c>
      <c r="B1" t="s" s="7">
        <v>7</v>
      </c>
      <c r="C1" t="s" s="7">
        <v>8</v>
      </c>
      <c r="D1" t="s" s="7">
        <v>9</v>
      </c>
      <c r="E1" t="s" s="7">
        <v>10</v>
      </c>
      <c r="F1" t="s" s="7">
        <v>11</v>
      </c>
      <c r="G1" t="s" s="7">
        <v>12</v>
      </c>
      <c r="H1" t="s" s="7">
        <v>13</v>
      </c>
      <c r="I1" t="s" s="7">
        <v>14</v>
      </c>
      <c r="J1" t="s" s="7">
        <v>15</v>
      </c>
      <c r="K1" t="s" s="7">
        <v>16</v>
      </c>
      <c r="L1" t="s" s="7">
        <v>17</v>
      </c>
      <c r="M1" t="s" s="7">
        <v>18</v>
      </c>
      <c r="N1" t="s" s="7">
        <v>19</v>
      </c>
      <c r="O1" t="s" s="7">
        <v>20</v>
      </c>
      <c r="P1" t="s" s="7">
        <v>21</v>
      </c>
      <c r="Q1" t="s" s="7">
        <v>22</v>
      </c>
      <c r="R1" t="s" s="7">
        <v>23</v>
      </c>
      <c r="S1" t="s" s="7">
        <v>24</v>
      </c>
      <c r="T1" t="s" s="7">
        <v>25</v>
      </c>
      <c r="U1" t="s" s="7">
        <v>26</v>
      </c>
      <c r="V1" t="s" s="7">
        <v>27</v>
      </c>
      <c r="W1" t="s" s="7">
        <v>28</v>
      </c>
      <c r="X1" t="s" s="7">
        <v>29</v>
      </c>
      <c r="Y1" t="s" s="7">
        <v>30</v>
      </c>
      <c r="Z1" t="s" s="7">
        <v>31</v>
      </c>
      <c r="AA1" t="s" s="7">
        <v>32</v>
      </c>
      <c r="AB1" t="s" s="7">
        <v>33</v>
      </c>
    </row>
    <row r="2" ht="20.55" customHeight="1">
      <c r="A2" s="8">
        <v>0</v>
      </c>
      <c r="B2" s="9">
        <f>'Paramètres - Substrats'!B$3</f>
        <v>10</v>
      </c>
      <c r="C2" s="9">
        <f>'Paramètres - Substrats'!C$3</f>
        <v>0</v>
      </c>
      <c r="D2" s="9">
        <f>'Paramètres - Substrats'!D$3</f>
        <v>10</v>
      </c>
      <c r="E2" s="9">
        <f>'Paramètres - Substrats'!E$3</f>
        <v>0</v>
      </c>
      <c r="F2" s="9">
        <f>'Paramètres - Substrats'!F$3</f>
        <v>0</v>
      </c>
      <c r="G2" s="9">
        <f>'Paramètres - Substrats'!G$3</f>
        <v>0</v>
      </c>
      <c r="H2" s="9">
        <f>'Paramètres - Substrats'!H$3</f>
        <v>0</v>
      </c>
      <c r="I2" s="9">
        <f>'Paramètres - Substrats'!I$3</f>
        <v>0</v>
      </c>
      <c r="J2" s="9">
        <f>'Paramètres - Substrats'!J$3</f>
        <v>0</v>
      </c>
      <c r="K2" s="9">
        <f>'Paramètres - Substrats'!K$3</f>
        <v>50</v>
      </c>
      <c r="L2" s="9">
        <f>'Paramètres - Substrats'!L$3</f>
        <v>0</v>
      </c>
      <c r="M2" s="9">
        <f>'Paramètres - Substrats'!M$3</f>
        <v>10</v>
      </c>
      <c r="N2" s="9">
        <f>'Paramètres - Substrats'!N$3</f>
        <v>10</v>
      </c>
      <c r="O2" s="9">
        <f>'Paramètres - Substrats'!O$3</f>
        <v>10</v>
      </c>
      <c r="P2" s="9">
        <f>'Paramètres - Substrats'!P$3</f>
        <v>100</v>
      </c>
      <c r="Q2" s="9">
        <f>'Paramètres - Substrats'!Q$3</f>
        <v>100</v>
      </c>
      <c r="R2" s="9">
        <f>'Paramètres - Substrats'!R$3</f>
        <v>0</v>
      </c>
      <c r="S2" s="9">
        <f>'Paramètres - Substrats'!S$3</f>
        <v>198</v>
      </c>
      <c r="T2" s="9">
        <f>'Paramètres - Substrats'!T$3</f>
        <v>100</v>
      </c>
      <c r="U2" s="9">
        <f>'Paramètres - Substrats'!U$3</f>
        <v>0</v>
      </c>
      <c r="V2" s="9">
        <f>'Paramètres - Substrats'!V$3</f>
        <v>100</v>
      </c>
      <c r="W2" s="9">
        <f>'Paramètres - Substrats'!W$3</f>
        <v>0</v>
      </c>
      <c r="X2" s="9">
        <f>'Paramètres - Substrats'!X$3</f>
        <v>100</v>
      </c>
      <c r="Y2" s="9">
        <f>'Paramètres - Substrats'!Y$3</f>
        <v>0</v>
      </c>
      <c r="Z2" s="9">
        <f>'Paramètres - Substrats'!Z$3</f>
        <v>0</v>
      </c>
      <c r="AA2" s="9">
        <f>'Paramètres - Substrats'!AA$3</f>
        <v>100</v>
      </c>
      <c r="AB2" s="9">
        <f>'Paramètres - Substrats'!AB$3</f>
        <v>100</v>
      </c>
    </row>
    <row r="3" ht="20.35" customHeight="1">
      <c r="A3" s="8">
        <f>A2+'Paramètres - Tableau 1'!$A$2*86400</f>
        <v>0.5</v>
      </c>
      <c r="B3" s="10">
        <f>IF(AND(B2&gt;0,O2&gt;0),B2-($A3*(('Paramètres - Enzymes'!$B$4*B2*O2)/(('Paramètres - Enzymes'!$B$5*O2)+('Paramètres - Enzymes'!$B$6*B2)+(B2*O2)))),B2)</f>
        <v>9.995038451997024</v>
      </c>
      <c r="C3" s="10">
        <f>IF(AND(B2&gt;0,O2&gt;0),C2+($A3*(('Paramètres - Enzymes'!$B$4*B2*O2)/(('Paramètres - Enzymes'!$B$5*O2)+('Paramètres - Enzymes'!$B$6*B2)+(B2*O2)))),IF(C2&gt;0,C2-($A3*(('Paramètres - Enzymes'!$C$4*C2*D2)/(('Paramètres - Enzymes'!$C$5*C2)+('Paramètres - Enzymes'!$C$6*D2)+(D2*C2)))),C2))</f>
        <v>0.004961548002976928</v>
      </c>
      <c r="D3" s="10">
        <f>IF(AND(M2&gt;0,T2&gt;0),D2+($A3*('Paramètres - Enzymes'!$L$4*D2*T2)/(('Paramètres - Enzymes'!$L$5*T2)+('Paramètres - Enzymes'!$L$6*D2)+(D2*T2))),IF(D2&gt;0,D2-($A3*('Paramètres - Enzymes'!$C$4*D2*C2)/(('Paramètres - Enzymes'!$C$5*D2)+('Paramètres - Enzymes'!$C$6*C2)+(C2*D2))),D2))</f>
        <v>10.00496461224393</v>
      </c>
      <c r="E3" s="10">
        <f>IF(AND(D2&gt;0,C2&gt;0,S2&gt;0),E2+($A3*(('Paramètres - Enzymes'!$C$4*C2*D2)/(('Paramètres - Enzymes'!$C$5*D2)+('Paramètres - Enzymes'!$C$6*C2)+(C2*D2)))),IF(E2&gt;0,E2-($A3*(('Paramètres - Enzymes'!$D$4*E2)/('Paramètres - Enzymes'!$D$5+E2))),E2))</f>
        <v>0</v>
      </c>
      <c r="F3" s="10">
        <f>IF(AND(E2&gt;0,S2&gt;0),F2+($A3*('Paramètres - Enzymes'!$D$4*E2)/('Paramètres - Enzymes'!$D$5+E2)),IF(F2&gt;0,F2-($A3*('Paramètres - Enzymes'!$E$4*F2)/('Paramètres - Enzymes'!$E$5+F2)),E2))</f>
        <v>0</v>
      </c>
      <c r="G3" s="10">
        <f>IF(AND(F2&gt;0,S2&gt;0),G2+($A3*('Paramètres - Enzymes'!$E$4*F2)/('Paramètres - Enzymes'!$E$5+F2)),IF(G2&gt;0,G2-($A3*(('Paramètres - Enzymes'!$F$4*G2*T2)/(('Paramètres - Enzymes'!$F$5*T2)+('Paramètres - Enzymes'!$F$6*G2)+(G2*T2)))),G2))</f>
        <v>0</v>
      </c>
      <c r="H3" s="10">
        <f>IF(AND(G2&gt;0,T2&gt;0),H2+($A3*(('Paramètres - Enzymes'!$F$4*G2*T2)/(('Paramètres - Enzymes'!$F$5*T2)+('Paramètres - Enzymes'!$F$6*G2)+(G2*T2)))),IF(H2&gt;0,H2-($A3*('Paramètres - Enzymes'!$G$4*H2)/('Paramètres - Enzymes'!$G$5+H2)),H2))</f>
        <v>0</v>
      </c>
      <c r="I3" s="10">
        <f>IF(H2&gt;0,I2+($A3*('Paramètres - Enzymes'!$G$4*H2)/('Paramètres - Enzymes'!$G$5+H2)),IF(I2&gt;0,I2-($A3*('Paramètres - Enzymes'!$H$4*I2)/('Paramètres - Enzymes'!$H$5+I2)),I2))</f>
        <v>0</v>
      </c>
      <c r="J3" s="10">
        <f>IF(I2&gt;0,J2+($A3*('Paramètres - Enzymes'!$H$4*I2)/('Paramètres - Enzymes'!$H$5+I2)),IF(J2&gt;0,J2-($A3*('Paramètres - Enzymes'!$I$4*J2*X2)/(('Paramètres - Enzymes'!$I$5*X2)+('Paramètres - Enzymes'!$I$6*J2)+(J2*X2))),J2))</f>
        <v>0</v>
      </c>
      <c r="K3" s="10">
        <f>IF(AND(J2&gt;0,X2&gt;0),K2+($A3*('Paramètres - Enzymes'!$I$4*J2*X2*O2)/(('Paramètres - Enzymes'!$I$5*X2*O2)+('Paramètres - Enzymes'!$I$6*J2*O2)+(J2*X2*O2)+('Paramètres - Enzymes'!$I$7*J2*X2))),IF(K2&gt;0,K2,0))</f>
        <v>50</v>
      </c>
      <c r="L3" s="10">
        <f>IF(AND(K2&gt;0,V2&gt;0,AB2&gt;0),L2+($A3*('Paramètres - Enzymes'!$J$4*K2*AB2)/(('Paramètres - Enzymes'!$J$5*AB2)+('Paramètres - Enzymes'!$J$6*K2)+(K2*AB2))),IF(L2&gt;0,L2,0))</f>
        <v>0.004990298859018068</v>
      </c>
      <c r="M3" s="10"/>
      <c r="N3" s="10"/>
      <c r="O3" s="10">
        <f>IF(AND(O2&gt;0,B2&gt;0),O2-($A3*(('Paramètres - Enzymes'!$B$4*B2*O2)/(('Paramètres - Enzymes'!$B$5*O2)+('Paramètres - Enzymes'!$B$6*B2)+(B2*O2)))),IF(AND(C2&gt;0,D2&gt;0),O2+($A3*(('Paramètres - Enzymes'!$C$4*C2*D2)/(('Paramètres - Enzymes'!$C$5*D2)+('Paramètres - Enzymes'!$C$6*C2)+(C2*D2)))),IF(AND(O2&gt;0,I2&gt;0),O2-($A3*('Paramètres - Enzymes'!$H$4*I2)/('Paramètres - Enzymes'!$H$5+I2)),J2)))</f>
        <v>9.995038451997024</v>
      </c>
      <c r="P3" s="10"/>
      <c r="Q3" s="10"/>
      <c r="R3" s="10"/>
      <c r="S3" s="10">
        <f>IF(S2&gt;0,S2-($A3*(('Paramètres - Enzymes'!$C$4*D2*C2)/(('Paramètres - Enzymes'!$C$5*D2)+('Paramètres - Enzymes'!$C$6*C2)+(C2*D2))))+($A3*(('Paramètres - Enzymes'!$D$4*E2)/('Paramètres - Enzymes'!$D$5+E2)))-($A3*('Paramètres - Enzymes'!$E$4*E2)/('Paramètres - Enzymes'!$E$5+E2)),S2)</f>
        <v>198</v>
      </c>
      <c r="T3" s="10">
        <f>IF(T2&gt;0,T2-($A3*(('Paramètres - Enzymes'!$B$4*B2*O2)/(('Paramètres - Enzymes'!$B$5*O2)+('Paramètres - Enzymes'!$B$6*B2)+(B2*O2))))-($A3*('Paramètres - Enzymes'!$H$4*I2)/('Paramètres - Enzymes'!$H$5+I2))-($A3*(('Paramètres - Enzymes'!$F$4*G2*T2)/(('Paramètres - Enzymes'!$F$5*T2)+('Paramètres - Enzymes'!$F$6*G2)+(G2*T2)))),T2)</f>
        <v>99.99503845199702</v>
      </c>
      <c r="U3" s="10"/>
      <c r="V3" s="10">
        <f>IF(AND(L2&gt;0,S2&gt;0),V2-($A3*('Paramètres - Enzymes'!$J$4*K2*AB2)/(('Paramètres - Enzymes'!$J$5*AB2)+('Paramètres - Enzymes'!$J$6*K2)+(K2*AB2))),IF(V2&gt;0,V2,0))</f>
        <v>100</v>
      </c>
      <c r="W3" s="10"/>
      <c r="X3" s="10">
        <f>IF(AND(J2&gt;0,X2&gt;0),X2-($A3*('Paramètres - Enzymes'!$I$4*J2*X2)/(('Paramètres - Enzymes'!$I$5*X2)+('Paramètres - Enzymes'!$I$6*J2)+(J2*X2))),X2)</f>
        <v>100</v>
      </c>
      <c r="Y3" s="10"/>
      <c r="Z3" s="10"/>
      <c r="AA3" s="10"/>
      <c r="AB3" s="10">
        <f>IF(AND(L2&gt;0,S2&gt;0),AB2-($A3*('Paramètres - Enzymes'!$J$4*K2*AB2)/(('Paramètres - Enzymes'!$J$5*AB2)+('Paramètres - Enzymes'!$J$6*K2)+(K2*AB2))),IF(AB2&gt;0,AB2,0))</f>
        <v>100</v>
      </c>
    </row>
    <row r="4" ht="20.35" customHeight="1">
      <c r="A4" s="8">
        <f>A3+'Paramètres - Tableau 1'!$A$2*86400</f>
        <v>1</v>
      </c>
      <c r="B4" s="9">
        <f>IF(AND(B3&gt;0,O3&gt;0),B3-($A4*(('Paramètres - Enzymes'!$B$4*B3*O3)/(('Paramètres - Enzymes'!$B$5*O3)+('Paramètres - Enzymes'!$B$6*B3)+(B3*O3)))),B3)</f>
        <v>9.985115393872569</v>
      </c>
      <c r="C4" s="9">
        <f>IF(AND(B3&gt;0,O3&gt;0),C3+($A4*(('Paramètres - Enzymes'!$B$4*B3*O3)/(('Paramètres - Enzymes'!$B$5*O3)+('Paramètres - Enzymes'!$B$6*B3)+(B3*O3)))),IF(C3&gt;0,C3-($A4*(('Paramètres - Enzymes'!$C$4*C3*D3)/(('Paramètres - Enzymes'!$C$5*C3)+('Paramètres - Enzymes'!$C$6*D3)+(D3*C3)))),C3))</f>
        <v>0.01488460612743151</v>
      </c>
      <c r="D4" s="9">
        <f>IF(AND(M3&gt;0,T3&gt;0),D3+($A4*('Paramètres - Enzymes'!$L$4*D3*T3)/(('Paramètres - Enzymes'!$L$5*T3)+('Paramètres - Enzymes'!$L$6*D3)+(D3*T3))),IF(D3&gt;0,D3-($A4*('Paramètres - Enzymes'!$C$4*D3*C3)/(('Paramètres - Enzymes'!$C$5*D3)+('Paramètres - Enzymes'!$C$6*C3)+(C3*D3))),D3))</f>
        <v>9.999816941714814</v>
      </c>
      <c r="E4" s="9">
        <f>IF(AND(D3&gt;0,C3&gt;0,S3&gt;0),E3+($A4*(('Paramètres - Enzymes'!$C$4*C3*D3)/(('Paramètres - Enzymes'!$C$5*D3)+('Paramètres - Enzymes'!$C$6*C3)+(C3*D3)))),IF(E3&gt;0,E3-($A4*(('Paramètres - Enzymes'!$D$4*E3)/('Paramètres - Enzymes'!$D$5+E3))),E3))</f>
        <v>0.005147670529111624</v>
      </c>
      <c r="F4" s="9">
        <f>IF(AND(E3&gt;0,S3&gt;0),F3+($A4*('Paramètres - Enzymes'!$D$4*E3)/('Paramètres - Enzymes'!$D$5+E3)),IF(F3&gt;0,F3-($A4*('Paramètres - Enzymes'!$E$4*F3)/('Paramètres - Enzymes'!$E$5+F3)),E3))</f>
        <v>0</v>
      </c>
      <c r="G4" s="9">
        <f>IF(AND(F3&gt;0,S3&gt;0),G3+($A4*('Paramètres - Enzymes'!$E$4*F3)/('Paramètres - Enzymes'!$E$5+F3)),IF(G3&gt;0,G3-($A4*(('Paramètres - Enzymes'!$F$4*G3*T3)/(('Paramètres - Enzymes'!$F$5*T3)+('Paramètres - Enzymes'!$F$6*G3)+(G3*T3)))),G3))</f>
        <v>0</v>
      </c>
      <c r="H4" s="9">
        <f>IF(AND(G3&gt;0,T3&gt;0),H3+($A4*(('Paramètres - Enzymes'!$F$4*G3*T3)/(('Paramètres - Enzymes'!$F$5*T3)+('Paramètres - Enzymes'!$F$6*G3)+(G3*T3)))),IF(H3&gt;0,H3-($A4*('Paramètres - Enzymes'!$G$4*H3)/('Paramètres - Enzymes'!$G$5+H3)),H3))</f>
        <v>0</v>
      </c>
      <c r="I4" s="9">
        <f>IF(H3&gt;0,I3+($A4*('Paramètres - Enzymes'!$G$4*H3)/('Paramètres - Enzymes'!$G$5+H3)),IF(I3&gt;0,I3-($A4*('Paramètres - Enzymes'!$H$4*I3)/('Paramètres - Enzymes'!$H$5+I3)),I3))</f>
        <v>0</v>
      </c>
      <c r="J4" s="9">
        <f>IF(I3&gt;0,J3+($A4*('Paramètres - Enzymes'!$H$4*I3)/('Paramètres - Enzymes'!$H$5+I3)),IF(J3&gt;0,J3-($A4*('Paramètres - Enzymes'!$I$4*J3*X3)/(('Paramètres - Enzymes'!$I$5*X3)+('Paramètres - Enzymes'!$I$6*J3)+(J3*X3))),J3))</f>
        <v>0</v>
      </c>
      <c r="K4" s="9">
        <f>IF(AND(J3&gt;0,X3&gt;0),K3+($A4*('Paramètres - Enzymes'!$I$4*J3*X3*O3)/(('Paramètres - Enzymes'!$I$5*X3*O3)+('Paramètres - Enzymes'!$I$6*J3*O3)+(J3*X3*O3)+('Paramètres - Enzymes'!$I$7*J3*X3))),IF(K3&gt;0,K3,0))</f>
        <v>50</v>
      </c>
      <c r="L4" s="9">
        <f>IF(AND(K3&gt;0,V3&gt;0,AB3&gt;0),L3+($A4*('Paramètres - Enzymes'!$J$4*K3*AB3)/(('Paramètres - Enzymes'!$J$5*AB3)+('Paramètres - Enzymes'!$J$6*K3)+(K3*AB3))),IF(L3&gt;0,L3,0))</f>
        <v>0.0149708965770542</v>
      </c>
      <c r="M4" s="9"/>
      <c r="N4" s="9"/>
      <c r="O4" s="9">
        <f>IF(AND(O3&gt;0,B3&gt;0),O3-($A4*(('Paramètres - Enzymes'!$B$4*B3*O3)/(('Paramètres - Enzymes'!$B$5*O3)+('Paramètres - Enzymes'!$B$6*B3)+(B3*O3)))),IF(AND(C3&gt;0,D3&gt;0),O3+($A4*(('Paramètres - Enzymes'!$C$4*C3*D3)/(('Paramètres - Enzymes'!$C$5*D3)+('Paramètres - Enzymes'!$C$6*C3)+(C3*D3)))),IF(AND(O3&gt;0,I3&gt;0),O3-($A4*('Paramètres - Enzymes'!$H$4*I3)/('Paramètres - Enzymes'!$H$5+I3)),J3)))</f>
        <v>9.985115393872569</v>
      </c>
      <c r="P4" s="9"/>
      <c r="Q4" s="9"/>
      <c r="R4" s="9"/>
      <c r="S4" s="9">
        <f>IF(S3&gt;0,S3-($A4*(('Paramètres - Enzymes'!$C$4*D3*C3)/(('Paramètres - Enzymes'!$C$5*D3)+('Paramètres - Enzymes'!$C$6*C3)+(C3*D3))))+($A4*(('Paramètres - Enzymes'!$D$4*E3)/('Paramètres - Enzymes'!$D$5+E3)))-($A4*('Paramètres - Enzymes'!$E$4*E3)/('Paramètres - Enzymes'!$E$5+E3)),S3)</f>
        <v>197.9948523294709</v>
      </c>
      <c r="T4" s="9">
        <f>IF(T3&gt;0,T3-($A4*(('Paramètres - Enzymes'!$B$4*B3*O3)/(('Paramètres - Enzymes'!$B$5*O3)+('Paramètres - Enzymes'!$B$6*B3)+(B3*O3))))-($A4*('Paramètres - Enzymes'!$H$4*I3)/('Paramètres - Enzymes'!$H$5+I3))-($A4*(('Paramètres - Enzymes'!$F$4*G3*T3)/(('Paramètres - Enzymes'!$F$5*T3)+('Paramètres - Enzymes'!$F$6*G3)+(G3*T3)))),T3)</f>
        <v>99.98511539387256</v>
      </c>
      <c r="U4" s="9"/>
      <c r="V4" s="9">
        <f>IF(AND(L3&gt;0,S3&gt;0),V3-($A4*('Paramètres - Enzymes'!$J$4*K3*AB3)/(('Paramètres - Enzymes'!$J$5*AB3)+('Paramètres - Enzymes'!$J$6*K3)+(K3*AB3))),IF(V3&gt;0,V3,0))</f>
        <v>99.99001940228196</v>
      </c>
      <c r="W4" s="9"/>
      <c r="X4" s="9">
        <f>IF(AND(J3&gt;0,X3&gt;0),X3-($A4*('Paramètres - Enzymes'!$I$4*J3*X3)/(('Paramètres - Enzymes'!$I$5*X3)+('Paramètres - Enzymes'!$I$6*J3)+(J3*X3))),X3)</f>
        <v>100</v>
      </c>
      <c r="Y4" s="9"/>
      <c r="Z4" s="9"/>
      <c r="AA4" s="9"/>
      <c r="AB4" s="9">
        <f>IF(AND(L3&gt;0,S3&gt;0),AB3-($A4*('Paramètres - Enzymes'!$J$4*K3*AB3)/(('Paramètres - Enzymes'!$J$5*AB3)+('Paramètres - Enzymes'!$J$6*K3)+(K3*AB3))),IF(AB3&gt;0,AB3,0))</f>
        <v>99.99001940228196</v>
      </c>
    </row>
    <row r="5" ht="20.35" customHeight="1">
      <c r="A5" s="8">
        <f>A4+'Paramètres - Tableau 1'!$A$2*86400</f>
        <v>1.5</v>
      </c>
      <c r="B5" s="10">
        <f>IF(AND(B4&gt;0,O4&gt;0),B4-($A5*(('Paramètres - Enzymes'!$B$4*B4*O4)/(('Paramètres - Enzymes'!$B$5*O4)+('Paramètres - Enzymes'!$B$6*B4)+(B4*O4)))),B4)</f>
        <v>9.970230920498054</v>
      </c>
      <c r="C5" s="10">
        <f>IF(AND(B4&gt;0,O4&gt;0),C4+($A5*(('Paramètres - Enzymes'!$B$4*B4*O4)/(('Paramètres - Enzymes'!$B$5*O4)+('Paramètres - Enzymes'!$B$6*B4)+(B4*O4)))),IF(C4&gt;0,C4-($A5*(('Paramètres - Enzymes'!$C$4*C4*D4)/(('Paramètres - Enzymes'!$C$5*C4)+('Paramètres - Enzymes'!$C$6*D4)+(D4*C4)))),C4))</f>
        <v>0.02976907950194725</v>
      </c>
      <c r="D5" s="10">
        <f>IF(AND(M4&gt;0,T4&gt;0),D4+($A5*('Paramètres - Enzymes'!$L$4*D4*T4)/(('Paramètres - Enzymes'!$L$5*T4)+('Paramètres - Enzymes'!$L$6*D4)+(D4*T4))),IF(D4&gt;0,D4-($A5*('Paramètres - Enzymes'!$C$4*D4*C4)/(('Paramètres - Enzymes'!$C$5*D4)+('Paramètres - Enzymes'!$C$6*C4)+(C4*D4))),D4))</f>
        <v>9.982408792000463</v>
      </c>
      <c r="E5" s="10">
        <f>IF(AND(D4&gt;0,C4&gt;0,S4&gt;0),E4+($A5*(('Paramètres - Enzymes'!$C$4*C4*D4)/(('Paramètres - Enzymes'!$C$5*D4)+('Paramètres - Enzymes'!$C$6*C4)+(C4*D4)))),IF(E4&gt;0,E4-($A5*(('Paramètres - Enzymes'!$D$4*E4)/('Paramètres - Enzymes'!$D$5+E4))),E4))</f>
        <v>0.02255582024346207</v>
      </c>
      <c r="F5" s="10">
        <f>IF(AND(E4&gt;0,S4&gt;0),F4+($A5*('Paramètres - Enzymes'!$D$4*E4)/('Paramètres - Enzymes'!$D$5+E4)),IF(F4&gt;0,F4-($A5*('Paramètres - Enzymes'!$E$4*F4)/('Paramètres - Enzymes'!$E$5+F4)),E4))</f>
        <v>6.627061950148328e-05</v>
      </c>
      <c r="G5" s="10">
        <f>IF(AND(F4&gt;0,S4&gt;0),G4+($A5*('Paramètres - Enzymes'!$E$4*F4)/('Paramètres - Enzymes'!$E$5+F4)),IF(G4&gt;0,G4-($A5*(('Paramètres - Enzymes'!$F$4*G4*T4)/(('Paramètres - Enzymes'!$F$5*T4)+('Paramètres - Enzymes'!$F$6*G4)+(G4*T4)))),G4))</f>
        <v>0</v>
      </c>
      <c r="H5" s="10">
        <f>IF(AND(G4&gt;0,T4&gt;0),H4+($A5*(('Paramètres - Enzymes'!$F$4*G4*T4)/(('Paramètres - Enzymes'!$F$5*T4)+('Paramètres - Enzymes'!$F$6*G4)+(G4*T4)))),IF(H4&gt;0,H4-($A5*('Paramètres - Enzymes'!$G$4*H4)/('Paramètres - Enzymes'!$G$5+H4)),H4))</f>
        <v>0</v>
      </c>
      <c r="I5" s="10">
        <f>IF(H4&gt;0,I4+($A5*('Paramètres - Enzymes'!$G$4*H4)/('Paramètres - Enzymes'!$G$5+H4)),IF(I4&gt;0,I4-($A5*('Paramètres - Enzymes'!$H$4*I4)/('Paramètres - Enzymes'!$H$5+I4)),I4))</f>
        <v>0</v>
      </c>
      <c r="J5" s="10">
        <f>IF(I4&gt;0,J4+($A5*('Paramètres - Enzymes'!$H$4*I4)/('Paramètres - Enzymes'!$H$5+I4)),IF(J4&gt;0,J4-($A5*('Paramètres - Enzymes'!$I$4*J4*X4)/(('Paramètres - Enzymes'!$I$5*X4)+('Paramètres - Enzymes'!$I$6*J4)+(J4*X4))),J4))</f>
        <v>0</v>
      </c>
      <c r="K5" s="10">
        <f>IF(AND(J4&gt;0,X4&gt;0),K4+($A5*('Paramètres - Enzymes'!$I$4*J4*X4*O4)/(('Paramètres - Enzymes'!$I$5*X4*O4)+('Paramètres - Enzymes'!$I$6*J4*O4)+(J4*X4*O4)+('Paramètres - Enzymes'!$I$7*J4*X4))),IF(K4&gt;0,K4,0))</f>
        <v>50</v>
      </c>
      <c r="L5" s="10">
        <f>IF(AND(K4&gt;0,V4&gt;0,AB4&gt;0),L4+($A5*('Paramètres - Enzymes'!$J$4*K4*AB4)/(('Paramètres - Enzymes'!$J$5*AB4)+('Paramètres - Enzymes'!$J$6*K4)+(K4*AB4))),IF(L4&gt;0,L4,0))</f>
        <v>0.02994179218765875</v>
      </c>
      <c r="M5" s="10"/>
      <c r="N5" s="10"/>
      <c r="O5" s="10">
        <f>IF(AND(O4&gt;0,B4&gt;0),O4-($A5*(('Paramètres - Enzymes'!$B$4*B4*O4)/(('Paramètres - Enzymes'!$B$5*O4)+('Paramètres - Enzymes'!$B$6*B4)+(B4*O4)))),IF(AND(C4&gt;0,D4&gt;0),O4+($A5*(('Paramètres - Enzymes'!$C$4*C4*D4)/(('Paramètres - Enzymes'!$C$5*D4)+('Paramètres - Enzymes'!$C$6*C4)+(C4*D4)))),IF(AND(O4&gt;0,I4&gt;0),O4-($A5*('Paramètres - Enzymes'!$H$4*I4)/('Paramètres - Enzymes'!$H$5+I4)),J4)))</f>
        <v>9.970230920498054</v>
      </c>
      <c r="P5" s="10"/>
      <c r="Q5" s="10"/>
      <c r="R5" s="10"/>
      <c r="S5" s="10">
        <f>IF(S4&gt;0,S4-($A5*(('Paramètres - Enzymes'!$C$4*D4*C4)/(('Paramètres - Enzymes'!$C$5*D4)+('Paramètres - Enzymes'!$C$6*C4)+(C4*D4))))+($A5*(('Paramètres - Enzymes'!$D$4*E4)/('Paramètres - Enzymes'!$D$5+E4)))-($A5*('Paramètres - Enzymes'!$E$4*E4)/('Paramètres - Enzymes'!$E$5+E4)),S4)</f>
        <v>197.9762896139833</v>
      </c>
      <c r="T5" s="10">
        <f>IF(T4&gt;0,T4-($A5*(('Paramètres - Enzymes'!$B$4*B4*O4)/(('Paramètres - Enzymes'!$B$5*O4)+('Paramètres - Enzymes'!$B$6*B4)+(B4*O4))))-($A5*('Paramètres - Enzymes'!$H$4*I4)/('Paramètres - Enzymes'!$H$5+I4))-($A5*(('Paramètres - Enzymes'!$F$4*G4*T4)/(('Paramètres - Enzymes'!$F$5*T4)+('Paramètres - Enzymes'!$F$6*G4)+(G4*T4)))),T4)</f>
        <v>99.97023092049804</v>
      </c>
      <c r="U5" s="10"/>
      <c r="V5" s="10">
        <f>IF(AND(L4&gt;0,S4&gt;0),V4-($A5*('Paramètres - Enzymes'!$J$4*K4*AB4)/(('Paramètres - Enzymes'!$J$5*AB4)+('Paramètres - Enzymes'!$J$6*K4)+(K4*AB4))),IF(V4&gt;0,V4,0))</f>
        <v>99.97504850667136</v>
      </c>
      <c r="W5" s="10"/>
      <c r="X5" s="10">
        <f>IF(AND(J4&gt;0,X4&gt;0),X4-($A5*('Paramètres - Enzymes'!$I$4*J4*X4)/(('Paramètres - Enzymes'!$I$5*X4)+('Paramètres - Enzymes'!$I$6*J4)+(J4*X4))),X4)</f>
        <v>100</v>
      </c>
      <c r="Y5" s="10"/>
      <c r="Z5" s="10"/>
      <c r="AA5" s="10"/>
      <c r="AB5" s="10">
        <f>IF(AND(L4&gt;0,S4&gt;0),AB4-($A5*('Paramètres - Enzymes'!$J$4*K4*AB4)/(('Paramètres - Enzymes'!$J$5*AB4)+('Paramètres - Enzymes'!$J$6*K4)+(K4*AB4))),IF(AB4&gt;0,AB4,0))</f>
        <v>99.97504850667136</v>
      </c>
    </row>
    <row r="6" ht="20.35" customHeight="1">
      <c r="A6" s="8">
        <f>A5+'Paramètres - Tableau 1'!$A$2*86400</f>
        <v>2</v>
      </c>
      <c r="B6" s="9">
        <f>IF(AND(B5&gt;0,O5&gt;0),B5-($A6*(('Paramètres - Enzymes'!$B$4*B5*O5)/(('Paramètres - Enzymes'!$B$5*O5)+('Paramètres - Enzymes'!$B$6*B5)+(B5*O5)))),B5)</f>
        <v>9.950385184183284</v>
      </c>
      <c r="C6" s="9">
        <f>IF(AND(B5&gt;0,O5&gt;0),C5+($A6*(('Paramètres - Enzymes'!$B$4*B5*O5)/(('Paramètres - Enzymes'!$B$5*O5)+('Paramètres - Enzymes'!$B$6*B5)+(B5*O5)))),IF(C5&gt;0,C5-($A6*(('Paramètres - Enzymes'!$C$4*C5*D5)/(('Paramètres - Enzymes'!$C$5*C5)+('Paramètres - Enzymes'!$C$6*D5)+(D5*C5)))),C5))</f>
        <v>0.0496148158167168</v>
      </c>
      <c r="D6" s="9">
        <f>IF(AND(M5&gt;0,T5&gt;0),D5+($A6*('Paramètres - Enzymes'!$L$4*D5*T5)/(('Paramètres - Enzymes'!$L$5*T5)+('Paramètres - Enzymes'!$L$6*D5)+(D5*T5))),IF(D5&gt;0,D5-($A6*('Paramètres - Enzymes'!$C$4*D5*C5)/(('Paramètres - Enzymes'!$C$5*D5)+('Paramètres - Enzymes'!$C$6*C5)+(C5*D5))),D5))</f>
        <v>9.948592243715217</v>
      </c>
      <c r="E6" s="9">
        <f>IF(AND(D5&gt;0,C5&gt;0,S5&gt;0),E5+($A6*(('Paramètres - Enzymes'!$C$4*C5*D5)/(('Paramètres - Enzymes'!$C$5*D5)+('Paramètres - Enzymes'!$C$6*C5)+(C5*D5)))),IF(E5&gt;0,E5-($A6*(('Paramètres - Enzymes'!$D$4*E5)/('Paramètres - Enzymes'!$D$5+E5))),E5))</f>
        <v>0.05637236852870924</v>
      </c>
      <c r="F6" s="9">
        <f>IF(AND(E5&gt;0,S5&gt;0),F5+($A6*('Paramètres - Enzymes'!$D$4*E5)/('Paramètres - Enzymes'!$D$5+E5)),IF(F5&gt;0,F5-($A6*('Paramètres - Enzymes'!$E$4*F5)/('Paramètres - Enzymes'!$E$5+F5)),E5))</f>
        <v>0.0004477464003034132</v>
      </c>
      <c r="G6" s="9">
        <f>IF(AND(F5&gt;0,S5&gt;0),G5+($A6*('Paramètres - Enzymes'!$E$4*F5)/('Paramètres - Enzymes'!$E$5+F5)),IF(G5&gt;0,G5-($A6*(('Paramètres - Enzymes'!$F$4*G5*T5)/(('Paramètres - Enzymes'!$F$5*T5)+('Paramètres - Enzymes'!$F$6*G5)+(G5*T5)))),G5))</f>
        <v>2.27866145777153e-05</v>
      </c>
      <c r="H6" s="9">
        <f>IF(AND(G5&gt;0,T5&gt;0),H5+($A6*(('Paramètres - Enzymes'!$F$4*G5*T5)/(('Paramètres - Enzymes'!$F$5*T5)+('Paramètres - Enzymes'!$F$6*G5)+(G5*T5)))),IF(H5&gt;0,H5-($A6*('Paramètres - Enzymes'!$G$4*H5)/('Paramètres - Enzymes'!$G$5+H5)),H5))</f>
        <v>0</v>
      </c>
      <c r="I6" s="9">
        <f>IF(H5&gt;0,I5+($A6*('Paramètres - Enzymes'!$G$4*H5)/('Paramètres - Enzymes'!$G$5+H5)),IF(I5&gt;0,I5-($A6*('Paramètres - Enzymes'!$H$4*I5)/('Paramètres - Enzymes'!$H$5+I5)),I5))</f>
        <v>0</v>
      </c>
      <c r="J6" s="9">
        <f>IF(I5&gt;0,J5+($A6*('Paramètres - Enzymes'!$H$4*I5)/('Paramètres - Enzymes'!$H$5+I5)),IF(J5&gt;0,J5-($A6*('Paramètres - Enzymes'!$I$4*J5*X5)/(('Paramètres - Enzymes'!$I$5*X5)+('Paramètres - Enzymes'!$I$6*J5)+(J5*X5))),J5))</f>
        <v>0</v>
      </c>
      <c r="K6" s="9">
        <f>IF(AND(J5&gt;0,X5&gt;0),K5+($A6*('Paramètres - Enzymes'!$I$4*J5*X5*O5)/(('Paramètres - Enzymes'!$I$5*X5*O5)+('Paramètres - Enzymes'!$I$6*J5*O5)+(J5*X5*O5)+('Paramètres - Enzymes'!$I$7*J5*X5))),IF(K5&gt;0,K5,0))</f>
        <v>50</v>
      </c>
      <c r="L6" s="9">
        <f>IF(AND(K5&gt;0,V5&gt;0,AB5&gt;0),L5+($A6*('Paramètres - Enzymes'!$J$4*K5*AB5)/(('Paramètres - Enzymes'!$J$5*AB5)+('Paramètres - Enzymes'!$J$6*K5)+(K5*AB5))),IF(L5&gt;0,L5,0))</f>
        <v>0.04990298440175019</v>
      </c>
      <c r="M6" s="9"/>
      <c r="N6" s="9"/>
      <c r="O6" s="9">
        <f>IF(AND(O5&gt;0,B5&gt;0),O5-($A6*(('Paramètres - Enzymes'!$B$4*B5*O5)/(('Paramètres - Enzymes'!$B$5*O5)+('Paramètres - Enzymes'!$B$6*B5)+(B5*O5)))),IF(AND(C5&gt;0,D5&gt;0),O5+($A6*(('Paramètres - Enzymes'!$C$4*C5*D5)/(('Paramètres - Enzymes'!$C$5*D5)+('Paramètres - Enzymes'!$C$6*C5)+(C5*D5)))),IF(AND(O5&gt;0,I5&gt;0),O5-($A6*('Paramètres - Enzymes'!$H$4*I5)/('Paramètres - Enzymes'!$H$5+I5)),J5)))</f>
        <v>9.950385184183284</v>
      </c>
      <c r="P6" s="9"/>
      <c r="Q6" s="9"/>
      <c r="R6" s="9"/>
      <c r="S6" s="9">
        <f>IF(S5&gt;0,S5-($A6*(('Paramètres - Enzymes'!$C$4*D5*C5)/(('Paramètres - Enzymes'!$C$5*D5)+('Paramètres - Enzymes'!$C$6*C5)+(C5*D5))))+($A6*(('Paramètres - Enzymes'!$D$4*E5)/('Paramètres - Enzymes'!$D$5+E5)))-($A6*('Paramètres - Enzymes'!$E$4*E5)/('Paramètres - Enzymes'!$E$5+E5)),S5)</f>
        <v>197.9372614373048</v>
      </c>
      <c r="T6" s="9">
        <f>IF(T5&gt;0,T5-($A6*(('Paramètres - Enzymes'!$B$4*B5*O5)/(('Paramètres - Enzymes'!$B$5*O5)+('Paramètres - Enzymes'!$B$6*B5)+(B5*O5))))-($A6*('Paramètres - Enzymes'!$H$4*I5)/('Paramètres - Enzymes'!$H$5+I5))-($A6*(('Paramètres - Enzymes'!$F$4*G5*T5)/(('Paramètres - Enzymes'!$F$5*T5)+('Paramètres - Enzymes'!$F$6*G5)+(G5*T5)))),T5)</f>
        <v>99.95038518418328</v>
      </c>
      <c r="U6" s="9"/>
      <c r="V6" s="9">
        <f>IF(AND(L5&gt;0,S5&gt;0),V5-($A6*('Paramètres - Enzymes'!$J$4*K5*AB5)/(('Paramètres - Enzymes'!$J$5*AB5)+('Paramètres - Enzymes'!$J$6*K5)+(K5*AB5))),IF(V5&gt;0,V5,0))</f>
        <v>99.95508731445726</v>
      </c>
      <c r="W6" s="9"/>
      <c r="X6" s="9">
        <f>IF(AND(J5&gt;0,X5&gt;0),X5-($A6*('Paramètres - Enzymes'!$I$4*J5*X5)/(('Paramètres - Enzymes'!$I$5*X5)+('Paramètres - Enzymes'!$I$6*J5)+(J5*X5))),X5)</f>
        <v>100</v>
      </c>
      <c r="Y6" s="9"/>
      <c r="Z6" s="9"/>
      <c r="AA6" s="9"/>
      <c r="AB6" s="9">
        <f>IF(AND(L5&gt;0,S5&gt;0),AB5-($A6*('Paramètres - Enzymes'!$J$4*K5*AB5)/(('Paramètres - Enzymes'!$J$5*AB5)+('Paramètres - Enzymes'!$J$6*K5)+(K5*AB5))),IF(AB5&gt;0,AB5,0))</f>
        <v>99.95508731445726</v>
      </c>
    </row>
    <row r="7" ht="20.35" customHeight="1">
      <c r="A7" s="8">
        <f>A6+'Paramètres - Tableau 1'!$A$2*86400</f>
        <v>2.5</v>
      </c>
      <c r="B7" s="10">
        <f>IF(AND(B6&gt;0,O6&gt;0),B6-($A7*(('Paramètres - Enzymes'!$B$4*B6*O6)/(('Paramètres - Enzymes'!$B$5*O6)+('Paramètres - Enzymes'!$B$6*B6)+(B6*O6)))),B6)</f>
        <v>9.92557839541022</v>
      </c>
      <c r="C7" s="10">
        <f>IF(AND(B6&gt;0,O6&gt;0),C6+($A7*(('Paramètres - Enzymes'!$B$4*B6*O6)/(('Paramètres - Enzymes'!$B$5*O6)+('Paramètres - Enzymes'!$B$6*B6)+(B6*O6)))),IF(C6&gt;0,C6-($A7*(('Paramètres - Enzymes'!$C$4*C6*D6)/(('Paramètres - Enzymes'!$C$5*C6)+('Paramètres - Enzymes'!$C$6*D6)+(D6*C6)))),C6))</f>
        <v>0.07442160458978174</v>
      </c>
      <c r="D7" s="10">
        <f>IF(AND(M6&gt;0,T6&gt;0),D6+($A7*('Paramètres - Enzymes'!$L$4*D6*T6)/(('Paramètres - Enzymes'!$L$5*T6)+('Paramètres - Enzymes'!$L$6*D6)+(D6*T6))),IF(D6&gt;0,D6-($A7*('Paramètres - Enzymes'!$C$4*D6*C6)/(('Paramètres - Enzymes'!$C$5*D6)+('Paramètres - Enzymes'!$C$6*C6)+(C6*D6))),D6))</f>
        <v>9.896868039664158</v>
      </c>
      <c r="E7" s="10">
        <f>IF(AND(D6&gt;0,C6&gt;0,S6&gt;0),E6+($A7*(('Paramètres - Enzymes'!$C$4*C6*D6)/(('Paramètres - Enzymes'!$C$5*D6)+('Paramètres - Enzymes'!$C$6*C6)+(C6*D6)))),IF(E6&gt;0,E6-($A7*(('Paramètres - Enzymes'!$D$4*E6)/('Paramètres - Enzymes'!$D$5+E6))),E6))</f>
        <v>0.1080965725797682</v>
      </c>
      <c r="F7" s="10">
        <f>IF(AND(E6&gt;0,S6&gt;0),F6+($A7*('Paramètres - Enzymes'!$D$4*E6)/('Paramètres - Enzymes'!$D$5+E6)),IF(F6&gt;0,F6-($A7*('Paramètres - Enzymes'!$E$4*F6)/('Paramètres - Enzymes'!$E$5+F6)),E6))</f>
        <v>0.0016063629964058</v>
      </c>
      <c r="G7" s="10">
        <f>IF(AND(F6&gt;0,S6&gt;0),G6+($A7*('Paramètres - Enzymes'!$E$4*F6)/('Paramètres - Enzymes'!$E$5+F6)),IF(G6&gt;0,G6-($A7*(('Paramètres - Enzymes'!$F$4*G6*T6)/(('Paramètres - Enzymes'!$F$5*T6)+('Paramètres - Enzymes'!$F$6*G6)+(G6*T6)))),G6))</f>
        <v>0.0002139751862274572</v>
      </c>
      <c r="H7" s="10">
        <f>IF(AND(G6&gt;0,T6&gt;0),H6+($A7*(('Paramètres - Enzymes'!$F$4*G6*T6)/(('Paramètres - Enzymes'!$F$5*T6)+('Paramètres - Enzymes'!$F$6*G6)+(G6*T6)))),IF(H6&gt;0,H6-($A7*('Paramètres - Enzymes'!$G$4*H6)/('Paramètres - Enzymes'!$G$5+H6)),H6))</f>
        <v>2.372792208118757e-07</v>
      </c>
      <c r="I7" s="10">
        <f>IF(H6&gt;0,I6+($A7*('Paramètres - Enzymes'!$G$4*H6)/('Paramètres - Enzymes'!$G$5+H6)),IF(I6&gt;0,I6-($A7*('Paramètres - Enzymes'!$H$4*I6)/('Paramètres - Enzymes'!$H$5+I6)),I6))</f>
        <v>0</v>
      </c>
      <c r="J7" s="10">
        <f>IF(I6&gt;0,J6+($A7*('Paramètres - Enzymes'!$H$4*I6)/('Paramètres - Enzymes'!$H$5+I6)),IF(J6&gt;0,J6-($A7*('Paramètres - Enzymes'!$I$4*J6*X6)/(('Paramètres - Enzymes'!$I$5*X6)+('Paramètres - Enzymes'!$I$6*J6)+(J6*X6))),J6))</f>
        <v>0</v>
      </c>
      <c r="K7" s="10">
        <f>IF(AND(J6&gt;0,X6&gt;0),K6+($A7*('Paramètres - Enzymes'!$I$4*J6*X6*O6)/(('Paramètres - Enzymes'!$I$5*X6*O6)+('Paramètres - Enzymes'!$I$6*J6*O6)+(J6*X6*O6)+('Paramètres - Enzymes'!$I$7*J6*X6))),IF(K6&gt;0,K6,0))</f>
        <v>50</v>
      </c>
      <c r="L7" s="10">
        <f>IF(AND(K6&gt;0,V6&gt;0,AB6&gt;0),L6+($A7*('Paramètres - Enzymes'!$J$4*K6*AB6)/(('Paramètres - Enzymes'!$J$5*AB6)+('Paramètres - Enzymes'!$J$6*K6)+(K6*AB6))),IF(L6&gt;0,L6,0))</f>
        <v>0.07485447144593727</v>
      </c>
      <c r="M7" s="10"/>
      <c r="N7" s="10"/>
      <c r="O7" s="10">
        <f>IF(AND(O6&gt;0,B6&gt;0),O6-($A7*(('Paramètres - Enzymes'!$B$4*B6*O6)/(('Paramètres - Enzymes'!$B$5*O6)+('Paramètres - Enzymes'!$B$6*B6)+(B6*O6)))),IF(AND(C6&gt;0,D6&gt;0),O6+($A7*(('Paramètres - Enzymes'!$C$4*C6*D6)/(('Paramètres - Enzymes'!$C$5*D6)+('Paramètres - Enzymes'!$C$6*C6)+(C6*D6)))),IF(AND(O6&gt;0,I6&gt;0),O6-($A7*('Paramètres - Enzymes'!$H$4*I6)/('Paramètres - Enzymes'!$H$5+I6)),J6)))</f>
        <v>9.92557839541022</v>
      </c>
      <c r="P7" s="10"/>
      <c r="Q7" s="10"/>
      <c r="R7" s="10"/>
      <c r="S7" s="10">
        <f>IF(S6&gt;0,S6-($A7*(('Paramètres - Enzymes'!$C$4*D6*C6)/(('Paramètres - Enzymes'!$C$5*D6)+('Paramètres - Enzymes'!$C$6*C6)+(C6*D6))))+($A7*(('Paramètres - Enzymes'!$D$4*E6)/('Paramètres - Enzymes'!$D$5+E6)))-($A7*('Paramètres - Enzymes'!$E$4*E6)/('Paramètres - Enzymes'!$E$5+E6)),S6)</f>
        <v>197.8743845014316</v>
      </c>
      <c r="T7" s="10">
        <f>IF(T6&gt;0,T6-($A7*(('Paramètres - Enzymes'!$B$4*B6*O6)/(('Paramètres - Enzymes'!$B$5*O6)+('Paramètres - Enzymes'!$B$6*B6)+(B6*O6))))-($A7*('Paramètres - Enzymes'!$H$4*I6)/('Paramètres - Enzymes'!$H$5+I6))-($A7*(('Paramètres - Enzymes'!$F$4*G6*T6)/(('Paramètres - Enzymes'!$F$5*T6)+('Paramètres - Enzymes'!$F$6*G6)+(G6*T6)))),T6)</f>
        <v>99.92557815813099</v>
      </c>
      <c r="U7" s="10"/>
      <c r="V7" s="10">
        <f>IF(AND(L6&gt;0,S6&gt;0),V6-($A7*('Paramètres - Enzymes'!$J$4*K6*AB6)/(('Paramètres - Enzymes'!$J$5*AB6)+('Paramètres - Enzymes'!$J$6*K6)+(K6*AB6))),IF(V6&gt;0,V6,0))</f>
        <v>99.93013582741307</v>
      </c>
      <c r="W7" s="10"/>
      <c r="X7" s="10">
        <f>IF(AND(J6&gt;0,X6&gt;0),X6-($A7*('Paramètres - Enzymes'!$I$4*J6*X6)/(('Paramètres - Enzymes'!$I$5*X6)+('Paramètres - Enzymes'!$I$6*J6)+(J6*X6))),X6)</f>
        <v>100</v>
      </c>
      <c r="Y7" s="10"/>
      <c r="Z7" s="10"/>
      <c r="AA7" s="10"/>
      <c r="AB7" s="10">
        <f>IF(AND(L6&gt;0,S6&gt;0),AB6-($A7*('Paramètres - Enzymes'!$J$4*K6*AB6)/(('Paramètres - Enzymes'!$J$5*AB6)+('Paramètres - Enzymes'!$J$6*K6)+(K6*AB6))),IF(AB6&gt;0,AB6,0))</f>
        <v>99.93013582741307</v>
      </c>
    </row>
    <row r="8" ht="20.35" customHeight="1">
      <c r="A8" s="8">
        <f>A7+'Paramètres - Tableau 1'!$A$2*86400</f>
        <v>3</v>
      </c>
      <c r="B8" s="9">
        <f>IF(AND(B7&gt;0,O7&gt;0),B7-($A8*(('Paramètres - Enzymes'!$B$4*B7*O7)/(('Paramètres - Enzymes'!$B$5*O7)+('Paramètres - Enzymes'!$B$6*B7)+(B7*O7)))),B7)</f>
        <v>9.895810823859552</v>
      </c>
      <c r="C8" s="9">
        <f>IF(AND(B7&gt;0,O7&gt;0),C7+($A8*(('Paramètres - Enzymes'!$B$4*B7*O7)/(('Paramètres - Enzymes'!$B$5*O7)+('Paramètres - Enzymes'!$B$6*B7)+(B7*O7)))),IF(C7&gt;0,C7-($A8*(('Paramètres - Enzymes'!$C$4*C7*D7)/(('Paramètres - Enzymes'!$C$5*C7)+('Paramètres - Enzymes'!$C$6*D7)+(D7*C7)))),C7))</f>
        <v>0.1041891761404489</v>
      </c>
      <c r="D8" s="9">
        <f>IF(AND(M7&gt;0,T7&gt;0),D7+($A8*('Paramètres - Enzymes'!$L$4*D7*T7)/(('Paramètres - Enzymes'!$L$5*T7)+('Paramètres - Enzymes'!$L$6*D7)+(D7*T7))),IF(D7&gt;0,D7-($A8*('Paramètres - Enzymes'!$C$4*D7*C7)/(('Paramètres - Enzymes'!$C$5*D7)+('Paramètres - Enzymes'!$C$6*C7)+(C7*D7))),D7))</f>
        <v>9.82698492986861</v>
      </c>
      <c r="E8" s="9">
        <f>IF(AND(D7&gt;0,C7&gt;0,S7&gt;0),E7+($A8*(('Paramètres - Enzymes'!$C$4*C7*D7)/(('Paramètres - Enzymes'!$C$5*D7)+('Paramètres - Enzymes'!$C$6*C7)+(C7*D7)))),IF(E7&gt;0,E7-($A8*(('Paramètres - Enzymes'!$D$4*E7)/('Paramètres - Enzymes'!$D$5+E7))),E7))</f>
        <v>0.1779796823753151</v>
      </c>
      <c r="F8" s="9">
        <f>IF(AND(E7&gt;0,S7&gt;0),F7+($A8*('Paramètres - Enzymes'!$D$4*E7)/('Paramètres - Enzymes'!$D$5+E7)),IF(F7&gt;0,F7-($A8*('Paramètres - Enzymes'!$E$4*F7)/('Paramètres - Enzymes'!$E$5+F7)),E7))</f>
        <v>0.004163658116915287</v>
      </c>
      <c r="G8" s="9">
        <f>IF(AND(F7&gt;0,S7&gt;0),G7+($A8*('Paramètres - Enzymes'!$E$4*F7)/('Paramètres - Enzymes'!$E$5+F7)),IF(G7&gt;0,G7-($A8*(('Paramètres - Enzymes'!$F$4*G7*T7)/(('Paramètres - Enzymes'!$F$5*T7)+('Paramètres - Enzymes'!$F$6*G7)+(G7*T7)))),G7))</f>
        <v>0.001021106745975536</v>
      </c>
      <c r="H8" s="9">
        <f>IF(AND(G7&gt;0,T7&gt;0),H7+($A8*(('Paramètres - Enzymes'!$F$4*G7*T7)/(('Paramètres - Enzymes'!$F$5*T7)+('Paramètres - Enzymes'!$F$6*G7)+(G7*T7)))),IF(H7&gt;0,H7-($A8*('Paramètres - Enzymes'!$G$4*H7)/('Paramètres - Enzymes'!$G$5+H7)),H7))</f>
        <v>2.910839306327229e-06</v>
      </c>
      <c r="I8" s="9">
        <f>IF(H7&gt;0,I7+($A8*('Paramètres - Enzymes'!$G$4*H7)/('Paramètres - Enzymes'!$G$5+H7)),IF(I7&gt;0,I7-($A8*('Paramètres - Enzymes'!$H$4*I7)/('Paramètres - Enzymes'!$H$5+I7)),I7))</f>
        <v>5.920139071548806e-09</v>
      </c>
      <c r="J8" s="9">
        <f>IF(I7&gt;0,J7+($A8*('Paramètres - Enzymes'!$H$4*I7)/('Paramètres - Enzymes'!$H$5+I7)),IF(J7&gt;0,J7-($A8*('Paramètres - Enzymes'!$I$4*J7*X7)/(('Paramètres - Enzymes'!$I$5*X7)+('Paramètres - Enzymes'!$I$6*J7)+(J7*X7))),J7))</f>
        <v>0</v>
      </c>
      <c r="K8" s="9">
        <f>IF(AND(J7&gt;0,X7&gt;0),K7+($A8*('Paramètres - Enzymes'!$I$4*J7*X7*O7)/(('Paramètres - Enzymes'!$I$5*X7*O7)+('Paramètres - Enzymes'!$I$6*J7*O7)+(J7*X7*O7)+('Paramètres - Enzymes'!$I$7*J7*X7))),IF(K7&gt;0,K7,0))</f>
        <v>50</v>
      </c>
      <c r="L8" s="9">
        <f>IF(AND(K7&gt;0,V7&gt;0,AB7&gt;0),L7+($A8*('Paramètres - Enzymes'!$J$4*K7*AB7)/(('Paramètres - Enzymes'!$J$5*AB7)+('Paramètres - Enzymes'!$J$6*K7)+(K7*AB7))),IF(L7&gt;0,L7,0))</f>
        <v>0.1047962510616498</v>
      </c>
      <c r="M8" s="9"/>
      <c r="N8" s="9"/>
      <c r="O8" s="9">
        <f>IF(AND(O7&gt;0,B7&gt;0),O7-($A8*(('Paramètres - Enzymes'!$B$4*B7*O7)/(('Paramètres - Enzymes'!$B$5*O7)+('Paramètres - Enzymes'!$B$6*B7)+(B7*O7)))),IF(AND(C7&gt;0,D7&gt;0),O7+($A8*(('Paramètres - Enzymes'!$C$4*C7*D7)/(('Paramètres - Enzymes'!$C$5*D7)+('Paramètres - Enzymes'!$C$6*C7)+(C7*D7)))),IF(AND(O7&gt;0,I7&gt;0),O7-($A8*('Paramètres - Enzymes'!$H$4*I7)/('Paramètres - Enzymes'!$H$5+I7)),J7)))</f>
        <v>9.895810823859552</v>
      </c>
      <c r="P8" s="9"/>
      <c r="Q8" s="9"/>
      <c r="R8" s="9"/>
      <c r="S8" s="9">
        <f>IF(S7&gt;0,S7-($A8*(('Paramètres - Enzymes'!$C$4*D7*C7)/(('Paramètres - Enzymes'!$C$5*D7)+('Paramètres - Enzymes'!$C$6*C7)+(C7*D7))))+($A8*(('Paramètres - Enzymes'!$D$4*E7)/('Paramètres - Enzymes'!$D$5+E7)))-($A8*('Paramètres - Enzymes'!$E$4*E7)/('Paramètres - Enzymes'!$E$5+E7)),S7)</f>
        <v>197.7875462676552</v>
      </c>
      <c r="T8" s="9">
        <f>IF(T7&gt;0,T7-($A8*(('Paramètres - Enzymes'!$B$4*B7*O7)/(('Paramètres - Enzymes'!$B$5*O7)+('Paramètres - Enzymes'!$B$6*B7)+(B7*O7))))-($A8*('Paramètres - Enzymes'!$H$4*I7)/('Paramètres - Enzymes'!$H$5+I7))-($A8*(('Paramètres - Enzymes'!$F$4*G7*T7)/(('Paramètres - Enzymes'!$F$5*T7)+('Paramètres - Enzymes'!$F$6*G7)+(G7*T7)))),T7)</f>
        <v>99.89580791302023</v>
      </c>
      <c r="U8" s="9"/>
      <c r="V8" s="9">
        <f>IF(AND(L7&gt;0,S7&gt;0),V7-($A8*('Paramètres - Enzymes'!$J$4*K7*AB7)/(('Paramètres - Enzymes'!$J$5*AB7)+('Paramètres - Enzymes'!$J$6*K7)+(K7*AB7))),IF(V7&gt;0,V7,0))</f>
        <v>99.90019404779736</v>
      </c>
      <c r="W8" s="9"/>
      <c r="X8" s="9">
        <f>IF(AND(J7&gt;0,X7&gt;0),X7-($A8*('Paramètres - Enzymes'!$I$4*J7*X7)/(('Paramètres - Enzymes'!$I$5*X7)+('Paramètres - Enzymes'!$I$6*J7)+(J7*X7))),X7)</f>
        <v>100</v>
      </c>
      <c r="Y8" s="9"/>
      <c r="Z8" s="9"/>
      <c r="AA8" s="9"/>
      <c r="AB8" s="9">
        <f>IF(AND(L7&gt;0,S7&gt;0),AB7-($A8*('Paramètres - Enzymes'!$J$4*K7*AB7)/(('Paramètres - Enzymes'!$J$5*AB7)+('Paramètres - Enzymes'!$J$6*K7)+(K7*AB7))),IF(AB7&gt;0,AB7,0))</f>
        <v>99.90019404779736</v>
      </c>
    </row>
    <row r="9" ht="20.35" customHeight="1">
      <c r="A9" s="8">
        <f>A8+'Paramètres - Tableau 1'!$A$2*86400</f>
        <v>3.5</v>
      </c>
      <c r="B9" s="10">
        <f>IF(AND(B8&gt;0,O8&gt;0),B8-($A9*(('Paramètres - Enzymes'!$B$4*B8*O8)/(('Paramètres - Enzymes'!$B$5*O8)+('Paramètres - Enzymes'!$B$6*B8)+(B8*O8)))),B8)</f>
        <v>9.861082799740773</v>
      </c>
      <c r="C9" s="10">
        <f>IF(AND(B8&gt;0,O8&gt;0),C8+($A9*(('Paramètres - Enzymes'!$B$4*B8*O8)/(('Paramètres - Enzymes'!$B$5*O8)+('Paramètres - Enzymes'!$B$6*B8)+(B8*O8)))),IF(C8&gt;0,C8-($A9*(('Paramètres - Enzymes'!$C$4*C8*D8)/(('Paramètres - Enzymes'!$C$5*C8)+('Paramètres - Enzymes'!$C$6*D8)+(D8*C8)))),C8))</f>
        <v>0.1389172002592289</v>
      </c>
      <c r="D9" s="10">
        <f>IF(AND(M8&gt;0,T8&gt;0),D8+($A9*('Paramètres - Enzymes'!$L$4*D8*T8)/(('Paramètres - Enzymes'!$L$5*T8)+('Paramètres - Enzymes'!$L$6*D8)+(D8*T8))),IF(D8&gt;0,D8-($A9*('Paramètres - Enzymes'!$C$4*D8*C8)/(('Paramètres - Enzymes'!$C$5*D8)+('Paramètres - Enzymes'!$C$6*C8)+(C8*D8))),D8))</f>
        <v>9.739135414006657</v>
      </c>
      <c r="E9" s="10">
        <f>IF(AND(D8&gt;0,C8&gt;0,S8&gt;0),E8+($A9*(('Paramètres - Enzymes'!$C$4*C8*D8)/(('Paramètres - Enzymes'!$C$5*D8)+('Paramètres - Enzymes'!$C$6*C8)+(C8*D8)))),IF(E8&gt;0,E8-($A9*(('Paramètres - Enzymes'!$D$4*E8)/('Paramètres - Enzymes'!$D$5+E8))),E8))</f>
        <v>0.2658291982372675</v>
      </c>
      <c r="F9" s="10">
        <f>IF(AND(E8&gt;0,S8&gt;0),F8+($A9*('Paramètres - Enzymes'!$D$4*E8)/('Paramètres - Enzymes'!$D$5+E8)),IF(F8&gt;0,F8-($A9*('Paramètres - Enzymes'!$E$4*F8)/('Paramètres - Enzymes'!$E$5+F8)),E8))</f>
        <v>0.008819400625708226</v>
      </c>
      <c r="G9" s="10">
        <f>IF(AND(F8&gt;0,S8&gt;0),G8+($A9*('Paramètres - Enzymes'!$E$4*F8)/('Paramètres - Enzymes'!$E$5+F8)),IF(G8&gt;0,G8-($A9*(('Paramètres - Enzymes'!$F$4*G8*T8)/(('Paramètres - Enzymes'!$F$5*T8)+('Paramètres - Enzymes'!$F$6*G8)+(G8*T8)))),G8))</f>
        <v>0.003361605818779689</v>
      </c>
      <c r="H9" s="10">
        <f>IF(AND(G8&gt;0,T8&gt;0),H8+($A9*(('Paramètres - Enzymes'!$F$4*G8*T8)/(('Paramètres - Enzymes'!$F$5*T8)+('Paramètres - Enzymes'!$F$6*G8)+(G8*T8)))),IF(H8&gt;0,H8-($A9*('Paramètres - Enzymes'!$G$4*H8)/('Paramètres - Enzymes'!$G$5+H8)),H8))</f>
        <v>1.779068353825581e-05</v>
      </c>
      <c r="I9" s="10">
        <f>IF(H8&gt;0,I8+($A9*('Paramètres - Enzymes'!$G$4*H8)/('Paramètres - Enzymes'!$G$5+H8)),IF(I8&gt;0,I8-($A9*('Paramètres - Enzymes'!$H$4*I8)/('Paramètres - Enzymes'!$H$5+I8)),I8))</f>
        <v>9.064995368114482e-08</v>
      </c>
      <c r="J9" s="10">
        <f>IF(I8&gt;0,J8+($A9*('Paramètres - Enzymes'!$H$4*I8)/('Paramètres - Enzymes'!$H$5+I8)),IF(J8&gt;0,J8-($A9*('Paramètres - Enzymes'!$I$4*J8*X8)/(('Paramètres - Enzymes'!$I$5*X8)+('Paramètres - Enzymes'!$I$6*J8)+(J8*X8))),J8))</f>
        <v>4.144096859411568e-09</v>
      </c>
      <c r="K9" s="10">
        <f>IF(AND(J8&gt;0,X8&gt;0),K8+($A9*('Paramètres - Enzymes'!$I$4*J8*X8*O8)/(('Paramètres - Enzymes'!$I$5*X8*O8)+('Paramètres - Enzymes'!$I$6*J8*O8)+(J8*X8*O8)+('Paramètres - Enzymes'!$I$7*J8*X8))),IF(K8&gt;0,K8,0))</f>
        <v>50</v>
      </c>
      <c r="L9" s="10">
        <f>IF(AND(K8&gt;0,V8&gt;0,AB8&gt;0),L8+($A9*('Paramètres - Enzymes'!$J$4*K8*AB8)/(('Paramètres - Enzymes'!$J$5*AB8)+('Paramètres - Enzymes'!$J$6*K8)+(K8*AB8))),IF(L8&gt;0,L8,0))</f>
        <v>0.1397283205040267</v>
      </c>
      <c r="M9" s="10"/>
      <c r="N9" s="10"/>
      <c r="O9" s="10">
        <f>IF(AND(O8&gt;0,B8&gt;0),O8-($A9*(('Paramètres - Enzymes'!$B$4*B8*O8)/(('Paramètres - Enzymes'!$B$5*O8)+('Paramètres - Enzymes'!$B$6*B8)+(B8*O8)))),IF(AND(C8&gt;0,D8&gt;0),O8+($A9*(('Paramètres - Enzymes'!$C$4*C8*D8)/(('Paramètres - Enzymes'!$C$5*D8)+('Paramètres - Enzymes'!$C$6*C8)+(C8*D8)))),IF(AND(O8&gt;0,I8&gt;0),O8-($A9*('Paramètres - Enzymes'!$H$4*I8)/('Paramètres - Enzymes'!$H$5+I8)),J8)))</f>
        <v>9.861082799740773</v>
      </c>
      <c r="P9" s="10"/>
      <c r="Q9" s="10"/>
      <c r="R9" s="10"/>
      <c r="S9" s="10">
        <f>IF(S8&gt;0,S8-($A9*(('Paramètres - Enzymes'!$C$4*D8*C8)/(('Paramètres - Enzymes'!$C$5*D8)+('Paramètres - Enzymes'!$C$6*C8)+(C8*D8))))+($A9*(('Paramètres - Enzymes'!$D$4*E8)/('Paramètres - Enzymes'!$D$5+E8)))-($A9*('Paramètres - Enzymes'!$E$4*E8)/('Paramètres - Enzymes'!$E$5+E8)),S8)</f>
        <v>197.6779661114483</v>
      </c>
      <c r="T9" s="10">
        <f>IF(T8&gt;0,T8-($A9*(('Paramètres - Enzymes'!$B$4*B8*O8)/(('Paramètres - Enzymes'!$B$5*O8)+('Paramètres - Enzymes'!$B$6*B8)+(B8*O8))))-($A9*('Paramètres - Enzymes'!$H$4*I8)/('Paramètres - Enzymes'!$H$5+I8))-($A9*(('Paramètres - Enzymes'!$F$4*G8*T8)/(('Paramètres - Enzymes'!$F$5*T8)+('Paramètres - Enzymes'!$F$6*G8)+(G8*T8)))),T8)</f>
        <v>99.86106500491313</v>
      </c>
      <c r="U9" s="10"/>
      <c r="V9" s="10">
        <f>IF(AND(L8&gt;0,S8&gt;0),V8-($A9*('Paramètres - Enzymes'!$J$4*K8*AB8)/(('Paramètres - Enzymes'!$J$5*AB8)+('Paramètres - Enzymes'!$J$6*K8)+(K8*AB8))),IF(V8&gt;0,V8,0))</f>
        <v>99.86526197835498</v>
      </c>
      <c r="W9" s="10"/>
      <c r="X9" s="10">
        <f>IF(AND(J8&gt;0,X8&gt;0),X8-($A9*('Paramètres - Enzymes'!$I$4*J8*X8)/(('Paramètres - Enzymes'!$I$5*X8)+('Paramètres - Enzymes'!$I$6*J8)+(J8*X8))),X8)</f>
        <v>100</v>
      </c>
      <c r="Y9" s="10"/>
      <c r="Z9" s="10"/>
      <c r="AA9" s="10"/>
      <c r="AB9" s="10">
        <f>IF(AND(L8&gt;0,S8&gt;0),AB8-($A9*('Paramètres - Enzymes'!$J$4*K8*AB8)/(('Paramètres - Enzymes'!$J$5*AB8)+('Paramètres - Enzymes'!$J$6*K8)+(K8*AB8))),IF(AB8&gt;0,AB8,0))</f>
        <v>99.86526197835498</v>
      </c>
    </row>
    <row r="10" ht="20.35" customHeight="1">
      <c r="A10" s="8">
        <f>A9+'Paramètres - Tableau 1'!$A$2*86400</f>
        <v>4</v>
      </c>
      <c r="B10" s="9">
        <f>IF(AND(B9&gt;0,O9&gt;0),B9-($A10*(('Paramètres - Enzymes'!$B$4*B9*O9)/(('Paramètres - Enzymes'!$B$5*O9)+('Paramètres - Enzymes'!$B$6*B9)+(B9*O9)))),B9)</f>
        <v>9.821394715439666</v>
      </c>
      <c r="C10" s="9">
        <f>IF(AND(B9&gt;0,O9&gt;0),C9+($A10*(('Paramètres - Enzymes'!$B$4*B9*O9)/(('Paramètres - Enzymes'!$B$5*O9)+('Paramètres - Enzymes'!$B$6*B9)+(B9*O9)))),IF(C9&gt;0,C9-($A10*(('Paramètres - Enzymes'!$C$4*C9*D9)/(('Paramètres - Enzymes'!$C$5*C9)+('Paramètres - Enzymes'!$C$6*D9)+(D9*C9)))),C9))</f>
        <v>0.1786052845603346</v>
      </c>
      <c r="D10" s="9">
        <f>IF(AND(M9&gt;0,T9&gt;0),D9+($A10*('Paramètres - Enzymes'!$L$4*D9*T9)/(('Paramètres - Enzymes'!$L$5*T9)+('Paramètres - Enzymes'!$L$6*D9)+(D9*T9))),IF(D9&gt;0,D9-($A10*('Paramètres - Enzymes'!$C$4*D9*C9)/(('Paramètres - Enzymes'!$C$5*D9)+('Paramètres - Enzymes'!$C$6*C9)+(C9*D9))),D9))</f>
        <v>9.633625670715761</v>
      </c>
      <c r="E10" s="9">
        <f>IF(AND(D9&gt;0,C9&gt;0,S9&gt;0),E9+($A10*(('Paramètres - Enzymes'!$C$4*C9*D9)/(('Paramètres - Enzymes'!$C$5*D9)+('Paramètres - Enzymes'!$C$6*C9)+(C9*D9)))),IF(E9&gt;0,E9-($A10*(('Paramètres - Enzymes'!$D$4*E9)/('Paramètres - Enzymes'!$D$5+E9))),E9))</f>
        <v>0.3713389415281645</v>
      </c>
      <c r="F10" s="9">
        <f>IF(AND(E9&gt;0,S9&gt;0),F9+($A10*('Paramètres - Enzymes'!$D$4*E9)/('Paramètres - Enzymes'!$D$5+E9)),IF(F9&gt;0,F9-($A10*('Paramètres - Enzymes'!$E$4*F9)/('Paramètres - Enzymes'!$E$5+F9)),E9))</f>
        <v>0.01627693336710273</v>
      </c>
      <c r="G10" s="9">
        <f>IF(AND(F9&gt;0,S9&gt;0),G9+($A10*('Paramètres - Enzymes'!$E$4*F9)/('Paramètres - Enzymes'!$E$5+F9)),IF(G9&gt;0,G9-($A10*(('Paramètres - Enzymes'!$F$4*G9*T9)/(('Paramètres - Enzymes'!$F$5*T9)+('Paramètres - Enzymes'!$F$6*G9)+(G9*T9)))),G9))</f>
        <v>0.008633261298802087</v>
      </c>
      <c r="H10" s="9">
        <f>IF(AND(G9&gt;0,T9&gt;0),H9+($A10*(('Paramètres - Enzymes'!$F$4*G9*T9)/(('Paramètres - Enzymes'!$F$5*T9)+('Paramètres - Enzymes'!$F$6*G9)+(G9*T9)))),IF(H9&gt;0,H9-($A10*('Paramètres - Enzymes'!$G$4*H9)/('Paramètres - Enzymes'!$G$5+H9)),H9))</f>
        <v>7.372040215847943e-05</v>
      </c>
      <c r="I10" s="9">
        <f>IF(H9&gt;0,I9+($A10*('Paramètres - Enzymes'!$G$4*H9)/('Paramètres - Enzymes'!$G$5+H9)),IF(I9&gt;0,I9-($A10*('Paramètres - Enzymes'!$H$4*I9)/('Paramètres - Enzymes'!$H$5+I9)),I9))</f>
        <v>6.824803033682478e-07</v>
      </c>
      <c r="J10" s="9">
        <f>IF(I9&gt;0,J9+($A10*('Paramètres - Enzymes'!$H$4*I9)/('Paramètres - Enzymes'!$H$5+I9)),IF(J9&gt;0,J9-($A10*('Paramètres - Enzymes'!$I$4*J9*X9)/(('Paramètres - Enzymes'!$I$5*X9)+('Paramètres - Enzymes'!$I$6*J9)+(J9*X9))),J9))</f>
        <v>7.666392832594015e-08</v>
      </c>
      <c r="K10" s="9">
        <f>IF(AND(J9&gt;0,X9&gt;0),K9+($A10*('Paramètres - Enzymes'!$I$4*J9*X9*O9)/(('Paramètres - Enzymes'!$I$5*X9*O9)+('Paramètres - Enzymes'!$I$6*J9*O9)+(J9*X9*O9)+('Paramètres - Enzymes'!$I$7*J9*X9))),IF(K9&gt;0,K9,0))</f>
        <v>50.00000000192525</v>
      </c>
      <c r="L10" s="9">
        <f>IF(AND(K9&gt;0,V9&gt;0,AB9&gt;0),L9+($A10*('Paramètres - Enzymes'!$J$4*K9*AB9)/(('Paramètres - Enzymes'!$J$5*AB9)+('Paramètres - Enzymes'!$J$6*K9)+(K9*AB9))),IF(L9&gt;0,L9,0))</f>
        <v>0.1796506765405596</v>
      </c>
      <c r="M10" s="9"/>
      <c r="N10" s="9"/>
      <c r="O10" s="9">
        <f>IF(AND(O9&gt;0,B9&gt;0),O9-($A10*(('Paramètres - Enzymes'!$B$4*B9*O9)/(('Paramètres - Enzymes'!$B$5*O9)+('Paramètres - Enzymes'!$B$6*B9)+(B9*O9)))),IF(AND(C9&gt;0,D9&gt;0),O9+($A10*(('Paramètres - Enzymes'!$C$4*C9*D9)/(('Paramètres - Enzymes'!$C$5*D9)+('Paramètres - Enzymes'!$C$6*C9)+(C9*D9)))),IF(AND(O9&gt;0,I9&gt;0),O9-($A10*('Paramètres - Enzymes'!$H$4*I9)/('Paramètres - Enzymes'!$H$5+I9)),J9)))</f>
        <v>9.821394715439666</v>
      </c>
      <c r="P10" s="9"/>
      <c r="Q10" s="9"/>
      <c r="R10" s="9"/>
      <c r="S10" s="9">
        <f>IF(S9&gt;0,S9-($A10*(('Paramètres - Enzymes'!$C$4*D9*C9)/(('Paramètres - Enzymes'!$C$5*D9)+('Paramètres - Enzymes'!$C$6*C9)+(C9*D9))))+($A10*(('Paramètres - Enzymes'!$D$4*E9)/('Paramètres - Enzymes'!$D$5+E9)))-($A10*('Paramètres - Enzymes'!$E$4*E9)/('Paramètres - Enzymes'!$E$5+E9)),S9)</f>
        <v>197.5470883081849</v>
      </c>
      <c r="T10" s="9">
        <f>IF(T9&gt;0,T9-($A10*(('Paramètres - Enzymes'!$B$4*B9*O9)/(('Paramètres - Enzymes'!$B$5*O9)+('Paramètres - Enzymes'!$B$6*B9)+(B9*O9))))-($A10*('Paramètres - Enzymes'!$H$4*I9)/('Paramètres - Enzymes'!$H$5+I9))-($A10*(('Paramètres - Enzymes'!$F$4*G9*T9)/(('Paramètres - Enzymes'!$F$5*T9)+('Paramètres - Enzymes'!$F$6*G9)+(G9*T9)))),T9)</f>
        <v>99.82132091837357</v>
      </c>
      <c r="U10" s="9"/>
      <c r="V10" s="9">
        <f>IF(AND(L9&gt;0,S9&gt;0),V9-($A10*('Paramètres - Enzymes'!$J$4*K9*AB9)/(('Paramètres - Enzymes'!$J$5*AB9)+('Paramètres - Enzymes'!$J$6*K9)+(K9*AB9))),IF(V9&gt;0,V9,0))</f>
        <v>99.82533962231845</v>
      </c>
      <c r="W10" s="9"/>
      <c r="X10" s="9">
        <f>IF(AND(J9&gt;0,X9&gt;0),X9-($A10*('Paramètres - Enzymes'!$I$4*J9*X9)/(('Paramètres - Enzymes'!$I$5*X9)+('Paramètres - Enzymes'!$I$6*J9)+(J9*X9))),X9)</f>
        <v>99.99999999807476</v>
      </c>
      <c r="Y10" s="9"/>
      <c r="Z10" s="9"/>
      <c r="AA10" s="9"/>
      <c r="AB10" s="9">
        <f>IF(AND(L9&gt;0,S9&gt;0),AB9-($A10*('Paramètres - Enzymes'!$J$4*K9*AB9)/(('Paramètres - Enzymes'!$J$5*AB9)+('Paramètres - Enzymes'!$J$6*K9)+(K9*AB9))),IF(AB9&gt;0,AB9,0))</f>
        <v>99.82533962231845</v>
      </c>
    </row>
    <row r="11" ht="20.35" customHeight="1">
      <c r="A11" s="8">
        <f>A10+'Paramètres - Tableau 1'!$A$2*86400</f>
        <v>4.5</v>
      </c>
      <c r="B11" s="10">
        <f>IF(AND(B10&gt;0,O10&gt;0),B10-($A11*(('Paramètres - Enzymes'!$B$4*B10*O10)/(('Paramètres - Enzymes'!$B$5*O10)+('Paramètres - Enzymes'!$B$6*B10)+(B10*O10)))),B10)</f>
        <v>9.776747027500786</v>
      </c>
      <c r="C11" s="10">
        <f>IF(AND(B10&gt;0,O10&gt;0),C10+($A11*(('Paramètres - Enzymes'!$B$4*B10*O10)/(('Paramètres - Enzymes'!$B$5*O10)+('Paramètres - Enzymes'!$B$6*B10)+(B10*O10)))),IF(C10&gt;0,C10-($A11*(('Paramètres - Enzymes'!$C$4*C10*D10)/(('Paramètres - Enzymes'!$C$5*C10)+('Paramètres - Enzymes'!$C$6*D10)+(D10*C10)))),C10))</f>
        <v>0.2232529724992153</v>
      </c>
      <c r="D11" s="10">
        <f>IF(AND(M10&gt;0,T10&gt;0),D10+($A11*('Paramètres - Enzymes'!$L$4*D10*T10)/(('Paramètres - Enzymes'!$L$5*T10)+('Paramètres - Enzymes'!$L$6*D10)+(D10*T10))),IF(D10&gt;0,D10-($A11*('Paramètres - Enzymes'!$C$4*D10*C10)/(('Paramètres - Enzymes'!$C$5*D10)+('Paramètres - Enzymes'!$C$6*C10)+(C10*D10))),D10))</f>
        <v>9.510759081896255</v>
      </c>
      <c r="E11" s="10">
        <f>IF(AND(D10&gt;0,C10&gt;0,S10&gt;0),E10+($A11*(('Paramètres - Enzymes'!$C$4*C10*D10)/(('Paramètres - Enzymes'!$C$5*D10)+('Paramètres - Enzymes'!$C$6*C10)+(C10*D10)))),IF(E10&gt;0,E10-($A11*(('Paramètres - Enzymes'!$D$4*E10)/('Paramètres - Enzymes'!$D$5+E10))),E10))</f>
        <v>0.4942055303476702</v>
      </c>
      <c r="F11" s="10">
        <f>IF(AND(E10&gt;0,S10&gt;0),F10+($A11*('Paramètres - Enzymes'!$D$4*E10)/('Paramètres - Enzymes'!$D$5+E10)),IF(F10&gt;0,F10-($A11*('Paramètres - Enzymes'!$E$4*F10)/('Paramètres - Enzymes'!$E$5+F10)),E10))</f>
        <v>0.0271891174144122</v>
      </c>
      <c r="G11" s="10">
        <f>IF(AND(F10&gt;0,S10&gt;0),G10+($A11*('Paramètres - Enzymes'!$E$4*F10)/('Paramètres - Enzymes'!$E$5+F10)),IF(G10&gt;0,G10-($A11*(('Paramètres - Enzymes'!$F$4*G10*T10)/(('Paramètres - Enzymes'!$F$5*T10)+('Paramètres - Enzymes'!$F$6*G10)+(G10*T10)))),G10))</f>
        <v>0.0184812338940744</v>
      </c>
      <c r="H11" s="10">
        <f>IF(AND(G10&gt;0,T10&gt;0),H10+($A11*(('Paramètres - Enzymes'!$F$4*G10*T10)/(('Paramètres - Enzymes'!$F$5*T10)+('Paramètres - Enzymes'!$F$6*G10)+(G10*T10)))),IF(H10&gt;0,H10-($A11*('Paramètres - Enzymes'!$G$4*H10)/('Paramètres - Enzymes'!$G$5+H10)),H10))</f>
        <v>0.0002349598309798511</v>
      </c>
      <c r="I11" s="10">
        <f>IF(H10&gt;0,I10+($A11*('Paramètres - Enzymes'!$G$4*H10)/('Paramètres - Enzymes'!$G$5+H10)),IF(I10&gt;0,I10-($A11*('Paramètres - Enzymes'!$H$4*I10)/('Paramètres - Enzymes'!$H$5+I10)),I10))</f>
        <v>3.441308243509915e-06</v>
      </c>
      <c r="J11" s="10">
        <f>IF(I10&gt;0,J10+($A11*('Paramètres - Enzymes'!$H$4*I10)/('Paramètres - Enzymes'!$H$5+I10)),IF(J10&gt;0,J10-($A11*('Paramètres - Enzymes'!$I$4*J10*X10)/(('Paramètres - Enzymes'!$I$5*X10)+('Paramètres - Enzymes'!$I$6*J10)+(J10*X10))),J10))</f>
        <v>6.908878174432395e-07</v>
      </c>
      <c r="K11" s="10">
        <f>IF(AND(J10&gt;0,X10&gt;0),K10+($A11*('Paramètres - Enzymes'!$I$4*J10*X10*O10)/(('Paramètres - Enzymes'!$I$5*X10*O10)+('Paramètres - Enzymes'!$I$6*J10*O10)+(J10*X10*O10)+('Paramètres - Enzymes'!$I$7*J10*X10))),IF(K10&gt;0,K10,0))</f>
        <v>50.00000004199347</v>
      </c>
      <c r="L11" s="10">
        <f>IF(AND(K10&gt;0,V10&gt;0,AB10&gt;0),L10+($A11*('Paramètres - Enzymes'!$J$4*K10*AB10)/(('Paramètres - Enzymes'!$J$5*AB10)+('Paramètres - Enzymes'!$J$6*K10)+(K10*AB10))),IF(L10&gt;0,L10,0))</f>
        <v>0.224563315449493</v>
      </c>
      <c r="M11" s="10"/>
      <c r="N11" s="10"/>
      <c r="O11" s="10">
        <f>IF(AND(O10&gt;0,B10&gt;0),O10-($A11*(('Paramètres - Enzymes'!$B$4*B10*O10)/(('Paramètres - Enzymes'!$B$5*O10)+('Paramètres - Enzymes'!$B$6*B10)+(B10*O10)))),IF(AND(C10&gt;0,D10&gt;0),O10+($A11*(('Paramètres - Enzymes'!$C$4*C10*D10)/(('Paramètres - Enzymes'!$C$5*D10)+('Paramètres - Enzymes'!$C$6*C10)+(C10*D10)))),IF(AND(O10&gt;0,I10&gt;0),O10-($A11*('Paramètres - Enzymes'!$H$4*I10)/('Paramètres - Enzymes'!$H$5+I10)),J10)))</f>
        <v>9.776747027500786</v>
      </c>
      <c r="P11" s="10"/>
      <c r="Q11" s="10"/>
      <c r="R11" s="10"/>
      <c r="S11" s="10">
        <f>IF(S10&gt;0,S10-($A11*(('Paramètres - Enzymes'!$C$4*D10*C10)/(('Paramètres - Enzymes'!$C$5*D10)+('Paramètres - Enzymes'!$C$6*C10)+(C10*D10))))+($A11*(('Paramètres - Enzymes'!$D$4*E10)/('Paramètres - Enzymes'!$D$5+E10)))-($A11*('Paramètres - Enzymes'!$E$4*E10)/('Paramètres - Enzymes'!$E$5+E10)),S10)</f>
        <v>197.396222079745</v>
      </c>
      <c r="T11" s="10">
        <f>IF(T10&gt;0,T10-($A11*(('Paramètres - Enzymes'!$B$4*B10*O10)/(('Paramètres - Enzymes'!$B$5*O10)+('Paramètres - Enzymes'!$B$6*B10)+(B10*O10))))-($A11*('Paramètres - Enzymes'!$H$4*I10)/('Paramètres - Enzymes'!$H$5+I10))-($A11*(('Paramètres - Enzymes'!$F$4*G10*T10)/(('Paramètres - Enzymes'!$F$5*T10)+('Paramètres - Enzymes'!$F$6*G10)+(G10*T10)))),T10)</f>
        <v>99.77651137678198</v>
      </c>
      <c r="U11" s="10"/>
      <c r="V11" s="10">
        <f>IF(AND(L10&gt;0,S10&gt;0),V10-($A11*('Paramètres - Enzymes'!$J$4*K10*AB10)/(('Paramètres - Enzymes'!$J$5*AB10)+('Paramètres - Enzymes'!$J$6*K10)+(K10*AB10))),IF(V10&gt;0,V10,0))</f>
        <v>99.78042698340951</v>
      </c>
      <c r="W11" s="10"/>
      <c r="X11" s="10">
        <f>IF(AND(J10&gt;0,X10&gt;0),X10-($A11*('Paramètres - Enzymes'!$I$4*J10*X10)/(('Paramètres - Enzymes'!$I$5*X10)+('Paramètres - Enzymes'!$I$6*J10)+(J10*X10))),X10)</f>
        <v>99.99999995800654</v>
      </c>
      <c r="Y11" s="10"/>
      <c r="Z11" s="10"/>
      <c r="AA11" s="10"/>
      <c r="AB11" s="10">
        <f>IF(AND(L10&gt;0,S10&gt;0),AB10-($A11*('Paramètres - Enzymes'!$J$4*K10*AB10)/(('Paramètres - Enzymes'!$J$5*AB10)+('Paramètres - Enzymes'!$J$6*K10)+(K10*AB10))),IF(AB10&gt;0,AB10,0))</f>
        <v>99.78042698340951</v>
      </c>
    </row>
    <row r="12" ht="20.35" customHeight="1">
      <c r="A12" s="8">
        <f>A11+'Paramètres - Tableau 1'!$A$2*86400</f>
        <v>5</v>
      </c>
      <c r="B12" s="9">
        <f>IF(AND(B11&gt;0,O11&gt;0),B11-($A12*(('Paramètres - Enzymes'!$B$4*B11*O11)/(('Paramètres - Enzymes'!$B$5*O11)+('Paramètres - Enzymes'!$B$6*B11)+(B11*O11)))),B11)</f>
        <v>9.727140258966283</v>
      </c>
      <c r="C12" s="9">
        <f>IF(AND(B11&gt;0,O11&gt;0),C11+($A12*(('Paramètres - Enzymes'!$B$4*B11*O11)/(('Paramètres - Enzymes'!$B$5*O11)+('Paramètres - Enzymes'!$B$6*B11)+(B11*O11)))),IF(C11&gt;0,C11-($A12*(('Paramètres - Enzymes'!$C$4*C11*D11)/(('Paramètres - Enzymes'!$C$5*C11)+('Paramètres - Enzymes'!$C$6*D11)+(D11*C11)))),C11))</f>
        <v>0.2728597410337176</v>
      </c>
      <c r="D12" s="9">
        <f>IF(AND(M11&gt;0,T11&gt;0),D11+($A12*('Paramètres - Enzymes'!$L$4*D11*T11)/(('Paramètres - Enzymes'!$L$5*T11)+('Paramètres - Enzymes'!$L$6*D11)+(D11*T11))),IF(D11&gt;0,D11-($A12*('Paramètres - Enzymes'!$C$4*D11*C11)/(('Paramètres - Enzymes'!$C$5*D11)+('Paramètres - Enzymes'!$C$6*C11)+(C11*D11))),D11))</f>
        <v>9.370801825890892</v>
      </c>
      <c r="E12" s="9">
        <f>IF(AND(D11&gt;0,C11&gt;0,S11&gt;0),E11+($A12*(('Paramètres - Enzymes'!$C$4*C11*D11)/(('Paramètres - Enzymes'!$C$5*D11)+('Paramètres - Enzymes'!$C$6*C11)+(C11*D11)))),IF(E11&gt;0,E11-($A12*(('Paramètres - Enzymes'!$D$4*E11)/('Paramètres - Enzymes'!$D$5+E11))),E11))</f>
        <v>0.6341627863530339</v>
      </c>
      <c r="F12" s="9">
        <f>IF(AND(E11&gt;0,S11&gt;0),F11+($A12*('Paramètres - Enzymes'!$D$4*E11)/('Paramètres - Enzymes'!$D$5+E11)),IF(F11&gt;0,F11-($A12*('Paramètres - Enzymes'!$E$4*F11)/('Paramètres - Enzymes'!$E$5+F11)),E11))</f>
        <v>0.04212696888694963</v>
      </c>
      <c r="G12" s="9">
        <f>IF(AND(F11&gt;0,S11&gt;0),G11+($A12*('Paramètres - Enzymes'!$E$4*F11)/('Paramètres - Enzymes'!$E$5+F11)),IF(G11&gt;0,G11-($A12*(('Paramètres - Enzymes'!$F$4*G11*T11)/(('Paramètres - Enzymes'!$F$5*T11)+('Paramètres - Enzymes'!$F$6*G11)+(G11*T11)))),G11))</f>
        <v>0.03442061645463176</v>
      </c>
      <c r="H12" s="9">
        <f>IF(AND(G11&gt;0,T11&gt;0),H11+($A12*(('Paramètres - Enzymes'!$F$4*G11*T11)/(('Paramètres - Enzymes'!$F$5*T11)+('Paramètres - Enzymes'!$F$6*G11)+(G11*T11)))),IF(H11&gt;0,H11-($A12*('Paramètres - Enzymes'!$G$4*H11)/('Paramètres - Enzymes'!$G$5+H11)),H11))</f>
        <v>0.0006169146123885124</v>
      </c>
      <c r="I12" s="9">
        <f>IF(H11&gt;0,I11+($A12*('Paramètres - Enzymes'!$G$4*H11)/('Paramètres - Enzymes'!$G$5+H11)),IF(I11&gt;0,I11-($A12*('Paramètres - Enzymes'!$H$4*I11)/('Paramètres - Enzymes'!$H$5+I11)),I11))</f>
        <v>1.320985143523921e-05</v>
      </c>
      <c r="J12" s="9">
        <f>IF(I11&gt;0,J11+($A12*('Paramètres - Enzymes'!$H$4*I11)/('Paramètres - Enzymes'!$H$5+I11)),IF(J11&gt;0,J11-($A12*('Paramètres - Enzymes'!$I$4*J11*X11)/(('Paramètres - Enzymes'!$I$5*X11)+('Paramètres - Enzymes'!$I$6*J11)+(J11*X11))),J11))</f>
        <v>4.131959225205113e-06</v>
      </c>
      <c r="K12" s="9">
        <f>IF(AND(J11&gt;0,X11&gt;0),K11+($A12*('Paramètres - Enzymes'!$I$4*J11*X11*O11)/(('Paramètres - Enzymes'!$I$5*X11*O11)+('Paramètres - Enzymes'!$I$6*J11*O11)+(J11*X11*O11)+('Paramètres - Enzymes'!$I$7*J11*X11))),IF(K11&gt;0,K11,0))</f>
        <v>50.00000044320269</v>
      </c>
      <c r="L12" s="9">
        <f>IF(AND(K11&gt;0,V11&gt;0,AB11&gt;0),L11+($A12*('Paramètres - Enzymes'!$J$4*K11*AB11)/(('Paramètres - Enzymes'!$J$5*AB11)+('Paramètres - Enzymes'!$J$6*K11)+(K11*AB11))),IF(L11&gt;0,L11,0))</f>
        <v>0.2744662330180212</v>
      </c>
      <c r="M12" s="9"/>
      <c r="N12" s="9"/>
      <c r="O12" s="9">
        <f>IF(AND(O11&gt;0,B11&gt;0),O11-($A12*(('Paramètres - Enzymes'!$B$4*B11*O11)/(('Paramètres - Enzymes'!$B$5*O11)+('Paramètres - Enzymes'!$B$6*B11)+(B11*O11)))),IF(AND(C11&gt;0,D11&gt;0),O11+($A12*(('Paramètres - Enzymes'!$C$4*C11*D11)/(('Paramètres - Enzymes'!$C$5*D11)+('Paramètres - Enzymes'!$C$6*C11)+(C11*D11)))),IF(AND(O11&gt;0,I11&gt;0),O11-($A12*('Paramètres - Enzymes'!$H$4*I11)/('Paramètres - Enzymes'!$H$5+I11)),J11)))</f>
        <v>9.727140258966283</v>
      </c>
      <c r="P12" s="9"/>
      <c r="Q12" s="9"/>
      <c r="R12" s="9"/>
      <c r="S12" s="9">
        <f>IF(S11&gt;0,S11-($A12*(('Paramètres - Enzymes'!$C$4*D11*C11)/(('Paramètres - Enzymes'!$C$5*D11)+('Paramètres - Enzymes'!$C$6*C11)+(C11*D11))))+($A12*(('Paramètres - Enzymes'!$D$4*E11)/('Paramètres - Enzymes'!$D$5+E11)))-($A12*('Paramètres - Enzymes'!$E$4*E11)/('Paramètres - Enzymes'!$E$5+E11)),S11)</f>
        <v>197.2264624451047</v>
      </c>
      <c r="T12" s="9">
        <f>IF(T11&gt;0,T11-($A12*(('Paramètres - Enzymes'!$B$4*B11*O11)/(('Paramètres - Enzymes'!$B$5*O11)+('Paramètres - Enzymes'!$B$6*B11)+(B11*O11))))-($A12*('Paramètres - Enzymes'!$H$4*I11)/('Paramètres - Enzymes'!$H$5+I11))-($A12*(('Paramètres - Enzymes'!$F$4*G11*T11)/(('Paramètres - Enzymes'!$F$5*T11)+('Paramètres - Enzymes'!$F$6*G11)+(G11*T11)))),T11)</f>
        <v>99.72651921239466</v>
      </c>
      <c r="U12" s="9"/>
      <c r="V12" s="9">
        <f>IF(AND(L11&gt;0,S11&gt;0),V11-($A12*('Paramètres - Enzymes'!$J$4*K11*AB11)/(('Paramètres - Enzymes'!$J$5*AB11)+('Paramètres - Enzymes'!$J$6*K11)+(K11*AB11))),IF(V11&gt;0,V11,0))</f>
        <v>99.73052406584098</v>
      </c>
      <c r="W12" s="9"/>
      <c r="X12" s="9">
        <f>IF(AND(J11&gt;0,X11&gt;0),X11-($A12*('Paramètres - Enzymes'!$I$4*J11*X11)/(('Paramètres - Enzymes'!$I$5*X11)+('Paramètres - Enzymes'!$I$6*J11)+(J11*X11))),X11)</f>
        <v>99.99999955679732</v>
      </c>
      <c r="Y12" s="9"/>
      <c r="Z12" s="9"/>
      <c r="AA12" s="9"/>
      <c r="AB12" s="9">
        <f>IF(AND(L11&gt;0,S11&gt;0),AB11-($A12*('Paramètres - Enzymes'!$J$4*K11*AB11)/(('Paramètres - Enzymes'!$J$5*AB11)+('Paramètres - Enzymes'!$J$6*K11)+(K11*AB11))),IF(AB11&gt;0,AB11,0))</f>
        <v>99.73052406584098</v>
      </c>
    </row>
    <row r="13" ht="20.35" customHeight="1">
      <c r="A13" s="8">
        <f>A12+'Paramètres - Tableau 1'!$A$2*86400</f>
        <v>5.5</v>
      </c>
      <c r="B13" s="10">
        <f>IF(AND(B12&gt;0,O12&gt;0),B12-($A13*(('Paramètres - Enzymes'!$B$4*B12*O12)/(('Paramètres - Enzymes'!$B$5*O12)+('Paramètres - Enzymes'!$B$6*B12)+(B12*O12)))),B12)</f>
        <v>9.672575002096822</v>
      </c>
      <c r="C13" s="10">
        <f>IF(AND(B12&gt;0,O12&gt;0),C12+($A13*(('Paramètres - Enzymes'!$B$4*B12*O12)/(('Paramètres - Enzymes'!$B$5*O12)+('Paramètres - Enzymes'!$B$6*B12)+(B12*O12)))),IF(C12&gt;0,C12-($A13*(('Paramètres - Enzymes'!$C$4*C12*D12)/(('Paramètres - Enzymes'!$C$5*C12)+('Paramètres - Enzymes'!$C$6*D12)+(D12*C12)))),C12))</f>
        <v>0.3274249979031778</v>
      </c>
      <c r="D13" s="10">
        <f>IF(AND(M12&gt;0,T12&gt;0),D12+($A13*('Paramètres - Enzymes'!$L$4*D12*T12)/(('Paramètres - Enzymes'!$L$5*T12)+('Paramètres - Enzymes'!$L$6*D12)+(D12*T12))),IF(D12&gt;0,D12-($A13*('Paramètres - Enzymes'!$C$4*D12*C12)/(('Paramètres - Enzymes'!$C$5*D12)+('Paramètres - Enzymes'!$C$6*C12)+(C12*D12))),D12))</f>
        <v>9.213977641372914</v>
      </c>
      <c r="E13" s="10">
        <f>IF(AND(D12&gt;0,C12&gt;0,S12&gt;0),E12+($A13*(('Paramètres - Enzymes'!$C$4*C12*D12)/(('Paramètres - Enzymes'!$C$5*D12)+('Paramètres - Enzymes'!$C$6*C12)+(C12*D12)))),IF(E12&gt;0,E12-($A13*(('Paramètres - Enzymes'!$D$4*E12)/('Paramètres - Enzymes'!$D$5+E12))),E12))</f>
        <v>0.7909869708710124</v>
      </c>
      <c r="F13" s="10">
        <f>IF(AND(E12&gt;0,S12&gt;0),F12+($A13*('Paramètres - Enzymes'!$D$4*E12)/('Paramètres - Enzymes'!$D$5+E12)),IF(F12&gt;0,F12-($A13*('Paramètres - Enzymes'!$E$4*F12)/('Paramètres - Enzymes'!$E$5+F12)),E12))</f>
        <v>0.0615672078188443</v>
      </c>
      <c r="G13" s="10">
        <f>IF(AND(F12&gt;0,S12&gt;0),G12+($A13*('Paramètres - Enzymes'!$E$4*F12)/('Paramètres - Enzymes'!$E$5+F12)),IF(G12&gt;0,G12-($A13*(('Paramètres - Enzymes'!$F$4*G12*T12)/(('Paramètres - Enzymes'!$F$5*T12)+('Paramètres - Enzymes'!$F$6*G12)+(G12*T12)))),G12))</f>
        <v>0.05753798011945191</v>
      </c>
      <c r="H13" s="10">
        <f>IF(AND(G12&gt;0,T12&gt;0),H12+($A13*(('Paramètres - Enzymes'!$F$4*G12*T12)/(('Paramètres - Enzymes'!$F$5*T12)+('Paramètres - Enzymes'!$F$6*G12)+(G12*T12)))),IF(H12&gt;0,H12-($A13*('Paramètres - Enzymes'!$G$4*H12)/('Paramètres - Enzymes'!$G$5+H12)),H12))</f>
        <v>0.001394303086745762</v>
      </c>
      <c r="I13" s="10">
        <f>IF(H12&gt;0,I12+($A13*('Paramètres - Enzymes'!$G$4*H12)/('Paramètres - Enzymes'!$G$5+H12)),IF(I12&gt;0,I12-($A13*('Paramètres - Enzymes'!$H$4*I12)/('Paramètres - Enzymes'!$H$5+I12)),I12))</f>
        <v>4.141419608678595e-05</v>
      </c>
      <c r="J13" s="10">
        <f>IF(I12&gt;0,J12+($A13*('Paramètres - Enzymes'!$H$4*I12)/('Paramètres - Enzymes'!$H$5+I12)),IF(J12&gt;0,J12-($A13*('Paramètres - Enzymes'!$I$4*J12*X12)/(('Paramètres - Enzymes'!$I$5*X12)+('Paramètres - Enzymes'!$I$6*J12)+(J12*X12))),J12))</f>
        <v>1.865895781410506e-05</v>
      </c>
      <c r="K13" s="10">
        <f>IF(AND(J12&gt;0,X12&gt;0),K12+($A13*('Paramètres - Enzymes'!$I$4*J12*X12*O12)/(('Paramètres - Enzymes'!$I$5*X12*O12)+('Paramètres - Enzymes'!$I$6*J12*O12)+(J12*X12*O12)+('Paramètres - Enzymes'!$I$7*J12*X12))),IF(K12&gt;0,K12,0))</f>
        <v>50.0000030825388</v>
      </c>
      <c r="L13" s="10">
        <f>IF(AND(K12&gt;0,V12&gt;0,AB12&gt;0),L12+($A13*('Paramètres - Enzymes'!$J$4*K12*AB12)/(('Paramètres - Enzymes'!$J$5*AB12)+('Paramètres - Enzymes'!$J$6*K12)+(K12*AB12))),IF(L12&gt;0,L12,0))</f>
        <v>0.329359424540615</v>
      </c>
      <c r="M13" s="10"/>
      <c r="N13" s="10"/>
      <c r="O13" s="10">
        <f>IF(AND(O12&gt;0,B12&gt;0),O12-($A13*(('Paramètres - Enzymes'!$B$4*B12*O12)/(('Paramètres - Enzymes'!$B$5*O12)+('Paramètres - Enzymes'!$B$6*B12)+(B12*O12)))),IF(AND(C12&gt;0,D12&gt;0),O12+($A13*(('Paramètres - Enzymes'!$C$4*C12*D12)/(('Paramètres - Enzymes'!$C$5*D12)+('Paramètres - Enzymes'!$C$6*C12)+(C12*D12)))),IF(AND(O12&gt;0,I12&gt;0),O12-($A13*('Paramètres - Enzymes'!$H$4*I12)/('Paramètres - Enzymes'!$H$5+I12)),J12)))</f>
        <v>9.672575002096822</v>
      </c>
      <c r="P13" s="10"/>
      <c r="Q13" s="10"/>
      <c r="R13" s="10"/>
      <c r="S13" s="10">
        <f>IF(S12&gt;0,S12-($A13*(('Paramètres - Enzymes'!$C$4*D12*C12)/(('Paramètres - Enzymes'!$C$5*D12)+('Paramètres - Enzymes'!$C$6*C12)+(C12*D12))))+($A13*(('Paramètres - Enzymes'!$D$4*E12)/('Paramètres - Enzymes'!$D$5+E12)))-($A13*('Paramètres - Enzymes'!$E$4*E12)/('Paramètres - Enzymes'!$E$5+E12)),S12)</f>
        <v>197.0386945211552</v>
      </c>
      <c r="T13" s="10">
        <f>IF(T12&gt;0,T12-($A13*(('Paramètres - Enzymes'!$B$4*B12*O12)/(('Paramètres - Enzymes'!$B$5*O12)+('Paramètres - Enzymes'!$B$6*B12)+(B12*O12))))-($A13*('Paramètres - Enzymes'!$H$4*I12)/('Paramètres - Enzymes'!$H$5+I12))-($A13*(('Paramètres - Enzymes'!$F$4*G12*T12)/(('Paramètres - Enzymes'!$F$5*T12)+('Paramètres - Enzymes'!$F$6*G12)+(G12*T12)))),T12)</f>
        <v>99.67116204005225</v>
      </c>
      <c r="U13" s="10"/>
      <c r="V13" s="10">
        <f>IF(AND(L12&gt;0,S12&gt;0),V12-($A13*('Paramètres - Enzymes'!$J$4*K12*AB12)/(('Paramètres - Enzymes'!$J$5*AB12)+('Paramètres - Enzymes'!$J$6*K12)+(K12*AB12))),IF(V12&gt;0,V12,0))</f>
        <v>99.67563087431839</v>
      </c>
      <c r="W13" s="10"/>
      <c r="X13" s="10">
        <f>IF(AND(J12&gt;0,X12&gt;0),X12-($A13*('Paramètres - Enzymes'!$I$4*J12*X12)/(('Paramètres - Enzymes'!$I$5*X12)+('Paramètres - Enzymes'!$I$6*J12)+(J12*X12))),X12)</f>
        <v>99.9999969174611</v>
      </c>
      <c r="Y13" s="10"/>
      <c r="Z13" s="10"/>
      <c r="AA13" s="10"/>
      <c r="AB13" s="10">
        <f>IF(AND(L12&gt;0,S12&gt;0),AB12-($A13*('Paramètres - Enzymes'!$J$4*K12*AB12)/(('Paramètres - Enzymes'!$J$5*AB12)+('Paramètres - Enzymes'!$J$6*K12)+(K12*AB12))),IF(AB12&gt;0,AB12,0))</f>
        <v>99.67563087431839</v>
      </c>
    </row>
    <row r="14" ht="20.35" customHeight="1">
      <c r="A14" s="8">
        <f>A13+'Paramètres - Tableau 1'!$A$2*86400</f>
        <v>6</v>
      </c>
      <c r="B14" s="9">
        <f>IF(AND(B13&gt;0,O13&gt;0),B13-($A14*(('Paramètres - Enzymes'!$B$4*B13*O13)/(('Paramètres - Enzymes'!$B$5*O13)+('Paramètres - Enzymes'!$B$6*B13)+(B13*O13)))),B13)</f>
        <v>9.613051921505033</v>
      </c>
      <c r="C14" s="9">
        <f>IF(AND(B13&gt;0,O13&gt;0),C13+($A14*(('Paramètres - Enzymes'!$B$4*B13*O13)/(('Paramètres - Enzymes'!$B$5*O13)+('Paramètres - Enzymes'!$B$6*B13)+(B13*O13)))),IF(C13&gt;0,C13-($A14*(('Paramètres - Enzymes'!$C$4*C13*D13)/(('Paramètres - Enzymes'!$C$5*C13)+('Paramètres - Enzymes'!$C$6*D13)+(D13*C13)))),C13))</f>
        <v>0.3869480784949682</v>
      </c>
      <c r="D14" s="9">
        <f>IF(AND(M13&gt;0,T13&gt;0),D13+($A14*('Paramètres - Enzymes'!$L$4*D13*T13)/(('Paramètres - Enzymes'!$L$5*T13)+('Paramètres - Enzymes'!$L$6*D13)+(D13*T13))),IF(D13&gt;0,D13-($A14*('Paramètres - Enzymes'!$C$4*D13*C13)/(('Paramètres - Enzymes'!$C$5*D13)+('Paramètres - Enzymes'!$C$6*C13)+(C13*D13))),D13))</f>
        <v>9.040471938188753</v>
      </c>
      <c r="E14" s="9">
        <f>IF(AND(D13&gt;0,C13&gt;0,S13&gt;0),E13+($A14*(('Paramètres - Enzymes'!$C$4*C13*D13)/(('Paramètres - Enzymes'!$C$5*D13)+('Paramètres - Enzymes'!$C$6*C13)+(C13*D13)))),IF(E13&gt;0,E13-($A14*(('Paramètres - Enzymes'!$D$4*E13)/('Paramètres - Enzymes'!$D$5+E13))),E13))</f>
        <v>0.964492674055172</v>
      </c>
      <c r="F14" s="9">
        <f>IF(AND(E13&gt;0,S13&gt;0),F13+($A14*('Paramètres - Enzymes'!$D$4*E13)/('Paramètres - Enzymes'!$D$5+E13)),IF(F13&gt;0,F13-($A14*('Paramètres - Enzymes'!$E$4*F13)/('Paramètres - Enzymes'!$E$5+F13)),E13))</f>
        <v>0.08589295625327527</v>
      </c>
      <c r="G14" s="9">
        <f>IF(AND(F13&gt;0,S13&gt;0),G13+($A14*('Paramètres - Enzymes'!$E$4*F13)/('Paramètres - Enzymes'!$E$5+F13)),IF(G13&gt;0,G13-($A14*(('Paramètres - Enzymes'!$F$4*G13*T13)/(('Paramètres - Enzymes'!$F$5*T13)+('Paramètres - Enzymes'!$F$6*G13)+(G13*T13)))),G13))</f>
        <v>0.08840719263356682</v>
      </c>
      <c r="H14" s="9">
        <f>IF(AND(G13&gt;0,T13&gt;0),H13+($A14*(('Paramètres - Enzymes'!$F$4*G13*T13)/(('Paramètres - Enzymes'!$F$5*T13)+('Paramètres - Enzymes'!$F$6*G13)+(G13*T13)))),IF(H13&gt;0,H13-($A14*('Paramètres - Enzymes'!$G$4*H13)/('Paramètres - Enzymes'!$G$5+H13)),H13))</f>
        <v>0.002798590854301717</v>
      </c>
      <c r="I14" s="9">
        <f>IF(H13&gt;0,I13+($A14*('Paramètres - Enzymes'!$G$4*H13)/('Paramètres - Enzymes'!$G$5+H13)),IF(I13&gt;0,I13-($A14*('Paramètres - Enzymes'!$H$4*I13)/('Paramètres - Enzymes'!$H$5+I13)),I13))</f>
        <v>0.0001109096115329556</v>
      </c>
      <c r="J14" s="9">
        <f>IF(I13&gt;0,J13+($A14*('Paramètres - Enzymes'!$H$4*I13)/('Paramètres - Enzymes'!$H$5+I13)),IF(J13&gt;0,J13-($A14*('Paramètres - Enzymes'!$I$4*J13*X13)/(('Paramètres - Enzymes'!$I$5*X13)+('Paramètres - Enzymes'!$I$6*J13)+(J13*X13))),J13))</f>
        <v>6.831486392959351e-05</v>
      </c>
      <c r="K14" s="9">
        <f>IF(AND(J13&gt;0,X13&gt;0),K13+($A14*('Paramètres - Enzymes'!$I$4*J13*X13*O13)/(('Paramètres - Enzymes'!$I$5*X13*O13)+('Paramètres - Enzymes'!$I$6*J13*O13)+(J13*X13*O13)+('Paramètres - Enzymes'!$I$7*J13*X13))),IF(K13&gt;0,K13,0))</f>
        <v>50.00001608247645</v>
      </c>
      <c r="L14" s="9">
        <f>IF(AND(K13&gt;0,V13&gt;0,AB13&gt;0),L13+($A14*('Paramètres - Enzymes'!$J$4*K13*AB13)/(('Paramètres - Enzymes'!$J$5*AB13)+('Paramètres - Enzymes'!$J$6*K13)+(K13*AB13))),IF(L13&gt;0,L13,0))</f>
        <v>0.3892428848192468</v>
      </c>
      <c r="M14" s="9"/>
      <c r="N14" s="9"/>
      <c r="O14" s="9">
        <f>IF(AND(O13&gt;0,B13&gt;0),O13-($A14*(('Paramètres - Enzymes'!$B$4*B13*O13)/(('Paramètres - Enzymes'!$B$5*O13)+('Paramètres - Enzymes'!$B$6*B13)+(B13*O13)))),IF(AND(C13&gt;0,D13&gt;0),O13+($A14*(('Paramètres - Enzymes'!$C$4*C13*D13)/(('Paramètres - Enzymes'!$C$5*D13)+('Paramètres - Enzymes'!$C$6*C13)+(C13*D13)))),IF(AND(O13&gt;0,I13&gt;0),O13-($A14*('Paramètres - Enzymes'!$H$4*I13)/('Paramètres - Enzymes'!$H$5+I13)),J13)))</f>
        <v>9.613051921505033</v>
      </c>
      <c r="P14" s="9"/>
      <c r="Q14" s="9"/>
      <c r="R14" s="9"/>
      <c r="S14" s="9">
        <f>IF(S13&gt;0,S13-($A14*(('Paramètres - Enzymes'!$C$4*D13*C13)/(('Paramètres - Enzymes'!$C$5*D13)+('Paramètres - Enzymes'!$C$6*C13)+(C13*D13))))+($A14*(('Paramètres - Enzymes'!$D$4*E13)/('Paramètres - Enzymes'!$D$5+E13)))-($A14*('Paramètres - Enzymes'!$E$4*E13)/('Paramètres - Enzymes'!$E$5+E13)),S13)</f>
        <v>196.8336201528997</v>
      </c>
      <c r="T14" s="9">
        <f>IF(T13&gt;0,T13-($A14*(('Paramètres - Enzymes'!$B$4*B13*O13)/(('Paramètres - Enzymes'!$B$5*O13)+('Paramètres - Enzymes'!$B$6*B13)+(B13*O13))))-($A14*('Paramètres - Enzymes'!$H$4*I13)/('Paramètres - Enzymes'!$H$5+I13))-($A14*(('Paramètres - Enzymes'!$F$4*G13*T13)/(('Paramètres - Enzymes'!$F$5*T13)+('Paramètres - Enzymes'!$F$6*G13)+(G13*T13)))),T13)</f>
        <v>99.6101850157868</v>
      </c>
      <c r="U14" s="9"/>
      <c r="V14" s="9">
        <f>IF(AND(L13&gt;0,S13&gt;0),V13-($A14*('Paramètres - Enzymes'!$J$4*K13*AB13)/(('Paramètres - Enzymes'!$J$5*AB13)+('Paramètres - Enzymes'!$J$6*K13)+(K13*AB13))),IF(V13&gt;0,V13,0))</f>
        <v>99.61574741403976</v>
      </c>
      <c r="W14" s="9"/>
      <c r="X14" s="9">
        <f>IF(AND(J13&gt;0,X13&gt;0),X13-($A14*('Paramètres - Enzymes'!$I$4*J13*X13)/(('Paramètres - Enzymes'!$I$5*X13)+('Paramètres - Enzymes'!$I$6*J13)+(J13*X13))),X13)</f>
        <v>99.99998391752133</v>
      </c>
      <c r="Y14" s="9"/>
      <c r="Z14" s="9"/>
      <c r="AA14" s="9"/>
      <c r="AB14" s="9">
        <f>IF(AND(L13&gt;0,S13&gt;0),AB13-($A14*('Paramètres - Enzymes'!$J$4*K13*AB13)/(('Paramètres - Enzymes'!$J$5*AB13)+('Paramètres - Enzymes'!$J$6*K13)+(K13*AB13))),IF(AB13&gt;0,AB13,0))</f>
        <v>99.61574741403976</v>
      </c>
    </row>
    <row r="15" ht="20.35" customHeight="1">
      <c r="A15" s="8">
        <f>A14+'Paramètres - Tableau 1'!$A$2*86400</f>
        <v>6.5</v>
      </c>
      <c r="B15" s="10">
        <f>IF(AND(B14&gt;0,O14&gt;0),B14-($A15*(('Paramètres - Enzymes'!$B$4*B14*O14)/(('Paramètres - Enzymes'!$B$5*O14)+('Paramètres - Enzymes'!$B$6*B14)+(B14*O14)))),B14)</f>
        <v>9.548571757737355</v>
      </c>
      <c r="C15" s="10">
        <f>IF(AND(B14&gt;0,O14&gt;0),C14+($A15*(('Paramètres - Enzymes'!$B$4*B14*O14)/(('Paramètres - Enzymes'!$B$5*O14)+('Paramètres - Enzymes'!$B$6*B14)+(B14*O14)))),IF(C14&gt;0,C14-($A15*(('Paramètres - Enzymes'!$C$4*C14*D14)/(('Paramètres - Enzymes'!$C$5*C14)+('Paramètres - Enzymes'!$C$6*D14)+(D14*C14)))),C14))</f>
        <v>0.4514282422626457</v>
      </c>
      <c r="D15" s="10">
        <f>IF(AND(M14&gt;0,T14&gt;0),D14+($A15*('Paramètres - Enzymes'!$L$4*D14*T14)/(('Paramètres - Enzymes'!$L$5*T14)+('Paramètres - Enzymes'!$L$6*D14)+(D14*T14))),IF(D14&gt;0,D14-($A15*('Paramètres - Enzymes'!$C$4*D14*C14)/(('Paramètres - Enzymes'!$C$5*D14)+('Paramètres - Enzymes'!$C$6*C14)+(C14*D14))),D14))</f>
        <v>8.850438108720676</v>
      </c>
      <c r="E15" s="10">
        <f>IF(AND(D14&gt;0,C14&gt;0,S14&gt;0),E14+($A15*(('Paramètres - Enzymes'!$C$4*C14*D14)/(('Paramètres - Enzymes'!$C$5*D14)+('Paramètres - Enzymes'!$C$6*C14)+(C14*D14)))),IF(E14&gt;0,E14-($A15*(('Paramètres - Enzymes'!$D$4*E14)/('Paramètres - Enzymes'!$D$5+E14))),E14))</f>
        <v>1.154526503523249</v>
      </c>
      <c r="F15" s="10">
        <f>IF(AND(E14&gt;0,S14&gt;0),F14+($A15*('Paramètres - Enzymes'!$D$4*E14)/('Paramètres - Enzymes'!$D$5+E14)),IF(F14&gt;0,F14-($A15*('Paramètres - Enzymes'!$E$4*F14)/('Paramètres - Enzymes'!$E$5+F14)),E14))</f>
        <v>0.1154021301747468</v>
      </c>
      <c r="G15" s="10">
        <f>IF(AND(F14&gt;0,S14&gt;0),G14+($A15*('Paramètres - Enzymes'!$E$4*F14)/('Paramètres - Enzymes'!$E$5+F14)),IF(G14&gt;0,G14-($A15*(('Paramètres - Enzymes'!$F$4*G14*T14)/(('Paramètres - Enzymes'!$F$5*T14)+('Paramètres - Enzymes'!$F$6*G14)+(G14*T14)))),G14))</f>
        <v>0.1271802152989439</v>
      </c>
      <c r="H15" s="10">
        <f>IF(AND(G14&gt;0,T14&gt;0),H14+($A15*(('Paramètres - Enzymes'!$F$4*G14*T14)/(('Paramètres - Enzymes'!$F$5*T14)+('Paramètres - Enzymes'!$F$6*G14)+(G14*T14)))),IF(H14&gt;0,H14-($A15*('Paramètres - Enzymes'!$G$4*H14)/('Paramètres - Enzymes'!$G$5+H14)),H14))</f>
        <v>0.005107078323617378</v>
      </c>
      <c r="I15" s="10">
        <f>IF(H14&gt;0,I14+($A15*('Paramètres - Enzymes'!$G$4*H14)/('Paramètres - Enzymes'!$G$5+H14)),IF(I14&gt;0,I14-($A15*('Paramètres - Enzymes'!$H$4*I14)/('Paramètres - Enzymes'!$H$5+I14)),I14))</f>
        <v>0.0002618460687359684</v>
      </c>
      <c r="J15" s="10">
        <f>IF(I14&gt;0,J14+($A15*('Paramètres - Enzymes'!$H$4*I14)/('Paramètres - Enzymes'!$H$5+I14)),IF(J14&gt;0,J14-($A15*('Paramètres - Enzymes'!$I$4*J14*X14)/(('Paramètres - Enzymes'!$I$5*X14)+('Paramètres - Enzymes'!$I$6*J14)+(J14*X14))),J14))</f>
        <v>0.000212178242294271</v>
      </c>
      <c r="K15" s="10">
        <f>IF(AND(J14&gt;0,X14&gt;0),K14+($A15*('Paramètres - Enzymes'!$I$4*J14*X14*O14)/(('Paramètres - Enzymes'!$I$5*X14*O14)+('Paramètres - Enzymes'!$I$6*J14*O14)+(J14*X14*O14)+('Paramètres - Enzymes'!$I$7*J14*X14))),IF(K14&gt;0,K14,0))</f>
        <v>50.00006761490106</v>
      </c>
      <c r="L15" s="10">
        <f>IF(AND(K14&gt;0,V14&gt;0,AB14&gt;0),L14+($A15*('Paramètres - Enzymes'!$J$4*K14*AB14)/(('Paramètres - Enzymes'!$J$5*AB14)+('Paramètres - Enzymes'!$J$6*K14)+(K14*AB14))),IF(L14&gt;0,L14,0))</f>
        <v>0.4541166081722379</v>
      </c>
      <c r="M15" s="10"/>
      <c r="N15" s="10"/>
      <c r="O15" s="10">
        <f>IF(AND(O14&gt;0,B14&gt;0),O14-($A15*(('Paramètres - Enzymes'!$B$4*B14*O14)/(('Paramètres - Enzymes'!$B$5*O14)+('Paramètres - Enzymes'!$B$6*B14)+(B14*O14)))),IF(AND(C14&gt;0,D14&gt;0),O14+($A15*(('Paramètres - Enzymes'!$C$4*C14*D14)/(('Paramètres - Enzymes'!$C$5*D14)+('Paramètres - Enzymes'!$C$6*C14)+(C14*D14)))),IF(AND(O14&gt;0,I14&gt;0),O14-($A15*('Paramètres - Enzymes'!$H$4*I14)/('Paramètres - Enzymes'!$H$5+I14)),J14)))</f>
        <v>9.548571757737355</v>
      </c>
      <c r="P15" s="10"/>
      <c r="Q15" s="10"/>
      <c r="R15" s="10"/>
      <c r="S15" s="10">
        <f>IF(S14&gt;0,S14-($A15*(('Paramètres - Enzymes'!$C$4*D14*C14)/(('Paramètres - Enzymes'!$C$5*D14)+('Paramètres - Enzymes'!$C$6*C14)+(C14*D14))))+($A15*(('Paramètres - Enzymes'!$D$4*E14)/('Paramètres - Enzymes'!$D$5+E14)))-($A15*('Paramètres - Enzymes'!$E$4*E14)/('Paramètres - Enzymes'!$E$5+E14)),S14)</f>
        <v>196.6117885611661</v>
      </c>
      <c r="T15" s="10">
        <f>IF(T14&gt;0,T14-($A15*(('Paramètres - Enzymes'!$B$4*B14*O14)/(('Paramètres - Enzymes'!$B$5*O14)+('Paramètres - Enzymes'!$B$6*B14)+(B14*O14))))-($A15*('Paramètres - Enzymes'!$H$4*I14)/('Paramètres - Enzymes'!$H$5+I14))-($A15*(('Paramètres - Enzymes'!$F$4*G14*T14)/(('Paramètres - Enzymes'!$F$5*T14)+('Paramètres - Enzymes'!$F$6*G14)+(G14*T14)))),T14)</f>
        <v>99.54325250117142</v>
      </c>
      <c r="U15" s="10"/>
      <c r="V15" s="10">
        <f>IF(AND(L14&gt;0,S14&gt;0),V14-($A15*('Paramètres - Enzymes'!$J$4*K14*AB14)/(('Paramètres - Enzymes'!$J$5*AB14)+('Paramètres - Enzymes'!$J$6*K14)+(K14*AB14))),IF(V14&gt;0,V14,0))</f>
        <v>99.55087369068677</v>
      </c>
      <c r="W15" s="10"/>
      <c r="X15" s="10">
        <f>IF(AND(J14&gt;0,X14&gt;0),X14-($A15*('Paramètres - Enzymes'!$I$4*J14*X14)/(('Paramètres - Enzymes'!$I$5*X14)+('Paramètres - Enzymes'!$I$6*J14)+(J14*X14))),X14)</f>
        <v>99.99993238506569</v>
      </c>
      <c r="Y15" s="10"/>
      <c r="Z15" s="10"/>
      <c r="AA15" s="10"/>
      <c r="AB15" s="10">
        <f>IF(AND(L14&gt;0,S14&gt;0),AB14-($A15*('Paramètres - Enzymes'!$J$4*K14*AB14)/(('Paramètres - Enzymes'!$J$5*AB14)+('Paramètres - Enzymes'!$J$6*K14)+(K14*AB14))),IF(AB14&gt;0,AB14,0))</f>
        <v>99.55087369068677</v>
      </c>
    </row>
    <row r="16" ht="20.35" customHeight="1">
      <c r="A16" s="8">
        <f>A15+'Paramètres - Tableau 1'!$A$2*86400</f>
        <v>7</v>
      </c>
      <c r="B16" s="9">
        <f>IF(AND(B15&gt;0,O15&gt;0),B15-($A16*(('Paramètres - Enzymes'!$B$4*B15*O15)/(('Paramètres - Enzymes'!$B$5*O15)+('Paramètres - Enzymes'!$B$6*B15)+(B15*O15)))),B15)</f>
        <v>9.479135331346251</v>
      </c>
      <c r="C16" s="9">
        <f>IF(AND(B15&gt;0,O15&gt;0),C15+($A16*(('Paramètres - Enzymes'!$B$4*B15*O15)/(('Paramètres - Enzymes'!$B$5*O15)+('Paramètres - Enzymes'!$B$6*B15)+(B15*O15)))),IF(C15&gt;0,C15-($A16*(('Paramètres - Enzymes'!$C$4*C15*D15)/(('Paramètres - Enzymes'!$C$5*C15)+('Paramètres - Enzymes'!$C$6*D15)+(D15*C15)))),C15))</f>
        <v>0.5208646686537497</v>
      </c>
      <c r="D16" s="9">
        <f>IF(AND(M15&gt;0,T15&gt;0),D15+($A16*('Paramètres - Enzymes'!$L$4*D15*T15)/(('Paramètres - Enzymes'!$L$5*T15)+('Paramètres - Enzymes'!$L$6*D15)+(D15*T15))),IF(D15&gt;0,D15-($A16*('Paramètres - Enzymes'!$C$4*D15*C15)/(('Paramètres - Enzymes'!$C$5*D15)+('Paramètres - Enzymes'!$C$6*C15)+(C15*D15))),D15))</f>
        <v>8.64400362358832</v>
      </c>
      <c r="E16" s="9">
        <f>IF(AND(D15&gt;0,C15&gt;0,S15&gt;0),E15+($A16*(('Paramètres - Enzymes'!$C$4*C15*D15)/(('Paramètres - Enzymes'!$C$5*D15)+('Paramètres - Enzymes'!$C$6*C15)+(C15*D15)))),IF(E15&gt;0,E15-($A16*(('Paramètres - Enzymes'!$D$4*E15)/('Paramètres - Enzymes'!$D$5+E15))),E15))</f>
        <v>1.360960988655604</v>
      </c>
      <c r="F16" s="9">
        <f>IF(AND(E15&gt;0,S15&gt;0),F15+($A16*('Paramètres - Enzymes'!$D$4*E15)/('Paramètres - Enzymes'!$D$5+E15)),IF(F15&gt;0,F15-($A16*('Paramètres - Enzymes'!$E$4*F15)/('Paramètres - Enzymes'!$E$5+F15)),E15))</f>
        <v>0.1503193605990281</v>
      </c>
      <c r="G16" s="9">
        <f>IF(AND(F15&gt;0,S15&gt;0),G15+($A16*('Paramètres - Enzymes'!$E$4*F15)/('Paramètres - Enzymes'!$E$5+F15)),IF(G15&gt;0,G15-($A16*(('Paramètres - Enzymes'!$F$4*G15*T15)/(('Paramètres - Enzymes'!$F$5*T15)+('Paramètres - Enzymes'!$F$6*G15)+(G15*T15)))),G15))</f>
        <v>0.173739580904981</v>
      </c>
      <c r="H16" s="9">
        <f>IF(AND(G15&gt;0,T15&gt;0),H15+($A16*(('Paramètres - Enzymes'!$F$4*G15*T15)/(('Paramètres - Enzymes'!$F$5*T15)+('Paramètres - Enzymes'!$F$6*G15)+(G15*T15)))),IF(H15&gt;0,H15-($A16*('Paramètres - Enzymes'!$G$4*H15)/('Paramètres - Enzymes'!$G$5+H15)),H15))</f>
        <v>0.008628567567104633</v>
      </c>
      <c r="I16" s="9">
        <f>IF(H15&gt;0,I15+($A16*('Paramètres - Enzymes'!$G$4*H15)/('Paramètres - Enzymes'!$G$5+H15)),IF(I15&gt;0,I15-($A16*('Paramètres - Enzymes'!$H$4*I15)/('Paramètres - Enzymes'!$H$5+I15)),I15))</f>
        <v>0.0005579068447518966</v>
      </c>
      <c r="J16" s="9">
        <f>IF(I15&gt;0,J15+($A16*('Paramètres - Enzymes'!$H$4*I15)/('Paramètres - Enzymes'!$H$5+I15)),IF(J15&gt;0,J15-($A16*('Paramètres - Enzymes'!$I$4*J15*X15)/(('Paramètres - Enzymes'!$I$5*X15)+('Paramètres - Enzymes'!$I$6*J15)+(J15*X15))),J15))</f>
        <v>0.0005768529656709554</v>
      </c>
      <c r="K16" s="9">
        <f>IF(AND(J15&gt;0,X15&gt;0),K15+($A16*('Paramètres - Enzymes'!$I$4*J15*X15*O15)/(('Paramètres - Enzymes'!$I$5*X15*O15)+('Paramètres - Enzymes'!$I$6*J15*O15)+(J15*X15*O15)+('Paramètres - Enzymes'!$I$7*J15*X15))),IF(K15&gt;0,K15,0))</f>
        <v>50.00023969300116</v>
      </c>
      <c r="L16" s="9">
        <f>IF(AND(K15&gt;0,V15&gt;0,AB15&gt;0),L15+($A16*('Paramètres - Enzymes'!$J$4*K15*AB15)/(('Paramètres - Enzymes'!$J$5*AB15)+('Paramètres - Enzymes'!$J$6*K15)+(K15*AB15))),IF(L15&gt;0,L15,0))</f>
        <v>0.5239805884718282</v>
      </c>
      <c r="M16" s="9"/>
      <c r="N16" s="9"/>
      <c r="O16" s="9">
        <f>IF(AND(O15&gt;0,B15&gt;0),O15-($A16*(('Paramètres - Enzymes'!$B$4*B15*O15)/(('Paramètres - Enzymes'!$B$5*O15)+('Paramètres - Enzymes'!$B$6*B15)+(B15*O15)))),IF(AND(C15&gt;0,D15&gt;0),O15+($A16*(('Paramètres - Enzymes'!$C$4*C15*D15)/(('Paramètres - Enzymes'!$C$5*D15)+('Paramètres - Enzymes'!$C$6*C15)+(C15*D15)))),IF(AND(O15&gt;0,I15&gt;0),O15-($A16*('Paramètres - Enzymes'!$H$4*I15)/('Paramètres - Enzymes'!$H$5+I15)),J15)))</f>
        <v>9.479135331346251</v>
      </c>
      <c r="P16" s="9"/>
      <c r="Q16" s="9"/>
      <c r="R16" s="9"/>
      <c r="S16" s="9">
        <f>IF(S15&gt;0,S15-($A16*(('Paramètres - Enzymes'!$C$4*D15*C15)/(('Paramètres - Enzymes'!$C$5*D15)+('Paramètres - Enzymes'!$C$6*C15)+(C15*D15))))+($A16*(('Paramètres - Enzymes'!$D$4*E15)/('Paramètres - Enzymes'!$D$5+E15)))-($A16*('Paramètres - Enzymes'!$E$4*E15)/('Paramètres - Enzymes'!$E$5+E15)),S15)</f>
        <v>196.3736251833428</v>
      </c>
      <c r="T16" s="9">
        <f>IF(T15&gt;0,T15-($A16*(('Paramètres - Enzymes'!$B$4*B15*O15)/(('Paramètres - Enzymes'!$B$5*O15)+('Paramètres - Enzymes'!$B$6*B15)+(B15*O15))))-($A16*('Paramètres - Enzymes'!$H$4*I15)/('Paramètres - Enzymes'!$H$5+I15))-($A16*(('Paramètres - Enzymes'!$F$4*G15*T15)/(('Paramètres - Enzymes'!$F$5*T15)+('Paramètres - Enzymes'!$F$6*G15)+(G15*T15)))),T15)</f>
        <v>99.46992991081346</v>
      </c>
      <c r="U16" s="9"/>
      <c r="V16" s="9">
        <f>IF(AND(L15&gt;0,S15&gt;0),V15-($A16*('Paramètres - Enzymes'!$J$4*K15*AB15)/(('Paramètres - Enzymes'!$J$5*AB15)+('Paramètres - Enzymes'!$J$6*K15)+(K15*AB15))),IF(V15&gt;0,V15,0))</f>
        <v>99.48100971038718</v>
      </c>
      <c r="W16" s="9"/>
      <c r="X16" s="9">
        <f>IF(AND(J15&gt;0,X15&gt;0),X15-($A16*('Paramètres - Enzymes'!$I$4*J15*X15)/(('Paramètres - Enzymes'!$I$5*X15)+('Paramètres - Enzymes'!$I$6*J15)+(J15*X15))),X15)</f>
        <v>99.99976030664219</v>
      </c>
      <c r="Y16" s="9"/>
      <c r="Z16" s="9"/>
      <c r="AA16" s="9"/>
      <c r="AB16" s="9">
        <f>IF(AND(L15&gt;0,S15&gt;0),AB15-($A16*('Paramètres - Enzymes'!$J$4*K15*AB15)/(('Paramètres - Enzymes'!$J$5*AB15)+('Paramètres - Enzymes'!$J$6*K15)+(K15*AB15))),IF(AB15&gt;0,AB15,0))</f>
        <v>99.48100971038718</v>
      </c>
    </row>
    <row r="17" ht="20.35" customHeight="1">
      <c r="A17" s="8">
        <f>A16+'Paramètres - Tableau 1'!$A$2*86400</f>
        <v>7.5</v>
      </c>
      <c r="B17" s="10">
        <f>IF(AND(B16&gt;0,O16&gt;0),B16-($A17*(('Paramètres - Enzymes'!$B$4*B16*O16)/(('Paramètres - Enzymes'!$B$5*O16)+('Paramètres - Enzymes'!$B$6*B16)+(B16*O16)))),B16)</f>
        <v>9.404743547501672</v>
      </c>
      <c r="C17" s="10">
        <f>IF(AND(B16&gt;0,O16&gt;0),C16+($A17*(('Paramètres - Enzymes'!$B$4*B16*O16)/(('Paramètres - Enzymes'!$B$5*O16)+('Paramètres - Enzymes'!$B$6*B16)+(B16*O16)))),IF(C16&gt;0,C16-($A17*(('Paramètres - Enzymes'!$C$4*C16*D16)/(('Paramètres - Enzymes'!$C$5*C16)+('Paramètres - Enzymes'!$C$6*D16)+(D16*C16)))),C16))</f>
        <v>0.5952564524983278</v>
      </c>
      <c r="D17" s="10">
        <f>IF(AND(M16&gt;0,T16&gt;0),D16+($A17*('Paramètres - Enzymes'!$L$4*D16*T16)/(('Paramètres - Enzymes'!$L$5*T16)+('Paramètres - Enzymes'!$L$6*D16)+(D16*T16))),IF(D16&gt;0,D16-($A17*('Paramètres - Enzymes'!$C$4*D16*C16)/(('Paramètres - Enzymes'!$C$5*D16)+('Paramètres - Enzymes'!$C$6*C16)+(C16*D16))),D16))</f>
        <v>8.421275230861333</v>
      </c>
      <c r="E17" s="10">
        <f>IF(AND(D16&gt;0,C16&gt;0,S16&gt;0),E16+($A17*(('Paramètres - Enzymes'!$C$4*C16*D16)/(('Paramètres - Enzymes'!$C$5*D16)+('Paramètres - Enzymes'!$C$6*C16)+(C16*D16)))),IF(E16&gt;0,E16-($A17*(('Paramètres - Enzymes'!$D$4*E16)/('Paramètres - Enzymes'!$D$5+E16))),E16))</f>
        <v>1.583689381382592</v>
      </c>
      <c r="F17" s="10">
        <f>IF(AND(E16&gt;0,S16&gt;0),F16+($A17*('Paramètres - Enzymes'!$D$4*E16)/('Paramètres - Enzymes'!$D$5+E16)),IF(F16&gt;0,F16-($A17*('Paramètres - Enzymes'!$E$4*F16)/('Paramètres - Enzymes'!$E$5+F16)),E16))</f>
        <v>0.1908087115284941</v>
      </c>
      <c r="G17" s="10">
        <f>IF(AND(F16&gt;0,S16&gt;0),G16+($A17*('Paramètres - Enzymes'!$E$4*F16)/('Paramètres - Enzymes'!$E$5+F16)),IF(G16&gt;0,G16-($A17*(('Paramètres - Enzymes'!$F$4*G16*T16)/(('Paramètres - Enzymes'!$F$5*T16)+('Paramètres - Enzymes'!$F$6*G16)+(G16*T16)))),G16))</f>
        <v>0.2278322142022145</v>
      </c>
      <c r="H17" s="10">
        <f>IF(AND(G16&gt;0,T16&gt;0),H16+($A17*(('Paramètres - Enzymes'!$F$4*G16*T16)/(('Paramètres - Enzymes'!$F$5*T16)+('Paramètres - Enzymes'!$F$6*G16)+(G16*T16)))),IF(H16&gt;0,H16-($A17*('Paramètres - Enzymes'!$G$4*H16)/('Paramètres - Enzymes'!$G$5+H16)),H16))</f>
        <v>0.01368957400034079</v>
      </c>
      <c r="I17" s="10">
        <f>IF(H16&gt;0,I16+($A17*('Paramètres - Enzymes'!$G$4*H16)/('Paramètres - Enzymes'!$G$5+H16)),IF(I16&gt;0,I16-($A17*('Paramètres - Enzymes'!$H$4*I16)/('Paramètres - Enzymes'!$H$5+I16)),I16))</f>
        <v>0.00109228116494892</v>
      </c>
      <c r="J17" s="10">
        <f>IF(I16&gt;0,J16+($A17*('Paramètres - Enzymes'!$H$4*I16)/('Paramètres - Enzymes'!$H$5+I16)),IF(J16&gt;0,J16-($A17*('Paramètres - Enzymes'!$I$4*J16*X16)/(('Paramètres - Enzymes'!$I$5*X16)+('Paramètres - Enzymes'!$I$6*J16)+(J16*X16))),J16))</f>
        <v>0.001404478474078167</v>
      </c>
      <c r="K17" s="10">
        <f>IF(AND(J16&gt;0,X16&gt;0),K16+($A17*('Paramètres - Enzymes'!$I$4*J16*X16*O16)/(('Paramètres - Enzymes'!$I$5*X16*O16)+('Paramètres - Enzymes'!$I$6*J16*O16)+(J16*X16*O16)+('Paramètres - Enzymes'!$I$7*J16*X16))),IF(K16&gt;0,K16,0))</f>
        <v>50.00073883023951</v>
      </c>
      <c r="L17" s="10">
        <f>IF(AND(K16&gt;0,V16&gt;0,AB16&gt;0),L16+($A17*('Paramètres - Enzymes'!$J$4*K16*AB16)/(('Paramètres - Enzymes'!$J$5*AB16)+('Paramètres - Enzymes'!$J$6*K16)+(K16*AB16))),IF(L16&gt;0,L16,0))</f>
        <v>0.5988348192598637</v>
      </c>
      <c r="M17" s="10"/>
      <c r="N17" s="10"/>
      <c r="O17" s="10">
        <f>IF(AND(O16&gt;0,B16&gt;0),O16-($A17*(('Paramètres - Enzymes'!$B$4*B16*O16)/(('Paramètres - Enzymes'!$B$5*O16)+('Paramètres - Enzymes'!$B$6*B16)+(B16*O16)))),IF(AND(C16&gt;0,D16&gt;0),O16+($A17*(('Paramètres - Enzymes'!$C$4*C16*D16)/(('Paramètres - Enzymes'!$C$5*D16)+('Paramètres - Enzymes'!$C$6*C16)+(C16*D16)))),IF(AND(O16&gt;0,I16&gt;0),O16-($A17*('Paramètres - Enzymes'!$H$4*I16)/('Paramètres - Enzymes'!$H$5+I16)),J16)))</f>
        <v>9.404743547501672</v>
      </c>
      <c r="P17" s="10"/>
      <c r="Q17" s="10"/>
      <c r="R17" s="10"/>
      <c r="S17" s="10">
        <f>IF(S16&gt;0,S16-($A17*(('Paramètres - Enzymes'!$C$4*D16*C16)/(('Paramètres - Enzymes'!$C$5*D16)+('Paramètres - Enzymes'!$C$6*C16)+(C16*D16))))+($A17*(('Paramètres - Enzymes'!$D$4*E16)/('Paramètres - Enzymes'!$D$5+E16)))-($A17*('Paramètres - Enzymes'!$E$4*E16)/('Paramètres - Enzymes'!$E$5+E16)),S16)</f>
        <v>196.1194568340911</v>
      </c>
      <c r="T17" s="10">
        <f>IF(T16&gt;0,T16-($A17*(('Paramètres - Enzymes'!$B$4*B16*O16)/(('Paramètres - Enzymes'!$B$5*O16)+('Paramètres - Enzymes'!$B$6*B16)+(B16*O16))))-($A17*('Paramètres - Enzymes'!$H$4*I16)/('Paramètres - Enzymes'!$H$5+I16))-($A17*(('Paramètres - Enzymes'!$F$4*G16*T16)/(('Paramètres - Enzymes'!$F$5*T16)+('Paramètres - Enzymes'!$F$6*G16)+(G16*T16)))),T16)</f>
        <v>99.38964949502724</v>
      </c>
      <c r="U17" s="10"/>
      <c r="V17" s="10">
        <f>IF(AND(L16&gt;0,S16&gt;0),V16-($A17*('Paramètres - Enzymes'!$J$4*K16*AB16)/(('Paramètres - Enzymes'!$J$5*AB16)+('Paramètres - Enzymes'!$J$6*K16)+(K16*AB16))),IF(V16&gt;0,V16,0))</f>
        <v>99.40615547959915</v>
      </c>
      <c r="W17" s="10"/>
      <c r="X17" s="10">
        <f>IF(AND(J16&gt;0,X16&gt;0),X16-($A17*('Paramètres - Enzymes'!$I$4*J16*X16)/(('Paramètres - Enzymes'!$I$5*X16)+('Paramètres - Enzymes'!$I$6*J16)+(J16*X16))),X16)</f>
        <v>99.99926116684564</v>
      </c>
      <c r="Y17" s="10"/>
      <c r="Z17" s="10"/>
      <c r="AA17" s="10"/>
      <c r="AB17" s="10">
        <f>IF(AND(L16&gt;0,S16&gt;0),AB16-($A17*('Paramètres - Enzymes'!$J$4*K16*AB16)/(('Paramètres - Enzymes'!$J$5*AB16)+('Paramètres - Enzymes'!$J$6*K16)+(K16*AB16))),IF(AB16&gt;0,AB16,0))</f>
        <v>99.40615547959915</v>
      </c>
    </row>
    <row r="18" ht="20.35" customHeight="1">
      <c r="A18" s="8">
        <f>A17+'Paramètres - Tableau 1'!$A$2*86400</f>
        <v>8</v>
      </c>
      <c r="B18" s="9">
        <f>IF(AND(B17&gt;0,O17&gt;0),B17-($A18*(('Paramètres - Enzymes'!$B$4*B17*O17)/(('Paramètres - Enzymes'!$B$5*O17)+('Paramètres - Enzymes'!$B$6*B17)+(B17*O17)))),B17)</f>
        <v>9.325397401198737</v>
      </c>
      <c r="C18" s="9">
        <f>IF(AND(B17&gt;0,O17&gt;0),C17+($A18*(('Paramètres - Enzymes'!$B$4*B17*O17)/(('Paramètres - Enzymes'!$B$5*O17)+('Paramètres - Enzymes'!$B$6*B17)+(B17*O17)))),IF(C17&gt;0,C17-($A18*(('Paramètres - Enzymes'!$C$4*C17*D17)/(('Paramètres - Enzymes'!$C$5*C17)+('Paramètres - Enzymes'!$C$6*D17)+(D17*C17)))),C17))</f>
        <v>0.6746025988012633</v>
      </c>
      <c r="D18" s="9">
        <f>IF(AND(M17&gt;0,T17&gt;0),D17+($A18*('Paramètres - Enzymes'!$L$4*D17*T17)/(('Paramètres - Enzymes'!$L$5*T17)+('Paramètres - Enzymes'!$L$6*D17)+(D17*T17))),IF(D17&gt;0,D17-($A18*('Paramètres - Enzymes'!$C$4*D17*C17)/(('Paramètres - Enzymes'!$C$5*D17)+('Paramètres - Enzymes'!$C$6*C17)+(C17*D17))),D17))</f>
        <v>8.182343190220475</v>
      </c>
      <c r="E18" s="9">
        <f>IF(AND(D17&gt;0,C17&gt;0,S17&gt;0),E17+($A18*(('Paramètres - Enzymes'!$C$4*C17*D17)/(('Paramètres - Enzymes'!$C$5*D17)+('Paramètres - Enzymes'!$C$6*C17)+(C17*D17)))),IF(E17&gt;0,E17-($A18*(('Paramètres - Enzymes'!$D$4*E17)/('Paramètres - Enzymes'!$D$5+E17))),E17))</f>
        <v>1.822621422023451</v>
      </c>
      <c r="F18" s="9">
        <f>IF(AND(E17&gt;0,S17&gt;0),F17+($A18*('Paramètres - Enzymes'!$D$4*E17)/('Paramètres - Enzymes'!$D$5+E17)),IF(F17&gt;0,F17-($A18*('Paramètres - Enzymes'!$E$4*F17)/('Paramètres - Enzymes'!$E$5+F17)),E17))</f>
        <v>0.2369856408012835</v>
      </c>
      <c r="G18" s="9">
        <f>IF(AND(F17&gt;0,S17&gt;0),G17+($A18*('Paramètres - Enzymes'!$E$4*F17)/('Paramètres - Enzymes'!$E$5+F17)),IF(G17&gt;0,G17-($A18*(('Paramètres - Enzymes'!$F$4*G17*T17)/(('Paramètres - Enzymes'!$F$5*T17)+('Paramètres - Enzymes'!$F$6*G17)+(G17*T17)))),G17))</f>
        <v>0.2891587014454385</v>
      </c>
      <c r="H18" s="9">
        <f>IF(AND(G17&gt;0,T17&gt;0),H17+($A18*(('Paramètres - Enzymes'!$F$4*G17*T17)/(('Paramètres - Enzymes'!$F$5*T17)+('Paramètres - Enzymes'!$F$6*G17)+(G17*T17)))),IF(H17&gt;0,H17-($A18*('Paramètres - Enzymes'!$G$4*H17)/('Paramètres - Enzymes'!$G$5+H17)),H17))</f>
        <v>0.02062295386208216</v>
      </c>
      <c r="I18" s="9">
        <f>IF(H17&gt;0,I17+($A18*('Paramètres - Enzymes'!$G$4*H17)/('Paramètres - Enzymes'!$G$5+H17)),IF(I17&gt;0,I17-($A18*('Paramètres - Enzymes'!$H$4*I17)/('Paramètres - Enzymes'!$H$5+I17)),I17))</f>
        <v>0.001992844695334846</v>
      </c>
      <c r="J18" s="9">
        <f>IF(I17&gt;0,J17+($A18*('Paramètres - Enzymes'!$H$4*I17)/('Paramètres - Enzymes'!$H$5+I17)),IF(J17&gt;0,J17-($A18*('Paramètres - Enzymes'!$I$4*J17*X17)/(('Paramètres - Enzymes'!$I$5*X17)+('Paramètres - Enzymes'!$I$6*J17)+(J17*X17))),J17))</f>
        <v>0.003114766040096281</v>
      </c>
      <c r="K18" s="9">
        <f>IF(AND(J17&gt;0,X17&gt;0),K17+($A18*('Paramètres - Enzymes'!$I$4*J17*X17*O17)/(('Paramètres - Enzymes'!$I$5*X17*O17)+('Paramètres - Enzymes'!$I$6*J17*O17)+(J17*X17*O17)+('Paramètres - Enzymes'!$I$7*J17*X17))),IF(K17&gt;0,K17,0))</f>
        <v>50.00202283556443</v>
      </c>
      <c r="L18" s="9">
        <f>IF(AND(K17&gt;0,V17&gt;0,AB17&gt;0),L17+($A18*('Paramètres - Enzymes'!$J$4*K17*AB17)/(('Paramètres - Enzymes'!$J$5*AB17)+('Paramètres - Enzymes'!$J$6*K17)+(K17*AB17))),IF(L17&gt;0,L17,0))</f>
        <v>0.6786792940439097</v>
      </c>
      <c r="M18" s="9"/>
      <c r="N18" s="9"/>
      <c r="O18" s="9">
        <f>IF(AND(O17&gt;0,B17&gt;0),O17-($A18*(('Paramètres - Enzymes'!$B$4*B17*O17)/(('Paramètres - Enzymes'!$B$5*O17)+('Paramètres - Enzymes'!$B$6*B17)+(B17*O17)))),IF(AND(C17&gt;0,D17&gt;0),O17+($A18*(('Paramètres - Enzymes'!$C$4*C17*D17)/(('Paramètres - Enzymes'!$C$5*D17)+('Paramètres - Enzymes'!$C$6*C17)+(C17*D17)))),IF(AND(O17&gt;0,I17&gt;0),O17-($A18*('Paramètres - Enzymes'!$H$4*I17)/('Paramètres - Enzymes'!$H$5+I17)),J17)))</f>
        <v>9.325397401198737</v>
      </c>
      <c r="P18" s="9"/>
      <c r="Q18" s="9"/>
      <c r="R18" s="9"/>
      <c r="S18" s="9">
        <f>IF(S17&gt;0,S17-($A18*(('Paramètres - Enzymes'!$C$4*D17*C17)/(('Paramètres - Enzymes'!$C$5*D17)+('Paramètres - Enzymes'!$C$6*C17)+(C17*D17))))+($A18*(('Paramètres - Enzymes'!$D$4*E17)/('Paramètres - Enzymes'!$D$5+E17)))-($A18*('Paramètres - Enzymes'!$E$4*E17)/('Paramètres - Enzymes'!$E$5+E17)),S17)</f>
        <v>195.8495327801368</v>
      </c>
      <c r="T18" s="9">
        <f>IF(T17&gt;0,T17-($A18*(('Paramètres - Enzymes'!$B$4*B17*O17)/(('Paramètres - Enzymes'!$B$5*O17)+('Paramètres - Enzymes'!$B$6*B17)+(B17*O17))))-($A18*('Paramètres - Enzymes'!$H$4*I17)/('Paramètres - Enzymes'!$H$5+I17))-($A18*(('Paramètres - Enzymes'!$F$4*G17*T17)/(('Paramètres - Enzymes'!$F$5*T17)+('Paramètres - Enzymes'!$F$6*G17)+(G17*T17)))),T17)</f>
        <v>99.30165968129656</v>
      </c>
      <c r="U18" s="9"/>
      <c r="V18" s="9">
        <f>IF(AND(L17&gt;0,S17&gt;0),V17-($A18*('Paramètres - Enzymes'!$J$4*K17*AB17)/(('Paramètres - Enzymes'!$J$5*AB17)+('Paramètres - Enzymes'!$J$6*K17)+(K17*AB17))),IF(V17&gt;0,V17,0))</f>
        <v>99.32631100481511</v>
      </c>
      <c r="W18" s="9"/>
      <c r="X18" s="9">
        <f>IF(AND(J17&gt;0,X17&gt;0),X17-($A18*('Paramètres - Enzymes'!$I$4*J17*X17)/(('Paramètres - Enzymes'!$I$5*X17)+('Paramètres - Enzymes'!$I$6*J17)+(J17*X17))),X17)</f>
        <v>99.99797714552422</v>
      </c>
      <c r="Y18" s="9"/>
      <c r="Z18" s="9"/>
      <c r="AA18" s="9"/>
      <c r="AB18" s="9">
        <f>IF(AND(L17&gt;0,S17&gt;0),AB17-($A18*('Paramètres - Enzymes'!$J$4*K17*AB17)/(('Paramètres - Enzymes'!$J$5*AB17)+('Paramètres - Enzymes'!$J$6*K17)+(K17*AB17))),IF(AB17&gt;0,AB17,0))</f>
        <v>99.32631100481511</v>
      </c>
    </row>
    <row r="19" ht="20.35" customHeight="1">
      <c r="A19" s="8">
        <f>A18+'Paramètres - Tableau 1'!$A$2*86400</f>
        <v>8.5</v>
      </c>
      <c r="B19" s="10">
        <f>IF(AND(B18&gt;0,O18&gt;0),B18-($A19*(('Paramètres - Enzymes'!$B$4*B18*O18)/(('Paramètres - Enzymes'!$B$5*O18)+('Paramètres - Enzymes'!$B$6*B18)+(B18*O18)))),B18)</f>
        <v>9.241097983127789</v>
      </c>
      <c r="C19" s="10">
        <f>IF(AND(B18&gt;0,O18&gt;0),C18+($A19*(('Paramètres - Enzymes'!$B$4*B18*O18)/(('Paramètres - Enzymes'!$B$5*O18)+('Paramètres - Enzymes'!$B$6*B18)+(B18*O18)))),IF(C18&gt;0,C18-($A19*(('Paramètres - Enzymes'!$C$4*C18*D18)/(('Paramètres - Enzymes'!$C$5*C18)+('Paramètres - Enzymes'!$C$6*D18)+(D18*C18)))),C18))</f>
        <v>0.7589020168722123</v>
      </c>
      <c r="D19" s="10">
        <f>IF(AND(M18&gt;0,T18&gt;0),D18+($A19*('Paramètres - Enzymes'!$L$4*D18*T18)/(('Paramètres - Enzymes'!$L$5*T18)+('Paramètres - Enzymes'!$L$6*D18)+(D18*T18))),IF(D18&gt;0,D18-($A19*('Paramètres - Enzymes'!$C$4*D18*C18)/(('Paramètres - Enzymes'!$C$5*D18)+('Paramètres - Enzymes'!$C$6*C18)+(C18*D18))),D18))</f>
        <v>7.927284666827319</v>
      </c>
      <c r="E19" s="10">
        <f>IF(AND(D18&gt;0,C18&gt;0,S18&gt;0),E18+($A19*(('Paramètres - Enzymes'!$C$4*C18*D18)/(('Paramètres - Enzymes'!$C$5*D18)+('Paramètres - Enzymes'!$C$6*C18)+(C18*D18)))),IF(E18&gt;0,E18-($A19*(('Paramètres - Enzymes'!$D$4*E18)/('Paramètres - Enzymes'!$D$5+E18))),E18))</f>
        <v>2.077679945416607</v>
      </c>
      <c r="F19" s="10">
        <f>IF(AND(E18&gt;0,S18&gt;0),F18+($A19*('Paramètres - Enzymes'!$D$4*E18)/('Paramètres - Enzymes'!$D$5+E18)),IF(F18&gt;0,F18-($A19*('Paramètres - Enzymes'!$E$4*F18)/('Paramètres - Enzymes'!$E$5+F18)),E18))</f>
        <v>0.28892747281793</v>
      </c>
      <c r="G19" s="10">
        <f>IF(AND(F18&gt;0,S18&gt;0),G18+($A19*('Paramètres - Enzymes'!$E$4*F18)/('Paramètres - Enzymes'!$E$5+F18)),IF(G18&gt;0,G18-($A19*(('Paramètres - Enzymes'!$F$4*G18*T18)/(('Paramètres - Enzymes'!$F$5*T18)+('Paramètres - Enzymes'!$F$6*G18)+(G18*T18)))),G18))</f>
        <v>0.357422882018272</v>
      </c>
      <c r="H19" s="10">
        <f>IF(AND(G18&gt;0,T18&gt;0),H18+($A19*(('Paramètres - Enzymes'!$F$4*G18*T18)/(('Paramètres - Enzymes'!$F$5*T18)+('Paramètres - Enzymes'!$F$6*G18)+(G18*T18)))),IF(H18&gt;0,H18-($A19*('Paramètres - Enzymes'!$G$4*H18)/('Paramètres - Enzymes'!$G$5+H18)),H18))</f>
        <v>0.0297592879129297</v>
      </c>
      <c r="I19" s="10">
        <f>IF(H18&gt;0,I18+($A19*('Paramètres - Enzymes'!$G$4*H18)/('Paramètres - Enzymes'!$G$5+H18)),IF(I18&gt;0,I18-($A19*('Paramètres - Enzymes'!$H$4*I18)/('Paramètres - Enzymes'!$H$5+I18)),I18))</f>
        <v>0.003426138381885442</v>
      </c>
      <c r="J19" s="10">
        <f>IF(I18&gt;0,J18+($A19*('Paramètres - Enzymes'!$H$4*I18)/('Paramètres - Enzymes'!$H$5+I18)),IF(J18&gt;0,J18-($A19*('Paramètres - Enzymes'!$I$4*J18*X18)/(('Paramètres - Enzymes'!$I$5*X18)+('Paramètres - Enzymes'!$I$6*J18)+(J18*X18))),J18))</f>
        <v>0.006372748943244893</v>
      </c>
      <c r="K19" s="10">
        <f>IF(AND(J18&gt;0,X18&gt;0),K18+($A19*('Paramètres - Enzymes'!$I$4*J18*X18*O18)/(('Paramètres - Enzymes'!$I$5*X18*O18)+('Paramètres - Enzymes'!$I$6*J18*O18)+(J18*X18*O18)+('Paramètres - Enzymes'!$I$7*J18*X18))),IF(K18&gt;0,K18,0))</f>
        <v>50.00499033183603</v>
      </c>
      <c r="L19" s="10">
        <f>IF(AND(K18&gt;0,V18&gt;0,AB18&gt;0),L18+($A19*('Paramètres - Enzymes'!$J$4*K18*AB18)/(('Paramètres - Enzymes'!$J$5*AB18)+('Paramètres - Enzymes'!$J$6*K18)+(K18*AB18))),IF(L18&gt;0,L18,0))</f>
        <v>0.7635140069516402</v>
      </c>
      <c r="M19" s="10"/>
      <c r="N19" s="10"/>
      <c r="O19" s="10">
        <f>IF(AND(O18&gt;0,B18&gt;0),O18-($A19*(('Paramètres - Enzymes'!$B$4*B18*O18)/(('Paramètres - Enzymes'!$B$5*O18)+('Paramètres - Enzymes'!$B$6*B18)+(B18*O18)))),IF(AND(C18&gt;0,D18&gt;0),O18+($A19*(('Paramètres - Enzymes'!$C$4*C18*D18)/(('Paramètres - Enzymes'!$C$5*D18)+('Paramètres - Enzymes'!$C$6*C18)+(C18*D18)))),IF(AND(O18&gt;0,I18&gt;0),O18-($A19*('Paramètres - Enzymes'!$H$4*I18)/('Paramètres - Enzymes'!$H$5+I18)),J18)))</f>
        <v>9.241097983127789</v>
      </c>
      <c r="P19" s="10"/>
      <c r="Q19" s="10"/>
      <c r="R19" s="10"/>
      <c r="S19" s="10">
        <f>IF(S18&gt;0,S18-($A19*(('Paramètres - Enzymes'!$C$4*D18*C18)/(('Paramètres - Enzymes'!$C$5*D18)+('Paramètres - Enzymes'!$C$6*C18)+(C18*D18))))+($A19*(('Paramètres - Enzymes'!$D$4*E18)/('Paramètres - Enzymes'!$D$5+E18)))-($A19*('Paramètres - Enzymes'!$E$4*E18)/('Paramètres - Enzymes'!$E$5+E18)),S18)</f>
        <v>195.564041942830</v>
      </c>
      <c r="T19" s="10">
        <f>IF(T18&gt;0,T18-($A19*(('Paramètres - Enzymes'!$B$4*B18*O18)/(('Paramètres - Enzymes'!$B$5*O18)+('Paramètres - Enzymes'!$B$6*B18)+(B18*O18))))-($A19*('Paramètres - Enzymes'!$H$4*I18)/('Paramètres - Enzymes'!$H$5+I18))-($A19*(('Paramètres - Enzymes'!$F$4*G18*T18)/(('Paramètres - Enzymes'!$F$5*T18)+('Paramètres - Enzymes'!$F$6*G18)+(G18*T18)))),T18)</f>
        <v>99.2049659462716</v>
      </c>
      <c r="U19" s="10"/>
      <c r="V19" s="10">
        <f>IF(AND(L18&gt;0,S18&gt;0),V18-($A19*('Paramètres - Enzymes'!$J$4*K18*AB18)/(('Paramètres - Enzymes'!$J$5*AB18)+('Paramètres - Enzymes'!$J$6*K18)+(K18*AB18))),IF(V18&gt;0,V18,0))</f>
        <v>99.24147629190738</v>
      </c>
      <c r="W19" s="10"/>
      <c r="X19" s="10">
        <f>IF(AND(J18&gt;0,X18&gt;0),X18-($A19*('Paramètres - Enzymes'!$I$4*J18*X18)/(('Paramètres - Enzymes'!$I$5*X18)+('Paramètres - Enzymes'!$I$6*J18)+(J18*X18))),X18)</f>
        <v>99.99500956815113</v>
      </c>
      <c r="Y19" s="10"/>
      <c r="Z19" s="10"/>
      <c r="AA19" s="10"/>
      <c r="AB19" s="10">
        <f>IF(AND(L18&gt;0,S18&gt;0),AB18-($A19*('Paramètres - Enzymes'!$J$4*K18*AB18)/(('Paramètres - Enzymes'!$J$5*AB18)+('Paramètres - Enzymes'!$J$6*K18)+(K18*AB18))),IF(AB18&gt;0,AB18,0))</f>
        <v>99.24147629190738</v>
      </c>
    </row>
    <row r="20" ht="20.35" customHeight="1">
      <c r="A20" s="8">
        <f>A19+'Paramètres - Tableau 1'!$A$2*86400</f>
        <v>9</v>
      </c>
      <c r="B20" s="9">
        <f>IF(AND(B19&gt;0,O19&gt;0),B19-($A20*(('Paramètres - Enzymes'!$B$4*B19*O19)/(('Paramètres - Enzymes'!$B$5*O19)+('Paramètres - Enzymes'!$B$6*B19)+(B19*O19)))),B19)</f>
        <v>9.151846486283803</v>
      </c>
      <c r="C20" s="9">
        <f>IF(AND(B19&gt;0,O19&gt;0),C19+($A20*(('Paramètres - Enzymes'!$B$4*B19*O19)/(('Paramètres - Enzymes'!$B$5*O19)+('Paramètres - Enzymes'!$B$6*B19)+(B19*O19)))),IF(C19&gt;0,C19-($A20*(('Paramètres - Enzymes'!$C$4*C19*D19)/(('Paramètres - Enzymes'!$C$5*C19)+('Paramètres - Enzymes'!$C$6*D19)+(D19*C19)))),C19))</f>
        <v>0.848153513716198</v>
      </c>
      <c r="D20" s="9">
        <f>IF(AND(M19&gt;0,T19&gt;0),D19+($A20*('Paramètres - Enzymes'!$L$4*D19*T19)/(('Paramètres - Enzymes'!$L$5*T19)+('Paramètres - Enzymes'!$L$6*D19)+(D19*T19))),IF(D19&gt;0,D19-($A20*('Paramètres - Enzymes'!$C$4*D19*C19)/(('Paramètres - Enzymes'!$C$5*D19)+('Paramètres - Enzymes'!$C$6*C19)+(C19*D19))),D19))</f>
        <v>7.656166450783608</v>
      </c>
      <c r="E20" s="9">
        <f>IF(AND(D19&gt;0,C19&gt;0,S19&gt;0),E19+($A20*(('Paramètres - Enzymes'!$C$4*C19*D19)/(('Paramètres - Enzymes'!$C$5*D19)+('Paramètres - Enzymes'!$C$6*C19)+(C19*D19)))),IF(E19&gt;0,E19-($A20*(('Paramètres - Enzymes'!$D$4*E19)/('Paramètres - Enzymes'!$D$5+E19))),E19))</f>
        <v>2.348798161460319</v>
      </c>
      <c r="F20" s="9">
        <f>IF(AND(E19&gt;0,S19&gt;0),F19+($A20*('Paramètres - Enzymes'!$D$4*E19)/('Paramètres - Enzymes'!$D$5+E19)),IF(F19&gt;0,F19-($A20*('Paramètres - Enzymes'!$E$4*F19)/('Paramètres - Enzymes'!$E$5+F19)),E19))</f>
        <v>0.3466821608167259</v>
      </c>
      <c r="G20" s="9">
        <f>IF(AND(F19&gt;0,S19&gt;0),G19+($A20*('Paramètres - Enzymes'!$E$4*F19)/('Paramètres - Enzymes'!$E$5+F19)),IF(G19&gt;0,G19-($A20*(('Paramètres - Enzymes'!$F$4*G19*T19)/(('Paramètres - Enzymes'!$F$5*T19)+('Paramètres - Enzymes'!$F$6*G19)+(G19*T19)))),G19))</f>
        <v>0.4323549107203817</v>
      </c>
      <c r="H20" s="9">
        <f>IF(AND(G19&gt;0,T19&gt;0),H19+($A20*(('Paramètres - Enzymes'!$F$4*G19*T19)/(('Paramètres - Enzymes'!$F$5*T19)+('Paramètres - Enzymes'!$F$6*G19)+(G19*T19)))),IF(H19&gt;0,H19-($A20*('Paramètres - Enzymes'!$G$4*H19)/('Paramètres - Enzymes'!$G$5+H19)),H19))</f>
        <v>0.04142067265177177</v>
      </c>
      <c r="I20" s="9">
        <f>IF(H19&gt;0,I19+($A20*('Paramètres - Enzymes'!$G$4*H19)/('Paramètres - Enzymes'!$G$5+H19)),IF(I19&gt;0,I19-($A20*('Paramètres - Enzymes'!$H$4*I19)/('Paramètres - Enzymes'!$H$5+I19)),I19))</f>
        <v>0.005599831295161551</v>
      </c>
      <c r="J20" s="9">
        <f>IF(I19&gt;0,J19+($A20*('Paramètres - Enzymes'!$H$4*I19)/('Paramètres - Enzymes'!$H$5+I19)),IF(J19&gt;0,J19-($A20*('Paramètres - Enzymes'!$I$4*J19*X19)/(('Paramètres - Enzymes'!$I$5*X19)+('Paramètres - Enzymes'!$I$6*J19)+(J19*X19))),J19))</f>
        <v>0.01214431439245653</v>
      </c>
      <c r="K20" s="9">
        <f>IF(AND(J19&gt;0,X19&gt;0),K19+($A20*('Paramètres - Enzymes'!$I$4*J19*X19*O19)/(('Paramètres - Enzymes'!$I$5*X19*O19)+('Paramètres - Enzymes'!$I$6*J19*O19)+(J19*X19*O19)+('Paramètres - Enzymes'!$I$7*J19*X19))),IF(K19&gt;0,K19,0))</f>
        <v>50.01119217708058</v>
      </c>
      <c r="L20" s="9">
        <f>IF(AND(K19&gt;0,V19&gt;0,AB19&gt;0),L19+($A20*('Paramètres - Enzymes'!$J$4*K19*AB19)/(('Paramètres - Enzymes'!$J$5*AB19)+('Paramètres - Enzymes'!$J$6*K19)+(K19*AB19))),IF(L19&gt;0,L19,0))</f>
        <v>0.8533389539870871</v>
      </c>
      <c r="M20" s="9"/>
      <c r="N20" s="9"/>
      <c r="O20" s="9">
        <f>IF(AND(O19&gt;0,B19&gt;0),O19-($A20*(('Paramètres - Enzymes'!$B$4*B19*O19)/(('Paramètres - Enzymes'!$B$5*O19)+('Paramètres - Enzymes'!$B$6*B19)+(B19*O19)))),IF(AND(C19&gt;0,D19&gt;0),O19+($A20*(('Paramètres - Enzymes'!$C$4*C19*D19)/(('Paramètres - Enzymes'!$C$5*D19)+('Paramètres - Enzymes'!$C$6*C19)+(C19*D19)))),IF(AND(O19&gt;0,I19&gt;0),O19-($A20*('Paramètres - Enzymes'!$H$4*I19)/('Paramètres - Enzymes'!$H$5+I19)),J19)))</f>
        <v>9.151846486283803</v>
      </c>
      <c r="P20" s="9"/>
      <c r="Q20" s="9"/>
      <c r="R20" s="9"/>
      <c r="S20" s="9">
        <f>IF(S19&gt;0,S19-($A20*(('Paramètres - Enzymes'!$C$4*D19*C19)/(('Paramètres - Enzymes'!$C$5*D19)+('Paramètres - Enzymes'!$C$6*C19)+(C19*D19))))+($A20*(('Paramètres - Enzymes'!$D$4*E19)/('Paramètres - Enzymes'!$D$5+E19)))-($A20*('Paramètres - Enzymes'!$E$4*E19)/('Paramètres - Enzymes'!$E$5+E19)),S19)</f>
        <v>195.2631267007198</v>
      </c>
      <c r="T20" s="9">
        <f>IF(T19&gt;0,T19-($A20*(('Paramètres - Enzymes'!$B$4*B19*O19)/(('Paramètres - Enzymes'!$B$5*O19)+('Paramètres - Enzymes'!$B$6*B19)+(B19*O19))))-($A20*('Paramètres - Enzymes'!$H$4*I19)/('Paramètres - Enzymes'!$H$5+I19))-($A20*(('Paramètres - Enzymes'!$F$4*G19*T19)/(('Paramètres - Enzymes'!$F$5*T19)+('Paramètres - Enzymes'!$F$6*G19)+(G19*T19)))),T19)</f>
        <v>99.09828149923956</v>
      </c>
      <c r="U20" s="9"/>
      <c r="V20" s="9">
        <f>IF(AND(L19&gt;0,S19&gt;0),V19-($A20*('Paramètres - Enzymes'!$J$4*K19*AB19)/(('Paramètres - Enzymes'!$J$5*AB19)+('Paramètres - Enzymes'!$J$6*K19)+(K19*AB19))),IF(V19&gt;0,V19,0))</f>
        <v>99.15165134487192</v>
      </c>
      <c r="W20" s="9"/>
      <c r="X20" s="9">
        <f>IF(AND(J19&gt;0,X19&gt;0),X19-($A20*('Paramètres - Enzymes'!$I$4*J19*X19)/(('Paramètres - Enzymes'!$I$5*X19)+('Paramètres - Enzymes'!$I$6*J19)+(J19*X19))),X19)</f>
        <v>99.98880738529117</v>
      </c>
      <c r="Y20" s="9"/>
      <c r="Z20" s="9"/>
      <c r="AA20" s="9"/>
      <c r="AB20" s="9">
        <f>IF(AND(L19&gt;0,S19&gt;0),AB19-($A20*('Paramètres - Enzymes'!$J$4*K19*AB19)/(('Paramètres - Enzymes'!$J$5*AB19)+('Paramètres - Enzymes'!$J$6*K19)+(K19*AB19))),IF(AB19&gt;0,AB19,0))</f>
        <v>99.15165134487192</v>
      </c>
    </row>
    <row r="21" ht="20.35" customHeight="1">
      <c r="A21" s="8">
        <f>A20+'Paramètres - Tableau 1'!$A$2*86400</f>
        <v>9.5</v>
      </c>
      <c r="B21" s="10">
        <f>IF(AND(B20&gt;0,O20&gt;0),B20-($A21*(('Paramètres - Enzymes'!$B$4*B20*O20)/(('Paramètres - Enzymes'!$B$5*O20)+('Paramètres - Enzymes'!$B$6*B20)+(B20*O20)))),B20)</f>
        <v>9.057644213404672</v>
      </c>
      <c r="C21" s="10">
        <f>IF(AND(B20&gt;0,O20&gt;0),C20+($A21*(('Paramètres - Enzymes'!$B$4*B20*O20)/(('Paramètres - Enzymes'!$B$5*O20)+('Paramètres - Enzymes'!$B$6*B20)+(B20*O20)))),IF(C20&gt;0,C20-($A21*(('Paramètres - Enzymes'!$C$4*C20*D20)/(('Paramètres - Enzymes'!$C$5*C20)+('Paramètres - Enzymes'!$C$6*D20)+(D20*C20)))),C20))</f>
        <v>0.9423557865953296</v>
      </c>
      <c r="D21" s="10">
        <f>IF(AND(M20&gt;0,T20&gt;0),D20+($A21*('Paramètres - Enzymes'!$L$4*D20*T20)/(('Paramètres - Enzymes'!$L$5*T20)+('Paramètres - Enzymes'!$L$6*D20)+(D20*T20))),IF(D20&gt;0,D20-($A21*('Paramètres - Enzymes'!$C$4*D20*C20)/(('Paramètres - Enzymes'!$C$5*D20)+('Paramètres - Enzymes'!$C$6*C20)+(C20*D20))),D20))</f>
        <v>7.369047158396013</v>
      </c>
      <c r="E21" s="10">
        <f>IF(AND(D20&gt;0,C20&gt;0,S20&gt;0),E20+($A21*(('Paramètres - Enzymes'!$C$4*C20*D20)/(('Paramètres - Enzymes'!$C$5*D20)+('Paramètres - Enzymes'!$C$6*C20)+(C20*D20)))),IF(E20&gt;0,E20-($A21*(('Paramètres - Enzymes'!$D$4*E20)/('Paramètres - Enzymes'!$D$5+E20))),E20))</f>
        <v>2.635917453847914</v>
      </c>
      <c r="F21" s="10">
        <f>IF(AND(E20&gt;0,S20&gt;0),F20+($A21*('Paramètres - Enzymes'!$D$4*E20)/('Paramètres - Enzymes'!$D$5+E20)),IF(F20&gt;0,F20-($A21*('Paramètres - Enzymes'!$E$4*F20)/('Paramètres - Enzymes'!$E$5+F20)),E20))</f>
        <v>0.4102753956142111</v>
      </c>
      <c r="G21" s="10">
        <f>IF(AND(F20&gt;0,S20&gt;0),G20+($A21*('Paramètres - Enzymes'!$E$4*F20)/('Paramètres - Enzymes'!$E$5+F20)),IF(G20&gt;0,G20-($A21*(('Paramètres - Enzymes'!$F$4*G20*T20)/(('Paramètres - Enzymes'!$F$5*T20)+('Paramètres - Enzymes'!$F$6*G20)+(G20*T20)))),G20))</f>
        <v>0.5137191813471718</v>
      </c>
      <c r="H21" s="10">
        <f>IF(AND(G20&gt;0,T20&gt;0),H20+($A21*(('Paramètres - Enzymes'!$F$4*G20*T20)/(('Paramètres - Enzymes'!$F$5*T20)+('Paramètres - Enzymes'!$F$6*G20)+(G20*T20)))),IF(H20&gt;0,H20-($A21*('Paramètres - Enzymes'!$G$4*H20)/('Paramètres - Enzymes'!$G$5+H20)),H20))</f>
        <v>0.05591640562417396</v>
      </c>
      <c r="I21" s="10">
        <f>IF(H20&gt;0,I20+($A21*('Paramètres - Enzymes'!$G$4*H20)/('Paramètres - Enzymes'!$G$5+H20)),IF(I20&gt;0,I20-($A21*('Paramètres - Enzymes'!$H$4*I20)/('Paramètres - Enzymes'!$H$5+I20)),I20))</f>
        <v>0.008763441603654934</v>
      </c>
      <c r="J21" s="10">
        <f>IF(I20&gt;0,J20+($A21*('Paramètres - Enzymes'!$H$4*I20)/('Paramètres - Enzymes'!$H$5+I20)),IF(J20&gt;0,J20-($A21*('Paramètres - Enzymes'!$I$4*J20*X20)/(('Paramètres - Enzymes'!$I$5*X20)+('Paramètres - Enzymes'!$I$6*J20)+(J20*X20))),J20))</f>
        <v>0.02171240049358544</v>
      </c>
      <c r="K21" s="10">
        <f>IF(AND(J20&gt;0,X20&gt;0),K20+($A21*('Paramètres - Enzymes'!$I$4*J20*X20*O20)/(('Paramètres - Enzymes'!$I$5*X20*O20)+('Paramètres - Enzymes'!$I$6*J20*O20)+(J20*X20*O20)+('Paramètres - Enzymes'!$I$7*J20*X20))),IF(K20&gt;0,K20,0))</f>
        <v>50.02293376026128</v>
      </c>
      <c r="L21" s="10">
        <f>IF(AND(K20&gt;0,V20&gt;0,AB20&gt;0),L20+($A21*('Paramètres - Enzymes'!$J$4*K20*AB20)/(('Paramètres - Enzymes'!$J$5*AB20)+('Paramètres - Enzymes'!$J$6*K20)+(K20*AB20))),IF(L20&gt;0,L20,0))</f>
        <v>0.9481541350877858</v>
      </c>
      <c r="M21" s="10"/>
      <c r="N21" s="10"/>
      <c r="O21" s="10">
        <f>IF(AND(O20&gt;0,B20&gt;0),O20-($A21*(('Paramètres - Enzymes'!$B$4*B20*O20)/(('Paramètres - Enzymes'!$B$5*O20)+('Paramètres - Enzymes'!$B$6*B20)+(B20*O20)))),IF(AND(C20&gt;0,D20&gt;0),O20+($A21*(('Paramètres - Enzymes'!$C$4*C20*D20)/(('Paramètres - Enzymes'!$C$5*D20)+('Paramètres - Enzymes'!$C$6*C20)+(C20*D20)))),IF(AND(O20&gt;0,I20&gt;0),O20-($A21*('Paramètres - Enzymes'!$H$4*I20)/('Paramètres - Enzymes'!$H$5+I20)),J20)))</f>
        <v>9.057644213404672</v>
      </c>
      <c r="P21" s="10"/>
      <c r="Q21" s="10"/>
      <c r="R21" s="10"/>
      <c r="S21" s="10">
        <f>IF(S20&gt;0,S20-($A21*(('Paramètres - Enzymes'!$C$4*D20*C20)/(('Paramètres - Enzymes'!$C$5*D20)+('Paramètres - Enzymes'!$C$6*C20)+(C20*D20))))+($A21*(('Paramètres - Enzymes'!$D$4*E20)/('Paramètres - Enzymes'!$D$5+E20)))-($A21*('Paramètres - Enzymes'!$E$4*E20)/('Paramètres - Enzymes'!$E$5+E20)),S20)</f>
        <v>194.9468938436017</v>
      </c>
      <c r="T21" s="10">
        <f>IF(T20&gt;0,T20-($A21*(('Paramètres - Enzymes'!$B$4*B20*O20)/(('Paramètres - Enzymes'!$B$5*O20)+('Paramètres - Enzymes'!$B$6*B20)+(B20*O20))))-($A21*('Paramètres - Enzymes'!$H$4*I20)/('Paramètres - Enzymes'!$H$5+I20))-($A21*(('Paramètres - Enzymes'!$F$4*G20*T20)/(('Paramètres - Enzymes'!$F$5*T20)+('Paramètres - Enzymes'!$F$6*G20)+(G20*T20)))),T20)</f>
        <v>98.9800154072869</v>
      </c>
      <c r="U21" s="10"/>
      <c r="V21" s="10">
        <f>IF(AND(L20&gt;0,S20&gt;0),V20-($A21*('Paramètres - Enzymes'!$J$4*K20*AB20)/(('Paramètres - Enzymes'!$J$5*AB20)+('Paramètres - Enzymes'!$J$6*K20)+(K20*AB20))),IF(V20&gt;0,V20,0))</f>
        <v>99.05683616377122</v>
      </c>
      <c r="W21" s="10"/>
      <c r="X21" s="10">
        <f>IF(AND(J20&gt;0,X20&gt;0),X20-($A21*('Paramètres - Enzymes'!$I$4*J20*X20)/(('Paramètres - Enzymes'!$I$5*X20)+('Paramètres - Enzymes'!$I$6*J20)+(J20*X20))),X20)</f>
        <v>99.97706464443544</v>
      </c>
      <c r="Y21" s="10"/>
      <c r="Z21" s="10"/>
      <c r="AA21" s="10"/>
      <c r="AB21" s="10">
        <f>IF(AND(L20&gt;0,S20&gt;0),AB20-($A21*('Paramètres - Enzymes'!$J$4*K20*AB20)/(('Paramètres - Enzymes'!$J$5*AB20)+('Paramètres - Enzymes'!$J$6*K20)+(K20*AB20))),IF(AB20&gt;0,AB20,0))</f>
        <v>99.05683616377122</v>
      </c>
    </row>
    <row r="22" ht="20.35" customHeight="1">
      <c r="A22" s="8">
        <f>A21+'Paramètres - Tableau 1'!$A$2*86400</f>
        <v>10</v>
      </c>
      <c r="B22" s="9">
        <f>IF(AND(B21&gt;0,O21&gt;0),B21-($A22*(('Paramètres - Enzymes'!$B$4*B21*O21)/(('Paramètres - Enzymes'!$B$5*O21)+('Paramètres - Enzymes'!$B$6*B21)+(B21*O21)))),B21)</f>
        <v>8.958492585342645</v>
      </c>
      <c r="C22" s="9">
        <f>IF(AND(B21&gt;0,O21&gt;0),C21+($A22*(('Paramètres - Enzymes'!$B$4*B21*O21)/(('Paramètres - Enzymes'!$B$5*O21)+('Paramètres - Enzymes'!$B$6*B21)+(B21*O21)))),IF(C21&gt;0,C21-($A22*(('Paramètres - Enzymes'!$C$4*C21*D21)/(('Paramètres - Enzymes'!$C$5*C21)+('Paramètres - Enzymes'!$C$6*D21)+(D21*C21)))),C21))</f>
        <v>1.041507414657355</v>
      </c>
      <c r="D22" s="9">
        <f>IF(AND(M21&gt;0,T21&gt;0),D21+($A22*('Paramètres - Enzymes'!$L$4*D21*T21)/(('Paramètres - Enzymes'!$L$5*T21)+('Paramètres - Enzymes'!$L$6*D21)+(D21*T21))),IF(D21&gt;0,D21-($A22*('Paramètres - Enzymes'!$C$4*D21*C21)/(('Paramètres - Enzymes'!$C$5*D21)+('Paramètres - Enzymes'!$C$6*C21)+(C21*D21))),D21))</f>
        <v>7.065979049217926</v>
      </c>
      <c r="E22" s="9">
        <f>IF(AND(D21&gt;0,C21&gt;0,S21&gt;0),E21+($A22*(('Paramètres - Enzymes'!$C$4*C21*D21)/(('Paramètres - Enzymes'!$C$5*D21)+('Paramètres - Enzymes'!$C$6*C21)+(C21*D21)))),IF(E21&gt;0,E21-($A22*(('Paramètres - Enzymes'!$D$4*E21)/('Paramètres - Enzymes'!$D$5+E21))),E21))</f>
        <v>2.938985563026</v>
      </c>
      <c r="F22" s="9">
        <f>IF(AND(E21&gt;0,S21&gt;0),F21+($A22*('Paramètres - Enzymes'!$D$4*E21)/('Paramètres - Enzymes'!$D$5+E21)),IF(F21&gt;0,F21-($A22*('Paramètres - Enzymes'!$E$4*F21)/('Paramètres - Enzymes'!$E$5+F21)),E21))</f>
        <v>0.4797162484751154</v>
      </c>
      <c r="G22" s="9">
        <f>IF(AND(F21&gt;0,S21&gt;0),G21+($A22*('Paramètres - Enzymes'!$E$4*F21)/('Paramètres - Enzymes'!$E$5+F21)),IF(G21&gt;0,G21-($A22*(('Paramètres - Enzymes'!$F$4*G21*T21)/(('Paramètres - Enzymes'!$F$5*T21)+('Paramètres - Enzymes'!$F$6*G21)+(G21*T21)))),G21))</f>
        <v>0.6013146014857959</v>
      </c>
      <c r="H22" s="9">
        <f>IF(AND(G21&gt;0,T21&gt;0),H21+($A22*(('Paramètres - Enzymes'!$F$4*G21*T21)/(('Paramètres - Enzymes'!$F$5*T21)+('Paramètres - Enzymes'!$F$6*G21)+(G21*T21)))),IF(H21&gt;0,H21-($A22*('Paramètres - Enzymes'!$G$4*H21)/('Paramètres - Enzymes'!$G$5+H21)),H21))</f>
        <v>0.07354010181427638</v>
      </c>
      <c r="I22" s="9">
        <f>IF(H21&gt;0,I21+($A22*('Paramètres - Enzymes'!$G$4*H21)/('Paramètres - Enzymes'!$G$5+H21)),IF(I21&gt;0,I21-($A22*('Paramètres - Enzymes'!$H$4*I21)/('Paramètres - Enzymes'!$H$5+I21)),I21))</f>
        <v>0.01320718924727222</v>
      </c>
      <c r="J22" s="9">
        <f>IF(I21&gt;0,J21+($A22*('Paramètres - Enzymes'!$H$4*I21)/('Paramètres - Enzymes'!$H$5+I21)),IF(J21&gt;0,J21-($A22*('Paramètres - Enzymes'!$I$4*J21*X21)/(('Paramètres - Enzymes'!$I$5*X21)+('Paramètres - Enzymes'!$I$6*J21)+(J21*X21))),J21))</f>
        <v>0.03662548482714474</v>
      </c>
      <c r="K22" s="9">
        <f>IF(AND(J21&gt;0,X21&gt;0),K21+($A22*('Paramètres - Enzymes'!$I$4*J21*X21*O21)/(('Paramètres - Enzymes'!$I$5*X21*O21)+('Paramètres - Enzymes'!$I$6*J21*O21)+(J21*X21*O21)+('Paramètres - Enzymes'!$I$7*J21*X21))),IF(K21&gt;0,K21,0))</f>
        <v>50.04306806050425</v>
      </c>
      <c r="L22" s="9">
        <f>IF(AND(K21&gt;0,V21&gt;0,AB21&gt;0),L21+($A22*('Paramètres - Enzymes'!$J$4*K21*AB21)/(('Paramètres - Enzymes'!$J$5*AB21)+('Paramètres - Enzymes'!$J$6*K21)+(K21*AB21))),IF(L21&gt;0,L21,0))</f>
        <v>1.047959556860441</v>
      </c>
      <c r="M22" s="9"/>
      <c r="N22" s="9"/>
      <c r="O22" s="9">
        <f>IF(AND(O21&gt;0,B21&gt;0),O21-($A22*(('Paramètres - Enzymes'!$B$4*B21*O21)/(('Paramètres - Enzymes'!$B$5*O21)+('Paramètres - Enzymes'!$B$6*B21)+(B21*O21)))),IF(AND(C21&gt;0,D21&gt;0),O21+($A22*(('Paramètres - Enzymes'!$C$4*C21*D21)/(('Paramètres - Enzymes'!$C$5*D21)+('Paramètres - Enzymes'!$C$6*C21)+(C21*D21)))),IF(AND(O21&gt;0,I21&gt;0),O21-($A22*('Paramètres - Enzymes'!$H$4*I21)/('Paramètres - Enzymes'!$H$5+I21)),J21)))</f>
        <v>8.958492585342645</v>
      </c>
      <c r="P22" s="9"/>
      <c r="Q22" s="9"/>
      <c r="R22" s="9"/>
      <c r="S22" s="9">
        <f>IF(S21&gt;0,S21-($A22*(('Paramètres - Enzymes'!$C$4*D21*C21)/(('Paramètres - Enzymes'!$C$5*D21)+('Paramètres - Enzymes'!$C$6*C21)+(C21*D21))))+($A22*(('Paramètres - Enzymes'!$D$4*E21)/('Paramètres - Enzymes'!$D$5+E21)))-($A22*('Paramètres - Enzymes'!$E$4*E21)/('Paramètres - Enzymes'!$E$5+E21)),S21)</f>
        <v>194.6154232177072</v>
      </c>
      <c r="T22" s="9">
        <f>IF(T21&gt;0,T21-($A22*(('Paramètres - Enzymes'!$B$4*B21*O21)/(('Paramètres - Enzymes'!$B$5*O21)+('Paramètres - Enzymes'!$B$6*B21)+(B21*O21))))-($A22*('Paramètres - Enzymes'!$H$4*I21)/('Paramètres - Enzymes'!$H$5+I21))-($A22*(('Paramètres - Enzymes'!$F$4*G21*T21)/(('Paramètres - Enzymes'!$F$5*T21)+('Paramètres - Enzymes'!$F$6*G21)+(G21*T21)))),T21)</f>
        <v>98.84832699870121</v>
      </c>
      <c r="U22" s="9"/>
      <c r="V22" s="9">
        <f>IF(AND(L21&gt;0,S21&gt;0),V21-($A22*('Paramètres - Enzymes'!$J$4*K21*AB21)/(('Paramètres - Enzymes'!$J$5*AB21)+('Paramètres - Enzymes'!$J$6*K21)+(K21*AB21))),IF(V21&gt;0,V21,0))</f>
        <v>98.95703074199857</v>
      </c>
      <c r="W22" s="9"/>
      <c r="X22" s="9">
        <f>IF(AND(J21&gt;0,X21&gt;0),X21-($A22*('Paramètres - Enzymes'!$I$4*J21*X21)/(('Paramètres - Enzymes'!$I$5*X21)+('Paramètres - Enzymes'!$I$6*J21)+(J21*X21))),X21)</f>
        <v>99.95692707642486</v>
      </c>
      <c r="Y22" s="9"/>
      <c r="Z22" s="9"/>
      <c r="AA22" s="9"/>
      <c r="AB22" s="9">
        <f>IF(AND(L21&gt;0,S21&gt;0),AB21-($A22*('Paramètres - Enzymes'!$J$4*K21*AB21)/(('Paramètres - Enzymes'!$J$5*AB21)+('Paramètres - Enzymes'!$J$6*K21)+(K21*AB21))),IF(AB21&gt;0,AB21,0))</f>
        <v>98.95703074199857</v>
      </c>
    </row>
    <row r="23" ht="20.35" customHeight="1">
      <c r="A23" s="8">
        <f>A22+'Paramètres - Tableau 1'!$A$2*86400</f>
        <v>10.5</v>
      </c>
      <c r="B23" s="10">
        <f>IF(AND(B22&gt;0,O22&gt;0),B22-($A23*(('Paramètres - Enzymes'!$B$4*B22*O22)/(('Paramètres - Enzymes'!$B$5*O22)+('Paramètres - Enzymes'!$B$6*B22)+(B22*O22)))),B22)</f>
        <v>8.854393150490651</v>
      </c>
      <c r="C23" s="10">
        <f>IF(AND(B22&gt;0,O22&gt;0),C22+($A23*(('Paramètres - Enzymes'!$B$4*B22*O22)/(('Paramètres - Enzymes'!$B$5*O22)+('Paramètres - Enzymes'!$B$6*B22)+(B22*O22)))),IF(C22&gt;0,C22-($A23*(('Paramètres - Enzymes'!$C$4*C22*D22)/(('Paramètres - Enzymes'!$C$5*C22)+('Paramètres - Enzymes'!$C$6*D22)+(D22*C22)))),C22))</f>
        <v>1.145606849509349</v>
      </c>
      <c r="D23" s="10">
        <f>IF(AND(M22&gt;0,T22&gt;0),D22+($A23*('Paramètres - Enzymes'!$L$4*D22*T22)/(('Paramètres - Enzymes'!$L$5*T22)+('Paramètres - Enzymes'!$L$6*D22)+(D22*T22))),IF(D22&gt;0,D22-($A23*('Paramètres - Enzymes'!$C$4*D22*C22)/(('Paramètres - Enzymes'!$C$5*D22)+('Paramètres - Enzymes'!$C$6*C22)+(C22*D22))),D22))</f>
        <v>6.747009572030555</v>
      </c>
      <c r="E23" s="10">
        <f>IF(AND(D22&gt;0,C22&gt;0,S22&gt;0),E22+($A23*(('Paramètres - Enzymes'!$C$4*C22*D22)/(('Paramètres - Enzymes'!$C$5*D22)+('Paramètres - Enzymes'!$C$6*C22)+(C22*D22)))),IF(E22&gt;0,E22-($A23*(('Paramètres - Enzymes'!$D$4*E22)/('Paramètres - Enzymes'!$D$5+E22))),E22))</f>
        <v>3.257955040213372</v>
      </c>
      <c r="F23" s="10">
        <f>IF(AND(E22&gt;0,S22&gt;0),F22+($A23*('Paramètres - Enzymes'!$D$4*E22)/('Paramètres - Enzymes'!$D$5+E22)),IF(F22&gt;0,F22-($A23*('Paramètres - Enzymes'!$E$4*F22)/('Paramètres - Enzymes'!$E$5+F22)),E22))</f>
        <v>0.5550015792899712</v>
      </c>
      <c r="G23" s="10">
        <f>IF(AND(F22&gt;0,S22&gt;0),G22+($A23*('Paramètres - Enzymes'!$E$4*F22)/('Paramètres - Enzymes'!$E$5+F22)),IF(G22&gt;0,G22-($A23*(('Paramètres - Enzymes'!$F$4*G22*T22)/(('Paramètres - Enzymes'!$F$5*T22)+('Paramètres - Enzymes'!$F$6*G22)+(G22*T22)))),G22))</f>
        <v>0.6949715079714275</v>
      </c>
      <c r="H23" s="10">
        <f>IF(AND(G22&gt;0,T22&gt;0),H22+($A23*(('Paramètres - Enzymes'!$F$4*G22*T22)/(('Paramètres - Enzymes'!$F$5*T22)+('Paramètres - Enzymes'!$F$6*G22)+(G22*T22)))),IF(H22&gt;0,H22-($A23*('Paramètres - Enzymes'!$G$4*H22)/('Paramètres - Enzymes'!$G$5+H22)),H22))</f>
        <v>0.09456787997522695</v>
      </c>
      <c r="I23" s="10">
        <f>IF(H22&gt;0,I22+($A23*('Paramètres - Enzymes'!$G$4*H22)/('Paramètres - Enzymes'!$G$5+H22)),IF(I22&gt;0,I22-($A23*('Paramètres - Enzymes'!$H$4*I22)/('Paramètres - Enzymes'!$H$5+I22)),I22))</f>
        <v>0.0192589707372649</v>
      </c>
      <c r="J23" s="10">
        <f>IF(I22&gt;0,J22+($A23*('Paramètres - Enzymes'!$H$4*I22)/('Paramètres - Enzymes'!$H$5+I22)),IF(J22&gt;0,J22-($A23*('Paramètres - Enzymes'!$I$4*J22*X22)/(('Paramètres - Enzymes'!$I$5*X22)+('Paramètres - Enzymes'!$I$6*J22)+(J22*X22))),J22))</f>
        <v>0.0585653129935021</v>
      </c>
      <c r="K23" s="10">
        <f>IF(AND(J22&gt;0,X22&gt;0),K22+($A23*('Paramètres - Enzymes'!$I$4*J22*X22*O22)/(('Paramètres - Enzymes'!$I$5*X22*O22)+('Paramètres - Enzymes'!$I$6*J22*O22)+(J22*X22*O22)+('Paramètres - Enzymes'!$I$7*J22*X22))),IF(K22&gt;0,K22,0))</f>
        <v>50.07439260405702</v>
      </c>
      <c r="L23" s="10">
        <f>IF(AND(K22&gt;0,V22&gt;0,AB22&gt;0),L22+($A23*('Paramètres - Enzymes'!$J$4*K22*AB22)/(('Paramètres - Enzymes'!$J$5*AB22)+('Paramètres - Enzymes'!$J$6*K22)+(K22*AB22))),IF(L22&gt;0,L22,0))</f>
        <v>1.152755235226832</v>
      </c>
      <c r="M23" s="10"/>
      <c r="N23" s="10"/>
      <c r="O23" s="10">
        <f>IF(AND(O22&gt;0,B22&gt;0),O22-($A23*(('Paramètres - Enzymes'!$B$4*B22*O22)/(('Paramètres - Enzymes'!$B$5*O22)+('Paramètres - Enzymes'!$B$6*B22)+(B22*O22)))),IF(AND(C22&gt;0,D22&gt;0),O22+($A23*(('Paramètres - Enzymes'!$C$4*C22*D22)/(('Paramètres - Enzymes'!$C$5*D22)+('Paramètres - Enzymes'!$C$6*C22)+(C22*D22)))),IF(AND(O22&gt;0,I22&gt;0),O22-($A23*('Paramètres - Enzymes'!$H$4*I22)/('Paramètres - Enzymes'!$H$5+I22)),J22)))</f>
        <v>8.854393150490651</v>
      </c>
      <c r="P23" s="10"/>
      <c r="Q23" s="10"/>
      <c r="R23" s="10"/>
      <c r="S23" s="10">
        <f>IF(S22&gt;0,S22-($A23*(('Paramètres - Enzymes'!$C$4*D22*C22)/(('Paramètres - Enzymes'!$C$5*D22)+('Paramètres - Enzymes'!$C$6*C22)+(C22*D22))))+($A23*(('Paramètres - Enzymes'!$D$4*E22)/('Paramètres - Enzymes'!$D$5+E22)))-($A23*('Paramètres - Enzymes'!$E$4*E22)/('Paramètres - Enzymes'!$E$5+E22)),S22)</f>
        <v>194.2687745487582</v>
      </c>
      <c r="T23" s="10">
        <f>IF(T22&gt;0,T22-($A23*(('Paramètres - Enzymes'!$B$4*B22*O22)/(('Paramètres - Enzymes'!$B$5*O22)+('Paramètres - Enzymes'!$B$6*B22)+(B22*O22))))-($A23*('Paramètres - Enzymes'!$H$4*I22)/('Paramètres - Enzymes'!$H$5+I22))-($A23*(('Paramètres - Enzymes'!$F$4*G22*T22)/(('Paramètres - Enzymes'!$F$5*T22)+('Paramètres - Enzymes'!$F$6*G22)+(G22*T22)))),T22)</f>
        <v>98.70125995752191</v>
      </c>
      <c r="U23" s="10"/>
      <c r="V23" s="10">
        <f>IF(AND(L22&gt;0,S22&gt;0),V22-($A23*('Paramètres - Enzymes'!$J$4*K22*AB22)/(('Paramètres - Enzymes'!$J$5*AB22)+('Paramètres - Enzymes'!$J$6*K22)+(K22*AB22))),IF(V22&gt;0,V22,0))</f>
        <v>98.85223506363218</v>
      </c>
      <c r="W23" s="10"/>
      <c r="X23" s="10">
        <f>IF(AND(J22&gt;0,X22&gt;0),X22-($A23*('Paramètres - Enzymes'!$I$4*J22*X22)/(('Paramètres - Enzymes'!$I$5*X22)+('Paramètres - Enzymes'!$I$6*J22)+(J22*X22))),X22)</f>
        <v>99.92559491605171</v>
      </c>
      <c r="Y23" s="10"/>
      <c r="Z23" s="10"/>
      <c r="AA23" s="10"/>
      <c r="AB23" s="10">
        <f>IF(AND(L22&gt;0,S22&gt;0),AB22-($A23*('Paramètres - Enzymes'!$J$4*K22*AB22)/(('Paramètres - Enzymes'!$J$5*AB22)+('Paramètres - Enzymes'!$J$6*K22)+(K22*AB22))),IF(AB22&gt;0,AB22,0))</f>
        <v>98.85223506363218</v>
      </c>
    </row>
    <row r="24" ht="20.35" customHeight="1">
      <c r="A24" s="8">
        <f>A23+'Paramètres - Tableau 1'!$A$2*86400</f>
        <v>11</v>
      </c>
      <c r="B24" s="9">
        <f>IF(AND(B23&gt;0,O23&gt;0),B23-($A24*(('Paramètres - Enzymes'!$B$4*B23*O23)/(('Paramètres - Enzymes'!$B$5*O23)+('Paramètres - Enzymes'!$B$6*B23)+(B23*O23)))),B23)</f>
        <v>8.745347595405784</v>
      </c>
      <c r="C24" s="9">
        <f>IF(AND(B23&gt;0,O23&gt;0),C23+($A24*(('Paramètres - Enzymes'!$B$4*B23*O23)/(('Paramètres - Enzymes'!$B$5*O23)+('Paramètres - Enzymes'!$B$6*B23)+(B23*O23)))),IF(C23&gt;0,C23-($A24*(('Paramètres - Enzymes'!$C$4*C23*D23)/(('Paramètres - Enzymes'!$C$5*C23)+('Paramètres - Enzymes'!$C$6*D23)+(D23*C23)))),C23))</f>
        <v>1.254652404594216</v>
      </c>
      <c r="D24" s="9">
        <f>IF(AND(M23&gt;0,T23&gt;0),D23+($A24*('Paramètres - Enzymes'!$L$4*D23*T23)/(('Paramètres - Enzymes'!$L$5*T23)+('Paramètres - Enzymes'!$L$6*D23)+(D23*T23))),IF(D23&gt;0,D23-($A24*('Paramètres - Enzymes'!$C$4*D23*C23)/(('Paramètres - Enzymes'!$C$5*D23)+('Paramètres - Enzymes'!$C$6*C23)+(C23*D23))),D23))</f>
        <v>6.41218273861439</v>
      </c>
      <c r="E24" s="9">
        <f>IF(AND(D23&gt;0,C23&gt;0,S23&gt;0),E23+($A24*(('Paramètres - Enzymes'!$C$4*C23*D23)/(('Paramètres - Enzymes'!$C$5*D23)+('Paramètres - Enzymes'!$C$6*C23)+(C23*D23)))),IF(E23&gt;0,E23-($A24*(('Paramètres - Enzymes'!$D$4*E23)/('Paramètres - Enzymes'!$D$5+E23))),E23))</f>
        <v>3.592781873629537</v>
      </c>
      <c r="F24" s="9">
        <f>IF(AND(E23&gt;0,S23&gt;0),F23+($A24*('Paramètres - Enzymes'!$D$4*E23)/('Paramètres - Enzymes'!$D$5+E23)),IF(F23&gt;0,F23-($A24*('Paramètres - Enzymes'!$E$4*F23)/('Paramètres - Enzymes'!$E$5+F23)),E23))</f>
        <v>0.6361194383812132</v>
      </c>
      <c r="G24" s="9">
        <f>IF(AND(F23&gt;0,S23&gt;0),G23+($A24*('Paramètres - Enzymes'!$E$4*F23)/('Paramètres - Enzymes'!$E$5+F23)),IF(G23&gt;0,G23-($A24*(('Paramètres - Enzymes'!$F$4*G23*T23)/(('Paramètres - Enzymes'!$F$5*T23)+('Paramètres - Enzymes'!$F$6*G23)+(G23*T23)))),G23))</f>
        <v>0.7945474604467068</v>
      </c>
      <c r="H24" s="9">
        <f>IF(AND(G23&gt;0,T23&gt;0),H23+($A24*(('Paramètres - Enzymes'!$F$4*G23*T23)/(('Paramètres - Enzymes'!$F$5*T23)+('Paramètres - Enzymes'!$F$6*G23)+(G23*T23)))),IF(H23&gt;0,H23-($A24*('Paramètres - Enzymes'!$G$4*H23)/('Paramètres - Enzymes'!$G$5+H23)),H23))</f>
        <v>0.1192573502014186</v>
      </c>
      <c r="I24" s="9">
        <f>IF(H23&gt;0,I23+($A24*('Paramètres - Enzymes'!$G$4*H23)/('Paramètres - Enzymes'!$G$5+H23)),IF(I23&gt;0,I23-($A24*('Paramètres - Enzymes'!$H$4*I23)/('Paramètres - Enzymes'!$H$5+I23)),I23))</f>
        <v>0.02727957553240729</v>
      </c>
      <c r="J24" s="9">
        <f>IF(I23&gt;0,J23+($A24*('Paramètres - Enzymes'!$H$4*I23)/('Paramètres - Enzymes'!$H$5+I23)),IF(J23&gt;0,J23-($A24*('Paramètres - Enzymes'!$I$4*J23*X23)/(('Paramètres - Enzymes'!$I$5*X23)+('Paramètres - Enzymes'!$I$6*J23)+(J23*X23))),J23))</f>
        <v>0.08915321747068031</v>
      </c>
      <c r="K24" s="9">
        <f>IF(AND(J23&gt;0,X23&gt;0),K23+($A24*('Paramètres - Enzymes'!$I$4*J23*X23*O23)/(('Paramètres - Enzymes'!$I$5*X23*O23)+('Paramètres - Enzymes'!$I$6*J23*O23)+(J23*X23*O23)+('Paramètres - Enzymes'!$I$7*J23*X23))),IF(K23&gt;0,K23,0))</f>
        <v>50.1189027756398</v>
      </c>
      <c r="L24" s="9">
        <f>IF(AND(K23&gt;0,V23&gt;0,AB23&gt;0),L23+($A24*('Paramètres - Enzymes'!$J$4*K23*AB23)/(('Paramètres - Enzymes'!$J$5*AB23)+('Paramètres - Enzymes'!$J$6*K23)+(K23*AB23))),IF(L23&gt;0,L23,0))</f>
        <v>1.26254119668308</v>
      </c>
      <c r="M24" s="9"/>
      <c r="N24" s="9"/>
      <c r="O24" s="9">
        <f>IF(AND(O23&gt;0,B23&gt;0),O23-($A24*(('Paramètres - Enzymes'!$B$4*B23*O23)/(('Paramètres - Enzymes'!$B$5*O23)+('Paramètres - Enzymes'!$B$6*B23)+(B23*O23)))),IF(AND(C23&gt;0,D23&gt;0),O23+($A24*(('Paramètres - Enzymes'!$C$4*C23*D23)/(('Paramètres - Enzymes'!$C$5*D23)+('Paramètres - Enzymes'!$C$6*C23)+(C23*D23)))),IF(AND(O23&gt;0,I23&gt;0),O23-($A24*('Paramètres - Enzymes'!$H$4*I23)/('Paramètres - Enzymes'!$H$5+I23)),J23)))</f>
        <v>8.745347595405784</v>
      </c>
      <c r="P24" s="9"/>
      <c r="Q24" s="9"/>
      <c r="R24" s="9"/>
      <c r="S24" s="9">
        <f>IF(S23&gt;0,S23-($A24*(('Paramètres - Enzymes'!$C$4*D23*C23)/(('Paramètres - Enzymes'!$C$5*D23)+('Paramètres - Enzymes'!$C$6*C23)+(C23*D23))))+($A24*(('Paramètres - Enzymes'!$D$4*E23)/('Paramètres - Enzymes'!$D$5+E23)))-($A24*('Paramètres - Enzymes'!$E$4*E23)/('Paramètres - Enzymes'!$E$5+E23)),S23)</f>
        <v>193.9069928645182</v>
      </c>
      <c r="T24" s="9">
        <f>IF(T23&gt;0,T23-($A24*(('Paramètres - Enzymes'!$B$4*B23*O23)/(('Paramètres - Enzymes'!$B$5*O23)+('Paramètres - Enzymes'!$B$6*B23)+(B23*O23))))-($A24*('Paramètres - Enzymes'!$H$4*I23)/('Paramètres - Enzymes'!$H$5+I23))-($A24*(('Paramètres - Enzymes'!$F$4*G23*T23)/(('Paramètres - Enzymes'!$F$5*T23)+('Paramètres - Enzymes'!$F$6*G23)+(G23*T23)))),T23)</f>
        <v>98.53693702773369</v>
      </c>
      <c r="U24" s="9"/>
      <c r="V24" s="9">
        <f>IF(AND(L23&gt;0,S23&gt;0),V23-($A24*('Paramètres - Enzymes'!$J$4*K23*AB23)/(('Paramètres - Enzymes'!$J$5*AB23)+('Paramètres - Enzymes'!$J$6*K23)+(K23*AB23))),IF(V23&gt;0,V23,0))</f>
        <v>98.74244910217593</v>
      </c>
      <c r="W24" s="9"/>
      <c r="X24" s="9">
        <f>IF(AND(J23&gt;0,X23&gt;0),X23-($A24*('Paramètres - Enzymes'!$I$4*J23*X23)/(('Paramètres - Enzymes'!$I$5*X23)+('Paramètres - Enzymes'!$I$6*J23)+(J23*X23))),X23)</f>
        <v>99.88106989076316</v>
      </c>
      <c r="Y24" s="9"/>
      <c r="Z24" s="9"/>
      <c r="AA24" s="9"/>
      <c r="AB24" s="9">
        <f>IF(AND(L23&gt;0,S23&gt;0),AB23-($A24*('Paramètres - Enzymes'!$J$4*K23*AB23)/(('Paramètres - Enzymes'!$J$5*AB23)+('Paramètres - Enzymes'!$J$6*K23)+(K23*AB23))),IF(AB23&gt;0,AB23,0))</f>
        <v>98.74244910217593</v>
      </c>
    </row>
    <row r="25" ht="20.35" customHeight="1">
      <c r="A25" s="8">
        <f>A24+'Paramètres - Tableau 1'!$A$2*86400</f>
        <v>11.5</v>
      </c>
      <c r="B25" s="10">
        <f>IF(AND(B24&gt;0,O24&gt;0),B24-($A25*(('Paramètres - Enzymes'!$B$4*B24*O24)/(('Paramètres - Enzymes'!$B$5*O24)+('Paramètres - Enzymes'!$B$6*B24)+(B24*O24)))),B24)</f>
        <v>8.631357756796834</v>
      </c>
      <c r="C25" s="10">
        <f>IF(AND(B24&gt;0,O24&gt;0),C24+($A25*(('Paramètres - Enzymes'!$B$4*B24*O24)/(('Paramètres - Enzymes'!$B$5*O24)+('Paramètres - Enzymes'!$B$6*B24)+(B24*O24)))),IF(C24&gt;0,C24-($A25*(('Paramètres - Enzymes'!$C$4*C24*D24)/(('Paramètres - Enzymes'!$C$5*C24)+('Paramètres - Enzymes'!$C$6*D24)+(D24*C24)))),C24))</f>
        <v>1.368642243203166</v>
      </c>
      <c r="D25" s="10">
        <f>IF(AND(M24&gt;0,T24&gt;0),D24+($A25*('Paramètres - Enzymes'!$L$4*D24*T24)/(('Paramètres - Enzymes'!$L$5*T24)+('Paramètres - Enzymes'!$L$6*D24)+(D24*T24))),IF(D24&gt;0,D24-($A25*('Paramètres - Enzymes'!$C$4*D24*C24)/(('Paramètres - Enzymes'!$C$5*D24)+('Paramètres - Enzymes'!$C$6*C24)+(C24*D24))),D24))</f>
        <v>6.061540418661799</v>
      </c>
      <c r="E25" s="10">
        <f>IF(AND(D24&gt;0,C24&gt;0,S24&gt;0),E24+($A25*(('Paramètres - Enzymes'!$C$4*C24*D24)/(('Paramètres - Enzymes'!$C$5*D24)+('Paramètres - Enzymes'!$C$6*C24)+(C24*D24)))),IF(E24&gt;0,E24-($A25*(('Paramètres - Enzymes'!$D$4*E24)/('Paramètres - Enzymes'!$D$5+E24))),E24))</f>
        <v>3.943424193582127</v>
      </c>
      <c r="F25" s="10">
        <f>IF(AND(E24&gt;0,S24&gt;0),F24+($A25*('Paramètres - Enzymes'!$D$4*E24)/('Paramètres - Enzymes'!$D$5+E24)),IF(F24&gt;0,F24-($A25*('Paramètres - Enzymes'!$E$4*F24)/('Paramètres - Enzymes'!$E$5+F24)),E24))</f>
        <v>0.7230516659593059</v>
      </c>
      <c r="G25" s="10">
        <f>IF(AND(F24&gt;0,S24&gt;0),G24+($A25*('Paramètres - Enzymes'!$E$4*F24)/('Paramètres - Enzymes'!$E$5+F24)),IF(G24&gt;0,G24-($A25*(('Paramètres - Enzymes'!$F$4*G24*T24)/(('Paramètres - Enzymes'!$F$5*T24)+('Paramètres - Enzymes'!$F$6*G24)+(G24*T24)))),G24))</f>
        <v>0.8999229820316684</v>
      </c>
      <c r="H25" s="10">
        <f>IF(AND(G24&gt;0,T24&gt;0),H24+($A25*(('Paramètres - Enzymes'!$F$4*G24*T24)/(('Paramètres - Enzymes'!$F$5*T24)+('Paramètres - Enzymes'!$F$6*G24)+(G24*T24)))),IF(H24&gt;0,H24-($A25*('Paramètres - Enzymes'!$G$4*H24)/('Paramètres - Enzymes'!$G$5+H24)),H24))</f>
        <v>0.1478472035612467</v>
      </c>
      <c r="I25" s="10">
        <f>IF(H24&gt;0,I24+($A25*('Paramètres - Enzymes'!$G$4*H24)/('Paramètres - Enzymes'!$G$5+H24)),IF(I24&gt;0,I24-($A25*('Paramètres - Enzymes'!$H$4*I24)/('Paramètres - Enzymes'!$H$5+I24)),I24))</f>
        <v>0.03765639163460886</v>
      </c>
      <c r="J25" s="10">
        <f>IF(I24&gt;0,J24+($A25*('Paramètres - Enzymes'!$H$4*I24)/('Paramètres - Enzymes'!$H$5+I24)),IF(J24&gt;0,J24-($A25*('Paramètres - Enzymes'!$I$4*J24*X24)/(('Paramètres - Enzymes'!$I$5*X24)+('Paramètres - Enzymes'!$I$6*J24)+(J24*X24))),J24))</f>
        <v>0.1297480468885938</v>
      </c>
      <c r="K25" s="10">
        <f>IF(AND(J24&gt;0,X24&gt;0),K24+($A25*('Paramètres - Enzymes'!$I$4*J24*X24*O24)/(('Paramètres - Enzymes'!$I$5*X24*O24)+('Paramètres - Enzymes'!$I$6*J24*O24)+(J24*X24*O24)+('Paramètres - Enzymes'!$I$7*J24*X24))),IF(K24&gt;0,K24,0))</f>
        <v>50.17736877099309</v>
      </c>
      <c r="L25" s="10">
        <f>IF(AND(K24&gt;0,V24&gt;0,AB24&gt;0),L24+($A25*('Paramètres - Enzymes'!$J$4*K24*AB24)/(('Paramètres - Enzymes'!$J$5*AB24)+('Paramètres - Enzymes'!$J$6*K24)+(K24*AB24))),IF(L24&gt;0,L24,0))</f>
        <v>1.377317477274728</v>
      </c>
      <c r="M25" s="10"/>
      <c r="N25" s="10"/>
      <c r="O25" s="10">
        <f>IF(AND(O24&gt;0,B24&gt;0),O24-($A25*(('Paramètres - Enzymes'!$B$4*B24*O24)/(('Paramètres - Enzymes'!$B$5*O24)+('Paramètres - Enzymes'!$B$6*B24)+(B24*O24)))),IF(AND(C24&gt;0,D24&gt;0),O24+($A25*(('Paramètres - Enzymes'!$C$4*C24*D24)/(('Paramètres - Enzymes'!$C$5*D24)+('Paramètres - Enzymes'!$C$6*C24)+(C24*D24)))),IF(AND(O24&gt;0,I24&gt;0),O24-($A25*('Paramètres - Enzymes'!$H$4*I24)/('Paramètres - Enzymes'!$H$5+I24)),J24)))</f>
        <v>8.631357756796834</v>
      </c>
      <c r="P25" s="10"/>
      <c r="Q25" s="10"/>
      <c r="R25" s="10"/>
      <c r="S25" s="10">
        <f>IF(S24&gt;0,S24-($A25*(('Paramètres - Enzymes'!$C$4*D24*C24)/(('Paramètres - Enzymes'!$C$5*D24)+('Paramètres - Enzymes'!$C$6*C24)+(C24*D24))))+($A25*(('Paramètres - Enzymes'!$D$4*E24)/('Paramètres - Enzymes'!$D$5+E24)))-($A25*('Paramètres - Enzymes'!$E$4*E24)/('Paramètres - Enzymes'!$E$5+E24)),S24)</f>
        <v>193.5301128779185</v>
      </c>
      <c r="T25" s="10">
        <f>IF(T24&gt;0,T24-($A25*(('Paramètres - Enzymes'!$B$4*B24*O24)/(('Paramètres - Enzymes'!$B$5*O24)+('Paramètres - Enzymes'!$B$6*B24)+(B24*O24))))-($A25*('Paramètres - Enzymes'!$H$4*I24)/('Paramètres - Enzymes'!$H$5+I24))-($A25*(('Paramètres - Enzymes'!$F$4*G24*T24)/(('Paramètres - Enzymes'!$F$5*T24)+('Paramètres - Enzymes'!$F$6*G24)+(G24*T24)))),T24)</f>
        <v>98.353762506347</v>
      </c>
      <c r="U25" s="10"/>
      <c r="V25" s="10">
        <f>IF(AND(L24&gt;0,S24&gt;0),V24-($A25*('Paramètres - Enzymes'!$J$4*K24*AB24)/(('Paramètres - Enzymes'!$J$5*AB24)+('Paramètres - Enzymes'!$J$6*K24)+(K24*AB24))),IF(V24&gt;0,V24,0))</f>
        <v>98.62767282158428</v>
      </c>
      <c r="W25" s="10"/>
      <c r="X25" s="10">
        <f>IF(AND(J24&gt;0,X24&gt;0),X24-($A25*('Paramètres - Enzymes'!$I$4*J24*X24)/(('Paramètres - Enzymes'!$I$5*X24)+('Paramètres - Enzymes'!$I$6*J24)+(J24*X24))),X24)</f>
        <v>99.82257907328346</v>
      </c>
      <c r="Y25" s="10"/>
      <c r="Z25" s="10"/>
      <c r="AA25" s="10"/>
      <c r="AB25" s="10">
        <f>IF(AND(L24&gt;0,S24&gt;0),AB24-($A25*('Paramètres - Enzymes'!$J$4*K24*AB24)/(('Paramètres - Enzymes'!$J$5*AB24)+('Paramètres - Enzymes'!$J$6*K24)+(K24*AB24))),IF(AB24&gt;0,AB24,0))</f>
        <v>98.62767282158428</v>
      </c>
    </row>
    <row r="26" ht="20.35" customHeight="1">
      <c r="A26" s="8">
        <f>A25+'Paramètres - Tableau 1'!$A$2*86400</f>
        <v>12</v>
      </c>
      <c r="B26" s="9">
        <f>IF(AND(B25&gt;0,O25&gt;0),B25-($A26*(('Paramètres - Enzymes'!$B$4*B25*O25)/(('Paramètres - Enzymes'!$B$5*O25)+('Paramètres - Enzymes'!$B$6*B25)+(B25*O25)))),B25)</f>
        <v>8.512425635072001</v>
      </c>
      <c r="C26" s="9">
        <f>IF(AND(B25&gt;0,O25&gt;0),C25+($A26*(('Paramètres - Enzymes'!$B$4*B25*O25)/(('Paramètres - Enzymes'!$B$5*O25)+('Paramètres - Enzymes'!$B$6*B25)+(B25*O25)))),IF(C25&gt;0,C25-($A26*(('Paramètres - Enzymes'!$C$4*C25*D25)/(('Paramètres - Enzymes'!$C$5*C25)+('Paramètres - Enzymes'!$C$6*D25)+(D25*C25)))),C25))</f>
        <v>1.487574364927999</v>
      </c>
      <c r="D26" s="9">
        <f>IF(AND(M25&gt;0,T25&gt;0),D25+($A26*('Paramètres - Enzymes'!$L$4*D25*T25)/(('Paramètres - Enzymes'!$L$5*T25)+('Paramètres - Enzymes'!$L$6*D25)+(D25*T25))),IF(D25&gt;0,D25-($A26*('Paramètres - Enzymes'!$C$4*D25*C25)/(('Paramètres - Enzymes'!$C$5*D25)+('Paramètres - Enzymes'!$C$6*C25)+(C25*D25))),D25))</f>
        <v>5.69512365492889</v>
      </c>
      <c r="E26" s="9">
        <f>IF(AND(D25&gt;0,C25&gt;0,S25&gt;0),E25+($A26*(('Paramètres - Enzymes'!$C$4*C25*D25)/(('Paramètres - Enzymes'!$C$5*D25)+('Paramètres - Enzymes'!$C$6*C25)+(C25*D25)))),IF(E25&gt;0,E25-($A26*(('Paramètres - Enzymes'!$D$4*E25)/('Paramètres - Enzymes'!$D$5+E25))),E25))</f>
        <v>4.309840957315036</v>
      </c>
      <c r="F26" s="9">
        <f>IF(AND(E25&gt;0,S25&gt;0),F25+($A26*('Paramètres - Enzymes'!$D$4*E25)/('Paramètres - Enzymes'!$D$5+E25)),IF(F25&gt;0,F25-($A26*('Paramètres - Enzymes'!$E$4*F25)/('Paramètres - Enzymes'!$E$5+F25)),E25))</f>
        <v>0.8157758615738793</v>
      </c>
      <c r="G26" s="9">
        <f>IF(AND(F25&gt;0,S25&gt;0),G25+($A26*('Paramètres - Enzymes'!$E$4*F25)/('Paramètres - Enzymes'!$E$5+F25)),IF(G25&gt;0,G25-($A26*(('Paramètres - Enzymes'!$F$4*G25*T25)/(('Paramètres - Enzymes'!$F$5*T25)+('Paramètres - Enzymes'!$F$6*G25)+(G25*T25)))),G25))</f>
        <v>1.010997698627916</v>
      </c>
      <c r="H26" s="9">
        <f>IF(AND(G25&gt;0,T25&gt;0),H25+($A26*(('Paramètres - Enzymes'!$F$4*G25*T25)/(('Paramètres - Enzymes'!$F$5*T25)+('Paramètres - Enzymes'!$F$6*G25)+(G25*T25)))),IF(H25&gt;0,H25-($A26*('Paramètres - Enzymes'!$G$4*H25)/('Paramètres - Enzymes'!$G$5+H25)),H25))</f>
        <v>0.1805572537671601</v>
      </c>
      <c r="I26" s="9">
        <f>IF(H25&gt;0,I25+($A26*('Paramètres - Enzymes'!$G$4*H25)/('Paramètres - Enzymes'!$G$5+H25)),IF(I25&gt;0,I25-($A26*('Paramètres - Enzymes'!$H$4*I25)/('Paramètres - Enzymes'!$H$5+I25)),I25))</f>
        <v>0.0507959592490104</v>
      </c>
      <c r="J26" s="9">
        <f>IF(I25&gt;0,J25+($A26*('Paramètres - Enzymes'!$H$4*I25)/('Paramètres - Enzymes'!$H$5+I25)),IF(J25&gt;0,J25-($A26*('Paramètres - Enzymes'!$I$4*J25*X25)/(('Paramètres - Enzymes'!$I$5*X25)+('Paramètres - Enzymes'!$I$6*J25)+(J25*X25))),J25))</f>
        <v>0.1812989596273854</v>
      </c>
      <c r="K26" s="9">
        <f>IF(AND(J25&gt;0,X25&gt;0),K25+($A26*('Paramètres - Enzymes'!$I$4*J25*X25*O25)/(('Paramètres - Enzymes'!$I$5*X25*O25)+('Paramètres - Enzymes'!$I$6*J25*O25)+(J25*X25*O25)+('Paramètres - Enzymes'!$I$7*J25*X25))),IF(K25&gt;0,K25,0))</f>
        <v>50.24944918925461</v>
      </c>
      <c r="L26" s="9">
        <f>IF(AND(K25&gt;0,V25&gt;0,AB25&gt;0),L25+($A26*('Paramètres - Enzymes'!$J$4*K25*AB25)/(('Paramètres - Enzymes'!$J$5*AB25)+('Paramètres - Enzymes'!$J$6*K25)+(K25*AB25))),IF(L25&gt;0,L25,0))</f>
        <v>1.497084119724728</v>
      </c>
      <c r="M26" s="9"/>
      <c r="N26" s="9"/>
      <c r="O26" s="9">
        <f>IF(AND(O25&gt;0,B25&gt;0),O25-($A26*(('Paramètres - Enzymes'!$B$4*B25*O25)/(('Paramètres - Enzymes'!$B$5*O25)+('Paramètres - Enzymes'!$B$6*B25)+(B25*O25)))),IF(AND(C25&gt;0,D25&gt;0),O25+($A26*(('Paramètres - Enzymes'!$C$4*C25*D25)/(('Paramètres - Enzymes'!$C$5*D25)+('Paramètres - Enzymes'!$C$6*C25)+(C25*D25)))),IF(AND(O25&gt;0,I25&gt;0),O25-($A26*('Paramètres - Enzymes'!$H$4*I25)/('Paramètres - Enzymes'!$H$5+I25)),J25)))</f>
        <v>8.512425635072001</v>
      </c>
      <c r="P26" s="9"/>
      <c r="Q26" s="9"/>
      <c r="R26" s="9"/>
      <c r="S26" s="9">
        <f>IF(S25&gt;0,S25-($A26*(('Paramètres - Enzymes'!$C$4*D25*C25)/(('Paramètres - Enzymes'!$C$5*D25)+('Paramètres - Enzymes'!$C$6*C25)+(C25*D25))))+($A26*(('Paramètres - Enzymes'!$D$4*E25)/('Paramètres - Enzymes'!$D$5+E25)))-($A26*('Paramètres - Enzymes'!$E$4*E25)/('Paramètres - Enzymes'!$E$5+E25)),S25)</f>
        <v>193.1381626458858</v>
      </c>
      <c r="T26" s="9">
        <f>IF(T25&gt;0,T25-($A26*(('Paramètres - Enzymes'!$B$4*B25*O25)/(('Paramètres - Enzymes'!$B$5*O25)+('Paramètres - Enzymes'!$B$6*B25)+(B25*O25))))-($A26*('Paramètres - Enzymes'!$H$4*I25)/('Paramètres - Enzymes'!$H$5+I25))-($A26*(('Paramètres - Enzymes'!$F$4*G25*T25)/(('Paramètres - Enzymes'!$F$5*T25)+('Paramètres - Enzymes'!$F$6*G25)+(G25*T25)))),T25)</f>
        <v>98.15056942167746</v>
      </c>
      <c r="U26" s="9"/>
      <c r="V26" s="9">
        <f>IF(AND(L25&gt;0,S25&gt;0),V25-($A26*('Paramètres - Enzymes'!$J$4*K25*AB25)/(('Paramètres - Enzymes'!$J$5*AB25)+('Paramètres - Enzymes'!$J$6*K25)+(K25*AB25))),IF(V25&gt;0,V25,0))</f>
        <v>98.50790617913428</v>
      </c>
      <c r="W26" s="9"/>
      <c r="X26" s="9">
        <f>IF(AND(J25&gt;0,X25&gt;0),X25-($A26*('Paramètres - Enzymes'!$I$4*J25*X25)/(('Paramètres - Enzymes'!$I$5*X25)+('Paramètres - Enzymes'!$I$6*J25)+(J25*X25))),X25)</f>
        <v>99.75046201820132</v>
      </c>
      <c r="Y26" s="9"/>
      <c r="Z26" s="9"/>
      <c r="AA26" s="9"/>
      <c r="AB26" s="9">
        <f>IF(AND(L25&gt;0,S25&gt;0),AB25-($A26*('Paramètres - Enzymes'!$J$4*K25*AB25)/(('Paramètres - Enzymes'!$J$5*AB25)+('Paramètres - Enzymes'!$J$6*K25)+(K25*AB25))),IF(AB25&gt;0,AB25,0))</f>
        <v>98.50790617913428</v>
      </c>
    </row>
    <row r="27" ht="20.35" customHeight="1">
      <c r="A27" s="8">
        <f>A26+'Paramètres - Tableau 1'!$A$2*86400</f>
        <v>12.5</v>
      </c>
      <c r="B27" s="10">
        <f>IF(AND(B26&gt;0,O26&gt;0),B26-($A27*(('Paramètres - Enzymes'!$B$4*B26*O26)/(('Paramètres - Enzymes'!$B$5*O26)+('Paramètres - Enzymes'!$B$6*B26)+(B26*O26)))),B26)</f>
        <v>8.388553409678156</v>
      </c>
      <c r="C27" s="10">
        <f>IF(AND(B26&gt;0,O26&gt;0),C26+($A27*(('Paramètres - Enzymes'!$B$4*B26*O26)/(('Paramètres - Enzymes'!$B$5*O26)+('Paramètres - Enzymes'!$B$6*B26)+(B26*O26)))),IF(C26&gt;0,C26-($A27*(('Paramètres - Enzymes'!$C$4*C26*D26)/(('Paramètres - Enzymes'!$C$5*C26)+('Paramètres - Enzymes'!$C$6*D26)+(D26*C26)))),C26))</f>
        <v>1.611446590321843</v>
      </c>
      <c r="D27" s="10">
        <f>IF(AND(M26&gt;0,T26&gt;0),D26+($A27*('Paramètres - Enzymes'!$L$4*D26*T26)/(('Paramètres - Enzymes'!$L$5*T26)+('Paramètres - Enzymes'!$L$6*D26)+(D26*T26))),IF(D26&gt;0,D26-($A27*('Paramètres - Enzymes'!$C$4*D26*C26)/(('Paramètres - Enzymes'!$C$5*D26)+('Paramètres - Enzymes'!$C$6*C26)+(C26*D26))),D26))</f>
        <v>5.312974119294891</v>
      </c>
      <c r="E27" s="10">
        <f>IF(AND(D26&gt;0,C26&gt;0,S26&gt;0),E26+($A27*(('Paramètres - Enzymes'!$C$4*C26*D26)/(('Paramètres - Enzymes'!$C$5*D26)+('Paramètres - Enzymes'!$C$6*C26)+(C26*D26)))),IF(E26&gt;0,E26-($A27*(('Paramètres - Enzymes'!$D$4*E26)/('Paramètres - Enzymes'!$D$5+E26))),E26))</f>
        <v>4.691990492949035</v>
      </c>
      <c r="F27" s="10">
        <f>IF(AND(E26&gt;0,S26&gt;0),F26+($A27*('Paramètres - Enzymes'!$D$4*E26)/('Paramètres - Enzymes'!$D$5+E26)),IF(F26&gt;0,F26-($A27*('Paramètres - Enzymes'!$E$4*F26)/('Paramètres - Enzymes'!$E$5+F26)),E26))</f>
        <v>0.9142668641219358</v>
      </c>
      <c r="G27" s="10">
        <f>IF(AND(F26&gt;0,S26&gt;0),G26+($A27*('Paramètres - Enzymes'!$E$4*F26)/('Paramètres - Enzymes'!$E$5+F26)),IF(G26&gt;0,G26-($A27*(('Paramètres - Enzymes'!$F$4*G26*T26)/(('Paramètres - Enzymes'!$F$5*T26)+('Paramètres - Enzymes'!$F$6*G26)+(G26*T26)))),G26))</f>
        <v>1.127687021654965</v>
      </c>
      <c r="H27" s="10">
        <f>IF(AND(G26&gt;0,T26&gt;0),H26+($A27*(('Paramètres - Enzymes'!$F$4*G26*T26)/(('Paramètres - Enzymes'!$F$5*T26)+('Paramètres - Enzymes'!$F$6*G26)+(G26*T26)))),IF(H26&gt;0,H26-($A27*('Paramètres - Enzymes'!$G$4*H26)/('Paramètres - Enzymes'!$G$5+H26)),H26))</f>
        <v>0.2175888154447113</v>
      </c>
      <c r="I27" s="10">
        <f>IF(H26&gt;0,I26+($A27*('Paramètres - Enzymes'!$G$4*H26)/('Paramètres - Enzymes'!$G$5+H26)),IF(I26&gt;0,I26-($A27*('Paramètres - Enzymes'!$H$4*I26)/('Paramètres - Enzymes'!$H$5+I26)),I26))</f>
        <v>0.06711581053827875</v>
      </c>
      <c r="J27" s="10">
        <f>IF(I26&gt;0,J26+($A27*('Paramètres - Enzymes'!$H$4*I26)/('Paramètres - Enzymes'!$H$5+I26)),IF(J26&gt;0,J26-($A27*('Paramètres - Enzymes'!$I$4*J26*X26)/(('Paramètres - Enzymes'!$I$5*X26)+('Paramètres - Enzymes'!$I$6*J26)+(J26*X26))),J26))</f>
        <v>0.2442925057321479</v>
      </c>
      <c r="K27" s="10">
        <f>IF(AND(J26&gt;0,X26&gt;0),K26+($A27*('Paramètres - Enzymes'!$I$4*J26*X26*O26)/(('Paramètres - Enzymes'!$I$5*X26*O26)+('Paramètres - Enzymes'!$I$6*J26*O26)+(J26*X26*O26)+('Paramètres - Enzymes'!$I$7*J26*X26))),IF(K26&gt;0,K26,0))</f>
        <v>50.33412998095328</v>
      </c>
      <c r="L27" s="10">
        <f>IF(AND(K26&gt;0,V26&gt;0,AB26&gt;0),L26+($A27*('Paramètres - Enzymes'!$J$4*K26*AB26)/(('Paramètres - Enzymes'!$J$5*AB26)+('Paramètres - Enzymes'!$J$6*K26)+(K26*AB26))),IF(L26&gt;0,L26,0))</f>
        <v>1.621841170140961</v>
      </c>
      <c r="M27" s="10"/>
      <c r="N27" s="10"/>
      <c r="O27" s="10">
        <f>IF(AND(O26&gt;0,B26&gt;0),O26-($A27*(('Paramètres - Enzymes'!$B$4*B26*O26)/(('Paramètres - Enzymes'!$B$5*O26)+('Paramètres - Enzymes'!$B$6*B26)+(B26*O26)))),IF(AND(C26&gt;0,D26&gt;0),O26+($A27*(('Paramètres - Enzymes'!$C$4*C26*D26)/(('Paramètres - Enzymes'!$C$5*D26)+('Paramètres - Enzymes'!$C$6*C26)+(C26*D26)))),IF(AND(O26&gt;0,I26&gt;0),O26-($A27*('Paramètres - Enzymes'!$H$4*I26)/('Paramètres - Enzymes'!$H$5+I26)),J26)))</f>
        <v>8.388553409678156</v>
      </c>
      <c r="P27" s="10"/>
      <c r="Q27" s="10"/>
      <c r="R27" s="10"/>
      <c r="S27" s="10">
        <f>IF(S26&gt;0,S26-($A27*(('Paramètres - Enzymes'!$C$4*D26*C26)/(('Paramètres - Enzymes'!$C$5*D26)+('Paramètres - Enzymes'!$C$6*C26)+(C26*D26))))+($A27*(('Paramètres - Enzymes'!$D$4*E26)/('Paramètres - Enzymes'!$D$5+E26)))-($A27*('Paramètres - Enzymes'!$E$4*E26)/('Paramètres - Enzymes'!$E$5+E26)),S26)</f>
        <v>192.7311667955309</v>
      </c>
      <c r="T27" s="10">
        <f>IF(T26&gt;0,T26-($A27*(('Paramètres - Enzymes'!$B$4*B26*O26)/(('Paramètres - Enzymes'!$B$5*O26)+('Paramètres - Enzymes'!$B$6*B26)+(B26*O26))))-($A27*('Paramètres - Enzymes'!$H$4*I26)/('Paramètres - Enzymes'!$H$5+I26))-($A27*(('Paramètres - Enzymes'!$F$4*G26*T26)/(('Paramètres - Enzymes'!$F$5*T26)+('Paramètres - Enzymes'!$F$6*G26)+(G26*T26)))),T26)</f>
        <v>97.92667208850131</v>
      </c>
      <c r="U27" s="10"/>
      <c r="V27" s="10">
        <f>IF(AND(L26&gt;0,S26&gt;0),V26-($A27*('Paramètres - Enzymes'!$J$4*K26*AB26)/(('Paramètres - Enzymes'!$J$5*AB26)+('Paramètres - Enzymes'!$J$6*K26)+(K26*AB26))),IF(V26&gt;0,V26,0))</f>
        <v>98.38314912871805</v>
      </c>
      <c r="W27" s="10"/>
      <c r="X27" s="10">
        <f>IF(AND(J26&gt;0,X26&gt;0),X26-($A27*('Paramètres - Enzymes'!$I$4*J26*X26)/(('Paramètres - Enzymes'!$I$5*X26)+('Paramètres - Enzymes'!$I$6*J26)+(J26*X26))),X26)</f>
        <v>99.66573200195708</v>
      </c>
      <c r="Y27" s="10"/>
      <c r="Z27" s="10"/>
      <c r="AA27" s="10"/>
      <c r="AB27" s="10">
        <f>IF(AND(L26&gt;0,S26&gt;0),AB26-($A27*('Paramètres - Enzymes'!$J$4*K26*AB26)/(('Paramètres - Enzymes'!$J$5*AB26)+('Paramètres - Enzymes'!$J$6*K26)+(K26*AB26))),IF(AB26&gt;0,AB26,0))</f>
        <v>98.38314912871805</v>
      </c>
    </row>
    <row r="28" ht="20.35" customHeight="1">
      <c r="A28" s="8">
        <f>A27+'Paramètres - Tableau 1'!$A$2*86400</f>
        <v>13</v>
      </c>
      <c r="B28" s="9">
        <f>IF(AND(B27&gt;0,O27&gt;0),B27-($A28*(('Paramètres - Enzymes'!$B$4*B27*O27)/(('Paramètres - Enzymes'!$B$5*O27)+('Paramètres - Enzymes'!$B$6*B27)+(B27*O27)))),B27)</f>
        <v>8.259743456505463</v>
      </c>
      <c r="C28" s="9">
        <f>IF(AND(B27&gt;0,O27&gt;0),C27+($A28*(('Paramètres - Enzymes'!$B$4*B27*O27)/(('Paramètres - Enzymes'!$B$5*O27)+('Paramètres - Enzymes'!$B$6*B27)+(B27*O27)))),IF(C27&gt;0,C27-($A28*(('Paramètres - Enzymes'!$C$4*C27*D27)/(('Paramètres - Enzymes'!$C$5*C27)+('Paramètres - Enzymes'!$C$6*D27)+(D27*C27)))),C27))</f>
        <v>1.740256543494536</v>
      </c>
      <c r="D28" s="9">
        <f>IF(AND(M27&gt;0,T27&gt;0),D27+($A28*('Paramètres - Enzymes'!$L$4*D27*T27)/(('Paramètres - Enzymes'!$L$5*T27)+('Paramètres - Enzymes'!$L$6*D27)+(D27*T27))),IF(D27&gt;0,D27-($A28*('Paramètres - Enzymes'!$C$4*D27*C27)/(('Paramètres - Enzymes'!$C$5*D27)+('Paramètres - Enzymes'!$C$6*C27)+(C27*D27))),D27))</f>
        <v>4.915135877173856</v>
      </c>
      <c r="E28" s="9">
        <f>IF(AND(D27&gt;0,C27&gt;0,S27&gt;0),E27+($A28*(('Paramètres - Enzymes'!$C$4*C27*D27)/(('Paramètres - Enzymes'!$C$5*D27)+('Paramètres - Enzymes'!$C$6*C27)+(C27*D27)))),IF(E27&gt;0,E27-($A28*(('Paramètres - Enzymes'!$D$4*E27)/('Paramètres - Enzymes'!$D$5+E27))),E27))</f>
        <v>5.08982873507007</v>
      </c>
      <c r="F28" s="9">
        <f>IF(AND(E27&gt;0,S27&gt;0),F27+($A28*('Paramètres - Enzymes'!$D$4*E27)/('Paramètres - Enzymes'!$D$5+E27)),IF(F27&gt;0,F27-($A28*('Paramètres - Enzymes'!$E$4*F27)/('Paramètres - Enzymes'!$E$5+F27)),E27))</f>
        <v>1.018497854383848</v>
      </c>
      <c r="G28" s="9">
        <f>IF(AND(F27&gt;0,S27&gt;0),G27+($A28*('Paramètres - Enzymes'!$E$4*F27)/('Paramètres - Enzymes'!$E$5+F27)),IF(G27&gt;0,G27-($A28*(('Paramètres - Enzymes'!$F$4*G27*T27)/(('Paramètres - Enzymes'!$F$5*T27)+('Paramètres - Enzymes'!$F$6*G27)+(G27*T27)))),G27))</f>
        <v>1.24991937728257</v>
      </c>
      <c r="H28" s="9">
        <f>IF(AND(G27&gt;0,T27&gt;0),H27+($A28*(('Paramètres - Enzymes'!$F$4*G27*T27)/(('Paramètres - Enzymes'!$F$5*T27)+('Paramètres - Enzymes'!$F$6*G27)+(G27*T27)))),IF(H27&gt;0,H27-($A28*('Paramètres - Enzymes'!$G$4*H27)/('Paramètres - Enzymes'!$G$5+H27)),H27))</f>
        <v>0.2591253285157852</v>
      </c>
      <c r="I28" s="9">
        <f>IF(H27&gt;0,I27+($A28*('Paramètres - Enzymes'!$G$4*H27)/('Paramètres - Enzymes'!$G$5+H27)),IF(I27&gt;0,I27-($A28*('Paramètres - Enzymes'!$H$4*I27)/('Paramètres - Enzymes'!$H$5+I27)),I27))</f>
        <v>0.08703607026155953</v>
      </c>
      <c r="J28" s="9">
        <f>IF(I27&gt;0,J27+($A28*('Paramètres - Enzymes'!$H$4*I27)/('Paramètres - Enzymes'!$H$5+I27)),IF(J27&gt;0,J27-($A28*('Paramètres - Enzymes'!$I$4*J27*X27)/(('Paramètres - Enzymes'!$I$5*X27)+('Paramètres - Enzymes'!$I$6*J27)+(J27*X27))),J27))</f>
        <v>0.31879188655763</v>
      </c>
      <c r="K28" s="9">
        <f>IF(AND(J27&gt;0,X27&gt;0),K27+($A28*('Paramètres - Enzymes'!$I$4*J27*X27*O27)/(('Paramètres - Enzymes'!$I$5*X27*O27)+('Paramètres - Enzymes'!$I$6*J27*O27)+(J27*X27*O27)+('Paramètres - Enzymes'!$I$7*J27*X27))),IF(K27&gt;0,K27,0))</f>
        <v>50.43016415330926</v>
      </c>
      <c r="L28" s="9">
        <f>IF(AND(K27&gt;0,V27&gt;0,AB27&gt;0),L27+($A28*('Paramètres - Enzymes'!$J$4*K27*AB27)/(('Paramètres - Enzymes'!$J$5*AB27)+('Paramètres - Enzymes'!$J$6*K27)+(K27*AB27))),IF(L27&gt;0,L27,0))</f>
        <v>1.751588675498532</v>
      </c>
      <c r="M28" s="9"/>
      <c r="N28" s="9"/>
      <c r="O28" s="9">
        <f>IF(AND(O27&gt;0,B27&gt;0),O27-($A28*(('Paramètres - Enzymes'!$B$4*B27*O27)/(('Paramètres - Enzymes'!$B$5*O27)+('Paramètres - Enzymes'!$B$6*B27)+(B27*O27)))),IF(AND(C27&gt;0,D27&gt;0),O27+($A28*(('Paramètres - Enzymes'!$C$4*C27*D27)/(('Paramètres - Enzymes'!$C$5*D27)+('Paramètres - Enzymes'!$C$6*C27)+(C27*D27)))),IF(AND(O27&gt;0,I27&gt;0),O27-($A28*('Paramètres - Enzymes'!$H$4*I27)/('Paramètres - Enzymes'!$H$5+I27)),J27)))</f>
        <v>8.259743456505463</v>
      </c>
      <c r="P28" s="9"/>
      <c r="Q28" s="9"/>
      <c r="R28" s="9"/>
      <c r="S28" s="9">
        <f>IF(S27&gt;0,S27-($A28*(('Paramètres - Enzymes'!$C$4*D27*C27)/(('Paramètres - Enzymes'!$C$5*D27)+('Paramètres - Enzymes'!$C$6*C27)+(C27*D27))))+($A28*(('Paramètres - Enzymes'!$D$4*E27)/('Paramètres - Enzymes'!$D$5+E27)))-($A28*('Paramètres - Enzymes'!$E$4*E27)/('Paramètres - Enzymes'!$E$5+E27)),S27)</f>
        <v>192.3091496186422</v>
      </c>
      <c r="T28" s="9">
        <f>IF(T27&gt;0,T27-($A28*(('Paramètres - Enzymes'!$B$4*B27*O27)/(('Paramètres - Enzymes'!$B$5*O27)+('Paramètres - Enzymes'!$B$6*B27)+(B27*O27))))-($A28*('Paramètres - Enzymes'!$H$4*I27)/('Paramètres - Enzymes'!$H$5+I27))-($A28*(('Paramètres - Enzymes'!$F$4*G27*T27)/(('Paramètres - Enzymes'!$F$5*T27)+('Paramètres - Enzymes'!$F$6*G27)+(G27*T27)))),T27)</f>
        <v>97.68182624143205</v>
      </c>
      <c r="U28" s="9"/>
      <c r="V28" s="9">
        <f>IF(AND(L27&gt;0,S27&gt;0),V27-($A28*('Paramètres - Enzymes'!$J$4*K27*AB27)/(('Paramètres - Enzymes'!$J$5*AB27)+('Paramètres - Enzymes'!$J$6*K27)+(K27*AB27))),IF(V27&gt;0,V27,0))</f>
        <v>98.25340162336047</v>
      </c>
      <c r="W28" s="9"/>
      <c r="X28" s="9">
        <f>IF(AND(J27&gt;0,X27&gt;0),X27-($A28*('Paramètres - Enzymes'!$I$4*J27*X27)/(('Paramètres - Enzymes'!$I$5*X27)+('Paramètres - Enzymes'!$I$6*J27)+(J27*X27))),X27)</f>
        <v>99.56963605309943</v>
      </c>
      <c r="Y28" s="9"/>
      <c r="Z28" s="9"/>
      <c r="AA28" s="9"/>
      <c r="AB28" s="9">
        <f>IF(AND(L27&gt;0,S27&gt;0),AB27-($A28*('Paramètres - Enzymes'!$J$4*K27*AB27)/(('Paramètres - Enzymes'!$J$5*AB27)+('Paramètres - Enzymes'!$J$6*K27)+(K27*AB27))),IF(AB27&gt;0,AB27,0))</f>
        <v>98.25340162336047</v>
      </c>
    </row>
    <row r="29" ht="20.35" customHeight="1">
      <c r="A29" s="8">
        <f>A28+'Paramètres - Tableau 1'!$A$2*86400</f>
        <v>13.5</v>
      </c>
      <c r="B29" s="10">
        <f>IF(AND(B28&gt;0,O28&gt;0),B28-($A29*(('Paramètres - Enzymes'!$B$4*B28*O28)/(('Paramètres - Enzymes'!$B$5*O28)+('Paramètres - Enzymes'!$B$6*B28)+(B28*O28)))),B28)</f>
        <v>8.125998367682591</v>
      </c>
      <c r="C29" s="10">
        <f>IF(AND(B28&gt;0,O28&gt;0),C28+($A29*(('Paramètres - Enzymes'!$B$4*B28*O28)/(('Paramètres - Enzymes'!$B$5*O28)+('Paramètres - Enzymes'!$B$6*B28)+(B28*O28)))),IF(C28&gt;0,C28-($A29*(('Paramètres - Enzymes'!$C$4*C28*D28)/(('Paramètres - Enzymes'!$C$5*C28)+('Paramètres - Enzymes'!$C$6*D28)+(D28*C28)))),C28))</f>
        <v>1.874001632317409</v>
      </c>
      <c r="D29" s="10">
        <f>IF(AND(M28&gt;0,T28&gt;0),D28+($A29*('Paramètres - Enzymes'!$L$4*D28*T28)/(('Paramètres - Enzymes'!$L$5*T28)+('Paramètres - Enzymes'!$L$6*D28)+(D28*T28))),IF(D28&gt;0,D28-($A29*('Paramètres - Enzymes'!$C$4*D28*C28)/(('Paramètres - Enzymes'!$C$5*D28)+('Paramètres - Enzymes'!$C$6*C28)+(C28*D28))),D28))</f>
        <v>4.501657719125181</v>
      </c>
      <c r="E29" s="10">
        <f>IF(AND(D28&gt;0,C28&gt;0,S28&gt;0),E28+($A29*(('Paramètres - Enzymes'!$C$4*C28*D28)/(('Paramètres - Enzymes'!$C$5*D28)+('Paramètres - Enzymes'!$C$6*C28)+(C28*D28)))),IF(E28&gt;0,E28-($A29*(('Paramètres - Enzymes'!$D$4*E28)/('Paramètres - Enzymes'!$D$5+E28))),E28))</f>
        <v>5.503306893118745</v>
      </c>
      <c r="F29" s="10">
        <f>IF(AND(E28&gt;0,S28&gt;0),F28+($A29*('Paramètres - Enzymes'!$D$4*E28)/('Paramètres - Enzymes'!$D$5+E28)),IF(F28&gt;0,F28-($A29*('Paramètres - Enzymes'!$E$4*F28)/('Paramètres - Enzymes'!$E$5+F28)),E28))</f>
        <v>1.12844116777078</v>
      </c>
      <c r="G29" s="10">
        <f>IF(AND(F28&gt;0,S28&gt;0),G28+($A29*('Paramètres - Enzymes'!$E$4*F28)/('Paramètres - Enzymes'!$E$5+F28)),IF(G28&gt;0,G28-($A29*(('Paramètres - Enzymes'!$F$4*G28*T28)/(('Paramètres - Enzymes'!$F$5*T28)+('Paramètres - Enzymes'!$F$6*G28)+(G28*T28)))),G28))</f>
        <v>1.377633927132301</v>
      </c>
      <c r="H29" s="10">
        <f>IF(AND(G28&gt;0,T28&gt;0),H28+($A29*(('Paramètres - Enzymes'!$F$4*G28*T28)/(('Paramètres - Enzymes'!$F$5*T28)+('Paramètres - Enzymes'!$F$6*G28)+(G28*T28)))),IF(H28&gt;0,H28-($A29*('Paramètres - Enzymes'!$G$4*H28)/('Paramètres - Enzymes'!$G$5+H28)),H28))</f>
        <v>0.305333156925356</v>
      </c>
      <c r="I29" s="10">
        <f>IF(H28&gt;0,I28+($A29*('Paramètres - Enzymes'!$G$4*H28)/('Paramètres - Enzymes'!$G$5+H28)),IF(I28&gt;0,I28-($A29*('Paramètres - Enzymes'!$H$4*I28)/('Paramètres - Enzymes'!$H$5+I28)),I28))</f>
        <v>0.1109712827871994</v>
      </c>
      <c r="J29" s="10">
        <f>IF(I28&gt;0,J28+($A29*('Paramètres - Enzymes'!$H$4*I28)/('Paramètres - Enzymes'!$H$5+I28)),IF(J28&gt;0,J28-($A29*('Paramètres - Enzymes'!$I$4*J28*X28)/(('Paramètres - Enzymes'!$I$5*X28)+('Paramètres - Enzymes'!$I$6*J28)+(J28*X28))),J28))</f>
        <v>0.4045347822994859</v>
      </c>
      <c r="K29" s="10">
        <f>IF(AND(J28&gt;0,X28&gt;0),K28+($A29*('Paramètres - Enzymes'!$I$4*J28*X28*O28)/(('Paramètres - Enzymes'!$I$5*X28*O28)+('Paramètres - Enzymes'!$I$6*J28*O28)+(J28*X28*O28)+('Paramètres - Enzymes'!$I$7*J28*X28))),IF(K28&gt;0,K28,0))</f>
        <v>50.53635178136982</v>
      </c>
      <c r="L29" s="10">
        <f>IF(AND(K28&gt;0,V28&gt;0,AB28&gt;0),L28+($A29*('Paramètres - Enzymes'!$J$4*K28*AB28)/(('Paramètres - Enzymes'!$J$5*AB28)+('Paramètres - Enzymes'!$J$6*K28)+(K28*AB28))),IF(L28&gt;0,L28,0))</f>
        <v>1.886326682240684</v>
      </c>
      <c r="M29" s="10"/>
      <c r="N29" s="10"/>
      <c r="O29" s="10">
        <f>IF(AND(O28&gt;0,B28&gt;0),O28-($A29*(('Paramètres - Enzymes'!$B$4*B28*O28)/(('Paramètres - Enzymes'!$B$5*O28)+('Paramètres - Enzymes'!$B$6*B28)+(B28*O28)))),IF(AND(C28&gt;0,D28&gt;0),O28+($A29*(('Paramètres - Enzymes'!$C$4*C28*D28)/(('Paramètres - Enzymes'!$C$5*D28)+('Paramètres - Enzymes'!$C$6*C28)+(C28*D28)))),IF(AND(O28&gt;0,I28&gt;0),O28-($A29*('Paramètres - Enzymes'!$H$4*I28)/('Paramètres - Enzymes'!$H$5+I28)),J28)))</f>
        <v>8.125998367682591</v>
      </c>
      <c r="P29" s="10"/>
      <c r="Q29" s="10"/>
      <c r="R29" s="10"/>
      <c r="S29" s="10">
        <f>IF(S28&gt;0,S28-($A29*(('Paramètres - Enzymes'!$C$4*D28*C28)/(('Paramètres - Enzymes'!$C$5*D28)+('Paramètres - Enzymes'!$C$6*C28)+(C28*D28))))+($A29*(('Paramètres - Enzymes'!$D$4*E28)/('Paramètres - Enzymes'!$D$5+E28)))-($A29*('Paramètres - Enzymes'!$E$4*E28)/('Paramètres - Enzymes'!$E$5+E28)),S28)</f>
        <v>191.8721383964709</v>
      </c>
      <c r="T29" s="10">
        <f>IF(T28&gt;0,T28-($A29*(('Paramètres - Enzymes'!$B$4*B28*O28)/(('Paramètres - Enzymes'!$B$5*O28)+('Paramètres - Enzymes'!$B$6*B28)+(B28*O28))))-($A29*('Paramètres - Enzymes'!$H$4*I28)/('Paramètres - Enzymes'!$H$5+I28))-($A29*(('Paramètres - Enzymes'!$F$4*G28*T28)/(('Paramètres - Enzymes'!$F$5*T28)+('Paramètres - Enzymes'!$F$6*G28)+(G28*T28)))),T28)</f>
        <v>97.41613042845775</v>
      </c>
      <c r="U29" s="10"/>
      <c r="V29" s="10">
        <f>IF(AND(L28&gt;0,S28&gt;0),V28-($A29*('Paramètres - Enzymes'!$J$4*K28*AB28)/(('Paramètres - Enzymes'!$J$5*AB28)+('Paramètres - Enzymes'!$J$6*K28)+(K28*AB28))),IF(V28&gt;0,V28,0))</f>
        <v>98.11866361661832</v>
      </c>
      <c r="W29" s="10"/>
      <c r="X29" s="10">
        <f>IF(AND(J28&gt;0,X28&gt;0),X28-($A29*('Paramètres - Enzymes'!$I$4*J28*X28)/(('Paramètres - Enzymes'!$I$5*X28)+('Paramètres - Enzymes'!$I$6*J28)+(J28*X28))),X28)</f>
        <v>99.46337455430896</v>
      </c>
      <c r="Y29" s="10"/>
      <c r="Z29" s="10"/>
      <c r="AA29" s="10"/>
      <c r="AB29" s="10">
        <f>IF(AND(L28&gt;0,S28&gt;0),AB28-($A29*('Paramètres - Enzymes'!$J$4*K28*AB28)/(('Paramètres - Enzymes'!$J$5*AB28)+('Paramètres - Enzymes'!$J$6*K28)+(K28*AB28))),IF(AB28&gt;0,AB28,0))</f>
        <v>98.11866361661832</v>
      </c>
    </row>
    <row r="30" ht="20.35" customHeight="1">
      <c r="A30" s="8">
        <f>A29+'Paramètres - Tableau 1'!$A$2*86400</f>
        <v>14</v>
      </c>
      <c r="B30" s="9">
        <f>IF(AND(B29&gt;0,O29&gt;0),B29-($A30*(('Paramètres - Enzymes'!$B$4*B29*O29)/(('Paramètres - Enzymes'!$B$5*O29)+('Paramètres - Enzymes'!$B$6*B29)+(B29*O29)))),B29)</f>
        <v>7.98732097415043</v>
      </c>
      <c r="C30" s="9">
        <f>IF(AND(B29&gt;0,O29&gt;0),C29+($A30*(('Paramètres - Enzymes'!$B$4*B29*O29)/(('Paramètres - Enzymes'!$B$5*O29)+('Paramètres - Enzymes'!$B$6*B29)+(B29*O29)))),IF(C29&gt;0,C29-($A30*(('Paramètres - Enzymes'!$C$4*C29*D29)/(('Paramètres - Enzymes'!$C$5*C29)+('Paramètres - Enzymes'!$C$6*D29)+(D29*C29)))),C29))</f>
        <v>2.01267902584957</v>
      </c>
      <c r="D30" s="9">
        <f>IF(AND(M29&gt;0,T29&gt;0),D29+($A30*('Paramètres - Enzymes'!$L$4*D29*T29)/(('Paramètres - Enzymes'!$L$5*T29)+('Paramètres - Enzymes'!$L$6*D29)+(D29*T29))),IF(D29&gt;0,D29-($A30*('Paramètres - Enzymes'!$C$4*D29*C29)/(('Paramètres - Enzymes'!$C$5*D29)+('Paramètres - Enzymes'!$C$6*C29)+(C29*D29))),D29))</f>
        <v>4.072596495828042</v>
      </c>
      <c r="E30" s="9">
        <f>IF(AND(D29&gt;0,C29&gt;0,S29&gt;0),E29+($A30*(('Paramètres - Enzymes'!$C$4*C29*D29)/(('Paramètres - Enzymes'!$C$5*D29)+('Paramètres - Enzymes'!$C$6*C29)+(C29*D29)))),IF(E29&gt;0,E29-($A30*(('Paramètres - Enzymes'!$D$4*E29)/('Paramètres - Enzymes'!$D$5+E29))),E29))</f>
        <v>5.932368116415884</v>
      </c>
      <c r="F30" s="9">
        <f>IF(AND(E29&gt;0,S29&gt;0),F29+($A30*('Paramètres - Enzymes'!$D$4*E29)/('Paramètres - Enzymes'!$D$5+E29)),IF(F29&gt;0,F29-($A30*('Paramètres - Enzymes'!$E$4*F29)/('Paramètres - Enzymes'!$E$5+F29)),E29))</f>
        <v>1.24406888496812</v>
      </c>
      <c r="G30" s="9">
        <f>IF(AND(F29&gt;0,S29&gt;0),G29+($A30*('Paramètres - Enzymes'!$E$4*F29)/('Paramètres - Enzymes'!$E$5+F29)),IF(G29&gt;0,G29-($A30*(('Paramètres - Enzymes'!$F$4*G29*T29)/(('Paramètres - Enzymes'!$F$5*T29)+('Paramètres - Enzymes'!$F$6*G29)+(G29*T29)))),G29))</f>
        <v>1.510778707759439</v>
      </c>
      <c r="H30" s="9">
        <f>IF(AND(G29&gt;0,T29&gt;0),H29+($A30*(('Paramètres - Enzymes'!$F$4*G29*T29)/(('Paramètres - Enzymes'!$F$5*T29)+('Paramètres - Enzymes'!$F$6*G29)+(G29*T29)))),IF(H29&gt;0,H29-($A30*('Paramètres - Enzymes'!$G$4*H29)/('Paramètres - Enzymes'!$G$5+H29)),H29))</f>
        <v>0.3563625045337607</v>
      </c>
      <c r="I30" s="9">
        <f>IF(H29&gt;0,I29+($A30*('Paramètres - Enzymes'!$G$4*H29)/('Paramètres - Enzymes'!$G$5+H29)),IF(I29&gt;0,I29-($A30*('Paramètres - Enzymes'!$H$4*I29)/('Paramètres - Enzymes'!$H$5+I29)),I29))</f>
        <v>0.1393228792041151</v>
      </c>
      <c r="J30" s="9">
        <f>IF(I29&gt;0,J29+($A30*('Paramètres - Enzymes'!$H$4*I29)/('Paramètres - Enzymes'!$H$5+I29)),IF(J29&gt;0,J29-($A30*('Paramètres - Enzymes'!$I$4*J29*X29)/(('Paramètres - Enzymes'!$I$5*X29)+('Paramètres - Enzymes'!$I$6*J29)+(J29*X29))),J29))</f>
        <v>0.5010487649254811</v>
      </c>
      <c r="K30" s="9">
        <f>IF(AND(J29&gt;0,X29&gt;0),K29+($A30*('Paramètres - Enzymes'!$I$4*J29*X29*O29)/(('Paramètres - Enzymes'!$I$5*X29*O29)+('Paramètres - Enzymes'!$I$6*J29*O29)+(J29*X29*O29)+('Paramètres - Enzymes'!$I$7*J29*X29))),IF(K29&gt;0,K29,0))</f>
        <v>50.65166311639911</v>
      </c>
      <c r="L30" s="9">
        <f>IF(AND(K29&gt;0,V29&gt;0,AB29&gt;0),L29+($A30*('Paramètres - Enzymes'!$J$4*K29*AB29)/(('Paramètres - Enzymes'!$J$5*AB29)+('Paramètres - Enzymes'!$J$6*K29)+(K29*AB29))),IF(L29&gt;0,L29,0))</f>
        <v>2.026055235754699</v>
      </c>
      <c r="M30" s="9"/>
      <c r="N30" s="9"/>
      <c r="O30" s="9">
        <f>IF(AND(O29&gt;0,B29&gt;0),O29-($A30*(('Paramètres - Enzymes'!$B$4*B29*O29)/(('Paramètres - Enzymes'!$B$5*O29)+('Paramètres - Enzymes'!$B$6*B29)+(B29*O29)))),IF(AND(C29&gt;0,D29&gt;0),O29+($A30*(('Paramètres - Enzymes'!$C$4*C29*D29)/(('Paramètres - Enzymes'!$C$5*D29)+('Paramètres - Enzymes'!$C$6*C29)+(C29*D29)))),IF(AND(O29&gt;0,I29&gt;0),O29-($A30*('Paramètres - Enzymes'!$H$4*I29)/('Paramètres - Enzymes'!$H$5+I29)),J29)))</f>
        <v>7.98732097415043</v>
      </c>
      <c r="P30" s="9"/>
      <c r="Q30" s="9"/>
      <c r="R30" s="9"/>
      <c r="S30" s="9">
        <f>IF(S29&gt;0,S29-($A30*(('Paramètres - Enzymes'!$C$4*D29*C29)/(('Paramètres - Enzymes'!$C$5*D29)+('Paramètres - Enzymes'!$C$6*C29)+(C29*D29))))+($A30*(('Paramètres - Enzymes'!$D$4*E29)/('Paramètres - Enzymes'!$D$5+E29)))-($A30*('Paramètres - Enzymes'!$E$4*E29)/('Paramètres - Enzymes'!$E$5+E29)),S29)</f>
        <v>191.4201674699227</v>
      </c>
      <c r="T30" s="9">
        <f>IF(T29&gt;0,T29-($A30*(('Paramètres - Enzymes'!$B$4*B29*O29)/(('Paramètres - Enzymes'!$B$5*O29)+('Paramètres - Enzymes'!$B$6*B29)+(B29*O29))))-($A30*('Paramètres - Enzymes'!$H$4*I29)/('Paramètres - Enzymes'!$H$5+I29))-($A30*(('Paramètres - Enzymes'!$F$4*G29*T29)/(('Paramètres - Enzymes'!$F$5*T29)+('Paramètres - Enzymes'!$F$6*G29)+(G29*T29)))),T29)</f>
        <v>97.12990970469119</v>
      </c>
      <c r="U30" s="9"/>
      <c r="V30" s="9">
        <f>IF(AND(L29&gt;0,S29&gt;0),V29-($A30*('Paramètres - Enzymes'!$J$4*K29*AB29)/(('Paramètres - Enzymes'!$J$5*AB29)+('Paramètres - Enzymes'!$J$6*K29)+(K29*AB29))),IF(V29&gt;0,V29,0))</f>
        <v>97.9789350631043</v>
      </c>
      <c r="W30" s="9"/>
      <c r="X30" s="9">
        <f>IF(AND(J29&gt;0,X29&gt;0),X29-($A30*('Paramètres - Enzymes'!$I$4*J29*X29)/(('Paramètres - Enzymes'!$I$5*X29)+('Paramètres - Enzymes'!$I$6*J29)+(J29*X29))),X29)</f>
        <v>99.34797783389088</v>
      </c>
      <c r="Y30" s="9"/>
      <c r="Z30" s="9"/>
      <c r="AA30" s="9"/>
      <c r="AB30" s="9">
        <f>IF(AND(L29&gt;0,S29&gt;0),AB29-($A30*('Paramètres - Enzymes'!$J$4*K29*AB29)/(('Paramètres - Enzymes'!$J$5*AB29)+('Paramètres - Enzymes'!$J$6*K29)+(K29*AB29))),IF(AB29&gt;0,AB29,0))</f>
        <v>97.9789350631043</v>
      </c>
    </row>
    <row r="31" ht="20.35" customHeight="1">
      <c r="A31" s="8">
        <f>A30+'Paramètres - Tableau 1'!$A$2*86400</f>
        <v>14.5</v>
      </c>
      <c r="B31" s="10">
        <f>IF(AND(B30&gt;0,O30&gt;0),B30-($A31*(('Paramètres - Enzymes'!$B$4*B30*O30)/(('Paramètres - Enzymes'!$B$5*O30)+('Paramètres - Enzymes'!$B$6*B30)+(B30*O30)))),B30)</f>
        <v>7.843714371478904</v>
      </c>
      <c r="C31" s="10">
        <f>IF(AND(B30&gt;0,O30&gt;0),C30+($A31*(('Paramètres - Enzymes'!$B$4*B30*O30)/(('Paramètres - Enzymes'!$B$5*O30)+('Paramètres - Enzymes'!$B$6*B30)+(B30*O30)))),IF(C30&gt;0,C30-($A31*(('Paramètres - Enzymes'!$C$4*C30*D30)/(('Paramètres - Enzymes'!$C$5*C30)+('Paramètres - Enzymes'!$C$6*D30)+(D30*C30)))),C30))</f>
        <v>2.156285628521097</v>
      </c>
      <c r="D31" s="10">
        <f>IF(AND(M30&gt;0,T30&gt;0),D30+($A31*('Paramètres - Enzymes'!$L$4*D30*T30)/(('Paramètres - Enzymes'!$L$5*T30)+('Paramètres - Enzymes'!$L$6*D30)+(D30*T30))),IF(D30&gt;0,D30-($A31*('Paramètres - Enzymes'!$C$4*D30*C30)/(('Paramètres - Enzymes'!$C$5*D30)+('Paramètres - Enzymes'!$C$6*C30)+(C30*D30))),D30))</f>
        <v>3.628022248075419</v>
      </c>
      <c r="E31" s="10">
        <f>IF(AND(D30&gt;0,C30&gt;0,S30&gt;0),E30+($A31*(('Paramètres - Enzymes'!$C$4*C30*D30)/(('Paramètres - Enzymes'!$C$5*D30)+('Paramètres - Enzymes'!$C$6*C30)+(C30*D30)))),IF(E30&gt;0,E30-($A31*(('Paramètres - Enzymes'!$D$4*E30)/('Paramètres - Enzymes'!$D$5+E30))),E30))</f>
        <v>6.376942364168507</v>
      </c>
      <c r="F31" s="10">
        <f>IF(AND(E30&gt;0,S30&gt;0),F30+($A31*('Paramètres - Enzymes'!$D$4*E30)/('Paramètres - Enzymes'!$D$5+E30)),IF(F30&gt;0,F30-($A31*('Paramètres - Enzymes'!$E$4*F30)/('Paramètres - Enzymes'!$E$5+F30)),E30))</f>
        <v>1.365353251876447</v>
      </c>
      <c r="G31" s="10">
        <f>IF(AND(F30&gt;0,S30&gt;0),G30+($A31*('Paramètres - Enzymes'!$E$4*F30)/('Paramètres - Enzymes'!$E$5+F30)),IF(G30&gt;0,G30-($A31*(('Paramètres - Enzymes'!$F$4*G30*T30)/(('Paramètres - Enzymes'!$F$5*T30)+('Paramètres - Enzymes'!$F$6*G30)+(G30*T30)))),G30))</f>
        <v>1.649309116835213</v>
      </c>
      <c r="H31" s="10">
        <f>IF(AND(G30&gt;0,T30&gt;0),H30+($A31*(('Paramètres - Enzymes'!$F$4*G30*T30)/(('Paramètres - Enzymes'!$F$5*T30)+('Paramètres - Enzymes'!$F$6*G30)+(G30*T30)))),IF(H30&gt;0,H30-($A31*('Paramètres - Enzymes'!$G$4*H30)/('Paramètres - Enzymes'!$G$5+H30)),H30))</f>
        <v>0.4123484027316822</v>
      </c>
      <c r="I31" s="10">
        <f>IF(H30&gt;0,I30+($A31*('Paramètres - Enzymes'!$G$4*H30)/('Paramètres - Enzymes'!$G$5+H30)),IF(I30&gt;0,I30-($A31*('Paramètres - Enzymes'!$H$4*I30)/('Paramètres - Enzymes'!$H$5+I30)),I30))</f>
        <v>0.1724726136935593</v>
      </c>
      <c r="J31" s="10">
        <f>IF(I30&gt;0,J30+($A31*('Paramètres - Enzymes'!$H$4*I30)/('Paramètres - Enzymes'!$H$5+I30)),IF(J30&gt;0,J30-($A31*('Paramètres - Enzymes'!$I$4*J30*X30)/(('Paramètres - Enzymes'!$I$5*X30)+('Paramètres - Enzymes'!$I$6*J30)+(J30*X30))),J30))</f>
        <v>0.6077543969627821</v>
      </c>
      <c r="K31" s="10">
        <f>IF(AND(J30&gt;0,X30&gt;0),K30+($A31*('Paramètres - Enzymes'!$I$4*J30*X30*O30)/(('Paramètres - Enzymes'!$I$5*X30*O30)+('Paramètres - Enzymes'!$I$6*J30*O30)+(J30*X30*O30)+('Paramètres - Enzymes'!$I$7*J30*X30))),IF(K30&gt;0,K30,0))</f>
        <v>50.77526482744889</v>
      </c>
      <c r="L31" s="10">
        <f>IF(AND(K30&gt;0,V30&gt;0,AB30&gt;0),L30+($A31*('Paramètres - Enzymes'!$J$4*K30*AB30)/(('Paramètres - Enzymes'!$J$5*AB30)+('Paramètres - Enzymes'!$J$6*K30)+(K30*AB30))),IF(L30&gt;0,L30,0))</f>
        <v>2.170774380344752</v>
      </c>
      <c r="M31" s="10"/>
      <c r="N31" s="10"/>
      <c r="O31" s="10">
        <f>IF(AND(O30&gt;0,B30&gt;0),O30-($A31*(('Paramètres - Enzymes'!$B$4*B30*O30)/(('Paramètres - Enzymes'!$B$5*O30)+('Paramètres - Enzymes'!$B$6*B30)+(B30*O30)))),IF(AND(C30&gt;0,D30&gt;0),O30+($A31*(('Paramètres - Enzymes'!$C$4*C30*D30)/(('Paramètres - Enzymes'!$C$5*D30)+('Paramètres - Enzymes'!$C$6*C30)+(C30*D30)))),IF(AND(O30&gt;0,I30&gt;0),O30-($A31*('Paramètres - Enzymes'!$H$4*I30)/('Paramètres - Enzymes'!$H$5+I30)),J30)))</f>
        <v>7.843714371478904</v>
      </c>
      <c r="P31" s="10"/>
      <c r="Q31" s="10"/>
      <c r="R31" s="10"/>
      <c r="S31" s="10">
        <f>IF(S30&gt;0,S30-($A31*(('Paramètres - Enzymes'!$C$4*D30*C30)/(('Paramètres - Enzymes'!$C$5*D30)+('Paramètres - Enzymes'!$C$6*C30)+(C30*D30))))+($A31*(('Paramètres - Enzymes'!$D$4*E30)/('Paramètres - Enzymes'!$D$5+E30)))-($A31*('Paramètres - Enzymes'!$E$4*E30)/('Paramètres - Enzymes'!$E$5+E30)),S30)</f>
        <v>190.9532839065542</v>
      </c>
      <c r="T31" s="10">
        <f>IF(T30&gt;0,T30-($A31*(('Paramètres - Enzymes'!$B$4*B30*O30)/(('Paramètres - Enzymes'!$B$5*O30)+('Paramètres - Enzymes'!$B$6*B30)+(B30*O30))))-($A31*('Paramètres - Enzymes'!$H$4*I30)/('Paramètres - Enzymes'!$H$5+I30))-($A31*(('Paramètres - Enzymes'!$F$4*G30*T30)/(('Paramètres - Enzymes'!$F$5*T30)+('Paramètres - Enzymes'!$F$6*G30)+(G30*T30)))),T30)</f>
        <v>96.82361157178444</v>
      </c>
      <c r="U31" s="10"/>
      <c r="V31" s="10">
        <f>IF(AND(L30&gt;0,S30&gt;0),V30-($A31*('Paramètres - Enzymes'!$J$4*K30*AB30)/(('Paramètres - Enzymes'!$J$5*AB30)+('Paramètres - Enzymes'!$J$6*K30)+(K30*AB30))),IF(V30&gt;0,V30,0))</f>
        <v>97.83421591851425</v>
      </c>
      <c r="W31" s="10"/>
      <c r="X31" s="10">
        <f>IF(AND(J30&gt;0,X30&gt;0),X30-($A31*('Paramètres - Enzymes'!$I$4*J30*X30)/(('Paramètres - Enzymes'!$I$5*X30)+('Paramètres - Enzymes'!$I$6*J30)+(J30*X30))),X30)</f>
        <v>99.22427975299499</v>
      </c>
      <c r="Y31" s="10"/>
      <c r="Z31" s="10"/>
      <c r="AA31" s="10"/>
      <c r="AB31" s="10">
        <f>IF(AND(L30&gt;0,S30&gt;0),AB30-($A31*('Paramètres - Enzymes'!$J$4*K30*AB30)/(('Paramètres - Enzymes'!$J$5*AB30)+('Paramètres - Enzymes'!$J$6*K30)+(K30*AB30))),IF(AB30&gt;0,AB30,0))</f>
        <v>97.83421591851425</v>
      </c>
    </row>
    <row r="32" ht="20.35" customHeight="1">
      <c r="A32" s="8">
        <f>A31+'Paramètres - Tableau 1'!$A$2*86400</f>
        <v>15</v>
      </c>
      <c r="B32" s="9">
        <f>IF(AND(B31&gt;0,O31&gt;0),B31-($A32*(('Paramètres - Enzymes'!$B$4*B31*O31)/(('Paramètres - Enzymes'!$B$5*O31)+('Paramètres - Enzymes'!$B$6*B31)+(B31*O31)))),B31)</f>
        <v>7.695181949485864</v>
      </c>
      <c r="C32" s="9">
        <f>IF(AND(B31&gt;0,O31&gt;0),C31+($A32*(('Paramètres - Enzymes'!$B$4*B31*O31)/(('Paramètres - Enzymes'!$B$5*O31)+('Paramètres - Enzymes'!$B$6*B31)+(B31*O31)))),IF(C31&gt;0,C31-($A32*(('Paramètres - Enzymes'!$C$4*C31*D31)/(('Paramètres - Enzymes'!$C$5*C31)+('Paramètres - Enzymes'!$C$6*D31)+(D31*C31)))),C31))</f>
        <v>2.304818050514136</v>
      </c>
      <c r="D32" s="9">
        <f>IF(AND(M31&gt;0,T31&gt;0),D31+($A32*('Paramètres - Enzymes'!$L$4*D31*T31)/(('Paramètres - Enzymes'!$L$5*T31)+('Paramètres - Enzymes'!$L$6*D31)+(D31*T31))),IF(D31&gt;0,D31-($A32*('Paramètres - Enzymes'!$C$4*D31*C31)/(('Paramètres - Enzymes'!$C$5*D31)+('Paramètres - Enzymes'!$C$6*C31)+(C31*D31))),D31))</f>
        <v>3.168026677807169</v>
      </c>
      <c r="E32" s="9">
        <f>IF(AND(D31&gt;0,C31&gt;0,S31&gt;0),E31+($A32*(('Paramètres - Enzymes'!$C$4*C31*D31)/(('Paramètres - Enzymes'!$C$5*D31)+('Paramètres - Enzymes'!$C$6*C31)+(C31*D31)))),IF(E31&gt;0,E31-($A32*(('Paramètres - Enzymes'!$D$4*E31)/('Paramètres - Enzymes'!$D$5+E31))),E31))</f>
        <v>6.836937934436757</v>
      </c>
      <c r="F32" s="9">
        <f>IF(AND(E31&gt;0,S31&gt;0),F31+($A32*('Paramètres - Enzymes'!$D$4*E31)/('Paramètres - Enzymes'!$D$5+E31)),IF(F31&gt;0,F31-($A32*('Paramètres - Enzymes'!$E$4*F31)/('Paramètres - Enzymes'!$E$5+F31)),E31))</f>
        <v>1.492266966803177</v>
      </c>
      <c r="G32" s="9">
        <f>IF(AND(F31&gt;0,S31&gt;0),G31+($A32*('Paramètres - Enzymes'!$E$4*F31)/('Paramètres - Enzymes'!$E$5+F31)),IF(G31&gt;0,G31-($A32*(('Paramètres - Enzymes'!$F$4*G31*T31)/(('Paramètres - Enzymes'!$F$5*T31)+('Paramètres - Enzymes'!$F$6*G31)+(G31*T31)))),G31))</f>
        <v>1.793186681842345</v>
      </c>
      <c r="H32" s="9">
        <f>IF(AND(G31&gt;0,T31&gt;0),H31+($A32*(('Paramètres - Enzymes'!$F$4*G31*T31)/(('Paramètres - Enzymes'!$F$5*T31)+('Paramètres - Enzymes'!$F$6*G31)+(G31*T31)))),IF(H31&gt;0,H31-($A32*('Paramètres - Enzymes'!$G$4*H31)/('Paramètres - Enzymes'!$G$5+H31)),H31))</f>
        <v>0.4734117339593638</v>
      </c>
      <c r="I32" s="9">
        <f>IF(H31&gt;0,I31+($A32*('Paramètres - Enzymes'!$G$4*H31)/('Paramètres - Enzymes'!$G$5+H31)),IF(I31&gt;0,I31-($A32*('Paramètres - Enzymes'!$H$4*I31)/('Paramètres - Enzymes'!$H$5+I31)),I31))</f>
        <v>0.2107771943360399</v>
      </c>
      <c r="J32" s="9">
        <f>IF(I31&gt;0,J31+($A32*('Paramètres - Enzymes'!$H$4*I31)/('Paramètres - Enzymes'!$H$5+I31)),IF(J31&gt;0,J31-($A32*('Paramètres - Enzymes'!$I$4*J31*X31)/(('Paramètres - Enzymes'!$I$5*X31)+('Paramètres - Enzymes'!$I$6*J31)+(J31*X31))),J31))</f>
        <v>0.7240423823669958</v>
      </c>
      <c r="K32" s="9">
        <f>IF(AND(J31&gt;0,X31&gt;0),K31+($A32*('Paramètres - Enzymes'!$I$4*J31*X31*O31)/(('Paramètres - Enzymes'!$I$5*X31*O31)+('Paramètres - Enzymes'!$I$6*J31*O31)+(J31*X31*O31)+('Paramètres - Enzymes'!$I$7*J31*X31))),IF(K31&gt;0,K31,0))</f>
        <v>50.9065019113854</v>
      </c>
      <c r="L32" s="9">
        <f>IF(AND(K31&gt;0,V31&gt;0,AB31&gt;0),L31+($A32*('Paramètres - Enzymes'!$J$4*K31*AB31)/(('Paramètres - Enzymes'!$J$5*AB31)+('Paramètres - Enzymes'!$J$6*K31)+(K31*AB31))),IF(L31&gt;0,L31,0))</f>
        <v>2.320484159417</v>
      </c>
      <c r="M32" s="9"/>
      <c r="N32" s="9"/>
      <c r="O32" s="9">
        <f>IF(AND(O31&gt;0,B31&gt;0),O31-($A32*(('Paramètres - Enzymes'!$B$4*B31*O31)/(('Paramètres - Enzymes'!$B$5*O31)+('Paramètres - Enzymes'!$B$6*B31)+(B31*O31)))),IF(AND(C31&gt;0,D31&gt;0),O31+($A32*(('Paramètres - Enzymes'!$C$4*C31*D31)/(('Paramètres - Enzymes'!$C$5*D31)+('Paramètres - Enzymes'!$C$6*C31)+(C31*D31)))),IF(AND(O31&gt;0,I31&gt;0),O31-($A32*('Paramètres - Enzymes'!$H$4*I31)/('Paramètres - Enzymes'!$H$5+I31)),J31)))</f>
        <v>7.695181949485864</v>
      </c>
      <c r="P32" s="9"/>
      <c r="Q32" s="9"/>
      <c r="R32" s="9"/>
      <c r="S32" s="9">
        <f>IF(S31&gt;0,S31-($A32*(('Paramètres - Enzymes'!$C$4*D31*C31)/(('Paramètres - Enzymes'!$C$5*D31)+('Paramètres - Enzymes'!$C$6*C31)+(C31*D31))))+($A32*(('Paramètres - Enzymes'!$D$4*E31)/('Paramètres - Enzymes'!$D$5+E31)))-($A32*('Paramètres - Enzymes'!$E$4*E31)/('Paramètres - Enzymes'!$E$5+E31)),S31)</f>
        <v>190.4715563546511</v>
      </c>
      <c r="T32" s="9">
        <f>IF(T31&gt;0,T31-($A32*(('Paramètres - Enzymes'!$B$4*B31*O31)/(('Paramètres - Enzymes'!$B$5*O31)+('Paramètres - Enzymes'!$B$6*B31)+(B31*O31))))-($A32*('Paramètres - Enzymes'!$H$4*I31)/('Paramètres - Enzymes'!$H$5+I31))-($A32*(('Paramètres - Enzymes'!$F$4*G31*T31)/(('Paramètres - Enzymes'!$F$5*T31)+('Paramètres - Enzymes'!$F$6*G31)+(G31*T31)))),T31)</f>
        <v>96.4977278331595</v>
      </c>
      <c r="U32" s="9"/>
      <c r="V32" s="9">
        <f>IF(AND(L31&gt;0,S31&gt;0),V31-($A32*('Paramètres - Enzymes'!$J$4*K31*AB31)/(('Paramètres - Enzymes'!$J$5*AB31)+('Paramètres - Enzymes'!$J$6*K31)+(K31*AB31))),IF(V31&gt;0,V31,0))</f>
        <v>97.68450613944199</v>
      </c>
      <c r="W32" s="9"/>
      <c r="X32" s="9">
        <f>IF(AND(J31&gt;0,X31&gt;0),X31-($A32*('Paramètres - Enzymes'!$I$4*J31*X31)/(('Paramètres - Enzymes'!$I$5*X31)+('Paramètres - Enzymes'!$I$6*J31)+(J31*X31))),X31)</f>
        <v>99.09293572005316</v>
      </c>
      <c r="Y32" s="9"/>
      <c r="Z32" s="9"/>
      <c r="AA32" s="9"/>
      <c r="AB32" s="9">
        <f>IF(AND(L31&gt;0,S31&gt;0),AB31-($A32*('Paramètres - Enzymes'!$J$4*K31*AB31)/(('Paramètres - Enzymes'!$J$5*AB31)+('Paramètres - Enzymes'!$J$6*K31)+(K31*AB31))),IF(AB31&gt;0,AB31,0))</f>
        <v>97.68450613944199</v>
      </c>
    </row>
    <row r="33" ht="20.35" customHeight="1">
      <c r="A33" s="8">
        <f>A32+'Paramètres - Tableau 1'!$A$2*86400</f>
        <v>15.5</v>
      </c>
      <c r="B33" s="10">
        <f>IF(AND(B32&gt;0,O32&gt;0),B32-($A33*(('Paramètres - Enzymes'!$B$4*B32*O32)/(('Paramètres - Enzymes'!$B$5*O32)+('Paramètres - Enzymes'!$B$6*B32)+(B32*O32)))),B32)</f>
        <v>7.54172742633389</v>
      </c>
      <c r="C33" s="10">
        <f>IF(AND(B32&gt;0,O32&gt;0),C32+($A33*(('Paramètres - Enzymes'!$B$4*B32*O32)/(('Paramètres - Enzymes'!$B$5*O32)+('Paramètres - Enzymes'!$B$6*B32)+(B32*O32)))),IF(C32&gt;0,C32-($A33*(('Paramètres - Enzymes'!$C$4*C32*D32)/(('Paramètres - Enzymes'!$C$5*C32)+('Paramètres - Enzymes'!$C$6*D32)+(D32*C32)))),C32))</f>
        <v>2.45827257366611</v>
      </c>
      <c r="D33" s="10">
        <f>IF(AND(M32&gt;0,T32&gt;0),D32+($A33*('Paramètres - Enzymes'!$L$4*D32*T32)/(('Paramètres - Enzymes'!$L$5*T32)+('Paramètres - Enzymes'!$L$6*D32)+(D32*T32))),IF(D32&gt;0,D32-($A33*('Paramètres - Enzymes'!$C$4*D32*C32)/(('Paramètres - Enzymes'!$C$5*D32)+('Paramètres - Enzymes'!$C$6*C32)+(C32*D32))),D32))</f>
        <v>2.692738235600002</v>
      </c>
      <c r="E33" s="10">
        <f>IF(AND(D32&gt;0,C32&gt;0,S32&gt;0),E32+($A33*(('Paramètres - Enzymes'!$C$4*C32*D32)/(('Paramètres - Enzymes'!$C$5*D32)+('Paramètres - Enzymes'!$C$6*C32)+(C32*D32)))),IF(E32&gt;0,E32-($A33*(('Paramètres - Enzymes'!$D$4*E32)/('Paramètres - Enzymes'!$D$5+E32))),E32))</f>
        <v>7.312226376643925</v>
      </c>
      <c r="F33" s="10">
        <f>IF(AND(E32&gt;0,S32&gt;0),F32+($A33*('Paramètres - Enzymes'!$D$4*E32)/('Paramètres - Enzymes'!$D$5+E32)),IF(F32&gt;0,F32-($A33*('Paramètres - Enzymes'!$E$4*F32)/('Paramètres - Enzymes'!$E$5+F32)),E32))</f>
        <v>1.624783361018801</v>
      </c>
      <c r="G33" s="10">
        <f>IF(AND(F32&gt;0,S32&gt;0),G32+($A33*('Paramètres - Enzymes'!$E$4*F32)/('Paramètres - Enzymes'!$E$5+F32)),IF(G32&gt;0,G32-($A33*(('Paramètres - Enzymes'!$F$4*G32*T32)/(('Paramètres - Enzymes'!$F$5*T32)+('Paramètres - Enzymes'!$F$6*G32)+(G32*T32)))),G32))</f>
        <v>1.94237805705039</v>
      </c>
      <c r="H33" s="10">
        <f>IF(AND(G32&gt;0,T32&gt;0),H32+($A33*(('Paramètres - Enzymes'!$F$4*G32*T32)/(('Paramètres - Enzymes'!$F$5*T32)+('Paramètres - Enzymes'!$F$6*G32)+(G32*T32)))),IF(H32&gt;0,H32-($A33*('Paramètres - Enzymes'!$G$4*H32)/('Paramètres - Enzymes'!$G$5+H32)),H32))</f>
        <v>0.5396602632775842</v>
      </c>
      <c r="I33" s="10">
        <f>IF(H32&gt;0,I32+($A33*('Paramètres - Enzymes'!$G$4*H32)/('Paramètres - Enzymes'!$G$5+H32)),IF(I32&gt;0,I32-($A33*('Paramètres - Enzymes'!$H$4*I32)/('Paramètres - Enzymes'!$H$5+I32)),I32))</f>
        <v>0.2545642243924129</v>
      </c>
      <c r="J33" s="10">
        <f>IF(I32&gt;0,J32+($A33*('Paramètres - Enzymes'!$H$4*I32)/('Paramètres - Enzymes'!$H$5+I32)),IF(J32&gt;0,J32-($A33*('Paramètres - Enzymes'!$I$4*J32*X32)/(('Paramètres - Enzymes'!$I$5*X32)+('Paramètres - Enzymes'!$I$6*J32)+(J32*X32))),J32))</f>
        <v>0.8493235259319761</v>
      </c>
      <c r="K33" s="10">
        <f>IF(AND(J32&gt;0,X32&gt;0),K32+($A33*('Paramètres - Enzymes'!$I$4*J32*X32*O32)/(('Paramètres - Enzymes'!$I$5*X32*O32)+('Paramètres - Enzymes'!$I$6*J32*O32)+(J32*X32*O32)+('Paramètres - Enzymes'!$I$7*J32*X32))),IF(K32&gt;0,K32,0))</f>
        <v>51.04486577442527</v>
      </c>
      <c r="L33" s="10">
        <f>IF(AND(K32&gt;0,V32&gt;0,AB32&gt;0),L32+($A33*('Paramètres - Enzymes'!$J$4*K32*AB32)/(('Paramètres - Enzymes'!$J$5*AB32)+('Paramètres - Enzymes'!$J$6*K32)+(K32*AB32))),IF(L32&gt;0,L32,0))</f>
        <v>2.475184615717481</v>
      </c>
      <c r="M33" s="10"/>
      <c r="N33" s="10"/>
      <c r="O33" s="10">
        <f>IF(AND(O32&gt;0,B32&gt;0),O32-($A33*(('Paramètres - Enzymes'!$B$4*B32*O32)/(('Paramètres - Enzymes'!$B$5*O32)+('Paramètres - Enzymes'!$B$6*B32)+(B32*O32)))),IF(AND(C32&gt;0,D32&gt;0),O32+($A33*(('Paramètres - Enzymes'!$C$4*C32*D32)/(('Paramètres - Enzymes'!$C$5*D32)+('Paramètres - Enzymes'!$C$6*C32)+(C32*D32)))),IF(AND(O32&gt;0,I32&gt;0),O32-($A33*('Paramètres - Enzymes'!$H$4*I32)/('Paramètres - Enzymes'!$H$5+I32)),J32)))</f>
        <v>7.54172742633389</v>
      </c>
      <c r="P33" s="10"/>
      <c r="Q33" s="10"/>
      <c r="R33" s="10"/>
      <c r="S33" s="10">
        <f>IF(S32&gt;0,S32-($A33*(('Paramètres - Enzymes'!$C$4*D32*C32)/(('Paramètres - Enzymes'!$C$5*D32)+('Paramètres - Enzymes'!$C$6*C32)+(C32*D32))))+($A33*(('Paramètres - Enzymes'!$D$4*E32)/('Paramètres - Enzymes'!$D$5+E32)))-($A33*('Paramètres - Enzymes'!$E$4*E32)/('Paramètres - Enzymes'!$E$5+E32)),S32)</f>
        <v>189.9750903908444</v>
      </c>
      <c r="T33" s="10">
        <f>IF(T32&gt;0,T32-($A33*(('Paramètres - Enzymes'!$B$4*B32*O32)/(('Paramètres - Enzymes'!$B$5*O32)+('Paramètres - Enzymes'!$B$6*B32)+(B32*O32))))-($A33*('Paramètres - Enzymes'!$H$4*I32)/('Paramètres - Enzymes'!$H$5+I32))-($A33*(('Paramètres - Enzymes'!$F$4*G32*T32)/(('Paramètres - Enzymes'!$F$5*T32)+('Paramètres - Enzymes'!$F$6*G32)+(G32*T32)))),T32)</f>
        <v>96.15274363712433</v>
      </c>
      <c r="U33" s="10"/>
      <c r="V33" s="10">
        <f>IF(AND(L32&gt;0,S32&gt;0),V32-($A33*('Paramètres - Enzymes'!$J$4*K32*AB32)/(('Paramètres - Enzymes'!$J$5*AB32)+('Paramètres - Enzymes'!$J$6*K32)+(K32*AB32))),IF(V32&gt;0,V32,0))</f>
        <v>97.52980568314152</v>
      </c>
      <c r="W33" s="10"/>
      <c r="X33" s="10">
        <f>IF(AND(J32&gt;0,X32&gt;0),X32-($A33*('Paramètres - Enzymes'!$I$4*J32*X32)/(('Paramètres - Enzymes'!$I$5*X32)+('Paramètres - Enzymes'!$I$6*J32)+(J32*X32))),X32)</f>
        <v>98.95445458738332</v>
      </c>
      <c r="Y33" s="10"/>
      <c r="Z33" s="10"/>
      <c r="AA33" s="10"/>
      <c r="AB33" s="10">
        <f>IF(AND(L32&gt;0,S32&gt;0),AB32-($A33*('Paramètres - Enzymes'!$J$4*K32*AB32)/(('Paramètres - Enzymes'!$J$5*AB32)+('Paramètres - Enzymes'!$J$6*K32)+(K32*AB32))),IF(AB32&gt;0,AB32,0))</f>
        <v>97.52980568314152</v>
      </c>
    </row>
    <row r="34" ht="20.35" customHeight="1">
      <c r="A34" s="8">
        <f>A33+'Paramètres - Tableau 1'!$A$2*86400</f>
        <v>16</v>
      </c>
      <c r="B34" s="9">
        <f>IF(AND(B33&gt;0,O33&gt;0),B33-($A34*(('Paramètres - Enzymes'!$B$4*B33*O33)/(('Paramètres - Enzymes'!$B$5*O33)+('Paramètres - Enzymes'!$B$6*B33)+(B33*O33)))),B33)</f>
        <v>7.383354887926274</v>
      </c>
      <c r="C34" s="9">
        <f>IF(AND(B33&gt;0,O33&gt;0),C33+($A34*(('Paramètres - Enzymes'!$B$4*B33*O33)/(('Paramètres - Enzymes'!$B$5*O33)+('Paramètres - Enzymes'!$B$6*B33)+(B33*O33)))),IF(C33&gt;0,C33-($A34*(('Paramètres - Enzymes'!$C$4*C33*D33)/(('Paramètres - Enzymes'!$C$5*C33)+('Paramètres - Enzymes'!$C$6*D33)+(D33*C33)))),C33))</f>
        <v>2.616645112073726</v>
      </c>
      <c r="D34" s="9">
        <f>IF(AND(M33&gt;0,T33&gt;0),D33+($A34*('Paramètres - Enzymes'!$L$4*D33*T33)/(('Paramètres - Enzymes'!$L$5*T33)+('Paramètres - Enzymes'!$L$6*D33)+(D33*T33))),IF(D33&gt;0,D33-($A34*('Paramètres - Enzymes'!$C$4*D33*C33)/(('Paramètres - Enzymes'!$C$5*D33)+('Paramètres - Enzymes'!$C$6*C33)+(C33*D33))),D33))</f>
        <v>2.202351484814817</v>
      </c>
      <c r="E34" s="9">
        <f>IF(AND(D33&gt;0,C33&gt;0,S33&gt;0),E33+($A34*(('Paramètres - Enzymes'!$C$4*C33*D33)/(('Paramètres - Enzymes'!$C$5*D33)+('Paramètres - Enzymes'!$C$6*C33)+(C33*D33)))),IF(E33&gt;0,E33-($A34*(('Paramètres - Enzymes'!$D$4*E33)/('Paramètres - Enzymes'!$D$5+E33))),E33))</f>
        <v>7.802613127429109</v>
      </c>
      <c r="F34" s="9">
        <f>IF(AND(E33&gt;0,S33&gt;0),F33+($A34*('Paramètres - Enzymes'!$D$4*E33)/('Paramètres - Enzymes'!$D$5+E33)),IF(F33&gt;0,F33-($A34*('Paramètres - Enzymes'!$E$4*F33)/('Paramètres - Enzymes'!$E$5+F33)),E33))</f>
        <v>1.76287648651511</v>
      </c>
      <c r="G34" s="9">
        <f>IF(AND(F33&gt;0,S33&gt;0),G33+($A34*('Paramètres - Enzymes'!$E$4*F33)/('Paramètres - Enzymes'!$E$5+F33)),IF(G33&gt;0,G33-($A34*(('Paramètres - Enzymes'!$F$4*G33*T33)/(('Paramètres - Enzymes'!$F$5*T33)+('Paramètres - Enzymes'!$F$6*G33)+(G33*T33)))),G33))</f>
        <v>2.09685420423009</v>
      </c>
      <c r="H34" s="9">
        <f>IF(AND(G33&gt;0,T33&gt;0),H33+($A34*(('Paramètres - Enzymes'!$F$4*G33*T33)/(('Paramètres - Enzymes'!$F$5*T33)+('Paramètres - Enzymes'!$F$6*G33)+(G33*T33)))),IF(H33&gt;0,H33-($A34*('Paramètres - Enzymes'!$G$4*H33)/('Paramètres - Enzymes'!$G$5+H33)),H33))</f>
        <v>0.6111896567388734</v>
      </c>
      <c r="I34" s="9">
        <f>IF(H33&gt;0,I33+($A34*('Paramètres - Enzymes'!$G$4*H33)/('Paramètres - Enzymes'!$G$5+H33)),IF(I33&gt;0,I33-($A34*('Paramètres - Enzymes'!$H$4*I33)/('Paramètres - Enzymes'!$H$5+I33)),I33))</f>
        <v>0.3041294684569089</v>
      </c>
      <c r="J34" s="9">
        <f>IF(I33&gt;0,J33+($A34*('Paramètres - Enzymes'!$H$4*I33)/('Paramètres - Enzymes'!$H$5+I33)),IF(J33&gt;0,J33-($A34*('Paramètres - Enzymes'!$I$4*J33*X33)/(('Paramètres - Enzymes'!$I$5*X33)+('Paramètres - Enzymes'!$I$6*J33)+(J33*X33))),J33))</f>
        <v>0.9830564881143877</v>
      </c>
      <c r="K34" s="9">
        <f>IF(AND(J33&gt;0,X33&gt;0),K33+($A34*('Paramètres - Enzymes'!$I$4*J33*X33*O33)/(('Paramètres - Enzymes'!$I$5*X33*O33)+('Paramètres - Enzymes'!$I$6*J33*O33)+(J33*X33*O33)+('Paramètres - Enzymes'!$I$7*J33*X33))),IF(K33&gt;0,K33,0))</f>
        <v>51.18996237676296</v>
      </c>
      <c r="L34" s="9">
        <f>IF(AND(K33&gt;0,V33&gt;0,AB33&gt;0),L33+($A34*('Paramètres - Enzymes'!$J$4*K33*AB33)/(('Paramètres - Enzymes'!$J$5*AB33)+('Paramètres - Enzymes'!$J$6*K33)+(K33*AB33))),IF(L33&gt;0,L33,0))</f>
        <v>2.634875791550912</v>
      </c>
      <c r="M34" s="9"/>
      <c r="N34" s="9"/>
      <c r="O34" s="9">
        <f>IF(AND(O33&gt;0,B33&gt;0),O33-($A34*(('Paramètres - Enzymes'!$B$4*B33*O33)/(('Paramètres - Enzymes'!$B$5*O33)+('Paramètres - Enzymes'!$B$6*B33)+(B33*O33)))),IF(AND(C33&gt;0,D33&gt;0),O33+($A34*(('Paramètres - Enzymes'!$C$4*C33*D33)/(('Paramètres - Enzymes'!$C$5*D33)+('Paramètres - Enzymes'!$C$6*C33)+(C33*D33)))),IF(AND(O33&gt;0,I33&gt;0),O33-($A34*('Paramètres - Enzymes'!$H$4*I33)/('Paramètres - Enzymes'!$H$5+I33)),J33)))</f>
        <v>7.383354887926274</v>
      </c>
      <c r="P34" s="9"/>
      <c r="Q34" s="9"/>
      <c r="R34" s="9"/>
      <c r="S34" s="9">
        <f>IF(S33&gt;0,S33-($A34*(('Paramètres - Enzymes'!$C$4*D33*C33)/(('Paramètres - Enzymes'!$C$5*D33)+('Paramètres - Enzymes'!$C$6*C33)+(C33*D33))))+($A34*(('Paramètres - Enzymes'!$D$4*E33)/('Paramètres - Enzymes'!$D$5+E33)))-($A34*('Paramètres - Enzymes'!$E$4*E33)/('Paramètres - Enzymes'!$E$5+E33)),S33)</f>
        <v>189.4640580394157</v>
      </c>
      <c r="T34" s="9">
        <f>IF(T33&gt;0,T33-($A34*(('Paramètres - Enzymes'!$B$4*B33*O33)/(('Paramètres - Enzymes'!$B$5*O33)+('Paramètres - Enzymes'!$B$6*B33)+(B33*O33))))-($A34*('Paramètres - Enzymes'!$H$4*I33)/('Paramètres - Enzymes'!$H$5+I33))-($A34*(('Paramètres - Enzymes'!$F$4*G33*T33)/(('Paramètres - Enzymes'!$F$5*T33)+('Paramètres - Enzymes'!$F$6*G33)+(G33*T33)))),T33)</f>
        <v>95.78910874307302</v>
      </c>
      <c r="U34" s="9"/>
      <c r="V34" s="9">
        <f>IF(AND(L33&gt;0,S33&gt;0),V33-($A34*('Paramètres - Enzymes'!$J$4*K33*AB33)/(('Paramètres - Enzymes'!$J$5*AB33)+('Paramètres - Enzymes'!$J$6*K33)+(K33*AB33))),IF(V33&gt;0,V33,0))</f>
        <v>97.37011450730809</v>
      </c>
      <c r="W34" s="9"/>
      <c r="X34" s="9">
        <f>IF(AND(J33&gt;0,X33&gt;0),X33-($A34*('Paramètres - Enzymes'!$I$4*J33*X33)/(('Paramètres - Enzymes'!$I$5*X33)+('Paramètres - Enzymes'!$I$6*J33)+(J33*X33))),X33)</f>
        <v>98.80923050919556</v>
      </c>
      <c r="Y34" s="9"/>
      <c r="Z34" s="9"/>
      <c r="AA34" s="9"/>
      <c r="AB34" s="9">
        <f>IF(AND(L33&gt;0,S33&gt;0),AB33-($A34*('Paramètres - Enzymes'!$J$4*K33*AB33)/(('Paramètres - Enzymes'!$J$5*AB33)+('Paramètres - Enzymes'!$J$6*K33)+(K33*AB33))),IF(AB33&gt;0,AB33,0))</f>
        <v>97.37011450730809</v>
      </c>
    </row>
    <row r="35" ht="20.35" customHeight="1">
      <c r="A35" s="8">
        <f>A34+'Paramètres - Tableau 1'!$A$2*86400</f>
        <v>16.5</v>
      </c>
      <c r="B35" s="10">
        <f>IF(AND(B34&gt;0,O34&gt;0),B34-($A35*(('Paramètres - Enzymes'!$B$4*B34*O34)/(('Paramètres - Enzymes'!$B$5*O34)+('Paramètres - Enzymes'!$B$6*B34)+(B34*O34)))),B34)</f>
        <v>7.220068833605702</v>
      </c>
      <c r="C35" s="10">
        <f>IF(AND(B34&gt;0,O34&gt;0),C34+($A35*(('Paramètres - Enzymes'!$B$4*B34*O34)/(('Paramètres - Enzymes'!$B$5*O34)+('Paramètres - Enzymes'!$B$6*B34)+(B34*O34)))),IF(C34&gt;0,C34-($A35*(('Paramètres - Enzymes'!$C$4*C34*D34)/(('Paramètres - Enzymes'!$C$5*C34)+('Paramètres - Enzymes'!$C$6*D34)+(D34*C34)))),C34))</f>
        <v>2.779931166394298</v>
      </c>
      <c r="D35" s="10">
        <f>IF(AND(M34&gt;0,T34&gt;0),D34+($A35*('Paramètres - Enzymes'!$L$4*D34*T34)/(('Paramètres - Enzymes'!$L$5*T34)+('Paramètres - Enzymes'!$L$6*D34)+(D34*T34))),IF(D34&gt;0,D34-($A35*('Paramètres - Enzymes'!$C$4*D34*C34)/(('Paramètres - Enzymes'!$C$5*D34)+('Paramètres - Enzymes'!$C$6*C34)+(C34*D34))),D34))</f>
        <v>1.697191102934599</v>
      </c>
      <c r="E35" s="10">
        <f>IF(AND(D34&gt;0,C34&gt;0,S34&gt;0),E34+($A35*(('Paramètres - Enzymes'!$C$4*C34*D34)/(('Paramètres - Enzymes'!$C$5*D34)+('Paramètres - Enzymes'!$C$6*C34)+(C34*D34)))),IF(E34&gt;0,E34-($A35*(('Paramètres - Enzymes'!$D$4*E34)/('Paramètres - Enzymes'!$D$5+E34))),E34))</f>
        <v>8.307773509309328</v>
      </c>
      <c r="F35" s="10">
        <f>IF(AND(E34&gt;0,S34&gt;0),F34+($A35*('Paramètres - Enzymes'!$D$4*E34)/('Paramètres - Enzymes'!$D$5+E34)),IF(F34&gt;0,F34-($A35*('Paramètres - Enzymes'!$E$4*F34)/('Paramètres - Enzymes'!$E$5+F34)),E34))</f>
        <v>1.906521107533701</v>
      </c>
      <c r="G35" s="10">
        <f>IF(AND(F34&gt;0,S34&gt;0),G34+($A35*('Paramètres - Enzymes'!$E$4*F34)/('Paramètres - Enzymes'!$E$5+F34)),IF(G34&gt;0,G34-($A35*(('Paramètres - Enzymes'!$F$4*G34*T34)/(('Paramètres - Enzymes'!$F$5*T34)+('Paramètres - Enzymes'!$F$6*G34)+(G34*T34)))),G34))</f>
        <v>2.256589721096458</v>
      </c>
      <c r="H35" s="10">
        <f>IF(AND(G34&gt;0,T34&gt;0),H34+($A35*(('Paramètres - Enzymes'!$F$4*G34*T34)/(('Paramètres - Enzymes'!$F$5*T34)+('Paramètres - Enzymes'!$F$6*G34)+(G34*T34)))),IF(H34&gt;0,H34-($A35*('Paramètres - Enzymes'!$G$4*H34)/('Paramètres - Enzymes'!$G$5+H34)),H34))</f>
        <v>0.6880844707528916</v>
      </c>
      <c r="I35" s="10">
        <f>IF(H34&gt;0,I34+($A35*('Paramètres - Enzymes'!$G$4*H34)/('Paramètres - Enzymes'!$G$5+H34)),IF(I34&gt;0,I34-($A35*('Paramètres - Enzymes'!$H$4*I34)/('Paramètres - Enzymes'!$H$5+I34)),I34))</f>
        <v>0.3597353730159655</v>
      </c>
      <c r="J35" s="10">
        <f>IF(I34&gt;0,J34+($A35*('Paramètres - Enzymes'!$H$4*I34)/('Paramètres - Enzymes'!$H$5+I34)),IF(J34&gt;0,J34-($A35*('Paramètres - Enzymes'!$I$4*J34*X34)/(('Paramètres - Enzymes'!$I$5*X34)+('Paramètres - Enzymes'!$I$6*J34)+(J34*X34))),J34))</f>
        <v>1.124759923623585</v>
      </c>
      <c r="K35" s="10">
        <f>IF(AND(J34&gt;0,X34&gt;0),K34+($A35*('Paramètres - Enzymes'!$I$4*J34*X34*O34)/(('Paramètres - Enzymes'!$I$5*X34*O34)+('Paramètres - Enzymes'!$I$6*J34*O34)+(J34*X34*O34)+('Paramètres - Enzymes'!$I$7*J34*X34))),IF(K34&gt;0,K34,0))</f>
        <v>51.34148530430803</v>
      </c>
      <c r="L35" s="10">
        <f>IF(AND(K34&gt;0,V34&gt;0,AB34&gt;0),L34+($A35*('Paramètres - Enzymes'!$J$4*K34*AB34)/(('Paramètres - Enzymes'!$J$5*AB34)+('Paramètres - Enzymes'!$J$6*K34)+(K34*AB34))),IF(L34&gt;0,L34,0))</f>
        <v>2.799557728955941</v>
      </c>
      <c r="M35" s="10"/>
      <c r="N35" s="10"/>
      <c r="O35" s="10">
        <f>IF(AND(O34&gt;0,B34&gt;0),O34-($A35*(('Paramètres - Enzymes'!$B$4*B34*O34)/(('Paramètres - Enzymes'!$B$5*O34)+('Paramètres - Enzymes'!$B$6*B34)+(B34*O34)))),IF(AND(C34&gt;0,D34&gt;0),O34+($A35*(('Paramètres - Enzymes'!$C$4*C34*D34)/(('Paramètres - Enzymes'!$C$5*D34)+('Paramètres - Enzymes'!$C$6*C34)+(C34*D34)))),IF(AND(O34&gt;0,I34&gt;0),O34-($A35*('Paramètres - Enzymes'!$H$4*I34)/('Paramètres - Enzymes'!$H$5+I34)),J34)))</f>
        <v>7.220068833605702</v>
      </c>
      <c r="P35" s="10"/>
      <c r="Q35" s="10"/>
      <c r="R35" s="10"/>
      <c r="S35" s="10">
        <f>IF(S34&gt;0,S34-($A35*(('Paramètres - Enzymes'!$C$4*D34*C34)/(('Paramètres - Enzymes'!$C$5*D34)+('Paramètres - Enzymes'!$C$6*C34)+(C34*D34))))+($A35*(('Paramètres - Enzymes'!$D$4*E34)/('Paramètres - Enzymes'!$D$5+E34)))-($A35*('Paramètres - Enzymes'!$E$4*E34)/('Paramètres - Enzymes'!$E$5+E34)),S34)</f>
        <v>188.9387618243948</v>
      </c>
      <c r="T35" s="10">
        <f>IF(T34&gt;0,T34-($A35*(('Paramètres - Enzymes'!$B$4*B34*O34)/(('Paramètres - Enzymes'!$B$5*O34)+('Paramètres - Enzymes'!$B$6*B34)+(B34*O34))))-($A35*('Paramètres - Enzymes'!$H$4*I34)/('Paramètres - Enzymes'!$H$5+I34))-($A35*(('Paramètres - Enzymes'!$F$4*G34*T34)/(('Paramètres - Enzymes'!$F$5*T34)+('Paramètres - Enzymes'!$F$6*G34)+(G34*T34)))),T34)</f>
        <v>95.40722443922924</v>
      </c>
      <c r="U35" s="10"/>
      <c r="V35" s="10">
        <f>IF(AND(L34&gt;0,S34&gt;0),V34-($A35*('Paramètres - Enzymes'!$J$4*K34*AB34)/(('Paramètres - Enzymes'!$J$5*AB34)+('Paramètres - Enzymes'!$J$6*K34)+(K34*AB34))),IF(V34&gt;0,V34,0))</f>
        <v>97.20543256990305</v>
      </c>
      <c r="W35" s="10"/>
      <c r="X35" s="10">
        <f>IF(AND(J34&gt;0,X34&gt;0),X34-($A35*('Paramètres - Enzymes'!$I$4*J34*X34)/(('Paramètres - Enzymes'!$I$5*X34)+('Paramètres - Enzymes'!$I$6*J34)+(J34*X34))),X34)</f>
        <v>98.65756988087827</v>
      </c>
      <c r="Y35" s="10"/>
      <c r="Z35" s="10"/>
      <c r="AA35" s="10"/>
      <c r="AB35" s="10">
        <f>IF(AND(L34&gt;0,S34&gt;0),AB34-($A35*('Paramètres - Enzymes'!$J$4*K34*AB34)/(('Paramètres - Enzymes'!$J$5*AB34)+('Paramètres - Enzymes'!$J$6*K34)+(K34*AB34))),IF(AB34&gt;0,AB34,0))</f>
        <v>97.20543256990305</v>
      </c>
    </row>
    <row r="36" ht="20.35" customHeight="1">
      <c r="A36" s="8">
        <f>A35+'Paramètres - Tableau 1'!$A$2*86400</f>
        <v>17</v>
      </c>
      <c r="B36" s="9">
        <f>IF(AND(B35&gt;0,O35&gt;0),B35-($A36*(('Paramètres - Enzymes'!$B$4*B35*O35)/(('Paramètres - Enzymes'!$B$5*O35)+('Paramètres - Enzymes'!$B$6*B35)+(B35*O35)))),B35)</f>
        <v>7.051874229388929</v>
      </c>
      <c r="C36" s="9">
        <f>IF(AND(B35&gt;0,O35&gt;0),C35+($A36*(('Paramètres - Enzymes'!$B$4*B35*O35)/(('Paramètres - Enzymes'!$B$5*O35)+('Paramètres - Enzymes'!$B$6*B35)+(B35*O35)))),IF(C35&gt;0,C35-($A36*(('Paramètres - Enzymes'!$C$4*C35*D35)/(('Paramètres - Enzymes'!$C$5*C35)+('Paramètres - Enzymes'!$C$6*D35)+(D35*C35)))),C35))</f>
        <v>2.948125770611071</v>
      </c>
      <c r="D36" s="9">
        <f>IF(AND(M35&gt;0,T35&gt;0),D35+($A36*('Paramètres - Enzymes'!$L$4*D35*T35)/(('Paramètres - Enzymes'!$L$5*T35)+('Paramètres - Enzymes'!$L$6*D35)+(D35*T35))),IF(D35&gt;0,D35-($A36*('Paramètres - Enzymes'!$C$4*D35*C35)/(('Paramètres - Enzymes'!$C$5*D35)+('Paramètres - Enzymes'!$C$6*C35)+(C35*D35))),D35))</f>
        <v>1.177875105888229</v>
      </c>
      <c r="E36" s="9">
        <f>IF(AND(D35&gt;0,C35&gt;0,S35&gt;0),E35+($A36*(('Paramètres - Enzymes'!$C$4*C35*D35)/(('Paramètres - Enzymes'!$C$5*D35)+('Paramètres - Enzymes'!$C$6*C35)+(C35*D35)))),IF(E35&gt;0,E35-($A36*(('Paramètres - Enzymes'!$D$4*E35)/('Paramètres - Enzymes'!$D$5+E35))),E35))</f>
        <v>8.827089506355698</v>
      </c>
      <c r="F36" s="9">
        <f>IF(AND(E35&gt;0,S35&gt;0),F35+($A36*('Paramètres - Enzymes'!$D$4*E35)/('Paramètres - Enzymes'!$D$5+E35)),IF(F35&gt;0,F35-($A36*('Paramètres - Enzymes'!$E$4*F35)/('Paramètres - Enzymes'!$E$5+F35)),E35))</f>
        <v>2.055692556892296</v>
      </c>
      <c r="G36" s="9">
        <f>IF(AND(F35&gt;0,S35&gt;0),G35+($A36*('Paramètres - Enzymes'!$E$4*F35)/('Paramètres - Enzymes'!$E$5+F35)),IF(G35&gt;0,G35-($A36*(('Paramètres - Enzymes'!$F$4*G35*T35)/(('Paramètres - Enzymes'!$F$5*T35)+('Paramètres - Enzymes'!$F$6*G35)+(G35*T35)))),G35))</f>
        <v>2.421562288599614</v>
      </c>
      <c r="H36" s="9">
        <f>IF(AND(G35&gt;0,T35&gt;0),H35+($A36*(('Paramètres - Enzymes'!$F$4*G35*T35)/(('Paramètres - Enzymes'!$F$5*T35)+('Paramètres - Enzymes'!$F$6*G35)+(G35*T35)))),IF(H35&gt;0,H35-($A36*('Paramètres - Enzymes'!$G$4*H35)/('Paramètres - Enzymes'!$G$5+H35)),H35))</f>
        <v>0.7704191010951256</v>
      </c>
      <c r="I36" s="9">
        <f>IF(H35&gt;0,I35+($A36*('Paramètres - Enzymes'!$G$4*H35)/('Paramètres - Enzymes'!$G$5+H35)),IF(I35&gt;0,I35-($A36*('Paramètres - Enzymes'!$H$4*I35)/('Paramètres - Enzymes'!$H$5+I35)),I35))</f>
        <v>0.4216107080624397</v>
      </c>
      <c r="J36" s="9">
        <f>IF(I35&gt;0,J35+($A36*('Paramètres - Enzymes'!$H$4*I35)/('Paramètres - Enzymes'!$H$5+I35)),IF(J35&gt;0,J35-($A36*('Paramètres - Enzymes'!$I$4*J35*X35)/(('Paramètres - Enzymes'!$I$5*X35)+('Paramètres - Enzymes'!$I$6*J35)+(J35*X35))),J35))</f>
        <v>1.274014826764035</v>
      </c>
      <c r="K36" s="9">
        <f>IF(AND(J35&gt;0,X35&gt;0),K35+($A36*('Paramètres - Enzymes'!$I$4*J35*X35*O35)/(('Paramètres - Enzymes'!$I$5*X35*O35)+('Paramètres - Enzymes'!$I$6*J35*O35)+(J35*X35*O35)+('Paramètres - Enzymes'!$I$7*J35*X35))),IF(K35&gt;0,K35,0))</f>
        <v>51.49919458866761</v>
      </c>
      <c r="L36" s="9">
        <f>IF(AND(K35&gt;0,V35&gt;0,AB35&gt;0),L35+($A36*('Paramètres - Enzymes'!$J$4*K35*AB35)/(('Paramètres - Enzymes'!$J$5*AB35)+('Paramètres - Enzymes'!$J$6*K35)+(K35*AB35))),IF(L35&gt;0,L35,0))</f>
        <v>2.969230469834054</v>
      </c>
      <c r="M36" s="9"/>
      <c r="N36" s="9"/>
      <c r="O36" s="9">
        <f>IF(AND(O35&gt;0,B35&gt;0),O35-($A36*(('Paramètres - Enzymes'!$B$4*B35*O35)/(('Paramètres - Enzymes'!$B$5*O35)+('Paramètres - Enzymes'!$B$6*B35)+(B35*O35)))),IF(AND(C35&gt;0,D35&gt;0),O35+($A36*(('Paramètres - Enzymes'!$C$4*C35*D35)/(('Paramètres - Enzymes'!$C$5*D35)+('Paramètres - Enzymes'!$C$6*C35)+(C35*D35)))),IF(AND(O35&gt;0,I35&gt;0),O35-($A36*('Paramètres - Enzymes'!$H$4*I35)/('Paramètres - Enzymes'!$H$5+I35)),J35)))</f>
        <v>7.051874229388929</v>
      </c>
      <c r="P36" s="9"/>
      <c r="Q36" s="9"/>
      <c r="R36" s="9"/>
      <c r="S36" s="9">
        <f>IF(S35&gt;0,S35-($A36*(('Paramètres - Enzymes'!$C$4*D35*C35)/(('Paramètres - Enzymes'!$C$5*D35)+('Paramètres - Enzymes'!$C$6*C35)+(C35*D35))))+($A36*(('Paramètres - Enzymes'!$D$4*E35)/('Paramètres - Enzymes'!$D$5+E35)))-($A36*('Paramètres - Enzymes'!$E$4*E35)/('Paramètres - Enzymes'!$E$5+E35)),S35)</f>
        <v>188.3997979065587</v>
      </c>
      <c r="T36" s="9">
        <f>IF(T35&gt;0,T35-($A36*(('Paramètres - Enzymes'!$B$4*B35*O35)/(('Paramètres - Enzymes'!$B$5*O35)+('Paramètres - Enzymes'!$B$6*B35)+(B35*O35))))-($A36*('Paramètres - Enzymes'!$H$4*I35)/('Paramètres - Enzymes'!$H$5+I35))-($A36*(('Paramètres - Enzymes'!$F$4*G35*T35)/(('Paramètres - Enzymes'!$F$5*T35)+('Paramètres - Enzymes'!$F$6*G35)+(G35*T35)))),T35)</f>
        <v>95.00744030152978</v>
      </c>
      <c r="U36" s="9"/>
      <c r="V36" s="9">
        <f>IF(AND(L35&gt;0,S35&gt;0),V35-($A36*('Paramètres - Enzymes'!$J$4*K35*AB35)/(('Paramètres - Enzymes'!$J$5*AB35)+('Paramètres - Enzymes'!$J$6*K35)+(K35*AB35))),IF(V35&gt;0,V35,0))</f>
        <v>97.03575982902494</v>
      </c>
      <c r="W36" s="9"/>
      <c r="X36" s="9">
        <f>IF(AND(J35&gt;0,X35&gt;0),X35-($A36*('Paramètres - Enzymes'!$I$4*J35*X35)/(('Paramètres - Enzymes'!$I$5*X35)+('Paramètres - Enzymes'!$I$6*J35)+(J35*X35))),X35)</f>
        <v>98.4997125307485</v>
      </c>
      <c r="Y36" s="9"/>
      <c r="Z36" s="9"/>
      <c r="AA36" s="9"/>
      <c r="AB36" s="9">
        <f>IF(AND(L35&gt;0,S35&gt;0),AB35-($A36*('Paramètres - Enzymes'!$J$4*K35*AB35)/(('Paramètres - Enzymes'!$J$5*AB35)+('Paramètres - Enzymes'!$J$6*K35)+(K35*AB35))),IF(AB35&gt;0,AB35,0))</f>
        <v>97.03575982902494</v>
      </c>
    </row>
    <row r="37" ht="20.35" customHeight="1">
      <c r="A37" s="8">
        <f>A36+'Paramètres - Tableau 1'!$A$2*86400</f>
        <v>17.5</v>
      </c>
      <c r="B37" s="10">
        <f>IF(AND(B36&gt;0,O36&gt;0),B36-($A37*(('Paramètres - Enzymes'!$B$4*B36*O36)/(('Paramètres - Enzymes'!$B$5*O36)+('Paramètres - Enzymes'!$B$6*B36)+(B36*O36)))),B36)</f>
        <v>6.878776570262563</v>
      </c>
      <c r="C37" s="10">
        <f>IF(AND(B36&gt;0,O36&gt;0),C36+($A37*(('Paramètres - Enzymes'!$B$4*B36*O36)/(('Paramètres - Enzymes'!$B$5*O36)+('Paramètres - Enzymes'!$B$6*B36)+(B36*O36)))),IF(C36&gt;0,C36-($A37*(('Paramètres - Enzymes'!$C$4*C36*D36)/(('Paramètres - Enzymes'!$C$5*C36)+('Paramètres - Enzymes'!$C$6*D36)+(D36*C36)))),C36))</f>
        <v>3.121223429737437</v>
      </c>
      <c r="D37" s="10">
        <f>IF(AND(M36&gt;0,T36&gt;0),D36+($A37*('Paramètres - Enzymes'!$L$4*D36*T36)/(('Paramètres - Enzymes'!$L$5*T36)+('Paramètres - Enzymes'!$L$6*D36)+(D36*T36))),IF(D36&gt;0,D36-($A37*('Paramètres - Enzymes'!$C$4*D36*C36)/(('Paramètres - Enzymes'!$C$5*D36)+('Paramètres - Enzymes'!$C$6*C36)+(C36*D36))),D36))</f>
        <v>0.6458449932123398</v>
      </c>
      <c r="E37" s="10">
        <f>IF(AND(D36&gt;0,C36&gt;0,S36&gt;0),E36+($A37*(('Paramètres - Enzymes'!$C$4*C36*D36)/(('Paramètres - Enzymes'!$C$5*D36)+('Paramètres - Enzymes'!$C$6*C36)+(C36*D36)))),IF(E36&gt;0,E36-($A37*(('Paramètres - Enzymes'!$D$4*E36)/('Paramètres - Enzymes'!$D$5+E36))),E36))</f>
        <v>9.359119619031587</v>
      </c>
      <c r="F37" s="10">
        <f>IF(AND(E36&gt;0,S36&gt;0),F36+($A37*('Paramètres - Enzymes'!$D$4*E36)/('Paramètres - Enzymes'!$D$5+E36)),IF(F36&gt;0,F36-($A37*('Paramètres - Enzymes'!$E$4*F36)/('Paramètres - Enzymes'!$E$5+F36)),E36))</f>
        <v>2.210366314710245</v>
      </c>
      <c r="G37" s="10">
        <f>IF(AND(F36&gt;0,S36&gt;0),G36+($A37*('Paramètres - Enzymes'!$E$4*F36)/('Paramètres - Enzymes'!$E$5+F36)),IF(G36&gt;0,G36-($A37*(('Paramètres - Enzymes'!$F$4*G36*T36)/(('Paramètres - Enzymes'!$F$5*T36)+('Paramètres - Enzymes'!$F$6*G36)+(G36*T36)))),G36))</f>
        <v>2.591752213946428</v>
      </c>
      <c r="H37" s="10">
        <f>IF(AND(G36&gt;0,T36&gt;0),H36+($A37*(('Paramètres - Enzymes'!$F$4*G36*T36)/(('Paramètres - Enzymes'!$F$5*T36)+('Paramètres - Enzymes'!$F$6*G36)+(G36*T36)))),IF(H36&gt;0,H36-($A37*('Paramètres - Enzymes'!$G$4*H36)/('Paramètres - Enzymes'!$G$5+H36)),H36))</f>
        <v>0.8582586838133149</v>
      </c>
      <c r="I37" s="10">
        <f>IF(H36&gt;0,I36+($A37*('Paramètres - Enzymes'!$G$4*H36)/('Paramètres - Enzymes'!$G$5+H36)),IF(I36&gt;0,I36-($A37*('Paramètres - Enzymes'!$H$4*I36)/('Paramètres - Enzymes'!$H$5+I36)),I36))</f>
        <v>0.4899511568226963</v>
      </c>
      <c r="J37" s="10">
        <f>IF(I36&gt;0,J36+($A37*('Paramètres - Enzymes'!$H$4*I36)/('Paramètres - Enzymes'!$H$5+I36)),IF(J36&gt;0,J36-($A37*('Paramètres - Enzymes'!$I$4*J36*X36)/(('Paramètres - Enzymes'!$I$5*X36)+('Paramètres - Enzymes'!$I$6*J36)+(J36*X36))),J36))</f>
        <v>1.430461388832254</v>
      </c>
      <c r="K37" s="10">
        <f>IF(AND(J36&gt;0,X36&gt;0),K36+($A37*('Paramètres - Enzymes'!$I$4*J36*X36*O36)/(('Paramètres - Enzymes'!$I$5*X36*O36)+('Paramètres - Enzymes'!$I$6*J36*O36)+(J36*X36*O36)+('Paramètres - Enzymes'!$I$7*J36*X36))),IF(K36&gt;0,K36,0))</f>
        <v>51.66290060753926</v>
      </c>
      <c r="L37" s="10">
        <f>IF(AND(K36&gt;0,V36&gt;0,AB36&gt;0),L36+($A37*('Paramètres - Enzymes'!$J$4*K36*AB36)/(('Paramètres - Enzymes'!$J$5*AB36)+('Paramètres - Enzymes'!$J$6*K36)+(K36*AB36))),IF(L36&gt;0,L36,0))</f>
        <v>3.143894056037585</v>
      </c>
      <c r="M37" s="10"/>
      <c r="N37" s="10"/>
      <c r="O37" s="10">
        <f>IF(AND(O36&gt;0,B36&gt;0),O36-($A37*(('Paramètres - Enzymes'!$B$4*B36*O36)/(('Paramètres - Enzymes'!$B$5*O36)+('Paramètres - Enzymes'!$B$6*B36)+(B36*O36)))),IF(AND(C36&gt;0,D36&gt;0),O36+($A37*(('Paramètres - Enzymes'!$C$4*C36*D36)/(('Paramètres - Enzymes'!$C$5*D36)+('Paramètres - Enzymes'!$C$6*C36)+(C36*D36)))),IF(AND(O36&gt;0,I36&gt;0),O36-($A37*('Paramètres - Enzymes'!$H$4*I36)/('Paramètres - Enzymes'!$H$5+I36)),J36)))</f>
        <v>6.878776570262563</v>
      </c>
      <c r="P37" s="10"/>
      <c r="Q37" s="10"/>
      <c r="R37" s="10"/>
      <c r="S37" s="10">
        <f>IF(S36&gt;0,S36-($A37*(('Paramètres - Enzymes'!$C$4*D36*C36)/(('Paramètres - Enzymes'!$C$5*D36)+('Paramètres - Enzymes'!$C$6*C36)+(C36*D36))))+($A37*(('Paramètres - Enzymes'!$D$4*E36)/('Paramètres - Enzymes'!$D$5+E36)))-($A37*('Paramètres - Enzymes'!$E$4*E36)/('Paramètres - Enzymes'!$E$5+E36)),S36)</f>
        <v>187.8485858716945</v>
      </c>
      <c r="T37" s="10">
        <f>IF(T36&gt;0,T36-($A37*(('Paramètres - Enzymes'!$B$4*B36*O36)/(('Paramètres - Enzymes'!$B$5*O36)+('Paramètres - Enzymes'!$B$6*B36)+(B36*O36))))-($A37*('Paramètres - Enzymes'!$H$4*I36)/('Paramètres - Enzymes'!$H$5+I36))-($A37*(('Paramètres - Enzymes'!$F$4*G36*T36)/(('Paramètres - Enzymes'!$F$5*T36)+('Paramètres - Enzymes'!$F$6*G36)+(G36*T36)))),T36)</f>
        <v>94.590056497617</v>
      </c>
      <c r="U37" s="10"/>
      <c r="V37" s="10">
        <f>IF(AND(L36&gt;0,S36&gt;0),V36-($A37*('Paramètres - Enzymes'!$J$4*K36*AB36)/(('Paramètres - Enzymes'!$J$5*AB36)+('Paramètres - Enzymes'!$J$6*K36)+(K36*AB36))),IF(V36&gt;0,V36,0))</f>
        <v>96.8610962428214</v>
      </c>
      <c r="W37" s="10"/>
      <c r="X37" s="10">
        <f>IF(AND(J36&gt;0,X36&gt;0),X36-($A37*('Paramètres - Enzymes'!$I$4*J36*X36)/(('Paramètres - Enzymes'!$I$5*X36)+('Paramètres - Enzymes'!$I$6*J36)+(J36*X36))),X36)</f>
        <v>98.33584782890968</v>
      </c>
      <c r="Y37" s="10"/>
      <c r="Z37" s="10"/>
      <c r="AA37" s="10"/>
      <c r="AB37" s="10">
        <f>IF(AND(L36&gt;0,S36&gt;0),AB36-($A37*('Paramètres - Enzymes'!$J$4*K36*AB36)/(('Paramètres - Enzymes'!$J$5*AB36)+('Paramètres - Enzymes'!$J$6*K36)+(K36*AB36))),IF(AB36&gt;0,AB36,0))</f>
        <v>96.8610962428214</v>
      </c>
    </row>
    <row r="38" ht="20.35" customHeight="1">
      <c r="A38" s="8">
        <f>A37+'Paramètres - Tableau 1'!$A$2*86400</f>
        <v>18</v>
      </c>
      <c r="B38" s="9">
        <f>IF(AND(B37&gt;0,O37&gt;0),B37-($A38*(('Paramètres - Enzymes'!$B$4*B37*O37)/(('Paramètres - Enzymes'!$B$5*O37)+('Paramètres - Enzymes'!$B$6*B37)+(B37*O37)))),B37)</f>
        <v>6.700781953438332</v>
      </c>
      <c r="C38" s="9">
        <f>IF(AND(B37&gt;0,O37&gt;0),C37+($A38*(('Paramètres - Enzymes'!$B$4*B37*O37)/(('Paramètres - Enzymes'!$B$5*O37)+('Paramètres - Enzymes'!$B$6*B37)+(B37*O37)))),IF(C37&gt;0,C37-($A38*(('Paramètres - Enzymes'!$C$4*C37*D37)/(('Paramètres - Enzymes'!$C$5*C37)+('Paramètres - Enzymes'!$C$6*D37)+(D37*C37)))),C37))</f>
        <v>3.299218046561668</v>
      </c>
      <c r="D38" s="9">
        <f>IF(AND(M37&gt;0,T37&gt;0),D37+($A38*('Paramètres - Enzymes'!$L$4*D37*T37)/(('Paramètres - Enzymes'!$L$5*T37)+('Paramètres - Enzymes'!$L$6*D37)+(D37*T37))),IF(D37&gt;0,D37-($A38*('Paramètres - Enzymes'!$C$4*D37*C37)/(('Paramètres - Enzymes'!$C$5*D37)+('Paramètres - Enzymes'!$C$6*C37)+(C37*D37))),D37))</f>
        <v>0.1060538635831541</v>
      </c>
      <c r="E38" s="9">
        <f>IF(AND(D37&gt;0,C37&gt;0,S37&gt;0),E37+($A38*(('Paramètres - Enzymes'!$C$4*C37*D37)/(('Paramètres - Enzymes'!$C$5*D37)+('Paramètres - Enzymes'!$C$6*C37)+(C37*D37)))),IF(E37&gt;0,E37-($A38*(('Paramètres - Enzymes'!$D$4*E37)/('Paramètres - Enzymes'!$D$5+E37))),E37))</f>
        <v>9.898910748660771</v>
      </c>
      <c r="F38" s="9">
        <f>IF(AND(E37&gt;0,S37&gt;0),F37+($A38*('Paramètres - Enzymes'!$D$4*E37)/('Paramètres - Enzymes'!$D$5+E37)),IF(F37&gt;0,F37-($A38*('Paramètres - Enzymes'!$E$4*F37)/('Paramètres - Enzymes'!$E$5+F37)),E37))</f>
        <v>2.370516744825877</v>
      </c>
      <c r="G38" s="9">
        <f>IF(AND(F37&gt;0,S37&gt;0),G37+($A38*('Paramètres - Enzymes'!$E$4*F37)/('Paramètres - Enzymes'!$E$5+F37)),IF(G37&gt;0,G37-($A38*(('Paramètres - Enzymes'!$F$4*G37*T37)/(('Paramètres - Enzymes'!$F$5*T37)+('Paramètres - Enzymes'!$F$6*G37)+(G37*T37)))),G37))</f>
        <v>2.767142050713153</v>
      </c>
      <c r="H38" s="9">
        <f>IF(AND(G37&gt;0,T37&gt;0),H37+($A38*(('Paramètres - Enzymes'!$F$4*G37*T37)/(('Paramètres - Enzymes'!$F$5*T37)+('Paramètres - Enzymes'!$F$6*G37)+(G37*T37)))),IF(H37&gt;0,H37-($A38*('Paramètres - Enzymes'!$G$4*H37)/('Paramètres - Enzymes'!$G$5+H37)),H37))</f>
        <v>0.9516599431649055</v>
      </c>
      <c r="I38" s="9">
        <f>IF(H37&gt;0,I37+($A38*('Paramètres - Enzymes'!$G$4*H37)/('Paramètres - Enzymes'!$G$5+H37)),IF(I37&gt;0,I37-($A38*('Paramètres - Enzymes'!$H$4*I37)/('Paramètres - Enzymes'!$H$5+I37)),I37))</f>
        <v>0.5649206625928195</v>
      </c>
      <c r="J38" s="9">
        <f>IF(I37&gt;0,J37+($A38*('Paramètres - Enzymes'!$H$4*I37)/('Paramètres - Enzymes'!$H$5+I37)),IF(J37&gt;0,J37-($A38*('Paramètres - Enzymes'!$I$4*J37*X37)/(('Paramètres - Enzymes'!$I$5*X37)+('Paramètres - Enzymes'!$I$6*J37)+(J37*X37))),J37))</f>
        <v>1.593793214523748</v>
      </c>
      <c r="K38" s="9">
        <f>IF(AND(J37&gt;0,X37&gt;0),K37+($A38*('Paramètres - Enzymes'!$I$4*J37*X37*O37)/(('Paramètres - Enzymes'!$I$5*X37*O37)+('Paramètres - Enzymes'!$I$6*J37*O37)+(J37*X37*O37)+('Paramètres - Enzymes'!$I$7*J37*X37))),IF(K37&gt;0,K37,0))</f>
        <v>51.83245203221875</v>
      </c>
      <c r="L38" s="9">
        <f>IF(AND(K37&gt;0,V37&gt;0,AB37&gt;0),L37+($A38*('Paramètres - Enzymes'!$J$4*K37*AB37)/(('Paramètres - Enzymes'!$J$5*AB37)+('Paramètres - Enzymes'!$J$6*K37)+(K37*AB37))),IF(L37&gt;0,L37,0))</f>
        <v>3.323548529424333</v>
      </c>
      <c r="M38" s="9"/>
      <c r="N38" s="9"/>
      <c r="O38" s="9">
        <f>IF(AND(O37&gt;0,B37&gt;0),O37-($A38*(('Paramètres - Enzymes'!$B$4*B37*O37)/(('Paramètres - Enzymes'!$B$5*O37)+('Paramètres - Enzymes'!$B$6*B37)+(B37*O37)))),IF(AND(C37&gt;0,D37&gt;0),O37+($A38*(('Paramètres - Enzymes'!$C$4*C37*D37)/(('Paramètres - Enzymes'!$C$5*D37)+('Paramètres - Enzymes'!$C$6*C37)+(C37*D37)))),IF(AND(O37&gt;0,I37&gt;0),O37-($A38*('Paramètres - Enzymes'!$H$4*I37)/('Paramètres - Enzymes'!$H$5+I37)),J37)))</f>
        <v>6.700781953438332</v>
      </c>
      <c r="P38" s="9"/>
      <c r="Q38" s="9"/>
      <c r="R38" s="9"/>
      <c r="S38" s="9">
        <f>IF(S37&gt;0,S37-($A38*(('Paramètres - Enzymes'!$C$4*D37*C37)/(('Paramètres - Enzymes'!$C$5*D37)+('Paramètres - Enzymes'!$C$6*C37)+(C37*D37))))+($A38*(('Paramètres - Enzymes'!$D$4*E37)/('Paramètres - Enzymes'!$D$5+E37)))-($A38*('Paramètres - Enzymes'!$E$4*E37)/('Paramètres - Enzymes'!$E$5+E37)),S37)</f>
        <v>187.2900556910414</v>
      </c>
      <c r="T38" s="9">
        <f>IF(T37&gt;0,T37-($A38*(('Paramètres - Enzymes'!$B$4*B37*O37)/(('Paramètres - Enzymes'!$B$5*O37)+('Paramètres - Enzymes'!$B$6*B37)+(B37*O37))))-($A38*('Paramètres - Enzymes'!$H$4*I37)/('Paramètres - Enzymes'!$H$5+I37))-($A38*(('Paramètres - Enzymes'!$F$4*G37*T37)/(('Paramètres - Enzymes'!$F$5*T37)+('Paramètres - Enzymes'!$F$6*G37)+(G37*T37)))),T37)</f>
        <v>94.15532879574967</v>
      </c>
      <c r="U38" s="9"/>
      <c r="V38" s="9">
        <f>IF(AND(L37&gt;0,S37&gt;0),V37-($A38*('Paramètres - Enzymes'!$J$4*K37*AB37)/(('Paramètres - Enzymes'!$J$5*AB37)+('Paramètres - Enzymes'!$J$6*K37)+(K37*AB37))),IF(V37&gt;0,V37,0))</f>
        <v>96.68144176943466</v>
      </c>
      <c r="W38" s="9"/>
      <c r="X38" s="9">
        <f>IF(AND(J37&gt;0,X37&gt;0),X37-($A38*('Paramètres - Enzymes'!$I$4*J37*X37)/(('Paramètres - Enzymes'!$I$5*X37)+('Paramètres - Enzymes'!$I$6*J37)+(J37*X37))),X37)</f>
        <v>98.1661267454303</v>
      </c>
      <c r="Y38" s="9"/>
      <c r="Z38" s="9"/>
      <c r="AA38" s="9"/>
      <c r="AB38" s="9">
        <f>IF(AND(L37&gt;0,S37&gt;0),AB37-($A38*('Paramètres - Enzymes'!$J$4*K37*AB37)/(('Paramètres - Enzymes'!$J$5*AB37)+('Paramètres - Enzymes'!$J$6*K37)+(K37*AB37))),IF(AB37&gt;0,AB37,0))</f>
        <v>96.68144176943466</v>
      </c>
    </row>
    <row r="39" ht="20.35" customHeight="1">
      <c r="A39" s="8">
        <f>A38+'Paramètres - Tableau 1'!$A$2*86400</f>
        <v>18.5</v>
      </c>
      <c r="B39" s="10">
        <f>IF(AND(B38&gt;0,O38&gt;0),B38-($A39*(('Paramètres - Enzymes'!$B$4*B38*O38)/(('Paramètres - Enzymes'!$B$5*O38)+('Paramètres - Enzymes'!$B$6*B38)+(B38*O38)))),B38)</f>
        <v>6.517897164947456</v>
      </c>
      <c r="C39" s="10">
        <f>IF(AND(B38&gt;0,O38&gt;0),C38+($A39*(('Paramètres - Enzymes'!$B$4*B38*O38)/(('Paramètres - Enzymes'!$B$5*O38)+('Paramètres - Enzymes'!$B$6*B38)+(B38*O38)))),IF(C38&gt;0,C38-($A39*(('Paramètres - Enzymes'!$C$4*C38*D38)/(('Paramètres - Enzymes'!$C$5*C38)+('Paramètres - Enzymes'!$C$6*D38)+(D38*C38)))),C38))</f>
        <v>3.482102835052544</v>
      </c>
      <c r="D39" s="10">
        <f>IF(AND(M38&gt;0,T38&gt;0),D38+($A39*('Paramètres - Enzymes'!$L$4*D38*T38)/(('Paramètres - Enzymes'!$L$5*T38)+('Paramètres - Enzymes'!$L$6*D38)+(D38*T38))),IF(D38&gt;0,D38-($A39*('Paramètres - Enzymes'!$C$4*D38*C38)/(('Paramètres - Enzymes'!$C$5*D38)+('Paramètres - Enzymes'!$C$6*C38)+(C38*D38))),D38))</f>
        <v>-0.3730785046825125</v>
      </c>
      <c r="E39" s="10">
        <f>IF(AND(D38&gt;0,C38&gt;0,S38&gt;0),E38+($A39*(('Paramètres - Enzymes'!$C$4*C38*D38)/(('Paramètres - Enzymes'!$C$5*D38)+('Paramètres - Enzymes'!$C$6*C38)+(C38*D38)))),IF(E38&gt;0,E38-($A39*(('Paramètres - Enzymes'!$D$4*E38)/('Paramètres - Enzymes'!$D$5+E38))),E38))</f>
        <v>10.37804311692644</v>
      </c>
      <c r="F39" s="10">
        <f>IF(AND(E38&gt;0,S38&gt;0),F38+($A39*('Paramètres - Enzymes'!$D$4*E38)/('Paramètres - Enzymes'!$D$5+E38)),IF(F38&gt;0,F38-($A39*('Paramètres - Enzymes'!$E$4*F38)/('Paramètres - Enzymes'!$E$5+F38)),E38))</f>
        <v>2.536111578722517</v>
      </c>
      <c r="G39" s="10">
        <f>IF(AND(F38&gt;0,S38&gt;0),G38+($A39*('Paramètres - Enzymes'!$E$4*F38)/('Paramètres - Enzymes'!$E$5+F38)),IF(G38&gt;0,G38-($A39*(('Paramètres - Enzymes'!$F$4*G38*T38)/(('Paramètres - Enzymes'!$F$5*T38)+('Paramètres - Enzymes'!$F$6*G38)+(G38*T38)))),G38))</f>
        <v>2.947716280355233</v>
      </c>
      <c r="H39" s="10">
        <f>IF(AND(G38&gt;0,T38&gt;0),H38+($A39*(('Paramètres - Enzymes'!$F$4*G38*T38)/(('Paramètres - Enzymes'!$F$5*T38)+('Paramètres - Enzymes'!$F$6*G38)+(G38*T38)))),IF(H38&gt;0,H38-($A39*('Paramètres - Enzymes'!$G$4*H38)/('Paramètres - Enzymes'!$G$5+H38)),H38))</f>
        <v>1.05067198398079</v>
      </c>
      <c r="I39" s="10">
        <f>IF(H38&gt;0,I38+($A39*('Paramètres - Enzymes'!$G$4*H38)/('Paramètres - Enzymes'!$G$5+H38)),IF(I38&gt;0,I38-($A39*('Paramètres - Enzymes'!$H$4*I38)/('Paramètres - Enzymes'!$H$5+I38)),I38))</f>
        <v>0.6466533414090048</v>
      </c>
      <c r="J39" s="10">
        <f>IF(I38&gt;0,J38+($A39*('Paramètres - Enzymes'!$H$4*I38)/('Paramètres - Enzymes'!$H$5+I38)),IF(J38&gt;0,J38-($A39*('Paramètres - Enzymes'!$I$4*J38*X38)/(('Paramètres - Enzymes'!$I$5*X38)+('Paramètres - Enzymes'!$I$6*J38)+(J38*X38))),J38))</f>
        <v>1.763750623564132</v>
      </c>
      <c r="K39" s="10">
        <f>IF(AND(J38&gt;0,X38&gt;0),K38+($A39*('Paramètres - Enzymes'!$I$4*J38*X38*O38)/(('Paramètres - Enzymes'!$I$5*X38*O38)+('Paramètres - Enzymes'!$I$6*J38*O38)+(J38*X38*O38)+('Paramètres - Enzymes'!$I$7*J38*X38))),IF(K38&gt;0,K38,0))</f>
        <v>52.00772684844074</v>
      </c>
      <c r="L39" s="10">
        <f>IF(AND(K38&gt;0,V38&gt;0,AB38&gt;0),L38+($A39*('Paramètres - Enzymes'!$J$4*K38*AB38)/(('Paramètres - Enzymes'!$J$5*AB38)+('Paramètres - Enzymes'!$J$6*K38)+(K38*AB38))),IF(L38&gt;0,L38,0))</f>
        <v>3.508193931885912</v>
      </c>
      <c r="M39" s="10"/>
      <c r="N39" s="10"/>
      <c r="O39" s="10">
        <f>IF(AND(O38&gt;0,B38&gt;0),O38-($A39*(('Paramètres - Enzymes'!$B$4*B38*O38)/(('Paramètres - Enzymes'!$B$5*O38)+('Paramètres - Enzymes'!$B$6*B38)+(B38*O38)))),IF(AND(C38&gt;0,D38&gt;0),O38+($A39*(('Paramètres - Enzymes'!$C$4*C38*D38)/(('Paramètres - Enzymes'!$C$5*D38)+('Paramètres - Enzymes'!$C$6*C38)+(C38*D38)))),IF(AND(O38&gt;0,I38&gt;0),O38-($A39*('Paramètres - Enzymes'!$H$4*I38)/('Paramètres - Enzymes'!$H$5+I38)),J38)))</f>
        <v>6.517897164947456</v>
      </c>
      <c r="P39" s="10"/>
      <c r="Q39" s="10"/>
      <c r="R39" s="10"/>
      <c r="S39" s="10">
        <f>IF(S38&gt;0,S38-($A39*(('Paramètres - Enzymes'!$C$4*D38*C38)/(('Paramètres - Enzymes'!$C$5*D38)+('Paramètres - Enzymes'!$C$6*C38)+(C38*D38))))+($A39*(('Paramètres - Enzymes'!$D$4*E38)/('Paramètres - Enzymes'!$D$5+E38)))-($A39*('Paramètres - Enzymes'!$E$4*E38)/('Paramètres - Enzymes'!$E$5+E38)),S38)</f>
        <v>186.7925976473219</v>
      </c>
      <c r="T39" s="10">
        <f>IF(T38&gt;0,T38-($A39*(('Paramètres - Enzymes'!$B$4*B38*O38)/(('Paramètres - Enzymes'!$B$5*O38)+('Paramètres - Enzymes'!$B$6*B38)+(B38*O38))))-($A39*('Paramètres - Enzymes'!$H$4*I38)/('Paramètres - Enzymes'!$H$5+I38))-($A39*(('Paramètres - Enzymes'!$F$4*G38*T38)/(('Paramètres - Enzymes'!$F$5*T38)+('Paramètres - Enzymes'!$F$6*G38)+(G38*T38)))),T38)</f>
        <v>93.70347455740253</v>
      </c>
      <c r="U39" s="10"/>
      <c r="V39" s="10">
        <f>IF(AND(L38&gt;0,S38&gt;0),V38-($A39*('Paramètres - Enzymes'!$J$4*K38*AB38)/(('Paramètres - Enzymes'!$J$5*AB38)+('Paramètres - Enzymes'!$J$6*K38)+(K38*AB38))),IF(V38&gt;0,V38,0))</f>
        <v>96.49679636697307</v>
      </c>
      <c r="W39" s="10"/>
      <c r="X39" s="10">
        <f>IF(AND(J38&gt;0,X38&gt;0),X38-($A39*('Paramètres - Enzymes'!$I$4*J38*X38)/(('Paramètres - Enzymes'!$I$5*X38)+('Paramètres - Enzymes'!$I$6*J38)+(J38*X38))),X38)</f>
        <v>97.99067083140704</v>
      </c>
      <c r="Y39" s="10"/>
      <c r="Z39" s="10"/>
      <c r="AA39" s="10"/>
      <c r="AB39" s="10">
        <f>IF(AND(L38&gt;0,S38&gt;0),AB38-($A39*('Paramètres - Enzymes'!$J$4*K38*AB38)/(('Paramètres - Enzymes'!$J$5*AB38)+('Paramètres - Enzymes'!$J$6*K38)+(K38*AB38))),IF(AB38&gt;0,AB38,0))</f>
        <v>96.49679636697307</v>
      </c>
    </row>
    <row r="40" ht="20.35" customHeight="1">
      <c r="A40" s="8">
        <f>A39+'Paramètres - Tableau 1'!$A$2*86400</f>
        <v>19</v>
      </c>
      <c r="B40" s="9">
        <f>IF(AND(B39&gt;0,O39&gt;0),B39-($A40*(('Paramètres - Enzymes'!$B$4*B39*O39)/(('Paramètres - Enzymes'!$B$5*O39)+('Paramètres - Enzymes'!$B$6*B39)+(B39*O39)))),B39)</f>
        <v>6.330129782579379</v>
      </c>
      <c r="C40" s="9">
        <f>IF(AND(B39&gt;0,O39&gt;0),C39+($A40*(('Paramètres - Enzymes'!$B$4*B39*O39)/(('Paramètres - Enzymes'!$B$5*O39)+('Paramètres - Enzymes'!$B$6*B39)+(B39*O39)))),IF(C39&gt;0,C39-($A40*(('Paramètres - Enzymes'!$C$4*C39*D39)/(('Paramètres - Enzymes'!$C$5*C39)+('Paramètres - Enzymes'!$C$6*D39)+(D39*C39)))),C39))</f>
        <v>3.669870217420621</v>
      </c>
      <c r="D40" s="9">
        <f>IF(AND(M39&gt;0,T39&gt;0),D39+($A40*('Paramètres - Enzymes'!$L$4*D39*T39)/(('Paramètres - Enzymes'!$L$5*T39)+('Paramètres - Enzymes'!$L$6*D39)+(D39*T39))),IF(D39&gt;0,D39-($A40*('Paramètres - Enzymes'!$C$4*D39*C39)/(('Paramètres - Enzymes'!$C$5*D39)+('Paramètres - Enzymes'!$C$6*C39)+(C39*D39))),D39))</f>
        <v>-0.3730785046825125</v>
      </c>
      <c r="E40" s="9">
        <f>IF(AND(D39&gt;0,C39&gt;0,S39&gt;0),E39+($A40*(('Paramètres - Enzymes'!$C$4*C39*D39)/(('Paramètres - Enzymes'!$C$5*D39)+('Paramètres - Enzymes'!$C$6*C39)+(C39*D39)))),IF(E39&gt;0,E39-($A40*(('Paramètres - Enzymes'!$D$4*E39)/('Paramètres - Enzymes'!$D$5+E39))),E39))</f>
        <v>10.20714514296036</v>
      </c>
      <c r="F40" s="9">
        <f>IF(AND(E39&gt;0,S39&gt;0),F39+($A40*('Paramètres - Enzymes'!$D$4*E39)/('Paramètres - Enzymes'!$D$5+E39)),IF(F39&gt;0,F39-($A40*('Paramètres - Enzymes'!$E$4*F39)/('Paramètres - Enzymes'!$E$5+F39)),E39))</f>
        <v>2.707009552688598</v>
      </c>
      <c r="G40" s="9">
        <f>IF(AND(F39&gt;0,S39&gt;0),G39+($A40*('Paramètres - Enzymes'!$E$4*F39)/('Paramètres - Enzymes'!$E$5+F39)),IF(G39&gt;0,G39-($A40*(('Paramètres - Enzymes'!$F$4*G39*T39)/(('Paramètres - Enzymes'!$F$5*T39)+('Paramètres - Enzymes'!$F$6*G39)+(G39*T39)))),G39))</f>
        <v>3.133461037609984</v>
      </c>
      <c r="H40" s="9">
        <f>IF(AND(G39&gt;0,T39&gt;0),H39+($A40*(('Paramètres - Enzymes'!$F$4*G39*T39)/(('Paramètres - Enzymes'!$F$5*T39)+('Paramètres - Enzymes'!$F$6*G39)+(G39*T39)))),IF(H39&gt;0,H39-($A40*('Paramètres - Enzymes'!$G$4*H39)/('Paramètres - Enzymes'!$G$5+H39)),H39))</f>
        <v>1.155337027587255</v>
      </c>
      <c r="I40" s="9">
        <f>IF(H39&gt;0,I39+($A40*('Paramètres - Enzymes'!$G$4*H39)/('Paramètres - Enzymes'!$G$5+H39)),IF(I39&gt;0,I39-($A40*('Paramètres - Enzymes'!$H$4*I39)/('Paramètres - Enzymes'!$H$5+I39)),I39))</f>
        <v>0.7352557821546584</v>
      </c>
      <c r="J40" s="9">
        <f>IF(I39&gt;0,J39+($A40*('Paramètres - Enzymes'!$H$4*I39)/('Paramètres - Enzymes'!$H$5+I39)),IF(J39&gt;0,J39-($A40*('Paramètres - Enzymes'!$I$4*J39*X39)/(('Paramètres - Enzymes'!$I$5*X39)+('Paramètres - Enzymes'!$I$6*J39)+(J39*X39))),J39))</f>
        <v>1.940113999097814</v>
      </c>
      <c r="K40" s="9">
        <f>IF(AND(J39&gt;0,X39&gt;0),K39+($A40*('Paramètres - Enzymes'!$I$4*J39*X39*O39)/(('Paramètres - Enzymes'!$I$5*X39*O39)+('Paramètres - Enzymes'!$I$6*J39*O39)+(J39*X39*O39)+('Paramètres - Enzymes'!$I$7*J39*X39))),IF(K39&gt;0,K39,0))</f>
        <v>52.1886256586134</v>
      </c>
      <c r="L40" s="9">
        <f>IF(AND(K39&gt;0,V39&gt;0,AB39&gt;0),L39+($A40*('Paramètres - Enzymes'!$J$4*K39*AB39)/(('Paramètres - Enzymes'!$J$5*AB39)+('Paramètres - Enzymes'!$J$6*K39)+(K39*AB39))),IF(L39&gt;0,L39,0))</f>
        <v>3.697830305355777</v>
      </c>
      <c r="M40" s="9"/>
      <c r="N40" s="9"/>
      <c r="O40" s="9">
        <f>IF(AND(O39&gt;0,B39&gt;0),O39-($A40*(('Paramètres - Enzymes'!$B$4*B39*O39)/(('Paramètres - Enzymes'!$B$5*O39)+('Paramètres - Enzymes'!$B$6*B39)+(B39*O39)))),IF(AND(C39&gt;0,D39&gt;0),O39+($A40*(('Paramètres - Enzymes'!$C$4*C39*D39)/(('Paramètres - Enzymes'!$C$5*D39)+('Paramètres - Enzymes'!$C$6*C39)+(C39*D39)))),IF(AND(O39&gt;0,I39&gt;0),O39-($A40*('Paramètres - Enzymes'!$H$4*I39)/('Paramètres - Enzymes'!$H$5+I39)),J39)))</f>
        <v>6.330129782579379</v>
      </c>
      <c r="P40" s="9"/>
      <c r="Q40" s="9"/>
      <c r="R40" s="9"/>
      <c r="S40" s="9">
        <f>IF(S39&gt;0,S39-($A40*(('Paramètres - Enzymes'!$C$4*D39*C39)/(('Paramètres - Enzymes'!$C$5*D39)+('Paramètres - Enzymes'!$C$6*C39)+(C39*D39))))+($A40*(('Paramètres - Enzymes'!$D$4*E39)/('Paramètres - Enzymes'!$D$5+E39)))-($A40*('Paramètres - Enzymes'!$E$4*E39)/('Paramètres - Enzymes'!$E$5+E39)),S39)</f>
        <v>186.151332680367</v>
      </c>
      <c r="T40" s="9">
        <f>IF(T39&gt;0,T39-($A40*(('Paramètres - Enzymes'!$B$4*B39*O39)/(('Paramètres - Enzymes'!$B$5*O39)+('Paramètres - Enzymes'!$B$6*B39)+(B39*O39))))-($A40*('Paramètres - Enzymes'!$H$4*I39)/('Paramètres - Enzymes'!$H$5+I39))-($A40*(('Paramètres - Enzymes'!$F$4*G39*T39)/(('Paramètres - Enzymes'!$F$5*T39)+('Paramètres - Enzymes'!$F$6*G39)+(G39*T39)))),T39)</f>
        <v>93.23467875589431</v>
      </c>
      <c r="U40" s="9"/>
      <c r="V40" s="9">
        <f>IF(AND(L39&gt;0,S39&gt;0),V39-($A40*('Paramètres - Enzymes'!$J$4*K39*AB39)/(('Paramètres - Enzymes'!$J$5*AB39)+('Paramètres - Enzymes'!$J$6*K39)+(K39*AB39))),IF(V39&gt;0,V39,0))</f>
        <v>96.30715999350321</v>
      </c>
      <c r="W40" s="9"/>
      <c r="X40" s="9">
        <f>IF(AND(J39&gt;0,X39&gt;0),X39-($A40*('Paramètres - Enzymes'!$I$4*J39*X39)/(('Paramètres - Enzymes'!$I$5*X39)+('Paramètres - Enzymes'!$I$6*J39)+(J39*X39))),X39)</f>
        <v>97.80957891489541</v>
      </c>
      <c r="Y40" s="9"/>
      <c r="Z40" s="9"/>
      <c r="AA40" s="9"/>
      <c r="AB40" s="9">
        <f>IF(AND(L39&gt;0,S39&gt;0),AB39-($A40*('Paramètres - Enzymes'!$J$4*K39*AB39)/(('Paramètres - Enzymes'!$J$5*AB39)+('Paramètres - Enzymes'!$J$6*K39)+(K39*AB39))),IF(AB39&gt;0,AB39,0))</f>
        <v>96.30715999350321</v>
      </c>
    </row>
    <row r="41" ht="20.35" customHeight="1">
      <c r="A41" s="8">
        <f>A40+'Paramètres - Tableau 1'!$A$2*86400</f>
        <v>19.5</v>
      </c>
      <c r="B41" s="10">
        <f>IF(AND(B40&gt;0,O40&gt;0),B40-($A41*(('Paramètres - Enzymes'!$B$4*B40*O40)/(('Paramètres - Enzymes'!$B$5*O40)+('Paramètres - Enzymes'!$B$6*B40)+(B40*O40)))),B40)</f>
        <v>6.137488298990719</v>
      </c>
      <c r="C41" s="10">
        <f>IF(AND(B40&gt;0,O40&gt;0),C40+($A41*(('Paramètres - Enzymes'!$B$4*B40*O40)/(('Paramètres - Enzymes'!$B$5*O40)+('Paramètres - Enzymes'!$B$6*B40)+(B40*O40)))),IF(C40&gt;0,C40-($A41*(('Paramètres - Enzymes'!$C$4*C40*D40)/(('Paramètres - Enzymes'!$C$5*C40)+('Paramètres - Enzymes'!$C$6*D40)+(D40*C40)))),C40))</f>
        <v>3.862511701009281</v>
      </c>
      <c r="D41" s="10">
        <f>IF(AND(M40&gt;0,T40&gt;0),D40+($A41*('Paramètres - Enzymes'!$L$4*D40*T40)/(('Paramètres - Enzymes'!$L$5*T40)+('Paramètres - Enzymes'!$L$6*D40)+(D40*T40))),IF(D40&gt;0,D40-($A41*('Paramètres - Enzymes'!$C$4*D40*C40)/(('Paramètres - Enzymes'!$C$5*D40)+('Paramètres - Enzymes'!$C$6*C40)+(C40*D40))),D40))</f>
        <v>-0.3730785046825125</v>
      </c>
      <c r="E41" s="10">
        <f>IF(AND(D40&gt;0,C40&gt;0,S40&gt;0),E40+($A41*(('Paramètres - Enzymes'!$C$4*C40*D40)/(('Paramètres - Enzymes'!$C$5*D40)+('Paramètres - Enzymes'!$C$6*C40)+(C40*D40)))),IF(E40&gt;0,E40-($A41*(('Paramètres - Enzymes'!$D$4*E40)/('Paramètres - Enzymes'!$D$5+E40))),E40))</f>
        <v>10.0320445985541</v>
      </c>
      <c r="F41" s="10">
        <f>IF(AND(E40&gt;0,S40&gt;0),F40+($A41*('Paramètres - Enzymes'!$D$4*E40)/('Paramètres - Enzymes'!$D$5+E40)),IF(F40&gt;0,F40-($A41*('Paramètres - Enzymes'!$E$4*F40)/('Paramètres - Enzymes'!$E$5+F40)),E40))</f>
        <v>2.882110097094853</v>
      </c>
      <c r="G41" s="10">
        <f>IF(AND(F40&gt;0,S40&gt;0),G40+($A41*('Paramètres - Enzymes'!$E$4*F40)/('Paramètres - Enzymes'!$E$5+F40)),IF(G40&gt;0,G40-($A41*(('Paramètres - Enzymes'!$F$4*G40*T40)/(('Paramètres - Enzymes'!$F$5*T40)+('Paramètres - Enzymes'!$F$6*G40)+(G40*T40)))),G40))</f>
        <v>3.324363731595839</v>
      </c>
      <c r="H41" s="10">
        <f>IF(AND(G40&gt;0,T40&gt;0),H40+($A41*(('Paramètres - Enzymes'!$F$4*G40*T40)/(('Paramètres - Enzymes'!$F$5*T40)+('Paramètres - Enzymes'!$F$6*G40)+(G40*T40)))),IF(H40&gt;0,H40-($A41*('Paramètres - Enzymes'!$G$4*H40)/('Paramètres - Enzymes'!$G$5+H40)),H40))</f>
        <v>1.26569109166128</v>
      </c>
      <c r="I41" s="10">
        <f>IF(H40&gt;0,I40+($A41*('Paramètres - Enzymes'!$G$4*H40)/('Paramètres - Enzymes'!$G$5+H40)),IF(I40&gt;0,I40-($A41*('Paramètres - Enzymes'!$H$4*I40)/('Paramètres - Enzymes'!$H$5+I40)),I40))</f>
        <v>0.8308095770619986</v>
      </c>
      <c r="J41" s="10">
        <f>IF(I40&gt;0,J40+($A41*('Paramètres - Enzymes'!$H$4*I40)/('Paramètres - Enzymes'!$H$5+I40)),IF(J40&gt;0,J40-($A41*('Paramètres - Enzymes'!$I$4*J40*X40)/(('Paramètres - Enzymes'!$I$5*X40)+('Paramètres - Enzymes'!$I$6*J40)+(J40*X40))),J40))</f>
        <v>2.122697662635768</v>
      </c>
      <c r="K41" s="10">
        <f>IF(AND(J40&gt;0,X40&gt;0),K40+($A41*('Paramètres - Enzymes'!$I$4*J40*X40*O40)/(('Paramètres - Enzymes'!$I$5*X40*O40)+('Paramètres - Enzymes'!$I$6*J40*O40)+(J40*X40*O40)+('Paramètres - Enzymes'!$I$7*J40*X40))),IF(K40&gt;0,K40,0))</f>
        <v>52.37506666130064</v>
      </c>
      <c r="L41" s="10">
        <f>IF(AND(K40&gt;0,V40&gt;0,AB40&gt;0),L40+($A41*('Paramètres - Enzymes'!$J$4*K40*AB40)/(('Paramètres - Enzymes'!$J$5*AB40)+('Paramètres - Enzymes'!$J$6*K40)+(K40*AB40))),IF(L40&gt;0,L40,0))</f>
        <v>3.892457691801615</v>
      </c>
      <c r="M41" s="10"/>
      <c r="N41" s="10"/>
      <c r="O41" s="10">
        <f>IF(AND(O40&gt;0,B40&gt;0),O40-($A41*(('Paramètres - Enzymes'!$B$4*B40*O40)/(('Paramètres - Enzymes'!$B$5*O40)+('Paramètres - Enzymes'!$B$6*B40)+(B40*O40)))),IF(AND(C40&gt;0,D40&gt;0),O40+($A41*(('Paramètres - Enzymes'!$C$4*C40*D40)/(('Paramètres - Enzymes'!$C$5*D40)+('Paramètres - Enzymes'!$C$6*C40)+(C40*D40)))),IF(AND(O40&gt;0,I40&gt;0),O40-($A41*('Paramètres - Enzymes'!$H$4*I40)/('Paramètres - Enzymes'!$H$5+I40)),J40)))</f>
        <v>6.137488298990719</v>
      </c>
      <c r="P41" s="10"/>
      <c r="Q41" s="10"/>
      <c r="R41" s="10"/>
      <c r="S41" s="10">
        <f>IF(S40&gt;0,S40-($A41*(('Paramètres - Enzymes'!$C$4*D40*C40)/(('Paramètres - Enzymes'!$C$5*D40)+('Paramètres - Enzymes'!$C$6*C40)+(C40*D40))))+($A41*(('Paramètres - Enzymes'!$D$4*E40)/('Paramètres - Enzymes'!$D$5+E40)))-($A41*('Paramètres - Enzymes'!$E$4*E40)/('Paramètres - Enzymes'!$E$5+E40)),S40)</f>
        <v>185.4926675483306</v>
      </c>
      <c r="T41" s="10">
        <f>IF(T40&gt;0,T40-($A41*(('Paramètres - Enzymes'!$B$4*B40*O40)/(('Paramètres - Enzymes'!$B$5*O40)+('Paramètres - Enzymes'!$B$6*B40)+(B40*O40))))-($A41*('Paramètres - Enzymes'!$H$4*I40)/('Paramètres - Enzymes'!$H$5+I40))-($A41*(('Paramètres - Enzymes'!$F$4*G40*T40)/(('Paramètres - Enzymes'!$F$5*T40)+('Paramètres - Enzymes'!$F$6*G40)+(G40*T40)))),T40)</f>
        <v>92.74909954469366</v>
      </c>
      <c r="U41" s="10"/>
      <c r="V41" s="10">
        <f>IF(AND(L40&gt;0,S40&gt;0),V40-($A41*('Paramètres - Enzymes'!$J$4*K40*AB40)/(('Paramètres - Enzymes'!$J$5*AB40)+('Paramètres - Enzymes'!$J$6*K40)+(K40*AB40))),IF(V40&gt;0,V40,0))</f>
        <v>96.11253260705736</v>
      </c>
      <c r="W41" s="10"/>
      <c r="X41" s="10">
        <f>IF(AND(J40&gt;0,X40&gt;0),X40-($A41*('Paramètres - Enzymes'!$I$4*J40*X40)/(('Paramètres - Enzymes'!$I$5*X40)+('Paramètres - Enzymes'!$I$6*J40)+(J40*X40))),X40)</f>
        <v>97.62293211588526</v>
      </c>
      <c r="Y41" s="10"/>
      <c r="Z41" s="10"/>
      <c r="AA41" s="10"/>
      <c r="AB41" s="10">
        <f>IF(AND(L40&gt;0,S40&gt;0),AB40-($A41*('Paramètres - Enzymes'!$J$4*K40*AB40)/(('Paramètres - Enzymes'!$J$5*AB40)+('Paramètres - Enzymes'!$J$6*K40)+(K40*AB40))),IF(AB40&gt;0,AB40,0))</f>
        <v>96.11253260705736</v>
      </c>
    </row>
    <row r="42" ht="20.35" customHeight="1">
      <c r="A42" s="8">
        <f>A41+'Paramètres - Tableau 1'!$A$2*86400</f>
        <v>20</v>
      </c>
      <c r="B42" s="9">
        <f>IF(AND(B41&gt;0,O41&gt;0),B41-($A42*(('Paramètres - Enzymes'!$B$4*B41*O41)/(('Paramètres - Enzymes'!$B$5*O41)+('Paramètres - Enzymes'!$B$6*B41)+(B41*O41)))),B41)</f>
        <v>5.93998226989691</v>
      </c>
      <c r="C42" s="9">
        <f>IF(AND(B41&gt;0,O41&gt;0),C41+($A42*(('Paramètres - Enzymes'!$B$4*B41*O41)/(('Paramètres - Enzymes'!$B$5*O41)+('Paramètres - Enzymes'!$B$6*B41)+(B41*O41)))),IF(C41&gt;0,C41-($A42*(('Paramètres - Enzymes'!$C$4*C41*D41)/(('Paramètres - Enzymes'!$C$5*C41)+('Paramètres - Enzymes'!$C$6*D41)+(D41*C41)))),C41))</f>
        <v>4.06001773010309</v>
      </c>
      <c r="D42" s="9">
        <f>IF(AND(M41&gt;0,T41&gt;0),D41+($A42*('Paramètres - Enzymes'!$L$4*D41*T41)/(('Paramètres - Enzymes'!$L$5*T41)+('Paramètres - Enzymes'!$L$6*D41)+(D41*T41))),IF(D41&gt;0,D41-($A42*('Paramètres - Enzymes'!$C$4*D41*C41)/(('Paramètres - Enzymes'!$C$5*D41)+('Paramètres - Enzymes'!$C$6*C41)+(C41*D41))),D41))</f>
        <v>-0.3730785046825125</v>
      </c>
      <c r="E42" s="9">
        <f>IF(AND(D41&gt;0,C41&gt;0,S41&gt;0),E41+($A42*(('Paramètres - Enzymes'!$C$4*C41*D41)/(('Paramètres - Enzymes'!$C$5*D41)+('Paramètres - Enzymes'!$C$6*C41)+(C41*D41)))),IF(E41&gt;0,E41-($A42*(('Paramètres - Enzymes'!$D$4*E41)/('Paramètres - Enzymes'!$D$5+E41))),E41))</f>
        <v>9.852773608160621</v>
      </c>
      <c r="F42" s="9">
        <f>IF(AND(E41&gt;0,S41&gt;0),F41+($A42*('Paramètres - Enzymes'!$D$4*E41)/('Paramètres - Enzymes'!$D$5+E41)),IF(F41&gt;0,F41-($A42*('Paramètres - Enzymes'!$E$4*F41)/('Paramètres - Enzymes'!$E$5+F41)),E41))</f>
        <v>3.061381087488335</v>
      </c>
      <c r="G42" s="9">
        <f>IF(AND(F41&gt;0,S41&gt;0),G41+($A42*('Paramètres - Enzymes'!$E$4*F41)/('Paramètres - Enzymes'!$E$5+F41)),IF(G41&gt;0,G41-($A42*(('Paramètres - Enzymes'!$F$4*G41*T41)/(('Paramètres - Enzymes'!$F$5*T41)+('Paramètres - Enzymes'!$F$6*G41)+(G41*T41)))),G41))</f>
        <v>3.52041163306673</v>
      </c>
      <c r="H42" s="9">
        <f>IF(AND(G41&gt;0,T41&gt;0),H41+($A42*(('Paramètres - Enzymes'!$F$4*G41*T41)/(('Paramètres - Enzymes'!$F$5*T41)+('Paramètres - Enzymes'!$F$6*G41)+(G41*T41)))),IF(H41&gt;0,H41-($A42*('Paramètres - Enzymes'!$G$4*H41)/('Paramètres - Enzymes'!$G$5+H41)),H41))</f>
        <v>1.381764613370707</v>
      </c>
      <c r="I42" s="9">
        <f>IF(H41&gt;0,I41+($A42*('Paramètres - Enzymes'!$G$4*H41)/('Paramètres - Enzymes'!$G$5+H41)),IF(I41&gt;0,I41-($A42*('Paramètres - Enzymes'!$H$4*I41)/('Paramètres - Enzymes'!$H$5+I41)),I41))</f>
        <v>0.9333739512812127</v>
      </c>
      <c r="J42" s="9">
        <f>IF(I41&gt;0,J41+($A42*('Paramètres - Enzymes'!$H$4*I41)/('Paramètres - Enzymes'!$H$5+I41)),IF(J41&gt;0,J41-($A42*('Paramètres - Enzymes'!$I$4*J41*X41)/(('Paramètres - Enzymes'!$I$5*X41)+('Paramètres - Enzymes'!$I$6*J41)+(J41*X41))),J41))</f>
        <v>2.311344470912585</v>
      </c>
      <c r="K42" s="9">
        <f>IF(AND(J41&gt;0,X41&gt;0),K41+($A42*('Paramètres - Enzymes'!$I$4*J41*X41*O41)/(('Paramètres - Enzymes'!$I$5*X41*O41)+('Paramètres - Enzymes'!$I$6*J41*O41)+(J41*X41*O41)+('Paramètres - Enzymes'!$I$7*J41*X41))),IF(K41&gt;0,K41,0))</f>
        <v>52.56698186090797</v>
      </c>
      <c r="L42" s="9">
        <f>IF(AND(K41&gt;0,V41&gt;0,AB41&gt;0),L41+($A42*('Paramètres - Enzymes'!$J$4*K41*AB41)/(('Paramètres - Enzymes'!$J$5*AB41)+('Paramètres - Enzymes'!$J$6*K41)+(K41*AB41))),IF(L41&gt;0,L41,0))</f>
        <v>4.092076133205749</v>
      </c>
      <c r="M42" s="9"/>
      <c r="N42" s="9"/>
      <c r="O42" s="9">
        <f>IF(AND(O41&gt;0,B41&gt;0),O41-($A42*(('Paramètres - Enzymes'!$B$4*B41*O41)/(('Paramètres - Enzymes'!$B$5*O41)+('Paramètres - Enzymes'!$B$6*B41)+(B41*O41)))),IF(AND(C41&gt;0,D41&gt;0),O41+($A42*(('Paramètres - Enzymes'!$C$4*C41*D41)/(('Paramètres - Enzymes'!$C$5*D41)+('Paramètres - Enzymes'!$C$6*C41)+(C41*D41)))),IF(AND(O41&gt;0,I41&gt;0),O41-($A42*('Paramètres - Enzymes'!$H$4*I41)/('Paramètres - Enzymes'!$H$5+I41)),J41)))</f>
        <v>5.93998226989691</v>
      </c>
      <c r="P42" s="9"/>
      <c r="Q42" s="9"/>
      <c r="R42" s="9"/>
      <c r="S42" s="9">
        <f>IF(S41&gt;0,S41-($A42*(('Paramètres - Enzymes'!$C$4*D41*C41)/(('Paramètres - Enzymes'!$C$5*D41)+('Paramètres - Enzymes'!$C$6*C41)+(C41*D41))))+($A42*(('Paramètres - Enzymes'!$D$4*E41)/('Paramètres - Enzymes'!$D$5+E41)))-($A42*('Paramètres - Enzymes'!$E$4*E41)/('Paramètres - Enzymes'!$E$5+E41)),S41)</f>
        <v>184.8165783682853</v>
      </c>
      <c r="T42" s="9">
        <f>IF(T41&gt;0,T41-($A42*(('Paramètres - Enzymes'!$B$4*B41*O41)/(('Paramètres - Enzymes'!$B$5*O41)+('Paramètres - Enzymes'!$B$6*B41)+(B41*O41))))-($A42*('Paramètres - Enzymes'!$H$4*I41)/('Paramètres - Enzymes'!$H$5+I41))-($A42*(('Paramètres - Enzymes'!$F$4*G41*T41)/(('Paramètres - Enzymes'!$F$5*T41)+('Paramètres - Enzymes'!$F$6*G41)+(G41*T41)))),T41)</f>
        <v>92.24687318561361</v>
      </c>
      <c r="U42" s="9"/>
      <c r="V42" s="9">
        <f>IF(AND(L41&gt;0,S41&gt;0),V41-($A42*('Paramètres - Enzymes'!$J$4*K41*AB41)/(('Paramètres - Enzymes'!$J$5*AB41)+('Paramètres - Enzymes'!$J$6*K41)+(K41*AB41))),IF(V41&gt;0,V41,0))</f>
        <v>95.91291416565323</v>
      </c>
      <c r="W42" s="9"/>
      <c r="X42" s="9">
        <f>IF(AND(J41&gt;0,X41&gt;0),X41-($A42*('Paramètres - Enzymes'!$I$4*J41*X41)/(('Paramètres - Enzymes'!$I$5*X41)+('Paramètres - Enzymes'!$I$6*J41)+(J41*X41))),X41)</f>
        <v>97.43079762725719</v>
      </c>
      <c r="Y42" s="9"/>
      <c r="Z42" s="9"/>
      <c r="AA42" s="9"/>
      <c r="AB42" s="9">
        <f>IF(AND(L41&gt;0,S41&gt;0),AB41-($A42*('Paramètres - Enzymes'!$J$4*K41*AB41)/(('Paramètres - Enzymes'!$J$5*AB41)+('Paramètres - Enzymes'!$J$6*K41)+(K41*AB41))),IF(AB41&gt;0,AB41,0))</f>
        <v>95.91291416565323</v>
      </c>
    </row>
  </sheetData>
  <pageMargins left="0" right="0" top="0" bottom="0" header="0" footer="0"/>
  <pageSetup firstPageNumber="1" fitToHeight="1" fitToWidth="1" scale="100" useFirstPageNumber="0" orientation="portrait" pageOrder="downThenOver"/>
  <headerFooter>
    <oddFooter>&amp;"Helvetica,Regular"&amp;11&amp;P</oddFooter>
  </headerFooter>
</worksheet>
</file>

<file path=xl/worksheets/sheet2.xml><?xml version="1.0" encoding="utf-8"?>
<worksheet xmlns:r="http://schemas.openxmlformats.org/officeDocument/2006/relationships" xmlns="http://schemas.openxmlformats.org/spreadsheetml/2006/main">
  <sheetPr>
    <pageSetUpPr fitToPage="1"/>
  </sheetPr>
  <dimension ref="A1:A2"/>
  <sheetViews>
    <sheetView workbookViewId="0" showGridLines="0" defaultGridColor="1">
      <pane topLeftCell="A2" xSplit="0" ySplit="1" activePane="bottomLeft" state="frozenSplit"/>
    </sheetView>
  </sheetViews>
  <sheetFormatPr defaultColWidth="12.25" defaultRowHeight="18" customHeight="1" outlineLevelRow="0" outlineLevelCol="0"/>
  <cols>
    <col min="1" max="1" width="12.25" style="11" customWidth="1"/>
    <col min="2" max="256" width="12.25" style="11" customWidth="1"/>
  </cols>
  <sheetData>
    <row r="1" ht="20.55" customHeight="1">
      <c r="A1" t="s" s="7">
        <v>6</v>
      </c>
    </row>
    <row r="2" ht="20.55" customHeight="1">
      <c r="A2" s="12">
        <v>5.787037037037037e-06</v>
      </c>
    </row>
  </sheetData>
  <pageMargins left="0" right="0" top="0" bottom="0" header="0" footer="0"/>
  <pageSetup firstPageNumber="1" fitToHeight="1" fitToWidth="1" scale="100" useFirstPageNumber="0" orientation="portrait" pageOrder="downThenOver"/>
  <headerFooter>
    <oddFooter>&amp;"Helvetica,Regular"&amp;11&amp;P</oddFooter>
  </headerFooter>
</worksheet>
</file>

<file path=xl/worksheets/sheet3.xml><?xml version="1.0" encoding="utf-8"?>
<worksheet xmlns:r="http://schemas.openxmlformats.org/officeDocument/2006/relationships" xmlns="http://schemas.openxmlformats.org/spreadsheetml/2006/main">
  <sheetPr>
    <pageSetUpPr fitToPage="1"/>
  </sheetPr>
  <dimension ref="A2:P7"/>
  <sheetViews>
    <sheetView workbookViewId="0" showGridLines="0" defaultGridColor="1">
      <pane topLeftCell="B3" xSplit="1" ySplit="2" activePane="bottomRight" state="frozenSplit"/>
    </sheetView>
  </sheetViews>
  <sheetFormatPr defaultColWidth="12.25" defaultRowHeight="18" customHeight="1" outlineLevelRow="0" outlineLevelCol="0"/>
  <cols>
    <col min="1" max="1" width="15.4688" style="13" customWidth="1"/>
    <col min="2" max="2" width="12.25" style="13" customWidth="1"/>
    <col min="3" max="3" width="12.25" style="13" customWidth="1"/>
    <col min="4" max="4" width="12.25" style="13" customWidth="1"/>
    <col min="5" max="5" width="12.25" style="13" customWidth="1"/>
    <col min="6" max="6" width="12.25" style="13" customWidth="1"/>
    <col min="7" max="7" width="12.25" style="13" customWidth="1"/>
    <col min="8" max="8" width="12.25" style="13" customWidth="1"/>
    <col min="9" max="9" width="12.25" style="13" customWidth="1"/>
    <col min="10" max="10" width="12.25" style="13" customWidth="1"/>
    <col min="11" max="11" width="12.25" style="13" customWidth="1"/>
    <col min="12" max="12" width="12.25" style="13" customWidth="1"/>
    <col min="13" max="13" width="12.25" style="13" customWidth="1"/>
    <col min="14" max="14" width="12.25" style="13" customWidth="1"/>
    <col min="15" max="15" width="12.25" style="13" customWidth="1"/>
    <col min="16" max="16" width="12.25" style="13" customWidth="1"/>
    <col min="17" max="256" width="12.25" style="13" customWidth="1"/>
  </cols>
  <sheetData>
    <row r="1">
      <c r="A1" t="s" s="14">
        <v>36</v>
      </c>
      <c r="B1"/>
      <c r="C1"/>
      <c r="D1"/>
      <c r="E1"/>
      <c r="F1"/>
      <c r="G1"/>
      <c r="H1"/>
      <c r="I1"/>
      <c r="J1"/>
      <c r="K1"/>
      <c r="L1"/>
      <c r="M1"/>
      <c r="N1"/>
      <c r="O1"/>
      <c r="P1"/>
    </row>
    <row r="2" ht="44.55" customHeight="1">
      <c r="A2" s="15"/>
      <c r="B2" t="s" s="7">
        <v>38</v>
      </c>
      <c r="C2" t="s" s="7">
        <v>39</v>
      </c>
      <c r="D2" t="s" s="7">
        <v>40</v>
      </c>
      <c r="E2" t="s" s="7">
        <v>41</v>
      </c>
      <c r="F2" t="s" s="7">
        <v>42</v>
      </c>
      <c r="G2" t="s" s="7">
        <v>43</v>
      </c>
      <c r="H2" t="s" s="7">
        <v>44</v>
      </c>
      <c r="I2" t="s" s="7">
        <v>45</v>
      </c>
      <c r="J2" t="s" s="7">
        <v>46</v>
      </c>
      <c r="K2" t="s" s="7">
        <v>47</v>
      </c>
      <c r="L2" t="s" s="7">
        <v>48</v>
      </c>
      <c r="M2" t="s" s="7">
        <v>49</v>
      </c>
      <c r="N2" t="s" s="7">
        <v>50</v>
      </c>
      <c r="O2" t="s" s="7">
        <v>51</v>
      </c>
      <c r="P2" t="s" s="7">
        <v>52</v>
      </c>
    </row>
    <row r="3" ht="20.55" customHeight="1">
      <c r="A3" t="s" s="16">
        <v>53</v>
      </c>
      <c r="B3" s="17">
        <v>100</v>
      </c>
      <c r="C3" s="17">
        <v>100</v>
      </c>
      <c r="D3" s="17">
        <v>100</v>
      </c>
      <c r="E3" s="17">
        <v>100</v>
      </c>
      <c r="F3" s="17">
        <v>100</v>
      </c>
      <c r="G3" s="17">
        <v>100</v>
      </c>
      <c r="H3" s="17">
        <v>100</v>
      </c>
      <c r="I3" s="17">
        <v>100</v>
      </c>
      <c r="J3" s="17">
        <v>100</v>
      </c>
      <c r="K3" s="17">
        <v>100</v>
      </c>
      <c r="L3" s="17">
        <v>100</v>
      </c>
      <c r="M3" s="17">
        <v>100</v>
      </c>
      <c r="N3" s="17">
        <v>100</v>
      </c>
      <c r="O3" s="17">
        <v>100</v>
      </c>
      <c r="P3" s="17">
        <v>100</v>
      </c>
    </row>
    <row r="4" ht="20.35" customHeight="1">
      <c r="A4" t="s" s="16">
        <v>54</v>
      </c>
      <c r="B4" s="18">
        <v>0.01</v>
      </c>
      <c r="C4" s="18">
        <v>0.0312</v>
      </c>
      <c r="D4" s="18">
        <v>0.01</v>
      </c>
      <c r="E4" s="18">
        <v>0.01</v>
      </c>
      <c r="F4" s="18">
        <v>0.01</v>
      </c>
      <c r="G4" s="18">
        <v>0.01</v>
      </c>
      <c r="H4" s="18">
        <v>0.01</v>
      </c>
      <c r="I4" s="18">
        <v>0.01</v>
      </c>
      <c r="J4" s="18">
        <v>0.01</v>
      </c>
      <c r="K4" s="18">
        <v>0.01</v>
      </c>
      <c r="L4" s="18">
        <v>0.01</v>
      </c>
      <c r="M4" s="18">
        <v>0.01</v>
      </c>
      <c r="N4" s="18">
        <v>0.01</v>
      </c>
      <c r="O4" s="18">
        <v>0.01</v>
      </c>
      <c r="P4" s="18">
        <v>0.01</v>
      </c>
    </row>
    <row r="5" ht="20.35" customHeight="1">
      <c r="A5" t="s" s="16">
        <v>55</v>
      </c>
      <c r="B5" s="19">
        <v>0.06510000000000001</v>
      </c>
      <c r="C5" s="19">
        <v>0.0251</v>
      </c>
      <c r="D5" s="19">
        <v>1.16</v>
      </c>
      <c r="E5" s="19">
        <v>0.05810000000000001</v>
      </c>
      <c r="F5" s="19">
        <v>2.4008</v>
      </c>
      <c r="G5" s="19">
        <v>1.2024</v>
      </c>
      <c r="H5" s="19">
        <v>0.05</v>
      </c>
      <c r="I5" s="19">
        <v>0.08610000000000001</v>
      </c>
      <c r="J5" s="19">
        <v>0.06480000000000001</v>
      </c>
      <c r="K5" s="19">
        <v>0.06480000000000001</v>
      </c>
      <c r="L5" s="19">
        <v>0.06480000000000001</v>
      </c>
      <c r="M5" s="19">
        <v>0.06480000000000001</v>
      </c>
      <c r="N5" s="19">
        <v>0.06480000000000001</v>
      </c>
      <c r="O5" s="19">
        <v>0.06480000000000001</v>
      </c>
      <c r="P5" s="19">
        <v>0.06480000000000001</v>
      </c>
    </row>
    <row r="6" ht="20.35" customHeight="1">
      <c r="A6" t="s" s="16">
        <v>56</v>
      </c>
      <c r="B6" s="18">
        <v>0.0124</v>
      </c>
      <c r="C6" s="18">
        <v>0.0209</v>
      </c>
      <c r="D6" s="18">
        <v>0</v>
      </c>
      <c r="E6" s="18">
        <v>0</v>
      </c>
      <c r="F6" s="18">
        <v>0.08</v>
      </c>
      <c r="G6" s="18">
        <v>0</v>
      </c>
      <c r="H6" s="18">
        <v>0.06480000000000001</v>
      </c>
      <c r="I6" s="18">
        <v>0.0367</v>
      </c>
      <c r="J6" s="18">
        <v>0.06480000000000001</v>
      </c>
      <c r="K6" s="18">
        <v>0.06480000000000001</v>
      </c>
      <c r="L6" s="18">
        <v>0.06480000000000001</v>
      </c>
      <c r="M6" s="18">
        <v>0.06480000000000001</v>
      </c>
      <c r="N6" s="18">
        <v>0.06480000000000001</v>
      </c>
      <c r="O6" s="18">
        <v>0.06480000000000001</v>
      </c>
      <c r="P6" s="18">
        <v>0.06480000000000001</v>
      </c>
    </row>
    <row r="7" ht="20.35" customHeight="1">
      <c r="A7" t="s" s="16">
        <v>56</v>
      </c>
      <c r="B7" s="19">
        <v>0</v>
      </c>
      <c r="C7" s="19">
        <v>0</v>
      </c>
      <c r="D7" s="19">
        <v>0</v>
      </c>
      <c r="E7" s="19">
        <v>0</v>
      </c>
      <c r="F7" s="19">
        <v>1.2</v>
      </c>
      <c r="G7" s="19">
        <v>0</v>
      </c>
      <c r="H7" s="19">
        <v>0.0001</v>
      </c>
      <c r="I7" s="19">
        <v>0.007300000000000001</v>
      </c>
      <c r="J7" s="19">
        <v>0.0001</v>
      </c>
      <c r="K7" s="19">
        <v>0.0001</v>
      </c>
      <c r="L7" s="19">
        <v>0.0001</v>
      </c>
      <c r="M7" s="19">
        <v>0.0001</v>
      </c>
      <c r="N7" s="19">
        <v>0.0001</v>
      </c>
      <c r="O7" s="19">
        <v>0.0001</v>
      </c>
      <c r="P7" s="19">
        <v>0.0001</v>
      </c>
    </row>
  </sheetData>
  <mergeCells count="1">
    <mergeCell ref="A1:P1"/>
  </mergeCells>
  <pageMargins left="0" right="0" top="0" bottom="0" header="0" footer="0"/>
  <pageSetup firstPageNumber="1" fitToHeight="1" fitToWidth="1" scale="100" useFirstPageNumber="0" orientation="portrait" pageOrder="downThenOver"/>
  <headerFooter>
    <oddFooter>&amp;"Helvetica,Regular"&amp;11&amp;P</oddFooter>
  </headerFooter>
  <drawing r:id="rId1"/>
  <legacyDrawing r:id="rId2"/>
</worksheet>
</file>

<file path=xl/worksheets/sheet4.xml><?xml version="1.0" encoding="utf-8"?>
<worksheet xmlns:r="http://schemas.openxmlformats.org/officeDocument/2006/relationships" xmlns="http://schemas.openxmlformats.org/spreadsheetml/2006/main">
  <sheetPr>
    <pageSetUpPr fitToPage="1"/>
  </sheetPr>
  <dimension ref="A2:AB3"/>
  <sheetViews>
    <sheetView workbookViewId="0" showGridLines="0" defaultGridColor="1">
      <pane topLeftCell="B3" xSplit="1" ySplit="2" activePane="bottomRight" state="frozenSplit"/>
    </sheetView>
  </sheetViews>
  <sheetFormatPr defaultColWidth="12.25" defaultRowHeight="18" customHeight="1" outlineLevelRow="0" outlineLevelCol="0"/>
  <cols>
    <col min="1" max="1" width="12.25" style="20" customWidth="1"/>
    <col min="2" max="2" width="12.25" style="20" customWidth="1"/>
    <col min="3" max="3" width="12.25" style="20" customWidth="1"/>
    <col min="4" max="4" width="12.25" style="20" customWidth="1"/>
    <col min="5" max="5" width="12.25" style="20" customWidth="1"/>
    <col min="6" max="6" width="12.25" style="20" customWidth="1"/>
    <col min="7" max="7" width="12.25" style="20" customWidth="1"/>
    <col min="8" max="8" width="12.25" style="20" customWidth="1"/>
    <col min="9" max="9" width="12.25" style="20" customWidth="1"/>
    <col min="10" max="10" width="12.25" style="20" customWidth="1"/>
    <col min="11" max="11" width="12.25" style="20" customWidth="1"/>
    <col min="12" max="12" width="12.25" style="20" customWidth="1"/>
    <col min="13" max="13" width="12.25" style="20" customWidth="1"/>
    <col min="14" max="14" width="12.25" style="20" customWidth="1"/>
    <col min="15" max="15" width="12.25" style="20" customWidth="1"/>
    <col min="16" max="16" width="12.25" style="20" customWidth="1"/>
    <col min="17" max="17" width="12.25" style="20" customWidth="1"/>
    <col min="18" max="18" width="12.25" style="20" customWidth="1"/>
    <col min="19" max="19" width="12.25" style="20" customWidth="1"/>
    <col min="20" max="20" width="12.25" style="20" customWidth="1"/>
    <col min="21" max="21" width="12.25" style="20" customWidth="1"/>
    <col min="22" max="22" width="12.25" style="20" customWidth="1"/>
    <col min="23" max="23" width="12.25" style="20" customWidth="1"/>
    <col min="24" max="24" width="12.25" style="20" customWidth="1"/>
    <col min="25" max="25" width="12.25" style="20" customWidth="1"/>
    <col min="26" max="26" width="12.25" style="20" customWidth="1"/>
    <col min="27" max="27" width="12.25" style="20" customWidth="1"/>
    <col min="28" max="28" width="12.25" style="20" customWidth="1"/>
    <col min="29" max="256" width="12.25" style="20" customWidth="1"/>
  </cols>
  <sheetData>
    <row r="1">
      <c r="A1" t="s" s="14">
        <v>57</v>
      </c>
      <c r="B1"/>
      <c r="C1"/>
      <c r="D1"/>
      <c r="E1"/>
      <c r="F1"/>
      <c r="G1"/>
      <c r="H1"/>
      <c r="I1"/>
      <c r="J1"/>
      <c r="K1"/>
      <c r="L1"/>
      <c r="M1"/>
      <c r="N1"/>
      <c r="O1"/>
      <c r="P1"/>
      <c r="Q1"/>
      <c r="R1"/>
      <c r="S1"/>
      <c r="T1"/>
      <c r="U1"/>
      <c r="V1"/>
      <c r="W1"/>
      <c r="X1"/>
      <c r="Y1"/>
      <c r="Z1"/>
      <c r="AA1"/>
      <c r="AB1"/>
    </row>
    <row r="2" ht="20.55" customHeight="1">
      <c r="A2" t="s" s="7">
        <v>6</v>
      </c>
      <c r="B2" t="s" s="7">
        <v>7</v>
      </c>
      <c r="C2" t="s" s="7">
        <v>8</v>
      </c>
      <c r="D2" t="s" s="7">
        <v>9</v>
      </c>
      <c r="E2" t="s" s="7">
        <v>10</v>
      </c>
      <c r="F2" t="s" s="7">
        <v>11</v>
      </c>
      <c r="G2" t="s" s="7">
        <v>12</v>
      </c>
      <c r="H2" t="s" s="7">
        <v>13</v>
      </c>
      <c r="I2" t="s" s="7">
        <v>14</v>
      </c>
      <c r="J2" t="s" s="7">
        <v>15</v>
      </c>
      <c r="K2" t="s" s="7">
        <v>16</v>
      </c>
      <c r="L2" t="s" s="7">
        <v>17</v>
      </c>
      <c r="M2" t="s" s="7">
        <v>18</v>
      </c>
      <c r="N2" t="s" s="7">
        <v>19</v>
      </c>
      <c r="O2" t="s" s="7">
        <v>20</v>
      </c>
      <c r="P2" t="s" s="7">
        <v>21</v>
      </c>
      <c r="Q2" t="s" s="7">
        <v>22</v>
      </c>
      <c r="R2" t="s" s="7">
        <v>23</v>
      </c>
      <c r="S2" t="s" s="7">
        <v>24</v>
      </c>
      <c r="T2" t="s" s="7">
        <v>25</v>
      </c>
      <c r="U2" t="s" s="7">
        <v>26</v>
      </c>
      <c r="V2" t="s" s="7">
        <v>27</v>
      </c>
      <c r="W2" t="s" s="7">
        <v>28</v>
      </c>
      <c r="X2" t="s" s="7">
        <v>29</v>
      </c>
      <c r="Y2" t="s" s="7">
        <v>30</v>
      </c>
      <c r="Z2" t="s" s="7">
        <v>31</v>
      </c>
      <c r="AA2" t="s" s="7">
        <v>32</v>
      </c>
      <c r="AB2" t="s" s="7">
        <v>33</v>
      </c>
    </row>
    <row r="3" ht="20.55" customHeight="1">
      <c r="A3" t="s" s="16">
        <v>59</v>
      </c>
      <c r="B3" s="21">
        <v>10</v>
      </c>
      <c r="C3" s="21">
        <v>0</v>
      </c>
      <c r="D3" s="21">
        <v>10</v>
      </c>
      <c r="E3" s="21">
        <v>0</v>
      </c>
      <c r="F3" s="21">
        <v>0</v>
      </c>
      <c r="G3" s="21">
        <v>0</v>
      </c>
      <c r="H3" s="21">
        <v>0</v>
      </c>
      <c r="I3" s="21">
        <v>0</v>
      </c>
      <c r="J3" s="21">
        <v>0</v>
      </c>
      <c r="K3" s="21">
        <v>50</v>
      </c>
      <c r="L3" s="21">
        <v>0</v>
      </c>
      <c r="M3" s="21">
        <v>10</v>
      </c>
      <c r="N3" s="21">
        <v>10</v>
      </c>
      <c r="O3" s="21">
        <v>10</v>
      </c>
      <c r="P3" s="21">
        <v>100</v>
      </c>
      <c r="Q3" s="21">
        <v>100</v>
      </c>
      <c r="R3" s="21">
        <v>0</v>
      </c>
      <c r="S3" s="21">
        <v>198</v>
      </c>
      <c r="T3" s="21">
        <v>100</v>
      </c>
      <c r="U3" s="21">
        <v>0</v>
      </c>
      <c r="V3" s="21">
        <v>100</v>
      </c>
      <c r="W3" s="21">
        <v>0</v>
      </c>
      <c r="X3" s="21">
        <v>100</v>
      </c>
      <c r="Y3" s="21">
        <v>0</v>
      </c>
      <c r="Z3" s="21">
        <v>0</v>
      </c>
      <c r="AA3" s="21">
        <v>100</v>
      </c>
      <c r="AB3" s="21">
        <v>100</v>
      </c>
    </row>
  </sheetData>
  <mergeCells count="1">
    <mergeCell ref="A1:AB1"/>
  </mergeCells>
  <pageMargins left="0" right="0" top="0" bottom="0" header="0" footer="0"/>
  <pageSetup firstPageNumber="1" fitToHeight="1" fitToWidth="1" scale="100" useFirstPageNumber="0" orientation="portrait" pageOrder="downThenOver"/>
  <headerFooter>
    <oddFooter>&amp;"Helvetica,Regular"&amp;11&amp;P</oddFooter>
  </headerFooter>
</worksheet>
</file>

<file path=xl/worksheets/sheet5.xml><?xml version="1.0" encoding="utf-8"?>
<worksheet xmlns:r="http://schemas.openxmlformats.org/officeDocument/2006/relationships" xmlns="http://schemas.openxmlformats.org/spreadsheetml/2006/main">
  <sheetPr>
    <pageSetUpPr fitToPage="1"/>
  </sheetPr>
  <sheetViews>
    <sheetView workbookViewId="0" showGridLines="0" defaultGridColor="1"/>
  </sheetViews>
  <sheetFormatPr defaultColWidth="10" defaultRowHeight="13" customHeight="1" outlineLevelRow="0" outlineLevelCol="0"/>
  <cols>
    <col min="1" max="256" width="10" customWidth="1"/>
  </cols>
  <sheetData/>
  <pageMargins left="0" right="0" top="0" bottom="0" header="0" footer="0"/>
  <pageSetup firstPageNumber="1" fitToHeight="1" fitToWidth="1" scale="100" useFirstPageNumber="0" orientation="portrait" pageOrder="downThenOver"/>
  <headerFooter>
    <oddFooter>&amp;"Helvetica,Regular"&amp;11&amp;P</oddFooter>
  </headerFooter>
  <drawing r:id="rId1"/>
  <legacyDrawing r:id="rId2"/>
</worksheet>
</file>

<file path=docProps/app.xml><?xml version="1.0" encoding="utf-8"?>
<Properties xmlns="http://schemas.openxmlformats.org/officeDocument/2006/extended-properties" xmlns:vt="http://schemas.openxmlformats.org/officeDocument/2006/docPropsVTypes"/>
</file>

<file path=docProps/core.xml><?xml version="1.0" encoding="utf-8"?>
<cp:coreProperties xmlns:cp="http://schemas.openxmlformats.org/package/2006/metadata/core-properties" xmlns:dc="http://purl.org/dc/elements/1.1/" xmlns:dcterms="http://purl.org/dc/terms/" xmlns:xsi="http://www.w3.org/2001/XMLSchema-instance"/>
</file>